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app.xml" ContentType="application/vnd.openxmlformats-officedocument.extended-properties+xml"/>
  <Override PartName="/xl/comments2.xml" ContentType="application/vnd.openxmlformats-officedocument.spreadsheetml.comments+xml"/>
  <Override PartName="/xl/comments1.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metadata" ContentType="application/binary"/>
  <Override PartName="/xl/commentsmeta2"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Z:\0000.Năm 2026\1. Tư vấn\1.Bộ Tư pháp\Nền tảng số dùng chung\1. BCNCKT - Các nền tảng số dùng chung Final (20-12)\"/>
    </mc:Choice>
  </mc:AlternateContent>
  <xr:revisionPtr revIDLastSave="0" documentId="13_ncr:1_{0DD42609-C81F-4179-940A-B7206E432534}" xr6:coauthVersionLast="47" xr6:coauthVersionMax="47" xr10:uidLastSave="{00000000-0000-0000-0000-000000000000}"/>
  <bookViews>
    <workbookView xWindow="-120" yWindow="-120" windowWidth="29040" windowHeight="15720" tabRatio="967" firstSheet="3" activeTab="24" xr2:uid="{00000000-000D-0000-FFFF-FFFF00000000}"/>
  </bookViews>
  <sheets>
    <sheet name="Yêu cầu" sheetId="27" state="hidden" r:id="rId1"/>
    <sheet name="CongVan 631" sheetId="25" state="hidden" r:id="rId2"/>
    <sheet name="DinhMuc" sheetId="22" state="hidden" r:id="rId3"/>
    <sheet name="Luong" sheetId="16" r:id="rId4"/>
    <sheet name="1.TongDT" sheetId="3" state="hidden" r:id="rId5"/>
    <sheet name="2.CP5nam" sheetId="4" state="hidden" r:id="rId6"/>
    <sheet name="2.1.DV_LGSP" sheetId="5" state="hidden" r:id="rId7"/>
    <sheet name="2.2.Qtri" sheetId="6" state="hidden" r:id="rId8"/>
    <sheet name="2.3.Btri" sheetId="7" state="hidden" r:id="rId9"/>
    <sheet name="2.4.Khac" sheetId="8" state="hidden" r:id="rId10"/>
    <sheet name="PM_LGSP.VIII" sheetId="10" r:id="rId11"/>
    <sheet name="Actors.I.IV" sheetId="13" r:id="rId12"/>
    <sheet name="Funtion.II_15.11" sheetId="33" state="hidden" r:id="rId13"/>
    <sheet name="Funtion.II" sheetId="32" r:id="rId14"/>
    <sheet name="Funtion.II.V1" sheetId="11" state="hidden" r:id="rId15"/>
    <sheet name="UC.III.V1" sheetId="26" state="hidden" r:id="rId16"/>
    <sheet name="UC.III.v2" sheetId="12" state="hidden" r:id="rId17"/>
    <sheet name="UC update" sheetId="28" state="hidden" r:id="rId18"/>
    <sheet name="UC.III_18.11" sheetId="35" state="hidden" r:id="rId19"/>
    <sheet name="UC.III" sheetId="36" r:id="rId20"/>
    <sheet name="UC.III_17.11" sheetId="34" state="hidden" r:id="rId21"/>
    <sheet name="UC.III_15.11" sheetId="30" state="hidden" r:id="rId22"/>
    <sheet name="UC_Công" sheetId="29" state="hidden" r:id="rId23"/>
    <sheet name="TH.UC.V" sheetId="14" r:id="rId24"/>
    <sheet name="TCF-3.7.EF.VI.VII" sheetId="15" r:id="rId25"/>
    <sheet name="Kiemthu" sheetId="20" r:id="rId26"/>
  </sheets>
  <externalReferences>
    <externalReference r:id="rId27"/>
    <externalReference r:id="rId28"/>
  </externalReferences>
  <definedNames>
    <definedName name="___b3">#REF!</definedName>
    <definedName name="___B7">#REF!</definedName>
    <definedName name="__b3">#REF!</definedName>
    <definedName name="__B7">#REF!</definedName>
    <definedName name="__CON1">#REF!</definedName>
    <definedName name="__CON2">#REF!</definedName>
    <definedName name="__cpd1">#REF!</definedName>
    <definedName name="__cpd2">#REF!</definedName>
    <definedName name="__ddn400">#REF!</definedName>
    <definedName name="__ddn600">#REF!</definedName>
    <definedName name="__EXC1">#REF!</definedName>
    <definedName name="__EXC2">#REF!</definedName>
    <definedName name="__FIL2">#REF!</definedName>
    <definedName name="__HTD1">#REF!</definedName>
    <definedName name="__HTN1">#REF!</definedName>
    <definedName name="__lap1">#REF!</definedName>
    <definedName name="__lap2">#REF!</definedName>
    <definedName name="__LCB1">#REF!</definedName>
    <definedName name="__MAC12">#REF!</definedName>
    <definedName name="__MAC46">#REF!</definedName>
    <definedName name="__NCL100">#REF!</definedName>
    <definedName name="__NCL200">#REF!</definedName>
    <definedName name="__NCL250">#REF!</definedName>
    <definedName name="__nin190">#REF!</definedName>
    <definedName name="__NO1">#REF!</definedName>
    <definedName name="__Ph30">#REF!</definedName>
    <definedName name="__PXB80">#REF!</definedName>
    <definedName name="__pZ1">#REF!</definedName>
    <definedName name="__pZ2">#REF!</definedName>
    <definedName name="__pZ3">#REF!</definedName>
    <definedName name="__RFZ3">#REF!</definedName>
    <definedName name="__ro1">#REF!</definedName>
    <definedName name="__rp95">#REF!</definedName>
    <definedName name="__sc1">#REF!</definedName>
    <definedName name="__SC2">#REF!</definedName>
    <definedName name="__sc3">#REF!</definedName>
    <definedName name="__SHR1">#REF!</definedName>
    <definedName name="__SHR2">#REF!</definedName>
    <definedName name="__SN3">#REF!</definedName>
    <definedName name="__tax1">#REF!</definedName>
    <definedName name="__tax2">#REF!</definedName>
    <definedName name="__tax3">#REF!</definedName>
    <definedName name="__tax4">#REF!</definedName>
    <definedName name="__TB1">#REF!</definedName>
    <definedName name="__tg427">#REF!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X1">#REF!</definedName>
    <definedName name="__tz593">#REF!</definedName>
    <definedName name="__vl1">#REF!</definedName>
    <definedName name="__VL100">#REF!</definedName>
    <definedName name="__VL250">#REF!</definedName>
    <definedName name="__xb80">#REF!</definedName>
    <definedName name="__xo1">#REF!</definedName>
    <definedName name="_02">#REF!</definedName>
    <definedName name="_1">#REF!</definedName>
    <definedName name="_1000A01">#REF!</definedName>
    <definedName name="_1BA2500">#REF!</definedName>
    <definedName name="_1BA3250">#REF!</definedName>
    <definedName name="_1BA400P">#REF!</definedName>
    <definedName name="_1CAP001">#REF!</definedName>
    <definedName name="_1DAU002">#REF!</definedName>
    <definedName name="_1DDAY03">#REF!</definedName>
    <definedName name="_1DDTT01">#REF!</definedName>
    <definedName name="_1FCO101">#REF!</definedName>
    <definedName name="_1GIA101">#REF!</definedName>
    <definedName name="_1LA1001">#REF!</definedName>
    <definedName name="_1MCCBO2">#REF!</definedName>
    <definedName name="_1PKCAP1">#REF!</definedName>
    <definedName name="_1PKTT01">#REF!</definedName>
    <definedName name="_1TCD101">#REF!</definedName>
    <definedName name="_1TCD201">#REF!</definedName>
    <definedName name="_1TD2001">#REF!</definedName>
    <definedName name="_1TIHT01">#REF!</definedName>
    <definedName name="_1TRU121">#REF!</definedName>
    <definedName name="_2">#REF!</definedName>
    <definedName name="_2BLA100">#REF!</definedName>
    <definedName name="_2DAL201">#REF!</definedName>
    <definedName name="_3BLXMD">#REF!</definedName>
    <definedName name="_3TU0609">#REF!</definedName>
    <definedName name="_4CNT240">#REF!</definedName>
    <definedName name="_4CTL240">#REF!</definedName>
    <definedName name="_4FCO100">#REF!</definedName>
    <definedName name="_4HDCTT4">#REF!</definedName>
    <definedName name="_4HNCTT4">#REF!</definedName>
    <definedName name="_4LBCO01">#REF!</definedName>
    <definedName name="_4OSLCTT">#REF!</definedName>
    <definedName name="_b3">#REF!</definedName>
    <definedName name="_B7">#REF!</definedName>
    <definedName name="_BEP1">#REF!</definedName>
    <definedName name="_BTM150">#REF!</definedName>
    <definedName name="_BTM200">#REF!</definedName>
    <definedName name="_BTM50">#REF!</definedName>
    <definedName name="_CON1">#REF!</definedName>
    <definedName name="_CON2">#REF!</definedName>
    <definedName name="_cpd1">#REF!</definedName>
    <definedName name="_cpd2">#REF!</definedName>
    <definedName name="_ddn400">#REF!</definedName>
    <definedName name="_ddn600">#REF!</definedName>
    <definedName name="_EXC1">#REF!</definedName>
    <definedName name="_EXC2">#REF!</definedName>
    <definedName name="_FIL2">#REF!</definedName>
    <definedName name="_Fill">#REF!</definedName>
    <definedName name="_GoBack" localSheetId="16">#REF!</definedName>
    <definedName name="_H500866">#REF!</definedName>
    <definedName name="_HTD1">#REF!</definedName>
    <definedName name="_HTN1">#REF!</definedName>
    <definedName name="_kl1">#REF!</definedName>
    <definedName name="_lap1">#REF!</definedName>
    <definedName name="_lap2">#REF!</definedName>
    <definedName name="_LCB1">#REF!</definedName>
    <definedName name="_LX_Bac_Ninh">#REF!</definedName>
    <definedName name="_LX_Bac_Ninh_SAG">#REF!</definedName>
    <definedName name="_MAC12">#REF!</definedName>
    <definedName name="_MAC46">#REF!</definedName>
    <definedName name="_NCL100">#REF!</definedName>
    <definedName name="_NCL200">#REF!</definedName>
    <definedName name="_NCL250">#REF!</definedName>
    <definedName name="_nin190">#REF!</definedName>
    <definedName name="_NO1">#REF!</definedName>
    <definedName name="_p">#REF!</definedName>
    <definedName name="_Ph30">#REF!</definedName>
    <definedName name="_PXB80">#REF!</definedName>
    <definedName name="_pZ1">#REF!</definedName>
    <definedName name="_pZ2">#REF!</definedName>
    <definedName name="_pZ3">#REF!</definedName>
    <definedName name="_RFZ3">#REF!</definedName>
    <definedName name="_ro1">#REF!</definedName>
    <definedName name="_rp95">#REF!</definedName>
    <definedName name="_sat10">#REF!</definedName>
    <definedName name="_sat12">#REF!</definedName>
    <definedName name="_sat14">#REF!</definedName>
    <definedName name="_sat16">#REF!</definedName>
    <definedName name="_sat20">#REF!</definedName>
    <definedName name="_sat8">#REF!</definedName>
    <definedName name="_sc1">#REF!</definedName>
    <definedName name="_SC2">#REF!</definedName>
    <definedName name="_sc3">#REF!</definedName>
    <definedName name="_SHR1">#REF!</definedName>
    <definedName name="_SHR2">#REF!</definedName>
    <definedName name="_SN3">#REF!</definedName>
    <definedName name="_tax1">#REF!</definedName>
    <definedName name="_tax2">#REF!</definedName>
    <definedName name="_tax3">#REF!</definedName>
    <definedName name="_tax4">#REF!</definedName>
    <definedName name="_TB1">#REF!</definedName>
    <definedName name="_tg427">#REF!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oc19297264" localSheetId="5">'2.CP5nam'!$A$1</definedName>
    <definedName name="_TX1">#REF!</definedName>
    <definedName name="_tz593">#REF!</definedName>
    <definedName name="_vl1">#REF!</definedName>
    <definedName name="_VL100">#REF!</definedName>
    <definedName name="_VL200">#REF!</definedName>
    <definedName name="_VL250">#REF!</definedName>
    <definedName name="_xb80">#REF!</definedName>
    <definedName name="_xo1">#REF!</definedName>
    <definedName name="a">#REF!</definedName>
    <definedName name="A01_">#REF!</definedName>
    <definedName name="A01AC">#REF!</definedName>
    <definedName name="A01CAT">#REF!</definedName>
    <definedName name="A01CODE">#REF!</definedName>
    <definedName name="A01DATA">#REF!</definedName>
    <definedName name="A01MI">#REF!</definedName>
    <definedName name="A01TO">#REF!</definedName>
    <definedName name="a277Print_Titles">#REF!</definedName>
    <definedName name="A35_">#REF!</definedName>
    <definedName name="A50_">#REF!</definedName>
    <definedName name="A70_">#REF!</definedName>
    <definedName name="A95_">#REF!</definedName>
    <definedName name="AA">#REF!</definedName>
    <definedName name="AAA">#REF!</definedName>
    <definedName name="AC120_">#REF!</definedName>
    <definedName name="AC35_">#REF!</definedName>
    <definedName name="AC50_">#REF!</definedName>
    <definedName name="AC70_">#REF!</definedName>
    <definedName name="AC95_">#REF!</definedName>
    <definedName name="ACTION">#REF!</definedName>
    <definedName name="ad">#REF!</definedName>
    <definedName name="ADAY">#REF!</definedName>
    <definedName name="AgentName">#REF!</definedName>
    <definedName name="aí6">#REF!</definedName>
    <definedName name="All_Item">#REF!</definedName>
    <definedName name="AllPrice">#REF!</definedName>
    <definedName name="ALocalCoef">#REF!</definedName>
    <definedName name="ALPIN">#REF!</definedName>
    <definedName name="ALPJYOU">#REF!</definedName>
    <definedName name="ALPTOI">#REF!</definedName>
    <definedName name="anpha">#REF!</definedName>
    <definedName name="AoBok">#REF!</definedName>
    <definedName name="Appendix_1">#REF!</definedName>
    <definedName name="Appendix_2">#REF!</definedName>
    <definedName name="Appendix_3">#REF!</definedName>
    <definedName name="Appendix_4">#REF!</definedName>
    <definedName name="Appendix_5">#REF!</definedName>
    <definedName name="Appendix_6">#REF!</definedName>
    <definedName name="Appendix_7">#REF!</definedName>
    <definedName name="as">#REF!</definedName>
    <definedName name="ASellCoef">#REF!</definedName>
    <definedName name="ASP">#REF!</definedName>
    <definedName name="ATRAM">#REF!</definedName>
    <definedName name="AUCP">#REF!</definedName>
    <definedName name="B">#REF!</definedName>
    <definedName name="b_1">#REF!</definedName>
    <definedName name="b_2">#REF!</definedName>
    <definedName name="b_3">#REF!</definedName>
    <definedName name="B_tinh">#REF!</definedName>
    <definedName name="B6Apha">#REF!</definedName>
    <definedName name="B6beta">#REF!</definedName>
    <definedName name="B6d">#REF!</definedName>
    <definedName name="B6phi">#REF!</definedName>
    <definedName name="B7Csau">#REF!</definedName>
    <definedName name="B7dset">#REF!</definedName>
    <definedName name="B7R">#REF!</definedName>
    <definedName name="Bai_ducdam_coc">#REF!</definedName>
    <definedName name="ban_dan">#REF!</definedName>
    <definedName name="Bang_cly">#REF!</definedName>
    <definedName name="Bang_CVC">#REF!</definedName>
    <definedName name="bang_gia">#REF!</definedName>
    <definedName name="Bang_travl">#REF!</definedName>
    <definedName name="Bangfs">#REF!</definedName>
    <definedName name="BangGia">#REF!</definedName>
    <definedName name="Bangtienluong">#REF!</definedName>
    <definedName name="BaseModel">#REF!</definedName>
    <definedName name="BaseModelPrice">#REF!</definedName>
    <definedName name="BasePrice">#REF!</definedName>
    <definedName name="BB">#REF!</definedName>
    <definedName name="BBAN">#REF!</definedName>
    <definedName name="BDAY">#REF!</definedName>
    <definedName name="Be_duc_dam">#REF!</definedName>
    <definedName name="Bep">#REF!</definedName>
    <definedName name="BF1_">#REF!</definedName>
    <definedName name="BF2_">#REF!</definedName>
    <definedName name="BF3_">#REF!</definedName>
    <definedName name="BFBS">#REF!</definedName>
    <definedName name="BFES">#REF!</definedName>
    <definedName name="BFS">#REF!</definedName>
    <definedName name="bia">#REF!</definedName>
    <definedName name="blang">#REF!</definedName>
    <definedName name="blkh">#REF!</definedName>
    <definedName name="blkh1">#REF!</definedName>
    <definedName name="blong">#REF!</definedName>
    <definedName name="BOQ">#REF!</definedName>
    <definedName name="boxes">#REF!</definedName>
    <definedName name="bson">#REF!</definedName>
    <definedName name="bt">#REF!</definedName>
    <definedName name="BT_CT_Mong_Mo_Tru_Cau">#REF!</definedName>
    <definedName name="btham">#REF!</definedName>
    <definedName name="BTN_CPDD_tuoi_nhua_lot">#REF!</definedName>
    <definedName name="BTRAM">#REF!</definedName>
    <definedName name="BUTTOAN">#REF!</definedName>
    <definedName name="BUTTOAN1">#REF!</definedName>
    <definedName name="button_area_1">#REF!</definedName>
    <definedName name="BVCISUMMARY">#REF!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2.7">#REF!</definedName>
    <definedName name="C3.0">#REF!</definedName>
    <definedName name="C3.5">#REF!</definedName>
    <definedName name="C3.7">#REF!</definedName>
    <definedName name="C4.0">#REF!</definedName>
    <definedName name="CaiDat">#REF!</definedName>
    <definedName name="CaiDatTong">#REF!</definedName>
    <definedName name="CaiDatVAT">#REF!</definedName>
    <definedName name="Cán_bộ_biên_tập">#REF!</definedName>
    <definedName name="cap">#REF!</definedName>
    <definedName name="cap_DUL_va_TC">#REF!</definedName>
    <definedName name="cap0.7">#REF!</definedName>
    <definedName name="CapTD">#REF!</definedName>
    <definedName name="Case_Linkw_AT_211_Fdd">#REF!</definedName>
    <definedName name="Case_Linkw_ATX">#REF!</definedName>
    <definedName name="Case_Linkw_ATX_218_Fdd">#REF!</definedName>
    <definedName name="Category_All">#REF!</definedName>
    <definedName name="CATIN">#REF!</definedName>
    <definedName name="CATJYOU">#REF!</definedName>
    <definedName name="CATREC">#REF!</definedName>
    <definedName name="CATSYU">#REF!</definedName>
    <definedName name="Caunho">#REF!</definedName>
    <definedName name="CDAI">#REF!</definedName>
    <definedName name="CDAY">#REF!</definedName>
    <definedName name="CDB">#REF!</definedName>
    <definedName name="CDD">#REF!</definedName>
    <definedName name="CDDD1PHA">#REF!</definedName>
    <definedName name="CDDD3PHA">#REF!</definedName>
    <definedName name="CDDR_Acer40X_IDE">#REF!</definedName>
    <definedName name="CDDR_Acer48X_IDE">#REF!</definedName>
    <definedName name="CDDR_Acer50X_IDE">#REF!</definedName>
    <definedName name="cdn">#REF!</definedName>
    <definedName name="celltips_area">#REF!</definedName>
    <definedName name="CELPNT">#REF!</definedName>
    <definedName name="CELPNT2">#REF!</definedName>
    <definedName name="CH">#REF!</definedName>
    <definedName name="Chi_tieát_phi">#REF!</definedName>
    <definedName name="chuc1">#REF!</definedName>
    <definedName name="chucnang_WFW">#REF!</definedName>
    <definedName name="chuong_pl_2_name" localSheetId="14">Funtion.II.V1!$C$3</definedName>
    <definedName name="chuong_pl_5" localSheetId="23">TH.UC.V!$B$3</definedName>
    <definedName name="chuong_pl_5_name" localSheetId="23">TH.UC.V!$B$4</definedName>
    <definedName name="chuong_pl_7_name" localSheetId="10">PM_LGSP.VIII!$A$3</definedName>
    <definedName name="CK">#REF!</definedName>
    <definedName name="CL">#REF!</definedName>
    <definedName name="CleintEmail">#REF!</definedName>
    <definedName name="ClientComp0">#REF!</definedName>
    <definedName name="ClientCompany">#REF!</definedName>
    <definedName name="ClientCountry">#REF!</definedName>
    <definedName name="ClientEmail">#REF!</definedName>
    <definedName name="ClientFax">#REF!</definedName>
    <definedName name="ClientLand">#REF!</definedName>
    <definedName name="ClientName">#REF!</definedName>
    <definedName name="ClientStreet">#REF!</definedName>
    <definedName name="ClientTel">#REF!</definedName>
    <definedName name="ClientTown">#REF!</definedName>
    <definedName name="CLVC35">#REF!</definedName>
    <definedName name="CLVCTB">#REF!</definedName>
    <definedName name="CLVL">#REF!</definedName>
    <definedName name="Co">#REF!</definedName>
    <definedName name="COAT">#REF!</definedName>
    <definedName name="Coc_BTCT">#REF!</definedName>
    <definedName name="COCUOIKY">#REF!</definedName>
    <definedName name="Cöï_ly_vaän_chuyeãn">#REF!</definedName>
    <definedName name="CÖÏ_LY_VAÄN_CHUYEÅN">#REF!</definedName>
    <definedName name="Comment1">#REF!</definedName>
    <definedName name="Comment2">#REF!</definedName>
    <definedName name="Comment3">#REF!</definedName>
    <definedName name="Comment4">#REF!</definedName>
    <definedName name="Comment5">#REF!</definedName>
    <definedName name="Comment6">#REF!</definedName>
    <definedName name="Comment7">#REF!</definedName>
    <definedName name="Component">#REF!</definedName>
    <definedName name="CON_EQP_COS">#REF!</definedName>
    <definedName name="CON_EQP_COST">#REF!</definedName>
    <definedName name="CONC25">#REF!</definedName>
    <definedName name="CONC30">#REF!</definedName>
    <definedName name="CONCS25">#REF!</definedName>
    <definedName name="CONCS30">#REF!</definedName>
    <definedName name="ConfgCur">#REF!</definedName>
    <definedName name="ConfigCur">#REF!</definedName>
    <definedName name="ConfigInfo1">#REF!</definedName>
    <definedName name="ConfigInfo2">#REF!</definedName>
    <definedName name="ConfigPrice">#REF!</definedName>
    <definedName name="ConfigPriceEuro">#REF!</definedName>
    <definedName name="ConfigState">#REF!</definedName>
    <definedName name="Cong_HM_DTCT">#REF!</definedName>
    <definedName name="Cong_M_DTCT">#REF!</definedName>
    <definedName name="Cong_NC_DTCT">#REF!</definedName>
    <definedName name="Cong_VL_DTCT">#REF!</definedName>
    <definedName name="CONGTIEN">#REF!</definedName>
    <definedName name="CongVattu">#REF!</definedName>
    <definedName name="CONST_EQ">#REF!</definedName>
    <definedName name="CONTROL_GD">#REF!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PC">#REF!</definedName>
    <definedName name="cpdd1">#REF!</definedName>
    <definedName name="cplhsmt">#REF!</definedName>
    <definedName name="cptdhsmt">#REF!</definedName>
    <definedName name="cptdtdt">#REF!</definedName>
    <definedName name="cptdtkkt">#REF!</definedName>
    <definedName name="CPU_AMD_K6II_550">#REF!</definedName>
    <definedName name="CPU_Intel_P4_1.7_256K_256RIMM">#REF!</definedName>
    <definedName name="CPU_Intel_PIII500E_256Kdie_Copp">#REF!</definedName>
    <definedName name="CPU_Intel_PIII550E_256Kdie_Copp">#REF!</definedName>
    <definedName name="CPVC100">#REF!</definedName>
    <definedName name="CPVC35">#REF!</definedName>
    <definedName name="CRD">#REF!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u">#REF!</definedName>
    <definedName name="csd3p">#REF!</definedName>
    <definedName name="csddg1p">#REF!</definedName>
    <definedName name="csddt1p">#REF!</definedName>
    <definedName name="csht3p">#REF!</definedName>
    <definedName name="CT">#REF!</definedName>
    <definedName name="ctbb">#REF!</definedName>
    <definedName name="ctdn9697">#REF!</definedName>
    <definedName name="CTH">#REF!</definedName>
    <definedName name="ctiep">#REF!</definedName>
    <definedName name="CTIET">#REF!</definedName>
    <definedName name="CTieu_H">#REF!</definedName>
    <definedName name="CTieuXB">#REF!</definedName>
    <definedName name="CTL">#REF!</definedName>
    <definedName name="ctmai">#REF!</definedName>
    <definedName name="ctong">#REF!</definedName>
    <definedName name="CTRAM">#REF!</definedName>
    <definedName name="ctre">#REF!</definedName>
    <definedName name="cuoc_vc">#REF!</definedName>
    <definedName name="cuoc_vc1">#REF!</definedName>
    <definedName name="cuond">#REF!</definedName>
    <definedName name="CURRENCY">#REF!</definedName>
    <definedName name="CurrencyName">#REF!</definedName>
    <definedName name="CustomerName">#REF!</definedName>
    <definedName name="CX">#REF!</definedName>
    <definedName name="D_7101A_B">#REF!</definedName>
    <definedName name="Daotao">#REF!</definedName>
    <definedName name="data">#REF!</definedName>
    <definedName name="DATA_DATA2_List">#REF!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8">#REF!</definedName>
    <definedName name="data9">#REF!</definedName>
    <definedName name="DATATKDT">#REF!</definedName>
    <definedName name="DATDAO">#REF!</definedName>
    <definedName name="dcct">#REF!</definedName>
    <definedName name="dche">#REF!</definedName>
    <definedName name="DD">#REF!</definedName>
    <definedName name="den_bu">#REF!</definedName>
    <definedName name="Description">#REF!</definedName>
    <definedName name="DestActorRange">#REF!</definedName>
    <definedName name="dfd">#REF!</definedName>
    <definedName name="dfdf">#REF!</definedName>
    <definedName name="dflk">#REF!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GCTI592">#REF!</definedName>
    <definedName name="dgnc">#REF!</definedName>
    <definedName name="DGTV">#REF!</definedName>
    <definedName name="dgvl">#REF!</definedName>
    <definedName name="diengiai">#REF!</definedName>
    <definedName name="DIMM_64MB_ECC_PC133">#REF!</definedName>
    <definedName name="DINHKHOAN">#REF!</definedName>
    <definedName name="DIS">#REF!</definedName>
    <definedName name="DisAccommodation">#REF!</definedName>
    <definedName name="DisBattery">#REF!</definedName>
    <definedName name="DisBoard">#REF!</definedName>
    <definedName name="DisBoughten">#REF!</definedName>
    <definedName name="Discount_Rate">#REF!</definedName>
    <definedName name="DisDDF">#REF!</definedName>
    <definedName name="DisDeInspectionFee">#REF!</definedName>
    <definedName name="DisDoc">#REF!</definedName>
    <definedName name="DisFrame">#REF!</definedName>
    <definedName name="DisFreightFee">#REF!</definedName>
    <definedName name="DisInsuranceFee">#REF!</definedName>
    <definedName name="DisLicense">#REF!</definedName>
    <definedName name="DisMaintenanceFee">#REF!</definedName>
    <definedName name="DisMaterial">#REF!</definedName>
    <definedName name="DisMDF">#REF!</definedName>
    <definedName name="DisN2000Accessorial">#REF!</definedName>
    <definedName name="DisN2000Client">#REF!</definedName>
    <definedName name="DisN2000Hardware">#REF!</definedName>
    <definedName name="DisN2000Manual">#REF!</definedName>
    <definedName name="DisODF">#REF!</definedName>
    <definedName name="DisOptionEquipment">#REF!</definedName>
    <definedName name="DisOptionFreight">#REF!</definedName>
    <definedName name="DisOptionInsurance">#REF!</definedName>
    <definedName name="DisOptionMaintenance">#REF!</definedName>
    <definedName name="DisOptionService">#REF!</definedName>
    <definedName name="DisOtherMain">#REF!</definedName>
    <definedName name="display_area_1">#REF!</definedName>
    <definedName name="display_area_2">#REF!</definedName>
    <definedName name="DisPMaterial">#REF!</definedName>
    <definedName name="DisPower">#REF!</definedName>
    <definedName name="DisRack">#REF!</definedName>
    <definedName name="DisSelfMadeSoftware">#REF!</definedName>
    <definedName name="DisServiceFee">#REF!</definedName>
    <definedName name="DisSoftware">#REF!</definedName>
    <definedName name="DisSpare">#REF!</definedName>
    <definedName name="DisTerminal">#REF!</definedName>
    <definedName name="DisTrainBrazil">#REF!</definedName>
    <definedName name="DisTrainChina">#REF!</definedName>
    <definedName name="DisTrainEgypt">#REF!</definedName>
    <definedName name="DisTrainFlight">#REF!</definedName>
    <definedName name="DisTrainMalaysia">#REF!</definedName>
    <definedName name="DisTrainRussia">#REF!</definedName>
    <definedName name="DisTrainSite">#REF!</definedName>
    <definedName name="DisTransmit">#REF!</definedName>
    <definedName name="DK_Ngay_Hoan_Tat_TT">#REF!</definedName>
    <definedName name="DLCC">#REF!</definedName>
    <definedName name="DLCT">#REF!</definedName>
    <definedName name="DLCTG">#REF!</definedName>
    <definedName name="dmat">#REF!</definedName>
    <definedName name="dmoi">#REF!</definedName>
    <definedName name="dobt">#REF!</definedName>
    <definedName name="doclb">#REF!</definedName>
    <definedName name="Documents_array">#REF!</definedName>
    <definedName name="dolcb">#REF!</definedName>
    <definedName name="Dong_coc">#REF!</definedName>
    <definedName name="DPT">#REF!</definedName>
    <definedName name="DS_LCN">#REF!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et">#REF!</definedName>
    <definedName name="DSFDSGADGDFGSFDGDFG">#REF!</definedName>
    <definedName name="DSPK1p1nc">#REF!</definedName>
    <definedName name="DSPK1p1vl">#REF!</definedName>
    <definedName name="DSPK1pnc">#REF!</definedName>
    <definedName name="DSPK1pvl">#REF!</definedName>
    <definedName name="DSUMDATA">#REF!</definedName>
    <definedName name="duoi">#REF!</definedName>
    <definedName name="Duong_dau_cau">#REF!</definedName>
    <definedName name="DY">#REF!</definedName>
    <definedName name="e">#REF!</definedName>
    <definedName name="E_p">#REF!</definedName>
    <definedName name="EF">#REF!</definedName>
    <definedName name="EFW">#REF!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Q">#REF!</definedName>
    <definedName name="ES">#REF!</definedName>
    <definedName name="Excel_BuiltIn_Database">#REF!</definedName>
    <definedName name="Excel_BuiltIn_Extract">#REF!</definedName>
    <definedName name="Excel_BuiltIn_Print_Area">#REF!</definedName>
    <definedName name="Excel_BuiltIn_Print_Titles">#REF!</definedName>
    <definedName name="EXPORT">#REF!</definedName>
    <definedName name="f">#REF!</definedName>
    <definedName name="FACTOR">#REF!</definedName>
    <definedName name="fc">#REF!</definedName>
    <definedName name="FIL">#REF!</definedName>
    <definedName name="FILE">#REF!</definedName>
    <definedName name="finclb">#REF!</definedName>
    <definedName name="FirstPage">#REF!</definedName>
    <definedName name="FirstWarn">#REF!</definedName>
    <definedName name="FP">#REF!</definedName>
    <definedName name="g_1">#REF!</definedName>
    <definedName name="G_2">#REF!</definedName>
    <definedName name="g_3">#REF!</definedName>
    <definedName name="gachlat">#REF!</definedName>
    <definedName name="gachxay">#REF!</definedName>
    <definedName name="gas">#REF!</definedName>
    <definedName name="gchi">#REF!</definedName>
    <definedName name="geff">#REF!</definedName>
    <definedName name="ghichu">#REF!</definedName>
    <definedName name="Gia_CT">#REF!</definedName>
    <definedName name="Gia_tien">#REF!</definedName>
    <definedName name="gia_tien_1">#REF!</definedName>
    <definedName name="gia_tien_2">#REF!</definedName>
    <definedName name="gia_tien_3">#REF!</definedName>
    <definedName name="gia_tien_BTN">#REF!</definedName>
    <definedName name="Gia_VT">#REF!</definedName>
    <definedName name="giaD10">#REF!</definedName>
    <definedName name="giaD12_22">#REF!</definedName>
    <definedName name="GIATB">#REF!</definedName>
    <definedName name="Giathitruong">#REF!</definedName>
    <definedName name="GIAVLIEUTN">#REF!</definedName>
    <definedName name="gl3p">#REF!</definedName>
    <definedName name="gld">#REF!</definedName>
    <definedName name="gong">#REF!</definedName>
    <definedName name="Group">#REF!</definedName>
    <definedName name="gs">#REF!</definedName>
    <definedName name="gsktxd">#REF!</definedName>
    <definedName name="gtct">#REF!</definedName>
    <definedName name="GTXL">#REF!</definedName>
    <definedName name="gxm">#REF!</definedName>
    <definedName name="GXMAX">#REF!</definedName>
    <definedName name="GXMIN">#REF!</definedName>
    <definedName name="GYMAX">#REF!</definedName>
    <definedName name="GYMIN">#REF!</definedName>
    <definedName name="H">#REF!</definedName>
    <definedName name="h_d">#REF!</definedName>
    <definedName name="H_THUCHTHH">#REF!</definedName>
    <definedName name="H_THUCTT">#REF!</definedName>
    <definedName name="HA">#REF!</definedName>
    <definedName name="Hang_muc_kha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c">#REF!</definedName>
    <definedName name="HCHANH1">#REF!</definedName>
    <definedName name="HCM">#REF!</definedName>
    <definedName name="heä_soá_sình_laày">#REF!</definedName>
    <definedName name="HF">#REF!</definedName>
    <definedName name="HHcat">#REF!</definedName>
    <definedName name="HHda">#REF!</definedName>
    <definedName name="hhjh">#REF!</definedName>
    <definedName name="HHTT">#REF!</definedName>
    <definedName name="HHxm">#REF!</definedName>
    <definedName name="hien">#REF!</definedName>
    <definedName name="hïngd">#REF!</definedName>
    <definedName name="Hinh_thuc">#REF!</definedName>
    <definedName name="Hints">#REF!</definedName>
    <definedName name="HintSystem">#REF!</definedName>
    <definedName name="hj">#REF!</definedName>
    <definedName name="Host_Thu_Duc_SAG">#REF!</definedName>
    <definedName name="HSCPC">#REF!</definedName>
    <definedName name="hsdc1">#REF!</definedName>
    <definedName name="HSHH">#REF!</definedName>
    <definedName name="HSHHUT">#REF!</definedName>
    <definedName name="HSKK35">#REF!</definedName>
    <definedName name="HSLX">#REF!</definedName>
    <definedName name="HSLXP">#REF!</definedName>
    <definedName name="HSSL">#REF!</definedName>
    <definedName name="HSTHUE">#REF!</definedName>
    <definedName name="hsUd">#REF!</definedName>
    <definedName name="HSVAT">#REF!</definedName>
    <definedName name="HSVC1">#REF!</definedName>
    <definedName name="HSVC2">#REF!</definedName>
    <definedName name="HSVC3">#REF!</definedName>
    <definedName name="HTD">#REF!</definedName>
    <definedName name="HTHH">#REF!</definedName>
    <definedName name="HTN">#REF!</definedName>
    <definedName name="HTNC">#REF!</definedName>
    <definedName name="HTVL">#REF!</definedName>
    <definedName name="hung">#REF!</definedName>
    <definedName name="hunmg">#REF!</definedName>
    <definedName name="I">#REF!</definedName>
    <definedName name="I_p">#REF!</definedName>
    <definedName name="IDLAB_COST">#REF!</definedName>
    <definedName name="Idm">#REF!</definedName>
    <definedName name="IMPORT">#REF!</definedName>
    <definedName name="IND_LAB">#REF!</definedName>
    <definedName name="INDMANP">#REF!</definedName>
    <definedName name="INPUT">#REF!</definedName>
    <definedName name="INPUT1">#REF!</definedName>
    <definedName name="IO">#REF!</definedName>
    <definedName name="j">#REF!</definedName>
    <definedName name="j356C8">#REF!</definedName>
    <definedName name="jhnjnn">#REF!</definedName>
    <definedName name="K_1">#REF!</definedName>
    <definedName name="K_2">#REF!</definedName>
    <definedName name="KA">#REF!</definedName>
    <definedName name="KAE">#REF!</definedName>
    <definedName name="KAS">#REF!</definedName>
    <definedName name="kcong">#REF!</definedName>
    <definedName name="kdien">#REF!</definedName>
    <definedName name="KeBve">#REF!</definedName>
    <definedName name="KH_Chang">#REF!</definedName>
    <definedName name="KHCT">#REF!</definedName>
    <definedName name="Kiem_tra_trung_ten">#REF!</definedName>
    <definedName name="kj">#REF!</definedName>
    <definedName name="KLAM">#REF!</definedName>
    <definedName name="klc">#REF!</definedName>
    <definedName name="klctbb">#REF!</definedName>
    <definedName name="KLTHDN">#REF!</definedName>
    <definedName name="KLVANKHUON">#REF!</definedName>
    <definedName name="kp1ph">#REF!</definedName>
    <definedName name="KSTK">#REF!</definedName>
    <definedName name="KVC">#REF!</definedName>
    <definedName name="l">#REF!</definedName>
    <definedName name="L_mong">#REF!</definedName>
    <definedName name="LABEL">#REF!</definedName>
    <definedName name="LAMTHEM">#REF!</definedName>
    <definedName name="lao_keo_dam_cau">#REF!</definedName>
    <definedName name="lbcnckt">#REF!</definedName>
    <definedName name="LCB">#REF!</definedName>
    <definedName name="LDA">#REF!</definedName>
    <definedName name="LG">#REF!</definedName>
    <definedName name="Line1">#REF!</definedName>
    <definedName name="Line2">#REF!</definedName>
    <definedName name="Line3">#REF!</definedName>
    <definedName name="List_Areas">#REF!</definedName>
    <definedName name="List_Chapters">#REF!</definedName>
    <definedName name="List_of_Material">#REF!</definedName>
    <definedName name="List_Sites">#REF!</definedName>
    <definedName name="LK_hathe">#REF!</definedName>
    <definedName name="Lmk">#REF!</definedName>
    <definedName name="LN">#REF!</definedName>
    <definedName name="loai">#REF!</definedName>
    <definedName name="LOAI_CN">#REF!</definedName>
    <definedName name="LOAI_DUONG">#REF!</definedName>
    <definedName name="Loai_TD">#REF!</definedName>
    <definedName name="LOAICHUNGTU">#REF!</definedName>
    <definedName name="LoaiCT">#REF!</definedName>
    <definedName name="LOAÏI_CHÖÙNG_TÖØ">#REF!</definedName>
    <definedName name="LoaixeH">#REF!</definedName>
    <definedName name="LoaixeXB">#REF!</definedName>
    <definedName name="LOC">#REF!</definedName>
    <definedName name="LOM">#REF!</definedName>
    <definedName name="LOOP">#REF!</definedName>
    <definedName name="LTR">#REF!</definedName>
    <definedName name="ltre">#REF!</definedName>
    <definedName name="LUONG">#REF!</definedName>
    <definedName name="lVC">#REF!</definedName>
    <definedName name="LVX">#REF!</definedName>
    <definedName name="M12ba3p">#REF!</definedName>
    <definedName name="M12bb1p">#REF!</definedName>
    <definedName name="M12cbnc">#REF!</definedName>
    <definedName name="M12cbvl">#REF!</definedName>
    <definedName name="M14bb1p">#REF!</definedName>
    <definedName name="m8aanc">#REF!</definedName>
    <definedName name="m8aavl">#REF!</definedName>
    <definedName name="Ma_testcase_34">#REF!</definedName>
    <definedName name="Ma3pnc">#REF!</definedName>
    <definedName name="Ma3pvl">#REF!</definedName>
    <definedName name="Maa3pnc">#REF!</definedName>
    <definedName name="Maa3pvl">#REF!</definedName>
    <definedName name="MACRO">#REF!</definedName>
    <definedName name="Macro3">#REF!</definedName>
    <definedName name="mahieu">#REF!</definedName>
    <definedName name="MAJ_CON_EQP">#REF!</definedName>
    <definedName name="Maõ">#REF!</definedName>
    <definedName name="MAT">#REF!</definedName>
    <definedName name="Mat_cau">#REF!</definedName>
    <definedName name="MAVANKHUON">#REF!</definedName>
    <definedName name="MAVLTHDN">#REF!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ENU1">#REF!</definedName>
    <definedName name="MENUVIEW">#REF!</definedName>
    <definedName name="MESSAGE">#REF!</definedName>
    <definedName name="MESSAGE1">#REF!</definedName>
    <definedName name="MESSAGE2">#REF!</definedName>
    <definedName name="MF">#REF!</definedName>
    <definedName name="MG_A">#REF!</definedName>
    <definedName name="mhf">#REF!</definedName>
    <definedName name="minh1">#REF!</definedName>
    <definedName name="MirrorMode">#REF!</definedName>
    <definedName name="MODIFY">#REF!</definedName>
    <definedName name="Module1.cplhsmt">#REF!</definedName>
    <definedName name="Module1.cptdhsmt">#REF!</definedName>
    <definedName name="Module1.cptdtdt">#REF!</definedName>
    <definedName name="Module1.cptdtkkt">#REF!</definedName>
    <definedName name="Module1.gsktxd">#REF!</definedName>
    <definedName name="Module1.qlda">#REF!</definedName>
    <definedName name="Module1.tinhqt">#REF!</definedName>
    <definedName name="Morong4054_85">#REF!</definedName>
    <definedName name="morong4054_98">#REF!</definedName>
    <definedName name="Moùng">#REF!</definedName>
    <definedName name="MSCT">#REF!</definedName>
    <definedName name="mtc">#REF!</definedName>
    <definedName name="MTMAC12">#REF!</definedName>
    <definedName name="mtram">#REF!</definedName>
    <definedName name="n_1">#REF!</definedName>
    <definedName name="n_2">#REF!</definedName>
    <definedName name="n_3">#REF!</definedName>
    <definedName name="n1pig">#REF!</definedName>
    <definedName name="N1pIGvc">#REF!</definedName>
    <definedName name="n1pind">#REF!</definedName>
    <definedName name="N1pINDvc">#REF!</definedName>
    <definedName name="n1ping">#REF!</definedName>
    <definedName name="N1pINGvc">#REF!</definedName>
    <definedName name="n1pint">#REF!</definedName>
    <definedName name="name2">#REF!</definedName>
    <definedName name="NationalAllPrice">#REF!</definedName>
    <definedName name="NationalePrice">#REF!</definedName>
    <definedName name="NationalPrice">#REF!</definedName>
    <definedName name="nc">#REF!</definedName>
    <definedName name="nc1p">#REF!</definedName>
    <definedName name="nc3p">#REF!</definedName>
    <definedName name="ncb">#REF!</definedName>
    <definedName name="NCBD100">#REF!</definedName>
    <definedName name="NCBD200">#REF!</definedName>
    <definedName name="NCBD250">#REF!</definedName>
    <definedName name="NCcap0.7">#REF!</definedName>
    <definedName name="NCcap1">#REF!</definedName>
    <definedName name="NCCT3p">#REF!</definedName>
    <definedName name="ncong">#REF!</definedName>
    <definedName name="nctram">#REF!</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nl">#REF!</definedName>
    <definedName name="ncxlpxsx">#REF!</definedName>
    <definedName name="ncxltc">#REF!</definedName>
    <definedName name="NET">#REF!</definedName>
    <definedName name="NET_ANA">#REF!</definedName>
    <definedName name="NEXT">#REF!</definedName>
    <definedName name="ngau">#REF!</definedName>
    <definedName name="NGHI">#REF!</definedName>
    <definedName name="NH">#REF!</definedName>
    <definedName name="NHANTIEN">#REF!</definedName>
    <definedName name="nhap2">#REF!</definedName>
    <definedName name="nhapcb">#REF!</definedName>
    <definedName name="NHATKY">#REF!</definedName>
    <definedName name="nhn">#REF!</definedName>
    <definedName name="NhNgam">#REF!</definedName>
    <definedName name="NHOM_CN">#REF!</definedName>
    <definedName name="NHot">#REF!</definedName>
    <definedName name="NhTreo">#REF!</definedName>
    <definedName name="nig">#REF!</definedName>
    <definedName name="nig1p">#REF!</definedName>
    <definedName name="nig3p">#REF!</definedName>
    <definedName name="NIGnc">#REF!</definedName>
    <definedName name="nignc1p">#REF!</definedName>
    <definedName name="NIGvc">#REF!</definedName>
    <definedName name="NIGvl">#REF!</definedName>
    <definedName name="nigvl1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c">#REF!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c">#REF!</definedName>
    <definedName name="ninvl3p">#REF!</definedName>
    <definedName name="nl">#REF!</definedName>
    <definedName name="nl1p">#REF!</definedName>
    <definedName name="nl3p">#REF!</definedName>
    <definedName name="NLDLCTG">#REF!</definedName>
    <definedName name="nlnc3p">#REF!</definedName>
    <definedName name="nlnc3pha">#REF!</definedName>
    <definedName name="NLSCTG">#REF!</definedName>
    <definedName name="NLTK1p">#REF!</definedName>
    <definedName name="nlvl3p">#REF!</definedName>
    <definedName name="nn">#REF!</definedName>
    <definedName name="nn1p">#REF!</definedName>
    <definedName name="nn3p">#REF!</definedName>
    <definedName name="nnnc3p">#REF!</definedName>
    <definedName name="nnvl3p">#REF!</definedName>
    <definedName name="NO">#REF!</definedName>
    <definedName name="NOCU">#REF!</definedName>
    <definedName name="none">#REF!</definedName>
    <definedName name="NoPrice">#REF!</definedName>
    <definedName name="Nq">#REF!</definedName>
    <definedName name="NToS">#REF!</definedName>
    <definedName name="Number">#REF!</definedName>
    <definedName name="Numberx">#REF!</definedName>
    <definedName name="Ö135">#REF!</definedName>
    <definedName name="OClientComp0">#REF!</definedName>
    <definedName name="OClientCompany">#REF!</definedName>
    <definedName name="OClientCountry">#REF!</definedName>
    <definedName name="OClientEmail">#REF!</definedName>
    <definedName name="OClientFax">#REF!</definedName>
    <definedName name="OClientName">#REF!</definedName>
    <definedName name="OClientStreet">#REF!</definedName>
    <definedName name="OClientTel">#REF!</definedName>
    <definedName name="OClientTown">#REF!</definedName>
    <definedName name="OldNumber">#REF!</definedName>
    <definedName name="ong_cong_duc_san">#REF!</definedName>
    <definedName name="Ong_cong_hinh_hop_do_tai_cho">#REF!</definedName>
    <definedName name="ongsattrangkem">#REF!</definedName>
    <definedName name="OS">#REF!</definedName>
    <definedName name="oü0">#REF!</definedName>
    <definedName name="OVersion">#REF!</definedName>
    <definedName name="P">#REF!</definedName>
    <definedName name="PA">#REF!</definedName>
    <definedName name="PA.2314">#REF!</definedName>
    <definedName name="PA.3114">#REF!</definedName>
    <definedName name="PBNL">#REF!</definedName>
    <definedName name="Pd">#REF!</definedName>
    <definedName name="PEJM">#REF!</definedName>
    <definedName name="PF">#REF!</definedName>
    <definedName name="pgia">#REF!</definedName>
    <definedName name="Phi_PH_Thu_BLNH">#REF!</definedName>
    <definedName name="phu_luc_vua">#REF!</definedName>
    <definedName name="PileSize">#REF!</definedName>
    <definedName name="PileType">#REF!</definedName>
    <definedName name="PK">#REF!</definedName>
    <definedName name="PLOT">#REF!</definedName>
    <definedName name="PowerCord">#REF!</definedName>
    <definedName name="Price">#REF!</definedName>
    <definedName name="PriceColumn">#REF!</definedName>
    <definedName name="PriceColumnEuro">#REF!</definedName>
    <definedName name="PriceCur">#REF!</definedName>
    <definedName name="Print_Titles_MI">#REF!</definedName>
    <definedName name="prjName">#REF!</definedName>
    <definedName name="prjNo">#REF!</definedName>
    <definedName name="Pro_Soil">#REF!</definedName>
    <definedName name="PROPOSAL">#REF!</definedName>
    <definedName name="pt">#REF!</definedName>
    <definedName name="PT_Duong">#REF!</definedName>
    <definedName name="ptbc">#REF!</definedName>
    <definedName name="ptdg">#REF!</definedName>
    <definedName name="PTDG_cau">#REF!</definedName>
    <definedName name="ptdg_cong">#REF!</definedName>
    <definedName name="ptdg_duong">#REF!</definedName>
    <definedName name="PTH">#REF!</definedName>
    <definedName name="QF_SYS_BADRATIO">#REF!</definedName>
    <definedName name="QF_SYS_BRANCHOFFICE">#REF!</definedName>
    <definedName name="QF_SYS_COMPANYINFO">#REF!</definedName>
    <definedName name="QF_SYS_CTRLTEST">#REF!</definedName>
    <definedName name="QF_SYS_DDP">#REF!</definedName>
    <definedName name="QF_SYS_DEFAULT_CURRENCY">#REF!</definedName>
    <definedName name="QF_SYS_DEPARTMENTINFO">#REF!</definedName>
    <definedName name="QF_SYS_DLVYPLACE">#REF!</definedName>
    <definedName name="QF_SYS_EXCHANGE">#REF!</definedName>
    <definedName name="QF_SYS_OPERATOR">#REF!</definedName>
    <definedName name="QF_SYS_PRODUCT_LINE">#REF!</definedName>
    <definedName name="QF_SYS_PROJNAME">#REF!</definedName>
    <definedName name="QF_SYS_QUOTATION_NAME">#REF!</definedName>
    <definedName name="QF_SYS_QUOTATION_NO">#REF!</definedName>
    <definedName name="QF_SYS_REGHEAD">#REF!</definedName>
    <definedName name="QF_SYS_ROUNDUP_DECIMAL">#REF!</definedName>
    <definedName name="QF_SYS_SECURITY_FLAG">#REF!</definedName>
    <definedName name="QF_SYS_SPARMAXPER">#REF!</definedName>
    <definedName name="QF_SYS_SPDISCOUNT">#REF!</definedName>
    <definedName name="QF_SYS_TRADETERM">#REF!</definedName>
    <definedName name="QF_SYS_TRANSPORT">#REF!</definedName>
    <definedName name="QF_SYS_USE_ISSUENO">#REF!</definedName>
    <definedName name="QF_SYS_VALIDITY_DATE">#REF!</definedName>
    <definedName name="qlda">#REF!</definedName>
    <definedName name="QLDH_TDTT_41">#REF!</definedName>
    <definedName name="QLHD_CDHD_15">#REF!</definedName>
    <definedName name="QLHD_CNHD_34">#REF!</definedName>
    <definedName name="QLHD_GHD_34">#REF!</definedName>
    <definedName name="QLHD_HHD_13">#REF!</definedName>
    <definedName name="QLHD_KHD_6">#REF!</definedName>
    <definedName name="QLHD_TH_1">#REF!</definedName>
    <definedName name="QLHD_THD_34">#REF!</definedName>
    <definedName name="qtebt">#REF!</definedName>
    <definedName name="QtuÊn">#REF!</definedName>
    <definedName name="qu">#REF!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6">#REF!</definedName>
    <definedName name="qzqzqz7">#REF!</definedName>
    <definedName name="qzqzqz8">#REF!</definedName>
    <definedName name="qzqzqz9">#REF!</definedName>
    <definedName name="ra11p">#REF!</definedName>
    <definedName name="ra13p">#REF!</definedName>
    <definedName name="rang1">#REF!</definedName>
    <definedName name="range">#REF!</definedName>
    <definedName name="Rctpt">#REF!</definedName>
    <definedName name="RECOUT">#REF!</definedName>
    <definedName name="REO">#REF!</definedName>
    <definedName name="REPORT01">#REF!</definedName>
    <definedName name="REPORT02">#REF!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Ld">#REF!</definedName>
    <definedName name="RT">#REF!</definedName>
    <definedName name="SAP">#REF!</definedName>
    <definedName name="satu">#REF!</definedName>
    <definedName name="scao98">#REF!</definedName>
    <definedName name="SCCR">#REF!</definedName>
    <definedName name="SCDT">#REF!</definedName>
    <definedName name="SCH">#REF!</definedName>
    <definedName name="SCT">#REF!</definedName>
    <definedName name="sd">#REF!</definedName>
    <definedName name="sd1p">#REF!</definedName>
    <definedName name="sdfsd">#REF!</definedName>
    <definedName name="SDMONG">#REF!</definedName>
    <definedName name="SHDG">#REF!</definedName>
    <definedName name="sht1p">#REF!</definedName>
    <definedName name="sieucao">#REF!</definedName>
    <definedName name="SIGN">#REF!</definedName>
    <definedName name="SingleCur">#REF!</definedName>
    <definedName name="SingleEuro">#REF!</definedName>
    <definedName name="SinglrCur">#REF!</definedName>
    <definedName name="SIZE">#REF!</definedName>
    <definedName name="SL_CRD">#REF!</definedName>
    <definedName name="SL_CRS">#REF!</definedName>
    <definedName name="SL_CS">#REF!</definedName>
    <definedName name="SL_DD">#REF!</definedName>
    <definedName name="soc3p">#REF!</definedName>
    <definedName name="SoilType">#REF!</definedName>
    <definedName name="solieu">#REF!</definedName>
    <definedName name="SOPHIEU">#REF!</definedName>
    <definedName name="SORT">#REF!</definedName>
    <definedName name="SourceActorRange">#REF!</definedName>
    <definedName name="SourceUseCaseRange">#REF!</definedName>
    <definedName name="SoXau">#REF!</definedName>
    <definedName name="SP">#REF!</definedName>
    <definedName name="SPEC">#REF!</definedName>
    <definedName name="SPECSUMMARY">#REF!</definedName>
    <definedName name="Sprack">#REF!</definedName>
    <definedName name="ss">#REF!</definedName>
    <definedName name="SSTR">#REF!</definedName>
    <definedName name="st1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Hints">#REF!</definedName>
    <definedName name="STBCCT1">#REF!</definedName>
    <definedName name="STBCCT2">#REF!</definedName>
    <definedName name="STBCHDUSD1">#REF!</definedName>
    <definedName name="STBCHDUSD2">#REF!</definedName>
    <definedName name="STBCHDXK1">#REF!</definedName>
    <definedName name="STBCHDXK2">#REF!</definedName>
    <definedName name="STBCPC1">#REF!</definedName>
    <definedName name="STBCPC2">#REF!</definedName>
    <definedName name="STBCPN1">#REF!</definedName>
    <definedName name="STBCPN2">#REF!</definedName>
    <definedName name="STBCPT1">#REF!</definedName>
    <definedName name="STBCPT2">#REF!</definedName>
    <definedName name="STBCPX1">#REF!</definedName>
    <definedName name="STBCPX2">#REF!</definedName>
    <definedName name="STBCTU1">#REF!</definedName>
    <definedName name="STBCTU2">#REF!</definedName>
    <definedName name="STT">#REF!</definedName>
    <definedName name="STTPHIEU">#REF!</definedName>
    <definedName name="SumCur">#REF!</definedName>
    <definedName name="SumEuro">#REF!</definedName>
    <definedName name="SX_Lapthao_khungV_Sdao">#REF!</definedName>
    <definedName name="SysName">#REF!</definedName>
    <definedName name="SystemName">#REF!</definedName>
    <definedName name="t101p">#REF!</definedName>
    <definedName name="t103p">#REF!</definedName>
    <definedName name="t10nc1p">#REF!</definedName>
    <definedName name="t10vl1p">#REF!</definedName>
    <definedName name="t121p">#REF!</definedName>
    <definedName name="t123p">#REF!</definedName>
    <definedName name="T12vc">#REF!</definedName>
    <definedName name="t141p">#REF!</definedName>
    <definedName name="t143p">#REF!</definedName>
    <definedName name="t14nc3p">#REF!</definedName>
    <definedName name="t14vl3p">#REF!</definedName>
    <definedName name="ta">#REF!</definedName>
    <definedName name="tadao">#REF!</definedName>
    <definedName name="TaiSanVoHinh">#REF!</definedName>
    <definedName name="TaiSanVoHinhTong">#REF!</definedName>
    <definedName name="TaiSanVoHinhVAT">#REF!</definedName>
    <definedName name="tamdan">#REF!</definedName>
    <definedName name="tamlop">#REF!</definedName>
    <definedName name="TAMUNG">#REF!</definedName>
    <definedName name="TANK">#REF!</definedName>
    <definedName name="TAW">#REF!</definedName>
    <definedName name="Tax">#REF!</definedName>
    <definedName name="TBF">#REF!</definedName>
    <definedName name="tbtram">#REF!</definedName>
    <definedName name="TBXD">#REF!</definedName>
    <definedName name="TC_NHANH1">#REF!</definedName>
    <definedName name="TCF">#REF!</definedName>
    <definedName name="Tchuan">#REF!</definedName>
    <definedName name="TD12vl">#REF!</definedName>
    <definedName name="td1p">#REF!</definedName>
    <definedName name="TD1p1nc">#REF!</definedName>
    <definedName name="td1p1vc">#REF!</definedName>
    <definedName name="TD1p1vl">#REF!</definedName>
    <definedName name="td3p">#REF!</definedName>
    <definedName name="tdbcnckt">#REF!</definedName>
    <definedName name="TDctnc">#REF!</definedName>
    <definedName name="TDctvc">#REF!</definedName>
    <definedName name="TDctvl">#REF!</definedName>
    <definedName name="tdnc1p">#REF!</definedName>
    <definedName name="tdo">#REF!</definedName>
    <definedName name="tdtr2cnc">#REF!</definedName>
    <definedName name="tdtr2cvl">#REF!</definedName>
    <definedName name="tdvl1p">#REF!</definedName>
    <definedName name="Tên_TestCase">#REF!</definedName>
    <definedName name="TenNgam">#REF!</definedName>
    <definedName name="TenTreo">#REF!</definedName>
    <definedName name="test">#REF!</definedName>
    <definedName name="TFW">#REF!</definedName>
    <definedName name="Thanh_LC_tayvin">#REF!</definedName>
    <definedName name="thanhtien">#REF!</definedName>
    <definedName name="THGO1pnc">#REF!</definedName>
    <definedName name="thht">#REF!</definedName>
    <definedName name="ThietBiCNTT">#REF!</definedName>
    <definedName name="ThietBiCNTTTong">#REF!</definedName>
    <definedName name="ThietBiCNTTVAT">#REF!</definedName>
    <definedName name="thinghiem">#REF!</definedName>
    <definedName name="THK">#REF!</definedName>
    <definedName name="thkp3">#REF!</definedName>
    <definedName name="THT">#REF!</definedName>
    <definedName name="THTHEP">#REF!</definedName>
    <definedName name="thtt">#REF!</definedName>
    <definedName name="Thu">#REF!</definedName>
    <definedName name="THUONG">#REF!</definedName>
    <definedName name="Tien">#REF!</definedName>
    <definedName name="Tim_Lan_Xuat_Hien">#REF!</definedName>
    <definedName name="Tim_lan_xuat_hien_cong">#REF!</definedName>
    <definedName name="tim_xuat_hien">#REF!</definedName>
    <definedName name="tinhqt">#REF!</definedName>
    <definedName name="tk">#REF!</definedName>
    <definedName name="tke">#REF!</definedName>
    <definedName name="TKP">#REF!</definedName>
    <definedName name="tkpdt">#REF!</definedName>
    <definedName name="TL">#REF!</definedName>
    <definedName name="TLAC120">#REF!</definedName>
    <definedName name="TLAC35">#REF!</definedName>
    <definedName name="TLAC50">#REF!</definedName>
    <definedName name="TLAC70">#REF!</definedName>
    <definedName name="TLAC95">#REF!</definedName>
    <definedName name="Tle">#REF!</definedName>
    <definedName name="Toanbo">#REF!</definedName>
    <definedName name="Tong">#REF!</definedName>
    <definedName name="TongCong">#REF!</definedName>
    <definedName name="TongDTPM">#REF!</definedName>
    <definedName name="TONGDUTOAN">#REF!</definedName>
    <definedName name="tonghop2">#REF!</definedName>
    <definedName name="TongVAT">#REF!</definedName>
    <definedName name="TÔØ_KHAI_THUEÁ_GIAÙ_TRÒ_GIA_TAÊNG">#REF!</definedName>
    <definedName name="TOT">#REF!</definedName>
    <definedName name="TOTAL">#REF!</definedName>
    <definedName name="TotalPrice">#REF!</definedName>
    <definedName name="TotalPriceColumeName">#REF!</definedName>
    <definedName name="TPLRP">#REF!</definedName>
    <definedName name="Tra_Cot">#REF!</definedName>
    <definedName name="Tra_DM_su_dung">#REF!</definedName>
    <definedName name="Tra_don_gia_KS">#REF!</definedName>
    <definedName name="Tra_gia">#REF!</definedName>
    <definedName name="Tra_ten_cong">#REF!</definedName>
    <definedName name="Tra_tim_hang_mucPT_trung">#REF!</definedName>
    <definedName name="Tra_TL">#REF!</definedName>
    <definedName name="Tra_ty_le">#REF!</definedName>
    <definedName name="Tra_ty_le2">#REF!</definedName>
    <definedName name="Tra_ty_le3">#REF!</definedName>
    <definedName name="Tra_ty_le4">#REF!</definedName>
    <definedName name="Tra_ty_le5">#REF!</definedName>
    <definedName name="TRA_VAT_LIEU">#REF!</definedName>
    <definedName name="trab">#REF!</definedName>
    <definedName name="TraDAH_H">#REF!</definedName>
    <definedName name="TRADE2">#REF!</definedName>
    <definedName name="tran">#REF!</definedName>
    <definedName name="TRANO">#REF!</definedName>
    <definedName name="TRAVL">#REF!</definedName>
    <definedName name="TrienKhaiPM">#REF!</definedName>
    <definedName name="tru_can">#REF!</definedName>
    <definedName name="TRUNGHI">#REF!</definedName>
    <definedName name="TT_1P">#REF!</definedName>
    <definedName name="TT_3p">#REF!</definedName>
    <definedName name="ttao">#REF!</definedName>
    <definedName name="ttbt">#REF!</definedName>
    <definedName name="tthi">#REF!</definedName>
    <definedName name="ttronmk">#REF!</definedName>
    <definedName name="Tuong_chan">#REF!</definedName>
    <definedName name="tv75nc">#REF!</definedName>
    <definedName name="tv75vl">#REF!</definedName>
    <definedName name="TX">#REF!</definedName>
    <definedName name="Ty_gia">#REF!</definedName>
    <definedName name="ty_le">#REF!</definedName>
    <definedName name="ty_le_2">#REF!</definedName>
    <definedName name="ty_le_3">#REF!</definedName>
    <definedName name="ty_le_BTN">#REF!</definedName>
    <definedName name="Ty_le1">#REF!</definedName>
    <definedName name="TyGiaUSD">#REF!</definedName>
    <definedName name="UniqueActor">#REF!</definedName>
    <definedName name="UnitPriceColumeName">#REF!</definedName>
    <definedName name="UserCompany">#REF!</definedName>
    <definedName name="UserEmail">#REF!</definedName>
    <definedName name="UserFax">#REF!</definedName>
    <definedName name="UserFSC">#REF!</definedName>
    <definedName name="UserName">#REF!</definedName>
    <definedName name="UserStreet">#REF!</definedName>
    <definedName name="UserTel">#REF!</definedName>
    <definedName name="UserTown">#REF!</definedName>
    <definedName name="UUCP">#REF!</definedName>
    <definedName name="v">#REF!</definedName>
    <definedName name="VALIDATE_Item">#REF!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RIINST">#REF!</definedName>
    <definedName name="VARIPURC">#REF!</definedName>
    <definedName name="vat_lieu_KVIII">#REF!</definedName>
    <definedName name="Vat_tu">#REF!</definedName>
    <definedName name="Vattu">#REF!</definedName>
    <definedName name="vbtchongnuocm300">#REF!</definedName>
    <definedName name="vbtm150">#REF!</definedName>
    <definedName name="vbtm300">#REF!</definedName>
    <definedName name="vbtm400">#REF!</definedName>
    <definedName name="vccot">#REF!</definedName>
    <definedName name="VCHT">#REF!</definedName>
    <definedName name="vctb">#REF!</definedName>
    <definedName name="vd3p">#REF!</definedName>
    <definedName name="Version">#REF!</definedName>
    <definedName name="VersionText">#REF!</definedName>
    <definedName name="VIEW">#REF!</definedName>
    <definedName name="vital1">#REF!</definedName>
    <definedName name="vital2">#REF!</definedName>
    <definedName name="vital4">#REF!</definedName>
    <definedName name="vital5">#REF!</definedName>
    <definedName name="vital6">#REF!</definedName>
    <definedName name="vital8">#REF!</definedName>
    <definedName name="vital9">#REF!</definedName>
    <definedName name="vkcauthang">#REF!</definedName>
    <definedName name="vksan">#REF!</definedName>
    <definedName name="vl">#REF!</definedName>
    <definedName name="vl1p">#REF!</definedName>
    <definedName name="vl3p">#REF!</definedName>
    <definedName name="VLBS">#REF!</definedName>
    <definedName name="vlc">#REF!</definedName>
    <definedName name="Vlcap0.7">#REF!</definedName>
    <definedName name="VLcap1">#REF!</definedName>
    <definedName name="VLCT3p">#REF!</definedName>
    <definedName name="vlctbb">#REF!</definedName>
    <definedName name="vldn400">#REF!</definedName>
    <definedName name="vldn600">#REF!</definedName>
    <definedName name="vltram">#REF!</definedName>
    <definedName name="vr3p">#REF!</definedName>
    <definedName name="vtu">#REF!</definedName>
    <definedName name="Vua">#REF!</definedName>
    <definedName name="vuot">#REF!</definedName>
    <definedName name="VX">#REF!</definedName>
    <definedName name="W">#REF!</definedName>
    <definedName name="WarrantyCountry">#REF!</definedName>
    <definedName name="x">#REF!</definedName>
    <definedName name="X0GFCFw">#REF!</definedName>
    <definedName name="X1GFCFw">#REF!</definedName>
    <definedName name="x1pind">#REF!</definedName>
    <definedName name="X1pINDvc">#REF!</definedName>
    <definedName name="x1ping">#REF!</definedName>
    <definedName name="X1pINGvc">#REF!</definedName>
    <definedName name="x1pint">#REF!</definedName>
    <definedName name="XDPh">#REF!</definedName>
    <definedName name="xfco">#REF!</definedName>
    <definedName name="xfco3p">#REF!</definedName>
    <definedName name="xfcotnc">#REF!</definedName>
    <definedName name="xfcotvl">#REF!</definedName>
    <definedName name="xh">#REF!</definedName>
    <definedName name="xhm">#REF!</definedName>
    <definedName name="xhn">#REF!</definedName>
    <definedName name="xig">#REF!</definedName>
    <definedName name="xig1p">#REF!</definedName>
    <definedName name="xig3p">#REF!</definedName>
    <definedName name="xignc3p">#REF!</definedName>
    <definedName name="XIGvc">#REF!</definedName>
    <definedName name="xigvl3p">#REF!</definedName>
    <definedName name="xin">#REF!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c">#REF!</definedName>
    <definedName name="xinvl3p">#REF!</definedName>
    <definedName name="xit">#REF!</definedName>
    <definedName name="xit1p">#REF!</definedName>
    <definedName name="xit2nc3p">#REF!</definedName>
    <definedName name="xit2vl3p">#REF!</definedName>
    <definedName name="xit3p">#REF!</definedName>
    <definedName name="xitnc3p">#REF!</definedName>
    <definedName name="XITvc">#REF!</definedName>
    <definedName name="xitvl3p">#REF!</definedName>
    <definedName name="XMAX">#REF!</definedName>
    <definedName name="xmcax">#REF!</definedName>
    <definedName name="XMIN">#REF!</definedName>
    <definedName name="xn">#REF!</definedName>
    <definedName name="y">#REF!</definedName>
    <definedName name="YMAX">#REF!</definedName>
    <definedName name="YMIN">#REF!</definedName>
    <definedName name="YvNgam">#REF!</definedName>
    <definedName name="YvTreo">#REF!</definedName>
    <definedName name="yxcyxc">#REF!</definedName>
    <definedName name="Z">#REF!</definedName>
    <definedName name="Z_dh">#REF!</definedName>
    <definedName name="Zloadmin">#REF!</definedName>
    <definedName name="ZloadminS">#REF!</definedName>
    <definedName name="ZS1A">#REF!</definedName>
    <definedName name="ZS1C">#REF!</definedName>
    <definedName name="ZXD">#REF!</definedName>
    <definedName name="ZYX">#REF!</definedName>
    <definedName name="ZZZ">#REF!</definedName>
  </definedNames>
  <calcPr calcId="191029"/>
  <extLst>
    <ext uri="GoogleSheetsCustomDataVersion2">
      <go:sheetsCustomData xmlns:go="http://customooxmlschemas.google.com/" r:id="rId42" roundtripDataChecksum="owjxsbHs+pJxJAMsucZoINJQS8mtGll8ihNC5S/ZXtU="/>
    </ext>
  </extLst>
</workbook>
</file>

<file path=xl/calcChain.xml><?xml version="1.0" encoding="utf-8"?>
<calcChain xmlns="http://schemas.openxmlformats.org/spreadsheetml/2006/main">
  <c r="H136" i="36" l="1"/>
  <c r="F136" i="36" s="1"/>
  <c r="H998" i="36"/>
  <c r="F998" i="36" s="1"/>
  <c r="B1019" i="36"/>
  <c r="B1013" i="36"/>
  <c r="B1003" i="36"/>
  <c r="B998" i="36"/>
  <c r="B985" i="36"/>
  <c r="B976" i="36"/>
  <c r="B970" i="36"/>
  <c r="B965" i="36"/>
  <c r="B962" i="36"/>
  <c r="B957" i="36"/>
  <c r="B950" i="36"/>
  <c r="B946" i="36"/>
  <c r="B939" i="36"/>
  <c r="B931" i="36"/>
  <c r="B925" i="36"/>
  <c r="B918" i="36"/>
  <c r="B911" i="36"/>
  <c r="B904" i="36"/>
  <c r="B897" i="36"/>
  <c r="B890" i="36"/>
  <c r="B868" i="36"/>
  <c r="B861" i="36"/>
  <c r="B854" i="36"/>
  <c r="B847" i="36"/>
  <c r="B840" i="36"/>
  <c r="B832" i="36"/>
  <c r="B825" i="36"/>
  <c r="B818" i="36"/>
  <c r="B811" i="36"/>
  <c r="B804" i="36"/>
  <c r="B797" i="36"/>
  <c r="B789" i="36"/>
  <c r="B784" i="36"/>
  <c r="B779" i="36"/>
  <c r="B772" i="36"/>
  <c r="B766" i="36"/>
  <c r="B761" i="36"/>
  <c r="B756" i="36"/>
  <c r="B751" i="36"/>
  <c r="B746" i="36"/>
  <c r="B739" i="36"/>
  <c r="B733" i="36"/>
  <c r="B727" i="36"/>
  <c r="B721" i="36"/>
  <c r="B715" i="36"/>
  <c r="B709" i="36"/>
  <c r="B704" i="36"/>
  <c r="B697" i="36"/>
  <c r="B691" i="36"/>
  <c r="B685" i="36"/>
  <c r="B679" i="36"/>
  <c r="B673" i="36"/>
  <c r="B667" i="36"/>
  <c r="B661" i="36"/>
  <c r="B654" i="36"/>
  <c r="B649" i="36"/>
  <c r="B644" i="36"/>
  <c r="B638" i="36"/>
  <c r="B633" i="36"/>
  <c r="B627" i="36"/>
  <c r="B620" i="36"/>
  <c r="B614" i="36"/>
  <c r="B609" i="36"/>
  <c r="B603" i="36"/>
  <c r="B597" i="36"/>
  <c r="B591" i="36"/>
  <c r="B585" i="36"/>
  <c r="B580" i="36"/>
  <c r="B574" i="36"/>
  <c r="B569" i="36"/>
  <c r="B563" i="36"/>
  <c r="B556" i="36"/>
  <c r="B550" i="36"/>
  <c r="B545" i="36"/>
  <c r="B538" i="36"/>
  <c r="B532" i="36"/>
  <c r="B525" i="36"/>
  <c r="B520" i="36"/>
  <c r="B517" i="36"/>
  <c r="B511" i="36"/>
  <c r="B508" i="36"/>
  <c r="B502" i="36"/>
  <c r="B499" i="36"/>
  <c r="B493" i="36"/>
  <c r="B488" i="36"/>
  <c r="B485" i="36"/>
  <c r="B479" i="36"/>
  <c r="B472" i="36"/>
  <c r="B466" i="36"/>
  <c r="B461" i="36"/>
  <c r="B454" i="36"/>
  <c r="B448" i="36"/>
  <c r="B442" i="36"/>
  <c r="B437" i="36"/>
  <c r="B434" i="36"/>
  <c r="B428" i="36"/>
  <c r="B425" i="36"/>
  <c r="B419" i="36"/>
  <c r="B416" i="36"/>
  <c r="B410" i="36"/>
  <c r="B405" i="36"/>
  <c r="B402" i="36"/>
  <c r="B396" i="36"/>
  <c r="B389" i="36"/>
  <c r="B383" i="36"/>
  <c r="B378" i="36"/>
  <c r="B371" i="36"/>
  <c r="B365" i="36"/>
  <c r="B358" i="36"/>
  <c r="B355" i="36"/>
  <c r="B349" i="36"/>
  <c r="B346" i="36"/>
  <c r="B339" i="36"/>
  <c r="B336" i="36"/>
  <c r="B330" i="36"/>
  <c r="B327" i="36"/>
  <c r="B321" i="36"/>
  <c r="B314" i="36"/>
  <c r="B308" i="36"/>
  <c r="B301" i="36"/>
  <c r="B296" i="36"/>
  <c r="B289" i="36"/>
  <c r="B283" i="36"/>
  <c r="B280" i="36"/>
  <c r="B274" i="36"/>
  <c r="B271" i="36"/>
  <c r="B264" i="36"/>
  <c r="B261" i="36"/>
  <c r="B255" i="36"/>
  <c r="B252" i="36"/>
  <c r="B246" i="36"/>
  <c r="B239" i="36"/>
  <c r="B233" i="36"/>
  <c r="B226" i="36"/>
  <c r="B221" i="36"/>
  <c r="B143" i="36"/>
  <c r="B136" i="36"/>
  <c r="H143" i="36"/>
  <c r="F143" i="36" s="1"/>
  <c r="H129" i="36"/>
  <c r="F129" i="36" s="1"/>
  <c r="B129" i="36"/>
  <c r="B214" i="36"/>
  <c r="B207" i="36"/>
  <c r="B202" i="36"/>
  <c r="B197" i="36"/>
  <c r="B192" i="36"/>
  <c r="B186" i="36"/>
  <c r="B181" i="36"/>
  <c r="B176" i="36"/>
  <c r="B171" i="36"/>
  <c r="B165" i="36"/>
  <c r="B160" i="36"/>
  <c r="B155" i="36"/>
  <c r="B150" i="36"/>
  <c r="B122" i="36"/>
  <c r="B114" i="36"/>
  <c r="B108" i="36"/>
  <c r="B103" i="36"/>
  <c r="B96" i="36"/>
  <c r="B88" i="36"/>
  <c r="B80" i="36"/>
  <c r="B72" i="36"/>
  <c r="B65" i="36"/>
  <c r="B60" i="36"/>
  <c r="B54" i="36"/>
  <c r="H122" i="36"/>
  <c r="F122" i="36" s="1"/>
  <c r="H114" i="36"/>
  <c r="F114" i="36" s="1"/>
  <c r="H108" i="36"/>
  <c r="F108" i="36" s="1"/>
  <c r="H103" i="36"/>
  <c r="F103" i="36" s="1"/>
  <c r="H96" i="36"/>
  <c r="F96" i="36" s="1"/>
  <c r="H88" i="36"/>
  <c r="F88" i="36" s="1"/>
  <c r="H80" i="36"/>
  <c r="F80" i="36" s="1"/>
  <c r="H72" i="36"/>
  <c r="F72" i="36" s="1"/>
  <c r="H65" i="36"/>
  <c r="F65" i="36" s="1"/>
  <c r="H60" i="36"/>
  <c r="F60" i="36" s="1"/>
  <c r="H54" i="36"/>
  <c r="F54" i="36" s="1"/>
  <c r="H46" i="36"/>
  <c r="F46" i="36" s="1"/>
  <c r="B46" i="36"/>
  <c r="B38" i="36"/>
  <c r="H38" i="36"/>
  <c r="F38" i="36" s="1"/>
  <c r="B30" i="36"/>
  <c r="H30" i="36"/>
  <c r="F30" i="36" s="1"/>
  <c r="B22" i="36"/>
  <c r="H22" i="36"/>
  <c r="F22" i="36" s="1"/>
  <c r="H14" i="36"/>
  <c r="F14" i="36" s="1"/>
  <c r="B14" i="36"/>
  <c r="H7" i="36"/>
  <c r="F7" i="36" s="1"/>
  <c r="B7" i="36"/>
  <c r="H1019" i="36"/>
  <c r="F1019" i="36" s="1"/>
  <c r="H1013" i="36"/>
  <c r="F1013" i="36" s="1"/>
  <c r="H1003" i="36"/>
  <c r="F1003" i="36" s="1"/>
  <c r="B997" i="36"/>
  <c r="B996" i="36"/>
  <c r="B995" i="36"/>
  <c r="B994" i="36"/>
  <c r="B993" i="36"/>
  <c r="B992" i="36"/>
  <c r="B991" i="36"/>
  <c r="B990" i="36"/>
  <c r="H985" i="36"/>
  <c r="F985" i="36" s="1"/>
  <c r="H976" i="36"/>
  <c r="F976" i="36" s="1"/>
  <c r="H970" i="36"/>
  <c r="F970" i="36" s="1"/>
  <c r="H965" i="36"/>
  <c r="F965" i="36" s="1"/>
  <c r="H962" i="36"/>
  <c r="F962" i="36" s="1"/>
  <c r="H957" i="36"/>
  <c r="F957" i="36" s="1"/>
  <c r="H950" i="36"/>
  <c r="F950" i="36" s="1"/>
  <c r="H946" i="36"/>
  <c r="F946" i="36" s="1"/>
  <c r="H939" i="36"/>
  <c r="F939" i="36" s="1"/>
  <c r="H931" i="36"/>
  <c r="F931" i="36" s="1"/>
  <c r="H925" i="36"/>
  <c r="F925" i="36" s="1"/>
  <c r="H918" i="36"/>
  <c r="F918" i="36" s="1"/>
  <c r="H911" i="36"/>
  <c r="F911" i="36" s="1"/>
  <c r="H904" i="36"/>
  <c r="F904" i="36" s="1"/>
  <c r="H897" i="36"/>
  <c r="F897" i="36" s="1"/>
  <c r="H890" i="36"/>
  <c r="F890" i="36" s="1"/>
  <c r="H882" i="36"/>
  <c r="F882" i="36" s="1"/>
  <c r="B882" i="36"/>
  <c r="H875" i="36"/>
  <c r="F875" i="36" s="1"/>
  <c r="H868" i="36"/>
  <c r="F868" i="36" s="1"/>
  <c r="H861" i="36"/>
  <c r="F861" i="36" s="1"/>
  <c r="H854" i="36"/>
  <c r="F854" i="36" s="1"/>
  <c r="H847" i="36"/>
  <c r="F847" i="36" s="1"/>
  <c r="H840" i="36"/>
  <c r="F840" i="36" s="1"/>
  <c r="H832" i="36"/>
  <c r="F832" i="36" s="1"/>
  <c r="H825" i="36"/>
  <c r="F825" i="36" s="1"/>
  <c r="H818" i="36"/>
  <c r="F818" i="36" s="1"/>
  <c r="H811" i="36"/>
  <c r="F811" i="36" s="1"/>
  <c r="H804" i="36"/>
  <c r="F804" i="36" s="1"/>
  <c r="H797" i="36"/>
  <c r="F797" i="36" s="1"/>
  <c r="H789" i="36"/>
  <c r="F789" i="36" s="1"/>
  <c r="H784" i="36"/>
  <c r="F784" i="36" s="1"/>
  <c r="H779" i="36"/>
  <c r="F779" i="36" s="1"/>
  <c r="H772" i="36"/>
  <c r="F772" i="36" s="1"/>
  <c r="H766" i="36"/>
  <c r="F766" i="36" s="1"/>
  <c r="H761" i="36"/>
  <c r="F761" i="36" s="1"/>
  <c r="H756" i="36"/>
  <c r="F756" i="36" s="1"/>
  <c r="H751" i="36"/>
  <c r="F751" i="36" s="1"/>
  <c r="H746" i="36"/>
  <c r="F746" i="36" s="1"/>
  <c r="H739" i="36"/>
  <c r="F739" i="36" s="1"/>
  <c r="H733" i="36"/>
  <c r="F733" i="36" s="1"/>
  <c r="H727" i="36"/>
  <c r="F727" i="36" s="1"/>
  <c r="H721" i="36"/>
  <c r="F721" i="36" s="1"/>
  <c r="H715" i="36"/>
  <c r="F715" i="36" s="1"/>
  <c r="H709" i="36"/>
  <c r="F709" i="36" s="1"/>
  <c r="H704" i="36"/>
  <c r="F704" i="36" s="1"/>
  <c r="H697" i="36"/>
  <c r="F697" i="36" s="1"/>
  <c r="H691" i="36"/>
  <c r="F691" i="36" s="1"/>
  <c r="H685" i="36"/>
  <c r="F685" i="36" s="1"/>
  <c r="H679" i="36"/>
  <c r="F679" i="36" s="1"/>
  <c r="H673" i="36"/>
  <c r="F673" i="36" s="1"/>
  <c r="H667" i="36"/>
  <c r="F667" i="36" s="1"/>
  <c r="H661" i="36"/>
  <c r="F661" i="36" s="1"/>
  <c r="H654" i="36"/>
  <c r="F654" i="36" s="1"/>
  <c r="H649" i="36"/>
  <c r="F649" i="36" s="1"/>
  <c r="H644" i="36"/>
  <c r="F644" i="36" s="1"/>
  <c r="H638" i="36"/>
  <c r="F638" i="36" s="1"/>
  <c r="H633" i="36"/>
  <c r="F633" i="36" s="1"/>
  <c r="H627" i="36"/>
  <c r="F627" i="36" s="1"/>
  <c r="H620" i="36"/>
  <c r="F620" i="36" s="1"/>
  <c r="H614" i="36"/>
  <c r="F614" i="36" s="1"/>
  <c r="H609" i="36"/>
  <c r="F609" i="36" s="1"/>
  <c r="H603" i="36"/>
  <c r="F603" i="36" s="1"/>
  <c r="H597" i="36"/>
  <c r="F597" i="36" s="1"/>
  <c r="H591" i="36"/>
  <c r="F591" i="36" s="1"/>
  <c r="H585" i="36"/>
  <c r="F585" i="36" s="1"/>
  <c r="H580" i="36"/>
  <c r="F580" i="36" s="1"/>
  <c r="H574" i="36"/>
  <c r="F574" i="36" s="1"/>
  <c r="H569" i="36"/>
  <c r="F569" i="36" s="1"/>
  <c r="H563" i="36"/>
  <c r="F563" i="36" s="1"/>
  <c r="H556" i="36"/>
  <c r="F556" i="36" s="1"/>
  <c r="H550" i="36"/>
  <c r="F550" i="36" s="1"/>
  <c r="H545" i="36"/>
  <c r="F545" i="36" s="1"/>
  <c r="H538" i="36"/>
  <c r="F538" i="36" s="1"/>
  <c r="H532" i="36"/>
  <c r="F532" i="36" s="1"/>
  <c r="H525" i="36"/>
  <c r="F525" i="36" s="1"/>
  <c r="H520" i="36"/>
  <c r="F520" i="36" s="1"/>
  <c r="H517" i="36"/>
  <c r="F517" i="36" s="1"/>
  <c r="H511" i="36"/>
  <c r="F511" i="36" s="1"/>
  <c r="H508" i="36"/>
  <c r="F508" i="36" s="1"/>
  <c r="H502" i="36"/>
  <c r="F502" i="36" s="1"/>
  <c r="H499" i="36"/>
  <c r="F499" i="36" s="1"/>
  <c r="H493" i="36"/>
  <c r="F493" i="36" s="1"/>
  <c r="H488" i="36"/>
  <c r="F488" i="36" s="1"/>
  <c r="H485" i="36"/>
  <c r="F485" i="36" s="1"/>
  <c r="H479" i="36"/>
  <c r="F479" i="36" s="1"/>
  <c r="H472" i="36"/>
  <c r="F472" i="36" s="1"/>
  <c r="H466" i="36"/>
  <c r="F466" i="36" s="1"/>
  <c r="H461" i="36"/>
  <c r="F461" i="36" s="1"/>
  <c r="H454" i="36"/>
  <c r="F454" i="36" s="1"/>
  <c r="H448" i="36"/>
  <c r="F448" i="36" s="1"/>
  <c r="H442" i="36"/>
  <c r="F442" i="36" s="1"/>
  <c r="H437" i="36"/>
  <c r="F437" i="36" s="1"/>
  <c r="H434" i="36"/>
  <c r="F434" i="36" s="1"/>
  <c r="H428" i="36"/>
  <c r="F428" i="36" s="1"/>
  <c r="H425" i="36"/>
  <c r="F425" i="36" s="1"/>
  <c r="H419" i="36"/>
  <c r="F419" i="36" s="1"/>
  <c r="H416" i="36"/>
  <c r="F416" i="36" s="1"/>
  <c r="H410" i="36"/>
  <c r="F410" i="36" s="1"/>
  <c r="H405" i="36"/>
  <c r="F405" i="36" s="1"/>
  <c r="H402" i="36"/>
  <c r="F402" i="36" s="1"/>
  <c r="H396" i="36"/>
  <c r="F396" i="36" s="1"/>
  <c r="H389" i="36"/>
  <c r="F389" i="36" s="1"/>
  <c r="H383" i="36"/>
  <c r="F383" i="36" s="1"/>
  <c r="H378" i="36"/>
  <c r="F378" i="36" s="1"/>
  <c r="H371" i="36"/>
  <c r="F371" i="36" s="1"/>
  <c r="H365" i="36"/>
  <c r="F365" i="36" s="1"/>
  <c r="H358" i="36"/>
  <c r="F358" i="36" s="1"/>
  <c r="H355" i="36"/>
  <c r="F355" i="36" s="1"/>
  <c r="H349" i="36"/>
  <c r="F349" i="36" s="1"/>
  <c r="H346" i="36"/>
  <c r="F346" i="36" s="1"/>
  <c r="H339" i="36"/>
  <c r="F339" i="36" s="1"/>
  <c r="H336" i="36"/>
  <c r="F336" i="36" s="1"/>
  <c r="H330" i="36"/>
  <c r="F330" i="36" s="1"/>
  <c r="H327" i="36"/>
  <c r="F327" i="36" s="1"/>
  <c r="H321" i="36"/>
  <c r="F321" i="36" s="1"/>
  <c r="H314" i="36"/>
  <c r="F314" i="36" s="1"/>
  <c r="H308" i="36"/>
  <c r="F308" i="36" s="1"/>
  <c r="H301" i="36"/>
  <c r="F301" i="36" s="1"/>
  <c r="H296" i="36"/>
  <c r="F296" i="36" s="1"/>
  <c r="H289" i="36"/>
  <c r="F289" i="36" s="1"/>
  <c r="H283" i="36"/>
  <c r="F283" i="36" s="1"/>
  <c r="H280" i="36"/>
  <c r="F280" i="36" s="1"/>
  <c r="H274" i="36"/>
  <c r="F274" i="36" s="1"/>
  <c r="H271" i="36"/>
  <c r="F271" i="36" s="1"/>
  <c r="H264" i="36"/>
  <c r="F264" i="36" s="1"/>
  <c r="H261" i="36"/>
  <c r="F261" i="36" s="1"/>
  <c r="H255" i="36"/>
  <c r="F255" i="36" s="1"/>
  <c r="H252" i="36"/>
  <c r="F252" i="36" s="1"/>
  <c r="H246" i="36"/>
  <c r="F246" i="36" s="1"/>
  <c r="H239" i="36"/>
  <c r="F239" i="36" s="1"/>
  <c r="H233" i="36"/>
  <c r="F233" i="36" s="1"/>
  <c r="H226" i="36"/>
  <c r="F226" i="36" s="1"/>
  <c r="H221" i="36"/>
  <c r="F221" i="36" s="1"/>
  <c r="H214" i="36"/>
  <c r="F214" i="36" s="1"/>
  <c r="H207" i="36"/>
  <c r="F207" i="36" s="1"/>
  <c r="H202" i="36"/>
  <c r="F202" i="36" s="1"/>
  <c r="H197" i="36"/>
  <c r="F197" i="36" s="1"/>
  <c r="H192" i="36"/>
  <c r="F192" i="36" s="1"/>
  <c r="H186" i="36"/>
  <c r="F186" i="36" s="1"/>
  <c r="H181" i="36"/>
  <c r="F181" i="36" s="1"/>
  <c r="H176" i="36"/>
  <c r="F176" i="36" s="1"/>
  <c r="H171" i="36"/>
  <c r="F171" i="36" s="1"/>
  <c r="H165" i="36"/>
  <c r="F165" i="36" s="1"/>
  <c r="H160" i="36"/>
  <c r="F160" i="36" s="1"/>
  <c r="H155" i="36"/>
  <c r="F155" i="36" s="1"/>
  <c r="H150" i="36"/>
  <c r="F150" i="36" s="1"/>
  <c r="F17" i="14" l="1"/>
  <c r="F13" i="14"/>
  <c r="F7" i="14"/>
  <c r="F8" i="14"/>
  <c r="F9" i="14"/>
  <c r="F11" i="14"/>
  <c r="F15" i="14"/>
  <c r="F16" i="14"/>
  <c r="F12" i="14"/>
  <c r="H15" i="35"/>
  <c r="F15" i="35" s="1"/>
  <c r="B856" i="35"/>
  <c r="B849" i="35"/>
  <c r="H856" i="35"/>
  <c r="F856" i="35" s="1"/>
  <c r="H849" i="35"/>
  <c r="F849" i="35" s="1"/>
  <c r="B813" i="35"/>
  <c r="B806" i="35"/>
  <c r="H813" i="35"/>
  <c r="F813" i="35" s="1"/>
  <c r="H806" i="35"/>
  <c r="F806" i="35" s="1"/>
  <c r="B799" i="35"/>
  <c r="H799" i="35"/>
  <c r="F799" i="35" s="1"/>
  <c r="H558" i="35"/>
  <c r="F558" i="35" s="1"/>
  <c r="H553" i="35"/>
  <c r="F553" i="35" s="1"/>
  <c r="H548" i="35"/>
  <c r="F548" i="35" s="1"/>
  <c r="H542" i="35"/>
  <c r="F542" i="35" s="1"/>
  <c r="H537" i="35"/>
  <c r="F537" i="35" s="1"/>
  <c r="H531" i="35"/>
  <c r="F531" i="35" s="1"/>
  <c r="H524" i="35"/>
  <c r="F524" i="35" s="1"/>
  <c r="H518" i="35"/>
  <c r="F518" i="35" s="1"/>
  <c r="H513" i="35"/>
  <c r="F513" i="35" s="1"/>
  <c r="H507" i="35"/>
  <c r="H501" i="35"/>
  <c r="B989" i="35"/>
  <c r="B976" i="35"/>
  <c r="B966" i="35"/>
  <c r="B961" i="35"/>
  <c r="B952" i="35"/>
  <c r="B947" i="35"/>
  <c r="B942" i="35"/>
  <c r="B933" i="35"/>
  <c r="B926" i="35"/>
  <c r="B919" i="35"/>
  <c r="B914" i="35"/>
  <c r="B907" i="35"/>
  <c r="H989" i="35"/>
  <c r="F989" i="35" s="1"/>
  <c r="H976" i="35"/>
  <c r="F976" i="35" s="1"/>
  <c r="H966" i="35"/>
  <c r="F966" i="35" s="1"/>
  <c r="H961" i="35"/>
  <c r="F961" i="35" s="1"/>
  <c r="B960" i="35"/>
  <c r="B959" i="35"/>
  <c r="B958" i="35"/>
  <c r="B957" i="35"/>
  <c r="B956" i="35"/>
  <c r="B955" i="35"/>
  <c r="B954" i="35"/>
  <c r="B953" i="35"/>
  <c r="H952" i="35"/>
  <c r="F952" i="35" s="1"/>
  <c r="B951" i="35"/>
  <c r="B949" i="35"/>
  <c r="B948" i="35"/>
  <c r="H947" i="35"/>
  <c r="F947" i="35" s="1"/>
  <c r="H942" i="35"/>
  <c r="F942" i="35" s="1"/>
  <c r="H933" i="35"/>
  <c r="F933" i="35" s="1"/>
  <c r="H926" i="35"/>
  <c r="F926" i="35" s="1"/>
  <c r="H919" i="35"/>
  <c r="F919" i="35" s="1"/>
  <c r="H914" i="35"/>
  <c r="F914" i="35" s="1"/>
  <c r="H907" i="35"/>
  <c r="F907" i="35" s="1"/>
  <c r="B901" i="35"/>
  <c r="B896" i="35"/>
  <c r="B893" i="35"/>
  <c r="B888" i="35"/>
  <c r="B881" i="35"/>
  <c r="B877" i="35"/>
  <c r="B870" i="35"/>
  <c r="B862" i="35"/>
  <c r="H901" i="35"/>
  <c r="F901" i="35" s="1"/>
  <c r="H896" i="35"/>
  <c r="F896" i="35" s="1"/>
  <c r="H893" i="35"/>
  <c r="F893" i="35" s="1"/>
  <c r="H888" i="35"/>
  <c r="F888" i="35" s="1"/>
  <c r="H881" i="35"/>
  <c r="F881" i="35" s="1"/>
  <c r="H877" i="35"/>
  <c r="F877" i="35" s="1"/>
  <c r="H870" i="35"/>
  <c r="F870" i="35" s="1"/>
  <c r="H862" i="35"/>
  <c r="F862" i="35" s="1"/>
  <c r="B842" i="35"/>
  <c r="B835" i="35"/>
  <c r="B828" i="35"/>
  <c r="B821" i="35"/>
  <c r="H842" i="35"/>
  <c r="F842" i="35" s="1"/>
  <c r="H835" i="35"/>
  <c r="F835" i="35" s="1"/>
  <c r="H828" i="35"/>
  <c r="F828" i="35" s="1"/>
  <c r="H821" i="35"/>
  <c r="F821" i="35" s="1"/>
  <c r="B792" i="35"/>
  <c r="B785" i="35"/>
  <c r="B778" i="35"/>
  <c r="B771" i="35"/>
  <c r="H792" i="35"/>
  <c r="F792" i="35" s="1"/>
  <c r="H785" i="35"/>
  <c r="F785" i="35" s="1"/>
  <c r="H778" i="35"/>
  <c r="F778" i="35" s="1"/>
  <c r="H771" i="35"/>
  <c r="F771" i="35" s="1"/>
  <c r="B763" i="35"/>
  <c r="B756" i="35"/>
  <c r="B749" i="35"/>
  <c r="B742" i="35"/>
  <c r="B735" i="35"/>
  <c r="B728" i="35"/>
  <c r="B720" i="35"/>
  <c r="B715" i="35"/>
  <c r="B710" i="35"/>
  <c r="B703" i="35"/>
  <c r="B697" i="35"/>
  <c r="B691" i="35"/>
  <c r="B686" i="35"/>
  <c r="B681" i="35"/>
  <c r="B676" i="35"/>
  <c r="B671" i="35"/>
  <c r="B664" i="35"/>
  <c r="B658" i="35"/>
  <c r="B652" i="35"/>
  <c r="B646" i="35"/>
  <c r="B619" i="35"/>
  <c r="B640" i="35"/>
  <c r="B634" i="35"/>
  <c r="B629" i="35"/>
  <c r="B610" i="35"/>
  <c r="B601" i="35"/>
  <c r="B592" i="35"/>
  <c r="B583" i="35"/>
  <c r="B574" i="35"/>
  <c r="H763" i="35"/>
  <c r="F763" i="35" s="1"/>
  <c r="H756" i="35"/>
  <c r="F756" i="35" s="1"/>
  <c r="H749" i="35"/>
  <c r="F749" i="35" s="1"/>
  <c r="H742" i="35"/>
  <c r="F742" i="35" s="1"/>
  <c r="H735" i="35"/>
  <c r="F735" i="35" s="1"/>
  <c r="H728" i="35"/>
  <c r="F728" i="35" s="1"/>
  <c r="H720" i="35"/>
  <c r="F720" i="35" s="1"/>
  <c r="H715" i="35"/>
  <c r="F715" i="35" s="1"/>
  <c r="H710" i="35"/>
  <c r="F710" i="35" s="1"/>
  <c r="H703" i="35"/>
  <c r="F703" i="35" s="1"/>
  <c r="H697" i="35"/>
  <c r="F697" i="35" s="1"/>
  <c r="H691" i="35"/>
  <c r="F691" i="35" s="1"/>
  <c r="H686" i="35"/>
  <c r="F686" i="35" s="1"/>
  <c r="H681" i="35"/>
  <c r="F681" i="35" s="1"/>
  <c r="H676" i="35"/>
  <c r="F676" i="35" s="1"/>
  <c r="H671" i="35"/>
  <c r="F671" i="35" s="1"/>
  <c r="H664" i="35"/>
  <c r="F664" i="35" s="1"/>
  <c r="H658" i="35"/>
  <c r="F658" i="35" s="1"/>
  <c r="H652" i="35"/>
  <c r="F652" i="35" s="1"/>
  <c r="H646" i="35"/>
  <c r="F646" i="35" s="1"/>
  <c r="H640" i="35"/>
  <c r="F640" i="35" s="1"/>
  <c r="H634" i="35"/>
  <c r="F634" i="35" s="1"/>
  <c r="H629" i="35"/>
  <c r="F629" i="35" s="1"/>
  <c r="H619" i="35"/>
  <c r="F619" i="35" s="1"/>
  <c r="H610" i="35"/>
  <c r="F610" i="35" s="1"/>
  <c r="H601" i="35"/>
  <c r="F601" i="35" s="1"/>
  <c r="H592" i="35"/>
  <c r="F592" i="35" s="1"/>
  <c r="H583" i="35"/>
  <c r="F583" i="35" s="1"/>
  <c r="H574" i="35"/>
  <c r="F574" i="35" s="1"/>
  <c r="F18" i="14" l="1"/>
  <c r="F507" i="35"/>
  <c r="F501" i="35"/>
  <c r="H495" i="35"/>
  <c r="F495" i="35" s="1"/>
  <c r="H489" i="35"/>
  <c r="F489" i="35" s="1"/>
  <c r="H484" i="35"/>
  <c r="F484" i="35" s="1"/>
  <c r="H478" i="35"/>
  <c r="F478" i="35" s="1"/>
  <c r="H473" i="35"/>
  <c r="F473" i="35" s="1"/>
  <c r="H467" i="35"/>
  <c r="F467" i="35" s="1"/>
  <c r="H460" i="35"/>
  <c r="F460" i="35" s="1"/>
  <c r="H454" i="35"/>
  <c r="F454" i="35" s="1"/>
  <c r="H449" i="35"/>
  <c r="F449" i="35" s="1"/>
  <c r="H442" i="35"/>
  <c r="F442" i="35" s="1"/>
  <c r="H436" i="35"/>
  <c r="F436" i="35" s="1"/>
  <c r="H429" i="35"/>
  <c r="F429" i="35" s="1"/>
  <c r="B429" i="35"/>
  <c r="H424" i="35"/>
  <c r="F424" i="35" s="1"/>
  <c r="B424" i="35"/>
  <c r="H421" i="35"/>
  <c r="F421" i="35" s="1"/>
  <c r="B421" i="35"/>
  <c r="H415" i="35"/>
  <c r="F415" i="35" s="1"/>
  <c r="B415" i="35"/>
  <c r="H412" i="35"/>
  <c r="F412" i="35" s="1"/>
  <c r="B412" i="35"/>
  <c r="H406" i="35"/>
  <c r="F406" i="35" s="1"/>
  <c r="B406" i="35"/>
  <c r="H403" i="35"/>
  <c r="F403" i="35" s="1"/>
  <c r="B403" i="35"/>
  <c r="H397" i="35"/>
  <c r="F397" i="35" s="1"/>
  <c r="B397" i="35"/>
  <c r="H392" i="35"/>
  <c r="F392" i="35" s="1"/>
  <c r="B392" i="35"/>
  <c r="H389" i="35"/>
  <c r="F389" i="35" s="1"/>
  <c r="B389" i="35"/>
  <c r="H383" i="35"/>
  <c r="F383" i="35" s="1"/>
  <c r="B383" i="35"/>
  <c r="H376" i="35"/>
  <c r="F376" i="35" s="1"/>
  <c r="B376" i="35"/>
  <c r="H370" i="35"/>
  <c r="F370" i="35" s="1"/>
  <c r="B370" i="35"/>
  <c r="H365" i="35"/>
  <c r="F365" i="35" s="1"/>
  <c r="B365" i="35"/>
  <c r="H358" i="35"/>
  <c r="F358" i="35" s="1"/>
  <c r="B358" i="35"/>
  <c r="H352" i="35"/>
  <c r="F352" i="35" s="1"/>
  <c r="B352" i="35"/>
  <c r="H346" i="35"/>
  <c r="F346" i="35" s="1"/>
  <c r="H341" i="35"/>
  <c r="F341" i="35" s="1"/>
  <c r="H338" i="35"/>
  <c r="F338" i="35" s="1"/>
  <c r="H332" i="35"/>
  <c r="F332" i="35" s="1"/>
  <c r="H329" i="35" l="1"/>
  <c r="F329" i="35" s="1"/>
  <c r="H323" i="35"/>
  <c r="F323" i="35" s="1"/>
  <c r="H320" i="35"/>
  <c r="F320" i="35" s="1"/>
  <c r="H314" i="35"/>
  <c r="F314" i="35" s="1"/>
  <c r="H309" i="35"/>
  <c r="F309" i="35" s="1"/>
  <c r="H306" i="35"/>
  <c r="F306" i="35" s="1"/>
  <c r="H300" i="35"/>
  <c r="F300" i="35" s="1"/>
  <c r="H293" i="35"/>
  <c r="F293" i="35" s="1"/>
  <c r="H287" i="35"/>
  <c r="F287" i="35" s="1"/>
  <c r="H282" i="35"/>
  <c r="F282" i="35" s="1"/>
  <c r="H275" i="35"/>
  <c r="F275" i="35" s="1"/>
  <c r="H269" i="35"/>
  <c r="F269" i="35" s="1"/>
  <c r="H262" i="35"/>
  <c r="F262" i="35" s="1"/>
  <c r="B262" i="35" l="1"/>
  <c r="H259" i="35"/>
  <c r="F259" i="35" s="1"/>
  <c r="B259" i="35"/>
  <c r="H253" i="35"/>
  <c r="F253" i="35" s="1"/>
  <c r="B253" i="35"/>
  <c r="H250" i="35"/>
  <c r="F250" i="35" s="1"/>
  <c r="B250" i="35"/>
  <c r="H243" i="35"/>
  <c r="F243" i="35" s="1"/>
  <c r="B243" i="35"/>
  <c r="H240" i="35"/>
  <c r="F240" i="35" s="1"/>
  <c r="B240" i="35"/>
  <c r="H234" i="35"/>
  <c r="F234" i="35" s="1"/>
  <c r="B234" i="35"/>
  <c r="H231" i="35"/>
  <c r="F231" i="35" s="1"/>
  <c r="B231" i="35"/>
  <c r="H225" i="35"/>
  <c r="F225" i="35" s="1"/>
  <c r="B225" i="35"/>
  <c r="H218" i="35"/>
  <c r="F218" i="35" s="1"/>
  <c r="B218" i="35"/>
  <c r="H212" i="35"/>
  <c r="F212" i="35" s="1"/>
  <c r="B212" i="35"/>
  <c r="H205" i="35"/>
  <c r="F205" i="35" s="1"/>
  <c r="B205" i="35"/>
  <c r="H200" i="35"/>
  <c r="F200" i="35" s="1"/>
  <c r="B200" i="35"/>
  <c r="H193" i="35"/>
  <c r="F193" i="35" s="1"/>
  <c r="B193" i="35"/>
  <c r="H187" i="35"/>
  <c r="F187" i="35" s="1"/>
  <c r="H184" i="35"/>
  <c r="F184" i="35" s="1"/>
  <c r="H178" i="35"/>
  <c r="F178" i="35" s="1"/>
  <c r="H175" i="35"/>
  <c r="F175" i="35" s="1"/>
  <c r="H168" i="35"/>
  <c r="F168" i="35" s="1"/>
  <c r="H165" i="35"/>
  <c r="F165" i="35" s="1"/>
  <c r="H159" i="35"/>
  <c r="F159" i="35" s="1"/>
  <c r="H156" i="35"/>
  <c r="F156" i="35" s="1"/>
  <c r="H150" i="35"/>
  <c r="F150" i="35" s="1"/>
  <c r="H143" i="35"/>
  <c r="F143" i="35" s="1"/>
  <c r="H137" i="35"/>
  <c r="F137" i="35" s="1"/>
  <c r="H130" i="35"/>
  <c r="F130" i="35" s="1"/>
  <c r="H125" i="35"/>
  <c r="F125" i="35" s="1"/>
  <c r="H111" i="35"/>
  <c r="F111" i="35" s="1"/>
  <c r="H106" i="35"/>
  <c r="F106" i="35" s="1"/>
  <c r="H101" i="35"/>
  <c r="F101" i="35" s="1"/>
  <c r="H96" i="35"/>
  <c r="F96" i="35" s="1"/>
  <c r="H90" i="35"/>
  <c r="F90" i="35" s="1"/>
  <c r="H85" i="35"/>
  <c r="F85" i="35" s="1"/>
  <c r="H80" i="35"/>
  <c r="F80" i="35" s="1"/>
  <c r="H75" i="35"/>
  <c r="F75" i="35" s="1"/>
  <c r="H69" i="35"/>
  <c r="F69" i="35" s="1"/>
  <c r="H64" i="35"/>
  <c r="F64" i="35" s="1"/>
  <c r="H59" i="35"/>
  <c r="F59" i="35" s="1"/>
  <c r="H54" i="35"/>
  <c r="F54" i="35" s="1"/>
  <c r="H565" i="35" l="1"/>
  <c r="F565" i="35" s="1"/>
  <c r="B565" i="35"/>
  <c r="B558" i="35"/>
  <c r="B553" i="35"/>
  <c r="B548" i="35"/>
  <c r="B542" i="35"/>
  <c r="B537" i="35"/>
  <c r="B531" i="35"/>
  <c r="B524" i="35"/>
  <c r="B518" i="35"/>
  <c r="B513" i="35"/>
  <c r="B507" i="35"/>
  <c r="B501" i="35"/>
  <c r="B500" i="35"/>
  <c r="B495" i="35"/>
  <c r="B489" i="35"/>
  <c r="B484" i="35"/>
  <c r="B478" i="35"/>
  <c r="B473" i="35"/>
  <c r="B467" i="35"/>
  <c r="B460" i="35"/>
  <c r="B454" i="35"/>
  <c r="B449" i="35"/>
  <c r="B442" i="35"/>
  <c r="B436" i="35"/>
  <c r="B346" i="35"/>
  <c r="B341" i="35"/>
  <c r="B338" i="35"/>
  <c r="B332" i="35"/>
  <c r="B329" i="35"/>
  <c r="B323" i="35"/>
  <c r="B320" i="35"/>
  <c r="B314" i="35"/>
  <c r="B309" i="35"/>
  <c r="B306" i="35"/>
  <c r="B300" i="35"/>
  <c r="B293" i="35"/>
  <c r="B287" i="35"/>
  <c r="B282" i="35"/>
  <c r="B275" i="35"/>
  <c r="B269" i="35"/>
  <c r="B187" i="35"/>
  <c r="B184" i="35"/>
  <c r="B178" i="35"/>
  <c r="B175" i="35"/>
  <c r="B168" i="35"/>
  <c r="B165" i="35"/>
  <c r="B159" i="35"/>
  <c r="B156" i="35"/>
  <c r="B150" i="35"/>
  <c r="B143" i="35"/>
  <c r="B137" i="35"/>
  <c r="B130" i="35"/>
  <c r="B125" i="35"/>
  <c r="H118" i="35"/>
  <c r="F118" i="35" s="1"/>
  <c r="B118" i="35"/>
  <c r="B111" i="35"/>
  <c r="B106" i="35"/>
  <c r="B101" i="35"/>
  <c r="B96" i="35"/>
  <c r="B90" i="35"/>
  <c r="B85" i="35"/>
  <c r="B80" i="35"/>
  <c r="B75" i="35"/>
  <c r="B69" i="35"/>
  <c r="B64" i="35"/>
  <c r="B59" i="35"/>
  <c r="B54" i="35"/>
  <c r="H46" i="35"/>
  <c r="F46" i="35" s="1"/>
  <c r="B46" i="35"/>
  <c r="H40" i="35"/>
  <c r="F40" i="35" s="1"/>
  <c r="B40" i="35"/>
  <c r="H35" i="35"/>
  <c r="F35" i="35" s="1"/>
  <c r="B35" i="35"/>
  <c r="H30" i="35"/>
  <c r="F30" i="35" s="1"/>
  <c r="B30" i="35"/>
  <c r="H24" i="35"/>
  <c r="F24" i="35" s="1"/>
  <c r="B24" i="35"/>
  <c r="B15" i="35"/>
  <c r="H7" i="35"/>
  <c r="F7" i="35" s="1"/>
  <c r="B7" i="35"/>
  <c r="B374" i="34"/>
  <c r="B375" i="34"/>
  <c r="B376" i="34"/>
  <c r="B377" i="34"/>
  <c r="B378" i="34"/>
  <c r="B368" i="34"/>
  <c r="B369" i="34"/>
  <c r="B370" i="34"/>
  <c r="B371" i="34"/>
  <c r="B372" i="34"/>
  <c r="B373" i="34"/>
  <c r="B361" i="34"/>
  <c r="B362" i="34"/>
  <c r="B363" i="34"/>
  <c r="B364" i="34"/>
  <c r="B365" i="34"/>
  <c r="B366" i="34"/>
  <c r="B367" i="34"/>
  <c r="B357" i="34"/>
  <c r="B358" i="34"/>
  <c r="B359" i="34"/>
  <c r="B360" i="34"/>
  <c r="B356" i="34"/>
  <c r="B353" i="34"/>
  <c r="B352" i="34"/>
  <c r="B351" i="34"/>
  <c r="B349" i="34"/>
  <c r="B348" i="34"/>
  <c r="B345" i="34"/>
  <c r="B344" i="34"/>
  <c r="B341" i="34"/>
  <c r="B340" i="34"/>
  <c r="B339" i="34"/>
  <c r="B334" i="34"/>
  <c r="B329" i="34"/>
  <c r="B324" i="34"/>
  <c r="B319" i="34"/>
  <c r="B313" i="34"/>
  <c r="B311" i="34"/>
  <c r="B309" i="34"/>
  <c r="B308" i="34"/>
  <c r="B307" i="34"/>
  <c r="B305" i="34"/>
  <c r="B304" i="34"/>
  <c r="B301" i="34"/>
  <c r="B300" i="34"/>
  <c r="B297" i="34"/>
  <c r="B296" i="34"/>
  <c r="B295" i="34"/>
  <c r="B290" i="34"/>
  <c r="B285" i="34"/>
  <c r="B280" i="34"/>
  <c r="B275" i="34"/>
  <c r="B269" i="34"/>
  <c r="B267" i="34"/>
  <c r="B227" i="34" l="1"/>
  <c r="B263" i="34"/>
  <c r="B261" i="34"/>
  <c r="B260" i="34"/>
  <c r="B256" i="34"/>
  <c r="B251" i="34"/>
  <c r="B250" i="34"/>
  <c r="B246" i="34"/>
  <c r="B245" i="34"/>
  <c r="B242" i="34"/>
  <c r="B241" i="34"/>
  <c r="B240" i="34"/>
  <c r="B239" i="34"/>
  <c r="B228" i="34"/>
  <c r="B131" i="34"/>
  <c r="I124" i="34"/>
  <c r="G124" i="34" s="1"/>
  <c r="B219" i="34"/>
  <c r="B212" i="34"/>
  <c r="B206" i="34"/>
  <c r="B199" i="34"/>
  <c r="B192" i="34"/>
  <c r="B187" i="34"/>
  <c r="B179" i="34"/>
  <c r="B173" i="34"/>
  <c r="B168" i="34"/>
  <c r="B161" i="34"/>
  <c r="B153" i="34"/>
  <c r="B144" i="34"/>
  <c r="B137" i="34"/>
  <c r="B124" i="34"/>
  <c r="B121" i="34"/>
  <c r="B120" i="34"/>
  <c r="B119" i="34"/>
  <c r="B118" i="34"/>
  <c r="B116" i="34"/>
  <c r="B115" i="34"/>
  <c r="B114" i="34"/>
  <c r="B113" i="34"/>
  <c r="B111" i="34"/>
  <c r="B110" i="34"/>
  <c r="B109" i="34"/>
  <c r="B108" i="34"/>
  <c r="B99" i="34"/>
  <c r="I15" i="34"/>
  <c r="I583" i="34" l="1"/>
  <c r="G583" i="34" s="1"/>
  <c r="B583" i="34"/>
  <c r="I570" i="34"/>
  <c r="G570" i="34" s="1"/>
  <c r="B570" i="34"/>
  <c r="I560" i="34"/>
  <c r="G560" i="34" s="1"/>
  <c r="B560" i="34"/>
  <c r="I555" i="34"/>
  <c r="G555" i="34" s="1"/>
  <c r="B555" i="34"/>
  <c r="B554" i="34"/>
  <c r="B553" i="34"/>
  <c r="B552" i="34"/>
  <c r="B551" i="34"/>
  <c r="B550" i="34"/>
  <c r="B549" i="34"/>
  <c r="B548" i="34"/>
  <c r="B547" i="34"/>
  <c r="I546" i="34"/>
  <c r="G546" i="34" s="1"/>
  <c r="B546" i="34"/>
  <c r="B545" i="34"/>
  <c r="B543" i="34"/>
  <c r="B542" i="34"/>
  <c r="I541" i="34"/>
  <c r="G541" i="34" s="1"/>
  <c r="B541" i="34"/>
  <c r="I536" i="34"/>
  <c r="G536" i="34" s="1"/>
  <c r="B536" i="34"/>
  <c r="I527" i="34"/>
  <c r="G527" i="34" s="1"/>
  <c r="B527" i="34"/>
  <c r="I520" i="34"/>
  <c r="G520" i="34" s="1"/>
  <c r="B520" i="34"/>
  <c r="I513" i="34"/>
  <c r="G513" i="34" s="1"/>
  <c r="B513" i="34"/>
  <c r="I508" i="34"/>
  <c r="G508" i="34" s="1"/>
  <c r="B508" i="34"/>
  <c r="I501" i="34"/>
  <c r="G501" i="34" s="1"/>
  <c r="B501" i="34"/>
  <c r="B499" i="34"/>
  <c r="B498" i="34"/>
  <c r="B497" i="34"/>
  <c r="B496" i="34"/>
  <c r="B495" i="34"/>
  <c r="B494" i="34"/>
  <c r="B493" i="34"/>
  <c r="B492" i="34"/>
  <c r="B490" i="34"/>
  <c r="B489" i="34"/>
  <c r="B488" i="34"/>
  <c r="B487" i="34"/>
  <c r="B485" i="34"/>
  <c r="B484" i="34"/>
  <c r="B483" i="34"/>
  <c r="B482" i="34"/>
  <c r="B481" i="34"/>
  <c r="B480" i="34"/>
  <c r="B478" i="34"/>
  <c r="B477" i="34"/>
  <c r="B476" i="34"/>
  <c r="B475" i="34"/>
  <c r="B474" i="34"/>
  <c r="B473" i="34"/>
  <c r="B471" i="34"/>
  <c r="B470" i="34"/>
  <c r="B469" i="34"/>
  <c r="B468" i="34"/>
  <c r="B467" i="34"/>
  <c r="B466" i="34"/>
  <c r="B465" i="34"/>
  <c r="B464" i="34"/>
  <c r="B463" i="34"/>
  <c r="B461" i="34"/>
  <c r="B460" i="34"/>
  <c r="B459" i="34"/>
  <c r="B458" i="34"/>
  <c r="B457" i="34"/>
  <c r="B456" i="34"/>
  <c r="B455" i="34"/>
  <c r="B454" i="34"/>
  <c r="B453" i="34"/>
  <c r="B452" i="34"/>
  <c r="B450" i="34"/>
  <c r="B449" i="34"/>
  <c r="B448" i="34"/>
  <c r="B447" i="34"/>
  <c r="B446" i="34"/>
  <c r="B445" i="34"/>
  <c r="B444" i="34"/>
  <c r="B443" i="34"/>
  <c r="B442" i="34"/>
  <c r="B441" i="34"/>
  <c r="B440" i="34"/>
  <c r="I433" i="34"/>
  <c r="G433" i="34" s="1"/>
  <c r="B433" i="34"/>
  <c r="B430" i="34"/>
  <c r="B429" i="34"/>
  <c r="B428" i="34"/>
  <c r="B426" i="34"/>
  <c r="B425" i="34"/>
  <c r="B424" i="34"/>
  <c r="B422" i="34"/>
  <c r="B421" i="34"/>
  <c r="B419" i="34"/>
  <c r="B418" i="34"/>
  <c r="B417" i="34"/>
  <c r="B416" i="34"/>
  <c r="I411" i="34"/>
  <c r="G411" i="34" s="1"/>
  <c r="B411" i="34"/>
  <c r="B409" i="34"/>
  <c r="B408" i="34"/>
  <c r="B407" i="34"/>
  <c r="B406" i="34"/>
  <c r="B405" i="34"/>
  <c r="B403" i="34"/>
  <c r="B402" i="34"/>
  <c r="B400" i="34"/>
  <c r="B399" i="34"/>
  <c r="B398" i="34"/>
  <c r="B397" i="34"/>
  <c r="B395" i="34"/>
  <c r="B394" i="34"/>
  <c r="B393" i="34"/>
  <c r="B392" i="34"/>
  <c r="B391" i="34"/>
  <c r="B390" i="34"/>
  <c r="I381" i="34"/>
  <c r="G381" i="34" s="1"/>
  <c r="B381" i="34"/>
  <c r="I99" i="34"/>
  <c r="G99" i="34" s="1"/>
  <c r="I93" i="34"/>
  <c r="G93" i="34" s="1"/>
  <c r="B93" i="34"/>
  <c r="I88" i="34"/>
  <c r="G88" i="34" s="1"/>
  <c r="B88" i="34"/>
  <c r="I80" i="34"/>
  <c r="G80" i="34" s="1"/>
  <c r="B80" i="34"/>
  <c r="I73" i="34"/>
  <c r="G73" i="34" s="1"/>
  <c r="B73" i="34"/>
  <c r="I67" i="34"/>
  <c r="G67" i="34" s="1"/>
  <c r="B67" i="34"/>
  <c r="I62" i="34"/>
  <c r="G62" i="34" s="1"/>
  <c r="B62" i="34"/>
  <c r="I53" i="34"/>
  <c r="G53" i="34" s="1"/>
  <c r="B53" i="34"/>
  <c r="I47" i="34"/>
  <c r="G47" i="34" s="1"/>
  <c r="B47" i="34"/>
  <c r="I39" i="34"/>
  <c r="G39" i="34" s="1"/>
  <c r="B39" i="34"/>
  <c r="I34" i="34"/>
  <c r="G34" i="34" s="1"/>
  <c r="B34" i="34"/>
  <c r="I23" i="34"/>
  <c r="G23" i="34" s="1"/>
  <c r="B23" i="34"/>
  <c r="G15" i="34"/>
  <c r="B15" i="34"/>
  <c r="I7" i="34"/>
  <c r="G7" i="34" s="1"/>
  <c r="B7" i="34"/>
  <c r="H161" i="30"/>
  <c r="F161" i="30" s="1"/>
  <c r="A161" i="30"/>
  <c r="H156" i="30"/>
  <c r="F156" i="30" s="1"/>
  <c r="A156" i="30"/>
  <c r="H443" i="30"/>
  <c r="F443" i="30" s="1"/>
  <c r="A443" i="30"/>
  <c r="H429" i="30"/>
  <c r="F429" i="30" s="1"/>
  <c r="A429" i="30"/>
  <c r="H374" i="30"/>
  <c r="F374" i="30" s="1"/>
  <c r="A374" i="30"/>
  <c r="H300" i="30"/>
  <c r="F300" i="30" s="1"/>
  <c r="A300" i="30"/>
  <c r="A308" i="30"/>
  <c r="H308" i="30"/>
  <c r="F308" i="30" s="1"/>
  <c r="H240" i="30"/>
  <c r="F240" i="30" s="1"/>
  <c r="A240" i="30"/>
  <c r="H394" i="30"/>
  <c r="F394" i="30" s="1"/>
  <c r="A394" i="30"/>
  <c r="H226" i="30"/>
  <c r="F226" i="30" s="1"/>
  <c r="A226" i="30"/>
  <c r="H347" i="30"/>
  <c r="F347" i="30" s="1"/>
  <c r="A347" i="30"/>
  <c r="H319" i="30"/>
  <c r="F319" i="30" s="1"/>
  <c r="A319" i="30"/>
  <c r="H262" i="30"/>
  <c r="A195" i="30"/>
  <c r="H515" i="30"/>
  <c r="F515" i="30" s="1"/>
  <c r="A515" i="30"/>
  <c r="H537" i="30"/>
  <c r="F537" i="30" s="1"/>
  <c r="G599" i="34" l="1"/>
  <c r="G598" i="34"/>
  <c r="G597" i="34"/>
  <c r="H485" i="30"/>
  <c r="F485" i="30" s="1"/>
  <c r="H106" i="30"/>
  <c r="H650" i="30"/>
  <c r="F650" i="30" s="1"/>
  <c r="H645" i="30"/>
  <c r="F645" i="30" s="1"/>
  <c r="A650" i="30"/>
  <c r="A645" i="30"/>
  <c r="A658" i="30"/>
  <c r="A657" i="30"/>
  <c r="A656" i="30"/>
  <c r="A655" i="30"/>
  <c r="A654" i="30"/>
  <c r="A653" i="30"/>
  <c r="A652" i="30"/>
  <c r="A651" i="30"/>
  <c r="A649" i="30"/>
  <c r="A647" i="30"/>
  <c r="A646" i="30"/>
  <c r="H664" i="30"/>
  <c r="F664" i="30" s="1"/>
  <c r="A601" i="30"/>
  <c r="A602" i="30"/>
  <c r="A603" i="30"/>
  <c r="A597" i="30"/>
  <c r="A598" i="30"/>
  <c r="A599" i="30"/>
  <c r="A600" i="30"/>
  <c r="A596" i="30"/>
  <c r="A592" i="30"/>
  <c r="A593" i="30"/>
  <c r="A594" i="30"/>
  <c r="A591" i="30"/>
  <c r="A589" i="30"/>
  <c r="A585" i="30"/>
  <c r="A586" i="30"/>
  <c r="A587" i="30"/>
  <c r="A588" i="30"/>
  <c r="A584" i="30"/>
  <c r="A578" i="30"/>
  <c r="A579" i="30"/>
  <c r="A580" i="30"/>
  <c r="A581" i="30"/>
  <c r="A582" i="30"/>
  <c r="A577" i="30"/>
  <c r="A575" i="30"/>
  <c r="A568" i="30"/>
  <c r="A569" i="30"/>
  <c r="A570" i="30"/>
  <c r="A571" i="30"/>
  <c r="A572" i="30"/>
  <c r="A573" i="30"/>
  <c r="A574" i="30"/>
  <c r="A567" i="30"/>
  <c r="A557" i="30"/>
  <c r="A558" i="30"/>
  <c r="A559" i="30"/>
  <c r="A560" i="30"/>
  <c r="A561" i="30"/>
  <c r="A562" i="30"/>
  <c r="A563" i="30"/>
  <c r="A564" i="30"/>
  <c r="A565" i="30"/>
  <c r="A556" i="30"/>
  <c r="A554" i="30"/>
  <c r="A549" i="30"/>
  <c r="A550" i="30"/>
  <c r="A551" i="30"/>
  <c r="A552" i="30"/>
  <c r="A553" i="30"/>
  <c r="A544" i="30"/>
  <c r="A545" i="30"/>
  <c r="A546" i="30"/>
  <c r="A547" i="30"/>
  <c r="A548" i="30"/>
  <c r="A537" i="30"/>
  <c r="A533" i="30"/>
  <c r="A534" i="30"/>
  <c r="A532" i="30"/>
  <c r="A529" i="30"/>
  <c r="A530" i="30"/>
  <c r="A528" i="30"/>
  <c r="A526" i="30"/>
  <c r="A525" i="30"/>
  <c r="A523" i="30"/>
  <c r="A522" i="30"/>
  <c r="A521" i="30"/>
  <c r="A520" i="30"/>
  <c r="A511" i="30"/>
  <c r="A513" i="30"/>
  <c r="A510" i="30"/>
  <c r="A512" i="30"/>
  <c r="A509" i="30"/>
  <c r="A507" i="30"/>
  <c r="A506" i="30"/>
  <c r="A502" i="30"/>
  <c r="A503" i="30"/>
  <c r="A504" i="30"/>
  <c r="A501" i="30"/>
  <c r="A494" i="30"/>
  <c r="A495" i="30"/>
  <c r="A496" i="30"/>
  <c r="A497" i="30"/>
  <c r="A498" i="30"/>
  <c r="A499" i="30"/>
  <c r="A485" i="30"/>
  <c r="H687" i="30"/>
  <c r="F687" i="30" s="1"/>
  <c r="A687" i="30"/>
  <c r="H674" i="30"/>
  <c r="F674" i="30" s="1"/>
  <c r="A674" i="30"/>
  <c r="A664" i="30"/>
  <c r="H659" i="30"/>
  <c r="F659" i="30" s="1"/>
  <c r="A659" i="30"/>
  <c r="H640" i="30"/>
  <c r="F640" i="30" s="1"/>
  <c r="A640" i="30"/>
  <c r="H631" i="30"/>
  <c r="F631" i="30" s="1"/>
  <c r="A631" i="30"/>
  <c r="H624" i="30"/>
  <c r="F624" i="30" s="1"/>
  <c r="A624" i="30"/>
  <c r="H617" i="30"/>
  <c r="F617" i="30" s="1"/>
  <c r="A617" i="30"/>
  <c r="H612" i="30"/>
  <c r="F612" i="30" s="1"/>
  <c r="A612" i="30"/>
  <c r="H605" i="30"/>
  <c r="F605" i="30" s="1"/>
  <c r="A605" i="30"/>
  <c r="A97" i="30"/>
  <c r="H97" i="30"/>
  <c r="F97" i="30" s="1"/>
  <c r="A91" i="30"/>
  <c r="A86" i="30"/>
  <c r="A78" i="30"/>
  <c r="H91" i="30"/>
  <c r="F91" i="30" s="1"/>
  <c r="H86" i="30"/>
  <c r="F86" i="30" s="1"/>
  <c r="H78" i="30"/>
  <c r="F78" i="30" s="1"/>
  <c r="H71" i="30"/>
  <c r="F71" i="30" s="1"/>
  <c r="A71" i="30"/>
  <c r="H37" i="30"/>
  <c r="F37" i="30" s="1"/>
  <c r="H32" i="30"/>
  <c r="F32" i="30" s="1"/>
  <c r="A37" i="30"/>
  <c r="A32" i="30"/>
  <c r="H23" i="30"/>
  <c r="F23" i="30" s="1"/>
  <c r="A23" i="30"/>
  <c r="H7" i="30"/>
  <c r="B214" i="33"/>
  <c r="B215" i="33"/>
  <c r="B216" i="33"/>
  <c r="B210" i="33"/>
  <c r="B211" i="33"/>
  <c r="B212" i="33"/>
  <c r="B213" i="33"/>
  <c r="B209" i="33"/>
  <c r="B203" i="33"/>
  <c r="B204" i="33"/>
  <c r="B205" i="33"/>
  <c r="B206" i="33"/>
  <c r="B207" i="33"/>
  <c r="B198" i="33"/>
  <c r="B199" i="33"/>
  <c r="B200" i="33"/>
  <c r="B201" i="33"/>
  <c r="B202" i="33"/>
  <c r="B197" i="33"/>
  <c r="B191" i="33"/>
  <c r="B192" i="33"/>
  <c r="B193" i="33"/>
  <c r="B194" i="33"/>
  <c r="B195" i="33"/>
  <c r="B190" i="33"/>
  <c r="B180" i="33"/>
  <c r="B181" i="33"/>
  <c r="B182" i="33"/>
  <c r="B183" i="33"/>
  <c r="B184" i="33"/>
  <c r="B185" i="33"/>
  <c r="B186" i="33"/>
  <c r="B187" i="33"/>
  <c r="B188" i="33"/>
  <c r="B179" i="33"/>
  <c r="B169" i="33"/>
  <c r="B170" i="33"/>
  <c r="B171" i="33"/>
  <c r="B172" i="33"/>
  <c r="B173" i="33"/>
  <c r="B174" i="33"/>
  <c r="B175" i="33"/>
  <c r="B176" i="33"/>
  <c r="B177" i="33"/>
  <c r="B178" i="33"/>
  <c r="B168" i="33"/>
  <c r="B156" i="33"/>
  <c r="B157" i="33"/>
  <c r="B158" i="33"/>
  <c r="B159" i="33"/>
  <c r="B160" i="33"/>
  <c r="B161" i="33"/>
  <c r="B162" i="33"/>
  <c r="B163" i="33"/>
  <c r="B164" i="33"/>
  <c r="B165" i="33"/>
  <c r="B166" i="33"/>
  <c r="B155" i="33"/>
  <c r="B140" i="33"/>
  <c r="B139" i="33"/>
  <c r="B138" i="33"/>
  <c r="B136" i="33"/>
  <c r="B135" i="33"/>
  <c r="B134" i="33"/>
  <c r="B132" i="33"/>
  <c r="B131" i="33"/>
  <c r="B129" i="33"/>
  <c r="B128" i="33"/>
  <c r="B127" i="33"/>
  <c r="B126" i="33"/>
  <c r="B124" i="33"/>
  <c r="B123" i="33"/>
  <c r="B122" i="33"/>
  <c r="B121" i="33"/>
  <c r="B120" i="33"/>
  <c r="B118" i="33"/>
  <c r="B117" i="33"/>
  <c r="B115" i="33"/>
  <c r="B114" i="33"/>
  <c r="B113" i="33"/>
  <c r="B112" i="33"/>
  <c r="B111" i="33"/>
  <c r="B110" i="33"/>
  <c r="B109" i="33"/>
  <c r="B107" i="33"/>
  <c r="B106" i="33"/>
  <c r="B105" i="33"/>
  <c r="B104" i="33"/>
  <c r="H136" i="30"/>
  <c r="F136" i="30" s="1"/>
  <c r="A136" i="30"/>
  <c r="G393" i="26"/>
  <c r="B279" i="33"/>
  <c r="B278" i="33"/>
  <c r="B276" i="33"/>
  <c r="B275" i="33"/>
  <c r="B274" i="33"/>
  <c r="B273" i="33"/>
  <c r="B272" i="33"/>
  <c r="B271" i="33"/>
  <c r="B270" i="33"/>
  <c r="B268" i="33"/>
  <c r="B267" i="33"/>
  <c r="B266" i="33"/>
  <c r="B264" i="33"/>
  <c r="B263" i="33"/>
  <c r="B262" i="33"/>
  <c r="B260" i="33"/>
  <c r="B259" i="33"/>
  <c r="B257" i="33"/>
  <c r="B256" i="33"/>
  <c r="B254" i="33"/>
  <c r="B253" i="33"/>
  <c r="B252" i="33"/>
  <c r="B251" i="33"/>
  <c r="B249" i="33"/>
  <c r="B248" i="33"/>
  <c r="B247" i="33"/>
  <c r="B246" i="33"/>
  <c r="B245" i="33"/>
  <c r="B244" i="33"/>
  <c r="B243" i="33"/>
  <c r="B242" i="33"/>
  <c r="B241" i="33"/>
  <c r="B240" i="33"/>
  <c r="B239" i="33"/>
  <c r="B238" i="33"/>
  <c r="B237" i="33"/>
  <c r="B236" i="33"/>
  <c r="B235" i="33"/>
  <c r="B234" i="33"/>
  <c r="B233" i="33"/>
  <c r="B232" i="33"/>
  <c r="B231" i="33"/>
  <c r="B230" i="33"/>
  <c r="B229" i="33"/>
  <c r="B228" i="33"/>
  <c r="B227" i="33"/>
  <c r="B226" i="33"/>
  <c r="B153" i="33"/>
  <c r="B152" i="33"/>
  <c r="B151" i="33"/>
  <c r="B150" i="33"/>
  <c r="B149" i="33"/>
  <c r="B148" i="33"/>
  <c r="B147" i="33"/>
  <c r="B146" i="33"/>
  <c r="B145" i="33"/>
  <c r="B144" i="33"/>
  <c r="B143" i="33"/>
  <c r="B142" i="33"/>
  <c r="B101" i="33"/>
  <c r="B100" i="33"/>
  <c r="B99" i="33"/>
  <c r="B98" i="33"/>
  <c r="B97" i="33"/>
  <c r="B96" i="33"/>
  <c r="B95" i="33"/>
  <c r="B94" i="33"/>
  <c r="B93" i="33"/>
  <c r="B92" i="33"/>
  <c r="B91" i="33"/>
  <c r="B90" i="33"/>
  <c r="B89" i="33"/>
  <c r="B88" i="33"/>
  <c r="B87" i="33"/>
  <c r="B86" i="33"/>
  <c r="B85" i="33"/>
  <c r="B84" i="33"/>
  <c r="B83" i="33"/>
  <c r="B82" i="33"/>
  <c r="B81" i="33"/>
  <c r="B80" i="33"/>
  <c r="B79" i="33"/>
  <c r="B78" i="33"/>
  <c r="B76" i="33"/>
  <c r="B75" i="33"/>
  <c r="B74" i="33"/>
  <c r="B73" i="33"/>
  <c r="B72" i="33"/>
  <c r="B71" i="33"/>
  <c r="B70" i="33"/>
  <c r="B69" i="33"/>
  <c r="B67" i="33"/>
  <c r="B66" i="33"/>
  <c r="B65" i="33"/>
  <c r="B64" i="33"/>
  <c r="B63" i="33"/>
  <c r="B62" i="33"/>
  <c r="B61" i="33"/>
  <c r="B60" i="33"/>
  <c r="B59" i="33"/>
  <c r="B56" i="33"/>
  <c r="B55" i="33"/>
  <c r="B54" i="33"/>
  <c r="B53" i="33"/>
  <c r="B52" i="33"/>
  <c r="B51" i="33"/>
  <c r="B49" i="33"/>
  <c r="B48" i="33"/>
  <c r="B47" i="33"/>
  <c r="B45" i="33"/>
  <c r="B44" i="33"/>
  <c r="B43" i="33"/>
  <c r="B42" i="33"/>
  <c r="B34" i="33"/>
  <c r="B33" i="33"/>
  <c r="B32" i="33"/>
  <c r="B31" i="33"/>
  <c r="B22" i="33"/>
  <c r="B21" i="33"/>
  <c r="B19" i="33"/>
  <c r="B18" i="33"/>
  <c r="B17" i="33"/>
  <c r="B15" i="33"/>
  <c r="B13" i="33"/>
  <c r="B11" i="33"/>
  <c r="B10" i="33"/>
  <c r="B9" i="33"/>
  <c r="B8" i="33"/>
  <c r="B7" i="33"/>
  <c r="B6" i="33"/>
  <c r="A8" i="26"/>
  <c r="G17" i="14"/>
  <c r="G600" i="34" l="1"/>
  <c r="H451" i="30"/>
  <c r="F451" i="30" s="1"/>
  <c r="H456" i="30"/>
  <c r="F456" i="30" s="1"/>
  <c r="H461" i="30"/>
  <c r="F461" i="30" s="1"/>
  <c r="H473" i="30"/>
  <c r="F473" i="30" s="1"/>
  <c r="H466" i="30"/>
  <c r="F466" i="30" s="1"/>
  <c r="H478" i="30"/>
  <c r="F478" i="30" s="1"/>
  <c r="H314" i="30"/>
  <c r="F314" i="30" s="1"/>
  <c r="H437" i="30"/>
  <c r="F437" i="30" s="1"/>
  <c r="H423" i="30"/>
  <c r="F423" i="30" s="1"/>
  <c r="H413" i="30"/>
  <c r="F413" i="30" s="1"/>
  <c r="H407" i="30"/>
  <c r="F407" i="30" s="1"/>
  <c r="H418" i="30"/>
  <c r="F418" i="30" s="1"/>
  <c r="H358" i="30"/>
  <c r="F358" i="30" s="1"/>
  <c r="H368" i="30"/>
  <c r="F368" i="30" s="1"/>
  <c r="H383" i="30"/>
  <c r="F383" i="30" s="1"/>
  <c r="H388" i="30"/>
  <c r="F388" i="30" s="1"/>
  <c r="H352" i="30"/>
  <c r="F352" i="30" s="1"/>
  <c r="H342" i="30"/>
  <c r="F342" i="30" s="1"/>
  <c r="H337" i="30"/>
  <c r="F337" i="30" s="1"/>
  <c r="H332" i="30"/>
  <c r="F332" i="30" s="1"/>
  <c r="H327" i="30"/>
  <c r="F327" i="30" s="1"/>
  <c r="H292" i="30"/>
  <c r="F292" i="30" s="1"/>
  <c r="H281" i="30"/>
  <c r="F281" i="30" s="1"/>
  <c r="H275" i="30"/>
  <c r="F275" i="30" s="1"/>
  <c r="H286" i="30"/>
  <c r="F286" i="30" s="1"/>
  <c r="H270" i="30"/>
  <c r="F270" i="30" s="1"/>
  <c r="F262" i="30"/>
  <c r="H259" i="30"/>
  <c r="F259" i="30" s="1"/>
  <c r="H253" i="30"/>
  <c r="F253" i="30" s="1"/>
  <c r="H248" i="30"/>
  <c r="F248" i="30" s="1"/>
  <c r="H220" i="30"/>
  <c r="F220" i="30" s="1"/>
  <c r="H215" i="30"/>
  <c r="F215" i="30" s="1"/>
  <c r="H206" i="30"/>
  <c r="F206" i="30" s="1"/>
  <c r="H190" i="30"/>
  <c r="F190" i="30" s="1"/>
  <c r="A65" i="30"/>
  <c r="A60" i="30"/>
  <c r="A51" i="30"/>
  <c r="A45" i="30"/>
  <c r="A15" i="30"/>
  <c r="F7" i="30"/>
  <c r="H15" i="30"/>
  <c r="F15" i="30" s="1"/>
  <c r="H51" i="30"/>
  <c r="F51" i="30" s="1"/>
  <c r="H65" i="30"/>
  <c r="F65" i="30" s="1"/>
  <c r="H60" i="30"/>
  <c r="F60" i="30" s="1"/>
  <c r="H45" i="30"/>
  <c r="F45" i="30" s="1"/>
  <c r="A7" i="30"/>
  <c r="H182" i="30"/>
  <c r="F182" i="30" s="1"/>
  <c r="H174" i="30"/>
  <c r="F174" i="30" s="1"/>
  <c r="H167" i="30"/>
  <c r="F167" i="30" s="1"/>
  <c r="A167" i="30"/>
  <c r="H147" i="30"/>
  <c r="F147" i="30" s="1"/>
  <c r="H127" i="30"/>
  <c r="F127" i="30" s="1"/>
  <c r="H116" i="30"/>
  <c r="F116" i="30" s="1"/>
  <c r="H111" i="30"/>
  <c r="F111" i="30" s="1"/>
  <c r="F106" i="30"/>
  <c r="A461" i="30"/>
  <c r="A466" i="30"/>
  <c r="A478" i="30"/>
  <c r="A456" i="30"/>
  <c r="A473" i="30"/>
  <c r="A437" i="30"/>
  <c r="A451" i="30"/>
  <c r="A413" i="30"/>
  <c r="A423" i="30"/>
  <c r="A402" i="30"/>
  <c r="A418" i="30"/>
  <c r="A407" i="30"/>
  <c r="A383" i="30"/>
  <c r="A388" i="30"/>
  <c r="A368" i="30"/>
  <c r="A358" i="30"/>
  <c r="H402" i="30"/>
  <c r="F402" i="30" s="1"/>
  <c r="H233" i="30"/>
  <c r="F233" i="30" s="1"/>
  <c r="A327" i="30"/>
  <c r="A314" i="30"/>
  <c r="A332" i="30"/>
  <c r="A337" i="30"/>
  <c r="A342" i="30"/>
  <c r="A352" i="30"/>
  <c r="A253" i="30"/>
  <c r="A259" i="30"/>
  <c r="A262" i="30"/>
  <c r="A270" i="30"/>
  <c r="A286" i="30"/>
  <c r="A275" i="30"/>
  <c r="A281" i="30"/>
  <c r="A292" i="30"/>
  <c r="A248" i="30"/>
  <c r="A190" i="30"/>
  <c r="A206" i="30"/>
  <c r="A215" i="30"/>
  <c r="A220" i="30"/>
  <c r="A233" i="30"/>
  <c r="A182" i="30"/>
  <c r="A111" i="30"/>
  <c r="A116" i="30"/>
  <c r="A127" i="30"/>
  <c r="A147" i="30"/>
  <c r="A174" i="30"/>
  <c r="A106" i="30"/>
  <c r="G792" i="28"/>
  <c r="E792" i="28" s="1"/>
  <c r="G786" i="28"/>
  <c r="E786" i="28" s="1"/>
  <c r="G780" i="28"/>
  <c r="E780" i="28" s="1"/>
  <c r="G774" i="28"/>
  <c r="E774" i="28" s="1"/>
  <c r="G767" i="28"/>
  <c r="E767" i="28" s="1"/>
  <c r="G819" i="28"/>
  <c r="E819" i="28" s="1"/>
  <c r="A774" i="28"/>
  <c r="A767" i="28"/>
  <c r="A763" i="28"/>
  <c r="A757" i="28"/>
  <c r="G439" i="28"/>
  <c r="E439" i="28" s="1"/>
  <c r="A673" i="28"/>
  <c r="G834" i="28"/>
  <c r="E834" i="28" s="1"/>
  <c r="A834" i="28"/>
  <c r="A819" i="28"/>
  <c r="G810" i="28"/>
  <c r="E810" i="28" s="1"/>
  <c r="A810" i="28"/>
  <c r="G804" i="28"/>
  <c r="E804" i="28" s="1"/>
  <c r="A804" i="28"/>
  <c r="G798" i="28"/>
  <c r="E798" i="28" s="1"/>
  <c r="A798" i="28"/>
  <c r="A792" i="28"/>
  <c r="A786" i="28"/>
  <c r="A780" i="28"/>
  <c r="G763" i="28"/>
  <c r="E763" i="28" s="1"/>
  <c r="G757" i="28"/>
  <c r="E757" i="28" s="1"/>
  <c r="G748" i="28"/>
  <c r="E748" i="28" s="1"/>
  <c r="A748" i="28"/>
  <c r="G745" i="28"/>
  <c r="E745" i="28" s="1"/>
  <c r="A745" i="28"/>
  <c r="G737" i="28"/>
  <c r="E737" i="28" s="1"/>
  <c r="A737" i="28"/>
  <c r="G730" i="28"/>
  <c r="E730" i="28" s="1"/>
  <c r="A730" i="28"/>
  <c r="G721" i="28"/>
  <c r="E721" i="28" s="1"/>
  <c r="A721" i="28"/>
  <c r="G711" i="28"/>
  <c r="E711" i="28" s="1"/>
  <c r="A711" i="28"/>
  <c r="G702" i="28"/>
  <c r="E702" i="28" s="1"/>
  <c r="A702" i="28"/>
  <c r="G694" i="28"/>
  <c r="E694" i="28" s="1"/>
  <c r="A694" i="28"/>
  <c r="G687" i="28"/>
  <c r="E687" i="28" s="1"/>
  <c r="A687" i="28"/>
  <c r="G679" i="28"/>
  <c r="E679" i="28" s="1"/>
  <c r="A679" i="28"/>
  <c r="G673" i="28"/>
  <c r="E673" i="28" s="1"/>
  <c r="G667" i="28"/>
  <c r="E667" i="28" s="1"/>
  <c r="A667" i="28"/>
  <c r="G660" i="28"/>
  <c r="E660" i="28" s="1"/>
  <c r="A660" i="28"/>
  <c r="G629" i="28"/>
  <c r="E629" i="28" s="1"/>
  <c r="A646" i="28"/>
  <c r="A647" i="28"/>
  <c r="A648" i="28"/>
  <c r="A649" i="28"/>
  <c r="A650" i="28"/>
  <c r="A651" i="28"/>
  <c r="A652" i="28"/>
  <c r="A653" i="28"/>
  <c r="A654" i="28"/>
  <c r="A655" i="28"/>
  <c r="A656" i="28"/>
  <c r="A657" i="28"/>
  <c r="A636" i="28"/>
  <c r="A637" i="28"/>
  <c r="A638" i="28"/>
  <c r="A639" i="28"/>
  <c r="A640" i="28"/>
  <c r="A641" i="28"/>
  <c r="A642" i="28"/>
  <c r="A643" i="28"/>
  <c r="A644" i="28"/>
  <c r="A645" i="28"/>
  <c r="A635" i="28"/>
  <c r="A629" i="28"/>
  <c r="A620" i="28"/>
  <c r="A621" i="28"/>
  <c r="A622" i="28"/>
  <c r="A623" i="28"/>
  <c r="A624" i="28"/>
  <c r="A625" i="28"/>
  <c r="A626" i="28"/>
  <c r="A627" i="28"/>
  <c r="A628" i="28"/>
  <c r="A607" i="28"/>
  <c r="A608" i="28"/>
  <c r="A609" i="28"/>
  <c r="A610" i="28"/>
  <c r="A611" i="28"/>
  <c r="A612" i="28"/>
  <c r="A613" i="28"/>
  <c r="A614" i="28"/>
  <c r="A615" i="28"/>
  <c r="A616" i="28"/>
  <c r="A617" i="28"/>
  <c r="A618" i="28"/>
  <c r="A619" i="28"/>
  <c r="A606" i="28"/>
  <c r="G596" i="28"/>
  <c r="E596" i="28" s="1"/>
  <c r="A596" i="28"/>
  <c r="G444" i="28"/>
  <c r="F701" i="30" l="1"/>
  <c r="F703" i="30"/>
  <c r="F702" i="30"/>
  <c r="A585" i="28"/>
  <c r="A576" i="28"/>
  <c r="A567" i="28"/>
  <c r="A558" i="28"/>
  <c r="A553" i="28"/>
  <c r="A547" i="28"/>
  <c r="A541" i="28"/>
  <c r="A535" i="28"/>
  <c r="A529" i="28"/>
  <c r="A523" i="28"/>
  <c r="A518" i="28"/>
  <c r="A513" i="28"/>
  <c r="A508" i="28"/>
  <c r="A503" i="28"/>
  <c r="A493" i="28"/>
  <c r="A482" i="28"/>
  <c r="A471" i="28"/>
  <c r="A465" i="28"/>
  <c r="A460" i="28"/>
  <c r="A451" i="28"/>
  <c r="A444" i="28"/>
  <c r="A439" i="28"/>
  <c r="G433" i="28"/>
  <c r="E433" i="28" s="1"/>
  <c r="G427" i="28"/>
  <c r="E427" i="28" s="1"/>
  <c r="G419" i="28"/>
  <c r="E419" i="28" s="1"/>
  <c r="G415" i="28"/>
  <c r="E415" i="28" s="1"/>
  <c r="G410" i="28"/>
  <c r="E410" i="28" s="1"/>
  <c r="G402" i="28"/>
  <c r="E402" i="28" s="1"/>
  <c r="G394" i="28"/>
  <c r="E394" i="28" s="1"/>
  <c r="A433" i="28"/>
  <c r="A427" i="28"/>
  <c r="A419" i="28"/>
  <c r="A415" i="28"/>
  <c r="A410" i="28"/>
  <c r="A402" i="28"/>
  <c r="A394" i="28"/>
  <c r="G185" i="28"/>
  <c r="E185" i="28" s="1"/>
  <c r="G180" i="28"/>
  <c r="E180" i="28" s="1"/>
  <c r="G175" i="28"/>
  <c r="E175" i="28" s="1"/>
  <c r="A185" i="28"/>
  <c r="A180" i="28"/>
  <c r="A175" i="28"/>
  <c r="G236" i="28"/>
  <c r="E236" i="28" s="1"/>
  <c r="G228" i="28"/>
  <c r="E228" i="28" s="1"/>
  <c r="A236" i="28"/>
  <c r="A228" i="28"/>
  <c r="G385" i="28"/>
  <c r="E385" i="28" s="1"/>
  <c r="G377" i="28"/>
  <c r="E377" i="28" s="1"/>
  <c r="G369" i="28"/>
  <c r="E369" i="28" s="1"/>
  <c r="G366" i="28"/>
  <c r="E366" i="28" s="1"/>
  <c r="G357" i="28"/>
  <c r="E357" i="28" s="1"/>
  <c r="A385" i="28"/>
  <c r="A377" i="28"/>
  <c r="A369" i="28"/>
  <c r="A366" i="28"/>
  <c r="A357" i="28"/>
  <c r="A349" i="28"/>
  <c r="A341" i="28"/>
  <c r="A336" i="28"/>
  <c r="A328" i="28"/>
  <c r="A320" i="28"/>
  <c r="A311" i="28"/>
  <c r="A306" i="28"/>
  <c r="A300" i="28"/>
  <c r="A292" i="28"/>
  <c r="A287" i="28"/>
  <c r="A284" i="28"/>
  <c r="G349" i="28"/>
  <c r="E349" i="28" s="1"/>
  <c r="G341" i="28"/>
  <c r="E341" i="28" s="1"/>
  <c r="G336" i="28"/>
  <c r="E336" i="28" s="1"/>
  <c r="G328" i="28"/>
  <c r="E328" i="28" s="1"/>
  <c r="G320" i="28"/>
  <c r="E320" i="28" s="1"/>
  <c r="G311" i="28"/>
  <c r="E311" i="28" s="1"/>
  <c r="G306" i="28"/>
  <c r="E306" i="28" s="1"/>
  <c r="G300" i="28"/>
  <c r="E300" i="28" s="1"/>
  <c r="G292" i="28"/>
  <c r="E292" i="28" s="1"/>
  <c r="G287" i="28"/>
  <c r="E287" i="28" s="1"/>
  <c r="G284" i="28"/>
  <c r="E284" i="28" s="1"/>
  <c r="G274" i="28"/>
  <c r="E274" i="28" s="1"/>
  <c r="G280" i="28"/>
  <c r="E280" i="28" s="1"/>
  <c r="G269" i="28"/>
  <c r="E269" i="28" s="1"/>
  <c r="G263" i="28"/>
  <c r="E263" i="28" s="1"/>
  <c r="G258" i="28"/>
  <c r="E258" i="28" s="1"/>
  <c r="G254" i="28"/>
  <c r="E254" i="28" s="1"/>
  <c r="G249" i="28"/>
  <c r="E249" i="28" s="1"/>
  <c r="G244" i="28"/>
  <c r="E244" i="28" s="1"/>
  <c r="G224" i="28"/>
  <c r="E224" i="28" s="1"/>
  <c r="G219" i="28"/>
  <c r="E219" i="28" s="1"/>
  <c r="G211" i="28"/>
  <c r="E211" i="28" s="1"/>
  <c r="A280" i="28"/>
  <c r="A274" i="28"/>
  <c r="A269" i="28"/>
  <c r="A263" i="28"/>
  <c r="A258" i="28"/>
  <c r="A254" i="28"/>
  <c r="A249" i="28"/>
  <c r="A244" i="28"/>
  <c r="A224" i="28"/>
  <c r="A219" i="28"/>
  <c r="A211" i="28"/>
  <c r="F704" i="30" l="1"/>
  <c r="A206" i="28"/>
  <c r="A201" i="28"/>
  <c r="A196" i="28"/>
  <c r="G206" i="28"/>
  <c r="E206" i="28" s="1"/>
  <c r="G201" i="28"/>
  <c r="E201" i="28" s="1"/>
  <c r="G196" i="28"/>
  <c r="E196" i="28" s="1"/>
  <c r="G191" i="28"/>
  <c r="E191" i="28" s="1"/>
  <c r="A191" i="28"/>
  <c r="G170" i="28"/>
  <c r="E170" i="28" s="1"/>
  <c r="G167" i="28"/>
  <c r="E167" i="28" s="1"/>
  <c r="G162" i="28"/>
  <c r="E162" i="28" s="1"/>
  <c r="A170" i="28"/>
  <c r="A167" i="28"/>
  <c r="A162" i="28"/>
  <c r="G154" i="28" l="1"/>
  <c r="E154" i="28" s="1"/>
  <c r="G146" i="28"/>
  <c r="E146" i="28" s="1"/>
  <c r="A154" i="28"/>
  <c r="A146" i="28"/>
  <c r="A140" i="28" l="1"/>
  <c r="A136" i="28"/>
  <c r="A131" i="28"/>
  <c r="A124" i="28"/>
  <c r="A116" i="28"/>
  <c r="A110" i="28"/>
  <c r="A105" i="28"/>
  <c r="A98" i="28"/>
  <c r="A90" i="28"/>
  <c r="A82" i="28"/>
  <c r="A74" i="28"/>
  <c r="A67" i="28"/>
  <c r="A62" i="28"/>
  <c r="A57" i="28"/>
  <c r="A49" i="28"/>
  <c r="A41" i="28"/>
  <c r="A33" i="28"/>
  <c r="G140" i="28"/>
  <c r="E140" i="28" s="1"/>
  <c r="G136" i="28"/>
  <c r="E136" i="28" s="1"/>
  <c r="G131" i="28"/>
  <c r="E131" i="28" s="1"/>
  <c r="G124" i="28"/>
  <c r="E124" i="28" s="1"/>
  <c r="G116" i="28"/>
  <c r="E116" i="28" s="1"/>
  <c r="G110" i="28"/>
  <c r="E110" i="28" s="1"/>
  <c r="G105" i="28"/>
  <c r="E105" i="28" s="1"/>
  <c r="G98" i="28"/>
  <c r="E98" i="28" s="1"/>
  <c r="G90" i="28"/>
  <c r="E90" i="28" s="1"/>
  <c r="G82" i="28"/>
  <c r="E82" i="28" s="1"/>
  <c r="G74" i="28"/>
  <c r="E74" i="28" s="1"/>
  <c r="G67" i="28"/>
  <c r="E67" i="28" s="1"/>
  <c r="G62" i="28"/>
  <c r="E62" i="28" s="1"/>
  <c r="G57" i="28"/>
  <c r="E57" i="28" s="1"/>
  <c r="G49" i="28"/>
  <c r="E49" i="28" s="1"/>
  <c r="G41" i="28"/>
  <c r="E41" i="28" s="1"/>
  <c r="G33" i="28"/>
  <c r="E33" i="28" s="1"/>
  <c r="G25" i="28"/>
  <c r="E25" i="28" s="1"/>
  <c r="G17" i="28"/>
  <c r="E17" i="28" s="1"/>
  <c r="A25" i="28"/>
  <c r="A17" i="28"/>
  <c r="A9" i="28"/>
  <c r="G9" i="28"/>
  <c r="E9" i="28" s="1"/>
  <c r="A593" i="28"/>
  <c r="A592" i="28"/>
  <c r="A591" i="28"/>
  <c r="A590" i="28"/>
  <c r="A589" i="28"/>
  <c r="A588" i="28"/>
  <c r="A587" i="28"/>
  <c r="A586" i="28"/>
  <c r="G585" i="28"/>
  <c r="E585" i="28" s="1"/>
  <c r="A584" i="28"/>
  <c r="A583" i="28"/>
  <c r="A582" i="28"/>
  <c r="A581" i="28"/>
  <c r="A580" i="28"/>
  <c r="A579" i="28"/>
  <c r="A578" i="28"/>
  <c r="A577" i="28"/>
  <c r="G576" i="28"/>
  <c r="E576" i="28" s="1"/>
  <c r="A575" i="28"/>
  <c r="A574" i="28"/>
  <c r="A573" i="28"/>
  <c r="A572" i="28"/>
  <c r="A571" i="28"/>
  <c r="A570" i="28"/>
  <c r="A569" i="28"/>
  <c r="A568" i="28"/>
  <c r="G567" i="28"/>
  <c r="E567" i="28" s="1"/>
  <c r="A566" i="28"/>
  <c r="A565" i="28"/>
  <c r="A564" i="28"/>
  <c r="A563" i="28"/>
  <c r="A562" i="28"/>
  <c r="A561" i="28"/>
  <c r="A560" i="28"/>
  <c r="A559" i="28"/>
  <c r="G558" i="28"/>
  <c r="E558" i="28" s="1"/>
  <c r="A557" i="28"/>
  <c r="A556" i="28"/>
  <c r="A555" i="28"/>
  <c r="A554" i="28"/>
  <c r="G553" i="28"/>
  <c r="E553" i="28" s="1"/>
  <c r="A552" i="28"/>
  <c r="A551" i="28"/>
  <c r="A550" i="28"/>
  <c r="A549" i="28"/>
  <c r="A548" i="28"/>
  <c r="G547" i="28"/>
  <c r="E547" i="28" s="1"/>
  <c r="A546" i="28"/>
  <c r="A545" i="28"/>
  <c r="A544" i="28"/>
  <c r="A543" i="28"/>
  <c r="A542" i="28"/>
  <c r="G541" i="28"/>
  <c r="E541" i="28" s="1"/>
  <c r="A540" i="28"/>
  <c r="A539" i="28"/>
  <c r="A538" i="28"/>
  <c r="A537" i="28"/>
  <c r="A536" i="28"/>
  <c r="G535" i="28"/>
  <c r="E535" i="28" s="1"/>
  <c r="A534" i="28"/>
  <c r="A533" i="28"/>
  <c r="A532" i="28"/>
  <c r="A531" i="28"/>
  <c r="A530" i="28"/>
  <c r="G529" i="28"/>
  <c r="E529" i="28" s="1"/>
  <c r="A528" i="28"/>
  <c r="A527" i="28"/>
  <c r="A526" i="28"/>
  <c r="A525" i="28"/>
  <c r="A524" i="28"/>
  <c r="G523" i="28"/>
  <c r="E523" i="28" s="1"/>
  <c r="A522" i="28"/>
  <c r="A521" i="28"/>
  <c r="A520" i="28"/>
  <c r="A519" i="28"/>
  <c r="G518" i="28"/>
  <c r="E518" i="28" s="1"/>
  <c r="A517" i="28"/>
  <c r="A516" i="28"/>
  <c r="A515" i="28"/>
  <c r="A514" i="28"/>
  <c r="G513" i="28"/>
  <c r="E513" i="28" s="1"/>
  <c r="A512" i="28"/>
  <c r="A511" i="28"/>
  <c r="A510" i="28"/>
  <c r="A509" i="28"/>
  <c r="G508" i="28"/>
  <c r="E508" i="28" s="1"/>
  <c r="A507" i="28"/>
  <c r="A506" i="28"/>
  <c r="A505" i="28"/>
  <c r="A504" i="28"/>
  <c r="G503" i="28"/>
  <c r="E503" i="28" s="1"/>
  <c r="A502" i="28"/>
  <c r="A501" i="28"/>
  <c r="A500" i="28"/>
  <c r="A499" i="28"/>
  <c r="A498" i="28"/>
  <c r="A497" i="28"/>
  <c r="A496" i="28"/>
  <c r="A495" i="28"/>
  <c r="A494" i="28"/>
  <c r="G493" i="28"/>
  <c r="E493" i="28" s="1"/>
  <c r="A492" i="28"/>
  <c r="A491" i="28"/>
  <c r="A490" i="28"/>
  <c r="A489" i="28"/>
  <c r="A488" i="28"/>
  <c r="A487" i="28"/>
  <c r="A486" i="28"/>
  <c r="A485" i="28"/>
  <c r="A484" i="28"/>
  <c r="A483" i="28"/>
  <c r="G482" i="28"/>
  <c r="E482" i="28" s="1"/>
  <c r="A481" i="28"/>
  <c r="A480" i="28"/>
  <c r="A479" i="28"/>
  <c r="A478" i="28"/>
  <c r="A477" i="28"/>
  <c r="A476" i="28"/>
  <c r="A475" i="28"/>
  <c r="A474" i="28"/>
  <c r="A473" i="28"/>
  <c r="A472" i="28"/>
  <c r="G471" i="28"/>
  <c r="E471" i="28" s="1"/>
  <c r="A470" i="28"/>
  <c r="A469" i="28"/>
  <c r="A468" i="28"/>
  <c r="A467" i="28"/>
  <c r="A466" i="28"/>
  <c r="G465" i="28"/>
  <c r="E465" i="28" s="1"/>
  <c r="A464" i="28"/>
  <c r="A463" i="28"/>
  <c r="A462" i="28"/>
  <c r="A461" i="28"/>
  <c r="G460" i="28"/>
  <c r="E460" i="28" s="1"/>
  <c r="A459" i="28"/>
  <c r="A458" i="28"/>
  <c r="A457" i="28"/>
  <c r="A456" i="28"/>
  <c r="A455" i="28"/>
  <c r="A454" i="28"/>
  <c r="A453" i="28"/>
  <c r="A452" i="28"/>
  <c r="G451" i="28"/>
  <c r="E451" i="28" s="1"/>
  <c r="A450" i="28"/>
  <c r="A447" i="28"/>
  <c r="A446" i="28"/>
  <c r="A445" i="28"/>
  <c r="A443" i="28"/>
  <c r="A442" i="28"/>
  <c r="A441" i="28"/>
  <c r="A440" i="28"/>
  <c r="A438" i="28"/>
  <c r="A1295" i="26"/>
  <c r="A1294" i="26"/>
  <c r="A1293" i="26"/>
  <c r="A1292" i="26"/>
  <c r="A1291" i="26"/>
  <c r="A1290" i="26"/>
  <c r="A1289" i="26"/>
  <c r="G1288" i="26"/>
  <c r="E1288" i="26" s="1"/>
  <c r="A1288" i="26"/>
  <c r="A1287" i="26"/>
  <c r="A1286" i="26"/>
  <c r="A1285" i="26"/>
  <c r="A1284" i="26"/>
  <c r="A1283" i="26"/>
  <c r="G1282" i="26"/>
  <c r="E1282" i="26" s="1"/>
  <c r="A1282" i="26"/>
  <c r="A1281" i="26"/>
  <c r="A1280" i="26"/>
  <c r="A1279" i="26"/>
  <c r="A1278" i="26"/>
  <c r="A1277" i="26"/>
  <c r="G1276" i="26"/>
  <c r="E1276" i="26" s="1"/>
  <c r="A1276" i="26"/>
  <c r="A1275" i="26"/>
  <c r="A1274" i="26"/>
  <c r="A1273" i="26"/>
  <c r="A1272" i="26"/>
  <c r="A1271" i="26"/>
  <c r="G1270" i="26"/>
  <c r="E1270" i="26" s="1"/>
  <c r="A1270" i="26"/>
  <c r="A1269" i="26"/>
  <c r="A1268" i="26"/>
  <c r="A1267" i="26"/>
  <c r="A1266" i="26"/>
  <c r="A1265" i="26"/>
  <c r="A1264" i="26"/>
  <c r="A1263" i="26"/>
  <c r="A1262" i="26"/>
  <c r="A1261" i="26"/>
  <c r="G1260" i="26"/>
  <c r="E1260" i="26" s="1"/>
  <c r="A1260" i="26"/>
  <c r="A1259" i="26"/>
  <c r="A1258" i="26"/>
  <c r="A1257" i="26"/>
  <c r="A1256" i="26"/>
  <c r="A1255" i="26"/>
  <c r="A1254" i="26"/>
  <c r="A1253" i="26"/>
  <c r="A1252" i="26"/>
  <c r="G1251" i="26"/>
  <c r="E1251" i="26" s="1"/>
  <c r="A1251" i="26"/>
  <c r="A1250" i="26"/>
  <c r="A1249" i="26"/>
  <c r="A1248" i="26"/>
  <c r="A1247" i="26"/>
  <c r="A1246" i="26"/>
  <c r="A1245" i="26"/>
  <c r="A1244" i="26"/>
  <c r="A1243" i="26"/>
  <c r="G1242" i="26"/>
  <c r="E1242" i="26" s="1"/>
  <c r="A1242" i="26"/>
  <c r="A1241" i="26"/>
  <c r="A1240" i="26"/>
  <c r="A1239" i="26"/>
  <c r="A1238" i="26"/>
  <c r="A1237" i="26"/>
  <c r="A1236" i="26"/>
  <c r="A1235" i="26"/>
  <c r="A1234" i="26"/>
  <c r="G1233" i="26"/>
  <c r="E1233" i="26" s="1"/>
  <c r="A1233" i="26"/>
  <c r="A1232" i="26"/>
  <c r="A1231" i="26"/>
  <c r="A1230" i="26"/>
  <c r="A1229" i="26"/>
  <c r="A1228" i="26"/>
  <c r="A1227" i="26"/>
  <c r="A1226" i="26"/>
  <c r="A1225" i="26"/>
  <c r="G1224" i="26"/>
  <c r="E1224" i="26" s="1"/>
  <c r="A1224" i="26"/>
  <c r="A1223" i="26"/>
  <c r="A1222" i="26"/>
  <c r="A1221" i="26"/>
  <c r="A1220" i="26"/>
  <c r="A1219" i="26"/>
  <c r="A1218" i="26"/>
  <c r="G1217" i="26"/>
  <c r="E1217" i="26" s="1"/>
  <c r="A1217" i="26"/>
  <c r="A1216" i="26"/>
  <c r="A1215" i="26"/>
  <c r="A1214" i="26"/>
  <c r="A1213" i="26"/>
  <c r="A1212" i="26"/>
  <c r="A1211" i="26"/>
  <c r="A1210" i="26"/>
  <c r="A1209" i="26"/>
  <c r="G1208" i="26"/>
  <c r="E1208" i="26" s="1"/>
  <c r="A1208" i="26"/>
  <c r="A1207" i="26"/>
  <c r="A1206" i="26"/>
  <c r="A1205" i="26"/>
  <c r="A1204" i="26"/>
  <c r="A1203" i="26"/>
  <c r="A1202" i="26"/>
  <c r="A1201" i="26"/>
  <c r="A1200" i="26"/>
  <c r="G1199" i="26"/>
  <c r="E1199" i="26" s="1"/>
  <c r="A1199" i="26"/>
  <c r="A1198" i="26"/>
  <c r="A1197" i="26"/>
  <c r="A1196" i="26"/>
  <c r="A1195" i="26"/>
  <c r="A1194" i="26"/>
  <c r="A1193" i="26"/>
  <c r="A1192" i="26"/>
  <c r="A1191" i="26"/>
  <c r="G1190" i="26"/>
  <c r="E1190" i="26" s="1"/>
  <c r="A1190" i="26"/>
  <c r="A1189" i="26"/>
  <c r="A1188" i="26"/>
  <c r="A1187" i="26"/>
  <c r="A1186" i="26"/>
  <c r="A1185" i="26"/>
  <c r="A1184" i="26"/>
  <c r="A1183" i="26"/>
  <c r="A1182" i="26"/>
  <c r="G1181" i="26"/>
  <c r="E1181" i="26" s="1"/>
  <c r="A1181" i="26"/>
  <c r="A1180" i="26"/>
  <c r="A1179" i="26"/>
  <c r="A1178" i="26"/>
  <c r="A1177" i="26"/>
  <c r="A1176" i="26"/>
  <c r="A1175" i="26"/>
  <c r="A1174" i="26"/>
  <c r="A1173" i="26"/>
  <c r="G1172" i="26"/>
  <c r="E1172" i="26" s="1"/>
  <c r="A1172" i="26"/>
  <c r="A1171" i="26"/>
  <c r="A1170" i="26"/>
  <c r="A1169" i="26"/>
  <c r="A1168" i="26"/>
  <c r="A1167" i="26"/>
  <c r="A1166" i="26"/>
  <c r="A1165" i="26"/>
  <c r="A1164" i="26"/>
  <c r="G1163" i="26"/>
  <c r="E1163" i="26" s="1"/>
  <c r="A1163" i="26"/>
  <c r="A1162" i="26"/>
  <c r="A1161" i="26"/>
  <c r="A1160" i="26"/>
  <c r="A1159" i="26"/>
  <c r="A1158" i="26"/>
  <c r="A1157" i="26"/>
  <c r="A1156" i="26"/>
  <c r="A1155" i="26"/>
  <c r="G1154" i="26"/>
  <c r="E1154" i="26" s="1"/>
  <c r="A1154" i="26"/>
  <c r="A1153" i="26"/>
  <c r="A1152" i="26"/>
  <c r="A1151" i="26"/>
  <c r="A1150" i="26"/>
  <c r="A1149" i="26"/>
  <c r="A1148" i="26"/>
  <c r="A1147" i="26"/>
  <c r="A1146" i="26"/>
  <c r="G1145" i="26"/>
  <c r="E1145" i="26" s="1"/>
  <c r="A1145" i="26"/>
  <c r="A1144" i="26"/>
  <c r="A1143" i="26"/>
  <c r="A1142" i="26"/>
  <c r="A1141" i="26"/>
  <c r="A1140" i="26"/>
  <c r="G1139" i="26"/>
  <c r="E1139" i="26" s="1"/>
  <c r="A1139" i="26"/>
  <c r="A1138" i="26"/>
  <c r="A1137" i="26"/>
  <c r="A1136" i="26"/>
  <c r="A1135" i="26"/>
  <c r="A1134" i="26"/>
  <c r="G1133" i="26"/>
  <c r="E1133" i="26" s="1"/>
  <c r="A1133" i="26"/>
  <c r="A1132" i="26"/>
  <c r="A1131" i="26"/>
  <c r="A1130" i="26"/>
  <c r="A1129" i="26"/>
  <c r="A1128" i="26"/>
  <c r="G1127" i="26"/>
  <c r="E1127" i="26" s="1"/>
  <c r="A1127" i="26"/>
  <c r="A1126" i="26"/>
  <c r="A1125" i="26"/>
  <c r="A1124" i="26"/>
  <c r="A1123" i="26"/>
  <c r="A1122" i="26"/>
  <c r="G1121" i="26"/>
  <c r="E1121" i="26" s="1"/>
  <c r="A1121" i="26"/>
  <c r="A1120" i="26"/>
  <c r="A1119" i="26"/>
  <c r="A1118" i="26"/>
  <c r="A1117" i="26"/>
  <c r="A1116" i="26"/>
  <c r="G1115" i="26"/>
  <c r="E1115" i="26" s="1"/>
  <c r="A1115" i="26"/>
  <c r="A1114" i="26"/>
  <c r="A1113" i="26"/>
  <c r="A1112" i="26"/>
  <c r="A1111" i="26"/>
  <c r="A1110" i="26"/>
  <c r="G1109" i="26"/>
  <c r="E1109" i="26" s="1"/>
  <c r="A1109" i="26"/>
  <c r="A1108" i="26"/>
  <c r="A1107" i="26"/>
  <c r="A1106" i="26"/>
  <c r="A1105" i="26"/>
  <c r="A1104" i="26"/>
  <c r="G1103" i="26"/>
  <c r="E1103" i="26" s="1"/>
  <c r="A1103" i="26"/>
  <c r="A1102" i="26"/>
  <c r="A1101" i="26"/>
  <c r="A1100" i="26"/>
  <c r="A1099" i="26"/>
  <c r="A1098" i="26"/>
  <c r="G1097" i="26"/>
  <c r="E1097" i="26" s="1"/>
  <c r="A1097" i="26"/>
  <c r="A1096" i="26"/>
  <c r="A1095" i="26"/>
  <c r="A1094" i="26"/>
  <c r="A1093" i="26"/>
  <c r="A1092" i="26"/>
  <c r="A1091" i="26"/>
  <c r="A1090" i="26"/>
  <c r="A1089" i="26"/>
  <c r="A1088" i="26"/>
  <c r="G1087" i="26"/>
  <c r="E1087" i="26" s="1"/>
  <c r="A1087" i="26"/>
  <c r="A1086" i="26"/>
  <c r="A1085" i="26"/>
  <c r="A1084" i="26"/>
  <c r="A1083" i="26"/>
  <c r="A1082" i="26"/>
  <c r="G1081" i="26"/>
  <c r="E1081" i="26" s="1"/>
  <c r="A1081" i="26"/>
  <c r="A1080" i="26"/>
  <c r="A1079" i="26"/>
  <c r="A1078" i="26"/>
  <c r="A1077" i="26"/>
  <c r="A1076" i="26"/>
  <c r="G1075" i="26"/>
  <c r="E1075" i="26" s="1"/>
  <c r="A1075" i="26"/>
  <c r="A1074" i="26"/>
  <c r="A1073" i="26"/>
  <c r="A1072" i="26"/>
  <c r="A1071" i="26"/>
  <c r="A1070" i="26"/>
  <c r="G1069" i="26"/>
  <c r="E1069" i="26" s="1"/>
  <c r="A1069" i="26"/>
  <c r="A1068" i="26"/>
  <c r="A1067" i="26"/>
  <c r="A1066" i="26"/>
  <c r="A1065" i="26"/>
  <c r="A1064" i="26"/>
  <c r="G1063" i="26"/>
  <c r="E1063" i="26" s="1"/>
  <c r="A1063" i="26"/>
  <c r="A1062" i="26"/>
  <c r="A1061" i="26"/>
  <c r="A1060" i="26"/>
  <c r="A1059" i="26"/>
  <c r="A1058" i="26"/>
  <c r="G1057" i="26"/>
  <c r="E1057" i="26" s="1"/>
  <c r="A1057" i="26"/>
  <c r="A1056" i="26"/>
  <c r="A1055" i="26"/>
  <c r="A1054" i="26"/>
  <c r="A1053" i="26"/>
  <c r="A1052" i="26"/>
  <c r="G1051" i="26"/>
  <c r="E1051" i="26" s="1"/>
  <c r="A1051" i="26"/>
  <c r="A1050" i="26"/>
  <c r="A1049" i="26"/>
  <c r="A1048" i="26"/>
  <c r="A1047" i="26"/>
  <c r="A1046" i="26"/>
  <c r="G1045" i="26"/>
  <c r="E1045" i="26" s="1"/>
  <c r="A1045" i="26"/>
  <c r="A1044" i="26"/>
  <c r="A1043" i="26"/>
  <c r="A1042" i="26"/>
  <c r="A1041" i="26"/>
  <c r="A1040" i="26"/>
  <c r="G1039" i="26"/>
  <c r="E1039" i="26" s="1"/>
  <c r="A1039" i="26"/>
  <c r="A1038" i="26"/>
  <c r="A1037" i="26"/>
  <c r="A1036" i="26"/>
  <c r="A1035" i="26"/>
  <c r="A1034" i="26"/>
  <c r="G1033" i="26"/>
  <c r="E1033" i="26" s="1"/>
  <c r="A1033" i="26"/>
  <c r="A1032" i="26"/>
  <c r="A1031" i="26"/>
  <c r="A1030" i="26"/>
  <c r="A1029" i="26"/>
  <c r="A1028" i="26"/>
  <c r="G1027" i="26"/>
  <c r="E1027" i="26" s="1"/>
  <c r="A1027" i="26"/>
  <c r="A1026" i="26"/>
  <c r="A1025" i="26"/>
  <c r="A1024" i="26"/>
  <c r="A1023" i="26"/>
  <c r="A1022" i="26"/>
  <c r="G1021" i="26"/>
  <c r="E1021" i="26" s="1"/>
  <c r="A1021" i="26"/>
  <c r="A1020" i="26"/>
  <c r="A1019" i="26"/>
  <c r="A1018" i="26"/>
  <c r="A1017" i="26"/>
  <c r="A1016" i="26"/>
  <c r="G1015" i="26"/>
  <c r="E1015" i="26" s="1"/>
  <c r="A1015" i="26"/>
  <c r="A1014" i="26"/>
  <c r="A1013" i="26"/>
  <c r="A1012" i="26"/>
  <c r="A1011" i="26"/>
  <c r="A1010" i="26"/>
  <c r="G1009" i="26"/>
  <c r="E1009" i="26" s="1"/>
  <c r="A1009" i="26"/>
  <c r="A1008" i="26"/>
  <c r="A1007" i="26"/>
  <c r="A1006" i="26"/>
  <c r="A1005" i="26"/>
  <c r="A1004" i="26"/>
  <c r="G1003" i="26"/>
  <c r="E1003" i="26" s="1"/>
  <c r="A1003" i="26"/>
  <c r="A1002" i="26"/>
  <c r="A1001" i="26"/>
  <c r="A1000" i="26"/>
  <c r="A999" i="26"/>
  <c r="G998" i="26"/>
  <c r="E998" i="26" s="1"/>
  <c r="A998" i="26"/>
  <c r="A997" i="26"/>
  <c r="A996" i="26"/>
  <c r="A995" i="26"/>
  <c r="A994" i="26"/>
  <c r="G993" i="26"/>
  <c r="E993" i="26" s="1"/>
  <c r="A993" i="26"/>
  <c r="A992" i="26"/>
  <c r="A991" i="26"/>
  <c r="A990" i="26"/>
  <c r="A989" i="26"/>
  <c r="A988" i="26"/>
  <c r="G987" i="26"/>
  <c r="E987" i="26" s="1"/>
  <c r="A987" i="26"/>
  <c r="A986" i="26"/>
  <c r="A985" i="26"/>
  <c r="A984" i="26"/>
  <c r="A983" i="26"/>
  <c r="A982" i="26"/>
  <c r="G981" i="26"/>
  <c r="E981" i="26" s="1"/>
  <c r="A981" i="26"/>
  <c r="A980" i="26"/>
  <c r="A979" i="26"/>
  <c r="A978" i="26"/>
  <c r="A977" i="26"/>
  <c r="A976" i="26"/>
  <c r="G975" i="26"/>
  <c r="E975" i="26" s="1"/>
  <c r="A975" i="26"/>
  <c r="A974" i="26"/>
  <c r="A973" i="26"/>
  <c r="A972" i="26"/>
  <c r="A971" i="26"/>
  <c r="A970" i="26"/>
  <c r="G969" i="26"/>
  <c r="E969" i="26" s="1"/>
  <c r="A969" i="26"/>
  <c r="A968" i="26"/>
  <c r="A967" i="26"/>
  <c r="A966" i="26"/>
  <c r="A965" i="26"/>
  <c r="A964" i="26"/>
  <c r="G963" i="26"/>
  <c r="E963" i="26" s="1"/>
  <c r="A963" i="26"/>
  <c r="A962" i="26"/>
  <c r="A961" i="26"/>
  <c r="A960" i="26"/>
  <c r="A959" i="26"/>
  <c r="G958" i="26"/>
  <c r="E958" i="26" s="1"/>
  <c r="A958" i="26"/>
  <c r="A957" i="26"/>
  <c r="A956" i="26"/>
  <c r="A955" i="26"/>
  <c r="A954" i="26"/>
  <c r="A953" i="26"/>
  <c r="G952" i="26"/>
  <c r="E952" i="26" s="1"/>
  <c r="A952" i="26"/>
  <c r="A951" i="26"/>
  <c r="A950" i="26"/>
  <c r="A949" i="26"/>
  <c r="A948" i="26"/>
  <c r="A947" i="26"/>
  <c r="G946" i="26"/>
  <c r="E946" i="26" s="1"/>
  <c r="A946" i="26"/>
  <c r="A945" i="26"/>
  <c r="A944" i="26"/>
  <c r="A943" i="26"/>
  <c r="A942" i="26"/>
  <c r="A941" i="26"/>
  <c r="A940" i="26"/>
  <c r="G939" i="26"/>
  <c r="E939" i="26" s="1"/>
  <c r="A939" i="26"/>
  <c r="A938" i="26"/>
  <c r="A937" i="26"/>
  <c r="A936" i="26"/>
  <c r="A935" i="26"/>
  <c r="A934" i="26"/>
  <c r="G933" i="26"/>
  <c r="E933" i="26" s="1"/>
  <c r="A933" i="26"/>
  <c r="A932" i="26"/>
  <c r="A931" i="26"/>
  <c r="A930" i="26"/>
  <c r="A929" i="26"/>
  <c r="A928" i="26"/>
  <c r="G927" i="26"/>
  <c r="E927" i="26" s="1"/>
  <c r="A927" i="26"/>
  <c r="A926" i="26"/>
  <c r="A925" i="26"/>
  <c r="A924" i="26"/>
  <c r="A923" i="26"/>
  <c r="A922" i="26"/>
  <c r="G921" i="26"/>
  <c r="E921" i="26" s="1"/>
  <c r="A921" i="26"/>
  <c r="A920" i="26"/>
  <c r="A919" i="26"/>
  <c r="A918" i="26"/>
  <c r="A917" i="26"/>
  <c r="A916" i="26"/>
  <c r="G915" i="26"/>
  <c r="E915" i="26" s="1"/>
  <c r="A915" i="26"/>
  <c r="A914" i="26"/>
  <c r="A913" i="26"/>
  <c r="A912" i="26"/>
  <c r="A911" i="26"/>
  <c r="A910" i="26"/>
  <c r="G909" i="26"/>
  <c r="E909" i="26" s="1"/>
  <c r="A909" i="26"/>
  <c r="A908" i="26"/>
  <c r="A907" i="26"/>
  <c r="A906" i="26"/>
  <c r="A905" i="26"/>
  <c r="A904" i="26"/>
  <c r="G903" i="26"/>
  <c r="E903" i="26" s="1"/>
  <c r="A903" i="26"/>
  <c r="A902" i="26"/>
  <c r="A901" i="26"/>
  <c r="A900" i="26"/>
  <c r="A899" i="26"/>
  <c r="A898" i="26"/>
  <c r="G897" i="26"/>
  <c r="E897" i="26" s="1"/>
  <c r="A897" i="26"/>
  <c r="A896" i="26"/>
  <c r="A895" i="26"/>
  <c r="A894" i="26"/>
  <c r="A893" i="26"/>
  <c r="A892" i="26"/>
  <c r="G891" i="26"/>
  <c r="E891" i="26" s="1"/>
  <c r="A891" i="26"/>
  <c r="A890" i="26"/>
  <c r="A889" i="26"/>
  <c r="A888" i="26"/>
  <c r="A887" i="26"/>
  <c r="A886" i="26"/>
  <c r="G885" i="26"/>
  <c r="E885" i="26" s="1"/>
  <c r="A885" i="26"/>
  <c r="A884" i="26"/>
  <c r="A883" i="26"/>
  <c r="A882" i="26"/>
  <c r="A881" i="26"/>
  <c r="A880" i="26"/>
  <c r="G879" i="26"/>
  <c r="E879" i="26" s="1"/>
  <c r="A879" i="26"/>
  <c r="A878" i="26"/>
  <c r="A877" i="26"/>
  <c r="A876" i="26"/>
  <c r="A875" i="26"/>
  <c r="A874" i="26"/>
  <c r="G873" i="26"/>
  <c r="E873" i="26" s="1"/>
  <c r="A873" i="26"/>
  <c r="A872" i="26"/>
  <c r="A871" i="26"/>
  <c r="A870" i="26"/>
  <c r="A869" i="26"/>
  <c r="G868" i="26"/>
  <c r="E868" i="26" s="1"/>
  <c r="A868" i="26"/>
  <c r="A867" i="26"/>
  <c r="A866" i="26"/>
  <c r="A865" i="26"/>
  <c r="A864" i="26"/>
  <c r="G863" i="26"/>
  <c r="E863" i="26" s="1"/>
  <c r="A863" i="26"/>
  <c r="A862" i="26"/>
  <c r="A861" i="26"/>
  <c r="A860" i="26"/>
  <c r="A859" i="26"/>
  <c r="G858" i="26"/>
  <c r="E858" i="26" s="1"/>
  <c r="A858" i="26"/>
  <c r="A857" i="26"/>
  <c r="A856" i="26"/>
  <c r="A855" i="26"/>
  <c r="A854" i="26"/>
  <c r="G853" i="26"/>
  <c r="E853" i="26" s="1"/>
  <c r="A853" i="26"/>
  <c r="A852" i="26"/>
  <c r="A851" i="26"/>
  <c r="A850" i="26"/>
  <c r="A849" i="26"/>
  <c r="G848" i="26"/>
  <c r="E848" i="26" s="1"/>
  <c r="A848" i="26"/>
  <c r="A847" i="26"/>
  <c r="A846" i="26"/>
  <c r="A845" i="26"/>
  <c r="A844" i="26"/>
  <c r="G843" i="26"/>
  <c r="E843" i="26" s="1"/>
  <c r="A843" i="26"/>
  <c r="A842" i="26"/>
  <c r="A841" i="26"/>
  <c r="A840" i="26"/>
  <c r="A839" i="26"/>
  <c r="G838" i="26"/>
  <c r="E838" i="26" s="1"/>
  <c r="A838" i="26"/>
  <c r="A837" i="26"/>
  <c r="A836" i="26"/>
  <c r="A835" i="26"/>
  <c r="A834" i="26"/>
  <c r="G833" i="26"/>
  <c r="E833" i="26" s="1"/>
  <c r="A833" i="26"/>
  <c r="A832" i="26"/>
  <c r="A831" i="26"/>
  <c r="A830" i="26"/>
  <c r="A829" i="26"/>
  <c r="G828" i="26"/>
  <c r="E828" i="26" s="1"/>
  <c r="A828" i="26"/>
  <c r="A827" i="26"/>
  <c r="A826" i="26"/>
  <c r="A825" i="26"/>
  <c r="A824" i="26"/>
  <c r="G823" i="26"/>
  <c r="E823" i="26" s="1"/>
  <c r="A823" i="26"/>
  <c r="A822" i="26"/>
  <c r="A821" i="26"/>
  <c r="A820" i="26"/>
  <c r="A819" i="26"/>
  <c r="G818" i="26"/>
  <c r="E818" i="26" s="1"/>
  <c r="A818" i="26"/>
  <c r="A817" i="26"/>
  <c r="A816" i="26"/>
  <c r="A815" i="26"/>
  <c r="A814" i="26"/>
  <c r="G813" i="26"/>
  <c r="E813" i="26" s="1"/>
  <c r="A813" i="26"/>
  <c r="A812" i="26"/>
  <c r="A811" i="26"/>
  <c r="A810" i="26"/>
  <c r="A809" i="26"/>
  <c r="A808" i="26"/>
  <c r="A807" i="26"/>
  <c r="A806" i="26"/>
  <c r="G805" i="26"/>
  <c r="E805" i="26" s="1"/>
  <c r="A805" i="26"/>
  <c r="A804" i="26"/>
  <c r="A803" i="26"/>
  <c r="A802" i="26"/>
  <c r="A801" i="26"/>
  <c r="A800" i="26"/>
  <c r="A799" i="26"/>
  <c r="A798" i="26"/>
  <c r="G797" i="26"/>
  <c r="E797" i="26" s="1"/>
  <c r="A797" i="26"/>
  <c r="A796" i="26"/>
  <c r="A795" i="26"/>
  <c r="A794" i="26"/>
  <c r="A793" i="26"/>
  <c r="A792" i="26"/>
  <c r="A791" i="26"/>
  <c r="A790" i="26"/>
  <c r="G789" i="26"/>
  <c r="E789" i="26" s="1"/>
  <c r="A789" i="26"/>
  <c r="A788" i="26"/>
  <c r="A787" i="26"/>
  <c r="A786" i="26"/>
  <c r="A785" i="26"/>
  <c r="A784" i="26"/>
  <c r="A783" i="26"/>
  <c r="A782" i="26"/>
  <c r="G781" i="26"/>
  <c r="E781" i="26" s="1"/>
  <c r="A781" i="26"/>
  <c r="A780" i="26"/>
  <c r="A779" i="26"/>
  <c r="A778" i="26"/>
  <c r="A777" i="26"/>
  <c r="A776" i="26"/>
  <c r="A775" i="26"/>
  <c r="A774" i="26"/>
  <c r="G773" i="26"/>
  <c r="E773" i="26" s="1"/>
  <c r="A773" i="26"/>
  <c r="A772" i="26"/>
  <c r="A771" i="26"/>
  <c r="A770" i="26"/>
  <c r="A769" i="26"/>
  <c r="A768" i="26"/>
  <c r="A767" i="26"/>
  <c r="A766" i="26"/>
  <c r="G765" i="26"/>
  <c r="E765" i="26" s="1"/>
  <c r="A765" i="26"/>
  <c r="A764" i="26"/>
  <c r="A763" i="26"/>
  <c r="A762" i="26"/>
  <c r="A761" i="26"/>
  <c r="A760" i="26"/>
  <c r="A759" i="26"/>
  <c r="A758" i="26"/>
  <c r="G757" i="26"/>
  <c r="E757" i="26" s="1"/>
  <c r="A757" i="26"/>
  <c r="A756" i="26"/>
  <c r="A755" i="26"/>
  <c r="A754" i="26"/>
  <c r="A753" i="26"/>
  <c r="A752" i="26"/>
  <c r="A751" i="26"/>
  <c r="A750" i="26"/>
  <c r="G749" i="26"/>
  <c r="E749" i="26" s="1"/>
  <c r="A749" i="26"/>
  <c r="A748" i="26"/>
  <c r="A747" i="26"/>
  <c r="A746" i="26"/>
  <c r="A745" i="26"/>
  <c r="A744" i="26"/>
  <c r="A743" i="26"/>
  <c r="A742" i="26"/>
  <c r="G741" i="26"/>
  <c r="E741" i="26" s="1"/>
  <c r="A741" i="26"/>
  <c r="A740" i="26"/>
  <c r="A739" i="26"/>
  <c r="A738" i="26"/>
  <c r="A737" i="26"/>
  <c r="A736" i="26"/>
  <c r="A735" i="26"/>
  <c r="A734" i="26"/>
  <c r="G733" i="26"/>
  <c r="E733" i="26" s="1"/>
  <c r="A733" i="26"/>
  <c r="A732" i="26"/>
  <c r="A731" i="26"/>
  <c r="A730" i="26"/>
  <c r="A729" i="26"/>
  <c r="A728" i="26"/>
  <c r="A727" i="26"/>
  <c r="A726" i="26"/>
  <c r="G725" i="26"/>
  <c r="E725" i="26" s="1"/>
  <c r="A725" i="26"/>
  <c r="A724" i="26"/>
  <c r="A723" i="26"/>
  <c r="A722" i="26"/>
  <c r="A721" i="26"/>
  <c r="A720" i="26"/>
  <c r="A719" i="26"/>
  <c r="A718" i="26"/>
  <c r="G717" i="26"/>
  <c r="E717" i="26" s="1"/>
  <c r="A717" i="26"/>
  <c r="A716" i="26"/>
  <c r="A715" i="26"/>
  <c r="A714" i="26"/>
  <c r="A713" i="26"/>
  <c r="A712" i="26"/>
  <c r="A711" i="26"/>
  <c r="A710" i="26"/>
  <c r="A709" i="26"/>
  <c r="G708" i="26"/>
  <c r="E708" i="26" s="1"/>
  <c r="A708" i="26"/>
  <c r="A707" i="26"/>
  <c r="A706" i="26"/>
  <c r="G705" i="26"/>
  <c r="E705" i="26" s="1"/>
  <c r="A705" i="26"/>
  <c r="A704" i="26"/>
  <c r="A703" i="26"/>
  <c r="G702" i="26"/>
  <c r="E702" i="26" s="1"/>
  <c r="A702" i="26"/>
  <c r="A701" i="26"/>
  <c r="A700" i="26"/>
  <c r="A699" i="26"/>
  <c r="A698" i="26"/>
  <c r="G697" i="26"/>
  <c r="E697" i="26" s="1"/>
  <c r="A697" i="26"/>
  <c r="A696" i="26"/>
  <c r="A695" i="26"/>
  <c r="A694" i="26"/>
  <c r="A693" i="26"/>
  <c r="G692" i="26"/>
  <c r="E692" i="26" s="1"/>
  <c r="A692" i="26"/>
  <c r="A691" i="26"/>
  <c r="A690" i="26"/>
  <c r="A689" i="26"/>
  <c r="A688" i="26"/>
  <c r="G687" i="26"/>
  <c r="E687" i="26" s="1"/>
  <c r="A687" i="26"/>
  <c r="A686" i="26"/>
  <c r="A685" i="26"/>
  <c r="A684" i="26"/>
  <c r="A683" i="26"/>
  <c r="G682" i="26"/>
  <c r="E682" i="26" s="1"/>
  <c r="A682" i="26"/>
  <c r="A681" i="26"/>
  <c r="A680" i="26"/>
  <c r="A679" i="26"/>
  <c r="A678" i="26"/>
  <c r="G677" i="26"/>
  <c r="E677" i="26" s="1"/>
  <c r="A677" i="26"/>
  <c r="A676" i="26"/>
  <c r="A675" i="26"/>
  <c r="A674" i="26"/>
  <c r="A673" i="26"/>
  <c r="A672" i="26"/>
  <c r="A671" i="26"/>
  <c r="A670" i="26"/>
  <c r="G669" i="26"/>
  <c r="E669" i="26" s="1"/>
  <c r="A669" i="26"/>
  <c r="A668" i="26"/>
  <c r="A667" i="26"/>
  <c r="A666" i="26"/>
  <c r="A665" i="26"/>
  <c r="A664" i="26"/>
  <c r="A663" i="26"/>
  <c r="A662" i="26"/>
  <c r="G661" i="26"/>
  <c r="E661" i="26" s="1"/>
  <c r="A661" i="26"/>
  <c r="A660" i="26"/>
  <c r="A659" i="26"/>
  <c r="A658" i="26"/>
  <c r="A657" i="26"/>
  <c r="A656" i="26"/>
  <c r="A655" i="26"/>
  <c r="A654" i="26"/>
  <c r="G653" i="26"/>
  <c r="E653" i="26" s="1"/>
  <c r="A653" i="26"/>
  <c r="A652" i="26"/>
  <c r="A651" i="26"/>
  <c r="A650" i="26"/>
  <c r="A649" i="26"/>
  <c r="A648" i="26"/>
  <c r="A647" i="26"/>
  <c r="A646" i="26"/>
  <c r="G645" i="26"/>
  <c r="E645" i="26" s="1"/>
  <c r="A645" i="26"/>
  <c r="A644" i="26"/>
  <c r="A643" i="26"/>
  <c r="A642" i="26"/>
  <c r="A641" i="26"/>
  <c r="A640" i="26"/>
  <c r="A639" i="26"/>
  <c r="A638" i="26"/>
  <c r="G637" i="26"/>
  <c r="E637" i="26" s="1"/>
  <c r="A637" i="26"/>
  <c r="A636" i="26"/>
  <c r="A635" i="26"/>
  <c r="A634" i="26"/>
  <c r="A633" i="26"/>
  <c r="A632" i="26"/>
  <c r="A631" i="26"/>
  <c r="A630" i="26"/>
  <c r="A629" i="26"/>
  <c r="A628" i="26"/>
  <c r="A627" i="26"/>
  <c r="G626" i="26"/>
  <c r="E626" i="26" s="1"/>
  <c r="A626" i="26"/>
  <c r="A625" i="26"/>
  <c r="A624" i="26"/>
  <c r="A623" i="26"/>
  <c r="A622" i="26"/>
  <c r="A621" i="26"/>
  <c r="G620" i="26"/>
  <c r="E620" i="26" s="1"/>
  <c r="A620" i="26"/>
  <c r="A619" i="26"/>
  <c r="A618" i="26"/>
  <c r="A617" i="26"/>
  <c r="A616" i="26"/>
  <c r="A615" i="26"/>
  <c r="A614" i="26"/>
  <c r="A613" i="26"/>
  <c r="A612" i="26"/>
  <c r="G611" i="26"/>
  <c r="E611" i="26" s="1"/>
  <c r="A611" i="26"/>
  <c r="A610" i="26"/>
  <c r="A609" i="26"/>
  <c r="A608" i="26"/>
  <c r="A607" i="26"/>
  <c r="A606" i="26"/>
  <c r="A605" i="26"/>
  <c r="A604" i="26"/>
  <c r="A603" i="26"/>
  <c r="G602" i="26"/>
  <c r="E602" i="26" s="1"/>
  <c r="A602" i="26"/>
  <c r="A601" i="26"/>
  <c r="A600" i="26"/>
  <c r="A599" i="26"/>
  <c r="A598" i="26"/>
  <c r="A597" i="26"/>
  <c r="G596" i="26"/>
  <c r="E596" i="26" s="1"/>
  <c r="A596" i="26"/>
  <c r="A595" i="26"/>
  <c r="A594" i="26"/>
  <c r="A593" i="26"/>
  <c r="A592" i="26"/>
  <c r="A591" i="26"/>
  <c r="A590" i="26"/>
  <c r="A589" i="26"/>
  <c r="A588" i="26"/>
  <c r="G587" i="26"/>
  <c r="E587" i="26" s="1"/>
  <c r="A587" i="26"/>
  <c r="A586" i="26"/>
  <c r="A585" i="26"/>
  <c r="A584" i="26"/>
  <c r="A583" i="26"/>
  <c r="A582" i="26"/>
  <c r="A581" i="26"/>
  <c r="A580" i="26"/>
  <c r="A579" i="26"/>
  <c r="G578" i="26"/>
  <c r="E578" i="26" s="1"/>
  <c r="A578" i="26"/>
  <c r="A577" i="26"/>
  <c r="A576" i="26"/>
  <c r="A575" i="26"/>
  <c r="A574" i="26"/>
  <c r="G573" i="26"/>
  <c r="E573" i="26" s="1"/>
  <c r="A573" i="26"/>
  <c r="A572" i="26"/>
  <c r="A571" i="26"/>
  <c r="A570" i="26"/>
  <c r="A569" i="26"/>
  <c r="A568" i="26"/>
  <c r="A567" i="26"/>
  <c r="G566" i="26"/>
  <c r="E566" i="26" s="1"/>
  <c r="A566" i="26"/>
  <c r="A565" i="26"/>
  <c r="A564" i="26"/>
  <c r="A563" i="26"/>
  <c r="A562" i="26"/>
  <c r="A561" i="26"/>
  <c r="G560" i="26"/>
  <c r="E560" i="26" s="1"/>
  <c r="A560" i="26"/>
  <c r="A559" i="26"/>
  <c r="A558" i="26"/>
  <c r="G557" i="26"/>
  <c r="E557" i="26" s="1"/>
  <c r="A557" i="26"/>
  <c r="A556" i="26"/>
  <c r="A555" i="26"/>
  <c r="A554" i="26"/>
  <c r="A553" i="26"/>
  <c r="A552" i="26"/>
  <c r="G551" i="26"/>
  <c r="E551" i="26" s="1"/>
  <c r="A551" i="26"/>
  <c r="A550" i="26"/>
  <c r="A549" i="26"/>
  <c r="A548" i="26"/>
  <c r="A547" i="26"/>
  <c r="G546" i="26"/>
  <c r="E546" i="26" s="1"/>
  <c r="A546" i="26"/>
  <c r="A545" i="26"/>
  <c r="A544" i="26"/>
  <c r="A543" i="26"/>
  <c r="G542" i="26"/>
  <c r="E542" i="26" s="1"/>
  <c r="A542" i="26"/>
  <c r="A541" i="26"/>
  <c r="A540" i="26"/>
  <c r="A539" i="26"/>
  <c r="G538" i="26"/>
  <c r="E538" i="26" s="1"/>
  <c r="A538" i="26"/>
  <c r="A537" i="26"/>
  <c r="A536" i="26"/>
  <c r="A535" i="26"/>
  <c r="A534" i="26"/>
  <c r="G533" i="26"/>
  <c r="E533" i="26" s="1"/>
  <c r="A533" i="26"/>
  <c r="A532" i="26"/>
  <c r="A531" i="26"/>
  <c r="A530" i="26"/>
  <c r="A529" i="26"/>
  <c r="G528" i="26"/>
  <c r="E528" i="26" s="1"/>
  <c r="A528" i="26"/>
  <c r="A527" i="26"/>
  <c r="A526" i="26"/>
  <c r="A525" i="26"/>
  <c r="A524" i="26"/>
  <c r="G523" i="26"/>
  <c r="E523" i="26" s="1"/>
  <c r="A523" i="26"/>
  <c r="A522" i="26"/>
  <c r="A521" i="26"/>
  <c r="A520" i="26"/>
  <c r="G519" i="26"/>
  <c r="E519" i="26" s="1"/>
  <c r="A519" i="26"/>
  <c r="A518" i="26"/>
  <c r="A517" i="26"/>
  <c r="A516" i="26"/>
  <c r="A515" i="26"/>
  <c r="G514" i="26"/>
  <c r="E514" i="26" s="1"/>
  <c r="A514" i="26"/>
  <c r="A513" i="26"/>
  <c r="A512" i="26"/>
  <c r="A511" i="26"/>
  <c r="G510" i="26"/>
  <c r="E510" i="26" s="1"/>
  <c r="A510" i="26"/>
  <c r="A509" i="26"/>
  <c r="A508" i="26"/>
  <c r="A507" i="26"/>
  <c r="A506" i="26"/>
  <c r="A505" i="26"/>
  <c r="G504" i="26"/>
  <c r="E504" i="26" s="1"/>
  <c r="A504" i="26"/>
  <c r="A503" i="26"/>
  <c r="A502" i="26"/>
  <c r="A501" i="26"/>
  <c r="A500" i="26"/>
  <c r="G499" i="26"/>
  <c r="E499" i="26" s="1"/>
  <c r="A499" i="26"/>
  <c r="A498" i="26"/>
  <c r="A497" i="26"/>
  <c r="A496" i="26"/>
  <c r="A495" i="26"/>
  <c r="G494" i="26"/>
  <c r="E494" i="26" s="1"/>
  <c r="A494" i="26"/>
  <c r="A493" i="26"/>
  <c r="A492" i="26"/>
  <c r="A491" i="26"/>
  <c r="A490" i="26"/>
  <c r="A489" i="26"/>
  <c r="G488" i="26"/>
  <c r="E488" i="26" s="1"/>
  <c r="A488" i="26"/>
  <c r="A487" i="26"/>
  <c r="A486" i="26"/>
  <c r="A485" i="26"/>
  <c r="A484" i="26"/>
  <c r="A483" i="26"/>
  <c r="G482" i="26"/>
  <c r="E482" i="26" s="1"/>
  <c r="A482" i="26"/>
  <c r="A481" i="26"/>
  <c r="A480" i="26"/>
  <c r="A479" i="26"/>
  <c r="A478" i="26"/>
  <c r="G477" i="26"/>
  <c r="E477" i="26" s="1"/>
  <c r="A477" i="26"/>
  <c r="A476" i="26"/>
  <c r="A475" i="26"/>
  <c r="A474" i="26"/>
  <c r="A473" i="26"/>
  <c r="G472" i="26"/>
  <c r="E472" i="26" s="1"/>
  <c r="A472" i="26"/>
  <c r="A471" i="26"/>
  <c r="A470" i="26"/>
  <c r="A469" i="26"/>
  <c r="A468" i="26"/>
  <c r="G467" i="26"/>
  <c r="E467" i="26" s="1"/>
  <c r="A467" i="26"/>
  <c r="A466" i="26"/>
  <c r="A465" i="26"/>
  <c r="A464" i="26"/>
  <c r="A463" i="26"/>
  <c r="G462" i="26"/>
  <c r="E462" i="26" s="1"/>
  <c r="A462" i="26"/>
  <c r="A461" i="26"/>
  <c r="A459" i="26"/>
  <c r="A458" i="26"/>
  <c r="A457" i="26"/>
  <c r="A456" i="26"/>
  <c r="A455" i="26"/>
  <c r="A454" i="26"/>
  <c r="A453" i="26"/>
  <c r="A452" i="26"/>
  <c r="G451" i="26"/>
  <c r="E451" i="26" s="1"/>
  <c r="A451" i="26"/>
  <c r="A450" i="26"/>
  <c r="A449" i="26"/>
  <c r="A448" i="26"/>
  <c r="A447" i="26"/>
  <c r="A446" i="26"/>
  <c r="A445" i="26"/>
  <c r="A444" i="26"/>
  <c r="A443" i="26"/>
  <c r="G442" i="26"/>
  <c r="E442" i="26" s="1"/>
  <c r="A442" i="26"/>
  <c r="A441" i="26"/>
  <c r="A440" i="26"/>
  <c r="A439" i="26"/>
  <c r="A438" i="26"/>
  <c r="A437" i="26"/>
  <c r="A436" i="26"/>
  <c r="A435" i="26"/>
  <c r="A434" i="26"/>
  <c r="G433" i="26"/>
  <c r="E433" i="26" s="1"/>
  <c r="A433" i="26"/>
  <c r="A432" i="26"/>
  <c r="A431" i="26"/>
  <c r="A430" i="26"/>
  <c r="A429" i="26"/>
  <c r="A428" i="26"/>
  <c r="A427" i="26"/>
  <c r="A426" i="26"/>
  <c r="A425" i="26"/>
  <c r="G424" i="26"/>
  <c r="E424" i="26" s="1"/>
  <c r="A424" i="26"/>
  <c r="A423" i="26"/>
  <c r="A422" i="26"/>
  <c r="A421" i="26"/>
  <c r="A420" i="26"/>
  <c r="G419" i="26"/>
  <c r="E419" i="26" s="1"/>
  <c r="A419" i="26"/>
  <c r="A418" i="26"/>
  <c r="A417" i="26"/>
  <c r="A416" i="26"/>
  <c r="A415" i="26"/>
  <c r="A414" i="26"/>
  <c r="G413" i="26"/>
  <c r="E413" i="26" s="1"/>
  <c r="A413" i="26"/>
  <c r="A412" i="26"/>
  <c r="A411" i="26"/>
  <c r="A410" i="26"/>
  <c r="A409" i="26"/>
  <c r="A408" i="26"/>
  <c r="G407" i="26"/>
  <c r="E407" i="26" s="1"/>
  <c r="A407" i="26"/>
  <c r="A406" i="26"/>
  <c r="A405" i="26"/>
  <c r="A404" i="26"/>
  <c r="A403" i="26"/>
  <c r="A402" i="26"/>
  <c r="G401" i="26"/>
  <c r="E401" i="26" s="1"/>
  <c r="A401" i="26"/>
  <c r="A400" i="26"/>
  <c r="A399" i="26"/>
  <c r="A398" i="26"/>
  <c r="A397" i="26"/>
  <c r="A396" i="26"/>
  <c r="E393" i="26"/>
  <c r="A393" i="26"/>
  <c r="A392" i="26"/>
  <c r="A387" i="26"/>
  <c r="A386" i="26"/>
  <c r="A385" i="26"/>
  <c r="A384" i="26"/>
  <c r="G383" i="26"/>
  <c r="E383" i="26" s="1"/>
  <c r="A383" i="26"/>
  <c r="A382" i="26"/>
  <c r="A381" i="26"/>
  <c r="A380" i="26"/>
  <c r="A379" i="26"/>
  <c r="G378" i="26"/>
  <c r="E378" i="26" s="1"/>
  <c r="A378" i="26"/>
  <c r="A377" i="26"/>
  <c r="A376" i="26"/>
  <c r="A375" i="26"/>
  <c r="A374" i="26"/>
  <c r="A373" i="26"/>
  <c r="A372" i="26"/>
  <c r="A371" i="26"/>
  <c r="A370" i="26"/>
  <c r="G369" i="26"/>
  <c r="E369" i="26" s="1"/>
  <c r="A369" i="26"/>
  <c r="A368" i="26"/>
  <c r="A367" i="26"/>
  <c r="A366" i="26"/>
  <c r="A365" i="26"/>
  <c r="A364" i="26"/>
  <c r="A363" i="26"/>
  <c r="A362" i="26"/>
  <c r="A361" i="26"/>
  <c r="G360" i="26"/>
  <c r="E360" i="26" s="1"/>
  <c r="A360" i="26"/>
  <c r="A359" i="26"/>
  <c r="A358" i="26"/>
  <c r="A357" i="26"/>
  <c r="A356" i="26"/>
  <c r="A355" i="26"/>
  <c r="A354" i="26"/>
  <c r="A353" i="26"/>
  <c r="A352" i="26"/>
  <c r="A351" i="26"/>
  <c r="G350" i="26"/>
  <c r="E350" i="26" s="1"/>
  <c r="A350" i="26"/>
  <c r="A349" i="26"/>
  <c r="A348" i="26"/>
  <c r="A347" i="26"/>
  <c r="A346" i="26"/>
  <c r="A345" i="26"/>
  <c r="A344" i="26"/>
  <c r="A343" i="26"/>
  <c r="A342" i="26"/>
  <c r="A341" i="26"/>
  <c r="G340" i="26"/>
  <c r="E340" i="26" s="1"/>
  <c r="A340" i="26"/>
  <c r="A339" i="26"/>
  <c r="A338" i="26"/>
  <c r="A337" i="26"/>
  <c r="A336" i="26"/>
  <c r="A335" i="26"/>
  <c r="A334" i="26"/>
  <c r="A333" i="26"/>
  <c r="A332" i="26"/>
  <c r="A331" i="26"/>
  <c r="G330" i="26"/>
  <c r="E330" i="26" s="1"/>
  <c r="A330" i="26"/>
  <c r="A329" i="26"/>
  <c r="A328" i="26"/>
  <c r="A327" i="26"/>
  <c r="A326" i="26"/>
  <c r="A325" i="26"/>
  <c r="G324" i="26"/>
  <c r="E324" i="26" s="1"/>
  <c r="A324" i="26"/>
  <c r="A323" i="26"/>
  <c r="A322" i="26"/>
  <c r="A321" i="26"/>
  <c r="A320" i="26"/>
  <c r="G319" i="26"/>
  <c r="E319" i="26" s="1"/>
  <c r="A319" i="26"/>
  <c r="A318" i="26"/>
  <c r="A317" i="26"/>
  <c r="A316" i="26"/>
  <c r="A315" i="26"/>
  <c r="G314" i="26"/>
  <c r="E314" i="26" s="1"/>
  <c r="A314" i="26"/>
  <c r="A313" i="26"/>
  <c r="A312" i="26"/>
  <c r="A311" i="26"/>
  <c r="A310" i="26"/>
  <c r="G309" i="26"/>
  <c r="E309" i="26" s="1"/>
  <c r="A309" i="26"/>
  <c r="A308" i="26"/>
  <c r="A307" i="26"/>
  <c r="A306" i="26"/>
  <c r="A305" i="26"/>
  <c r="G304" i="26"/>
  <c r="E304" i="26" s="1"/>
  <c r="A304" i="26"/>
  <c r="A303" i="26"/>
  <c r="A302" i="26"/>
  <c r="A301" i="26"/>
  <c r="A300" i="26"/>
  <c r="G299" i="26"/>
  <c r="E299" i="26" s="1"/>
  <c r="A299" i="26"/>
  <c r="A298" i="26"/>
  <c r="A297" i="26"/>
  <c r="A296" i="26"/>
  <c r="A295" i="26"/>
  <c r="G294" i="26"/>
  <c r="E294" i="26" s="1"/>
  <c r="A294" i="26"/>
  <c r="A293" i="26"/>
  <c r="A292" i="26"/>
  <c r="A291" i="26"/>
  <c r="A290" i="26"/>
  <c r="G289" i="26"/>
  <c r="E289" i="26" s="1"/>
  <c r="A289" i="26"/>
  <c r="A288" i="26"/>
  <c r="A287" i="26"/>
  <c r="A286" i="26"/>
  <c r="A285" i="26"/>
  <c r="A284" i="26"/>
  <c r="A283" i="26"/>
  <c r="A282" i="26"/>
  <c r="A281" i="26"/>
  <c r="A280" i="26"/>
  <c r="G279" i="26"/>
  <c r="E279" i="26" s="1"/>
  <c r="A279" i="26"/>
  <c r="A278" i="26"/>
  <c r="A277" i="26"/>
  <c r="A276" i="26"/>
  <c r="A275" i="26"/>
  <c r="A274" i="26"/>
  <c r="A273" i="26"/>
  <c r="A272" i="26"/>
  <c r="A271" i="26"/>
  <c r="A270" i="26"/>
  <c r="A269" i="26"/>
  <c r="G268" i="26"/>
  <c r="E268" i="26" s="1"/>
  <c r="A268" i="26"/>
  <c r="A267" i="26"/>
  <c r="A266" i="26"/>
  <c r="A265" i="26"/>
  <c r="A264" i="26"/>
  <c r="A263" i="26"/>
  <c r="A262" i="26"/>
  <c r="A261" i="26"/>
  <c r="A260" i="26"/>
  <c r="A259" i="26"/>
  <c r="A258" i="26"/>
  <c r="G257" i="26"/>
  <c r="E257" i="26" s="1"/>
  <c r="A257" i="26"/>
  <c r="A256" i="26"/>
  <c r="A255" i="26"/>
  <c r="A254" i="26"/>
  <c r="A253" i="26"/>
  <c r="A252" i="26"/>
  <c r="G251" i="26"/>
  <c r="E251" i="26" s="1"/>
  <c r="A251" i="26"/>
  <c r="A250" i="26"/>
  <c r="A249" i="26"/>
  <c r="A248" i="26"/>
  <c r="A247" i="26"/>
  <c r="G246" i="26"/>
  <c r="E246" i="26" s="1"/>
  <c r="A246" i="26"/>
  <c r="A245" i="26"/>
  <c r="A244" i="26"/>
  <c r="A243" i="26"/>
  <c r="A242" i="26"/>
  <c r="G241" i="26"/>
  <c r="E241" i="26" s="1"/>
  <c r="A241" i="26"/>
  <c r="A240" i="26"/>
  <c r="A239" i="26"/>
  <c r="A238" i="26"/>
  <c r="A237" i="26"/>
  <c r="G236" i="26"/>
  <c r="E236" i="26" s="1"/>
  <c r="A236" i="26"/>
  <c r="A235" i="26"/>
  <c r="A234" i="26"/>
  <c r="A233" i="26"/>
  <c r="A232" i="26"/>
  <c r="A231" i="26"/>
  <c r="A230" i="26"/>
  <c r="A229" i="26"/>
  <c r="A228" i="26"/>
  <c r="G227" i="26"/>
  <c r="E227" i="26" s="1"/>
  <c r="A227" i="26"/>
  <c r="A226" i="26"/>
  <c r="A225" i="26"/>
  <c r="A224" i="26"/>
  <c r="A223" i="26"/>
  <c r="G222" i="26"/>
  <c r="E222" i="26" s="1"/>
  <c r="A222" i="26"/>
  <c r="A221" i="26"/>
  <c r="A220" i="26"/>
  <c r="A219" i="26"/>
  <c r="A218" i="26"/>
  <c r="G217" i="26"/>
  <c r="E217" i="26" s="1"/>
  <c r="A217" i="26"/>
  <c r="A216" i="26"/>
  <c r="A215" i="26"/>
  <c r="A214" i="26"/>
  <c r="A213" i="26"/>
  <c r="G212" i="26"/>
  <c r="E212" i="26" s="1"/>
  <c r="A212" i="26"/>
  <c r="A211" i="26"/>
  <c r="A210" i="26"/>
  <c r="A209" i="26"/>
  <c r="A208" i="26"/>
  <c r="A207" i="26"/>
  <c r="A206" i="26"/>
  <c r="G205" i="26"/>
  <c r="E205" i="26" s="1"/>
  <c r="A205" i="26"/>
  <c r="A204" i="26"/>
  <c r="A203" i="26"/>
  <c r="A202" i="26"/>
  <c r="A201" i="26"/>
  <c r="G200" i="26"/>
  <c r="E200" i="26" s="1"/>
  <c r="A200" i="26"/>
  <c r="A199" i="26"/>
  <c r="A198" i="26"/>
  <c r="A197" i="26"/>
  <c r="A196" i="26"/>
  <c r="G195" i="26"/>
  <c r="E195" i="26" s="1"/>
  <c r="A195" i="26"/>
  <c r="A194" i="26"/>
  <c r="A193" i="26"/>
  <c r="A192" i="26"/>
  <c r="A191" i="26"/>
  <c r="G190" i="26"/>
  <c r="E190" i="26" s="1"/>
  <c r="A190" i="26"/>
  <c r="A189" i="26"/>
  <c r="A188" i="26"/>
  <c r="A187" i="26"/>
  <c r="A186" i="26"/>
  <c r="A185" i="26"/>
  <c r="A184" i="26"/>
  <c r="A183" i="26"/>
  <c r="G182" i="26"/>
  <c r="E182" i="26" s="1"/>
  <c r="A182" i="26"/>
  <c r="A181" i="26"/>
  <c r="A180" i="26"/>
  <c r="A179" i="26"/>
  <c r="A178" i="26"/>
  <c r="G177" i="26"/>
  <c r="E177" i="26" s="1"/>
  <c r="A177" i="26"/>
  <c r="A176" i="26"/>
  <c r="A175" i="26"/>
  <c r="A174" i="26"/>
  <c r="A173" i="26"/>
  <c r="G172" i="26"/>
  <c r="E172" i="26" s="1"/>
  <c r="A172" i="26"/>
  <c r="A171" i="26"/>
  <c r="A170" i="26"/>
  <c r="A169" i="26"/>
  <c r="A168" i="26"/>
  <c r="A167" i="26"/>
  <c r="A166" i="26"/>
  <c r="G165" i="26"/>
  <c r="E165" i="26" s="1"/>
  <c r="A165" i="26"/>
  <c r="A164" i="26"/>
  <c r="A163" i="26"/>
  <c r="A162" i="26"/>
  <c r="A161" i="26"/>
  <c r="A160" i="26"/>
  <c r="G159" i="26"/>
  <c r="E159" i="26" s="1"/>
  <c r="A159" i="26"/>
  <c r="A158" i="26"/>
  <c r="A157" i="26"/>
  <c r="A156" i="26"/>
  <c r="A155" i="26"/>
  <c r="A154" i="26"/>
  <c r="G153" i="26"/>
  <c r="E153" i="26" s="1"/>
  <c r="A153" i="26"/>
  <c r="A152" i="26"/>
  <c r="A151" i="26"/>
  <c r="A150" i="26"/>
  <c r="A149" i="26"/>
  <c r="A148" i="26"/>
  <c r="A147" i="26"/>
  <c r="A146" i="26"/>
  <c r="A145" i="26"/>
  <c r="A144" i="26"/>
  <c r="G143" i="26"/>
  <c r="E143" i="26" s="1"/>
  <c r="A143" i="26"/>
  <c r="A142" i="26"/>
  <c r="A141" i="26"/>
  <c r="A140" i="26"/>
  <c r="A139" i="26"/>
  <c r="G138" i="26"/>
  <c r="E138" i="26" s="1"/>
  <c r="A138" i="26"/>
  <c r="A137" i="26"/>
  <c r="A136" i="26"/>
  <c r="A135" i="26"/>
  <c r="A134" i="26"/>
  <c r="G133" i="26"/>
  <c r="E133" i="26" s="1"/>
  <c r="A133" i="26"/>
  <c r="A132" i="26"/>
  <c r="A131" i="26"/>
  <c r="A130" i="26"/>
  <c r="A129" i="26"/>
  <c r="A128" i="26"/>
  <c r="G127" i="26"/>
  <c r="E127" i="26" s="1"/>
  <c r="A127" i="26"/>
  <c r="A126" i="26"/>
  <c r="A125" i="26"/>
  <c r="A124" i="26"/>
  <c r="A123" i="26"/>
  <c r="A122" i="26"/>
  <c r="G121" i="26"/>
  <c r="E121" i="26" s="1"/>
  <c r="A121" i="26"/>
  <c r="A120" i="26"/>
  <c r="A119" i="26"/>
  <c r="A118" i="26"/>
  <c r="A117" i="26"/>
  <c r="G116" i="26"/>
  <c r="E116" i="26" s="1"/>
  <c r="A116" i="26"/>
  <c r="A115" i="26"/>
  <c r="A114" i="26"/>
  <c r="A113" i="26"/>
  <c r="A112" i="26"/>
  <c r="G111" i="26"/>
  <c r="E111" i="26" s="1"/>
  <c r="A111" i="26"/>
  <c r="A110" i="26"/>
  <c r="A109" i="26"/>
  <c r="A108" i="26"/>
  <c r="A107" i="26"/>
  <c r="A106" i="26"/>
  <c r="G105" i="26"/>
  <c r="E105" i="26" s="1"/>
  <c r="A105" i="26"/>
  <c r="A104" i="26"/>
  <c r="A103" i="26"/>
  <c r="A102" i="26"/>
  <c r="A101" i="26"/>
  <c r="A100" i="26"/>
  <c r="G99" i="26"/>
  <c r="E99" i="26" s="1"/>
  <c r="A99" i="26"/>
  <c r="A98" i="26"/>
  <c r="A97" i="26"/>
  <c r="A96" i="26"/>
  <c r="A95" i="26"/>
  <c r="G94" i="26"/>
  <c r="E94" i="26" s="1"/>
  <c r="A94" i="26"/>
  <c r="A93" i="26"/>
  <c r="A92" i="26"/>
  <c r="A91" i="26"/>
  <c r="A90" i="26"/>
  <c r="A89" i="26"/>
  <c r="A88" i="26"/>
  <c r="A87" i="26"/>
  <c r="A86" i="26"/>
  <c r="G85" i="26"/>
  <c r="E85" i="26" s="1"/>
  <c r="A85" i="26"/>
  <c r="A84" i="26"/>
  <c r="A83" i="26"/>
  <c r="A82" i="26"/>
  <c r="A81" i="26"/>
  <c r="A80" i="26"/>
  <c r="G79" i="26"/>
  <c r="E79" i="26" s="1"/>
  <c r="A79" i="26"/>
  <c r="A78" i="26"/>
  <c r="A77" i="26"/>
  <c r="A76" i="26"/>
  <c r="G75" i="26"/>
  <c r="E75" i="26" s="1"/>
  <c r="A75" i="26"/>
  <c r="A74" i="26"/>
  <c r="A73" i="26"/>
  <c r="A72" i="26"/>
  <c r="A71" i="26"/>
  <c r="G70" i="26"/>
  <c r="E70" i="26" s="1"/>
  <c r="A70" i="26"/>
  <c r="A69" i="26"/>
  <c r="A68" i="26"/>
  <c r="A67" i="26"/>
  <c r="A66" i="26"/>
  <c r="A65" i="26"/>
  <c r="A64" i="26"/>
  <c r="A63" i="26"/>
  <c r="A62" i="26"/>
  <c r="A61" i="26"/>
  <c r="G60" i="26"/>
  <c r="E60" i="26" s="1"/>
  <c r="A60" i="26"/>
  <c r="A59" i="26"/>
  <c r="A58" i="26"/>
  <c r="A57" i="26"/>
  <c r="A56" i="26"/>
  <c r="A55" i="26"/>
  <c r="G54" i="26"/>
  <c r="E54" i="26" s="1"/>
  <c r="A54" i="26"/>
  <c r="A53" i="26"/>
  <c r="A52" i="26"/>
  <c r="A51" i="26"/>
  <c r="A50" i="26"/>
  <c r="A49" i="26"/>
  <c r="A48" i="26"/>
  <c r="A47" i="26"/>
  <c r="A46" i="26"/>
  <c r="A45" i="26"/>
  <c r="E44" i="26"/>
  <c r="A44" i="26"/>
  <c r="A43" i="26"/>
  <c r="A42" i="26"/>
  <c r="A41" i="26"/>
  <c r="A40" i="26"/>
  <c r="G39" i="26"/>
  <c r="E39" i="26" s="1"/>
  <c r="A39" i="26"/>
  <c r="A38" i="26"/>
  <c r="A37" i="26"/>
  <c r="A36" i="26"/>
  <c r="A35" i="26"/>
  <c r="A34" i="26"/>
  <c r="A33" i="26"/>
  <c r="A32" i="26"/>
  <c r="A31" i="26"/>
  <c r="A30" i="26"/>
  <c r="A29" i="26"/>
  <c r="G28" i="26"/>
  <c r="E28" i="26" s="1"/>
  <c r="A28" i="26"/>
  <c r="A27" i="26"/>
  <c r="A26" i="26"/>
  <c r="A25" i="26"/>
  <c r="A24" i="26"/>
  <c r="A23" i="26"/>
  <c r="A22" i="26"/>
  <c r="A21" i="26"/>
  <c r="A20" i="26"/>
  <c r="A19" i="26"/>
  <c r="G18" i="26"/>
  <c r="E18" i="26" s="1"/>
  <c r="A18" i="26"/>
  <c r="A17" i="26"/>
  <c r="A16" i="26"/>
  <c r="A15" i="26"/>
  <c r="A14" i="26"/>
  <c r="A13" i="26"/>
  <c r="A12" i="26"/>
  <c r="A11" i="26"/>
  <c r="A10" i="26"/>
  <c r="A9" i="26"/>
  <c r="G8" i="26"/>
  <c r="E8" i="26" s="1"/>
  <c r="E32" i="22"/>
  <c r="H32" i="22" s="1"/>
  <c r="C29" i="3" s="1"/>
  <c r="E29" i="3" s="1"/>
  <c r="E31" i="22"/>
  <c r="H31" i="22" s="1"/>
  <c r="C28" i="3" s="1"/>
  <c r="D28" i="3" s="1"/>
  <c r="E844" i="28" l="1"/>
  <c r="E845" i="28"/>
  <c r="E843" i="28"/>
  <c r="E28" i="3"/>
  <c r="E1298" i="26"/>
  <c r="E1299" i="26"/>
  <c r="E1297" i="26"/>
  <c r="A1289" i="12"/>
  <c r="A1288" i="12"/>
  <c r="A1287" i="12"/>
  <c r="A1286" i="12"/>
  <c r="A1285" i="12"/>
  <c r="A1284" i="12"/>
  <c r="A1283" i="12"/>
  <c r="G1282" i="12"/>
  <c r="E1282" i="12" s="1"/>
  <c r="A1282" i="12"/>
  <c r="A1281" i="12"/>
  <c r="A1280" i="12"/>
  <c r="A1279" i="12"/>
  <c r="A1278" i="12"/>
  <c r="A1277" i="12"/>
  <c r="G1276" i="12"/>
  <c r="E1276" i="12" s="1"/>
  <c r="A1276" i="12"/>
  <c r="A1275" i="12"/>
  <c r="A1274" i="12"/>
  <c r="A1273" i="12"/>
  <c r="A1272" i="12"/>
  <c r="A1271" i="12"/>
  <c r="G1270" i="12"/>
  <c r="E1270" i="12" s="1"/>
  <c r="A1270" i="12"/>
  <c r="A1269" i="12"/>
  <c r="A1268" i="12"/>
  <c r="A1267" i="12"/>
  <c r="A1266" i="12"/>
  <c r="A1265" i="12"/>
  <c r="G1264" i="12"/>
  <c r="E1264" i="12" s="1"/>
  <c r="A1264" i="12"/>
  <c r="A1263" i="12"/>
  <c r="A1262" i="12"/>
  <c r="A1261" i="12"/>
  <c r="A1260" i="12"/>
  <c r="A1259" i="12"/>
  <c r="A1258" i="12"/>
  <c r="A1257" i="12"/>
  <c r="A1256" i="12"/>
  <c r="A1255" i="12"/>
  <c r="G1254" i="12"/>
  <c r="E1254" i="12" s="1"/>
  <c r="A1254" i="12"/>
  <c r="A1253" i="12"/>
  <c r="A1252" i="12"/>
  <c r="A1251" i="12"/>
  <c r="A1250" i="12"/>
  <c r="A1249" i="12"/>
  <c r="A1248" i="12"/>
  <c r="A1247" i="12"/>
  <c r="A1246" i="12"/>
  <c r="G1245" i="12"/>
  <c r="E1245" i="12" s="1"/>
  <c r="A1245" i="12"/>
  <c r="A1244" i="12"/>
  <c r="A1243" i="12"/>
  <c r="A1242" i="12"/>
  <c r="A1241" i="12"/>
  <c r="A1240" i="12"/>
  <c r="A1239" i="12"/>
  <c r="A1238" i="12"/>
  <c r="A1237" i="12"/>
  <c r="G1236" i="12"/>
  <c r="E1236" i="12" s="1"/>
  <c r="A1236" i="12"/>
  <c r="A1235" i="12"/>
  <c r="A1234" i="12"/>
  <c r="A1233" i="12"/>
  <c r="A1232" i="12"/>
  <c r="A1231" i="12"/>
  <c r="A1230" i="12"/>
  <c r="A1229" i="12"/>
  <c r="A1228" i="12"/>
  <c r="G1227" i="12"/>
  <c r="E1227" i="12" s="1"/>
  <c r="A1227" i="12"/>
  <c r="A1226" i="12"/>
  <c r="A1225" i="12"/>
  <c r="A1224" i="12"/>
  <c r="A1223" i="12"/>
  <c r="A1222" i="12"/>
  <c r="A1221" i="12"/>
  <c r="A1220" i="12"/>
  <c r="A1219" i="12"/>
  <c r="G1218" i="12"/>
  <c r="E1218" i="12" s="1"/>
  <c r="A1218" i="12"/>
  <c r="A1217" i="12"/>
  <c r="A1216" i="12"/>
  <c r="A1215" i="12"/>
  <c r="A1214" i="12"/>
  <c r="A1213" i="12"/>
  <c r="A1212" i="12"/>
  <c r="G1211" i="12"/>
  <c r="E1211" i="12" s="1"/>
  <c r="A1211" i="12"/>
  <c r="A1210" i="12"/>
  <c r="A1209" i="12"/>
  <c r="A1208" i="12"/>
  <c r="A1207" i="12"/>
  <c r="A1206" i="12"/>
  <c r="A1205" i="12"/>
  <c r="A1204" i="12"/>
  <c r="A1203" i="12"/>
  <c r="G1202" i="12"/>
  <c r="E1202" i="12" s="1"/>
  <c r="A1202" i="12"/>
  <c r="A1201" i="12"/>
  <c r="A1200" i="12"/>
  <c r="A1199" i="12"/>
  <c r="A1198" i="12"/>
  <c r="A1197" i="12"/>
  <c r="A1196" i="12"/>
  <c r="A1195" i="12"/>
  <c r="A1194" i="12"/>
  <c r="G1193" i="12"/>
  <c r="E1193" i="12" s="1"/>
  <c r="A1193" i="12"/>
  <c r="A1192" i="12"/>
  <c r="A1191" i="12"/>
  <c r="A1190" i="12"/>
  <c r="A1189" i="12"/>
  <c r="A1188" i="12"/>
  <c r="A1187" i="12"/>
  <c r="A1186" i="12"/>
  <c r="A1185" i="12"/>
  <c r="G1184" i="12"/>
  <c r="E1184" i="12" s="1"/>
  <c r="A1184" i="12"/>
  <c r="A1183" i="12"/>
  <c r="A1182" i="12"/>
  <c r="A1181" i="12"/>
  <c r="A1180" i="12"/>
  <c r="A1179" i="12"/>
  <c r="A1178" i="12"/>
  <c r="A1177" i="12"/>
  <c r="A1176" i="12"/>
  <c r="G1175" i="12"/>
  <c r="E1175" i="12" s="1"/>
  <c r="A1175" i="12"/>
  <c r="A1174" i="12"/>
  <c r="A1173" i="12"/>
  <c r="A1172" i="12"/>
  <c r="A1171" i="12"/>
  <c r="A1170" i="12"/>
  <c r="A1169" i="12"/>
  <c r="A1168" i="12"/>
  <c r="A1167" i="12"/>
  <c r="G1166" i="12"/>
  <c r="E1166" i="12" s="1"/>
  <c r="A1166" i="12"/>
  <c r="A1165" i="12"/>
  <c r="A1164" i="12"/>
  <c r="A1163" i="12"/>
  <c r="A1162" i="12"/>
  <c r="A1161" i="12"/>
  <c r="A1160" i="12"/>
  <c r="A1159" i="12"/>
  <c r="A1158" i="12"/>
  <c r="G1157" i="12"/>
  <c r="E1157" i="12" s="1"/>
  <c r="A1157" i="12"/>
  <c r="A1156" i="12"/>
  <c r="A1155" i="12"/>
  <c r="A1154" i="12"/>
  <c r="A1153" i="12"/>
  <c r="A1152" i="12"/>
  <c r="A1151" i="12"/>
  <c r="A1150" i="12"/>
  <c r="A1149" i="12"/>
  <c r="G1148" i="12"/>
  <c r="E1148" i="12" s="1"/>
  <c r="A1148" i="12"/>
  <c r="A1147" i="12"/>
  <c r="A1146" i="12"/>
  <c r="A1145" i="12"/>
  <c r="A1144" i="12"/>
  <c r="A1143" i="12"/>
  <c r="A1142" i="12"/>
  <c r="A1141" i="12"/>
  <c r="A1140" i="12"/>
  <c r="G1139" i="12"/>
  <c r="E1139" i="12" s="1"/>
  <c r="A1139" i="12"/>
  <c r="A1138" i="12"/>
  <c r="A1137" i="12"/>
  <c r="A1136" i="12"/>
  <c r="A1135" i="12"/>
  <c r="A1134" i="12"/>
  <c r="G1133" i="12"/>
  <c r="E1133" i="12" s="1"/>
  <c r="A1133" i="12"/>
  <c r="A1132" i="12"/>
  <c r="A1131" i="12"/>
  <c r="A1130" i="12"/>
  <c r="A1129" i="12"/>
  <c r="A1128" i="12"/>
  <c r="G1127" i="12"/>
  <c r="E1127" i="12" s="1"/>
  <c r="A1127" i="12"/>
  <c r="A1126" i="12"/>
  <c r="A1125" i="12"/>
  <c r="A1124" i="12"/>
  <c r="A1123" i="12"/>
  <c r="A1122" i="12"/>
  <c r="G1121" i="12"/>
  <c r="E1121" i="12" s="1"/>
  <c r="A1121" i="12"/>
  <c r="A1120" i="12"/>
  <c r="A1119" i="12"/>
  <c r="A1118" i="12"/>
  <c r="A1117" i="12"/>
  <c r="A1116" i="12"/>
  <c r="G1115" i="12"/>
  <c r="E1115" i="12" s="1"/>
  <c r="A1115" i="12"/>
  <c r="A1114" i="12"/>
  <c r="A1113" i="12"/>
  <c r="A1112" i="12"/>
  <c r="A1111" i="12"/>
  <c r="A1110" i="12"/>
  <c r="G1109" i="12"/>
  <c r="E1109" i="12" s="1"/>
  <c r="A1109" i="12"/>
  <c r="A1108" i="12"/>
  <c r="A1107" i="12"/>
  <c r="A1106" i="12"/>
  <c r="A1105" i="12"/>
  <c r="A1104" i="12"/>
  <c r="G1103" i="12"/>
  <c r="E1103" i="12" s="1"/>
  <c r="A1103" i="12"/>
  <c r="A1102" i="12"/>
  <c r="A1101" i="12"/>
  <c r="A1100" i="12"/>
  <c r="A1099" i="12"/>
  <c r="A1098" i="12"/>
  <c r="G1097" i="12"/>
  <c r="E1097" i="12" s="1"/>
  <c r="A1097" i="12"/>
  <c r="A1096" i="12"/>
  <c r="A1095" i="12"/>
  <c r="A1094" i="12"/>
  <c r="A1093" i="12"/>
  <c r="A1092" i="12"/>
  <c r="G1091" i="12"/>
  <c r="E1091" i="12" s="1"/>
  <c r="A1091" i="12"/>
  <c r="A1090" i="12"/>
  <c r="A1089" i="12"/>
  <c r="A1088" i="12"/>
  <c r="A1087" i="12"/>
  <c r="A1086" i="12"/>
  <c r="A1085" i="12"/>
  <c r="A1084" i="12"/>
  <c r="A1083" i="12"/>
  <c r="A1082" i="12"/>
  <c r="G1081" i="12"/>
  <c r="E1081" i="12" s="1"/>
  <c r="A1081" i="12"/>
  <c r="A1080" i="12"/>
  <c r="A1079" i="12"/>
  <c r="A1078" i="12"/>
  <c r="A1077" i="12"/>
  <c r="A1076" i="12"/>
  <c r="G1075" i="12"/>
  <c r="E1075" i="12" s="1"/>
  <c r="A1075" i="12"/>
  <c r="A1074" i="12"/>
  <c r="A1073" i="12"/>
  <c r="A1072" i="12"/>
  <c r="A1071" i="12"/>
  <c r="A1070" i="12"/>
  <c r="G1069" i="12"/>
  <c r="E1069" i="12" s="1"/>
  <c r="A1069" i="12"/>
  <c r="A1068" i="12"/>
  <c r="A1067" i="12"/>
  <c r="A1066" i="12"/>
  <c r="A1065" i="12"/>
  <c r="A1064" i="12"/>
  <c r="G1063" i="12"/>
  <c r="E1063" i="12" s="1"/>
  <c r="A1063" i="12"/>
  <c r="A1062" i="12"/>
  <c r="A1061" i="12"/>
  <c r="A1060" i="12"/>
  <c r="A1059" i="12"/>
  <c r="A1058" i="12"/>
  <c r="G1057" i="12"/>
  <c r="E1057" i="12" s="1"/>
  <c r="A1057" i="12"/>
  <c r="A1056" i="12"/>
  <c r="A1055" i="12"/>
  <c r="A1054" i="12"/>
  <c r="A1053" i="12"/>
  <c r="A1052" i="12"/>
  <c r="G1051" i="12"/>
  <c r="E1051" i="12" s="1"/>
  <c r="A1051" i="12"/>
  <c r="A1050" i="12"/>
  <c r="A1049" i="12"/>
  <c r="A1048" i="12"/>
  <c r="A1047" i="12"/>
  <c r="A1046" i="12"/>
  <c r="G1045" i="12"/>
  <c r="E1045" i="12" s="1"/>
  <c r="A1045" i="12"/>
  <c r="A1044" i="12"/>
  <c r="A1043" i="12"/>
  <c r="A1042" i="12"/>
  <c r="A1041" i="12"/>
  <c r="A1040" i="12"/>
  <c r="G1039" i="12"/>
  <c r="E1039" i="12" s="1"/>
  <c r="A1039" i="12"/>
  <c r="A1038" i="12"/>
  <c r="A1037" i="12"/>
  <c r="A1036" i="12"/>
  <c r="A1035" i="12"/>
  <c r="A1034" i="12"/>
  <c r="G1033" i="12"/>
  <c r="E1033" i="12" s="1"/>
  <c r="A1033" i="12"/>
  <c r="A1032" i="12"/>
  <c r="A1031" i="12"/>
  <c r="A1030" i="12"/>
  <c r="A1029" i="12"/>
  <c r="A1028" i="12"/>
  <c r="G1027" i="12"/>
  <c r="E1027" i="12" s="1"/>
  <c r="A1027" i="12"/>
  <c r="A1026" i="12"/>
  <c r="A1025" i="12"/>
  <c r="A1024" i="12"/>
  <c r="A1023" i="12"/>
  <c r="A1022" i="12"/>
  <c r="G1021" i="12"/>
  <c r="E1021" i="12" s="1"/>
  <c r="A1021" i="12"/>
  <c r="A1020" i="12"/>
  <c r="A1019" i="12"/>
  <c r="A1018" i="12"/>
  <c r="A1017" i="12"/>
  <c r="A1016" i="12"/>
  <c r="G1015" i="12"/>
  <c r="E1015" i="12" s="1"/>
  <c r="A1015" i="12"/>
  <c r="A1014" i="12"/>
  <c r="A1013" i="12"/>
  <c r="A1012" i="12"/>
  <c r="A1011" i="12"/>
  <c r="A1010" i="12"/>
  <c r="G1009" i="12"/>
  <c r="E1009" i="12" s="1"/>
  <c r="A1009" i="12"/>
  <c r="A1008" i="12"/>
  <c r="A1007" i="12"/>
  <c r="A1006" i="12"/>
  <c r="A1005" i="12"/>
  <c r="A1004" i="12"/>
  <c r="G1003" i="12"/>
  <c r="E1003" i="12" s="1"/>
  <c r="A1003" i="12"/>
  <c r="A1002" i="12"/>
  <c r="A1001" i="12"/>
  <c r="A1000" i="12"/>
  <c r="A999" i="12"/>
  <c r="A998" i="12"/>
  <c r="G997" i="12"/>
  <c r="E997" i="12" s="1"/>
  <c r="A997" i="12"/>
  <c r="A996" i="12"/>
  <c r="A995" i="12"/>
  <c r="A994" i="12"/>
  <c r="A993" i="12"/>
  <c r="G992" i="12"/>
  <c r="E992" i="12" s="1"/>
  <c r="A992" i="12"/>
  <c r="A991" i="12"/>
  <c r="A990" i="12"/>
  <c r="A989" i="12"/>
  <c r="A988" i="12"/>
  <c r="G987" i="12"/>
  <c r="E987" i="12" s="1"/>
  <c r="A987" i="12"/>
  <c r="A986" i="12"/>
  <c r="A985" i="12"/>
  <c r="A984" i="12"/>
  <c r="A983" i="12"/>
  <c r="A982" i="12"/>
  <c r="G981" i="12"/>
  <c r="E981" i="12" s="1"/>
  <c r="A981" i="12"/>
  <c r="A980" i="12"/>
  <c r="A979" i="12"/>
  <c r="A978" i="12"/>
  <c r="A977" i="12"/>
  <c r="A976" i="12"/>
  <c r="G975" i="12"/>
  <c r="E975" i="12" s="1"/>
  <c r="A975" i="12"/>
  <c r="A974" i="12"/>
  <c r="A973" i="12"/>
  <c r="A972" i="12"/>
  <c r="A971" i="12"/>
  <c r="A970" i="12"/>
  <c r="G969" i="12"/>
  <c r="E969" i="12" s="1"/>
  <c r="A969" i="12"/>
  <c r="A968" i="12"/>
  <c r="A967" i="12"/>
  <c r="A966" i="12"/>
  <c r="A965" i="12"/>
  <c r="A964" i="12"/>
  <c r="G963" i="12"/>
  <c r="E963" i="12" s="1"/>
  <c r="A963" i="12"/>
  <c r="A962" i="12"/>
  <c r="A961" i="12"/>
  <c r="A960" i="12"/>
  <c r="A959" i="12"/>
  <c r="A958" i="12"/>
  <c r="G957" i="12"/>
  <c r="E957" i="12" s="1"/>
  <c r="A957" i="12"/>
  <c r="A956" i="12"/>
  <c r="A955" i="12"/>
  <c r="A954" i="12"/>
  <c r="A953" i="12"/>
  <c r="G952" i="12"/>
  <c r="E952" i="12" s="1"/>
  <c r="A952" i="12"/>
  <c r="A951" i="12"/>
  <c r="A950" i="12"/>
  <c r="A949" i="12"/>
  <c r="A948" i="12"/>
  <c r="A947" i="12"/>
  <c r="G946" i="12"/>
  <c r="E946" i="12" s="1"/>
  <c r="A946" i="12"/>
  <c r="A945" i="12"/>
  <c r="A944" i="12"/>
  <c r="A943" i="12"/>
  <c r="A942" i="12"/>
  <c r="A941" i="12"/>
  <c r="G940" i="12"/>
  <c r="E940" i="12" s="1"/>
  <c r="A940" i="12"/>
  <c r="A939" i="12"/>
  <c r="A938" i="12"/>
  <c r="A937" i="12"/>
  <c r="A936" i="12"/>
  <c r="A935" i="12"/>
  <c r="A934" i="12"/>
  <c r="G933" i="12"/>
  <c r="E933" i="12" s="1"/>
  <c r="A933" i="12"/>
  <c r="A932" i="12"/>
  <c r="A931" i="12"/>
  <c r="A930" i="12"/>
  <c r="A929" i="12"/>
  <c r="A928" i="12"/>
  <c r="G927" i="12"/>
  <c r="E927" i="12" s="1"/>
  <c r="A927" i="12"/>
  <c r="A926" i="12"/>
  <c r="A925" i="12"/>
  <c r="A924" i="12"/>
  <c r="A923" i="12"/>
  <c r="A922" i="12"/>
  <c r="G921" i="12"/>
  <c r="E921" i="12" s="1"/>
  <c r="A921" i="12"/>
  <c r="A920" i="12"/>
  <c r="A919" i="12"/>
  <c r="A918" i="12"/>
  <c r="A917" i="12"/>
  <c r="A916" i="12"/>
  <c r="G915" i="12"/>
  <c r="E915" i="12" s="1"/>
  <c r="A915" i="12"/>
  <c r="A914" i="12"/>
  <c r="A913" i="12"/>
  <c r="A912" i="12"/>
  <c r="A911" i="12"/>
  <c r="A910" i="12"/>
  <c r="G909" i="12"/>
  <c r="E909" i="12" s="1"/>
  <c r="A909" i="12"/>
  <c r="A908" i="12"/>
  <c r="A907" i="12"/>
  <c r="A906" i="12"/>
  <c r="A905" i="12"/>
  <c r="A904" i="12"/>
  <c r="G903" i="12"/>
  <c r="E903" i="12" s="1"/>
  <c r="A903" i="12"/>
  <c r="A902" i="12"/>
  <c r="A901" i="12"/>
  <c r="A900" i="12"/>
  <c r="A899" i="12"/>
  <c r="A898" i="12"/>
  <c r="G897" i="12"/>
  <c r="E897" i="12" s="1"/>
  <c r="A897" i="12"/>
  <c r="A896" i="12"/>
  <c r="A895" i="12"/>
  <c r="A894" i="12"/>
  <c r="A893" i="12"/>
  <c r="A892" i="12"/>
  <c r="G891" i="12"/>
  <c r="E891" i="12" s="1"/>
  <c r="A891" i="12"/>
  <c r="A890" i="12"/>
  <c r="A889" i="12"/>
  <c r="A888" i="12"/>
  <c r="A887" i="12"/>
  <c r="A886" i="12"/>
  <c r="G885" i="12"/>
  <c r="E885" i="12" s="1"/>
  <c r="A885" i="12"/>
  <c r="A884" i="12"/>
  <c r="A883" i="12"/>
  <c r="A882" i="12"/>
  <c r="A881" i="12"/>
  <c r="A880" i="12"/>
  <c r="G879" i="12"/>
  <c r="E879" i="12" s="1"/>
  <c r="A879" i="12"/>
  <c r="A878" i="12"/>
  <c r="A877" i="12"/>
  <c r="A876" i="12"/>
  <c r="A875" i="12"/>
  <c r="A874" i="12"/>
  <c r="G873" i="12"/>
  <c r="E873" i="12" s="1"/>
  <c r="A873" i="12"/>
  <c r="A872" i="12"/>
  <c r="A871" i="12"/>
  <c r="A870" i="12"/>
  <c r="A869" i="12"/>
  <c r="A868" i="12"/>
  <c r="G867" i="12"/>
  <c r="E867" i="12" s="1"/>
  <c r="A867" i="12"/>
  <c r="A866" i="12"/>
  <c r="A865" i="12"/>
  <c r="A864" i="12"/>
  <c r="A863" i="12"/>
  <c r="G862" i="12"/>
  <c r="E862" i="12" s="1"/>
  <c r="A862" i="12"/>
  <c r="A861" i="12"/>
  <c r="A860" i="12"/>
  <c r="A859" i="12"/>
  <c r="A858" i="12"/>
  <c r="G857" i="12"/>
  <c r="E857" i="12" s="1"/>
  <c r="A857" i="12"/>
  <c r="A856" i="12"/>
  <c r="A855" i="12"/>
  <c r="A854" i="12"/>
  <c r="A853" i="12"/>
  <c r="G852" i="12"/>
  <c r="E852" i="12" s="1"/>
  <c r="A852" i="12"/>
  <c r="A851" i="12"/>
  <c r="A850" i="12"/>
  <c r="A849" i="12"/>
  <c r="A848" i="12"/>
  <c r="G847" i="12"/>
  <c r="E847" i="12" s="1"/>
  <c r="A847" i="12"/>
  <c r="A846" i="12"/>
  <c r="A845" i="12"/>
  <c r="A844" i="12"/>
  <c r="A843" i="12"/>
  <c r="G842" i="12"/>
  <c r="E842" i="12" s="1"/>
  <c r="A842" i="12"/>
  <c r="A841" i="12"/>
  <c r="A840" i="12"/>
  <c r="A839" i="12"/>
  <c r="A838" i="12"/>
  <c r="G837" i="12"/>
  <c r="E837" i="12" s="1"/>
  <c r="A837" i="12"/>
  <c r="A836" i="12"/>
  <c r="A835" i="12"/>
  <c r="A834" i="12"/>
  <c r="A833" i="12"/>
  <c r="G832" i="12"/>
  <c r="E832" i="12" s="1"/>
  <c r="A832" i="12"/>
  <c r="A831" i="12"/>
  <c r="A830" i="12"/>
  <c r="A829" i="12"/>
  <c r="A828" i="12"/>
  <c r="G827" i="12"/>
  <c r="E827" i="12" s="1"/>
  <c r="A827" i="12"/>
  <c r="A826" i="12"/>
  <c r="A825" i="12"/>
  <c r="A824" i="12"/>
  <c r="A823" i="12"/>
  <c r="G822" i="12"/>
  <c r="E822" i="12" s="1"/>
  <c r="A822" i="12"/>
  <c r="A821" i="12"/>
  <c r="A820" i="12"/>
  <c r="A819" i="12"/>
  <c r="A818" i="12"/>
  <c r="G817" i="12"/>
  <c r="E817" i="12" s="1"/>
  <c r="A817" i="12"/>
  <c r="A816" i="12"/>
  <c r="A815" i="12"/>
  <c r="A814" i="12"/>
  <c r="A813" i="12"/>
  <c r="G812" i="12"/>
  <c r="E812" i="12" s="1"/>
  <c r="A812" i="12"/>
  <c r="A811" i="12"/>
  <c r="A810" i="12"/>
  <c r="A809" i="12"/>
  <c r="A808" i="12"/>
  <c r="G807" i="12"/>
  <c r="E807" i="12" s="1"/>
  <c r="A807" i="12"/>
  <c r="A806" i="12"/>
  <c r="A805" i="12"/>
  <c r="A804" i="12"/>
  <c r="A803" i="12"/>
  <c r="A802" i="12"/>
  <c r="A801" i="12"/>
  <c r="A800" i="12"/>
  <c r="G799" i="12"/>
  <c r="E799" i="12" s="1"/>
  <c r="A799" i="12"/>
  <c r="A798" i="12"/>
  <c r="A797" i="12"/>
  <c r="A796" i="12"/>
  <c r="A795" i="12"/>
  <c r="A794" i="12"/>
  <c r="A793" i="12"/>
  <c r="A792" i="12"/>
  <c r="G791" i="12"/>
  <c r="E791" i="12" s="1"/>
  <c r="A791" i="12"/>
  <c r="A790" i="12"/>
  <c r="A789" i="12"/>
  <c r="A788" i="12"/>
  <c r="A787" i="12"/>
  <c r="A786" i="12"/>
  <c r="A785" i="12"/>
  <c r="A784" i="12"/>
  <c r="G783" i="12"/>
  <c r="E783" i="12" s="1"/>
  <c r="A783" i="12"/>
  <c r="A782" i="12"/>
  <c r="A781" i="12"/>
  <c r="A780" i="12"/>
  <c r="A779" i="12"/>
  <c r="A778" i="12"/>
  <c r="A777" i="12"/>
  <c r="A776" i="12"/>
  <c r="G775" i="12"/>
  <c r="E775" i="12" s="1"/>
  <c r="A775" i="12"/>
  <c r="A774" i="12"/>
  <c r="A773" i="12"/>
  <c r="A772" i="12"/>
  <c r="A771" i="12"/>
  <c r="A770" i="12"/>
  <c r="A769" i="12"/>
  <c r="A768" i="12"/>
  <c r="G767" i="12"/>
  <c r="E767" i="12" s="1"/>
  <c r="A767" i="12"/>
  <c r="A766" i="12"/>
  <c r="A765" i="12"/>
  <c r="A764" i="12"/>
  <c r="A763" i="12"/>
  <c r="A762" i="12"/>
  <c r="A761" i="12"/>
  <c r="A760" i="12"/>
  <c r="G759" i="12"/>
  <c r="E759" i="12" s="1"/>
  <c r="A759" i="12"/>
  <c r="A758" i="12"/>
  <c r="A757" i="12"/>
  <c r="A756" i="12"/>
  <c r="A755" i="12"/>
  <c r="A754" i="12"/>
  <c r="A753" i="12"/>
  <c r="A752" i="12"/>
  <c r="G751" i="12"/>
  <c r="E751" i="12" s="1"/>
  <c r="A751" i="12"/>
  <c r="A750" i="12"/>
  <c r="A749" i="12"/>
  <c r="A748" i="12"/>
  <c r="A747" i="12"/>
  <c r="A746" i="12"/>
  <c r="A745" i="12"/>
  <c r="A744" i="12"/>
  <c r="G743" i="12"/>
  <c r="E743" i="12" s="1"/>
  <c r="A743" i="12"/>
  <c r="A742" i="12"/>
  <c r="A741" i="12"/>
  <c r="A740" i="12"/>
  <c r="A739" i="12"/>
  <c r="A738" i="12"/>
  <c r="A737" i="12"/>
  <c r="A736" i="12"/>
  <c r="G735" i="12"/>
  <c r="E735" i="12" s="1"/>
  <c r="A735" i="12"/>
  <c r="A734" i="12"/>
  <c r="A733" i="12"/>
  <c r="A732" i="12"/>
  <c r="A731" i="12"/>
  <c r="A730" i="12"/>
  <c r="A729" i="12"/>
  <c r="A728" i="12"/>
  <c r="G727" i="12"/>
  <c r="E727" i="12" s="1"/>
  <c r="A727" i="12"/>
  <c r="A726" i="12"/>
  <c r="A725" i="12"/>
  <c r="A724" i="12"/>
  <c r="A723" i="12"/>
  <c r="A722" i="12"/>
  <c r="A721" i="12"/>
  <c r="A720" i="12"/>
  <c r="G719" i="12"/>
  <c r="E719" i="12" s="1"/>
  <c r="A719" i="12"/>
  <c r="A718" i="12"/>
  <c r="A717" i="12"/>
  <c r="A716" i="12"/>
  <c r="A715" i="12"/>
  <c r="A714" i="12"/>
  <c r="A713" i="12"/>
  <c r="A712" i="12"/>
  <c r="G711" i="12"/>
  <c r="E711" i="12" s="1"/>
  <c r="A711" i="12"/>
  <c r="A710" i="12"/>
  <c r="A709" i="12"/>
  <c r="A708" i="12"/>
  <c r="A707" i="12"/>
  <c r="A706" i="12"/>
  <c r="A705" i="12"/>
  <c r="A704" i="12"/>
  <c r="A703" i="12"/>
  <c r="G702" i="12"/>
  <c r="E702" i="12" s="1"/>
  <c r="A702" i="12"/>
  <c r="A701" i="12"/>
  <c r="A700" i="12"/>
  <c r="G699" i="12"/>
  <c r="E699" i="12" s="1"/>
  <c r="A699" i="12"/>
  <c r="A698" i="12"/>
  <c r="A697" i="12"/>
  <c r="G696" i="12"/>
  <c r="E696" i="12" s="1"/>
  <c r="A696" i="12"/>
  <c r="A695" i="12"/>
  <c r="A694" i="12"/>
  <c r="A693" i="12"/>
  <c r="A692" i="12"/>
  <c r="G691" i="12"/>
  <c r="E691" i="12" s="1"/>
  <c r="A691" i="12"/>
  <c r="A690" i="12"/>
  <c r="A689" i="12"/>
  <c r="A688" i="12"/>
  <c r="A687" i="12"/>
  <c r="G686" i="12"/>
  <c r="E686" i="12" s="1"/>
  <c r="A686" i="12"/>
  <c r="A685" i="12"/>
  <c r="A684" i="12"/>
  <c r="A683" i="12"/>
  <c r="A682" i="12"/>
  <c r="G681" i="12"/>
  <c r="E681" i="12" s="1"/>
  <c r="A681" i="12"/>
  <c r="A680" i="12"/>
  <c r="A679" i="12"/>
  <c r="A678" i="12"/>
  <c r="A677" i="12"/>
  <c r="G676" i="12"/>
  <c r="E676" i="12" s="1"/>
  <c r="A676" i="12"/>
  <c r="A675" i="12"/>
  <c r="A674" i="12"/>
  <c r="A673" i="12"/>
  <c r="A672" i="12"/>
  <c r="G671" i="12"/>
  <c r="E671" i="12" s="1"/>
  <c r="A671" i="12"/>
  <c r="A670" i="12"/>
  <c r="A669" i="12"/>
  <c r="A668" i="12"/>
  <c r="A667" i="12"/>
  <c r="A666" i="12"/>
  <c r="A665" i="12"/>
  <c r="A664" i="12"/>
  <c r="G663" i="12"/>
  <c r="E663" i="12" s="1"/>
  <c r="A663" i="12"/>
  <c r="A662" i="12"/>
  <c r="A661" i="12"/>
  <c r="A660" i="12"/>
  <c r="A659" i="12"/>
  <c r="A658" i="12"/>
  <c r="A657" i="12"/>
  <c r="A656" i="12"/>
  <c r="G655" i="12"/>
  <c r="E655" i="12" s="1"/>
  <c r="A655" i="12"/>
  <c r="A654" i="12"/>
  <c r="A653" i="12"/>
  <c r="A652" i="12"/>
  <c r="A651" i="12"/>
  <c r="A650" i="12"/>
  <c r="A649" i="12"/>
  <c r="A648" i="12"/>
  <c r="G647" i="12"/>
  <c r="E647" i="12" s="1"/>
  <c r="A647" i="12"/>
  <c r="A646" i="12"/>
  <c r="A645" i="12"/>
  <c r="A644" i="12"/>
  <c r="A643" i="12"/>
  <c r="A642" i="12"/>
  <c r="A641" i="12"/>
  <c r="A640" i="12"/>
  <c r="G639" i="12"/>
  <c r="E639" i="12" s="1"/>
  <c r="A639" i="12"/>
  <c r="A638" i="12"/>
  <c r="A637" i="12"/>
  <c r="A636" i="12"/>
  <c r="A635" i="12"/>
  <c r="A634" i="12"/>
  <c r="A633" i="12"/>
  <c r="A632" i="12"/>
  <c r="G631" i="12"/>
  <c r="E631" i="12" s="1"/>
  <c r="A631" i="12"/>
  <c r="A630" i="12"/>
  <c r="A629" i="12"/>
  <c r="A628" i="12"/>
  <c r="A627" i="12"/>
  <c r="A626" i="12"/>
  <c r="A625" i="12"/>
  <c r="A624" i="12"/>
  <c r="A623" i="12"/>
  <c r="A622" i="12"/>
  <c r="A621" i="12"/>
  <c r="G620" i="12"/>
  <c r="E620" i="12" s="1"/>
  <c r="A620" i="12"/>
  <c r="A619" i="12"/>
  <c r="A618" i="12"/>
  <c r="A617" i="12"/>
  <c r="A616" i="12"/>
  <c r="A615" i="12"/>
  <c r="G614" i="12"/>
  <c r="E614" i="12" s="1"/>
  <c r="A614" i="12"/>
  <c r="A613" i="12"/>
  <c r="A612" i="12"/>
  <c r="A611" i="12"/>
  <c r="A610" i="12"/>
  <c r="A609" i="12"/>
  <c r="A608" i="12"/>
  <c r="A607" i="12"/>
  <c r="A606" i="12"/>
  <c r="G605" i="12"/>
  <c r="E605" i="12" s="1"/>
  <c r="A605" i="12"/>
  <c r="A604" i="12"/>
  <c r="A603" i="12"/>
  <c r="A602" i="12"/>
  <c r="A601" i="12"/>
  <c r="A600" i="12"/>
  <c r="A599" i="12"/>
  <c r="A598" i="12"/>
  <c r="A597" i="12"/>
  <c r="G596" i="12"/>
  <c r="E596" i="12" s="1"/>
  <c r="A596" i="12"/>
  <c r="A595" i="12"/>
  <c r="A594" i="12"/>
  <c r="A593" i="12"/>
  <c r="A592" i="12"/>
  <c r="A591" i="12"/>
  <c r="G590" i="12"/>
  <c r="E590" i="12" s="1"/>
  <c r="A590" i="12"/>
  <c r="A589" i="12"/>
  <c r="A588" i="12"/>
  <c r="A587" i="12"/>
  <c r="A586" i="12"/>
  <c r="A585" i="12"/>
  <c r="A584" i="12"/>
  <c r="A583" i="12"/>
  <c r="A582" i="12"/>
  <c r="G581" i="12"/>
  <c r="E581" i="12" s="1"/>
  <c r="A581" i="12"/>
  <c r="A580" i="12"/>
  <c r="A579" i="12"/>
  <c r="A578" i="12"/>
  <c r="A577" i="12"/>
  <c r="A576" i="12"/>
  <c r="A575" i="12"/>
  <c r="A574" i="12"/>
  <c r="A573" i="12"/>
  <c r="G572" i="12"/>
  <c r="E572" i="12" s="1"/>
  <c r="A572" i="12"/>
  <c r="A571" i="12"/>
  <c r="A570" i="12"/>
  <c r="A569" i="12"/>
  <c r="A568" i="12"/>
  <c r="G567" i="12"/>
  <c r="E567" i="12" s="1"/>
  <c r="A567" i="12"/>
  <c r="A566" i="12"/>
  <c r="A565" i="12"/>
  <c r="A564" i="12"/>
  <c r="A563" i="12"/>
  <c r="A562" i="12"/>
  <c r="A561" i="12"/>
  <c r="G560" i="12"/>
  <c r="E560" i="12" s="1"/>
  <c r="A560" i="12"/>
  <c r="A559" i="12"/>
  <c r="A558" i="12"/>
  <c r="A557" i="12"/>
  <c r="A556" i="12"/>
  <c r="A555" i="12"/>
  <c r="G554" i="12"/>
  <c r="E554" i="12" s="1"/>
  <c r="A554" i="12"/>
  <c r="A553" i="12"/>
  <c r="A552" i="12"/>
  <c r="G551" i="12"/>
  <c r="E551" i="12" s="1"/>
  <c r="A551" i="12"/>
  <c r="A550" i="12"/>
  <c r="A549" i="12"/>
  <c r="A548" i="12"/>
  <c r="A547" i="12"/>
  <c r="A546" i="12"/>
  <c r="G545" i="12"/>
  <c r="E545" i="12" s="1"/>
  <c r="A545" i="12"/>
  <c r="A544" i="12"/>
  <c r="A543" i="12"/>
  <c r="A542" i="12"/>
  <c r="A541" i="12"/>
  <c r="G540" i="12"/>
  <c r="E540" i="12" s="1"/>
  <c r="A540" i="12"/>
  <c r="A539" i="12"/>
  <c r="A538" i="12"/>
  <c r="A537" i="12"/>
  <c r="G536" i="12"/>
  <c r="E536" i="12" s="1"/>
  <c r="A536" i="12"/>
  <c r="A535" i="12"/>
  <c r="A534" i="12"/>
  <c r="A533" i="12"/>
  <c r="G532" i="12"/>
  <c r="E532" i="12" s="1"/>
  <c r="A532" i="12"/>
  <c r="A531" i="12"/>
  <c r="A530" i="12"/>
  <c r="A529" i="12"/>
  <c r="A528" i="12"/>
  <c r="G527" i="12"/>
  <c r="E527" i="12" s="1"/>
  <c r="A527" i="12"/>
  <c r="A526" i="12"/>
  <c r="A525" i="12"/>
  <c r="A524" i="12"/>
  <c r="A523" i="12"/>
  <c r="G522" i="12"/>
  <c r="E522" i="12" s="1"/>
  <c r="A522" i="12"/>
  <c r="A521" i="12"/>
  <c r="A520" i="12"/>
  <c r="A519" i="12"/>
  <c r="A518" i="12"/>
  <c r="G517" i="12"/>
  <c r="E517" i="12" s="1"/>
  <c r="A517" i="12"/>
  <c r="A516" i="12"/>
  <c r="A515" i="12"/>
  <c r="A514" i="12"/>
  <c r="G513" i="12"/>
  <c r="E513" i="12" s="1"/>
  <c r="A513" i="12"/>
  <c r="A512" i="12"/>
  <c r="A511" i="12"/>
  <c r="A510" i="12"/>
  <c r="A509" i="12"/>
  <c r="G508" i="12"/>
  <c r="E508" i="12" s="1"/>
  <c r="A508" i="12"/>
  <c r="A507" i="12"/>
  <c r="A506" i="12"/>
  <c r="A505" i="12"/>
  <c r="G504" i="12"/>
  <c r="E504" i="12" s="1"/>
  <c r="A504" i="12"/>
  <c r="A503" i="12"/>
  <c r="A502" i="12"/>
  <c r="A501" i="12"/>
  <c r="A500" i="12"/>
  <c r="A499" i="12"/>
  <c r="G498" i="12"/>
  <c r="E498" i="12" s="1"/>
  <c r="A498" i="12"/>
  <c r="A497" i="12"/>
  <c r="A496" i="12"/>
  <c r="A495" i="12"/>
  <c r="A494" i="12"/>
  <c r="G493" i="12"/>
  <c r="E493" i="12" s="1"/>
  <c r="A493" i="12"/>
  <c r="A492" i="12"/>
  <c r="A491" i="12"/>
  <c r="A490" i="12"/>
  <c r="A489" i="12"/>
  <c r="G488" i="12"/>
  <c r="E488" i="12" s="1"/>
  <c r="A488" i="12"/>
  <c r="A487" i="12"/>
  <c r="A486" i="12"/>
  <c r="A485" i="12"/>
  <c r="A484" i="12"/>
  <c r="A483" i="12"/>
  <c r="G482" i="12"/>
  <c r="E482" i="12" s="1"/>
  <c r="A482" i="12"/>
  <c r="A481" i="12"/>
  <c r="A480" i="12"/>
  <c r="A479" i="12"/>
  <c r="A478" i="12"/>
  <c r="A477" i="12"/>
  <c r="G476" i="12"/>
  <c r="E476" i="12" s="1"/>
  <c r="A476" i="12"/>
  <c r="A475" i="12"/>
  <c r="A474" i="12"/>
  <c r="A473" i="12"/>
  <c r="A472" i="12"/>
  <c r="G471" i="12"/>
  <c r="E471" i="12" s="1"/>
  <c r="A471" i="12"/>
  <c r="A470" i="12"/>
  <c r="A469" i="12"/>
  <c r="A468" i="12"/>
  <c r="A467" i="12"/>
  <c r="G466" i="12"/>
  <c r="E466" i="12" s="1"/>
  <c r="A466" i="12"/>
  <c r="A465" i="12"/>
  <c r="A464" i="12"/>
  <c r="A463" i="12"/>
  <c r="A462" i="12"/>
  <c r="G461" i="12"/>
  <c r="E461" i="12" s="1"/>
  <c r="A461" i="12"/>
  <c r="A460" i="12"/>
  <c r="A459" i="12"/>
  <c r="A458" i="12"/>
  <c r="A457" i="12"/>
  <c r="G456" i="12"/>
  <c r="E456" i="12" s="1"/>
  <c r="A456" i="12"/>
  <c r="A455" i="12"/>
  <c r="A453" i="12"/>
  <c r="A452" i="12"/>
  <c r="A451" i="12"/>
  <c r="A450" i="12"/>
  <c r="A449" i="12"/>
  <c r="A448" i="12"/>
  <c r="A447" i="12"/>
  <c r="A446" i="12"/>
  <c r="G445" i="12"/>
  <c r="E445" i="12" s="1"/>
  <c r="A445" i="12"/>
  <c r="A444" i="12"/>
  <c r="A443" i="12"/>
  <c r="A442" i="12"/>
  <c r="A441" i="12"/>
  <c r="A440" i="12"/>
  <c r="A439" i="12"/>
  <c r="A438" i="12"/>
  <c r="A437" i="12"/>
  <c r="G436" i="12"/>
  <c r="E436" i="12" s="1"/>
  <c r="A436" i="12"/>
  <c r="A435" i="12"/>
  <c r="A434" i="12"/>
  <c r="A433" i="12"/>
  <c r="A432" i="12"/>
  <c r="A431" i="12"/>
  <c r="A430" i="12"/>
  <c r="A429" i="12"/>
  <c r="A428" i="12"/>
  <c r="G427" i="12"/>
  <c r="E427" i="12" s="1"/>
  <c r="A427" i="12"/>
  <c r="A426" i="12"/>
  <c r="A425" i="12"/>
  <c r="A424" i="12"/>
  <c r="A423" i="12"/>
  <c r="A422" i="12"/>
  <c r="A421" i="12"/>
  <c r="A420" i="12"/>
  <c r="A419" i="12"/>
  <c r="G418" i="12"/>
  <c r="E418" i="12" s="1"/>
  <c r="A418" i="12"/>
  <c r="A417" i="12"/>
  <c r="A416" i="12"/>
  <c r="A415" i="12"/>
  <c r="A414" i="12"/>
  <c r="G413" i="12"/>
  <c r="E413" i="12" s="1"/>
  <c r="A413" i="12"/>
  <c r="A412" i="12"/>
  <c r="A411" i="12"/>
  <c r="A410" i="12"/>
  <c r="A409" i="12"/>
  <c r="A408" i="12"/>
  <c r="G407" i="12"/>
  <c r="E407" i="12" s="1"/>
  <c r="A407" i="12"/>
  <c r="A406" i="12"/>
  <c r="A405" i="12"/>
  <c r="A404" i="12"/>
  <c r="A403" i="12"/>
  <c r="A402" i="12"/>
  <c r="G401" i="12"/>
  <c r="E401" i="12" s="1"/>
  <c r="A401" i="12"/>
  <c r="A400" i="12"/>
  <c r="A399" i="12"/>
  <c r="A398" i="12"/>
  <c r="A397" i="12"/>
  <c r="A396" i="12"/>
  <c r="G395" i="12"/>
  <c r="E395" i="12" s="1"/>
  <c r="A395" i="12"/>
  <c r="A394" i="12"/>
  <c r="A393" i="12"/>
  <c r="A392" i="12"/>
  <c r="A391" i="12"/>
  <c r="A390" i="12"/>
  <c r="G389" i="12"/>
  <c r="E389" i="12" s="1"/>
  <c r="A389" i="12"/>
  <c r="A388" i="12"/>
  <c r="A387" i="12"/>
  <c r="A386" i="12"/>
  <c r="A385" i="12"/>
  <c r="A384" i="12"/>
  <c r="G383" i="12"/>
  <c r="E383" i="12" s="1"/>
  <c r="A383" i="12"/>
  <c r="A382" i="12"/>
  <c r="A381" i="12"/>
  <c r="A380" i="12"/>
  <c r="A379" i="12"/>
  <c r="G378" i="12"/>
  <c r="E378" i="12" s="1"/>
  <c r="A378" i="12"/>
  <c r="A377" i="12"/>
  <c r="A376" i="12"/>
  <c r="A375" i="12"/>
  <c r="A374" i="12"/>
  <c r="A373" i="12"/>
  <c r="A372" i="12"/>
  <c r="A371" i="12"/>
  <c r="A370" i="12"/>
  <c r="G369" i="12"/>
  <c r="E369" i="12" s="1"/>
  <c r="A369" i="12"/>
  <c r="A368" i="12"/>
  <c r="A367" i="12"/>
  <c r="A366" i="12"/>
  <c r="A365" i="12"/>
  <c r="A364" i="12"/>
  <c r="A363" i="12"/>
  <c r="A362" i="12"/>
  <c r="A361" i="12"/>
  <c r="G360" i="12"/>
  <c r="E360" i="12" s="1"/>
  <c r="A360" i="12"/>
  <c r="A359" i="12"/>
  <c r="A358" i="12"/>
  <c r="A357" i="12"/>
  <c r="A356" i="12"/>
  <c r="A355" i="12"/>
  <c r="A354" i="12"/>
  <c r="A353" i="12"/>
  <c r="A352" i="12"/>
  <c r="A351" i="12"/>
  <c r="G350" i="12"/>
  <c r="E350" i="12" s="1"/>
  <c r="A350" i="12"/>
  <c r="A349" i="12"/>
  <c r="A348" i="12"/>
  <c r="A347" i="12"/>
  <c r="A346" i="12"/>
  <c r="A345" i="12"/>
  <c r="A344" i="12"/>
  <c r="A343" i="12"/>
  <c r="A342" i="12"/>
  <c r="A341" i="12"/>
  <c r="G340" i="12"/>
  <c r="E340" i="12" s="1"/>
  <c r="A340" i="12"/>
  <c r="A339" i="12"/>
  <c r="A338" i="12"/>
  <c r="A337" i="12"/>
  <c r="A336" i="12"/>
  <c r="A335" i="12"/>
  <c r="A334" i="12"/>
  <c r="A333" i="12"/>
  <c r="A332" i="12"/>
  <c r="A331" i="12"/>
  <c r="G330" i="12"/>
  <c r="E330" i="12" s="1"/>
  <c r="A330" i="12"/>
  <c r="A329" i="12"/>
  <c r="A328" i="12"/>
  <c r="A327" i="12"/>
  <c r="A326" i="12"/>
  <c r="A325" i="12"/>
  <c r="G324" i="12"/>
  <c r="E324" i="12" s="1"/>
  <c r="A324" i="12"/>
  <c r="A323" i="12"/>
  <c r="A322" i="12"/>
  <c r="A321" i="12"/>
  <c r="A320" i="12"/>
  <c r="G319" i="12"/>
  <c r="E319" i="12" s="1"/>
  <c r="A319" i="12"/>
  <c r="A318" i="12"/>
  <c r="A317" i="12"/>
  <c r="A316" i="12"/>
  <c r="A315" i="12"/>
  <c r="G314" i="12"/>
  <c r="E314" i="12" s="1"/>
  <c r="A314" i="12"/>
  <c r="A313" i="12"/>
  <c r="A312" i="12"/>
  <c r="A311" i="12"/>
  <c r="A310" i="12"/>
  <c r="G309" i="12"/>
  <c r="E309" i="12" s="1"/>
  <c r="A309" i="12"/>
  <c r="A308" i="12"/>
  <c r="A307" i="12"/>
  <c r="A306" i="12"/>
  <c r="A305" i="12"/>
  <c r="G304" i="12"/>
  <c r="E304" i="12" s="1"/>
  <c r="A304" i="12"/>
  <c r="A303" i="12"/>
  <c r="A302" i="12"/>
  <c r="A301" i="12"/>
  <c r="A300" i="12"/>
  <c r="G299" i="12"/>
  <c r="E299" i="12" s="1"/>
  <c r="A299" i="12"/>
  <c r="A298" i="12"/>
  <c r="A297" i="12"/>
  <c r="A296" i="12"/>
  <c r="A295" i="12"/>
  <c r="G294" i="12"/>
  <c r="E294" i="12" s="1"/>
  <c r="A294" i="12"/>
  <c r="A293" i="12"/>
  <c r="A292" i="12"/>
  <c r="A291" i="12"/>
  <c r="A290" i="12"/>
  <c r="G289" i="12"/>
  <c r="E289" i="12" s="1"/>
  <c r="A289" i="12"/>
  <c r="A288" i="12"/>
  <c r="A287" i="12"/>
  <c r="A286" i="12"/>
  <c r="A285" i="12"/>
  <c r="A284" i="12"/>
  <c r="A283" i="12"/>
  <c r="A282" i="12"/>
  <c r="A281" i="12"/>
  <c r="A280" i="12"/>
  <c r="G279" i="12"/>
  <c r="E279" i="12" s="1"/>
  <c r="A279" i="12"/>
  <c r="A278" i="12"/>
  <c r="A277" i="12"/>
  <c r="A276" i="12"/>
  <c r="A275" i="12"/>
  <c r="A274" i="12"/>
  <c r="A273" i="12"/>
  <c r="A272" i="12"/>
  <c r="A271" i="12"/>
  <c r="A270" i="12"/>
  <c r="A269" i="12"/>
  <c r="G268" i="12"/>
  <c r="E268" i="12" s="1"/>
  <c r="A268" i="12"/>
  <c r="A267" i="12"/>
  <c r="A266" i="12"/>
  <c r="A265" i="12"/>
  <c r="A264" i="12"/>
  <c r="A263" i="12"/>
  <c r="A262" i="12"/>
  <c r="A261" i="12"/>
  <c r="A260" i="12"/>
  <c r="A259" i="12"/>
  <c r="A258" i="12"/>
  <c r="G257" i="12"/>
  <c r="E257" i="12" s="1"/>
  <c r="A257" i="12"/>
  <c r="A256" i="12"/>
  <c r="A255" i="12"/>
  <c r="A254" i="12"/>
  <c r="A253" i="12"/>
  <c r="A252" i="12"/>
  <c r="G251" i="12"/>
  <c r="E251" i="12" s="1"/>
  <c r="A251" i="12"/>
  <c r="A250" i="12"/>
  <c r="A249" i="12"/>
  <c r="A248" i="12"/>
  <c r="A247" i="12"/>
  <c r="G246" i="12"/>
  <c r="E246" i="12" s="1"/>
  <c r="A246" i="12"/>
  <c r="A245" i="12"/>
  <c r="A244" i="12"/>
  <c r="A243" i="12"/>
  <c r="A242" i="12"/>
  <c r="G241" i="12"/>
  <c r="E241" i="12" s="1"/>
  <c r="A241" i="12"/>
  <c r="A240" i="12"/>
  <c r="A239" i="12"/>
  <c r="A238" i="12"/>
  <c r="A237" i="12"/>
  <c r="G236" i="12"/>
  <c r="E236" i="12" s="1"/>
  <c r="A236" i="12"/>
  <c r="A235" i="12"/>
  <c r="A234" i="12"/>
  <c r="A233" i="12"/>
  <c r="A232" i="12"/>
  <c r="A231" i="12"/>
  <c r="A230" i="12"/>
  <c r="A229" i="12"/>
  <c r="A228" i="12"/>
  <c r="G227" i="12"/>
  <c r="E227" i="12" s="1"/>
  <c r="A227" i="12"/>
  <c r="A226" i="12"/>
  <c r="A225" i="12"/>
  <c r="A224" i="12"/>
  <c r="A223" i="12"/>
  <c r="G222" i="12"/>
  <c r="E222" i="12" s="1"/>
  <c r="A222" i="12"/>
  <c r="A221" i="12"/>
  <c r="A220" i="12"/>
  <c r="A219" i="12"/>
  <c r="A218" i="12"/>
  <c r="G217" i="12"/>
  <c r="E217" i="12" s="1"/>
  <c r="A217" i="12"/>
  <c r="A216" i="12"/>
  <c r="A215" i="12"/>
  <c r="A214" i="12"/>
  <c r="A213" i="12"/>
  <c r="G212" i="12"/>
  <c r="E212" i="12" s="1"/>
  <c r="A212" i="12"/>
  <c r="A211" i="12"/>
  <c r="A210" i="12"/>
  <c r="A209" i="12"/>
  <c r="A208" i="12"/>
  <c r="A207" i="12"/>
  <c r="A206" i="12"/>
  <c r="G205" i="12"/>
  <c r="E205" i="12" s="1"/>
  <c r="A205" i="12"/>
  <c r="A204" i="12"/>
  <c r="A203" i="12"/>
  <c r="A202" i="12"/>
  <c r="A201" i="12"/>
  <c r="G200" i="12"/>
  <c r="E200" i="12" s="1"/>
  <c r="A200" i="12"/>
  <c r="A199" i="12"/>
  <c r="A198" i="12"/>
  <c r="A197" i="12"/>
  <c r="A196" i="12"/>
  <c r="G195" i="12"/>
  <c r="E195" i="12" s="1"/>
  <c r="A195" i="12"/>
  <c r="A194" i="12"/>
  <c r="A193" i="12"/>
  <c r="A192" i="12"/>
  <c r="A191" i="12"/>
  <c r="G190" i="12"/>
  <c r="E190" i="12" s="1"/>
  <c r="A190" i="12"/>
  <c r="A189" i="12"/>
  <c r="A188" i="12"/>
  <c r="A187" i="12"/>
  <c r="A186" i="12"/>
  <c r="A185" i="12"/>
  <c r="A184" i="12"/>
  <c r="A183" i="12"/>
  <c r="G182" i="12"/>
  <c r="E182" i="12" s="1"/>
  <c r="A182" i="12"/>
  <c r="A181" i="12"/>
  <c r="A180" i="12"/>
  <c r="A179" i="12"/>
  <c r="A178" i="12"/>
  <c r="G177" i="12"/>
  <c r="E177" i="12" s="1"/>
  <c r="A177" i="12"/>
  <c r="A176" i="12"/>
  <c r="A175" i="12"/>
  <c r="A174" i="12"/>
  <c r="A173" i="12"/>
  <c r="G172" i="12"/>
  <c r="E172" i="12" s="1"/>
  <c r="A172" i="12"/>
  <c r="A171" i="12"/>
  <c r="A170" i="12"/>
  <c r="A169" i="12"/>
  <c r="A168" i="12"/>
  <c r="A167" i="12"/>
  <c r="A166" i="12"/>
  <c r="G165" i="12"/>
  <c r="E165" i="12" s="1"/>
  <c r="A165" i="12"/>
  <c r="A164" i="12"/>
  <c r="A163" i="12"/>
  <c r="A162" i="12"/>
  <c r="A161" i="12"/>
  <c r="A160" i="12"/>
  <c r="G159" i="12"/>
  <c r="E159" i="12" s="1"/>
  <c r="A159" i="12"/>
  <c r="A158" i="12"/>
  <c r="A157" i="12"/>
  <c r="A156" i="12"/>
  <c r="A155" i="12"/>
  <c r="A154" i="12"/>
  <c r="G153" i="12"/>
  <c r="E153" i="12" s="1"/>
  <c r="A153" i="12"/>
  <c r="A152" i="12"/>
  <c r="A151" i="12"/>
  <c r="A150" i="12"/>
  <c r="A149" i="12"/>
  <c r="A148" i="12"/>
  <c r="A147" i="12"/>
  <c r="A146" i="12"/>
  <c r="A145" i="12"/>
  <c r="A144" i="12"/>
  <c r="G143" i="12"/>
  <c r="E143" i="12" s="1"/>
  <c r="A143" i="12"/>
  <c r="A142" i="12"/>
  <c r="A141" i="12"/>
  <c r="A140" i="12"/>
  <c r="A139" i="12"/>
  <c r="G138" i="12"/>
  <c r="E138" i="12" s="1"/>
  <c r="A138" i="12"/>
  <c r="A137" i="12"/>
  <c r="A136" i="12"/>
  <c r="A135" i="12"/>
  <c r="A134" i="12"/>
  <c r="G133" i="12"/>
  <c r="E133" i="12" s="1"/>
  <c r="A133" i="12"/>
  <c r="A132" i="12"/>
  <c r="A131" i="12"/>
  <c r="A130" i="12"/>
  <c r="A129" i="12"/>
  <c r="A128" i="12"/>
  <c r="G127" i="12"/>
  <c r="E127" i="12" s="1"/>
  <c r="A127" i="12"/>
  <c r="A126" i="12"/>
  <c r="A125" i="12"/>
  <c r="A124" i="12"/>
  <c r="A123" i="12"/>
  <c r="A122" i="12"/>
  <c r="G121" i="12"/>
  <c r="E121" i="12" s="1"/>
  <c r="A121" i="12"/>
  <c r="A120" i="12"/>
  <c r="A119" i="12"/>
  <c r="A118" i="12"/>
  <c r="A117" i="12"/>
  <c r="G116" i="12"/>
  <c r="E116" i="12" s="1"/>
  <c r="A116" i="12"/>
  <c r="A115" i="12"/>
  <c r="A114" i="12"/>
  <c r="A113" i="12"/>
  <c r="A112" i="12"/>
  <c r="G111" i="12"/>
  <c r="E111" i="12" s="1"/>
  <c r="A111" i="12"/>
  <c r="A110" i="12"/>
  <c r="A109" i="12"/>
  <c r="A108" i="12"/>
  <c r="A107" i="12"/>
  <c r="A106" i="12"/>
  <c r="G105" i="12"/>
  <c r="E105" i="12" s="1"/>
  <c r="A105" i="12"/>
  <c r="A104" i="12"/>
  <c r="A103" i="12"/>
  <c r="A102" i="12"/>
  <c r="A101" i="12"/>
  <c r="A100" i="12"/>
  <c r="G99" i="12"/>
  <c r="E99" i="12" s="1"/>
  <c r="A99" i="12"/>
  <c r="A98" i="12"/>
  <c r="A97" i="12"/>
  <c r="A96" i="12"/>
  <c r="A95" i="12"/>
  <c r="G94" i="12"/>
  <c r="E94" i="12" s="1"/>
  <c r="A94" i="12"/>
  <c r="A93" i="12"/>
  <c r="A92" i="12"/>
  <c r="A91" i="12"/>
  <c r="A90" i="12"/>
  <c r="A89" i="12"/>
  <c r="A88" i="12"/>
  <c r="A87" i="12"/>
  <c r="A86" i="12"/>
  <c r="G85" i="12"/>
  <c r="E85" i="12" s="1"/>
  <c r="A85" i="12"/>
  <c r="A84" i="12"/>
  <c r="A83" i="12"/>
  <c r="A82" i="12"/>
  <c r="A81" i="12"/>
  <c r="A80" i="12"/>
  <c r="G79" i="12"/>
  <c r="E79" i="12" s="1"/>
  <c r="A79" i="12"/>
  <c r="A78" i="12"/>
  <c r="A77" i="12"/>
  <c r="A76" i="12"/>
  <c r="G75" i="12"/>
  <c r="E75" i="12" s="1"/>
  <c r="A75" i="12"/>
  <c r="A74" i="12"/>
  <c r="A73" i="12"/>
  <c r="A72" i="12"/>
  <c r="A71" i="12"/>
  <c r="G70" i="12"/>
  <c r="E70" i="12" s="1"/>
  <c r="A70" i="12"/>
  <c r="A69" i="12"/>
  <c r="A68" i="12"/>
  <c r="A67" i="12"/>
  <c r="A66" i="12"/>
  <c r="A65" i="12"/>
  <c r="A64" i="12"/>
  <c r="A63" i="12"/>
  <c r="A62" i="12"/>
  <c r="A61" i="12"/>
  <c r="G60" i="12"/>
  <c r="E60" i="12" s="1"/>
  <c r="A60" i="12"/>
  <c r="A59" i="12"/>
  <c r="A58" i="12"/>
  <c r="A57" i="12"/>
  <c r="A56" i="12"/>
  <c r="A55" i="12"/>
  <c r="G54" i="12"/>
  <c r="E54" i="12" s="1"/>
  <c r="A54" i="12"/>
  <c r="A53" i="12"/>
  <c r="A52" i="12"/>
  <c r="A51" i="12"/>
  <c r="A50" i="12"/>
  <c r="A49" i="12"/>
  <c r="A48" i="12"/>
  <c r="A47" i="12"/>
  <c r="A46" i="12"/>
  <c r="A45" i="12"/>
  <c r="E44" i="12"/>
  <c r="A44" i="12"/>
  <c r="A43" i="12"/>
  <c r="A42" i="12"/>
  <c r="A41" i="12"/>
  <c r="A40" i="12"/>
  <c r="G39" i="12"/>
  <c r="E39" i="12" s="1"/>
  <c r="A39" i="12"/>
  <c r="A38" i="12"/>
  <c r="A37" i="12"/>
  <c r="A36" i="12"/>
  <c r="A35" i="12"/>
  <c r="A34" i="12"/>
  <c r="A33" i="12"/>
  <c r="A32" i="12"/>
  <c r="A31" i="12"/>
  <c r="A30" i="12"/>
  <c r="A29" i="12"/>
  <c r="G28" i="12"/>
  <c r="E28" i="12" s="1"/>
  <c r="A28" i="12"/>
  <c r="A27" i="12"/>
  <c r="A26" i="12"/>
  <c r="A25" i="12"/>
  <c r="A24" i="12"/>
  <c r="A23" i="12"/>
  <c r="A22" i="12"/>
  <c r="A21" i="12"/>
  <c r="A20" i="12"/>
  <c r="A19" i="12"/>
  <c r="G18" i="12"/>
  <c r="E18" i="12" s="1"/>
  <c r="A18" i="12"/>
  <c r="A17" i="12"/>
  <c r="A16" i="12"/>
  <c r="A15" i="12"/>
  <c r="A14" i="12"/>
  <c r="A13" i="12"/>
  <c r="A12" i="12"/>
  <c r="A11" i="12"/>
  <c r="A10" i="12"/>
  <c r="A9" i="12"/>
  <c r="G8" i="12"/>
  <c r="E8" i="12" s="1"/>
  <c r="A8" i="12"/>
  <c r="E1291" i="12" l="1"/>
  <c r="E846" i="28"/>
  <c r="E1300" i="26"/>
  <c r="E1292" i="12"/>
  <c r="E1293" i="12"/>
  <c r="E1294" i="12" l="1"/>
  <c r="E14" i="5" l="1"/>
  <c r="E25" i="22"/>
  <c r="H24" i="22"/>
  <c r="B23" i="22"/>
  <c r="H21" i="22"/>
  <c r="B20" i="22"/>
  <c r="H18" i="22"/>
  <c r="B17" i="22"/>
  <c r="H15" i="22"/>
  <c r="D13" i="22"/>
  <c r="D16" i="22" s="1"/>
  <c r="D19" i="22" s="1"/>
  <c r="D22" i="22" s="1"/>
  <c r="D25" i="22" s="1"/>
  <c r="C13" i="22"/>
  <c r="B13" i="22"/>
  <c r="B16" i="22" s="1"/>
  <c r="B19" i="22" s="1"/>
  <c r="B22" i="22" s="1"/>
  <c r="H12" i="22"/>
  <c r="B12" i="22"/>
  <c r="B15" i="22" s="1"/>
  <c r="B18" i="22" s="1"/>
  <c r="B21" i="22" s="1"/>
  <c r="B24" i="22" s="1"/>
  <c r="B11" i="22"/>
  <c r="H9" i="22"/>
  <c r="E9" i="22"/>
  <c r="E12" i="22" s="1"/>
  <c r="E15" i="22" s="1"/>
  <c r="E18" i="22" s="1"/>
  <c r="E21" i="22" s="1"/>
  <c r="E24" i="22" s="1"/>
  <c r="H6" i="22"/>
  <c r="C16" i="22" l="1"/>
  <c r="C19" i="22" l="1"/>
  <c r="C22" i="22" l="1"/>
  <c r="C25" i="22" l="1"/>
  <c r="P14" i="20" l="1"/>
  <c r="P13" i="20"/>
  <c r="J13" i="20"/>
  <c r="J12" i="20"/>
  <c r="P11" i="20"/>
  <c r="J11" i="20"/>
  <c r="P10" i="20"/>
  <c r="J10" i="20"/>
  <c r="P9" i="20"/>
  <c r="J9" i="20"/>
  <c r="P8" i="20"/>
  <c r="J8" i="20"/>
  <c r="P7" i="20"/>
  <c r="J7" i="20"/>
  <c r="J6" i="20" l="1"/>
  <c r="J14" i="20" s="1"/>
  <c r="D9" i="20" s="1"/>
  <c r="P6" i="20"/>
  <c r="P15" i="20" s="1"/>
  <c r="D10" i="20" s="1"/>
  <c r="K9" i="16" l="1"/>
  <c r="J9" i="16"/>
  <c r="I9" i="16"/>
  <c r="H9" i="16"/>
  <c r="G9" i="16"/>
  <c r="F9" i="16"/>
  <c r="E9" i="16"/>
  <c r="D9" i="16"/>
  <c r="E18" i="15"/>
  <c r="E17" i="15"/>
  <c r="E16" i="15"/>
  <c r="E15" i="15"/>
  <c r="E14" i="15"/>
  <c r="L13" i="15"/>
  <c r="M13" i="15" s="1"/>
  <c r="E13" i="15"/>
  <c r="L12" i="15"/>
  <c r="M12" i="15" s="1"/>
  <c r="E12" i="15"/>
  <c r="L11" i="15"/>
  <c r="M11" i="15" s="1"/>
  <c r="E11" i="15"/>
  <c r="L10" i="15"/>
  <c r="M10" i="15" s="1"/>
  <c r="E10" i="15"/>
  <c r="L9" i="15"/>
  <c r="M9" i="15" s="1"/>
  <c r="E9" i="15"/>
  <c r="L8" i="15"/>
  <c r="M8" i="15" s="1"/>
  <c r="E8" i="15"/>
  <c r="L7" i="15"/>
  <c r="M7" i="15" s="1"/>
  <c r="E7" i="15"/>
  <c r="A7" i="15"/>
  <c r="A8" i="15" s="1"/>
  <c r="A9" i="15" s="1"/>
  <c r="A10" i="15" s="1"/>
  <c r="A11" i="15" s="1"/>
  <c r="A12" i="15" s="1"/>
  <c r="A13" i="15" s="1"/>
  <c r="A14" i="15" s="1"/>
  <c r="A15" i="15" s="1"/>
  <c r="A16" i="15" s="1"/>
  <c r="A17" i="15" s="1"/>
  <c r="A18" i="15" s="1"/>
  <c r="L6" i="15"/>
  <c r="M6" i="15" s="1"/>
  <c r="E6" i="15"/>
  <c r="G16" i="14"/>
  <c r="G15" i="14"/>
  <c r="G13" i="14"/>
  <c r="G12" i="14"/>
  <c r="G11" i="14"/>
  <c r="G7" i="13"/>
  <c r="G6" i="13"/>
  <c r="G5" i="13"/>
  <c r="F13" i="8"/>
  <c r="F12" i="8"/>
  <c r="F11" i="8"/>
  <c r="F10" i="8"/>
  <c r="H20" i="5"/>
  <c r="E8" i="5"/>
  <c r="E7" i="5" s="1"/>
  <c r="D25" i="3"/>
  <c r="D21" i="3"/>
  <c r="E21" i="3" s="1"/>
  <c r="F10" i="16" l="1"/>
  <c r="F11" i="16"/>
  <c r="G10" i="16"/>
  <c r="G11" i="16"/>
  <c r="H10" i="16"/>
  <c r="H11" i="16"/>
  <c r="E11" i="16"/>
  <c r="E10" i="16"/>
  <c r="E5" i="15"/>
  <c r="E19" i="15" s="1"/>
  <c r="D10" i="10" s="1"/>
  <c r="I11" i="16"/>
  <c r="I10" i="16"/>
  <c r="J11" i="16"/>
  <c r="J10" i="16"/>
  <c r="J12" i="16" s="1"/>
  <c r="J13" i="16" s="1"/>
  <c r="J14" i="16" s="1"/>
  <c r="K10" i="16"/>
  <c r="K11" i="16"/>
  <c r="G8" i="13"/>
  <c r="D11" i="16"/>
  <c r="D10" i="16"/>
  <c r="F6" i="8"/>
  <c r="F5" i="8" s="1"/>
  <c r="G9" i="14"/>
  <c r="M15" i="15"/>
  <c r="M16" i="15" s="1"/>
  <c r="D13" i="10" s="1"/>
  <c r="L5" i="15"/>
  <c r="L14" i="15" s="1"/>
  <c r="D11" i="10" s="1"/>
  <c r="G12" i="16" l="1"/>
  <c r="G13" i="16" s="1"/>
  <c r="G14" i="16" s="1"/>
  <c r="I12" i="16"/>
  <c r="I13" i="16" s="1"/>
  <c r="I14" i="16" s="1"/>
  <c r="E12" i="16"/>
  <c r="E13" i="16" s="1"/>
  <c r="E14" i="16" s="1"/>
  <c r="F12" i="16"/>
  <c r="F13" i="16" s="1"/>
  <c r="F14" i="16" s="1"/>
  <c r="H12" i="16"/>
  <c r="H13" i="16" s="1"/>
  <c r="H14" i="16" s="1"/>
  <c r="K12" i="16"/>
  <c r="K13" i="16" s="1"/>
  <c r="K14" i="16" s="1"/>
  <c r="D12" i="16"/>
  <c r="D13" i="16" s="1"/>
  <c r="D7" i="10"/>
  <c r="D6" i="20"/>
  <c r="D10" i="4"/>
  <c r="G8" i="14"/>
  <c r="F26" i="7" l="1"/>
  <c r="G26" i="7" s="1"/>
  <c r="H26" i="7" s="1"/>
  <c r="F24" i="7"/>
  <c r="G24" i="7" s="1"/>
  <c r="F25" i="7"/>
  <c r="G25" i="7" s="1"/>
  <c r="H25" i="7" s="1"/>
  <c r="F21" i="7"/>
  <c r="G21" i="7" s="1"/>
  <c r="H21" i="7" s="1"/>
  <c r="F20" i="6"/>
  <c r="G20" i="6" s="1"/>
  <c r="H20" i="6" s="1"/>
  <c r="E6" i="6" s="1"/>
  <c r="E7" i="6" s="1"/>
  <c r="E9" i="6" s="1"/>
  <c r="E10" i="6" s="1"/>
  <c r="C7" i="4" s="1"/>
  <c r="D14" i="16"/>
  <c r="E15" i="16" s="1"/>
  <c r="G7" i="14"/>
  <c r="G18" i="14" s="1"/>
  <c r="D9" i="4"/>
  <c r="C9" i="4" s="1"/>
  <c r="C10" i="4"/>
  <c r="D14" i="20" l="1"/>
  <c r="D15" i="10"/>
  <c r="G23" i="7"/>
  <c r="G20" i="7" s="1"/>
  <c r="H24" i="7"/>
  <c r="H23" i="7" s="1"/>
  <c r="H20" i="7" s="1"/>
  <c r="F6" i="7" s="1"/>
  <c r="F7" i="7" s="1"/>
  <c r="F9" i="7" s="1"/>
  <c r="F10" i="7" s="1"/>
  <c r="D7" i="4"/>
  <c r="G7" i="4"/>
  <c r="E7" i="4"/>
  <c r="H7" i="4"/>
  <c r="F7" i="4"/>
  <c r="D8" i="10"/>
  <c r="D9" i="10" s="1"/>
  <c r="D12" i="10" s="1"/>
  <c r="D14" i="10" s="1"/>
  <c r="D16" i="10" s="1"/>
  <c r="I6" i="10" s="1"/>
  <c r="D7" i="20"/>
  <c r="E11" i="6"/>
  <c r="E12" i="6" s="1"/>
  <c r="D8" i="20" l="1"/>
  <c r="D11" i="20" s="1"/>
  <c r="D13" i="20" s="1"/>
  <c r="D15" i="20" s="1"/>
  <c r="D16" i="20" s="1"/>
  <c r="D17" i="20" s="1"/>
  <c r="I7" i="10"/>
  <c r="I8" i="10" s="1"/>
  <c r="F11" i="7"/>
  <c r="F12" i="7" s="1"/>
  <c r="C8" i="4"/>
  <c r="G8" i="4" l="1"/>
  <c r="E8" i="4"/>
  <c r="H8" i="4"/>
  <c r="F8" i="4"/>
  <c r="D8" i="4"/>
  <c r="D19" i="20"/>
  <c r="D20" i="20" s="1"/>
  <c r="C26" i="3" s="1"/>
  <c r="I9" i="10"/>
  <c r="I10" i="10" s="1"/>
  <c r="J2" i="36" l="1"/>
  <c r="I18" i="15"/>
  <c r="I3" i="15" s="1"/>
  <c r="K2" i="34"/>
  <c r="J2" i="35"/>
  <c r="J2" i="30"/>
  <c r="I2" i="28"/>
  <c r="I2" i="26"/>
  <c r="I2" i="12"/>
  <c r="E26" i="3"/>
  <c r="C25" i="3"/>
  <c r="E5" i="5"/>
  <c r="E15" i="5" s="1"/>
  <c r="E16" i="5" s="1"/>
  <c r="E7" i="22"/>
  <c r="E25" i="3" l="1"/>
  <c r="C7" i="3" s="1"/>
  <c r="D14" i="4"/>
  <c r="C14" i="4" s="1"/>
  <c r="H6" i="4"/>
  <c r="H17" i="4" s="1"/>
  <c r="F6" i="4"/>
  <c r="F17" i="4" s="1"/>
  <c r="D6" i="4"/>
  <c r="G6" i="4"/>
  <c r="G17" i="4" s="1"/>
  <c r="E6" i="4"/>
  <c r="E17" i="4" s="1"/>
  <c r="H7" i="22"/>
  <c r="E10" i="22"/>
  <c r="H16" i="4" l="1"/>
  <c r="H18" i="4" s="1"/>
  <c r="H19" i="4" s="1"/>
  <c r="E16" i="4"/>
  <c r="E18" i="4" s="1"/>
  <c r="E19" i="4" s="1"/>
  <c r="F16" i="4"/>
  <c r="F18" i="4" s="1"/>
  <c r="F19" i="4" s="1"/>
  <c r="G16" i="4"/>
  <c r="G18" i="4" s="1"/>
  <c r="G19" i="4" s="1"/>
  <c r="H10" i="22"/>
  <c r="E13" i="22"/>
  <c r="C6" i="4"/>
  <c r="H13" i="22" l="1"/>
  <c r="E16" i="22"/>
  <c r="C18" i="3"/>
  <c r="D18" i="3" l="1"/>
  <c r="D17" i="3" s="1"/>
  <c r="C17" i="3"/>
  <c r="C19" i="3"/>
  <c r="E19" i="22"/>
  <c r="H16" i="22"/>
  <c r="E18" i="3" l="1"/>
  <c r="E22" i="22"/>
  <c r="H22" i="22" s="1"/>
  <c r="C22" i="3" s="1"/>
  <c r="H19" i="22"/>
  <c r="E19" i="3"/>
  <c r="C5" i="3" s="1"/>
  <c r="D12" i="4"/>
  <c r="C12" i="4" s="1"/>
  <c r="E17" i="3"/>
  <c r="C23" i="3" s="1"/>
  <c r="D23" i="3" s="1"/>
  <c r="C24" i="3" l="1"/>
  <c r="C4" i="3"/>
  <c r="D22" i="3"/>
  <c r="E22" i="3" s="1"/>
  <c r="E23" i="3" l="1"/>
  <c r="D24" i="3"/>
  <c r="E24" i="3" s="1"/>
  <c r="C20" i="3"/>
  <c r="D13" i="4" s="1"/>
  <c r="D17" i="4" s="1"/>
  <c r="E20" i="3" l="1"/>
  <c r="C6" i="3" s="1"/>
  <c r="D20" i="3"/>
  <c r="C13" i="4"/>
  <c r="C17" i="4" s="1"/>
  <c r="E30" i="3" l="1"/>
  <c r="G18" i="20" s="1"/>
  <c r="C8" i="3"/>
  <c r="I19" i="15" s="1"/>
  <c r="E31" i="3" l="1"/>
  <c r="C27" i="3" s="1"/>
  <c r="E27" i="3" s="1"/>
  <c r="D15" i="4"/>
  <c r="D16" i="4" s="1"/>
  <c r="D18" i="4" s="1"/>
  <c r="D19" i="4" s="1"/>
  <c r="C9" i="3"/>
  <c r="C15" i="4" l="1"/>
  <c r="C16" i="4" s="1"/>
  <c r="C18" i="4" s="1"/>
  <c r="C1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HAVV</author>
  </authors>
  <commentList>
    <comment ref="C142" authorId="0" shapeId="0" xr:uid="{9C22B1D2-4FFE-4467-B283-D9FAC254783D}">
      <text>
        <r>
          <rPr>
            <b/>
            <sz val="9"/>
            <color indexed="81"/>
            <rFont val="Tahoma"/>
            <family val="2"/>
          </rPr>
          <t>HAVV:</t>
        </r>
        <r>
          <rPr>
            <sz val="9"/>
            <color indexed="81"/>
            <rFont val="Tahoma"/>
            <family val="2"/>
          </rPr>
          <t xml:space="preserve">
bỏ các dòng màu đỏ, thay bằng danh sách màu xanh phía dưới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HAVV</author>
  </authors>
  <commentList>
    <comment ref="E4" authorId="0" shapeId="0" xr:uid="{CF8ECC13-1C0E-4474-B664-AB856BBDEABA}">
      <text>
        <r>
          <rPr>
            <b/>
            <sz val="9"/>
            <color indexed="81"/>
            <rFont val="Tahoma"/>
            <family val="2"/>
          </rPr>
          <t>HAVV:</t>
        </r>
        <r>
          <rPr>
            <sz val="9"/>
            <color indexed="81"/>
            <rFont val="Tahoma"/>
            <family val="2"/>
          </rPr>
          <t xml:space="preserve">
14.1.2026.Bổ sung theo yêu cầu để thẩm định giá</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HAVV</author>
  </authors>
  <commentList>
    <comment ref="B211" authorId="0" shapeId="0" xr:uid="{3951642E-F5C7-4291-8A06-63E967196E0B}">
      <text>
        <r>
          <rPr>
            <b/>
            <sz val="11"/>
            <color indexed="81"/>
            <rFont val="Tahoma"/>
            <family val="2"/>
          </rPr>
          <t>Admin:</t>
        </r>
        <r>
          <rPr>
            <sz val="11"/>
            <color indexed="81"/>
            <rFont val="Tahoma"/>
            <family val="2"/>
          </rPr>
          <t xml:space="preserve">
</t>
        </r>
      </text>
    </comment>
    <comment ref="B595" authorId="1" shapeId="0" xr:uid="{53CD28D7-642B-40BF-BF3D-4EBB6D3373E6}">
      <text>
        <r>
          <rPr>
            <b/>
            <sz val="9"/>
            <color indexed="81"/>
            <rFont val="Tahoma"/>
            <family val="2"/>
          </rPr>
          <t>HAVV:</t>
        </r>
        <r>
          <rPr>
            <sz val="9"/>
            <color indexed="81"/>
            <rFont val="Tahoma"/>
            <family val="2"/>
          </rPr>
          <t xml:space="preserve">
Cần thống nhất cách viết các UC danh mục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565" authorId="0" shapeId="0" xr:uid="{9C354636-A988-4ED6-94A8-4B5B81F9C0A5}">
      <text>
        <r>
          <rPr>
            <b/>
            <sz val="11"/>
            <color indexed="81"/>
            <rFont val="Tahoma"/>
            <family val="2"/>
          </rPr>
          <t>Admin:</t>
        </r>
        <r>
          <rPr>
            <sz val="11"/>
            <color indexed="81"/>
            <rFont val="Tahoma"/>
            <family val="2"/>
          </rPr>
          <t xml:space="preserve">
Mẫu UC dashboard</t>
        </r>
      </text>
    </comment>
    <comment ref="C671" authorId="0" shapeId="0" xr:uid="{5C87749F-F1E3-4C66-8EBA-3362B05892F4}">
      <text>
        <r>
          <rPr>
            <b/>
            <sz val="11"/>
            <color indexed="81"/>
            <rFont val="Tahoma"/>
            <family val="2"/>
          </rPr>
          <t>Admin:</t>
        </r>
        <r>
          <rPr>
            <sz val="11"/>
            <color indexed="81"/>
            <rFont val="Tahoma"/>
            <family val="2"/>
          </rPr>
          <t xml:space="preserve">
Mẫu</t>
        </r>
      </text>
    </comment>
    <comment ref="C728" authorId="0" shapeId="0" xr:uid="{DB706A0B-F925-4910-9BEE-9A3CA2B480DB}">
      <text>
        <r>
          <rPr>
            <b/>
            <sz val="11"/>
            <color indexed="81"/>
            <rFont val="Tahoma"/>
            <family val="2"/>
          </rPr>
          <t>Admin:</t>
        </r>
        <r>
          <rPr>
            <sz val="11"/>
            <color indexed="81"/>
            <rFont val="Tahoma"/>
            <family val="2"/>
          </rPr>
          <t xml:space="preserve">
mẫu</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661" authorId="0" shapeId="0" xr:uid="{611184EB-0C27-45EE-9C84-2BDD64F1263E}">
      <text>
        <r>
          <rPr>
            <b/>
            <sz val="11"/>
            <color indexed="81"/>
            <rFont val="Tahoma"/>
            <family val="2"/>
          </rPr>
          <t>Admin:</t>
        </r>
        <r>
          <rPr>
            <sz val="11"/>
            <color indexed="81"/>
            <rFont val="Tahoma"/>
            <family val="2"/>
          </rPr>
          <t xml:space="preserve">
Mẫu UC dashboard</t>
        </r>
      </text>
    </comment>
    <comment ref="C746" authorId="0" shapeId="0" xr:uid="{74FFF76A-4743-42EE-BD42-32BB85C26573}">
      <text>
        <r>
          <rPr>
            <b/>
            <sz val="11"/>
            <color indexed="81"/>
            <rFont val="Tahoma"/>
            <family val="2"/>
          </rPr>
          <t>Admin:</t>
        </r>
        <r>
          <rPr>
            <sz val="11"/>
            <color indexed="81"/>
            <rFont val="Tahoma"/>
            <family val="2"/>
          </rPr>
          <t xml:space="preserve">
Mẫu</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381" authorId="0" shapeId="0" xr:uid="{8F91C804-7FEE-40FB-9BD0-D3E384F76E11}">
      <text>
        <r>
          <rPr>
            <b/>
            <sz val="11"/>
            <color indexed="81"/>
            <rFont val="Tahoma"/>
            <family val="2"/>
          </rPr>
          <t>Admin:</t>
        </r>
        <r>
          <rPr>
            <sz val="11"/>
            <color indexed="81"/>
            <rFont val="Tahoma"/>
            <family val="2"/>
          </rPr>
          <t xml:space="preserve">
Mẫu UC dashboard</t>
        </r>
      </text>
    </comment>
    <comment ref="C411" authorId="0" shapeId="0" xr:uid="{25536515-9137-4C83-BA5E-A9D685428327}">
      <text>
        <r>
          <rPr>
            <b/>
            <sz val="11"/>
            <color indexed="81"/>
            <rFont val="Tahoma"/>
            <family val="2"/>
          </rPr>
          <t>Admin:</t>
        </r>
        <r>
          <rPr>
            <sz val="11"/>
            <color indexed="81"/>
            <rFont val="Tahoma"/>
            <family val="2"/>
          </rPr>
          <t xml:space="preserve">
Mẫu</t>
        </r>
      </text>
    </comment>
    <comment ref="B433" authorId="0" shapeId="0" xr:uid="{00F140E8-4C72-4BA0-922F-BC44CF620DC3}">
      <text>
        <r>
          <rPr>
            <b/>
            <sz val="11"/>
            <color indexed="81"/>
            <rFont val="Tahoma"/>
            <family val="2"/>
          </rPr>
          <t>Admin:</t>
        </r>
        <r>
          <rPr>
            <sz val="11"/>
            <color indexed="81"/>
            <rFont val="Tahoma"/>
            <family val="2"/>
          </rPr>
          <t xml:space="preserve">
Mấu UC báo cáo</t>
        </r>
      </text>
    </comment>
    <comment ref="C433" authorId="0" shapeId="0" xr:uid="{28B7FF5D-8FE5-45AB-A041-C34880B39A72}">
      <text>
        <r>
          <rPr>
            <b/>
            <sz val="11"/>
            <color indexed="81"/>
            <rFont val="Tahoma"/>
            <family val="2"/>
          </rPr>
          <t>Admin:</t>
        </r>
        <r>
          <rPr>
            <sz val="11"/>
            <color indexed="81"/>
            <rFont val="Tahoma"/>
            <family val="2"/>
          </rPr>
          <t xml:space="preserve">
mẫu</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HAVV</author>
    <author>Admin</author>
  </authors>
  <commentList>
    <comment ref="B136" authorId="0" shapeId="0" xr:uid="{4396E072-3578-4367-AEAD-6E79E77ED6AE}">
      <text>
        <r>
          <rPr>
            <b/>
            <sz val="9"/>
            <color indexed="81"/>
            <rFont val="Tahoma"/>
            <family val="2"/>
          </rPr>
          <t>HAVV:</t>
        </r>
        <r>
          <rPr>
            <sz val="9"/>
            <color indexed="81"/>
            <rFont val="Tahoma"/>
            <family val="2"/>
          </rPr>
          <t xml:space="preserve">
MQ/Streaming là pipeline nhận – xử lý – chuẩn hóa dữ liệu</t>
        </r>
      </text>
    </comment>
    <comment ref="B195" authorId="0" shapeId="0" xr:uid="{68F82AF5-B742-4FE5-99FE-695951F15C0A}">
      <text>
        <r>
          <rPr>
            <b/>
            <sz val="9"/>
            <color indexed="81"/>
            <rFont val="Tahoma"/>
            <family val="2"/>
          </rPr>
          <t>HAVV:</t>
        </r>
        <r>
          <rPr>
            <sz val="9"/>
            <color indexed="81"/>
            <rFont val="Tahoma"/>
            <family val="2"/>
          </rPr>
          <t xml:space="preserve">
MQ/Streaming là pipeline nhận – xử lý – chuẩn hóa dữ liệu</t>
        </r>
      </text>
    </comment>
    <comment ref="B485" authorId="1" shapeId="0" xr:uid="{422A0F2F-1636-4876-8DF6-E45B069DED41}">
      <text>
        <r>
          <rPr>
            <b/>
            <sz val="11"/>
            <color indexed="81"/>
            <rFont val="Tahoma"/>
            <family val="2"/>
          </rPr>
          <t>Admin:</t>
        </r>
        <r>
          <rPr>
            <sz val="11"/>
            <color indexed="81"/>
            <rFont val="Tahoma"/>
            <family val="2"/>
          </rPr>
          <t xml:space="preserve">
Mẫu UC dashboard</t>
        </r>
      </text>
    </comment>
    <comment ref="A537" authorId="1" shapeId="0" xr:uid="{13DE08C5-BD50-4A8E-A640-A087D81F3961}">
      <text>
        <r>
          <rPr>
            <b/>
            <sz val="11"/>
            <color indexed="81"/>
            <rFont val="Tahoma"/>
            <family val="2"/>
          </rPr>
          <t>Admin:</t>
        </r>
        <r>
          <rPr>
            <sz val="11"/>
            <color indexed="81"/>
            <rFont val="Tahoma"/>
            <family val="2"/>
          </rPr>
          <t xml:space="preserve">
Mấu UC báo cáo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6" authorId="0" shapeId="0" xr:uid="{00000000-0006-0000-0E00-000009000000}">
      <text>
        <r>
          <rPr>
            <sz val="11"/>
            <color theme="1"/>
            <rFont val="Arial"/>
            <family val="2"/>
            <scheme val="minor"/>
          </rPr>
          <t>======
ID#AAABRzq_aQk
HAVV    (2024-07-19 13:44:50)
0: Không yêu cầu xử lý phân tán.
1: Yêu cầu một lớp/thành phần của hệ thống tạo dữ liệu và truyền cho các lớp/thành phần khác của hệ thống để xử lý thủ công (có sự can thiệp của con người).
2: Yêu cầu một lớp/thành phần của hệ thống tạo dữ liệu và truyền cho các lớp/thành phần khác của hệ thống để xử lý tự động (không cần con người can thiệp vào việc xử lý).
3: Yêu cầu xử lý phân tán, dữ liệu được truyền theo một chiều (dữ liệu được xử lý tại một lớp/thành phần của hệ thống và được truyền qua lớp/thành phần khác của hệ thống xử lý tiếp).
4: Yêu cầu xử lý phân tán, dữ liệu được truyền theo hai chiều (dữ liệu được xử lý tại một lớp/thành phần của hệ thống và được truyền qua lớp/thành phần khác của hệ thống xử lý tiếp, sau khi xử lý xong, dữ liệu được truyền ngược lại cho lớp/thành phần ban đầu của hệ thống).
5: Yêu cầu hệ thống có thể tự động phân bổ tài nguyên (CPU, RAM, ...) một cách hợp lý cho các lớp/thành phần của hệ thống khi xử lý phân tán hoặc yêu cầu hệ thống tự động lựa chọn lớp/thành phần thích hợp nhất để xử lý.</t>
        </r>
      </text>
    </comment>
    <comment ref="K6" authorId="0" shapeId="0" xr:uid="{00000000-0006-0000-0E00-00000D000000}">
      <text>
        <r>
          <rPr>
            <sz val="11"/>
            <color theme="1"/>
            <rFont val="Arial"/>
            <family val="2"/>
            <scheme val="minor"/>
          </rPr>
          <t>======
ID#AAABRzpqxhE
HAVV    (2024-07-19 13:44:50)
Yêu cầu nhóm thành viên tham gia phát triển có kinh nghiệm tham gia dự án áp dụng một trong những quy trình phát triển phần mềm dưới đây. Các quy trình phát triển phần mềm bao gồm:
- Quy trình phát triển phần mềm theo mẫu RUP (Rational Unified Process - Tiến trình hợp nhất được phát triển bởi hãng IBM);
- Quy trình phát triển phần mềm theo Mô hình thác nước (Waterfall model);
- Quy trình phát triển phần mềm Mô hình xoắn ốc (Spiral model);
- Quy trình phát triển phần mềm Mô hình agile;
- Quy trình phát triển phần mềm Mô hình tiếp cận lặp (Iterative model);
- Mô hình tăng trưởng (Incremental model);
- Quy trình phát triển phần mềm Mô hình chữ V (V model);
- Quy trình phát triển phần mềm Mô hình Scrum;
- Mô hình RAD (Rapid Application Development);
- Quy trình quản lý chất lượng (ISO) áp dụng trong lĩnh vực phát triển phần mềm;
- Các quy trình khác.
Giá trị xếp hạng EFW1 càng cao tương ứng với yêu cầu số thành viên có kinh nghiệm càng nhiều.
0: Dưới 10% các thành viên nhóm phát triển có kinh nghiệm tham gia dự án có áp dụng quy trình phát triển phần mềm.
1: Yêu cầu ít nhất 10% thành viên nhóm phát triển có kinh nghiệm tham gia dự án có áp dụng quy trình phát triển phần mềm.
2: Yêu cầu ít nhất 20% thành viên nhóm phát triển có kinh nghiệm tham gia dự án có áp dụng quy trình phát triển phần mềm.
3: Yêu cầu ít nhất 30% thành viên nhóm phát triển có kinh nghiệm tham gia dự án có áp dụng quy trình phát triển phần mềm.
4: Yêu cầu ít nhất 40% thành viên nhóm phát triển có kinh nghiệm tham gia dự án có áp dụng quy trình phát triển phần mềm.
5: Yêu cầu ít nhất 50% thành viên nhóm phát triển có kinh nghiệm tham gia dự án có áp dụng quy trình phát triển phần mềm.</t>
        </r>
      </text>
    </comment>
    <comment ref="D7" authorId="0" shapeId="0" xr:uid="{00000000-0006-0000-0E00-00000A000000}">
      <text>
        <r>
          <rPr>
            <sz val="11"/>
            <color theme="1"/>
            <rFont val="Arial"/>
            <family val="2"/>
            <scheme val="minor"/>
          </rPr>
          <t>======
ID#AAABRzq_aQg
HAVV    (2024-07-19 13:44:50)
0: Không có yêu cầu về hiệu năng.
1: Có yêu cầu về hiệu năng nhưng không cụ thể.
2: Yêu cầu cụ thể về hiệu năng trong giờ cao điểm. Không có yêu cầu thiết kế riêng biệt về sử dụng tài nguyên hệ thống để đáp ứng yêu cầu hiệu năng trong giờ cao điểm.
3: Yêu cầu cụ thể hiệu năng trong toàn bộ thời gian tác nghiệp. Không có yêu cầu thiết kế riêng biệt về sử dụng tài nguyên hệ thống để đáp ứng yêu cầu hiệu năng, yêu cầu cụ thể về thời gian phản hồi đối với các giao dịch được xử lý với các hệ thống (tích hợp) khác.
4: Gồm các yêu cầu trong trường hợp “Giá trị xếp hạng” = 3 và có yêu cầu phân tích cụ thể, rõ ràng hiệu năng trong thiết kế trên cơ sở các yêu cầu về hiệu năng được nêu.
5: Gồm các yêu cầu trong trường hợp “Giá trị xếp hạng” = 4 và yêu cầu có công cụ phân tích hiệu năng để sử dụng trong các giai đoạn phát triển, triển khai nhằm chứng minh việc đáp ứng các yêu cầu về hiệu năng đã đặt ra.</t>
        </r>
      </text>
    </comment>
    <comment ref="K7" authorId="0" shapeId="0" xr:uid="{00000000-0006-0000-0E00-000014000000}">
      <text>
        <r>
          <rPr>
            <sz val="11"/>
            <color theme="1"/>
            <rFont val="Arial"/>
            <family val="2"/>
            <scheme val="minor"/>
          </rPr>
          <t>======
ID#AAABRzpqxgo
HAVV    (2024-07-19 13:44:50)
Yêu cầu thành viên nhóm phát triển có kinh nghiệm xây dựng, phát triển, mở rộng những ứng dụng tương tự.
Giá trị xếp hạng EFW2 càng cao tương ứng với yêu cầu số thành viên có kinh nghiệm càng nhiều.
0: Dưới 10% thành viên nhóm phát triển có kinh nghiệm phát triển ứng dụng tương tự.
1: Yêu cầu ít nhất 10% thành viên nhóm phát triển có kinh nghiệm phát triển ứng dụng tương tự.
2: Yêu cầu ít nhất 20% thành viên nhóm phát triển có kinh nghiệm phát triển ứng dụng tương tự.
3: Yêu cầu ít nhất 30% thành viên nhóm phát triển có kinh nghiệm phát triển ứng dụng tương tự.
4: Yêu cầu ít nhất 40% thành viên nhóm phát triển có kinh nghiệm phát triển ứng dụng tương tự.
5: Yêu cầu ít nhất 50% thành viên nhóm phát triển có kinh nghiệm phát triển ứng dụng tương tự.</t>
        </r>
      </text>
    </comment>
    <comment ref="D8" authorId="0" shapeId="0" xr:uid="{00000000-0006-0000-0E00-000007000000}">
      <text>
        <r>
          <rPr>
            <sz val="11"/>
            <color theme="1"/>
            <rFont val="Arial"/>
            <family val="2"/>
            <scheme val="minor"/>
          </rPr>
          <t>======
ID#AAABRzq_aQs
HAVV    (2024-07-19 13:44:50)
- Trợ giúp điều hướng (ví dụ: các menu được tạo động và thêm bớt tùy nhu cầu người dùng, Hypermedia thích hợp,…).;
- Di chuyển con trỏ tự động (khi một trường thông tin đã được nhập xong, ví dụ như chọn giá trị trong danh sách thì con trỏ được chuyển sang trường thông tin tiếp theo);
- Các phím chức năng được cài đặt sẵn (các phím tắt được gán cho các phím hoặc tổ hợp phím cho phép thực hiện tác vụ nào đó, như tổ hợp phím Alt+phím, Ctrl+phím,…);
- Các ràng buộc đơn giản (ví dụ: tính hợp lệ của trường dữ liệu nhập vào, như dữ liệu kiểu số, dữ liệu ngày tháng,…) được kiểm tra ngay trên màn hình chức năng mà người dùng tương tác;
- Sử dụng nhiều màu sắc và hình ảnh nổi bật trong màn hình (hoặc việc sử dụng màu sắc, hình ảnh hoặc hình nền có tính chất tương phản cao để làm nổi bật nội dung); giao diện có nét tương đồng về mặt thiết kế so với các ứng dụng mà người dùng đang sử dụng (đưa ra cụ thể các yêu cầu về giao diện để chứng minh tính tương đồng với các ứng dụng đang sử dụng);
- Tối thiểu hóa số lượng giao diện để đạt được các mục tiêu nghiệp vụ (yêu cầu cụ thể số lượng giao diện tối thiểu);
- Hỗ trợ và tài liệu trực tuyến (từ hệ thống có thể gọi chức năng trợ giúp tương ứng với chức năng đang chọn hoặc gọi tới tài liệu như một phần trong hệ thống);
- Hỗ trợ song ngữ, đa ngôn ngữ;
- Các tiêu chí khác.
0: Không có yêu cầu nào về hiệu quả sử dụng theo các tiêu chí nêu trên.
1: Yêu cầu đáp ứng từ 1 đến 3 tiêu chí nêu trên.
2: Yêu cầu đáp ứng từ 4 đến 5 tiêu chí nêu trên.
3: Yêu cầu đáp ứng từ 6 tiêu chí nêu trên trở lên.
4: Yêu cầu đáp ứng từ 6 tiêu chí nêu trên trở lên và phần mềm được thiết kế phải có các phương án, giải pháp để giảm thiểu thao tác nhập liệu thủ công, tối đa hóa các giá trị mặc định, sử dụng các mẫu biểu sẵn có.
5: Yêu cầu đáp ứng từ 7 tiêu chí nêu trên trở lên và phần mềm được thiết kế phải có các phương án, giải pháp để giảm thiểu thao tác nhập liệu thủ công, tối đa hóa các giá trị mặc định, sử dụng các mẫu biểu sẵn có.</t>
        </r>
      </text>
    </comment>
    <comment ref="K8" authorId="0" shapeId="0" xr:uid="{00000000-0006-0000-0E00-00000C000000}">
      <text>
        <r>
          <rPr>
            <sz val="11"/>
            <color theme="1"/>
            <rFont val="Arial"/>
            <family val="2"/>
            <scheme val="minor"/>
          </rPr>
          <t>======
ID#AAABRzpqxhI
HAVV    (2024-07-19 13:44:50)
Yêu cầu thành viên nhóm phát triển có/không có kinh nghiệm về hướng đối tượng, hoặc có sử dụng/không sử dụng thành thạo các công cụ phát triển hướng đối tượng. “Kinh nghiệm về hướng đối tượng” thể hiện qua việc đã từng thực hiện phân tích, và/hoặc thực hiện thiết kế, và/hoặc thực hiện lập trình hướng đối tượng.
Giá trị xếp hạng EFW3 càng cao tương ứng với yêu cầu số thành viên có kinh nghiệm càng nhiều.
0: Dưới 10% nhóm phát triển có kinh nghiệm về hướng đối tượng.
1: Yêu cầu ít nhất 10% thành viên nhóm phát triển có kinh nghiệm về hướng đối tượng.
2: Yêu cầu ít nhất 20% thành viên nhóm phát triển có kinh nghiệm về hướng đối tượng.
3: Yêu cầu ít nhất 30% thành viên nhóm phát triển có kinh nghiệm về hướng đối tượng.
4: Yêu cầu ít nhất 40% thành viên nhóm phát triển có kinh nghiệm về hướng đối tượng.
5: Yêu cầu ít nhất 50% thành viên nhóm phát triển có kinh nghiệm về hướng đối tượng.</t>
        </r>
      </text>
    </comment>
    <comment ref="D9" authorId="0" shapeId="0" xr:uid="{00000000-0006-0000-0E00-000013000000}">
      <text>
        <r>
          <rPr>
            <sz val="11"/>
            <color theme="1"/>
            <rFont val="Arial"/>
            <family val="2"/>
            <scheme val="minor"/>
          </rPr>
          <t>======
ID#AAABRzpqxgs
HAVV    (2024-07-19 13:44:50)
Một số tiêu chí để đánh giá độ phức tạp của xử lý bên trong như:
- Yêu cầu kiểm soát dữ liệu và/hoặc xử lý bảo mật riêng;
- Yêu cầu xử lý lô-gic mở rộng: là các yêu cầu bổ sung thêm làm các chức năng hoàn thiện hơn (ví dụ: các xử lý kiểm tra tính hợp lý của dữ liệu nhập vào,…);
- Yêu cầu có sử dụng công thức toán học: Yêu cầu sử dụng các công thức tính toán theo tỷ lệ, theo công thức định nghĩa trước hoặc theo các điều kiện dữ liệu khác nhau,...;
- Yêu cầu xử lý ngoại lệ cho những giao dịch không hoàn chỉnh phải được xử lý lại (ví dụ: các giao dịch máy rút tiền tự động chưa hoàn thành do bị ngắt kết nối hoặc lỗi dữ liệu);
- Yêu cầu xử lý nhiều loại thông tin đầu vào hoặc thông tin đầu ra (ví dụ: yêu cầu xử lý các loại thông tin dạng tệp, âm thanh, hình ảnh; yêu cầu xử lý thông tin đầu vào nhận được từ thiết bị đa phương tiện, thiết bị ngoại vi độc lập, giọng nói, đọc mã vạch, quét võng mạc, phân tích hơi thở,...);
- Các tiêu chí khác.
0: Không có yêu cầu nào trong 5 loại tiêu chí nêu trên.
1: Có 1 yêu cầu trong các tiêu chí nêu trên.
2: Có 2 yêu cầu trong các tiêu chí nêu trên.
3: Có 3 yêu cầu trong các tiêu chí nêu trên.
4: Có 4 yêu cầu trong các tiêu chí nêu trên.
5: Có 5 yêu cầu trong các tiêu chí nêu trên.</t>
        </r>
      </text>
    </comment>
    <comment ref="K9" authorId="0" shapeId="0" xr:uid="{00000000-0006-0000-0E00-000005000000}">
      <text>
        <r>
          <rPr>
            <sz val="11"/>
            <color theme="1"/>
            <rFont val="Arial"/>
            <family val="2"/>
            <scheme val="minor"/>
          </rPr>
          <t>======
ID#AAABRzq_aQ0
HAVV    (2024-07-19 13:44:50)
Kinh nghiệm của trưởng nhóm lập trình” thể hiện các yêu cầu về khả năng tổ chức, quản lý và triển khai nhiệm vụ trong nhóm của trưởng nhóm lập trình, kinh nghiệm này thường xác định theo số lượng dự án/nhiệm vụ đã tham gia với vai trò trưởng nhóm lập trình.
Giá trị xếp hạng EFW4 càng cao tương ứng với yêu cầu số dự án/nhiệm vụ đã tham gia với vai trò trưởng nhóm lập trình càng nhiều.
0: Không yêu cầu về kinh nghiệm của trưởng nhóm lập trình.
1: Yêu cầu trưởng nhóm lập trình đã có kinh nghiệm làm trưởng nhóm lập trình 1 dự án/nhiệm vụ.
2: Yêu cầu trưởng nhóm lập trình đã có kinh nghiệm làm trưởng nhóm lập trình 2 dự án/nhiệm vụ.
3: Yêu cầu trưởng nhóm lập trình đã có kinh nghiệm làm trưởng nhóm lập trình 3 dự án/nhiệm vụ.
4: Yêu cầu trưởng nhóm lập trình đã có kinh nghiệm làm trưởng nhóm lập trình 4 dự án/nhiệm vụ.
5: Yêu cầu trưởng nhóm lập trình đã có kinh nghiệm làm trưởng nhóm lập trình 5 dự án/nhiệm vụ.</t>
        </r>
      </text>
    </comment>
    <comment ref="D10" authorId="0" shapeId="0" xr:uid="{00000000-0006-0000-0E00-000015000000}">
      <text>
        <r>
          <rPr>
            <sz val="11"/>
            <color theme="1"/>
            <rFont val="Arial"/>
            <family val="2"/>
            <scheme val="minor"/>
          </rPr>
          <t>======
ID#AAABRzpqxgk
HAVV    (2024-07-19 13:44:50)
0: Không có yêu cầu về việc tái sử dụng mã nguồn.
3: Yêu cầu ứng dụng phải được đóng gói riêng và/hoặc tài liệu hóa nhằm tạo điều kiện cho việc tái sử dụng lại. Có yêu cầu có thể tùy chỉnh ứng dụng để tái sử dụng bằng cách điều chỉnh mã nguồn.
5: Yêu cầu ứng dụng phải được đóng gói riêng và/hoặc tài liệu hóa nhằm tạo điều kiện cho việc tái sử dụng lại. Có yêu cầu có thể tùy chỉnh ứng dụng để tái sử dụng bằng cách thay đổi tham số mà không cần điều chỉnh mã nguồn.</t>
        </r>
      </text>
    </comment>
    <comment ref="K10" authorId="0" shapeId="0" xr:uid="{00000000-0006-0000-0E00-000012000000}">
      <text>
        <r>
          <rPr>
            <sz val="11"/>
            <color theme="1"/>
            <rFont val="Arial"/>
            <family val="2"/>
            <scheme val="minor"/>
          </rPr>
          <t>======
ID#AAABRzpqxgw
HAVV    (2024-07-19 13:44:50)
“Tính chủ động” thể hiện khả năng tự quản, khả năng tự đảm bảo năng suất, chất lượng, khối lượng, tiến độ công việc của nhóm xây dựng, phát triển, mở rộng phần mềm.
Giá trị xếp hạng EFW5 càng cao tương ứng với yêu cầu về tính chủ động trong công việc càng cao.
0: Yêu cầu nhóm phát triển có kế hoạch cụ thể công việc (hằng ngày), lập báo cáo công việc hằng ngày.
1: Yêu cầu nhóm phát triển thực hiện báo cáo công việc hàng tuần.
2: Yêu cầu nhóm phát triển thực hiện báo cáo công việc theo tháng.
3: Yêu cầu nhóm phát triển thực hiện báo cáo công việc quý.
4: Yêu cầu nhóm phát triển thực hiện báo cáo công việc theo các mốc công việc/sản phẩm trong kế hoạch thực hiện nhưng không yêu cầu lập báo cáo công việc định kỳ.
5: Không yêu cầu nhóm phát triển thực hiện báo cáo theo các mốc công việc/sản phẩm trong kế hoạch thực hiện.</t>
        </r>
      </text>
    </comment>
    <comment ref="D11" authorId="0" shapeId="0" xr:uid="{00000000-0006-0000-0E00-00000E000000}">
      <text>
        <r>
          <rPr>
            <sz val="11"/>
            <color theme="1"/>
            <rFont val="Arial"/>
            <family val="2"/>
            <scheme val="minor"/>
          </rPr>
          <t>======
ID#AAABRzpqxhA
HAVV    (2024-07-19 13:44:50)
0: Không có yêu cầu cài đặt.
1: Yêu cầu cung cấp công cụ hỗ trợ cài đặt tự động trên một môi trường vận hành phần mềm (hệ điều hành máy chủ, máy tính, thiết bị di động,…) không có yêu cầu thiết lập thông số khi cài đặt.
2: Yêu cầu cung cấp công cụ hỗ trợ cài đặt tự động trên một môi trường vận hành phần mềm (hệ điều hành máy chủ, máy tính, thiết bị di động,…), có yêu cầu thiết lập thông số khi cài đặt.
3: Yêu cầu cung cấp công cụ hỗ trợ cài đặt tự động trên một môi trường vận hành phần mềm (hệ điều hành máy chủ, máy tính, thiết bị di động,…), có yêu cầu thiết lập thông số khi cài đặt và có yêu cầu phải xây dựng tài liệu hướng dẫn cài đặt.
4: Yêu cầu cung cấp công cụ hỗ trợ cài đặt tự động trên hai môi trường vận hành phần mềm (hệ điều hành máy chủ, máy tính, thiết bị di động,…), yêu cầu thiết lập thông số khi cài đặt trên hai môi trường và có yêu cầu phải xây dựng tài liệu hướng dẫn cài đặt.
5: Yêu cầu cung cấp công cụ hỗ trợ cài đặt tự động từ ba môi trường vận hành phần mềm (hệ điều hành máy chủ, máy tính, thiết bị di động,…) trở lên, yêu cầu thiết lập thông số khi cài đặt trên các môi trường và có yêu cầu phải xây dựng tài liệu hướng dẫn cài đặt.</t>
        </r>
      </text>
    </comment>
    <comment ref="K11" authorId="0" shapeId="0" xr:uid="{00000000-0006-0000-0E00-000008000000}">
      <text>
        <r>
          <rPr>
            <sz val="11"/>
            <color theme="1"/>
            <rFont val="Arial"/>
            <family val="2"/>
            <scheme val="minor"/>
          </rPr>
          <t>======
ID#AAABRzq_aQo
HAVV    (2024-07-19 13:44:50)
Một số tiêu chí đưa ra để đánh giá độ ổn định của các yêu cầu như:
- Mức 0: Các yêu cầu hệ thống không có độ ổn định, có thể có trên 50% số lượng Use case liên quan đến những yêu cầu nghiệp vụ cần phân tích, đặc tả cụ thể, chi tiết hơn.
- Mức 1: Các yêu cầu hệ thống có độ ổn định rất thấp, có thể có từ 30% đến 50% số lượng Use case liên quan đến những yêu cầu nghiệp vụ cần phân tích, đặc tả cụ thể, chi tiết hơn.
- Mức 2: Các yêu cầu hệ thống có độ ổn định thấp, có thể có từ 10% đến 30% số lượng Use case liên quan đến những yêu cầu nghiệp vụ cần phân tích, đặc tả cụ thể, chi tiết hơn.
- Mức 3: Các yêu cầu hệ thống tương đối ổn định, có thể có dưới 10% số lượng Use case liên quan đến những yêu cầu nghiệp vụ cần phân tích, đặc tả cụ thể, chi tiết hơn.
- Mức 4: Các yêu cầu hệ thống ổn định, trong giai đoạn xây dựng, phát triển, mở rộng phần mềm chỉ cho phép điều chỉnh giao diện về mặt mỹ thuật.
- Mức 5: Các yêu cầu hệ thống hoàn toàn ổn định.</t>
        </r>
      </text>
    </comment>
    <comment ref="D12" authorId="0" shapeId="0" xr:uid="{00000000-0006-0000-0E00-000002000000}">
      <text>
        <r>
          <rPr>
            <sz val="11"/>
            <color theme="1"/>
            <rFont val="Arial"/>
            <family val="2"/>
            <scheme val="minor"/>
          </rPr>
          <t>======
ID#AAABRzq_aRE
HAVV    (2024-07-19 13:44:50)
HAVV
0: Việc vận hành hệ thống thực hiện đơn giản, không yêu cầu lập quy trình vận hành hệ thống.
3: Việc vận hành hệ thống thực hiện theo quy trình, có yêu cầu phải lập quy trình vận hành hệ thống.
5: Việc vận hành hệ thống thực hiện tự động, có nghĩa là không cần sự can thiệp của con người để vận hành hệ thống ngay cả khi có lỗi xảy ra, trừ việc khởi động hoặc tắt hệ thống. Hệ thống có chức năng tự khôi phục khi có lỗi.</t>
        </r>
      </text>
    </comment>
    <comment ref="K12" authorId="0" shapeId="0" xr:uid="{00000000-0006-0000-0E00-000011000000}">
      <text>
        <r>
          <rPr>
            <sz val="11"/>
            <color theme="1"/>
            <rFont val="Arial"/>
            <family val="2"/>
            <scheme val="minor"/>
          </rPr>
          <t>======
ID#AAABRzpqxg0
HAVV    (2024-07-19 13:44:50)
Nhóm xây dựng, phát triển, mở rộng hệ thống sử dụng/không sử dụng nhân viên làm bán thời gian.
Giá trị xếp hạng EFW7 càng cao tương ứng với việc cho phép càng nhiều nhân viên làm việc bán thời gian.
0: Không sử dụng nhân viên làm bán thời gian.
1: Cho phép tối đa 10% nhân viên làm bán thời gian.
2: Cho phép tối đa 20% nhân viên làm bán thời gian.
3: Cho phép tối đa 30% nhân viên làm bán thời gian.
4: Cho phép tối đa 40% nhân viên làm bán thời gian.
5: Cho phép trên 40% trở lên nhân viên làm bán thời gian.</t>
        </r>
      </text>
    </comment>
    <comment ref="D13" authorId="0" shapeId="0" xr:uid="{00000000-0006-0000-0E00-000003000000}">
      <text>
        <r>
          <rPr>
            <sz val="11"/>
            <color theme="1"/>
            <rFont val="Arial"/>
            <family val="2"/>
            <scheme val="minor"/>
          </rPr>
          <t>======
ID#AAABRzq_aRA
HAVV    (2024-07-19 13:44:50)
0: Chỉ yêu cầu hệ thống vận hành trên một môi trường phần mềm và phần cứng cụ thể.
3: Có yêu cầu hệ thống vận hành được trên môi trường phần mềm hoặc phần cứng tương tự nhau.
5: Có yêu cầu hệ thống vận hành được trên nhiều môi trường phần mềm hoặc phần cứng không đồng nhất.</t>
        </r>
      </text>
    </comment>
    <comment ref="K13" authorId="0" shapeId="0" xr:uid="{00000000-0006-0000-0E00-000004000000}">
      <text>
        <r>
          <rPr>
            <sz val="11"/>
            <color theme="1"/>
            <rFont val="Arial"/>
            <family val="2"/>
            <scheme val="minor"/>
          </rPr>
          <t>======
ID#AAABRzq_aQ4
HAVV    (2024-07-19 13:44:50)
Nhóm phát triển có/không có kinh nghiệm trong việc sử dụng ngôn ngữ lập trình dự kiến dùng để xây dựng, phát triển, mở rộng phần mềm.
Giá trị xếp hạng EFW8 càng cao tương ứng với yêu cầu số thành viên có kinh nghiệm càng nhiều.
0: Không yêu cầu thành viên nhóm lập trình có kinh nghiệm lập trình.
1: Yêu cầu ít nhất 20% thành viên nhóm lập trình có kinh nghiệm lập trình.
2: Yêu cầu ít nhất 40% thành viên nhóm lập trình có kinh nghiệm lập trình.
3: Yêu cầu ít nhất 60% thành viên nhóm lập trình có kinh nghiệm lập trình.
4: Yêu cầu ít nhất 80% thành viên nhóm lập trình có kinh nghiệm lập trình.
5: Yêu cầu tất cả các thành viên trong nhóm lập trình có kinh nghiệm lập trình.</t>
        </r>
      </text>
    </comment>
    <comment ref="D14" authorId="0" shapeId="0" xr:uid="{00000000-0006-0000-0E00-000001000000}">
      <text>
        <r>
          <rPr>
            <sz val="11"/>
            <color theme="1"/>
            <rFont val="Arial"/>
            <family val="2"/>
            <scheme val="minor"/>
          </rPr>
          <t>======
ID#AAABRzq_aRI
HAVV    (2024-07-19 13:44:50)
0: Không có yêu cầu về việc chỉnh sửa hệ thống trong tương lai.
3: Có yêu cầu về việc chỉnh sửa hệ thống trong tương lai mà không cần lập trình lại từ đầu.
5: Có yêu cầu về việc chỉnh sửa hệ thống trong tương lai mà không cần lập trình lại, chỉ cần cấu hình lại hệ thống.</t>
        </r>
      </text>
    </comment>
    <comment ref="D15" authorId="0" shapeId="0" xr:uid="{00000000-0006-0000-0E00-000006000000}">
      <text>
        <r>
          <rPr>
            <sz val="11"/>
            <color theme="1"/>
            <rFont val="Arial"/>
            <family val="2"/>
            <scheme val="minor"/>
          </rPr>
          <t>======
ID#AAABRzq_aQw
HAVV    (2024-07-19 13:44:50)
0: Không có yêu cầu truy cập dữ liệu đồng thời.
1: Yêu cầu truy cập dữ liệu đồng thời nhưng không thường xuyên.
2: Yêu cầu truy cập dữ liệu đồng thời theo định kỳ.
3: Yêu cầu truy cập dữ liệu đồng thời tại mọi thời điểm.
4: Gồm các yêu cầu trong trường hợp “Giá trị xếp hạng” = 3 và thiết kế phải đưa ra phương án, giải pháp đánh giá, xử lý các điểm tắc nghẽn khi truy cập dữ liệu đồng thời.
5: Gồm các yêu cầu trong trường hợp “Giá trị xếp hạng” = 4 và thiết kế phải đề xuất công cụ kiểm soát việc xử lý truy cập dữ liệu đồng thời.</t>
        </r>
      </text>
    </comment>
    <comment ref="D16" authorId="0" shapeId="0" xr:uid="{00000000-0006-0000-0E00-00000F000000}">
      <text>
        <r>
          <rPr>
            <sz val="11"/>
            <color theme="1"/>
            <rFont val="Arial"/>
            <family val="2"/>
            <scheme val="minor"/>
          </rPr>
          <t>======
ID#AAABRzpqxg8
HAVV    (2024-07-19 13:44:50)
Một số tiêu chí đưa ra để đánh giá mức độ hỗ trợ bảo mật như sau: tiêu chí mức 1, mức 2, mức 3, mức 4, mức 5 tương ứng với yêu cầu kỹ thuật của hệ thống thông tin cấp độ 1, cấp độ 2, cấp độ 3, cấp độ 4, cấp độ 5 trong yêu cầu an toàn cơ bản đối với phần mềm nội bộ quy định tại Thông tư số 12/2022/TT-BTTTT ngày 12/8/2022 của Bộ trưởng Bộ Thông tin và Truyền thông quy định chi tiết và hướng dẫn một số điều của Nghị định số 85/2016/NĐ-CP ngày 01 tháng 7 năm 2016 về bảo đảm an toàn hệ thống thông tin theo cấp độ và Quyết định số 742/QĐ-BTTTT ngày 22/4/2022 của Bộ trưởng Bộ Thông tin và Truyền thông ban hành yêu cầu an toàn cơ bản đối với phần mềm nội bộ.
0: Không có yêu cầu bảo mật.
1: Yêu cầu bảo mật mức 1.
2: Yêu cầu bảo mật mức 2.
3: Yêu cầu bảo mật mức 3.
4: Yêu cầu bảo mật mức 4.
5: Yêu cầu bảo mật mức 5.</t>
        </r>
      </text>
    </comment>
    <comment ref="D17" authorId="0" shapeId="0" xr:uid="{00000000-0006-0000-0E00-00000B000000}">
      <text>
        <r>
          <rPr>
            <sz val="11"/>
            <color theme="1"/>
            <rFont val="Arial"/>
            <family val="2"/>
            <scheme val="minor"/>
          </rPr>
          <t>======
ID#AAABRzpqxhM
HAVV    (2024-07-19 13:44:50)
Hệ thống có sử dụng/không sử dụng mã lệnh sẵn có (ví dụ: thành phần - components, chương trình khung - frameworks, thư viện – libraries có sẵn) cho việc phát triển ứng dụng. Việc sử dụng lại mã lệnh sẵn có làm giảm giá trị của hệ thống do cần ít hơn nỗ lực xây dựng, phát triển, mở rộng hệ thống.
Giá trị xếp hạng TFW12 càng cao tương ứng với yêu cầu sử dụng mã lệnh sẵn có càng thấp.
0: Sử dụng mã lệnh sẵn có (không cần hiệu chỉnh) để phát triển toàn bộ ứng dụng.
1: Sử dụng mã lệnh sẵn có (không cần hiệu chỉnh) để phát triển một phần của ứng dụng.
2: Hiệu chỉnh mã lệnh sẵn có để phát triển toàn bộ ứng dụng.
3: Hiệu chỉnh mã lệnh sẵn có để phát triển một phần của ứng dụng.
4: Mã lệnh sẵn có được sử dụng để phát triển ứng dụng, nhưng cần phải sửa lỗi hoặc rất khó để sử dụng mã lệnh sẵn có.
5: Không sử dụng mã lệnh sẵn có để phát triển ứng dụng.</t>
        </r>
      </text>
    </comment>
    <comment ref="D18" authorId="0" shapeId="0" xr:uid="{00000000-0006-0000-0E00-000010000000}">
      <text>
        <r>
          <rPr>
            <sz val="11"/>
            <color theme="1"/>
            <rFont val="Arial"/>
            <family val="2"/>
            <scheme val="minor"/>
          </rPr>
          <t>======
ID#AAABRzpqxg4
HAVV    (2024-07-19 13:44:50)
Mô tả khả năng hỗ trợ của hệ thống trong hoạt động đào tạo người sử dụng.
Giá trị xếp hạng TFW13 càng cao tương ứng với mức độ yêu cầu đào tạo càng cao, yêu cầu hệ thống hỗ trợ trong đào tạo càng nhiều.
0: Không có yêu cầu hỗ trợ của hệ thống về đào tạo người sử dụng.
1: Có yêu cầu hỗ trợ của hệ thống về đào tạo người sử dụng.
2: Có yêu cầu hỗ trợ của hệ thống về đào tạo người sử dụng, hệ thống có một số tiện ích để hỗ trợ đào tạo.
3: Hệ thống có một số tiện ích để hỗ trợ đào tạo người sử dụng ở nhiều cấp độ khác nhau.
4: Hệ thống có một số tiện ích để hỗ trợ đào tạo người sử dụng cho giai đoạn chuyển tiếp từ hệ thống cũ sang hệ thống mới.
5: Gồm các yêu cầu trong trường hợp “Giá trị xếp hạng” = 4 và yêu cầu hỗ trợ của hệ thống về đào tạo cho nhiều đối tượng người sử dụng với các nội dung đào tạo khác nhau.</t>
        </r>
      </text>
    </comment>
  </commentList>
  <extLst>
    <ext xmlns:r="http://schemas.openxmlformats.org/officeDocument/2006/relationships" uri="GoogleSheetsCustomDataVersion2">
      <go:sheetsCustomData xmlns:go="http://customooxmlschemas.google.com/" r:id="rId1" roundtripDataSignature="AMtx7mhHr6QM7Wa4snSciyg1hPTLeOfQWA=="/>
    </ext>
  </extLst>
</comments>
</file>

<file path=xl/sharedStrings.xml><?xml version="1.0" encoding="utf-8"?>
<sst xmlns="http://schemas.openxmlformats.org/spreadsheetml/2006/main" count="11821" uniqueCount="4355">
  <si>
    <t>stt</t>
  </si>
  <si>
    <t>Tên hạng mục</t>
  </si>
  <si>
    <t>Gb (cận dưới)
(đồng)</t>
  </si>
  <si>
    <t>Nb
(cận dưới)</t>
  </si>
  <si>
    <t>Ghi chú</t>
  </si>
  <si>
    <t>Phần mềm  nội bộ, tạo lập cơ sở dữ liệu và đào tạo chuyển giao</t>
  </si>
  <si>
    <t>STT</t>
  </si>
  <si>
    <t>Nội dung chi phí</t>
  </si>
  <si>
    <t>Giá trị sau thuế</t>
  </si>
  <si>
    <t>Chi phí thuê dịch vụ công nghệ thông tin</t>
  </si>
  <si>
    <t>Chi phí quản lý</t>
  </si>
  <si>
    <t>Chi phí tư vấn</t>
  </si>
  <si>
    <t>Chi phí khác</t>
  </si>
  <si>
    <t>Chi phí dự phòng</t>
  </si>
  <si>
    <t>TỔNG CỘNG (1+2+3+4+5)</t>
  </si>
  <si>
    <t>I</t>
  </si>
  <si>
    <t>12/2020/TT-BTTTT</t>
  </si>
  <si>
    <t>II</t>
  </si>
  <si>
    <t>Chi phí quản lý kế hoạch</t>
  </si>
  <si>
    <t>1688/QĐ-BTTTT</t>
  </si>
  <si>
    <t>III</t>
  </si>
  <si>
    <t>Chi phí lập Kế hoạch thuê DVCNTT</t>
  </si>
  <si>
    <t>Chi phí tư vấn lập HSMT và đánh giá HSDT</t>
  </si>
  <si>
    <t>Chi phí thẩm định HSMT và thẩm định KQLCNT</t>
  </si>
  <si>
    <t>IV</t>
  </si>
  <si>
    <t xml:space="preserve">Chi phí kiểm thử </t>
  </si>
  <si>
    <t>3787/BTTTT-THH</t>
  </si>
  <si>
    <t>V</t>
  </si>
  <si>
    <t>TỔNG CỘNG</t>
  </si>
  <si>
    <t>Hạng mục</t>
  </si>
  <si>
    <t>Tổng cộng</t>
  </si>
  <si>
    <t>KINH PHÍ THEO NĂM</t>
  </si>
  <si>
    <t>Chi phí dịch vụ</t>
  </si>
  <si>
    <t>Bảng 2.1</t>
  </si>
  <si>
    <t>Chi phí quản trị, vận hành dịch vụ</t>
  </si>
  <si>
    <t>Bảng 2.2</t>
  </si>
  <si>
    <t>Chi phí bảo trì dịch vụ</t>
  </si>
  <si>
    <t>Bảng 2.3</t>
  </si>
  <si>
    <t>Chi phí khác liên quan đến cung cấp dịch vụ</t>
  </si>
  <si>
    <t>Chi phí đào tạo cho cán bộ quản trị hệ thống</t>
  </si>
  <si>
    <t>Bảng 2.4</t>
  </si>
  <si>
    <t>Tổng (trước VAT)</t>
  </si>
  <si>
    <t>Thuế VAT</t>
  </si>
  <si>
    <t>Nội dung</t>
  </si>
  <si>
    <t>Ký hiệu</t>
  </si>
  <si>
    <t>Giá trị</t>
  </si>
  <si>
    <t>Chi phí xây dựng, phát triển hình thành dịch vụ (Nền tảng chia sẻ, tích hợp)</t>
  </si>
  <si>
    <t>Thời gian thuê dịch vụ (năm)</t>
  </si>
  <si>
    <t>Mức lãi suất cho thuê theo kỳ thanh toán (%)</t>
  </si>
  <si>
    <t>r</t>
  </si>
  <si>
    <t>3.1</t>
  </si>
  <si>
    <t>Bình quân lãi suất trung bình</t>
  </si>
  <si>
    <t>N</t>
  </si>
  <si>
    <t>Ngân hàng thương mại cổ phần Ngoại thương Việt Nam</t>
  </si>
  <si>
    <t>Ngân hàng thương mại cổ phần Đầu tư và Phát triển Việt Nam</t>
  </si>
  <si>
    <t>Ngân hàng thương mại cổ phần Công thương Việt Nam</t>
  </si>
  <si>
    <t>3.2</t>
  </si>
  <si>
    <t>Số kỳ thanh toán trong 01 năm thuê dịch vụ</t>
  </si>
  <si>
    <t>k</t>
  </si>
  <si>
    <t>Giá trị còn lại của tài sản cấu thành dịch vụ của bên cho thuê tại thời điểm kết thúc thời gian thuê dịch vụ theo yêu cầu riêng sau khi trích khấu hao theo quy định (sử dụng phương pháp khấu hao theo đường thẳng)</t>
  </si>
  <si>
    <t>S</t>
  </si>
  <si>
    <t>Số kỳ thanh toán trong thời gian thuê dịch vụ</t>
  </si>
  <si>
    <t>n</t>
  </si>
  <si>
    <t>Chi phí thuê dịch vụ công nghệ thông tin theo kỳ thanh toán 01 năm (thanh toán vào cuối kỳ)</t>
  </si>
  <si>
    <t>trước VAT</t>
  </si>
  <si>
    <t>Chi phí thuê dịch vụ công nghệ thông tin trong 01 năm</t>
  </si>
  <si>
    <t>TT</t>
  </si>
  <si>
    <t>Diễn giải</t>
  </si>
  <si>
    <t>Thành tiền</t>
  </si>
  <si>
    <t>Chi phí chuyên gia trực tiếp</t>
  </si>
  <si>
    <t>Ccg</t>
  </si>
  <si>
    <t>65%*Ccg</t>
  </si>
  <si>
    <t>Cql</t>
  </si>
  <si>
    <t>Ck</t>
  </si>
  <si>
    <t>Thu thập chịu thuế tính trước</t>
  </si>
  <si>
    <t>6%*(Ccg+Cql+Ck)</t>
  </si>
  <si>
    <t>TN</t>
  </si>
  <si>
    <t>Tổng cộng (trước VAT)</t>
  </si>
  <si>
    <t>Ccg+Cql+Ck+TN</t>
  </si>
  <si>
    <t>Nội dung công việc</t>
  </si>
  <si>
    <t>Bậc 1</t>
  </si>
  <si>
    <t xml:space="preserve">Bậc 1 </t>
  </si>
  <si>
    <t>Quản trị, vận hành dịch vụ định kỳ</t>
  </si>
  <si>
    <t>- Quản trị phần mềm
- Quản trị hoạt động người sử dụng
- Tiếp nhận, kiểm tra và hỗ trợ các
yêu cầu không liên quan đến cập
nhật dữ liệu
- Tiếp nhận, kiểm tra và hỗ trợ các yêu cầu liên quan đến xử lý dữ liệu
- Lập quy trình hướng dẫn xử lý các tình huống thường gặp</t>
  </si>
  <si>
    <t xml:space="preserve">Số lượng ngày công 1 năm </t>
  </si>
  <si>
    <t>Bảo trì định kỳ hàng tháng</t>
  </si>
  <si>
    <t>- Kiểm tra, theo dõi hiện trạng hoạt động của phần mềm nội bộ.
- Sao lưu cơ sở dữ liệu, mã nguồn định kỳ hàng tháng hoặc khi xảy ra sự cố, nâng cấp phần mềm.
- Sửa lỗi phần mềm trong phạm vi các chức năng đã có của phần mềm; hỗ trợ cập nhật các bản nâng cấp, vá lỗi.
- Kiểm tra tính toàn vẹn các cơ sở dữ liệu sau khi sao lưu.
- Kiểm tra hiệu suất và khả năng chịu tải của phần mềm.
- Thiết lập tối ưu hóa hệ cơ sở dữ liệu của phần mềm.
- Hỗ trợ trong việc cài đặt phần mềm.
- Kiểm tra và cập nhật các bản vá lỗi, bản vá lỗ hổng An toàn thông tin đối với hệ điều hành, hệ quản trị cơ sở dữ liệu, máy chủ web (Webserver), ... và các thành phần cấu thành nên hệ thống phần mềm.</t>
  </si>
  <si>
    <t>Theo báo giá</t>
  </si>
  <si>
    <t>Xử lý sự cố, khắc phục lỗi phát sinh</t>
  </si>
  <si>
    <r>
      <rPr>
        <b/>
        <sz val="12"/>
        <color theme="1"/>
        <rFont val="Times New Roman"/>
        <family val="1"/>
      </rPr>
      <t>Cấp độ 1:</t>
    </r>
    <r>
      <rPr>
        <sz val="12"/>
        <color theme="1"/>
        <rFont val="Times New Roman"/>
        <family val="1"/>
      </rPr>
      <t xml:space="preserve"> Dịch vụ gián đoạn hoàn toàn hoặc bị gián đoạn trong phần lớn thời gian hoặc/và các chức năng quan trọng, thiết yếu không hoạt động hoặc hoạt động không ổn định </t>
    </r>
    <r>
      <rPr>
        <i/>
        <sz val="12"/>
        <color theme="1"/>
        <rFont val="Times New Roman"/>
        <family val="1"/>
      </rPr>
      <t>(dự đoán trung bình 06 tháng xảy ra 01 lần, 02 ngày công cho mỗi lần xử lý)</t>
    </r>
  </si>
  <si>
    <r>
      <rPr>
        <b/>
        <sz val="12"/>
        <color theme="1"/>
        <rFont val="Times New Roman"/>
        <family val="1"/>
      </rPr>
      <t xml:space="preserve">Cấp độ 2: </t>
    </r>
    <r>
      <rPr>
        <sz val="12"/>
        <color theme="1"/>
        <rFont val="Times New Roman"/>
        <family val="1"/>
      </rPr>
      <t xml:space="preserve">Dịch vụ bị gián đoạn đôi lúc hoặc/và các chức năng quan trọng vẫn hoạt động ở mức chấp nhận được khi tiến hành các giải pháp tạm thời </t>
    </r>
    <r>
      <rPr>
        <i/>
        <sz val="12"/>
        <color theme="1"/>
        <rFont val="Times New Roman"/>
        <family val="1"/>
      </rPr>
      <t>(dự đoán trung bình 03 tháng xảy ra 01 lần, 01 ngày công cho mỗi lần xử lý)</t>
    </r>
  </si>
  <si>
    <r>
      <rPr>
        <b/>
        <sz val="12"/>
        <color theme="1"/>
        <rFont val="Times New Roman"/>
        <family val="1"/>
      </rPr>
      <t>Cấp độ 3:</t>
    </r>
    <r>
      <rPr>
        <sz val="12"/>
        <color theme="1"/>
        <rFont val="Times New Roman"/>
        <family val="1"/>
      </rPr>
      <t xml:space="preserve"> Dịch vụ bị ảnh hưởng nhẹ, không ổn định trong thời gian ngắn. Các chức năng quan trọng hoạt động bình thường mà không cần tiến hành các giải pháp tạm thời </t>
    </r>
    <r>
      <rPr>
        <i/>
        <sz val="12"/>
        <color theme="1"/>
        <rFont val="Times New Roman"/>
        <family val="1"/>
      </rPr>
      <t>(dự đoán trung bình 01 tháng xảy ra 01 lần, 1/2 ngày công cho mỗi lần xử lý)</t>
    </r>
  </si>
  <si>
    <t>ĐVT</t>
  </si>
  <si>
    <t>Số lượng</t>
  </si>
  <si>
    <t>Đơn giá</t>
  </si>
  <si>
    <t>Chi khác (Gk)</t>
  </si>
  <si>
    <t>Đào tạo cho cán bộ quản trị hệ thống</t>
  </si>
  <si>
    <t>Số lượng học viên</t>
  </si>
  <si>
    <t>Người</t>
  </si>
  <si>
    <t>Thời gian đào tạo 1 lớp</t>
  </si>
  <si>
    <t>Ngày</t>
  </si>
  <si>
    <t xml:space="preserve">Số lượng giảng viên </t>
  </si>
  <si>
    <t>Chi thù lao giảng viên</t>
  </si>
  <si>
    <t>Người x ngày</t>
  </si>
  <si>
    <t>TT 36/2018/TTBTC</t>
  </si>
  <si>
    <t>Chi phí nước uống cho học viên và giảng viên</t>
  </si>
  <si>
    <t>Chi phí in tài liệu cho học viên</t>
  </si>
  <si>
    <t>Quyển</t>
  </si>
  <si>
    <t>Chi văn phòng phẩm</t>
  </si>
  <si>
    <t>Bộ</t>
  </si>
  <si>
    <t>Khoản mục chi phí</t>
  </si>
  <si>
    <t>Cách tính</t>
  </si>
  <si>
    <t>Giá trị phần mềm</t>
  </si>
  <si>
    <t>1,4 x E x P x H</t>
  </si>
  <si>
    <t>G</t>
  </si>
  <si>
    <t>Chi phí chung</t>
  </si>
  <si>
    <t>G x 65%</t>
  </si>
  <si>
    <t>C</t>
  </si>
  <si>
    <t>Thu nhập chịu thuế tính trước</t>
  </si>
  <si>
    <t>(G+C) x 06%</t>
  </si>
  <si>
    <t>TL</t>
  </si>
  <si>
    <t>Chi phí phần mềm</t>
  </si>
  <si>
    <t>G + C + TL</t>
  </si>
  <si>
    <t>Gpm</t>
  </si>
  <si>
    <t>Gpm (làm tròn)</t>
  </si>
  <si>
    <t>Tính điểm trường hợp sử dụng (Use-case)</t>
  </si>
  <si>
    <t>Điểm Actor (TAW)</t>
  </si>
  <si>
    <t>TAW</t>
  </si>
  <si>
    <t>Điểm Use-case (TBF)</t>
  </si>
  <si>
    <t>TBF</t>
  </si>
  <si>
    <t>Tính điểm UUCP</t>
  </si>
  <si>
    <t>UUCP = TAW +TBF</t>
  </si>
  <si>
    <t>Hệ số phức tạp về KT-CN (TCF)</t>
  </si>
  <si>
    <t>TCF = 0,6 + (0,01 x TFW)</t>
  </si>
  <si>
    <t>Hệ số phức tạp về môi trường (EF)</t>
  </si>
  <si>
    <t>EF = 1,4 + (-0,03 x EFW)</t>
  </si>
  <si>
    <t>Tính điểm AUCP</t>
  </si>
  <si>
    <t>AUCP = UUCP x TCF x EF</t>
  </si>
  <si>
    <t>Nội suy thời gian lao động (P)</t>
  </si>
  <si>
    <t>P : người/giờ/AUCP</t>
  </si>
  <si>
    <t>Giá trị nỗ lực thực tế (E)</t>
  </si>
  <si>
    <t>E = 10/6 x AUCP</t>
  </si>
  <si>
    <t>Mức lương lao động bình quân (H)</t>
  </si>
  <si>
    <t xml:space="preserve">H: người/giờ </t>
  </si>
  <si>
    <t>Giá trị phần mềm nội bộ (G)</t>
  </si>
  <si>
    <t>G = 1,4 x E x P x H</t>
  </si>
  <si>
    <t>Mô tả yêu cầu</t>
  </si>
  <si>
    <t>Phân loại</t>
  </si>
  <si>
    <t>Dữ liệu đầu vào</t>
  </si>
  <si>
    <t>Quản trị tham số hệ thống</t>
  </si>
  <si>
    <t>Theo dõi nhật ký hệ thống</t>
  </si>
  <si>
    <t>Dữ liệu đầu ra</t>
  </si>
  <si>
    <t>Quản trị menu hệ thống</t>
  </si>
  <si>
    <t>Khai thác mã định danh phần mềm tích hợp</t>
  </si>
  <si>
    <t>Danh mục mã định danh đơn vị</t>
  </si>
  <si>
    <t>Danh mục lược đồ XML dữ liệu</t>
  </si>
  <si>
    <t>Danh mục dịch vụ chia sẻ</t>
  </si>
  <si>
    <t>Danh mục dịch vụ Trục tích hợp sử dụng của phần mềm khác (CSDL nghiệp vụ, CSDL quốc gia, …)</t>
  </si>
  <si>
    <t>Đăng ký phần mềm tích hợp</t>
  </si>
  <si>
    <t>Đăng ký sử dụng dịch vụ của trục tích hợp</t>
  </si>
  <si>
    <t>Quản lý dịch vụ đăng ký</t>
  </si>
  <si>
    <t>Quản lý thông tin phần mềm tích hợp</t>
  </si>
  <si>
    <t>Đăng nhập/Đăng xuất phần mềm</t>
  </si>
  <si>
    <t>Quản lý thông tin tài khoản</t>
  </si>
  <si>
    <t>Xử lý dữ liệu</t>
  </si>
  <si>
    <t>Gửi yêu cầu nhận dữ liệu</t>
  </si>
  <si>
    <t>Phần mềm nhận dữ liệu nhận danh sách dữ liệu gửi đến</t>
  </si>
  <si>
    <t>Lấy dữ liệu theo ID của dữ liệu chia sẻ</t>
  </si>
  <si>
    <t>Phản hồi trạng thái gửi thành công cho phần mềm gửi dữ liệu</t>
  </si>
  <si>
    <t>Gửi cảnh báo trạng thái hoạt động của dịch vụ chia sẻ qua trục</t>
  </si>
  <si>
    <t>Theo dõi trạng thái hoạt động của các máy chủ</t>
  </si>
  <si>
    <t>Theo dõi trạng thái hoạt động gửi nhận dữ liệu theo thời gian thực</t>
  </si>
  <si>
    <t>Theo dõi trạng thái các API nhận dữ liệu của các phần mềm</t>
  </si>
  <si>
    <t>Theo dõi trạng thái tích hợp theo phân loại dịch vụ</t>
  </si>
  <si>
    <t>Theo dõi trạng thái tích hợp theo phân loại phần mềm tích hợp</t>
  </si>
  <si>
    <t>Theo dõi thông tin dữ liệu gửi qua hệ thống</t>
  </si>
  <si>
    <t>Theo dõi thông tin dữ liệu nhận qua hệ thống</t>
  </si>
  <si>
    <t>Log theo dõi quá trình xử lý của hệ thống</t>
  </si>
  <si>
    <t>Báo cáo theo loại dữ liệu</t>
  </si>
  <si>
    <t>Báo cáo theo dịch vụ chia sẻ</t>
  </si>
  <si>
    <t>Báo cáo các hoạt động của phần mềm tích hợp</t>
  </si>
  <si>
    <t>Thống kê theo các loại dữ liệu chia sẻ</t>
  </si>
  <si>
    <t>Thống kê hoạt động theo phần mềm tích hợp</t>
  </si>
  <si>
    <t>Thống kê hoạt động của hệ thống nhận dữ liệu</t>
  </si>
  <si>
    <t>Thống kê hoạt động của hệ thống xử lý dữ liệu</t>
  </si>
  <si>
    <t>Thống kê hoạt động của máy chủ chia sẻ dữ liệu</t>
  </si>
  <si>
    <t>Theo dõi dữ liệu gửi lên trục</t>
  </si>
  <si>
    <t>Theo dõi dữ liệu nhận từ trục</t>
  </si>
  <si>
    <t>Log theo dõi quá trình tích hợp với phần mềm</t>
  </si>
  <si>
    <t>Báo cáo dữ liệu gửi lên trục tích hợp</t>
  </si>
  <si>
    <t>Báo cáo dữ liệu nhận về từ trục tích hợp</t>
  </si>
  <si>
    <t>Thống kê theo phân loại dữ liệu gửi lên trục</t>
  </si>
  <si>
    <t>Gửi thông tin sự cố</t>
  </si>
  <si>
    <t>Khai thác thông tin sự cố thường gặp</t>
  </si>
  <si>
    <t>Khai thác thông tin thông báo từ trục tích hợp</t>
  </si>
  <si>
    <t>Khai thác tài liệu chia sẻ</t>
  </si>
  <si>
    <t>Quản lý yêu cầu cấp khóa bảo mật mới cho phần mềm</t>
  </si>
  <si>
    <t>Cấp lại khóa bảo mật cho phần mềm tích hợp</t>
  </si>
  <si>
    <t>Quản lý các vấn đề, sự cố của Trục tích hợp</t>
  </si>
  <si>
    <t>Quản trị thông báo của Trục tích hợp</t>
  </si>
  <si>
    <t>Quản lý tài liệu chia sẻ</t>
  </si>
  <si>
    <t>Tên Use-case</t>
  </si>
  <si>
    <t>Sử dụng</t>
  </si>
  <si>
    <t>Quản trị hệ thống</t>
  </si>
  <si>
    <t>Phức tạp</t>
  </si>
  <si>
    <t>B</t>
  </si>
  <si>
    <t>Quản trị hệ thống có thể xem kết quả tìm kiếm</t>
  </si>
  <si>
    <t>Quản trị hệ thống có thể xem danh sách vai trò</t>
  </si>
  <si>
    <t>Quản trị hệ thống có thể thêm mới vai trò</t>
  </si>
  <si>
    <t>Quản trị hệ thống có thể sửa thông tin vai trò</t>
  </si>
  <si>
    <t>Quản trị hệ thống có thể xóa vai trò</t>
  </si>
  <si>
    <t>Quản trị hệ thống có thể xem chi tiết vai trò</t>
  </si>
  <si>
    <t>Quản trị có thể tìm kiếm vai trò</t>
  </si>
  <si>
    <t>Quản trị có thể xem kết quả tìm kiếm</t>
  </si>
  <si>
    <t>Quản trị hệ thống có thể gán quyền cho nhóm</t>
  </si>
  <si>
    <t>Trung bình</t>
  </si>
  <si>
    <t>Quản trị hệ thống có thể xem danh sách tham số hệ thống</t>
  </si>
  <si>
    <t>Quản trị hệ thống có thể thêm mới tham số hệ thống</t>
  </si>
  <si>
    <t>Quản trị hệ thống có thể sửa thông tin tham số hệ thống</t>
  </si>
  <si>
    <t>Quản trị hệ thống có thể xóa tham số hệ thống</t>
  </si>
  <si>
    <t>Quản trị hệ thống có thể xem danh sách nhật ký hệ thống</t>
  </si>
  <si>
    <t>Quản trị hệ thống có thể xem chi tiết nhật ký hệ thống</t>
  </si>
  <si>
    <t>Quản trị hệ thống có thể xóa nhật ký hệ thống</t>
  </si>
  <si>
    <t>Quản trị hệ thống có thể lựa chọn xóa nhiều nhật ký</t>
  </si>
  <si>
    <t>Quản trị hệ thống có thể xem nhật ký theo năm</t>
  </si>
  <si>
    <t>Quản trị hệ thống có thể xem nhật ký theo tuần qua</t>
  </si>
  <si>
    <t>Quản trị hệ thống có thể tìm kiếm nhật ký theo thao tác</t>
  </si>
  <si>
    <t>Quản trị hệ thống có thể xem cây menu hệ thống</t>
  </si>
  <si>
    <t>Quản trị hệ thống có thể thêm mới menu hệ thống</t>
  </si>
  <si>
    <t>Quản trị hệ thống có thể sửa menu hệ thống</t>
  </si>
  <si>
    <t>Quản trị hệ thống có thể xóa menu hệ thống</t>
  </si>
  <si>
    <t>Quản trị Trục tích hợp</t>
  </si>
  <si>
    <t>Đơn giản</t>
  </si>
  <si>
    <t>Quản trị hệ thống có thể xem danh sách mã định danh đơn vị</t>
  </si>
  <si>
    <t>Quản trị hệ thống có thể xem thông tin mã định danh đơn vị</t>
  </si>
  <si>
    <t>Quản trị hệ thống có thể đồng bộ lại danh sách mã định danh đơn vị</t>
  </si>
  <si>
    <t>Danh mục loại dữ liệu</t>
  </si>
  <si>
    <t>Quản trị hệ thống có thể xem danh sách loại dữ liệu</t>
  </si>
  <si>
    <t>Quản trị hệ thống có thể thêm mới loại dữ liệu</t>
  </si>
  <si>
    <t>Quản trị hệ thống có thể sửa thông tin loại dữ liệu</t>
  </si>
  <si>
    <t>Quản trị hệ thống có thể xóa loại dữ liệu</t>
  </si>
  <si>
    <t>Quản trị hệ thống có thể tìm kiếm loại dữ liệu</t>
  </si>
  <si>
    <t>Quản trị hệ thống có thể lựa chọn dữ liệu để xem lược đồ xml</t>
  </si>
  <si>
    <t>Quản trị hệ thống có thể thêm mới thẻ xml</t>
  </si>
  <si>
    <t>Quản trị hệ thống có thể sửa thông tin thẻ xml</t>
  </si>
  <si>
    <t>Quản trị hệ thống có thể xóa thẻ xml trên file</t>
  </si>
  <si>
    <t>Quản trị hệ thống có thể lựa chọn xóa nhiều thẻ xml trên file</t>
  </si>
  <si>
    <t>Quản trị hệ thống có thể xem nội dung file xml</t>
  </si>
  <si>
    <t>Quản trị hệ thống có thể upload lược đồ từ file đã soạn</t>
  </si>
  <si>
    <t>Quản trị hệ thống có thể tải file lược đồ</t>
  </si>
  <si>
    <t>Quản trị hệ thống có thể xem danh sách dịch vụ chia sẻ</t>
  </si>
  <si>
    <t>Quản trị hệ thống có thể thêm mới dịch vụ chia sẻ</t>
  </si>
  <si>
    <t>Quản trị hệ thống có thể sửa thông tin dịch vụ chia sẻ</t>
  </si>
  <si>
    <t>Quản trị hệ thống có thể xóa dịch vụ chia sẻ</t>
  </si>
  <si>
    <t>Danh mục API chia sẻ</t>
  </si>
  <si>
    <t>Quản trị có thể xem danh sách API chia sẻ của trục</t>
  </si>
  <si>
    <t>Quản trị có thể thêm mới API chia sẻ</t>
  </si>
  <si>
    <t>Quản trị có thể sửa thông tin API chia sẻ</t>
  </si>
  <si>
    <t>Quản trị có thể xóa API chia sẻ</t>
  </si>
  <si>
    <t>Quản trị có thể tắt bật API chia sẻ</t>
  </si>
  <si>
    <t>Quản trị hệ thống xem danh sách các dịch vụ sử dụng của hệ thống khác</t>
  </si>
  <si>
    <t>Quản trị hệ thống có thể thêm mới dịch vụ sử dụng của hệ thống khác</t>
  </si>
  <si>
    <t>Quản trị hệ thống có thể sửa dịch vụ sử dụng của hệ thống khác</t>
  </si>
  <si>
    <t>Quản trị hệ thống có thể xóa dịch vụ sử dụng</t>
  </si>
  <si>
    <t>Quản trị hệ thống có thể thiết lập trạng thái bật tắt của dịch vụ</t>
  </si>
  <si>
    <t>Danh mục máy chủ nhận dữ liệu</t>
  </si>
  <si>
    <t>Quản trị hệ thống có thể xem danh sách máy chủ nhận dữ liệu</t>
  </si>
  <si>
    <t>Quản trị hệ thống có thể thêm mới máy chủ nhận dữ liệu</t>
  </si>
  <si>
    <t>Quản trị hệ thống có thể sửa thông tin máy chủ nhận dữ liệu</t>
  </si>
  <si>
    <t>Quản trị hệ thống có thể xóa máy chủ nhận dữ liệu</t>
  </si>
  <si>
    <t>Danh mục máy chủ xử lý dữ liệu</t>
  </si>
  <si>
    <t>Quản trị hệ thống có thể xem danh sách máy chủ xử lý dữ liệu</t>
  </si>
  <si>
    <t>Quản trị hệ thống có thể thêm mới máy chủ xử lý dữ liệu</t>
  </si>
  <si>
    <t>Quản trị hệ thống có thể sửa thông tin máy chủ xử lý dữ liệu</t>
  </si>
  <si>
    <t>Quản trị hệ thống có thể xóa máy chủ xử lý dữ liệu</t>
  </si>
  <si>
    <t>Danh mục máy chủ chia sẻ dữ liệu</t>
  </si>
  <si>
    <t>Quản trị hệ thống có thể xem danh sách máy chủ chia sẻ dữ liệu</t>
  </si>
  <si>
    <t>Quản trị hệ thống có thể thêm mới máy chủ chia sẻ dữ liệu</t>
  </si>
  <si>
    <t>Quản trị hệ thống có thể sửa thông tin máy chủ chia sẻ dữ liệu</t>
  </si>
  <si>
    <t>Quản trị hệ thống có thể xóa máy chủ chia sẻ dữ liệu</t>
  </si>
  <si>
    <t>QUẢN LÝ ĐĂNG KÝ (Các hệ thống dùng API của trục đều phải đăng ký)</t>
  </si>
  <si>
    <t>Ngươi dùng có thể xem lại thông tin đăng ký</t>
  </si>
  <si>
    <t>Quản trị hệ thống có thể xem danh sách phần mềm</t>
  </si>
  <si>
    <t>Quản trị hệ thống có thể thêm mới phần mềm</t>
  </si>
  <si>
    <t>Quản trị hệ thống có thể sửa thông tin phần mềm</t>
  </si>
  <si>
    <t>Quản trị hệ thống có thể xóa phần mềm</t>
  </si>
  <si>
    <t>Quản trị hệ thống có thể xem chi tiết thông tin phần mềm</t>
  </si>
  <si>
    <t>Quản trị hệ thống có thể tắt, bật trạng thái sử dụng của phần mềm trên trục</t>
  </si>
  <si>
    <t>Quản trị hệ thống có thể xem thông tin dữ liệu phần mềm gửi nhận qua trục</t>
  </si>
  <si>
    <t>Quản trị hệ thống có thể tìm kiếm phần mềm</t>
  </si>
  <si>
    <t>Quản trị hệ thống có thể sắp xếp kết quả tìm kiếm</t>
  </si>
  <si>
    <t>Quản lý danh sách đăng ký dịch vụ</t>
  </si>
  <si>
    <t>Quản trị hệ thống có thể xem danh sách dịch vụ mới đăng ký</t>
  </si>
  <si>
    <t>Quản trị hệ thống có thể xem chi tiết dịch vụ mới đăng ký</t>
  </si>
  <si>
    <t>Quản trị hệ thống có thể cập nhật thông tin dịch vụ mới đăng ký</t>
  </si>
  <si>
    <t>Quản trị hệ thống có thể xóa dịch vụ mới đăng ký</t>
  </si>
  <si>
    <t>Quản trị hệ thống có thể phê duyệt dịch vụ mới đăng ký</t>
  </si>
  <si>
    <t>QUẢN LÝ HOẠT ĐỘNG CỦA HỆ THỐNG TRỤC: HỆ THỐNG NHẬN DỮ LIỆU; HỆ THỐNG CHIA SẺ DỮ LIỆU; HỆ THỐNG XỬ LÝ DỮ LIỆU; HỆ THỐNG ĐIỀU HƯỚNG</t>
  </si>
  <si>
    <t>Gửi dữ liệu</t>
  </si>
  <si>
    <t>Gửi yêu cầu gửi dữ liệu</t>
  </si>
  <si>
    <t>Phần mềm gửi dữ liệu</t>
  </si>
  <si>
    <t>Phần mềm gửi dữ liệu có thể gửi yêu cầu gửi dữ liệu lên hệ thống Trục</t>
  </si>
  <si>
    <t>Phần mềm gửi dữ liệu có thể gửi dữ liệu lên trục</t>
  </si>
  <si>
    <t>Chia sẻ dữ liệu</t>
  </si>
  <si>
    <t>Phần mềm nhận dữ liệu</t>
  </si>
  <si>
    <t>Phần mềm nhận dữ liệu có thể gửi yêu cầu lấy danh sách dữ liệu gửi đến</t>
  </si>
  <si>
    <t>Phần mềm nhận dữ liệu có thể nhận dữ liệu theo ID của dữ liệu được hệ thống Trục chia sẻ</t>
  </si>
  <si>
    <t>Hệ thống sử dụng thư viện do trục cung cấp cho phép ghi file ra đường dẫn trên local của hệ thống</t>
  </si>
  <si>
    <t>Hệ thống sử dụng thư viện do trục cung cấp có thể phân tích gói tin xml để sử dụng</t>
  </si>
  <si>
    <t>Phần mềm nhận dữ liệu có thể phản hồi trạng thái đã xử lý thành công/thất bại cho hệ thống Trục</t>
  </si>
  <si>
    <t>Phần mềm gửi dữ liệu có thể chủ động nhận thông báo trạng thái dữ liệu gửi</t>
  </si>
  <si>
    <t>Phần mềm gửi dữ liệu có thể xem danh sách trạng thái gửi dữ liệu của các gói tin đã gửi</t>
  </si>
  <si>
    <t>Phần mềm gửi dữ liệu có thể xem thông tin chi tiết thông tin trạng thái gửi dữ liệu của gói tin</t>
  </si>
  <si>
    <t>Phần mềm gửi dữ liệu có thể nhận thông báo từ hệ thống Trục về trạng thái gửi dữ liệu của gói tin</t>
  </si>
  <si>
    <t>HỆ THỐNG THEO DÕI</t>
  </si>
  <si>
    <t>Dành cho Quản trị</t>
  </si>
  <si>
    <t>Thông báo sự cố máy chủ</t>
  </si>
  <si>
    <t>Quản trị hệ thống có thể nhận mail thông báo máy chủ chia sẻ không hoạt động</t>
  </si>
  <si>
    <t>Quản trị hệ thống có thể nhận mail thông báo máy chủ nhận dữ liệu không hoạt động</t>
  </si>
  <si>
    <t>Quản trị hệ thống có thể nhận mail thông báo máy chủ xử lý không hoạt động</t>
  </si>
  <si>
    <t>Quản trị hệ thống có thể nhận mail thông báo máy chủ điều hướng không hoạt động</t>
  </si>
  <si>
    <t>Quản trị hệ thống có thể nhận cảnh báo qua dịch vụ  email</t>
  </si>
  <si>
    <t>Quản trị hệ thống có thể xem dịch vụ đang tắt</t>
  </si>
  <si>
    <t>Quản trị hệ thống có thể xem dịch vụ bị off</t>
  </si>
  <si>
    <t>Quản trị hệ thống có thể xem số lượng máy chủ chia sẻ đang hoạt động trên tổng số</t>
  </si>
  <si>
    <t>Quản trị hệ thống có thể xem số lượng máy chủ nhận file đang hoạt động trên tổng số</t>
  </si>
  <si>
    <t>Quản trị hệ thống có thể xem số lượng máy chủ xử lý dữ liệu trên tổng số</t>
  </si>
  <si>
    <t>Quản trị hệ thống có thể xem tổng số phần mềm đang kết nối đến hệ thống</t>
  </si>
  <si>
    <t>Quản trị hệ thống có thể theo dõi số lượng đơn vị kết nối vào hệ thống</t>
  </si>
  <si>
    <t>Quản trị hệ thống có thể theo dõi số lượng file đang được gửi lên hệ thống</t>
  </si>
  <si>
    <t>Quản trị hệ thống có thể theo dõi biểu đồ mô tả số lượng file gửi lên hệ thống</t>
  </si>
  <si>
    <t>Quản trị hệ thống có thể theo dõi số lượng file đang được hệ thống xử lý</t>
  </si>
  <si>
    <t>Quản trị hệ thống có thể theo dõi số lượng file chia sẻ cho các hệ thống khác</t>
  </si>
  <si>
    <t>Quản trị hệ thống có thể xem dung lượng file đang được chia sẻ</t>
  </si>
  <si>
    <t>Quản trị hệ thống có thể theo dõi biểu đồ mô tả số lượng file chia sẻ cho các hệ thống</t>
  </si>
  <si>
    <t>Theo dõi tính sẵn sàng của các dịch vụ tích hợp với hệ thống trục</t>
  </si>
  <si>
    <t>Quản trị hệ thống có thể xem danh sách dịch vụ tích hợp phụ thuộc</t>
  </si>
  <si>
    <t>Quản trị hệ thống có thể xem trạng thái hoạt động tức thời của dịch vụ</t>
  </si>
  <si>
    <t>Quản trị hệ thống có thể xem nhật ký hoạt động theo thời gian của dịch vụ</t>
  </si>
  <si>
    <t>Quản trị hệ thống có thể xem trạng thái hoạt động của các dịch vụ trong khoảng thời gian</t>
  </si>
  <si>
    <t>Quản trị hệ thống xem danh sách các ứng dụng có khai báo API nhận dữ liệu</t>
  </si>
  <si>
    <t>Quản trị hệ thống xem lịch sử trạng thái hoạt động của từng API</t>
  </si>
  <si>
    <t>Quản trị hệ thống có thể in trạng thái hoạt động của API</t>
  </si>
  <si>
    <t>Quản trị hệ thống có thể xem thông tin dữ liệu chia sẻ, tích hợp theo từng dịch vụ</t>
  </si>
  <si>
    <t>Quản trị hệ thống có thể xem trạng thái hoàn thành của dữ liệu tích hợp</t>
  </si>
  <si>
    <t>Quản trị hệ thống có thể xem nhật ký đối với từng giao dịch tích hợp trên hệ thống</t>
  </si>
  <si>
    <t>Quản trị hệ thống có thể in thông tin thông tin của giao dịch và nhật ký của giao dịch</t>
  </si>
  <si>
    <t>Quản trị hệ thống có thể xem thông báo cáo dữ liệu chia sẻ, tích hợp theo từng hệ thống</t>
  </si>
  <si>
    <t>Quản trị hệ thống có thể xem danh sách các gói tin chia sẻ</t>
  </si>
  <si>
    <t>Quản trị hệ thống có thể xem danh sách dữ liệu gửi đến trục</t>
  </si>
  <si>
    <t>Quản trị hệ thống có thể tìm kiếm dữ liệu gửi đến trục</t>
  </si>
  <si>
    <t>Quản trị hệ thống có thể xem danh sách dữ liệu gửi đến trục hôm nay</t>
  </si>
  <si>
    <t>Quản trị hệ thống có thể xem danh sách dữ liệu gửi đến trục hôm qua</t>
  </si>
  <si>
    <t>Quản trị hệ thống có thể xem danh sách dữ liệu gửi đến trục tuần qua</t>
  </si>
  <si>
    <t>Quản trị hệ thống có thể xem chi tiết dữ liệu gửi đến trục</t>
  </si>
  <si>
    <t>Quản trị hệ thống có thể sắp xếp danh sách dữ liệu gửi đến trục theo tiêu chí</t>
  </si>
  <si>
    <t>Quản trị hệ thống có thể tải file dữ liệu gửi lên trục về máy</t>
  </si>
  <si>
    <t>Quản trị hệ thống có thể xem tổng dung lượng dữ liệu đã gửi đến trục</t>
  </si>
  <si>
    <t>Quản trị hệ thống có thể xuất danh sách dữ liệu đã gửi đến trục</t>
  </si>
  <si>
    <t>Quản trị hệ thống có thể xem danh sách dữ liệu nhận qua trục</t>
  </si>
  <si>
    <t>Quản trị hệ thống có thể tìm kiếm dữ liệu nhận qua trục</t>
  </si>
  <si>
    <t>Quản trị hệ thống có thể xem danh sách dữ liệu nhận qua trục hôm nay</t>
  </si>
  <si>
    <t>Quản trị hệ thống có thể xem danh sách dữ liệu nhận qua trục hôm qua</t>
  </si>
  <si>
    <t>Quản trị hệ thống có thể xem danh sách dữ liệu nhận qua trục tuần qua</t>
  </si>
  <si>
    <t>Quản trị hệ thống có thể xem chi tiết dữ liệu nhận qua trục</t>
  </si>
  <si>
    <t>Quản trị hệ thống có thể sắp xếp danh sách dữ liệu nhận qua trục theo tiêu chí</t>
  </si>
  <si>
    <t>Quản trị hệ thống có thể tải file dữ liệu nhận qua trục về máy</t>
  </si>
  <si>
    <t>Quản trị hệ thống có thể xem tổng dung lượng dữ liệu đã nhận qua trục</t>
  </si>
  <si>
    <t>Quản trị hệ thống có thể xem danh sách nhật ký hệ thống của dữ liệu gửi nhận qua trục.</t>
  </si>
  <si>
    <t>Quản trị hệ thống có thể xem nhật ký hệ thống gửi nhận qua trục hôm nay</t>
  </si>
  <si>
    <t>Quản trị hệ thống có thể xem nhật ký hệ thống gửi nhận qua trục hôm qua</t>
  </si>
  <si>
    <t>Quản trị hệ thống có thể xem nhật ký hệ thống gửi nhận qua trục tuần qua</t>
  </si>
  <si>
    <t>Quản trị hệ thống có thể xem chi tiết nhật ký hệ thống của dữ liệu gửi nhận qua trục.</t>
  </si>
  <si>
    <t>Quản trị hệ thống có thể tìm kiếm nhật ký gửi nhận dữ liệu theo tiêu chí</t>
  </si>
  <si>
    <t>Quản trị hệ thống có thể sắp xếp nhật ký gửi nhận dữ liệu theo các trường hiển thị</t>
  </si>
  <si>
    <t>Quản trị hệ thống có thể xuất kết quả và log xử lý ra file</t>
  </si>
  <si>
    <t>Quản trị hệ thống có thể lựa chọn các tiêu chí báo cáo</t>
  </si>
  <si>
    <t>Quản trị hệ thống có thể báo cáo dữ liệu theo loại dữ liệu</t>
  </si>
  <si>
    <t>Quản trị hệ thống có thể xem chi tiết dữ liệu</t>
  </si>
  <si>
    <t>Quản trị hệ thống có thể xuất danh sách báo cáo ra file excel</t>
  </si>
  <si>
    <t>Quản trị hệ thống có thể báo cáo dữ liệu theo dịch vụ chia sẻ</t>
  </si>
  <si>
    <t>Quản trị hệ thống có thể báo cáo hoạt động của phần mềm</t>
  </si>
  <si>
    <t>Quản trị hệ thống có thể xem chi tiết hoạt động</t>
  </si>
  <si>
    <t>Quản trị hệ thống có thể lựa chọn các tiêu chí thống kê</t>
  </si>
  <si>
    <t>Quản trị hệ thống có thể thống kê số lượng theo các loại dữ liệu chia sẻ</t>
  </si>
  <si>
    <t>Quản trị hệ thống có thể xem danh sách ứng với số liệu thống kê</t>
  </si>
  <si>
    <t>Quản trị hệ thống có thể xuất số liệu báo cáo ra file excel</t>
  </si>
  <si>
    <t>Quản trị hệ thống có thể thống kê hoạt động của phần mềm theo phần mềm tích hợp</t>
  </si>
  <si>
    <t>Quản trị hệ thống có thể xem danh sách hoạt động ứng với số liệu thống kê</t>
  </si>
  <si>
    <t>Quản trị hệ thống có thể xuất số liệu thống kê ra file excel</t>
  </si>
  <si>
    <t>Quản trị hệ thống có thể xem số lượng dữ liệu nhận theo từng máy chủ</t>
  </si>
  <si>
    <t>Quản trị hệ thống có thể lọc kết quả theo thời gian</t>
  </si>
  <si>
    <t>Quản trị hệ thống xuất excel báo cáo</t>
  </si>
  <si>
    <t>Quản trị hệ thống có thể in báo cáo</t>
  </si>
  <si>
    <t>Quản trị hệ thống có thể xem số lượng dữ liệu xử lý theo từng máy chủ</t>
  </si>
  <si>
    <t>Dành cho các đơn vị sử dụng dịch vụ của Trục tích hợp</t>
  </si>
  <si>
    <t>CÁC CHỨC NĂNG HỖ TRỢ (giải quyết sự cố, thông báo, tài liệu, khóa bảo mật)</t>
  </si>
  <si>
    <t>Nhận thông báo và thông tin khóa bảo mật mới được cấp</t>
  </si>
  <si>
    <t>Quản trị hệ thống có thể nhận thông báo có yêu cầu cấp lại cặp khóa bảo mật</t>
  </si>
  <si>
    <t>Quản trị hệ thống có thể tìm kiếm yêu cầu cấp lại cặp khóa bảo mật</t>
  </si>
  <si>
    <t>Quản trị hệ thống có thể xem danh sách yêu cầu cấp lại cặp khóa bảo mật</t>
  </si>
  <si>
    <t>Quản trị hệ thống có thể xem chi tiết yêu cầu cấp lại cặp khóa</t>
  </si>
  <si>
    <t>Quản trị hệ thống có thể cấp lại khóa cho phần mềm</t>
  </si>
  <si>
    <t>Quản trị hệ thống có thể in thông tin cặp khóa đã cấp lại cho phần mềm</t>
  </si>
  <si>
    <t>Quản trị hệ thống có thể mở lại trạng thái kết nối cho phần mềm sau khi cấp lại khóa</t>
  </si>
  <si>
    <t>Quản trị hệ thống có thể xem danh sách sự cố được gửi đến</t>
  </si>
  <si>
    <t>Quản trị hệ thống có thể thêm mới sự cố</t>
  </si>
  <si>
    <t>Quản trị hệ thống có thể sửa sự cố</t>
  </si>
  <si>
    <t>Quản trị hệ thống có thể xóa một hoặc nhiều sự cố</t>
  </si>
  <si>
    <t>Quản trị hệ thống có thể phê duyệt sự cố, xuất bản cho người sử dụng khai thác</t>
  </si>
  <si>
    <t>Quản trị hệ thống có thể xem chi tiết thông tin sự cố</t>
  </si>
  <si>
    <t>Quản trị hệ thống có thể tìm kiếm sự cố</t>
  </si>
  <si>
    <t>Quản trị hệ thống có thể sắp xếp danh sách sự cố</t>
  </si>
  <si>
    <t>Quản trị hệ thống có thể xem danh sách thông báo</t>
  </si>
  <si>
    <t>Quản trị hệ thống có thể thêm mới thông báo</t>
  </si>
  <si>
    <t>Quản trị có thể sửa nội dung thông báo</t>
  </si>
  <si>
    <t>Quản trị hệ thống có thể xóa một hoặc nhiều thông báo</t>
  </si>
  <si>
    <t>Quản trị hệ thống có thể phê duyệt, xuất bản thông báo cho người sử dụng khai thác</t>
  </si>
  <si>
    <t>Quản trị hệ thống có thể xem nội dung chi tiết thông báo</t>
  </si>
  <si>
    <t>Quản trị hệ thống có thể tìm kiếm thông báo</t>
  </si>
  <si>
    <t>Quản trị hệ thống có thể sắp xếp danh sách thông báo</t>
  </si>
  <si>
    <t>Quản trị hệ thống có thể xem danh sách tài liệu chia sẻ</t>
  </si>
  <si>
    <t>Quản trị hệ thống có thể thêm mới tài liệu chia sẻ</t>
  </si>
  <si>
    <t>Quản trị hệ thống có thể sửa tài liệu chia sẻ</t>
  </si>
  <si>
    <t>Quản trị hệ thống có thể xóa một hoặc nhiều tài liệu chia sẻ</t>
  </si>
  <si>
    <t>Quản trị hệ thống có thể phê duyệt, xuất bản tài liệu chia sẻ cho người sử dụng khai thác</t>
  </si>
  <si>
    <t>Quản trị hệ thống có thể xem thông tin chi tiết của tài liệu chia sẻ</t>
  </si>
  <si>
    <t>Quản trị hệ thống có thể tìm kiếm tài liệu chia sẻ</t>
  </si>
  <si>
    <t>Quản trị hệ thống có thể sắp xếp danh sách tài liệu chia sẻ</t>
  </si>
  <si>
    <t>Cơ sở dữ liệu quốc gia về pháp luật</t>
  </si>
  <si>
    <t>Hệ thống tích hợp có thể khai thác danh sách loại văn bản từ trục tích hợp</t>
  </si>
  <si>
    <t>Hệ thống tích hợp có thể khai thác danh sách cơ quan ban hành</t>
  </si>
  <si>
    <t>Hệ thống tích hợp có thể khai thác danh mục người ký</t>
  </si>
  <si>
    <t>Hệ thống tích hợp có thể khai thác danh mục lĩnh vực</t>
  </si>
  <si>
    <t>Hệ thống tích hợp có thể khai thác danh sách văn bản pháp luật</t>
  </si>
  <si>
    <t>Dịch vụ văn bản quy phạm pháp luật</t>
  </si>
  <si>
    <t>Dịch vụ Tìm kiếm toàn văn</t>
  </si>
  <si>
    <t>Dịch vụ lấy danh mục lĩnh vực văn bản</t>
  </si>
  <si>
    <t>Dịch vụ Lấy một văn bản</t>
  </si>
  <si>
    <t>Dịch vụ lấy danh mục loại văn bản</t>
  </si>
  <si>
    <t>Danh sách tham số SSO</t>
  </si>
  <si>
    <t>Quản trị hệ thống có thể xem danh sách tham số SSO</t>
  </si>
  <si>
    <t>Quản trị hệ thống có thể cập nhật danh sách tham số SSO</t>
  </si>
  <si>
    <t>Quản trị hệ thống có thể nhập lại danh sách tham số SSO</t>
  </si>
  <si>
    <t>Cấu hình 2fa tài khoản</t>
  </si>
  <si>
    <t>Xác thực Single Sign-On (SSO) qua các giao thức chuẩn OpenID Connect (Xác thực bằng Username, Password)</t>
  </si>
  <si>
    <t>Hệ thống LGSP trả ra mã pin.</t>
  </si>
  <si>
    <t>Đăng xuất</t>
  </si>
  <si>
    <t>Quên mật khẩu</t>
  </si>
  <si>
    <t>Cấu hình chế độ hoạt động</t>
  </si>
  <si>
    <t>Quản trị hệ thống có thể Xem cấu hình chế độ hoạt động</t>
  </si>
  <si>
    <t>Quản trị hệ thống có thể Cập nhật cấu hình chế độ hoạt động</t>
  </si>
  <si>
    <t>Quản trị hệ thống có thể Xác nhận lưu cấu hình chế độ hoạt động</t>
  </si>
  <si>
    <t>Quản trị hệ thống có thể Nhập lại cấu hình chế độ hoạt động</t>
  </si>
  <si>
    <t>Danh sách client</t>
  </si>
  <si>
    <t>Quản trị hệ thống có thể Xem danh sách Client</t>
  </si>
  <si>
    <t>Quản trị hệ thống có thể Thêm mới Client</t>
  </si>
  <si>
    <t>Quản trị hệ thống có thể Sửa thông tin Client</t>
  </si>
  <si>
    <t>Quản trị hệ thống có thể Xóa thông tin Client</t>
  </si>
  <si>
    <t>Quản trị hệ thống có thể Tìm kiếm thông tin Client</t>
  </si>
  <si>
    <t>Cấp khóa cho client</t>
  </si>
  <si>
    <t>Quản trị hệ thống có thể Tạo và cấp khóa mới cho Client</t>
  </si>
  <si>
    <t>Quản trị hệ thống có thể Thu hồi khóa của Client</t>
  </si>
  <si>
    <t>Danh sách IdentityResources</t>
  </si>
  <si>
    <t>Quản trị hệ thống có thể Xem danh sách IdentityResources</t>
  </si>
  <si>
    <t>Quản trị hệ thống có thể Xem chi tiết IdentityResource</t>
  </si>
  <si>
    <t>Quản trị hệ thống có thể Thêm mới IdentityResources</t>
  </si>
  <si>
    <t>Quản trị hệ thống có thể Chỉnh sửa IdentityResources</t>
  </si>
  <si>
    <t>Quản trị hệ thống có thể Xóa IdentityResources</t>
  </si>
  <si>
    <t>Danh sách ApiResources</t>
  </si>
  <si>
    <t>Quản trị hệ thống có thể Xem danh sách ApiResources</t>
  </si>
  <si>
    <t>Quản trị hệ thống có thể Xem chi tiết ApiResources</t>
  </si>
  <si>
    <t>Quản trị hệ thống có thể Thêm mới ApiResources</t>
  </si>
  <si>
    <t>Quản trị hệ thống có thể Chỉnh sửa ApiResources</t>
  </si>
  <si>
    <t>Quản trị hệ thống có thể Xóa ApiResources</t>
  </si>
  <si>
    <t>Dịch vụ liên thông văn bản</t>
  </si>
  <si>
    <t>Danh mục định danh đơn vị</t>
  </si>
  <si>
    <t>Quản trị hệ thống có thể xem danh sách định danh đơn vị</t>
  </si>
  <si>
    <t>Quản trị hệ thống có thể xem thông tin định danh đơn vị</t>
  </si>
  <si>
    <t>Quản trị hệ thống có thể tìm kiếm thông tin định danh đơn vị</t>
  </si>
  <si>
    <t>Văn bản gửi đến</t>
  </si>
  <si>
    <t>Tìm kiếm văn bản gửi đến</t>
  </si>
  <si>
    <t>Tìm kiếm văn bản gửi đến theo tiêu đề</t>
  </si>
  <si>
    <t>Tìm kiếm văn bản gửi đến theo người gửi</t>
  </si>
  <si>
    <t>Tìm kiếm văn bản gửi đến theo trạng thái xử lý</t>
  </si>
  <si>
    <t>Tìm kiếm văn bản gửi đến theo khoảng thời gian từ ngày đến ngày</t>
  </si>
  <si>
    <t>Tìm kiếm văn bản gửi đến theo ngày gửi</t>
  </si>
  <si>
    <t>Tìm kiếm văn bản gửi đến theo cơ quan</t>
  </si>
  <si>
    <t>Tìm kiếm văn bản gửi đến theo loại văn bản</t>
  </si>
  <si>
    <t>Tìm kiếm văn bản gửi đến theo tệp đính kèm</t>
  </si>
  <si>
    <t>Xem chi tiết văn bản gửi đến</t>
  </si>
  <si>
    <t>Văn bản gửi đi</t>
  </si>
  <si>
    <t>Tìm kiếm văn bản gửi đi</t>
  </si>
  <si>
    <t>Tìm kiếm văn bản gửi đi theo tiêu đề</t>
  </si>
  <si>
    <t>Tìm kiếm văn bản gửi đi theo người gửi</t>
  </si>
  <si>
    <t>Tìm kiếm văn bản gửi đi theo trạng thái xử lý</t>
  </si>
  <si>
    <t>Tìm kiếm văn bản gửi đi theo khoảng thời gian từ ngày đi ngày</t>
  </si>
  <si>
    <t>Tìm kiếm văn bản gửi đi theo ngày gửi</t>
  </si>
  <si>
    <t>Tìm kiếm văn bản gửi đi theo cơ quan</t>
  </si>
  <si>
    <t>Tìm kiếm văn bản gửi đi theo loại văn bản</t>
  </si>
  <si>
    <t>Tìm kiếm văn bản gửi đi theo tệp đính kèm</t>
  </si>
  <si>
    <t>Xem chi tiết văn bản gửi đi</t>
  </si>
  <si>
    <t>Nhật ký gửi nhận văn bản</t>
  </si>
  <si>
    <t>Quản trị hệ thống có thể xem danh sách nhật ký nhận văn bản</t>
  </si>
  <si>
    <t>Quản trị hệ thống có thể xem chi tiết nhật ký nhận văn bản</t>
  </si>
  <si>
    <t>Quản trị hệ thống có thể tìm kiếm nhật ký gửi nhận văn bản theo từ khoá</t>
  </si>
  <si>
    <t>Quản trị hệ thống có thể tìm kiếm nhật ký gửi nhận văn bản theo theo thời gian</t>
  </si>
  <si>
    <t>Quản trị hệ thống có thể sắp xếp nhật ký gửi nhận văn bản</t>
  </si>
  <si>
    <t>Quản trị hệ thống có thể xem phân trang nhật ký gửi nhận văn bản</t>
  </si>
  <si>
    <t>Quản trị hệ thống có thể xuất danh sách nhật ký gửi nhận hồ sơ dưới dạng excel</t>
  </si>
  <si>
    <t>Quản trị hệ thống có thể xuất danh sách nhật ký gửi nhận hồ sơ dưới dạng word</t>
  </si>
  <si>
    <t>Hệ thống danh mục dùng chung</t>
  </si>
  <si>
    <t>Dịch vụ kết nối, tích hợp, chia sẻ với CSDL Quốc Gia về Dân cư</t>
  </si>
  <si>
    <t>Danh mục dân tộc</t>
  </si>
  <si>
    <t>Quản trị hệ thống có thể chọn Danh mục dân tộc</t>
  </si>
  <si>
    <t>Quản trị hệ thống có thể chọn thêm mới Danh mục dân tộc</t>
  </si>
  <si>
    <t>Quản trị hệ thống có thể chọn chức năng sửa Danh mục dân tộc</t>
  </si>
  <si>
    <t>Quản trị hệ thống có thể chọn đồng bộ Danh mục dân tộc</t>
  </si>
  <si>
    <t>Quản trị hệ thống có thể chọn chức năng xóa Danh mục dân tộc</t>
  </si>
  <si>
    <t>Danh mục quốc gia</t>
  </si>
  <si>
    <t>Quản trị hệ thống có thể chọn Danh mục quốc gia</t>
  </si>
  <si>
    <t>Quản trị hệ thống có thể chọn thêm mới Danh mục quốc gia</t>
  </si>
  <si>
    <t>Quản trị hệ thống có thể chọn chức năng sửa Danh mục quốc gia</t>
  </si>
  <si>
    <t>Quản trị hệ thống có thể chọn đồng bộ Danh mục quốc gia</t>
  </si>
  <si>
    <t>Quản trị hệ thống có thể chọn chức năng xóa Danh mục quốc gia</t>
  </si>
  <si>
    <t>Danh mục tôn giáo</t>
  </si>
  <si>
    <t>Quản trị hệ thống có thể chọn Danh mục tôn giáo</t>
  </si>
  <si>
    <t>Quản trị hệ thống có thể chọn thêm mới Danh mục tôn giáo</t>
  </si>
  <si>
    <t>Quản trị hệ thống có thể chọn chức năng sửa Danh mục tôn giáo</t>
  </si>
  <si>
    <t>Quản trị hệ thống có thể chọn đồng bộ Danh mục tôn giáo</t>
  </si>
  <si>
    <t>Quản trị hệ thống có thể chọn chức năng xóa Danh mục tôn giáo</t>
  </si>
  <si>
    <t>Danh mục tỉnh</t>
  </si>
  <si>
    <t>Quản trị hệ thống có thể chọn Danh mục tỉnh</t>
  </si>
  <si>
    <t>Quản trị hệ thống có thể chọn thêm mới Danh mục tỉnh</t>
  </si>
  <si>
    <t>Quản trị hệ thống có thể chọn chức năng sửa Danh mục tỉnh</t>
  </si>
  <si>
    <t>Quản trị hệ thống có thể chọn đồng bộ Danh mục tỉnh</t>
  </si>
  <si>
    <t>Quản trị hệ thống có thể chọn chức năng xóa Danh mục tỉnh</t>
  </si>
  <si>
    <t>Danh mục huyện</t>
  </si>
  <si>
    <t>Quản trị hệ thống có thể chọn Danh mục huyện</t>
  </si>
  <si>
    <t>Quản trị hệ thống có thể chọn thêm mới Danh mục huyện</t>
  </si>
  <si>
    <t>Quản trị hệ thống có thể chọn chức năng sửa Danh mục huyện</t>
  </si>
  <si>
    <t>Quản trị hệ thống có thể chọn đồng bộ Danh mục huyện</t>
  </si>
  <si>
    <t>Quản trị hệ thống có thể chọn chức năng xóa Danh mục huyện</t>
  </si>
  <si>
    <t>Dịch vụ khai thác danh mục dân tộc</t>
  </si>
  <si>
    <t>Dịch vụ khai thác danh mục quốc gia</t>
  </si>
  <si>
    <t>Dịch vụ khai thác danh mục tôn giáo</t>
  </si>
  <si>
    <t>Dịch vụ khai thác danh mục tỉnh</t>
  </si>
  <si>
    <t>Dịch vụ khai thác danh mục huyện</t>
  </si>
  <si>
    <t>Dịch vụ Xác nhận số định danh cá nhân và chứng minh nhân dân</t>
  </si>
  <si>
    <t>Dịch vụ Xác thực thông tin hộ gia đình</t>
  </si>
  <si>
    <t>Dịch vụ Tra cứu thông tin công dân</t>
  </si>
  <si>
    <t>Dịch vụ danh mục dùng chung cho dịch vụ công</t>
  </si>
  <si>
    <t>Quản trị hệ thống có thể chọn Danh mục quận, huyện</t>
  </si>
  <si>
    <t>Quản trị hệ thống có thể chọn thêm mới Danh mục quận, huyện</t>
  </si>
  <si>
    <t>Quản trị hệ thống có thể chọn chức năng sửa Danh mục quận, huyện</t>
  </si>
  <si>
    <t>Quản trị hệ thống có thể chọn đồng bộ Danh mục quận, huyện</t>
  </si>
  <si>
    <t>Quản trị hệ thống có thể chọn chức năng xóa Danh mục quận, huyện</t>
  </si>
  <si>
    <t>Danh mục tỉnh, thành phố</t>
  </si>
  <si>
    <t>Quản trị hệ thống có thể chọn Danh mục tỉnh, thành phố</t>
  </si>
  <si>
    <t>Quản trị hệ thống có thể chọn thêm mới Danh mục tỉnh, thành phố</t>
  </si>
  <si>
    <t>Quản trị hệ thống có thể chọn chức năng sửa Danh mục tỉnh, thành phố</t>
  </si>
  <si>
    <t>Quản trị hệ thống có thể chọn đồng bộ Danh mục tỉnh, thành phố</t>
  </si>
  <si>
    <t>Quản trị hệ thống có thể chọn chức năng xóa Danh mục tỉnh, thành phố</t>
  </si>
  <si>
    <t>Danh mục quận, huyện</t>
  </si>
  <si>
    <t>Danh mục phường, xã</t>
  </si>
  <si>
    <t>Quản trị hệ thống có thể chọn Danh mục phường, xã</t>
  </si>
  <si>
    <t>Quản trị hệ thống có thể chọn thêm mới Danh mục phường, xã</t>
  </si>
  <si>
    <t>Quản trị hệ thống có thể chọn chức năng sửa Danh mục phường, xã</t>
  </si>
  <si>
    <t>Quản trị hệ thống có thể chọn đồng bộ Danh mục phường, xã</t>
  </si>
  <si>
    <t>Quản trị hệ thống có thể chọn chức năng xóa Danh mục phường, xã</t>
  </si>
  <si>
    <t>Danh mục cơ quan</t>
  </si>
  <si>
    <t>Quản trị hệ thống có thể chọn Danh mục cơ quan</t>
  </si>
  <si>
    <t>Quản trị hệ thống có thể chọn thêm mới Danh mục cơ quan</t>
  </si>
  <si>
    <t>Quản trị hệ thống có thể chọn chức năng sửa Danh mục cơ quan</t>
  </si>
  <si>
    <t>Quản trị hệ thống có thể chọn đồng bộ Danh mục cơ quan</t>
  </si>
  <si>
    <t>Quản trị hệ thống có thể chọn chức năng xóa Danh mục cơ quan</t>
  </si>
  <si>
    <t>Danh mục lĩnh vực thủ tục hành chính</t>
  </si>
  <si>
    <t>Quản trị hệ thống có thể chọn Danh mục Lĩnh vực thủ tục hành chính</t>
  </si>
  <si>
    <t>Quản trị hệ thống có thể chọn thêm mới Danh mục Lĩnh vực thủ tục hành chính</t>
  </si>
  <si>
    <t>Quản trị hệ thống có thể chọn chức năng sửa Danh mục Lĩnh vực thủ tục hành chính</t>
  </si>
  <si>
    <t>Quản trị hệ thống có thể chọn đồng bộ Danh mục Lĩnh vực thủ tục hành chính</t>
  </si>
  <si>
    <t>Quản trị hệ thống có thể chọn chức năng xóa Danh mục Lĩnh vực thủ tục hành chính</t>
  </si>
  <si>
    <t>Danh mục ngành</t>
  </si>
  <si>
    <t>Quản trị hệ thống có thể chọn Danh mục ngành</t>
  </si>
  <si>
    <t>Quản trị hệ thống có thể chọn thêm mới Danh mục ngành</t>
  </si>
  <si>
    <t>Quản trị hệ thống có thể chọn chức năng sửa Danh mục ngành</t>
  </si>
  <si>
    <t>Quản trị hệ thống có thể chọn đồng bộ Danh mục ngành</t>
  </si>
  <si>
    <t>Quản trị hệ thống có thể chọn chức năng xóa Danh mục ngành</t>
  </si>
  <si>
    <t>Danh mục cấp thực hiện thủ tục hành chính</t>
  </si>
  <si>
    <t>Quản trị hệ thống có thể chọn Danh mục cấp thực hiện thủ tục hành chính</t>
  </si>
  <si>
    <t>Quản trị hệ thống có thể chọn thêm mới Danh mục cấp thực hiện thủ tục hành chính</t>
  </si>
  <si>
    <t>Quản trị hệ thống có thể chọn chức năng sửa Danh mục cấp thực hiện thủ tục hành chính</t>
  </si>
  <si>
    <t>Quản trị hệ thống có thể chọn đồng bộ Danh mục cấp thực hiện thủ tục hành chính</t>
  </si>
  <si>
    <t>Quản trị hệ thống có thể chọn chức năng xóa Danh mục cấp thực hiện thủ tục hành chính</t>
  </si>
  <si>
    <t>Danh mục kết quả</t>
  </si>
  <si>
    <t>Quản trị hệ thống có thể chọn Danh mục kết quả</t>
  </si>
  <si>
    <t>Quản trị hệ thống có thể chọn thêm mới Danh mục kết quả</t>
  </si>
  <si>
    <t>Quản trị hệ thống có thể chọn chức năng sửa Danh mục kết quả</t>
  </si>
  <si>
    <t>Quản trị hệ thống có thể chọn đồng bộ Danh mục kết quả</t>
  </si>
  <si>
    <t>Quản trị hệ thống có thể chọn chức năng xóa Danh mục kết quả</t>
  </si>
  <si>
    <t>Danh mục phí, lệ phí</t>
  </si>
  <si>
    <t>Quản trị hệ thống có thể chọn Danh mục phí, lệ phí</t>
  </si>
  <si>
    <t>Quản trị hệ thống có thể chọn thêm mới Danh mục phí, lệ phí</t>
  </si>
  <si>
    <t>Quản trị hệ thống có thể chọn chức năng sửa Danh mục phí, lệ phí</t>
  </si>
  <si>
    <t>Quản trị hệ thống có thể chọn đồng bộ Danh mục phí, lệ phí</t>
  </si>
  <si>
    <t>Quản trị hệ thống có thể chọn chức năng xóa Danh mục phí, lệ phí</t>
  </si>
  <si>
    <t>Danh mục đối tượng tham gia</t>
  </si>
  <si>
    <t>Quản trị hệ thống có thể chọn Danh mục đối tượng tham gia</t>
  </si>
  <si>
    <t>Quản trị hệ thống có thể chọn thêm mới Danh mục đối tượng tham gia</t>
  </si>
  <si>
    <t>Quản trị hệ thống có thể chọn chức năng sửa Danh mục đối tượng tham gia</t>
  </si>
  <si>
    <t>Quản trị hệ thống có thể chọn đồng bộ Danh mục đối tượng tham gia</t>
  </si>
  <si>
    <t>Quản trị hệ thống có thể chọn chức năng xóa Danh mục đối tượng tham gia</t>
  </si>
  <si>
    <t>Danh mục căn cứ pháp lý</t>
  </si>
  <si>
    <t>Quản trị hệ thống có thể chọn Danh mục căn cứ pháp lý</t>
  </si>
  <si>
    <t>Quản trị hệ thống có thể chọn thêm mới Danh mục căn cứ pháp lý</t>
  </si>
  <si>
    <t>Quản trị hệ thống có thể chọn chức năng sửa Danh mục căn cứ pháp lý</t>
  </si>
  <si>
    <t>Quản trị hệ thống có thể chọn đồng bộ Danh mục căn cứ pháp lý</t>
  </si>
  <si>
    <t>Quản trị hệ thống có thể chọn chức năng xóa Danh mục căn cứ pháp lý</t>
  </si>
  <si>
    <t>Danh mục Trạng thái hồ sơ</t>
  </si>
  <si>
    <t>Quản trị hệ thống có thể chọn Danh mục trạng thái hồ sợ</t>
  </si>
  <si>
    <t>Quản trị hệ thống có thể chọn thêm mới Danh mục trạng thái hồ sợ</t>
  </si>
  <si>
    <t>Quản trị hệ thống có thể chọn chức năng sửa Danh mục trạng thái hồ sợ</t>
  </si>
  <si>
    <t>Quản trị hệ thống có thể chọn đồng bộ Danh mục trạng thái hồ sợ</t>
  </si>
  <si>
    <t>Quản trị hệ thống có thể chọn chức năng xóa Danh mục trạng thái hồ sợ</t>
  </si>
  <si>
    <t>Dịch vụ khai thác danh mục tỉnh, thành phố</t>
  </si>
  <si>
    <t>Dịch vụ khai thác danh mục quận, huyện</t>
  </si>
  <si>
    <t>Dịch vụ khai thác danh mục phường, xã</t>
  </si>
  <si>
    <t>Dịch vụ khai thác danh mục cơ quan</t>
  </si>
  <si>
    <t>Dịch vụ khai thác danh mục lĩnh vực thủ tục hành chính</t>
  </si>
  <si>
    <t>Dịch vụ khai thác danh mục ngành</t>
  </si>
  <si>
    <t>Dịch vụ khai thác danh mục cấp thực hiện thủ tục hành chính</t>
  </si>
  <si>
    <t>Dịch vụ khai thác danh mục kết quả</t>
  </si>
  <si>
    <t>Dịch vụ khai thác danh mục phí, lệ phí</t>
  </si>
  <si>
    <t>Dịch vụ khai thác danh mục đối tượng tham gia</t>
  </si>
  <si>
    <t>Dịch vụ khai thác danh mục căn cứ pháp lý</t>
  </si>
  <si>
    <t>Dịch vụ khai thác danh mục Trạng thái hồ sơ</t>
  </si>
  <si>
    <t>Báo cáo tình trạng sử dụng Dịch vụ khai thác danh mục tỉnh, thành phố</t>
  </si>
  <si>
    <t>Báo cáo tình trạng sử dụng Dịch vụ khai thác danh mục quận, huyện</t>
  </si>
  <si>
    <t>Báo cáo tình trạng sử dụng Dịch vụ khai thác danh mục phường, xã</t>
  </si>
  <si>
    <t>Báo cáo tình trạng sử dụng Dịch vụ khai thác danh mục cơ quan</t>
  </si>
  <si>
    <t>Báo cáo tình trạng sử dụng Dịch vụ khai thác danh mục lĩnh vực thủ tục hành chính</t>
  </si>
  <si>
    <t>Báo cáo tình trạng sử dụng Dịch vụ khai thác danh mục ngành</t>
  </si>
  <si>
    <t>Báo cáo tình trạng sử dụng Dịch vụ khai thác danh mục cấp thực hiện thủ tục hành chính</t>
  </si>
  <si>
    <t>Báo cáo tình trạng sử dụng Dịch vụ khai thác danh mục kết quả</t>
  </si>
  <si>
    <t>Báo cáo tình trạng sử dụng Dịch vụ khai thác danh mục phí, lệ phí</t>
  </si>
  <si>
    <t>Báo cáo tình trạng sử dụng Dịch vụ khai thác danh mục đối tượng tham gia</t>
  </si>
  <si>
    <t>Báo cáo tình trạng sử dụng Dịch vụ khai thác danh mục căn cứ pháp lý</t>
  </si>
  <si>
    <t>Báo cáo tình trạng sử dụng Dịch vụ khai thác danh mục Trạng thái hồ sơ</t>
  </si>
  <si>
    <t>Danh sách thủ tục hành chính Quốc gia</t>
  </si>
  <si>
    <t>Tìm kiếm thủ tục hành chính Quốc gia</t>
  </si>
  <si>
    <t>Xem chi tiết Thủ tục hành chính Quốc gia</t>
  </si>
  <si>
    <t>Dịch vụ khai thác danh sách thủ tục hành chính Quốc gia</t>
  </si>
  <si>
    <t>Tra cứu hồ sơ</t>
  </si>
  <si>
    <t>Tải tệp đính kèm</t>
  </si>
  <si>
    <t>API nhận hồ sơ đồng bộ lên cổng quốc gia</t>
  </si>
  <si>
    <t>Quản trị hệ thống có thể tắt tự động đồng bộ</t>
  </si>
  <si>
    <t>API nhận tiến độ xử lý hồ sơ đồng bộ lên cổng quốc gia</t>
  </si>
  <si>
    <t>Phần mềm Đồng bộ hồ sơ lên cổng quốc gia</t>
  </si>
  <si>
    <t>Phầm mềm Đồng bộ tiến độ xử lý hồ sơ đồng bộ lên cổng quốc gia</t>
  </si>
  <si>
    <t>Danh sách hồ sơ chờ nhận</t>
  </si>
  <si>
    <t>Quản trị hệ thống có thể xem kết quả danh sách hồ sơ chờ nhận</t>
  </si>
  <si>
    <t>Quản trị hệ thống có thể xem chi tiết hồ sơ chờ nhận</t>
  </si>
  <si>
    <t>Danh sách hồ sơ đã nhận</t>
  </si>
  <si>
    <t>Quản trị hệ thống có thể xem kết quả danh sách hồ sơ đã nhận</t>
  </si>
  <si>
    <t>Quản trị hệ thống có thể xem chi tiết hồ sơ đã nhận</t>
  </si>
  <si>
    <t>Nhật ký gửi nhận hồ sơ</t>
  </si>
  <si>
    <t>Quản trị hệ thống có thể xem danh sách nhật ký gửi nhận hồ sơ</t>
  </si>
  <si>
    <t>Quản trị hệ thống có thể xem chi tiết nhật ký gửi nhận hồ sơ</t>
  </si>
  <si>
    <t>Quản trị hệ thống có thể tìm kiếm nhật ký gửi nhận hồ sơ theo từ khoá</t>
  </si>
  <si>
    <t>Quản trị hệ thống có thể tìm kiếm nhật ký gửi nhận hồ sơ theo thời gian</t>
  </si>
  <si>
    <t>Quản trị hệ thống có thể xuất danh sách nhật ký gửi nhận hồ sơ dưới dạng word, excel</t>
  </si>
  <si>
    <t>Danh sách tiến độ xử lý hồ sơ chờ nhận</t>
  </si>
  <si>
    <t>Quản trị hệ thống có thể xem số lượng danh sách tiến độ xử lý hồ sơ chờ nhận</t>
  </si>
  <si>
    <t>Quản trị hệ thống có thể xem danh sách tiến độ xử lý hồ sơ chờ nhận</t>
  </si>
  <si>
    <t>Quản trị hệ thống có thể xem chi tiết tiến độ xử lý hồ sơ chờ nhận</t>
  </si>
  <si>
    <t>Quản trị hệ thống có thể tìm kiếm tiến độ xử lý hồ sơ chờ nhận theo thời gian</t>
  </si>
  <si>
    <t>Quản trị hệ thống có thể xuất danh sách tiến độ xử lý hồ sơ chờ nhận dưới dạng word, excel</t>
  </si>
  <si>
    <t>Danh sách tiến độ xử lý hồ sơ đã nhận</t>
  </si>
  <si>
    <t>Quản trị hệ thống có thể xem số lượng danh sách tiến độ xử lý hồ sơ đã nhận</t>
  </si>
  <si>
    <t>Quản trị hệ thống có thể xem danh sách tiến độ xử lý hồ sơ đã nhận</t>
  </si>
  <si>
    <t>Quản trị hệ thống có thể xem chi tiết tiến độ xử lý hồ sơ đã nhận</t>
  </si>
  <si>
    <t>Quản trị hệ thống có thể tìm kiếm tiến độ xử lý hồ sơ đã nhận theo thời gian</t>
  </si>
  <si>
    <t>Quản trị hệ thống có thể xuất danh sách tiến độ xử lý hồ sơ đã nhận dưới dạng word, excel</t>
  </si>
  <si>
    <t>Nhật ký gửi nhận tiến độ xử lý hồ sơ</t>
  </si>
  <si>
    <t>Quản trị hệ thống có thể xem số lượng Nhật ký gửi nhận tiến độ xử lý hồ sơ</t>
  </si>
  <si>
    <t>Quản trị hệ thống có thể xem danh sách Nhật ký gửi nhận tiến độ xử lý hồ sơ</t>
  </si>
  <si>
    <t>Quản trị hệ thống có thể xem chi tiết Nhật ký gửi nhận tiến độ xử lý hồ sơ</t>
  </si>
  <si>
    <t>Quản trị hệ thống có thể tìm kiếm Nhật ký gửi nhận tiến độ xử lý hồ sơ</t>
  </si>
  <si>
    <t>Quản trị hệ thống có thể xuất danh sách Nhật ký gửi nhận tiến độ xử lý hồ sơ dưới dạng word, excel</t>
  </si>
  <si>
    <t>Danh sách Đồng bộ hồ sơ</t>
  </si>
  <si>
    <t>Quản trị hệ thống có thể xem tổng số danh sách Đồng bộ hồ sơ</t>
  </si>
  <si>
    <t>Quản trị hệ thống có thể xem danh sách Danh sách Đồng bộ hồ sơ</t>
  </si>
  <si>
    <t>Quản trị hệ thống có thể xem chi tiết Đồng bộ hồ sơ</t>
  </si>
  <si>
    <t>Quản trị hệ thống có thể tìm kiếm Đồng bộ hồ sơ</t>
  </si>
  <si>
    <t>Quản trị hệ thống có thể xuất Danh sách Đồng bộ hồ sơ dưới dạng word, excel</t>
  </si>
  <si>
    <t>Danh sách hồ sơ chờ đồng bộ</t>
  </si>
  <si>
    <t>Quản trị hệ thống có thể xem số lượng Danh sách hồ sơ chờ đồng bộ</t>
  </si>
  <si>
    <t>Quản trị hệ thống có thể xem Danh sách hồ sơ chờ đồng bộ</t>
  </si>
  <si>
    <t>Quản trị hệ thống có thể xem chi tiết hồ sơ chờ đồng bộ</t>
  </si>
  <si>
    <t>Quản trị hệ thống có thể tìm kiếm hồ sơ chờ đồng bộ</t>
  </si>
  <si>
    <t>Quản trị hệ thống có thể xuất Danh sách hồ sơ chờ đồng bộ dưới dạng word, excel</t>
  </si>
  <si>
    <t>Danh sách hồ sơ đồng bộ thành công</t>
  </si>
  <si>
    <t>Quản trị hệ thống có thể xem số lượng Danh sách hồ sơ đồng bộ thành công</t>
  </si>
  <si>
    <t>Quản trị hệ thống có thể xem Danh sách hồ sơ đồng bộ thành công</t>
  </si>
  <si>
    <t>Quản trị hệ thống có thể xem chi tiết hồ sơ đồng bộ thành công</t>
  </si>
  <si>
    <t>Quản trị hệ thống có thể tìm kiếm hồ sơ đồng bộ thành công</t>
  </si>
  <si>
    <t>Quản trị hệ thống có thể xuất Danh sách hồ sơ đồng bộ thành công dưới dạng word, excel</t>
  </si>
  <si>
    <t>Danh sách hồ sơ đồng bộ thất bại</t>
  </si>
  <si>
    <t>Quản trị hệ thống có thể xem số lượng Danh sách hồ sơ đồng bộ thất bại</t>
  </si>
  <si>
    <t>Quản trị hệ thống có thể xem Danh sách hồ sơ đồng bộ thất bại</t>
  </si>
  <si>
    <t>Quản trị hệ thống có thể xem chi tiết hồ sơ đồng bộ thất bại</t>
  </si>
  <si>
    <t>Quản trị hệ thống có thể tìm kiếm hồ sơ đồng bộ thất bại</t>
  </si>
  <si>
    <t>Quản trị hệ thống có thể xuất Danh sách hồ sơ đồng bộ thất bại dưới dạng word, excel</t>
  </si>
  <si>
    <t>Danh sách tiến độ xử lý hồ sơ một cửa</t>
  </si>
  <si>
    <t>Quản trị hệ thống có thể xem số lượng Danh sách tiến độ xử lý hồ sơ một cửa</t>
  </si>
  <si>
    <t>Quản trị hệ thống có thể xem Danh sách tiến độ xử lý hồ sơ một cửa</t>
  </si>
  <si>
    <t>Quản trị hệ thống có thể xem chi tiết tiến độ xử lý hồ sơ một cửa</t>
  </si>
  <si>
    <t>Quản trị hệ thống có thể tìm kiếm tiến độ xử lý hồ sơ một cửa</t>
  </si>
  <si>
    <t>Quản trị hệ thống có thể xuất Danh sách tiến độ xử lý hồ sơ một cửa dưới dạng word, excel</t>
  </si>
  <si>
    <t>Danh sách tiến độ xử lý hồ sơ chờ đồng bộ</t>
  </si>
  <si>
    <t>Danh sách tiến độ xử lý hồ sơ đồng bộ thành công</t>
  </si>
  <si>
    <t>Quản trị hệ thống có thể xem số lượng Danh sách tiến độ xử lý hồ sơ đồng bộ thành công</t>
  </si>
  <si>
    <t>Quản trị hệ thống có thể xem Danh sách tiến độ xử lý hồ sơ đồng bộ thành công</t>
  </si>
  <si>
    <t>Quản trị hệ thống có thể xem chi tiết tiến độ xử lý hồ sơ đồng bộ thành công</t>
  </si>
  <si>
    <t>Quản trị hệ thống có thể tìm kiếm tiến độ xử lý hồ sơ đồng bộ thành công</t>
  </si>
  <si>
    <t>Quản trị hệ thống có thể xuất Danh sách tiến độ xử lý hồ sơ đồng bộ thành công dưới dạng word, excel</t>
  </si>
  <si>
    <t>Danh sách tiến độ xử lý hồ sơ đồng bộ thất bại</t>
  </si>
  <si>
    <t>Quản trị hệ thống có thể xem số lượng Danh sách tiến độ xử lý hồ sơ đồng bộ thất bại</t>
  </si>
  <si>
    <t>Quản trị hệ thống có thể xem Danh sách tiến độ xử lý hồ sơ đồng bộ thất bại</t>
  </si>
  <si>
    <t>Quản trị hệ thống có thể xem chi tiết tiến độ xử lý hồ sơ đồng bộ thất bại</t>
  </si>
  <si>
    <t>Quản trị hệ thống có thể tìm kiếm tiến độ xử lý hồ sơ đồng bộ thất bại</t>
  </si>
  <si>
    <t>Quản trị hệ thống có thể xuất Danh sách tiến độ xử lý hồ sơ đồng bộ thất bại dưới dạng word, excel</t>
  </si>
  <si>
    <t>Báo cáo tình trạng sử dụng dịch vụ liên thông hồ sơ hành chính công</t>
  </si>
  <si>
    <t>Quản trị hệ thống có thể xem Báo cáo tình trạng sử dụng dịch vụ liên thông hồ sơ hành chính công</t>
  </si>
  <si>
    <t>Quản trị hệ thống có thể thống kê Báo cáo tình trạng sử dụng dịch vụ liên thông hồ sơ hành chính công theo thời gian</t>
  </si>
  <si>
    <t>Quản trị hệ thống có thể thống kê Báo cáo tình trạng sử dụng dịch vụ liên thông hồ sơ hành chính công theo trạng thái</t>
  </si>
  <si>
    <t>Quản trị hệ thống có thể thống kê Báo cáo tình trạng sử dụng dịch vụ liên thông hồ sơ hành chính công theo đơn vị</t>
  </si>
  <si>
    <t>Quản trị hệ thống có thể Xuất kết quả ra word</t>
  </si>
  <si>
    <t>Quản trị hệ thống có thể Xuất kết quả ra excel</t>
  </si>
  <si>
    <t>Quản trị hệ thống có thể Xuất kết quả ra HTML</t>
  </si>
  <si>
    <t>Quản trị hệ thống có thể In kết quả thống kê</t>
  </si>
  <si>
    <t>Hệ thống Bưu chính công ích VNPOST</t>
  </si>
  <si>
    <t>Danh sách hồ sơ gửi nhận qua VNPost</t>
  </si>
  <si>
    <t>Xem phân trang danh sách hồ sơ gửi nhận qua VNPost</t>
  </si>
  <si>
    <t>Danh sách hồ sơ chờ đồng bộ lên VNPost</t>
  </si>
  <si>
    <t>Danh sách hồ sơ đồng bộ thành công lên VNPost</t>
  </si>
  <si>
    <t>Danh sách hồ sơ đồng bộ thất bại lên VNPost</t>
  </si>
  <si>
    <t>Dịch vụ khai thác thông tin vận đơn</t>
  </si>
  <si>
    <t>Dịch vụ lấy thông tin cước thu hộ lệ phí</t>
  </si>
  <si>
    <t>Dịch vụ lấy thông tin bưu cục</t>
  </si>
  <si>
    <t>Dịch vụ lấy giá cước niêm yết khi nộp</t>
  </si>
  <si>
    <t>Báo cáo tình trạng sử dụng Dịch vụ khai thác thông tin vận đơn</t>
  </si>
  <si>
    <t>Quản trị hệ thống có thể xem Báo cáo tình trạng sử dụng Dịch vụ khai thác thông tin vận đơn</t>
  </si>
  <si>
    <t>Quản trị hệ thống có thể thống kê tình trạng sử dụng Dịch vụ khai thác thông tin vận đơn theo thời gian</t>
  </si>
  <si>
    <t>Quản trị hệ thống có thể thống kê tình trạng sử dụng Dịch vụ khai thác thông tin vận đơn theo trạng thái</t>
  </si>
  <si>
    <t>Quản trị hệ thống xem phân trang kết quả thống kê</t>
  </si>
  <si>
    <t>Báo cáo tình trạng sử dụng Dịch vụ hủy vận đơn</t>
  </si>
  <si>
    <t>Quản trị hệ thống có thể xem Báo cáo tình trạng sử dụng Dịch vụ hủy vận đơn</t>
  </si>
  <si>
    <t>Quản trị hệ thống có thể thống kê tình trạng sử dụng Dịch vụ hủy vận đơn theo thời gian</t>
  </si>
  <si>
    <t>Quản trị hệ thống có thể thống kê tình trạng sử dụng Dịch vụ hủy vận đơn theo trạng thái</t>
  </si>
  <si>
    <t>Báo cáo tình trạng sử dụng Dịch vụ lấy thông tin vận chuyển</t>
  </si>
  <si>
    <t>Quản trị hệ thống có thể xem Báo cáo tình trạng sử dụng Dịch vụ lấy thông tin vận chuyển</t>
  </si>
  <si>
    <t>Quản trị hệ thống có thể thống kê tình trạng sử dụng Dịch vụ lấy thông tin vận chuyển theo thời gian</t>
  </si>
  <si>
    <t>Quản trị hệ thống có thể thống kê tình trạng sử dụng Dịch vụ lấy thông tin vận chuyển theo trạng thái</t>
  </si>
  <si>
    <t>Báo cáo tình trạng sử dụng Dịch vụ nhận thông tin hồ sơ gửi nhận qua VNPost</t>
  </si>
  <si>
    <t>Quản trị hệ thống có thể xem Báo cáo tình trạng sử dụng Dịch vụ nhận thông tin hồ sơ gửi nhận qua VNPost</t>
  </si>
  <si>
    <t>Quản trị hệ thống có thể thống kê tình trạng sử dụng Dịch vụ nhận thông tin hồ sơ gửi nhận qua VNPost theo thời gian</t>
  </si>
  <si>
    <t>Quản trị hệ thống có thể thống kê tình trạng sử dụng Dịch vụ nhận thông tin hồ sơ gửi nhận qua VNPost theo trạng thái</t>
  </si>
  <si>
    <t>Báo cáo tình trạng sử dụng Dịch vụ tra cứu thông tin giá cước vận chuyển</t>
  </si>
  <si>
    <t>Quản trị hệ thống có thể xem Báo cáo tình trạng sử dụng Dịch vụ tra cứu thông tin giá cước vận chuyển</t>
  </si>
  <si>
    <t>Quản trị hệ thống có thể thống kê tình trạng sử dụng Dịch vụ tra cứu thông tin giá cước vận chuyển theo thời gian</t>
  </si>
  <si>
    <t>Quản trị hệ thống có thể thống kê tình trạng sử dụng Dịch vụ tra cứu thông tin giá cước vận chuyển theo trạng thái</t>
  </si>
  <si>
    <t>Báo cáo tình trạng sử dụng Dịch vụ lấy thông tin cước thu hộ lệ phí</t>
  </si>
  <si>
    <t>Quản trị hệ thống có thể xem Báo cáo tình trạng sử dụng Dịch vụ lấy thông tin cước thu hộ lệ phí</t>
  </si>
  <si>
    <t>Quản trị hệ thống có thể thống kê tình trạng sử dụng Dịch vụ lấy thông tin cước thu hộ lệ phí theo thời gian</t>
  </si>
  <si>
    <t>Quản trị hệ thống có thể thống kê tình trạng sử dụng Dịch vụ lấy thông tin cước thu hộ lệ phí theo trạng thái</t>
  </si>
  <si>
    <t>Báo cáo tình trạng sử dụng Dịch vụ lấy thông tin bưu cục</t>
  </si>
  <si>
    <t>Quản trị hệ thống có thể xem Báo cáo tình trạng sử dụng Dịch vụ lấy thông tin bưu cục</t>
  </si>
  <si>
    <t>Quản trị hệ thống có thể thống kê tình trạng sử dụng Dịch vụ lấy thông tin bưu cục theo thời gian</t>
  </si>
  <si>
    <t>Quản trị hệ thống có thể thống kê tình trạng sử dụng Dịch vụ lấy thông tin bưu cục theo trạng thái</t>
  </si>
  <si>
    <t>Báo cáo tình trạng sử dụng Dịch vụ lấy giá cước niêm yết khi nộp</t>
  </si>
  <si>
    <t>Quản trị hệ thống có thể xem Báo cáo tình trạng sử dụng Dịch vụ lấy giá cước niêm yết khi nộp</t>
  </si>
  <si>
    <t>Quản trị hệ thống có thể thống kê tình trạng sử dụng Dịch vụ lấy giá cước niêm yết khi nộp theo thời gian</t>
  </si>
  <si>
    <t>Quản trị hệ thống có thể thống kê tình trạng sử dụng Dịch vụ lấy giá cước niêm yết khi nộp theo trạng thái</t>
  </si>
  <si>
    <t>Lịch sử yêu cầu gửi,tra cứu VNPost</t>
  </si>
  <si>
    <t>Hệ thống hỗ trợ thanh toán DVC trực tuyến toàn quốc Payment Platform</t>
  </si>
  <si>
    <t>Danh sách thanh toán</t>
  </si>
  <si>
    <t>Quản trị hệ thống có thể Xem danh sách thanh toán</t>
  </si>
  <si>
    <t>Quản trị hệ thống có thể Xem danh sách thanh toán theo thời gian</t>
  </si>
  <si>
    <t>Quản trị hệ thống có thể Xem danh sách thanh toán theo trạng thái giao dịch</t>
  </si>
  <si>
    <t>Quản trị hệ thống có thể tìm kiếm danh sách thanh toán</t>
  </si>
  <si>
    <t>Quản trị hệ thống có thể Xem chi tiết thanh toán</t>
  </si>
  <si>
    <t>Quản trị hệ thống có thể Xuất danh sách thanh toán ra excel</t>
  </si>
  <si>
    <t>Quản trị hệ thống có thể Xuất danh sách thanh toán ra word</t>
  </si>
  <si>
    <t>Quản trị hệ thống có thể In danh sách thanh toán</t>
  </si>
  <si>
    <t>Danh sách thanh toán thành công</t>
  </si>
  <si>
    <t>Quản trị hệ thống có thể Xem danh sách thanh toán thành công</t>
  </si>
  <si>
    <t>Quản trị hệ thống có thể Xem phân trang danh sách thanh toán thành công</t>
  </si>
  <si>
    <t>Quản trị hệ thống có thể Lựa chọn số bản ghi trên trang</t>
  </si>
  <si>
    <t>Quản trị hệ thống có thể Xem danh sách thanh toán thành công theo thời gian</t>
  </si>
  <si>
    <t>Quản trị hệ thống có thể Tìm kiếm danh sách thanh toán thành công</t>
  </si>
  <si>
    <t>Quản trị hệ thống có thể Xuất danh sách thanh toán thành công ra excel</t>
  </si>
  <si>
    <t>Quản trị hệ thống có thể Xuất danh sách thanh toán thành công ra word</t>
  </si>
  <si>
    <t>Quản trị hệ thống có thể In danh sách thanh toán thành công</t>
  </si>
  <si>
    <t>Danh sách thanh toán thất bại</t>
  </si>
  <si>
    <t>Quản trị hệ thống có thể Xem danh sách thanh toán thất bại</t>
  </si>
  <si>
    <t>Quản trị hệ thống có thể Xem phân trang danh sách thanh toán thất bại</t>
  </si>
  <si>
    <t>Quản trị hệ thống có thể Xem danh sách thanh toán thất bại theo thời gian</t>
  </si>
  <si>
    <t>Quản trị hệ thống có thể Tìm kiếm danh sách thanh toán thất bại</t>
  </si>
  <si>
    <t>Quản trị hệ thống có thể Xuất danh sách thanh toán thất bại ra excel</t>
  </si>
  <si>
    <t>Quản trị hệ thống có thể Xuất danh sách thanh toán thất bại ra word</t>
  </si>
  <si>
    <t>Quản trị hệ thống có thể In danh sách thanh toán thất bại</t>
  </si>
  <si>
    <t>Nhật ký thanh toán</t>
  </si>
  <si>
    <t>Quản trị hệ thống có thể Xem nhật ký thanh toán</t>
  </si>
  <si>
    <t>Quản trị hệ thống có thể Xem chi tiết nhật ký</t>
  </si>
  <si>
    <t>Quản trị hệ thống có thể Xem nhật ký thanh toán theo thời gian</t>
  </si>
  <si>
    <t>Quản trị hệ thống có thể tìm kiếm nhật ký theo từ khóa</t>
  </si>
  <si>
    <t>Quản trị hệ thống có thể Xem nhật ký thanh toán theo trạng thái</t>
  </si>
  <si>
    <t>Quản trị hệ thống có thể Xem nhật ký thanh toán theo đối tượng</t>
  </si>
  <si>
    <t>Quản trị hệ thống có thể In nhật ký thanh toán</t>
  </si>
  <si>
    <t>Quản trị hệ thống có thể Xuất nhật ký ra excel</t>
  </si>
  <si>
    <t>Báo cáo sử dụng dịch vụ thanh toán DVC trực tuyến</t>
  </si>
  <si>
    <t>Quản trị hệ thống có thể Xem báo cáo dịch vụ thanh toán DVC trực tuyến</t>
  </si>
  <si>
    <t>Quản trị hệ thống có thể Xem báo cáo dịch vụ thanh toán DVC trực tuyến theo thời gian</t>
  </si>
  <si>
    <t>Quản trị hệ thống có thể Xem báo cáo dịch vụ thanh toán DVC trực tuyến theo trạng thái</t>
  </si>
  <si>
    <t>Quản trị hệ thống có thể Tìm kiếm báo cáo dịch vụ thanh toán DVC trực tuyến</t>
  </si>
  <si>
    <t>Quản trị hệ thống có thể Xuất excel báo cáo dịch vụ thanh toán DVC trực tuyến</t>
  </si>
  <si>
    <t>Quản trị hệ thống có thể Xuất word báo cáo dịch vụ thanh toán DVC trực tuyến</t>
  </si>
  <si>
    <t>Quản trị hệ thống có thể Xuất Html báo cáo dịch vụ thanh toán DVC trực tuyến</t>
  </si>
  <si>
    <t>Quản trị hệ thống có thể In báo cáo dịch vụ thanh toán DVC trực tuyến</t>
  </si>
  <si>
    <t>Hệ thống mã bưu chính Vpostcode</t>
  </si>
  <si>
    <t>Dịch vụ truy xuất mã bưu chính</t>
  </si>
  <si>
    <t>Quản lý danh sách mã bưu chính</t>
  </si>
  <si>
    <t>Dịch vụ khai thác mã bưu chính</t>
  </si>
  <si>
    <t>Báo cáo sử dụng dịch vụ mã bưu chính</t>
  </si>
  <si>
    <t>Tổng số</t>
  </si>
  <si>
    <t>Trọng số</t>
  </si>
  <si>
    <t>Tên tác nhân</t>
  </si>
  <si>
    <t xml:space="preserve">Đơn giản </t>
  </si>
  <si>
    <t>Giao diện lập trình ứng dụng (API)</t>
  </si>
  <si>
    <t xml:space="preserve">Trung bình </t>
  </si>
  <si>
    <t>Giao diện dòng lệnh (CLI) hoặc giao diện thông qua một giao thức nào đó nhưng không phải giao diện lập trình ứng dụng (API)</t>
  </si>
  <si>
    <t xml:space="preserve">Phức tạp </t>
  </si>
  <si>
    <t>Giao diện đồ họa người dùng (GUI)</t>
  </si>
  <si>
    <t>Cộng (1+2+3)</t>
  </si>
  <si>
    <t>Hệ số BMT</t>
  </si>
  <si>
    <t>M</t>
  </si>
  <si>
    <t>T</t>
  </si>
  <si>
    <t>Stt</t>
  </si>
  <si>
    <t>Các hệ số kỹ thuật, công nghệ</t>
  </si>
  <si>
    <t>Giá trị xếp hạng</t>
  </si>
  <si>
    <t>Kết quả</t>
  </si>
  <si>
    <t xml:space="preserve">Các hệ số tác động môi trường </t>
  </si>
  <si>
    <t>Độ ổn định KN</t>
  </si>
  <si>
    <t>Hệ số tác động môi trường và nhóm dự án (EFW)</t>
  </si>
  <si>
    <t xml:space="preserve">Xử lý phân tán </t>
  </si>
  <si>
    <t xml:space="preserve">Có áp dụng quy trình phát triển phần mềm </t>
  </si>
  <si>
    <t>Mức độ quan trọng của hiệu năng</t>
  </si>
  <si>
    <t>Kinh nghiệm phát triển ứng dụng tương tự</t>
  </si>
  <si>
    <t>Hiệu quả sử dụng cho người dùng</t>
  </si>
  <si>
    <t xml:space="preserve">Kinh nghiệm về hướng đối tượng </t>
  </si>
  <si>
    <t>Độ phức tạp của xử lý bên trong</t>
  </si>
  <si>
    <t xml:space="preserve">Kinh nghiệm của trưởng nhóm lập trình </t>
  </si>
  <si>
    <t>Khả năng tái sử dụng mã nguồn</t>
  </si>
  <si>
    <t xml:space="preserve">Tính chủ động </t>
  </si>
  <si>
    <t xml:space="preserve">Dễ cài đặt </t>
  </si>
  <si>
    <t>Độ ổn định của các yêu cầu</t>
  </si>
  <si>
    <t xml:space="preserve">Dễ vận hành </t>
  </si>
  <si>
    <t>Sử dụng các nhân viên làm bán thời gian</t>
  </si>
  <si>
    <t xml:space="preserve">Khả năng chuyển đổi </t>
  </si>
  <si>
    <t xml:space="preserve">Kinh nghiệm sử dụng ngôn ngữ lập trình </t>
  </si>
  <si>
    <t xml:space="preserve">Dễ dàng bảo trì </t>
  </si>
  <si>
    <t>Hệ số độ phức tạp về môi trường (EF)</t>
  </si>
  <si>
    <t>Xử lý đồng thời</t>
  </si>
  <si>
    <t>Độ ổn định kinh nghiệm (ES)</t>
  </si>
  <si>
    <t xml:space="preserve">Mức độ hỗ trợ bảo mật  </t>
  </si>
  <si>
    <t>Sự phụ thuộc vào mã lệnh của bên thứ ba</t>
  </si>
  <si>
    <t>Mức độ hỗ trợ đào tạo người sử dụng</t>
  </si>
  <si>
    <t>Đơn vị tính: đồng</t>
  </si>
  <si>
    <t>Tiêu chí xác định</t>
  </si>
  <si>
    <t>Cấp bậc kỹ sư CNTT</t>
  </si>
  <si>
    <t>KS-B1</t>
  </si>
  <si>
    <t>KS-B2</t>
  </si>
  <si>
    <t>KS-B3</t>
  </si>
  <si>
    <t>KS-B4</t>
  </si>
  <si>
    <t>KS-B5</t>
  </si>
  <si>
    <t>KS-B6</t>
  </si>
  <si>
    <t>KS-B7</t>
  </si>
  <si>
    <t>KS-B8</t>
  </si>
  <si>
    <t>Hệ số lương (Hcb)</t>
  </si>
  <si>
    <t>Hệ số phụ cấp (Hpc)</t>
  </si>
  <si>
    <t>Mức lương cơ sở (MLcs)</t>
  </si>
  <si>
    <t>Mức lương cơ bản (MLcb)</t>
  </si>
  <si>
    <t>Quyết định 129/QĐ-BTTTT ngày 3/2/2021 của Bộ TTTT</t>
  </si>
  <si>
    <t>Mức lương lao động/Ngày</t>
  </si>
  <si>
    <t>Thời gian lao động để tính mức lương lao động bình quân tháng là 26 ngày</t>
  </si>
  <si>
    <t>Mức lương lao động/Giờ</t>
  </si>
  <si>
    <t>Thời gian lao động 08 giờ/ngày</t>
  </si>
  <si>
    <t>Giá trị điểm các tác nhân (AW)</t>
  </si>
  <si>
    <t>Giá trị điểm các trường hợp sử dụng (UCW)</t>
  </si>
  <si>
    <t>Giá trị trường hợp sử dụng sau hiệu chỉnh (AUCP)</t>
  </si>
  <si>
    <t>UUCP x TCF x ECF</t>
  </si>
  <si>
    <t>Thời gian lao động để kiểm thử 01 điểm trường hợp sử dụng sau hiệu chỉnh (P)</t>
  </si>
  <si>
    <t>Định mức tối đa là 20 người/giờ/AUCP</t>
  </si>
  <si>
    <t>Giá trị nỗ lực ( E )</t>
  </si>
  <si>
    <t>AUCP x P</t>
  </si>
  <si>
    <t>Giá trị kiểm thử phần mềm (G)</t>
  </si>
  <si>
    <t>E x H</t>
  </si>
  <si>
    <t>Chi phí chung (C)</t>
  </si>
  <si>
    <t>Thu nhập chịu thế tính trước (TL)</t>
  </si>
  <si>
    <t>(G+C) x 6%</t>
  </si>
  <si>
    <t>Thuế giá trị gia tăng (GTGT)</t>
  </si>
  <si>
    <t>(G+C+TL) x 0%</t>
  </si>
  <si>
    <t>Chi phí kiểm thử phần mềm (Gkt)</t>
  </si>
  <si>
    <t>G+C+TL+GTGT</t>
  </si>
  <si>
    <t>Các hệ số</t>
  </si>
  <si>
    <t>Hệ số KT - CN (TTF)</t>
  </si>
  <si>
    <t xml:space="preserve">Các công cụ kiểm thử </t>
  </si>
  <si>
    <t>Tài liệu đầu vào</t>
  </si>
  <si>
    <t>Tái sử dụng kho dữ liệu kiểm thử</t>
  </si>
  <si>
    <t>Hệ thống phân tán</t>
  </si>
  <si>
    <t>Các mục tiêu hiệu suất</t>
  </si>
  <si>
    <t>Các tính năng bảo mật</t>
  </si>
  <si>
    <t>Giao diện phức tạp</t>
  </si>
  <si>
    <t>Hệ số tác động môi trường và nhóm làm việc (TEF)</t>
  </si>
  <si>
    <t>Có hiểu biết về ứng dụng</t>
  </si>
  <si>
    <t>Môi trường kiểm thử</t>
  </si>
  <si>
    <t>Dữ liệu kiểm thử</t>
  </si>
  <si>
    <t>Có khả năng lãnh đạo Nhóm kiểm thử</t>
  </si>
  <si>
    <t>Tính chất năng động</t>
  </si>
  <si>
    <t>Đánh giá chung cho Dự án</t>
  </si>
  <si>
    <t>Quản trị hệ thống có thể xem nhật ký theo tháng</t>
  </si>
  <si>
    <t>Quản trị hệ thống có thể xem danh sách Quản trị hệ thống</t>
  </si>
  <si>
    <t>Quản trị hệ thống có thể thêm mới Quản trị hệ thống</t>
  </si>
  <si>
    <t>Quản trị hệ thống có thể sửa thông tin Quản trị hệ thống</t>
  </si>
  <si>
    <t>Quản trị hệ thống có thể xóa Quản trị hệ thống</t>
  </si>
  <si>
    <t>Quản trị hệ thống có thể tìm kiếm nhật ký theo Quản trị hệ thống</t>
  </si>
  <si>
    <t>Quản trị danh sách Quản trị hệ thống khai thác Trục tích hợp</t>
  </si>
  <si>
    <t>Quản trị hệ thống có thể xem chi tiết thông tin Quản trị hệ thống</t>
  </si>
  <si>
    <t>Quản trị hệ thống có thể tắt, bật trạng thái hoạt động của Quản trị hệ thống khai thác</t>
  </si>
  <si>
    <t>Quản trị hệ thống có thể xem thông tin dữ liệu phần mềm gắn với Quản trị hệ thống</t>
  </si>
  <si>
    <t>Quản trị hệ thống có thể xem kết quả Quản trị hệ thống</t>
  </si>
  <si>
    <t>Quản trị hệ thống xem danh sách mã định danh các phần mềm tích hợp với trục</t>
  </si>
  <si>
    <t>Quản trị hệ thống có thể xem chi tiết mã định danh các phần mềm tích hợp với trục</t>
  </si>
  <si>
    <t>Quản trị hệ thống có thể tìm kiếm mã định danh các phần mềm tích hợp với trục theo tiêu chí</t>
  </si>
  <si>
    <t>Quản trị hệ thống có thể sắp xếp danh sách mã định danh các phần mềm tích hợp với trục theo các trường thông tin hiển thị</t>
  </si>
  <si>
    <t>Quản trị hệ thống có thể đăng ký tích hợp với trục</t>
  </si>
  <si>
    <t>Quản trị hệ thống có thể in mẫu đăng ký sử dụng</t>
  </si>
  <si>
    <t>Quản trị hệ thống có thể nhận thông báo thông tin đăng ký qua mail</t>
  </si>
  <si>
    <t>Quản trị hệ thống có thể nhận thông báo khi đăng ký được duyệt</t>
  </si>
  <si>
    <t>Quản trị hệ thống có thể đăng ký sử dụng dịch vụ</t>
  </si>
  <si>
    <t>Quản trị hệ thống có thể xem lại thông tin đăng ký</t>
  </si>
  <si>
    <t>Quản trị hệ thống có thể xuất mẫu đăng ký theo mẫu quy định</t>
  </si>
  <si>
    <t>Quản trị hệ thống có thể nhận thông báo kết quả đăng ký qua mail</t>
  </si>
  <si>
    <t>Quản trị hệ thống có thể xem danh sách dịch vụ đã đăng ký</t>
  </si>
  <si>
    <t>Quản trị hệ thống có thể xem chi tiết dịch vụ đã đăng ký</t>
  </si>
  <si>
    <t>Quản trị hệ thống có thể tìm kiếm dịch vụ theo tiêu chí</t>
  </si>
  <si>
    <t>Quản trị hệ thống có thể sắp xếp dịch vụ theo các trường thông tin hiển thị</t>
  </si>
  <si>
    <t>Quản trị hệ thống có thể đăng nhập phần mềm</t>
  </si>
  <si>
    <t>Quản trị hệ thống có thể nhập thông tin tài khoản để đăng nhập</t>
  </si>
  <si>
    <t>Quản trị hệ thống có thể truy cập các phân hệ được phân quyền</t>
  </si>
  <si>
    <t>Quản trị hệ thống có thể lựa chọn đăng xuất khỏi phần mềm</t>
  </si>
  <si>
    <t>Quản trị hệ thống có thể nhận thông báo đăng xuất thành công</t>
  </si>
  <si>
    <t>Quản trị hệ thống có thể xem thông tin tài khoản</t>
  </si>
  <si>
    <t>Quản trị hệ thống có thể cập nhật thông tin tài khoản</t>
  </si>
  <si>
    <t>Quản trị hệ thống có thể đổi mật khẩu đăng nhập</t>
  </si>
  <si>
    <t>Quản trị hệ thống có thể nhận thông tin mật khẩu mới qua mail</t>
  </si>
  <si>
    <t>Quản trị hệ thống xem danh sách dữ liệu gửi lên trục</t>
  </si>
  <si>
    <t>Quản trị hệ thống xem danh sách dữ liệu gửi lên trục hôm nay</t>
  </si>
  <si>
    <t>Quản trị hệ thống xem danh sách dữ liệu gửi lên trục hôm qua</t>
  </si>
  <si>
    <t>Quản trị hệ thống xem danh sách dữ liệu gửi lên trục tuần qua</t>
  </si>
  <si>
    <t>Quản trị hệ thống có thể xem chi tiết thông tin dữ liệu gửi lên trục</t>
  </si>
  <si>
    <t>Quản trị hệ thống có thể lọc dữ liệu gửi lên trục theo thời gian từ ngày đến ngày</t>
  </si>
  <si>
    <t>Quản trị hệ thống có thể lọc dữ liệu gửi lên trục theo trạng thái</t>
  </si>
  <si>
    <t>Quản trị hệ thống có thể lọc dữ liệu theo loại (dữ liệu hoặc trạng thái)</t>
  </si>
  <si>
    <t>Quản trị hệ thống có thể sắp xếp danh sách dữ liệu gửi lên trục theo các trường thông tin hiển thị</t>
  </si>
  <si>
    <t>Quản trị hệ thống xem danh sách dữ liệu nhận từ trục</t>
  </si>
  <si>
    <t>Quản trị hệ thống xem danh sách dữ liệu nhận từ trục hôm nay</t>
  </si>
  <si>
    <t>Quản trị hệ thống xem danh sách dữ liệu nhận từ trục hôm qua</t>
  </si>
  <si>
    <t>Quản trị hệ thống xem danh sách dữ liệu nhận từ trục tuần qua</t>
  </si>
  <si>
    <t>Quản trị hệ thống có thể xem chi tiết thông tin dữ liệu nhận từ trục</t>
  </si>
  <si>
    <t>Quản trị hệ thống có thể lọc dữ liệu nhận từ trục theo thời gian từ ngày đến ngày</t>
  </si>
  <si>
    <t>Quản trị hệ thống có thể lọc dữ liệu nhận từ trục theo trạng thái</t>
  </si>
  <si>
    <t>Quản trị hệ thống có thể sắp xếp danh sách dữ liệu nhận từ trục theo các trường thông tin hiển thị</t>
  </si>
  <si>
    <t>Quản trị hệ thống xem danh sách log theo dõi</t>
  </si>
  <si>
    <t>Quản trị hệ thống có thể xem chi tiết log theo dõi</t>
  </si>
  <si>
    <t>Quản trị hệ thống xem danh sách dữ liệu log theo hôm nay</t>
  </si>
  <si>
    <t>Quản trị hệ thống xem danh sách dữ liệu log theo hôm qua</t>
  </si>
  <si>
    <t>Quản trị hệ thống xem danh sách dữ liệu log theo tuần qua</t>
  </si>
  <si>
    <t>Quản trị hệ thống có thể tìm kiếm dữ liệu log theo dõi theo tiêu chí</t>
  </si>
  <si>
    <t>Quản trị hệ thống có thể xem kết quả tìm kiếm log</t>
  </si>
  <si>
    <t>Quản trị hệ thống có thể xuất danh sách log ra file</t>
  </si>
  <si>
    <t>Quản trị hệ thống có thể sắp xếp danh sách log theo dõi theo các trường thông tin hiển thị</t>
  </si>
  <si>
    <t>Quản trị hệ thống có thể báo cáo dữ liệu gửi lên trục theo thời gian</t>
  </si>
  <si>
    <t>Quản trị hệ thống có thể báo cáo dữ liệu gửi lên trục theo dữ liệu</t>
  </si>
  <si>
    <t>Quản trị hệ thống có thể báo cáo dữ liệu gửi lên trục theo trạng thái</t>
  </si>
  <si>
    <t>Quản trị hệ thống có thể xem kết quả báo cáo dữ liệu gửi lên trục</t>
  </si>
  <si>
    <t>Quản trị hệ thống có thể xem chi tiết dữ liệu báo cáo</t>
  </si>
  <si>
    <t>Quản trị hệ thống có thể in ấn kết quả báo cáo dữ liệu gửi lên trục</t>
  </si>
  <si>
    <t>Quản trị hệ thống có thể xuất kết quả báo cáo ra file excel</t>
  </si>
  <si>
    <t>Quản trị hệ thống có thể xuất kết quả báo cáo ra file word</t>
  </si>
  <si>
    <t>Quản trị hệ thống có thể báo cáo dữ liệu nhận từ trục theo thời gian</t>
  </si>
  <si>
    <t>Quản trị hệ thống có thể báo cáo dữ liệu nhận từ trục theo dữ liệu</t>
  </si>
  <si>
    <t>Quản trị hệ thống có thể báo cáo dữ liệu nhận từ trục theo trạng thái</t>
  </si>
  <si>
    <t>Quản trị hệ thống có thể xem kết quả báo cáo dữ liệu nhận từ trục</t>
  </si>
  <si>
    <t>Quản trị hệ thống có thể in ấn kết quả báo cáo dữ liệu nhận từ trục</t>
  </si>
  <si>
    <t>Quản trị hệ thống có thể thống kê dữ liệu đã gửi lên trục theo phân loại dữ liệu</t>
  </si>
  <si>
    <t>Quản trị hệ thống có thể xuất số danh sách thống kê ra file excel</t>
  </si>
  <si>
    <t>Thống kê theo phần mềm tích hợp với phần mềm của Quản trị hệ thống</t>
  </si>
  <si>
    <t>Quản trị hệ thống có thể thống kê dữ liệu đã gửi lên trục theo các phần mềm tích hợp</t>
  </si>
  <si>
    <t>Quản trị hệ thống có thể lựa chọn gửi thông tin sự cố tới hệ thống</t>
  </si>
  <si>
    <t>Quản trị hệ thống có thể nhập các thông tin mô tả sự cố</t>
  </si>
  <si>
    <t>Quản trị hệ thống có thể đính kèm file mô tả sự cố</t>
  </si>
  <si>
    <t>Quản trị hệ thống có thể nhận thông báo gửi sự cố thành công</t>
  </si>
  <si>
    <t>Quản trị hệ thống có thể xem lại danh sách các sự cố đã gửi</t>
  </si>
  <si>
    <t>Quản trị hệ thống có thể xem danh sách sự cố thường gặp</t>
  </si>
  <si>
    <t>Quản trị hệ thống có thể xem chi tiết sự cố thường gặp</t>
  </si>
  <si>
    <t>Quản trị hệ thống có thể tìm kiếm sự cố thường gặp</t>
  </si>
  <si>
    <t>Quản trị hệ thống có thể in thông tin chi tiết sự cố</t>
  </si>
  <si>
    <t>Quản trị hệ thống xem danh sách thông báo từ trục tích hợp</t>
  </si>
  <si>
    <t>Quản trị hệ thống có thể xem chi tiết thông tin thông báo</t>
  </si>
  <si>
    <t>Quản trị hệ thống có thể tìm kiếm thông báo từ trục tích hợp theo tiêu chí</t>
  </si>
  <si>
    <t>Quản trị hệ thống có thể sắp xếp danh sách thông báo theo các trường thông tin hiển thị</t>
  </si>
  <si>
    <t>Quản trị hệ thống có thể xuất excel danh sách thông báo</t>
  </si>
  <si>
    <t>Quản trị hệ thống có thể xem danh sách file chia sẻ</t>
  </si>
  <si>
    <t>Quản trị hệ thống có thể xem chi tiết file chia sẻ</t>
  </si>
  <si>
    <t>Quản trị hệ thống có thể tải tài liệu chia sẻ</t>
  </si>
  <si>
    <t>Quản trị hệ thống có thể xem thông tin khóa bảo mật của phần mềm hiện tại</t>
  </si>
  <si>
    <t>Quản trị hệ thống có thể gửi yêu cầu xin cấp lại khóa bảo mật</t>
  </si>
  <si>
    <t>Quản trị hệ thống tạm khóa trạng thái sử dụng dịch vụ của trục</t>
  </si>
  <si>
    <t>Quản trị hệ thống có thể xem danh sách các loại văn bản từ trục tích hợp</t>
  </si>
  <si>
    <t>Quản trị hệ thống có thể xem chi tiết các loại văn bản từ trục tích hợp</t>
  </si>
  <si>
    <t>Quản trị hệ thống có thể xem phân trang các loại văn bản từ trục tích hợp</t>
  </si>
  <si>
    <t>Quản trị hệ thống có thể sắp xếp các loại văn bản từ trục tích hợp</t>
  </si>
  <si>
    <t>Quản trị hệ thống có thể xem danh sách các cơ quan ban hành từ trục tích hợp</t>
  </si>
  <si>
    <t>Quản trị hệ thống có thể xem chi tiết các cơ quan ban hành từ trục tích hợp</t>
  </si>
  <si>
    <t>Quản trị hệ thống có thể xem phân trang các cơ quan ban hành từ trục tích hợp</t>
  </si>
  <si>
    <t>Quản trị hệ thống có thể sắp xếp các cơ quan ban hành từ trục tích hợp</t>
  </si>
  <si>
    <t>Quản trị hệ thống có thể xem danh sách các danh mục người ký từ trục tích hợp</t>
  </si>
  <si>
    <t>Quản trị hệ thống có thể xem chi tiết các danh mục người ký từ trục tích hợp</t>
  </si>
  <si>
    <t>Quản trị hệ thống có thể xem phân trang các danh mục người ký từ trục tích hợp</t>
  </si>
  <si>
    <t>Quản trị hệ thống có thể sắp xếp các danh mục người ký từ trục tích hợp</t>
  </si>
  <si>
    <t>Quản trị hệ thống có thể xem danh sách các danh mục lĩnh vực từ trục tích hợp</t>
  </si>
  <si>
    <t>Quản trị hệ thống có thể xem chi tiết các danh mục lĩnh vực từ trục tích hợp</t>
  </si>
  <si>
    <t>Quản trị hệ thống có thể xem phân trang các danh mục lĩnh vực từ trục tích hợp</t>
  </si>
  <si>
    <t>Quản trị hệ thống có thể sắp xếp các danh mục lĩnh vực từ trục tích hợp</t>
  </si>
  <si>
    <t>Quản trị hệ thống có thể xem danh sách các Danh sách văn bản pháp luật từ trục tích hợp</t>
  </si>
  <si>
    <t>Quản trị hệ thống có thể xem chi tiết các Danh sách văn bản pháp luật từ trục tích hợp</t>
  </si>
  <si>
    <t>Quản trị hệ thống có thể xem phân trang các Danh sách văn bản pháp luật từ trục tích hợp</t>
  </si>
  <si>
    <t>Quản trị hệ thống có thể sắp xếp các Danh sách văn bản pháp luật từ trục tích hợp</t>
  </si>
  <si>
    <t>Dịch vụ xác thực, cấp quyền Quản trị hệ thống tập trung (SSO)</t>
  </si>
  <si>
    <t>Quản trị hệ thống có thể kích hoạt 2fa tài khoản</t>
  </si>
  <si>
    <t>Quản trị hệ thống có thể liên kết tài khoản với thiết bị di động hoặc ứng dụng xác thực</t>
  </si>
  <si>
    <t>Quản trị hệ thống nhập mã xác thực một lần được cung cấp để hoàn tất quá trình kích hoạt</t>
  </si>
  <si>
    <t>Quản trị hệ thống có thể hủy kích hoạt 2fa tài khoản</t>
  </si>
  <si>
    <t>Cho phép Quản trị hệ thống Lấy lại mã 2fa dự phòng</t>
  </si>
  <si>
    <t>Quản trị hệ thống có thể chọn hiển thị danh sách mã dự phòng</t>
  </si>
  <si>
    <t>Quản trị hệ thống có thể tạo mã dự phòng</t>
  </si>
  <si>
    <t>Quản trị hệ thống có thể xem danh sách mã dự phòng</t>
  </si>
  <si>
    <t>Cho phép Quản trị hệ thống Đăng nhập qua tài khoản hệ thống cấp</t>
  </si>
  <si>
    <t>Quản trị hệ thống có thể nhập thông tin tài khoản, mật khẩu</t>
  </si>
  <si>
    <t>Quản trị hệ thống có thể nhập mã capcha</t>
  </si>
  <si>
    <t>Cho phép Quản trị hệ thống Đăng nhập qua LDAP</t>
  </si>
  <si>
    <t>Quản trị hệ thống có thể đăng xuất khỏi hệ thống</t>
  </si>
  <si>
    <t>Quản trị hệ thống có thể xác nhận đăng xuất</t>
  </si>
  <si>
    <t>Quản trị hệ thống có thể hủy đăng xuất</t>
  </si>
  <si>
    <t>Quản trị hệ thống có thể lấy lại mật khẩu qua Gmail</t>
  </si>
  <si>
    <t>Quản trị hệ thống có thể lấy lại mật khẩu qua số điện thoại</t>
  </si>
  <si>
    <t>Quản trị hệ thống có thể đặt lại mật khẩu mới</t>
  </si>
  <si>
    <t>Quản trị hệ thống có thể xem danh sách văn bản gửi đến</t>
  </si>
  <si>
    <t>Quản trị hệ thống có thể xem chi tiết văn bản gửi đến</t>
  </si>
  <si>
    <t>Quản trị hệ thống có thể tìm kiếm văn bản gửi đến theo từ khóa</t>
  </si>
  <si>
    <t>Quản trị hệ thống có thể tìm kiếm văn bản gửi đến theo thời gian</t>
  </si>
  <si>
    <t>Quản trị hệ thống có thể tìm kiếm văn bản gửi đến theo cơ quan ban hành</t>
  </si>
  <si>
    <t>Quản trị hệ thống có thể xem phân trang văn bản gửi đến</t>
  </si>
  <si>
    <t>Quản trị hệ thống có thể xem tổng sổ văn bản gửi đến</t>
  </si>
  <si>
    <t>Quản trị hệ thống sắp xếp văn bản gửi đến</t>
  </si>
  <si>
    <t>Quản trị hệ thống xem đơn vị gửi văn bản</t>
  </si>
  <si>
    <t>Quản trị hệ thống xem trạng thái văn bản</t>
  </si>
  <si>
    <t>Quản trị hệ thống có thể tải về văn bản bản đến</t>
  </si>
  <si>
    <t>Quản trị hệ thống có thể đóng chi tiết văn bản đến</t>
  </si>
  <si>
    <t>Quản trị hệ thống có thể xem danh sách văn bản gửi đi</t>
  </si>
  <si>
    <t>Quản trị hệ thống có thể xem chi tiết văn bản gửi đi</t>
  </si>
  <si>
    <t>Quản trị hệ thống có thể tìm kiếm văn bản gửi đi theo từ khóa</t>
  </si>
  <si>
    <t>Quản trị hệ thống có thể tìm kiếm văn bản gửi đi theo thời gian</t>
  </si>
  <si>
    <t>Quản trị hệ thống có thể tìm kiếm văn bản gửi đi theo cơ quan ban hành</t>
  </si>
  <si>
    <t>Quản trị hệ thống có thể xem phân trang văn bản gửi đi</t>
  </si>
  <si>
    <t>Quản trị hệ thống sắp xếp văn bản gửi đi</t>
  </si>
  <si>
    <t>Quản trị hệ thống xem danh sách đơn vị nhận văn bản</t>
  </si>
  <si>
    <t>Quản trị hệ thống có thể tải về văn bản bản đi</t>
  </si>
  <si>
    <t>Quản trị hệ thống có thể đóng chi tiết văn bản đi</t>
  </si>
  <si>
    <t>Quản trị hệ thống có thể tìm kiếm danh mục dân tộc theo từ khóa</t>
  </si>
  <si>
    <t>Quản trị hệ thống có thể xem phân trang danh mục dân tộc</t>
  </si>
  <si>
    <t>Quản trị hệ thống có thể tìm kiếm danh mục quốc gia theo từ khóa</t>
  </si>
  <si>
    <t>Quản trị hệ thống có thể xem phân trang danh mục quốc gia</t>
  </si>
  <si>
    <t>Quản trị hệ thống có thể tìm kiếm danh mục tôn giáo theo từ khóa</t>
  </si>
  <si>
    <t>Quản trị hệ thống có thể xem phân trang danh mục tôn giáo</t>
  </si>
  <si>
    <t>Quản trị hệ thống có thể tìm kiếm danh mục tỉnh theo từ khóa</t>
  </si>
  <si>
    <t>Quản trị hệ thống có thể xem phân trang danh mục tỉnh</t>
  </si>
  <si>
    <t>Quản trị hệ thống có thể tìm kiếm danh mục huyện theo từ khóa</t>
  </si>
  <si>
    <t>Quản trị hệ thống có thể xem phân trang danh mục huyện</t>
  </si>
  <si>
    <t>Quản trị hệ thống yêu cầu dữ liệu danh mục dân tộc thông qua giao diện hoặc API của hệ thống</t>
  </si>
  <si>
    <t>Quản trị hệ thống xem kết quả dữ liệu được trả về thông qua giao diện Quản trị hệ thống hoặc API của hệ thống</t>
  </si>
  <si>
    <t>Quản trị hệ thống xem chi tiết danh mục dân tộc</t>
  </si>
  <si>
    <t>Quản trị hệ thống sắp xếp danh mục dân tộc</t>
  </si>
  <si>
    <t>Quản trị hệ thống yêu cầu dữ liệu danh mục quốc gia thông qua giao diện hoặc API của hệ thống</t>
  </si>
  <si>
    <t>Quản trị hệ thống xem chi tiết danh mục quốc gia</t>
  </si>
  <si>
    <t>Quản trị hệ thống sắp xếp danh mục quốc gia</t>
  </si>
  <si>
    <t>Quản trị hệ thống yêu cầu dữ liệu danh mục tôn giáo thông qua giao diện hoặc API của hệ thống</t>
  </si>
  <si>
    <t>Quản trị hệ thống xem chi tiết danh mục tôn giáo</t>
  </si>
  <si>
    <t>Quản trị hệ thống sắp xếp danh mục tôn giáo</t>
  </si>
  <si>
    <t>Quản trị hệ thống yêu cầu dữ liệu danh mục tỉnh thông qua giao diện hoặc API của hệ thống</t>
  </si>
  <si>
    <t>Quản trị hệ thống xem chi tiết danh mục tỉnh</t>
  </si>
  <si>
    <t>Quản trị hệ thống sắp xếp danh mục tỉnh</t>
  </si>
  <si>
    <t>Quản trị hệ thống có thể xem số định danh cá nhân và chứng minh nhân dân</t>
  </si>
  <si>
    <t>Quản trị hệ thống có thể Xác nhận số định danh cá nhân và chứng minh nhân dân</t>
  </si>
  <si>
    <t>Quản trị hệ thống có thể xem thông tin hộ gia đình</t>
  </si>
  <si>
    <t>Quản trị hệ thống có thể Xác thực thông tin hộ gia đình</t>
  </si>
  <si>
    <t>Quản trị hệ thống có thể tra cứu thông tin công dân</t>
  </si>
  <si>
    <t>Quản trị hệ thống xem kết quả tra cứu thông tin công dân</t>
  </si>
  <si>
    <t>Quản trị hệ thống có thể thống kê tình trạng sử dụng dịch vụ khai thác dịch vụ tra cứu thông tin công dân theo trạng thái</t>
  </si>
  <si>
    <t>Quản trị hệ thống có thể thống kê tình trạng sử dụng dịch vụ khai thác dịch vụ tra cứu thông tin công dân theo thời gian</t>
  </si>
  <si>
    <t>Quản trị hệ thống có thể tìm kiếm danh mục quận, huyện theo từ khóa</t>
  </si>
  <si>
    <t>Quản trị hệ thống có thể xem phân trang danh mục quận, huyện</t>
  </si>
  <si>
    <t>Quản trị hệ thống có thể tìm kiếm danh mục tỉnh, thành phố theo từ khóa</t>
  </si>
  <si>
    <t>Quản trị hệ thống có thể xem phân trang danh mục tỉnh, thành phố</t>
  </si>
  <si>
    <t>Quản trị hệ thống có thể tìm kiếm danh mục phường, xã theo từ khóa</t>
  </si>
  <si>
    <t>Quản trị hệ thống có thể xem phân trang danh mục phường, xã</t>
  </si>
  <si>
    <t>Quản trị hệ thống có thể tìm kiếm danh mục cơ quan theo từ khóa</t>
  </si>
  <si>
    <t>Quản trị hệ thống có thể xem phân trang danh mục cơ quan</t>
  </si>
  <si>
    <t>Quản trị hệ thống có thể tìm kiếm danh mục Lĩnh vực thủ tục hành chính theo từ khóa</t>
  </si>
  <si>
    <t>Quản trị hệ thống có thể xem phân trang danh mục Lĩnh vực thủ tục hành chính</t>
  </si>
  <si>
    <t>Quản trị hệ thống có thể tìm kiếm danh mục ngành theo từ khóa</t>
  </si>
  <si>
    <t>Quản trị hệ thống có thể xem phân trang danh mục ngành</t>
  </si>
  <si>
    <t>Quản trị hệ thống có thể tìm kiếm danh mục cấp thực hiện thủ tục hành chính theo từ khóa</t>
  </si>
  <si>
    <t>Quản trị hệ thống có thể xem phân trang danh mục cấp thực hiện thủ tục hành chính</t>
  </si>
  <si>
    <t>Quản trị hệ thống có thể tìm kiếm danh mục kết quả theo từ khóa</t>
  </si>
  <si>
    <t>Quản trị hệ thống có thể xem phân trang danh mục kết quả</t>
  </si>
  <si>
    <t>Quản trị hệ thống có thể tìm kiếm danh mục phí, lệ phí theo từ khóa</t>
  </si>
  <si>
    <t>Quản trị hệ thống có thể xem phân trang danh mục phí, lệ phí</t>
  </si>
  <si>
    <t>Quản trị hệ thống có thể tìm kiếm danh mục đối tượng tham gia theo từ khóa</t>
  </si>
  <si>
    <t>Quản trị hệ thống có thể xem phân trang danh mục đối tượng tham gia</t>
  </si>
  <si>
    <t>Quản trị hệ thống có thể tìm kiếm danh mục căn cứ pháp lý theo từ khóa</t>
  </si>
  <si>
    <t>Quản trị hệ thống có thể xem phân trang danh mục căn cứ pháp lý</t>
  </si>
  <si>
    <t>Quản trị hệ thống có thể tìm kiếm danh mục trạng thái hồ sợ theo từ khóa</t>
  </si>
  <si>
    <t>Quản trị hệ thống có thể xem phân trang danh mục trạng thái hồ sợ</t>
  </si>
  <si>
    <t>Quản trị hệ thống yêu cầu dữ liệu danh mục tỉnh, thành phố thông qua giao diện hoặc API của hệ thống</t>
  </si>
  <si>
    <t>Quản trị hệ thống xem chi tiết danh mục tỉnh, thành phố</t>
  </si>
  <si>
    <t>Quản trị hệ thống sắp xếp danh mục tỉnh, thành phố</t>
  </si>
  <si>
    <t>Quản trị hệ thống yêu cầu dữ liệu danh mục quận, huyện thông qua giao diện hoặc API của hệ thống</t>
  </si>
  <si>
    <t>Quản trị hệ thống xem chi tiết danh mục quận, huyện</t>
  </si>
  <si>
    <t>Quản trị hệ thống sắp xếp danh mục quận, huyện</t>
  </si>
  <si>
    <t>Quản trị hệ thống yêu cầu dữ liệu danh mục phường, xã thông qua giao diện hoặc API của hệ thống</t>
  </si>
  <si>
    <t>Quản trị hệ thống xem chi tiết danh mục phường, xã</t>
  </si>
  <si>
    <t>Quản trị hệ thống sắp xếp danh mục phường, xã</t>
  </si>
  <si>
    <t>Quản trị hệ thống yêu cầu dữ liệu danh mục cơ quan thông qua giao diện hoặc API của hệ thống</t>
  </si>
  <si>
    <t>Quản trị hệ thống xem chi tiết danh mục cơ quan</t>
  </si>
  <si>
    <t>Quản trị hệ thống sắp xếp danh mục cơ quan</t>
  </si>
  <si>
    <t>Quản trị hệ thống yêu cầu dữ liệu danh mục lĩnh vực thủ tục hành chính thông qua giao diện hoặc API của hệ thống</t>
  </si>
  <si>
    <t>Quản trị hệ thống xem chi tiết danh mục lĩnh vực thủ tục hành chính</t>
  </si>
  <si>
    <t>Quản trị hệ thống sắp xếp danh mục lĩnh vực thủ tục hành chính</t>
  </si>
  <si>
    <t>Quản trị hệ thống yêu cầu dữ liệu danh mục ngành thông qua giao diện hoặc API của hệ thống</t>
  </si>
  <si>
    <t>Quản trị hệ thống xem chi tiết danh mục ngành</t>
  </si>
  <si>
    <t>Quản trị hệ thống sắp xếp danh mục ngành</t>
  </si>
  <si>
    <t>Quản trị hệ thống yêu cầu dữ liệu danh mục cấp thực hiện thủ tục hành chính thông qua giao diện hoặc API của hệ thống</t>
  </si>
  <si>
    <t>Quản trị hệ thống xem chi tiết danh mục cấp thực hiện thủ tục hành chính</t>
  </si>
  <si>
    <t>Quản trị hệ thống sắp xếp danh mục cấp thực hiện thủ tục hành chính</t>
  </si>
  <si>
    <t>Quản trị hệ thống yêu cầu dữ liệu danh mục kết quả thông qua giao diện hoặc API của hệ thống</t>
  </si>
  <si>
    <t>Quản trị hệ thống xem chi tiết danh mục kết quả</t>
  </si>
  <si>
    <t>Quản trị hệ thống sắp xếp danh mục kết quả</t>
  </si>
  <si>
    <t>Quản trị hệ thống yêu cầu dữ liệu danh mục phí, lệ phí thông qua giao diện hoặc API của hệ thống</t>
  </si>
  <si>
    <t>Quản trị hệ thống xem chi tiết danh mục phí, lệ phí</t>
  </si>
  <si>
    <t>Quản trị hệ thống sắp xếp danh mục phí, lệ phí</t>
  </si>
  <si>
    <t>Quản trị hệ thống yêu cầu dữ liệu danh mục đối tượng tham gia thông qua giao diện hoặc API của hệ thống</t>
  </si>
  <si>
    <t>Quản trị hệ thống xem chi tiết danh mục đối tượng tham gia</t>
  </si>
  <si>
    <t>Quản trị hệ thống sắp xếp danh mục đối tượng tham gia</t>
  </si>
  <si>
    <t>Quản trị hệ thống yêu cầu dữ liệu danh mục căn cứ pháp lý thông qua giao diện hoặc API của hệ thống</t>
  </si>
  <si>
    <t>Quản trị hệ thống xem chi tiết danh mục căn cứ pháp lý</t>
  </si>
  <si>
    <t>Quản trị hệ thống sắp xếp danh mục căn cứ pháp lý</t>
  </si>
  <si>
    <t>Quản trị hệ thống yêu cầu dữ liệu danh mục trạng thái hồ sơ thông qua giao diện hoặc API của hệ thống</t>
  </si>
  <si>
    <t>Quản trị hệ thống xem chi tiết danh mục trạng thái hồ sơ</t>
  </si>
  <si>
    <t>Quản trị hệ thống sắp xếp danh mục trạng thái hồ sơ</t>
  </si>
  <si>
    <t>Quản trị hệ thống có thể thống kê danh mục tỉnh, thành phố theo thời gian</t>
  </si>
  <si>
    <t>Quản trị hệ thống có thể thống kê danh mục quận, huyện theo thời gian</t>
  </si>
  <si>
    <t>Quản trị hệ thống có thể thống kê danh mục phường, xã theo thời gian</t>
  </si>
  <si>
    <t>Quản trị hệ thống có thể thống kê danh mục cơ quan theo thời gian</t>
  </si>
  <si>
    <t>Quản trị hệ thống có thể thống kê danh mục lĩnh vực thủ tục hành chính theo thời gian</t>
  </si>
  <si>
    <t>Quản trị hệ thống có thể thống kê danh mục ngành theo thời gian</t>
  </si>
  <si>
    <t>Quản trị hệ thống có thể thống kê danh mục cấp thực hiện thủ tục hành chính theo thời gian</t>
  </si>
  <si>
    <t>Quản trị hệ thống có thể thống kê danh mục kết quả theo thời gian</t>
  </si>
  <si>
    <t>Quản trị hệ thống có thể thống kê danh mục phí, lệ phí theo thời gian</t>
  </si>
  <si>
    <t>Quản trị hệ thống có thể thống kê danh mục đối tượng tham gia theo thời gian</t>
  </si>
  <si>
    <t>Quản trị hệ thống có thể thống kê danh mục căn cứ pháp lý theo thời gian</t>
  </si>
  <si>
    <t>Quản trị hệ thống có thể thống kê danh mục Trạng thái hồ sơ theo thời gian</t>
  </si>
  <si>
    <t>Quản trị hệ thống có thể Xem danh sách thủ tục hành chính Quốc gia</t>
  </si>
  <si>
    <t>Quản trị hệ thống có thể Thêm mới thủ tục hành chính Quốc gia</t>
  </si>
  <si>
    <t>Quản trị hệ thống có thể Chỉnh sửa thủ tục hành chính Quốc gia</t>
  </si>
  <si>
    <t>Quản trị hệ thống có thể Xóa thủ tục hành chính Quốc gia</t>
  </si>
  <si>
    <t>Quản trị hệ thống có thể Sắp xếp danh sách thủ tục hành chính Quốc gia</t>
  </si>
  <si>
    <t>Quản trị hệ thống có thể Tìm kiếm thủ tục hành chính theo mã TTHC</t>
  </si>
  <si>
    <t>Quản trị hệ thống có thể Tìm kiếm thủ tục hành chính theo từ khóa</t>
  </si>
  <si>
    <t>Quản trị hệ thống có thể Tìm kiếm thủ tục hành chính theo thời gian</t>
  </si>
  <si>
    <t>Quản trị hệ thống có thể Tìm kiếm thủ tục hành chính theo số quyết định</t>
  </si>
  <si>
    <t>Quản trị hệ thống có thể Tìm kiếm thủ tục hành chính theo lĩnh vực</t>
  </si>
  <si>
    <t>Quản trị hệ thống có thể xem chi tiết Thủ tục hành chính Quốc gia</t>
  </si>
  <si>
    <t>Quản trị hệ thống có thể xem phân trang chi tiết văn bản đến</t>
  </si>
  <si>
    <t>Quản trị hệ thống có thể đóng chi tiết Thủ tục hành chính Quốc gia</t>
  </si>
  <si>
    <t>Quản trị hệ thống yêu cầu dữ liệu danh sách thủ tục hành chính Quốc gia thông qua giao diện hoặc API của hệ thống</t>
  </si>
  <si>
    <t>Quản trị hệ thống có thể xem chi tiết thủ tục hành chính Quốc gia</t>
  </si>
  <si>
    <t>Quản trị hệ thống có thể sắp xếp danh sách thủ tục hành chính Quốc gia</t>
  </si>
  <si>
    <t>Quản trị hệ thống có thể xem phân trang danh sách thủ tục hành chính Quốc gia</t>
  </si>
  <si>
    <t>Quản trị hệ thống tra cứu chi tiết thông tin về từng yêu cầu gửi qua VNPost</t>
  </si>
  <si>
    <t>Quản trị hệ thống xem chi tiết lịch sử yêu cầu gửi, tra cứu</t>
  </si>
  <si>
    <t>Quản trị hệ thống xem trạng thái lịch sử yêu cầu gửi, tra cứu</t>
  </si>
  <si>
    <t>Quản trị hệ thống xuất Lịch sử yêu cầu gửi, tra cứu theo Excel</t>
  </si>
  <si>
    <t>Quản trị hệ thống xuất Lịch sử yêu cầu gửi, tra cứu theo World</t>
  </si>
  <si>
    <t>Quản trị hệ thống có thể gửi yêu cầu truy xuất mã bưu chính</t>
  </si>
  <si>
    <t>Quản trị hệ thống có thể xem kết quả gửi yêu cầu truy xuất mã bưu chính</t>
  </si>
  <si>
    <t>Quản trị hệ thống có thể xem số lượng mã bưu chính được truy xuất</t>
  </si>
  <si>
    <t>Quản trị hệ thống có thể gửi lại yêu cầu truy xuất mã bưu chính</t>
  </si>
  <si>
    <t>Quản trị hệ thống có thể hủy bỏ dịch vụ truy xuất mã bưu chính</t>
  </si>
  <si>
    <t>Quản trị hệ thống có thể xem danh sách mã bưu chính</t>
  </si>
  <si>
    <t>Quản trị hệ thống có thể thêm mã bưu chính</t>
  </si>
  <si>
    <t>Quản trị hệ thống có thể sửa mã bưu chính</t>
  </si>
  <si>
    <t>Quản trị hệ thống có thể xóa mã bưu chính</t>
  </si>
  <si>
    <t>Quản trị hệ thống có thể Xuất excel danh sách mã bưu chính</t>
  </si>
  <si>
    <t>Quản trị hệ thống có xem danh sách mã bưu chính</t>
  </si>
  <si>
    <t>Quản trị hệ thống có thể tìm kiếm mã bưu chính theo từ khóa</t>
  </si>
  <si>
    <t>Quản trị hệ thống có thể Xem chi tiết mã bưu chính</t>
  </si>
  <si>
    <t>Quản trị hệ thống có thể Xem danh sách mã bưu chính theo tỉnh/thành phố</t>
  </si>
  <si>
    <t>Quản trị hệ thống có thể Xem danh sách mã bưu chính theo thời gian</t>
  </si>
  <si>
    <t>Quản trị hệ thống có thể xem báo cáo sử dụng dịch vụ mã bưu chính</t>
  </si>
  <si>
    <t>Quản trị hệ thống có thể xem báo cáo sử dụng dịch vụ mã bưu chính theo thời gian</t>
  </si>
  <si>
    <t>Quản trị hệ thống có thể xem báo cáo sử dụng dịch vụ mã bưu chính theo trạng thái</t>
  </si>
  <si>
    <t>Quản trị hệ thống có thể tìm kiếm báo cáo sử dụng dịch vụ mã bưu chính</t>
  </si>
  <si>
    <t>Quản trị hệ thống có thể Xuất excel báo cáo sử dụng dịch vụ mã bưu chính</t>
  </si>
  <si>
    <t>Quản trị hệ thống có thể Xuất word báo cáo sử dụng dịch vụ mã bưu chính</t>
  </si>
  <si>
    <t>Quản trị hệ thống có thể Xuất html báo cáo sử dụng dịch vụ mã bưu chính</t>
  </si>
  <si>
    <t>Người dùng</t>
  </si>
  <si>
    <t>Quản trị hệ thống có thể xem danh sách dịch vụ đã cấu hình</t>
  </si>
  <si>
    <t>Chủ trương</t>
  </si>
  <si>
    <t>Dịch vụ liên thông hồ sơ Dịch vụ công</t>
  </si>
  <si>
    <t>Chi phí thuê dịch vụ theo yêu cầu riêng Nền tảng tích hợp, chia sẻ dữ liệu (LGSP)</t>
  </si>
  <si>
    <t>Giao dịch (Transaction)</t>
  </si>
  <si>
    <t>Phân loại theo BMT</t>
  </si>
  <si>
    <t>Phân loại theo độ phức tạp</t>
  </si>
  <si>
    <t>BHXH, BHYT, BHTN, kinh phí công đoàn (23,5%)</t>
  </si>
  <si>
    <t>Điều chỉnh tăng thêm tiền lương (Hđc 1.2)</t>
  </si>
  <si>
    <t>Mức lương lao động/Tháng</t>
  </si>
  <si>
    <t>Giá trị trước thuế</t>
  </si>
  <si>
    <t>Thuế GTGT</t>
  </si>
  <si>
    <t>Chi phí kiểm thử phần mềm nội bộ</t>
  </si>
  <si>
    <t>Bảng tính hệ số phức tạp kỹ thuật - công nghệ</t>
  </si>
  <si>
    <t>Bảng tính hệ số tác động môi trường và nhóm làm việc, hệ số phức tạp về môi trường</t>
  </si>
  <si>
    <t>(Đơn vị tính: Đồng)</t>
  </si>
  <si>
    <t>Giá trị điểm trường hợp sử dụng (Usecase) trước hiệu chỉnh (UUCP)</t>
  </si>
  <si>
    <t>AW+UCW</t>
  </si>
  <si>
    <t>Hệ số phức tạp kỹ thuật - công nghệ (TCF)</t>
  </si>
  <si>
    <t>Hệ số phức tạp môi trường (ECF)</t>
  </si>
  <si>
    <t>Tổng cộng (làm tròn)</t>
  </si>
  <si>
    <t>Ghi chú:</t>
  </si>
  <si>
    <t>Kiểm thử là một loại dịch vụ nhằm đánh giá chất lượng phần mềm, không chịu thuế VAT</t>
  </si>
  <si>
    <t>Mô tả tác nhân</t>
  </si>
  <si>
    <t>Phân loại tác nhân</t>
  </si>
  <si>
    <t>Ga (cận trên)
(đồng)</t>
  </si>
  <si>
    <t>Gt
(đồng)</t>
  </si>
  <si>
    <t>Na
(cận trên)</t>
  </si>
  <si>
    <t>Nt</t>
  </si>
  <si>
    <t>Phần mềm thương mại</t>
  </si>
  <si>
    <t>=Nb * 0,84</t>
  </si>
  <si>
    <t>=Nb*1,65</t>
  </si>
  <si>
    <t>=Nb*40%</t>
  </si>
  <si>
    <t>=Nb *40%</t>
  </si>
  <si>
    <t>=Nb*70%</t>
  </si>
  <si>
    <t>'=Nb*70%</t>
  </si>
  <si>
    <t>Không giám sát hạng mục phần mềm nội bộ, chỉ giám sát hạng mục chuyển đổi dữ liệu và đào tạo chuyển giao</t>
  </si>
  <si>
    <t>Gi
(đồng)</t>
  </si>
  <si>
    <t>Ka
(cận trên)</t>
  </si>
  <si>
    <t>Kb
(cận dưới)</t>
  </si>
  <si>
    <t>Ki</t>
  </si>
  <si>
    <t>NĐ số 99/2021/NĐ-CP</t>
  </si>
  <si>
    <t xml:space="preserve">Quản lý dự án </t>
  </si>
  <si>
    <t>Tư vấn lập Kế hoạch thuê dịch vụ CNTT</t>
  </si>
  <si>
    <t>Tư vấn thẩm tra kế hoạch</t>
  </si>
  <si>
    <t>Trung tâm Chuyển đổi số và Thống kê nông nghiệp tự thực hiện</t>
  </si>
  <si>
    <t>24/2024/NĐ-CP</t>
  </si>
  <si>
    <t>Thông tư số 04/2020/TT-BTTTT</t>
  </si>
  <si>
    <t>Đơn vị tính: Đồng</t>
  </si>
  <si>
    <t>Chi phí hạ tầng thiết bị máy chủ</t>
  </si>
  <si>
    <r>
      <t>T</t>
    </r>
    <r>
      <rPr>
        <b/>
        <vertAlign val="superscript"/>
        <sz val="11"/>
        <color rgb="FF000000"/>
        <rFont val="TimesNewRomanPS-BoldMT"/>
      </rPr>
      <t>đ</t>
    </r>
  </si>
  <si>
    <r>
      <t>t</t>
    </r>
    <r>
      <rPr>
        <b/>
        <vertAlign val="superscript"/>
        <sz val="11"/>
        <color rgb="FF000000"/>
        <rFont val="TimesNewRomanPS-BoldMT"/>
      </rPr>
      <t>thuê</t>
    </r>
  </si>
  <si>
    <t>Kỳ thanh toán: Thanh toán 12 tháng/lần</t>
  </si>
  <si>
    <t>Tổng hợp dự toán</t>
  </si>
  <si>
    <t>Bảng tổng hợp dự toán thuê dịch vụ CNTT</t>
  </si>
  <si>
    <t>Dự toán chi phí thuê dịch vụ công nghệ thông tin theo yêu cầu riêng</t>
  </si>
  <si>
    <t>Chi phí dịch vụ theo kỳ thanh toán (Gdv)</t>
  </si>
  <si>
    <t>Dự toán kinh phí quản trị, vận hành (Gv)</t>
  </si>
  <si>
    <t>Thuế giá trị gia tăng</t>
  </si>
  <si>
    <t>10%*(Ccg+Cql+Ck+TN)</t>
  </si>
  <si>
    <t>VAT</t>
  </si>
  <si>
    <t>Ccg+Cql+Ck+TN+VAT</t>
  </si>
  <si>
    <t>Cv</t>
  </si>
  <si>
    <t>Chuyên gia quản trị, vận hành dịch vụ trực tiếp</t>
  </si>
  <si>
    <t>Số lượng nhân sự</t>
  </si>
  <si>
    <t>Số lượng ngày công 1 năm</t>
  </si>
  <si>
    <t>Đơn giá ngày công</t>
  </si>
  <si>
    <t>Chi phí 01 năm</t>
  </si>
  <si>
    <t>Chi phí 5 năm</t>
  </si>
  <si>
    <t>Dự toán chi phí bảo trì dịch vụ (Gbt)</t>
  </si>
  <si>
    <t>Chi phí chuyên gia bảo trì trực tiếp</t>
  </si>
  <si>
    <t>Thông tư số 12/2020/TT-BTTTT</t>
  </si>
  <si>
    <t>Số lượng 
nhân sự</t>
  </si>
  <si>
    <t>Đơn giá 
ngày công</t>
  </si>
  <si>
    <t>Chi phí 1 năm</t>
  </si>
  <si>
    <t xml:space="preserve">Chi phí 5 năm </t>
  </si>
  <si>
    <t>Cbt</t>
  </si>
  <si>
    <t>Chi phí khác (ck)</t>
  </si>
  <si>
    <t>Bảng tính toán chi phí trực tiếp xây dựng phần mềm</t>
  </si>
  <si>
    <t>Chi phí phần mềm nội bộ</t>
  </si>
  <si>
    <t>Phụ lục VIII ban hành kèm theo Quyết định số 671/QĐ-BTTTT</t>
  </si>
  <si>
    <t>Phụ lục 05 ban hành kèm theo Thông tư số 04/2020/TT-BTTTT</t>
  </si>
  <si>
    <t>Bảng danh sách các yêu cầu chức năng của phần mềm</t>
  </si>
  <si>
    <t>Phụ lục II ban hành kèm theo Quyết định số 671/QĐ-BTTTT</t>
  </si>
  <si>
    <t>Bảng tính toán hệ số phức tạp kỹ thuật - công nghệ (TCF)</t>
  </si>
  <si>
    <t>Nghị định 73/2024/NĐ-CP ngày 30/6/2024 của Chính phủ</t>
  </si>
  <si>
    <t>Nghị định 58/2020/NĐ-CP, Nghị định 191/2013/NĐ-CP
Quyết định 595/QĐ-BHXH.</t>
  </si>
  <si>
    <t>Bảng lương nhân công kỹ sư công nghệ thông tin</t>
  </si>
  <si>
    <t>Quyết định số 1688/QĐ-BTTTT ngày 11/10/2019 của Bộ Thông tin và Truyền thông, 
áp dụng tương tự Hạng mục phần mềm nội bộ, cơ sở dữ liệu trong Báo cáo kinh tế - kỹ thuật</t>
  </si>
  <si>
    <t xml:space="preserve">Định mức tỷ lệ chi phí quản lý dự án, tư vấn, chi khác </t>
  </si>
  <si>
    <t>Phụ lục 02 ban hành kèm theo Công văn số 3127/BTTTT-CĐSQG</t>
  </si>
  <si>
    <t>Bảng chuyển đổi yêu cầu chức năng sang trường hợp sử dụng (USE CASE)</t>
  </si>
  <si>
    <t>Phụ lục III ban hành kèm theo Quyết định số 671/QĐ-BTTTT</t>
  </si>
  <si>
    <t>Bảng tính toán điểm các tác nhân (actors) tương tác, trao đổi thông tin với phần mềm</t>
  </si>
  <si>
    <t>Bảng danh sách các tác nhân tham gia vào hệ thống (actors)</t>
  </si>
  <si>
    <t>Phụ lục I ban hành kèm theo Quyết định số 671/QĐ-BTTTT</t>
  </si>
  <si>
    <t>Loại Actor</t>
  </si>
  <si>
    <t>Mô tả</t>
  </si>
  <si>
    <t>Số tác nhân</t>
  </si>
  <si>
    <t>Điểm của từng loại tác nhân</t>
  </si>
  <si>
    <t>Loại</t>
  </si>
  <si>
    <t>Số trường hợp sử dụng</t>
  </si>
  <si>
    <t>Điểm của từng loại trường hợp sử dụng</t>
  </si>
  <si>
    <t>Phụ lục V ban hành kèm theo Quyết định số 671/QĐ-BTTTT</t>
  </si>
  <si>
    <t>Bảng tính toán điểm các trường hợp sử dụng (Use case)</t>
  </si>
  <si>
    <t>Hệ số kỹ thuật, công nghệ (TFW)</t>
  </si>
  <si>
    <r>
      <t>Hệ số phức tạp về kỹ thuật - công nghệ (</t>
    </r>
    <r>
      <rPr>
        <b/>
        <sz val="12"/>
        <color rgb="FFFF0000"/>
        <rFont val="Times New Roman"/>
        <family val="1"/>
      </rPr>
      <t>TCF</t>
    </r>
    <r>
      <rPr>
        <b/>
        <sz val="12"/>
        <color theme="1"/>
        <rFont val="Times New Roman"/>
        <family val="1"/>
      </rPr>
      <t>)</t>
    </r>
  </si>
  <si>
    <t>Phụ lục VI ban hành kèm theo Quyết định số 671/QĐ-BTTTT</t>
  </si>
  <si>
    <t>Phụ lục VII ban hành kèm theo Quyết định số 671/QĐ-BTTTT</t>
  </si>
  <si>
    <t>Bảng tính toán hệ số tác động môi trường và nhóm làm việc, hệ sống phức tạp về môi trường, 
xác định độ ổn định kinh nghiệm và nội suy thời gian lao động</t>
  </si>
  <si>
    <t>Hệ số phức tạp về kỹ thuật - công nghệ
(TCF)</t>
  </si>
  <si>
    <t>Hệ số phức tạp về môi trường (ECF)</t>
  </si>
  <si>
    <t>Công văn số 3787/BTTTT-THH</t>
  </si>
  <si>
    <t>Quản trị hệ thống có thể xem danh sách người dùng</t>
  </si>
  <si>
    <t>Quản trị hệ thống có thể thêm mới người dùng</t>
  </si>
  <si>
    <t>Quản trị hệ thống có thể sửa thông tin người dùng</t>
  </si>
  <si>
    <t>Quản trị hệ thống có thể xóa người dùng</t>
  </si>
  <si>
    <t>Quản trị hệ thống có thể lựa chọn xóa nhiều người dùng</t>
  </si>
  <si>
    <t>Quản trị hệ thống có thể xem chi tiết người dùng</t>
  </si>
  <si>
    <t>Quản trị hệ thống có thể tìm kiếm người dùng</t>
  </si>
  <si>
    <t>Quản trị hệ thống có thể xem phân trang người dùng nếu số lượng nhiều</t>
  </si>
  <si>
    <t>Quản trị vai trò, phân quyền người dùng</t>
  </si>
  <si>
    <t>Quản trị có thể gán vai trò cho người dùng</t>
  </si>
  <si>
    <t>Quản trị có thể gán vai trò cho nhóm người dùng</t>
  </si>
  <si>
    <t>Quản lý nhóm người dùng</t>
  </si>
  <si>
    <t>Quản trị hệ thống có thể xem danh sách nhóm người dùng</t>
  </si>
  <si>
    <t>Quản trị hệ thống có thể thêm mới nhóm người dùng</t>
  </si>
  <si>
    <t>Quản trị hệ thống có thể sửa nhóm người dùng</t>
  </si>
  <si>
    <t>Quản trị hệ thống có thể xóa nhóm người dùng</t>
  </si>
  <si>
    <t>Quản trị hệ thống có thể lựa chọn xóa nhiều nhóm người dùng</t>
  </si>
  <si>
    <t>Quản trị hệ thống có thể xem danh sách người dùng trong nhóm</t>
  </si>
  <si>
    <t>Quản trị hệ thống có thể tìm kiếm nhóm người dùng</t>
  </si>
  <si>
    <t>Quản trị hệ thống có thể xem phân trang nhóm người dùng nếu số lượng nhiều</t>
  </si>
  <si>
    <t>Quản trị hệ thống có thêm tìm kiếm Quản trị hệ thống</t>
  </si>
  <si>
    <t>Phần mềm gửi dữ liệu,Hệ thống LGSP</t>
  </si>
  <si>
    <t>Hệ thống LGSP tiếp nhận yêu cầu gửi dữ liệu và kiểm tra thông tin cặp khóa</t>
  </si>
  <si>
    <t>Hệ thống LGSP kiểm tra thông tin hoạt động của hệ thống nhận dữ liệu</t>
  </si>
  <si>
    <t>Hệ thống LGSP trả về thông tin hệ thống nhận dữ liệu phù hợp để tiếp nhận dữ liệu</t>
  </si>
  <si>
    <t>Phần mềm gửi dữ liệu có thể kiểm tra thông tin dữ liệu gửi</t>
  </si>
  <si>
    <t>Phần mềm gửi dữ liệu có thể kiểm tra định dạng dữ liệu XML</t>
  </si>
  <si>
    <t>Hệ thống LGSP thông báo gửi thành công/không thành công cho phần mềm gửi dữ liệu</t>
  </si>
  <si>
    <t>Hệ thống LGSP</t>
  </si>
  <si>
    <t>Hệ thống LGSP đã nhận và chưa xử lý từ hệ thống nhận dữ liệu</t>
  </si>
  <si>
    <t>Hệ thống LGSP duyệt danh sách các gói tin cần xử lý</t>
  </si>
  <si>
    <t>Hệ thống LGSP xử lý kiểm tra các điều kiện của gói tin về định dạng, cấu trúc, các trường bắt buộc</t>
  </si>
  <si>
    <t>Hệ thống LGSP lưu dữ liệu vào hệ quản trị cơ sở dữ liệu chính</t>
  </si>
  <si>
    <t>Hệ thống LGSP có thể thông báo cho phần mềm nhận (Đối với phần mềm có API)</t>
  </si>
  <si>
    <t>Hệ thống LGSP lưu lại nhật ký xử lý dữ liệu</t>
  </si>
  <si>
    <t>Phần mềm nhận dữ liệu,Hệ thống LGSP</t>
  </si>
  <si>
    <t>Hệ thống LGSP kiểm tra thông tin hoạt động của hệ thống chia sẻ dữ liệu</t>
  </si>
  <si>
    <t>Hệ thống LGSP trả về thông tin hệ thống chia sẻ dữ liệu phù hợp để chia sẻ dữ liệu</t>
  </si>
  <si>
    <t>Hệ thống LGSP lấy danh sách dữ liệu cần chia sẻ</t>
  </si>
  <si>
    <t>Hệ thống LGSP kiểm tra thông tin trên CSDL</t>
  </si>
  <si>
    <t>Hệ thống LGSP gửi danh sách dữ liệu cho phần mềm nhận dữ liệu</t>
  </si>
  <si>
    <t>Hệ thống LGSP đánh dấu gói tin đang xử lý với các gói tin đang nhận về</t>
  </si>
  <si>
    <t>Quản trị hệ thống có thể xem tổng dung lượng file được tải lên</t>
  </si>
  <si>
    <t>Quản trị hệ thống xem trạng thái hoạt động các ứng dụng tại thời điểm hiện tại</t>
  </si>
  <si>
    <t>Quản trị hệ thống có thể xuất danh sách dữ liệu đã nhận qua trục</t>
  </si>
  <si>
    <t>Quản trị hệ thống có thể gửi thông báo qua email đến cán bộ quản trị thông tin cặp khóa đã cấp lại</t>
  </si>
  <si>
    <t>Phần mềm nhận dữ liệu gửi yêu cầu kết nối tìm kiếm thông tin văn bản</t>
  </si>
  <si>
    <t>Phần mềm nhận dữ liệu gửi yêu cầu kết nối tìm kiếm thông tin văn bản theo tiêu đề</t>
  </si>
  <si>
    <t>Phần mềm nhận dữ liệu gửi yêu cầu kết nối tìm kiếm thông tin văn bản theo cơ quan ban hành</t>
  </si>
  <si>
    <t>Phần mềm nhận dữ liệu gửi yêu cầu kết nối tìm kiếm thông tin văn bản theo số ký hiệu văn bản</t>
  </si>
  <si>
    <t>Phần mềm nhận dữ liệu gửi yêu cầu kết nối tìm kiếm thông tin văn bản theo tình trạng xử lý văn bản</t>
  </si>
  <si>
    <t>Phần mềm nhận dữ liệu gửi yêu cầu lấy danh mục Lĩnh vực văn bản</t>
  </si>
  <si>
    <t>Phần mềm nhận dữ liệu xem danh sách danh mục Lĩnh vực văn bản trả ra từ phần mềm nhận dữ liệu LGSP</t>
  </si>
  <si>
    <t>Phần mềm nhận dữ liệu gửi yêu cầu kết nối tìm kiếm danh mục Lĩnh vực văn bản theo từ khóa</t>
  </si>
  <si>
    <t>Phần mềm nhận dữ liệu gửi yêu cầu kết nối sắp xếp danh mục Lĩnh vực văn bản</t>
  </si>
  <si>
    <t>Phần mềm nhận dữ liệu gửi yêu cầu dịch vụ lấy văn bản theo ID</t>
  </si>
  <si>
    <t>Phần mềm nhận dữ liệu nhập thông tin mã ID</t>
  </si>
  <si>
    <t>Phần mềm nhận dữ liệu truy vấn theo ID đã nhập</t>
  </si>
  <si>
    <t>Phần mềm nhận dữ liệu gửi yêu cầu xem chi tiết văn bản ID đã truy vấn thành công</t>
  </si>
  <si>
    <t>Phần mềm nhận dữ liệu gửi yêu cầu lấy danh mục loại văn bản</t>
  </si>
  <si>
    <t>Phần mềm nhận dữ liệu xem danh sách danh mục loại văn bản trả ra từ Phần mềm nhận dữ liệu LGSP</t>
  </si>
  <si>
    <t>Phần mềm nhận dữ liệu gửi yêu cầu kết nối tìm kiếm danh mục loại văn bản theo từ khóa</t>
  </si>
  <si>
    <t>Phần mềm nhận dữ liệu gửi yêu cầu kết nối sắp xếp danh mục loại văn bản</t>
  </si>
  <si>
    <t>Quản trị hệ thống,Hệ thống LGSP</t>
  </si>
  <si>
    <t>Quản trị hệ thống có thể Đăng nhập vào phần mềm khi nhập chính xác tên đăng nhập và mật khẩu đã cấp</t>
  </si>
  <si>
    <t>Quản trị hệ thống có thể Xem thông báo đăng nhập không thành công do tên đăng nhập, mật khẩu không chính xác</t>
  </si>
  <si>
    <t>Hệ thống LGSP cung cấp thông tin Usernam, passwword để xác thực thông tin</t>
  </si>
  <si>
    <t>Hệ thống LGSP cung cấp thông tin xác thực mã pin đã nhận.</t>
  </si>
  <si>
    <t>Hệ thống LGSP có thể hủy yêu cầu xác thực qua username, password</t>
  </si>
  <si>
    <t>Quản trị hệ thống có thể xem tổng số văn bản gửi đi</t>
  </si>
  <si>
    <t>Hệ thống LGSP kết nối dịch vụ Tra cứu hồ sơ</t>
  </si>
  <si>
    <t>Hệ thống LGSP nhận kết quả thực hiện dịch vụ</t>
  </si>
  <si>
    <t>Hệ thống LGSP trả kết quả thực hiện dịch vụ</t>
  </si>
  <si>
    <t>Hệ thống LGSP ghi lại lịch sử Tra cứu hồ sơ</t>
  </si>
  <si>
    <t>Hệ thống LGSP gửi thông báo Tra cứu hồ sơ thành công</t>
  </si>
  <si>
    <t>Hệ thống LGSP kết nối dịch vụ tải tệp đính kèm hồ sơ</t>
  </si>
  <si>
    <t>Hệ thống LGSP ghi lại lịch sử tải tệp đính kèm</t>
  </si>
  <si>
    <t>Hệ thống LGSP gửi thông báo tải tệp thành công</t>
  </si>
  <si>
    <t>Hệ thống LGSP,Quản trị hệ thống</t>
  </si>
  <si>
    <t>Hệ thống LGSP tự động đồng bộ hồ sơ mới lên cổng quốc gia</t>
  </si>
  <si>
    <t>Hệ thống LGSP tự động đồng bộ lại hồ sơ lên cổng quốc gia</t>
  </si>
  <si>
    <t>Hệ thống LGSP ghi nhận lỗi khi đồng bộ nếu phát sinh</t>
  </si>
  <si>
    <t>Hệ thống LGSP ghi lại trạng thái đồng bộ</t>
  </si>
  <si>
    <t>Hệ thống LGSP tự động đồng bộ tiến độ xử lý hồ sơ đồng bộ lên cổng quốc gia</t>
  </si>
  <si>
    <t>Hệ thống LGSP tự động đồng bộ lại tiến độ xử lý hồ sơ đồng bộ lên cổng quốc gia</t>
  </si>
  <si>
    <t>Hệ thống LGSP Lấy danh sách hồ sơ cần đồng bộ lên cổng quốc gia</t>
  </si>
  <si>
    <t>Hệ thống LGSP Lấy danh sách hồ sơ cần Đồng bộ tiến độ xử lý hồ sơ lên cổng quốc gia</t>
  </si>
  <si>
    <t>Phần mềm nhận dữ liệu, Quản trị hệ thống</t>
  </si>
  <si>
    <t>Phần mềm nhận dữ liệu kết nối Dịch vụ lấy danh sách hồ sơ liên thông chờ nhận</t>
  </si>
  <si>
    <t>Phần mềm nhận dữ liệu nhận kết quả thực hiện dịch vụ</t>
  </si>
  <si>
    <t>Phần mềm nhận dữ liệu trả kết quả thực hiện dịch vụ và ghi lại lịch sử</t>
  </si>
  <si>
    <t>Phần mềm nhận dữ liệu kết nối Dịch vụ lấy danh sách hồ sơ liên thông đã nhận</t>
  </si>
  <si>
    <t>Quản trị hệ thống có thể Xem danh sách hồ sơ gửi nhận qua VNPost</t>
  </si>
  <si>
    <t>Quản trị hệ thống có thể Xẹm chi tiết hồ sơ gửi nhận qua VNPost</t>
  </si>
  <si>
    <t>Quản trị hệ thống có thể Chọn số lượng bản ghi trên một trang</t>
  </si>
  <si>
    <t>Quản trị hệ thống có thể Xuất excel danh sách hồ sơ gửi nhận qua VNPost</t>
  </si>
  <si>
    <t>Quản trị hệ thống có thể Xem danh sách hồ sơ chờ đồng bộ lên VNPost</t>
  </si>
  <si>
    <t>Quản trị hệ thống có thể Xem chi tiết hồ sơ chờ đồng bộ lên VNPost</t>
  </si>
  <si>
    <t>Quản trị hệ thống có thể Xem phân trang danh sách hồ sơ gửi nhận qua VNPost</t>
  </si>
  <si>
    <t>Quản trị hệ thống có thể Xuất excel danh sách hồ sơ đồng bộ thành công lên VNPost</t>
  </si>
  <si>
    <t>Quản trị hệ thống có thể Xem danh sách đồng bộ thành công lên VNPost</t>
  </si>
  <si>
    <t>Quản trị hệ thống có thể Xem chi tiết hồ sơ đồng bộ thành công lên VNPost</t>
  </si>
  <si>
    <t>Quản trị hệ thống có thể Xem phân trang danh sách hồ sơ đồng bộ thành công lên VNPost</t>
  </si>
  <si>
    <t>Quản trị hệ thống có thể Xem danh sách hồ sơ đồng bộ thất bại lên VNPost</t>
  </si>
  <si>
    <t>Quản trị hệ thống có thể Xem chi tiết hồ sơ đồng bộ thất bại lên VNPost</t>
  </si>
  <si>
    <t>Quản trị hệ thống có thể Xem phân trang danh sách hồ sơ đồng bộ thất bại lên VNPost</t>
  </si>
  <si>
    <t>Quản trị hệ thống có thể Xuất excel danh sách hồ sơ đồng bộ thất bại lên VNPost</t>
  </si>
  <si>
    <t>Quản trị hệ thống có thể Tra cứu chi tiết thông tin vận đơn</t>
  </si>
  <si>
    <t>Quản trị hệ thống có thể Theo dõi trạng thái vận chuyển của vận đơn</t>
  </si>
  <si>
    <t>Quản trị hệ thống có thể Xem lịch sử di chuyển của vận đơn qua các điểm trung chuyển</t>
  </si>
  <si>
    <t>Quản trị hệ thống có thể Xác định thời gian dự kiến giao đơn hàng</t>
  </si>
  <si>
    <t>Quản trị hệ thống có thể Kiểm tra thông tin về người gửi và người nhận</t>
  </si>
  <si>
    <t>Hệ thống LGSP kết nối Dịch vụ lấy thông tin cước thu hộ lệ phí</t>
  </si>
  <si>
    <t>Hệ thống LGSP tra kết quả thực hiện dịch vụ</t>
  </si>
  <si>
    <t>Hệ thống LGSP ghi lại lịch sử kết nối</t>
  </si>
  <si>
    <t>Hệ thống LGSP thông báo kết nối thất bại</t>
  </si>
  <si>
    <t>Hệ thống LGSP kết nối Dịch vụ lấy thông tin bưu cục</t>
  </si>
  <si>
    <t>Hệ thống LGSP kết nối Dịch vụ lấy giá cước niêm yết khi nộp</t>
  </si>
  <si>
    <r>
      <t xml:space="preserve">TÍCH HỢP CÁC PHẦN MỀM: 
</t>
    </r>
    <r>
      <rPr>
        <sz val="13"/>
        <color rgb="FF0C0C0C"/>
        <rFont val="Times New Roman"/>
        <family val="1"/>
      </rPr>
      <t>Cơ sở dữ liệu quốc gia về pháp luật;
Dịch vụ công;
Cơ sở dữ liệu quản lý tàu cá; 
Hệ thống Bưu chính công ích VNPOST; 
Hệ thống mã bưu chính Vpostcode; 
Hệ thống hỗ trợ thanh toán DVC trực tuyến;</t>
    </r>
    <r>
      <rPr>
        <b/>
        <sz val="13"/>
        <color rgb="FF0C0C0C"/>
        <rFont val="Times New Roman"/>
        <family val="1"/>
      </rPr>
      <t xml:space="preserve">
</t>
    </r>
    <r>
      <rPr>
        <sz val="13"/>
        <color rgb="FF0C0C0C"/>
        <rFont val="Times New Roman"/>
        <family val="1"/>
      </rPr>
      <t>Hệ thống danh mục dùng chung</t>
    </r>
  </si>
  <si>
    <t>Năm 1-2025</t>
  </si>
  <si>
    <t>Năm 2-2026</t>
  </si>
  <si>
    <t>Năm 3-2027</t>
  </si>
  <si>
    <t>Năm 4-2028</t>
  </si>
  <si>
    <t>Năm 5-2029</t>
  </si>
  <si>
    <t>TỔNG CỘNG (làm tròn)</t>
  </si>
  <si>
    <t xml:space="preserve">TỔNG CỘNG </t>
  </si>
  <si>
    <t>Sử dụng hạ tầng của Bộ NN&amp;PTNT</t>
  </si>
  <si>
    <t xml:space="preserve">HỆ THỐNG QUẢN TRỊ </t>
  </si>
  <si>
    <t>Chi phí thẩm định</t>
  </si>
  <si>
    <t>Chi phí thẩm tra, phê duyệt quyết toán</t>
  </si>
  <si>
    <t>Chi phí kiểm toán độc lập</t>
  </si>
  <si>
    <t>99/2021/NĐ-CP</t>
  </si>
  <si>
    <t>28/2023/TT-BTC</t>
  </si>
  <si>
    <t>ĐỊNH MỨC TỶ LỆ CHI PHÍ KIỂM TOÁN, THẨM TRA, PHÊ DUYỆT QUYẾT TOÁN
(Căn cứ Nghị định 99/2021/NĐ-CP ngày 11/11/2021 của Chính phủ)</t>
  </si>
  <si>
    <t>Phụ lục IV ban hành kèm theo Quyết định số 671/QĐ-BTTTT</t>
  </si>
  <si>
    <t>Thành phần</t>
  </si>
  <si>
    <t>Yêu cầu</t>
  </si>
  <si>
    <t>Chức năng</t>
  </si>
  <si>
    <t>Yêu cầu kỹ thuật</t>
  </si>
  <si>
    <t>Trục tích hợp</t>
  </si>
  <si>
    <t>Bắt buộc</t>
  </si>
  <si>
    <t>Các chức năng liên quan đến kết nối</t>
  </si>
  <si>
    <t>- Bộ thích ứng kết nối (Adapters): Cung cấp các bộ Adapter được xây dựng sẵn để kết nối đến các hệ thống đang được vận hành và khai thác khác nhau như Hệ thống thanh toán, Cổng dịch vụ công, Hệ thống báo cáo quốc gia…. Các Adapter có thể dễ dàng được phát triển mới và tích hợp vào trục tích hợp khi cần thiết.</t>
  </si>
  <si>
    <t>- Truyền tải (Transports): Hỗ trợ nhiều giao thức truyền tải như HTTP, HTTPS, WebSocket, POP, IMAP, SMTP, JMS 1.1, JMS 2.0, AMQP, RabbitMQ, FIX, TCP, UDP, FTPS, SFTP, MLLP , SMS, MQTT, Apache Kafka.</t>
  </si>
  <si>
    <t>- Định dạng dữ liệu (Formats): Hỗ trợ nhiều chuẩn dữ liệu như JSON, XML, SOAP 1.1, SOAP 1.2, WS-*, HTML, EDI, HL7, OAGIS, Hessian, Text, JPEG, MP4, CORBA/IIOP và các định dạng phổ biến khác.</t>
  </si>
  <si>
    <t>Các chức năng liên quan đến định tuyến, xử lý và chuyển đổi bản tin</t>
  </si>
  <si>
    <t>- Định tuyến (Routing): Định tuyến dựa vào Header hoặc body của gói tin; định tuyến dựa vào luật (Rule).</t>
  </si>
  <si>
    <t>- Xử lý nghiệp vụ (Mediator): Hỗ trợ sẵn các bộ chuyển đổi để xử lý các nghiệp vụ khác nhau như cache, kết nối CSDL, kết nối File, logging,…</t>
  </si>
  <si>
    <t>- Chuyển đổi (Transformation): XSLT 1.0/2.0, XPath, XQuery và Smooks.</t>
  </si>
  <si>
    <t>- Công cụ ánh xạ dữ liệu (Data Mapping): Ánh xạ dữ liệu giữa đầu vào Input và đầu ra Output để chuyển đổi dữ liệu.</t>
  </si>
  <si>
    <t>Các chức năng như Gateway cho bản tin, API, bảo mật</t>
  </si>
  <si>
    <t>- Cho phép công khai các ứng dụng và dịch vụ đang có theo các định dạng bản tin và định dạng giao thức khác nhau để các hệ thống khác dễ dàng tích hợp:</t>
  </si>
  <si>
    <t>+ Không làm ảnh hưởng tới các dịch vụ bên trong.</t>
  </si>
  <si>
    <t>+ Tạo ra các dịch vụ theo chuẩn từ các dịch vụ không theo chuẩn hoặc các hệ thống đã tồn tại.</t>
  </si>
  <si>
    <t>+ Công khai các dịch vụ và ứng dụng qua các giao thức thông dụng như SOAP, REST và XML-RPC.</t>
  </si>
  <si>
    <t>- Áp dụng các chính sách bảo mật tập trung, bao gồm nhận thực, phân quyền; hỗ trợ các tính năng bảo mật như: WS- Security, LDAP, Kerberos, OpenID, SAML, XACML, Oauth; Quản lý và ràng buộc chính sách thông qua dữ liệu cấu hình.</t>
  </si>
  <si>
    <t>- Hỗ trợ các cơ chế kiểm soát (audit), cơ chế logging, theo dõi hoạt động hệ thống thông qua SLA.</t>
  </si>
  <si>
    <t>- Hỗ trợ các tính năng về cân bằng tải, khả năng mở rộng nâng cấp hệ thống, khả năng failover để tăng khả năng HA cho hệ thống.</t>
  </si>
  <si>
    <t>Khả năng quản trị phát triển dễ dàng, thuận tiện cho người phát triển hệ thống</t>
  </si>
  <si>
    <t>- Các chế độ cấu hình sửa lỗi (Debug) và bắt lỗi quá trình xử lý bản tin (Message mediation).</t>
  </si>
  <si>
    <t>- Hỗ trợ giao diện cấu hình tham số hệ thống.</t>
  </si>
  <si>
    <t>- Cho phép cấu hình các bộ Mediator để điều khiển các lỗi trong quá trình vận hành.</t>
  </si>
  <si>
    <t>- Cho phép khả năng tùy biến toàn bộ các chức năng được triển khai trên máy chủ theo yêu cầu sử dụng.</t>
  </si>
  <si>
    <t>- Mở rộng ngôn ngữ cấu hình sử dụng DSL tùy chỉnh thông qua các mẫu được dựng sẵn.</t>
  </si>
  <si>
    <t>- Các bộ Mediator được tùy biến bằng cách sử dụng mã ngôn ngữ kịch bản nhúng trong Javascript, JRuby, Groovy,…</t>
  </si>
  <si>
    <t>- Xây dựng và triển khai thông qua tích hợp với SVN, Maven, Ant và các công cụ tiêu chuẩn khác.</t>
  </si>
  <si>
    <t>- Khả năng tích hợp với các công cụ lập trình phổ biến như: IDE Eclipse...</t>
  </si>
  <si>
    <t>Các chức năng hỗ trợ khả năng quản lý và theo dõi</t>
  </si>
  <si>
    <t>- Đảm bảo quản lý toàn diện và giám sát qua giao diện Web.</t>
  </si>
  <si>
    <t>- Cho phép xây dựng các thành phần dùng chung và theo dõi truy cập và thống kê hiệu năng hệ thống.</t>
  </si>
  <si>
    <t>- Tích hợp với phần mềm giám sát để thực hiện kiểm soát, giám sát tình hình hoạt động hệ thống và đánh giá KPI hệ thống.</t>
  </si>
  <si>
    <t>- Hỗ trợ các chế độ cấu hình log theo nhiều cấp độ log.</t>
  </si>
  <si>
    <t>- Bảo đảm quản lý cấu hình tập trung trên các môi trường khác nhau với vòng đời và phiên bản.</t>
  </si>
  <si>
    <t>Giám sát</t>
  </si>
  <si>
    <t>- Công khai các thống kê báo cáo về Mediation bản tin qua các giao diện báo cáo, Dashboard.</t>
  </si>
  <si>
    <t>- Tạo ra các báo cáo Dashboard tùy biến và phân quyền cho người dùng.</t>
  </si>
  <si>
    <t>- Theo dõi các dữ liệu mang tính chất thống kê cho tất cả các kiểu tài nguyên (Artifact) và hiệu năng hệ thống.</t>
  </si>
  <si>
    <t>- Thiết lập khả năng trace bất kỳ luồng xử lý Mediation để xác định các điểm nghẽn cổ chai trong luồng xử lý.</t>
  </si>
  <si>
    <t>Quản lý quy trình nghiệp vụ (BPM)</t>
  </si>
  <si>
    <t>Quản lý quy trình nghiệp vụ</t>
  </si>
  <si>
    <t>Phần mềm quy trình nghiệp vụ cần có các tính năng kỹ thuật chính như sau:</t>
  </si>
  <si>
    <t>- Định nghĩa và chạy quy trình nghiệp vụ: Hỗ trợ BPMN 2.0, WS- BPEL 2.0, BPEL4WS 1.1.</t>
  </si>
  <si>
    <t>- Định nghĩa các luồng nghiệp vụ có tương tác với con người: Hỗ trợ User Task trong luồng quy trình BPMN.</t>
  </si>
  <si>
    <t>- Điều khiển truy cập dựa trên vai trò người dùng cho các bước trong quy trình.</t>
  </si>
  <si>
    <t>- Hỗ trợ tạo Form người dùng tương tác cho các bước cần xử lý bởi người dùng.</t>
  </si>
  <si>
    <t>- Công cụ hỗ trợ Thiết kế và triển khai quy trình động.</t>
  </si>
  <si>
    <t>- Công cụ theo dõi và giám sát quy trình trong thời gian thực.</t>
  </si>
  <si>
    <t>Quản lý bảo mật và xác thực tập trung</t>
  </si>
  <si>
    <t>Quản lý đăng nhập một lần và ủy quyền xác thực</t>
  </si>
  <si>
    <t>- Hỗ trợ Single Sign-On (SSO) thông qua SAML2, OpenID Connect và WS-Federation Passive.</t>
  </si>
  <si>
    <t>- Hỗ trợ SAML 2.0 được dựa trên Single Logout (SLO), Metadata Profile và Assertion Query/Request Profile.</t>
  </si>
  <si>
    <t>- Hỗ trợ chuẩn giao thức OpenID 2.0.</t>
  </si>
  <si>
    <t>- Ủy quyền xác thực SSO thông qua SAML2, OpenID Connect and WS-Federation Passive với các nhà cung cấp định danh bên ngoài.</t>
  </si>
  <si>
    <t>- Hỗ trợ khả năng sử dụng các định danh và thuộc tính từ các nhà cung cấp dịch vụ định danh thứ 3 (IDP) bằng cách chuyển đổi thuộc tính giữa các nhà cung cấp định danh khác nhau.</t>
  </si>
  <si>
    <t>- Cung cấp các giao diện đăng nhập/đăng ký người dùng.</t>
  </si>
  <si>
    <t>- Hỗ trợ nhận thực/phân quyền dựa vào vai trò.</t>
  </si>
  <si>
    <t>- Hỗ trợ Google ReCaptcha SSO.</t>
  </si>
  <si>
    <t>Cung cấp các cơ chế xác thực bảo mật</t>
  </si>
  <si>
    <t>- Hỗ trợ tiến trình xác thực nhiều bước.</t>
  </si>
  <si>
    <t>- Integrated Windows authentication (IWA) với Kerberos.</t>
  </si>
  <si>
    <t>- Xác thực sử dụng X.509.</t>
  </si>
  <si>
    <t>- Xác thực hai yếu tố dựa vào Fast IDentity Online (FIDO).</t>
  </si>
  <si>
    <t>- Xác thực dựa vào mật khẩu một lần (TOTP).</t>
  </si>
  <si>
    <t>Quản trị và quản lý định danh</t>
  </si>
  <si>
    <t>- Quản lý người dùng/nhóm người dùng:</t>
  </si>
  <si>
    <t>+ Quản lý người dùng, nhóm người dùng.</t>
  </si>
  <si>
    <t>+ Quản lý thông tin (Profile) người dùng.</t>
  </si>
  <si>
    <t>+ Khả năng kết nối nhiều tài khoản người dùng đang thuộc về một người dùng duy nhất.</t>
  </si>
  <si>
    <t>+ Hỗ trợ nhiều chuẩn User Store khác nhau được dựa vào giao thức LDAP, External LDAP, Microsoft Active Directory, hoặc bất kỳ cơ sở dữ liệu JDBC;</t>
  </si>
  <si>
    <t>+ Khả năng hỗ trợ nhiều User Store.</t>
  </si>
  <si>
    <t>+ Giao diện tự đăng ký người dùng, điều chỉnh thông tin profile người dùng.</t>
  </si>
  <si>
    <t>+ Các chính sách bảo mật mật khẩu có khả năng cấu hình được.</t>
  </si>
  <si>
    <t>+ Chính sách khóa tài khoản đăng nhập nếu nhập sai mật khẩu.</t>
  </si>
  <si>
    <t>+ Khôi phục tài khoản qua Email hoặc câu hỏi bảo mật</t>
  </si>
  <si>
    <t>+ Kiểm tra tính hợp lệ của mật khẩu.</t>
  </si>
  <si>
    <t>- Kiểm tra mật khẩu:</t>
  </si>
  <si>
    <t>+ Cấu hình Password pattern.</t>
  </si>
  <si>
    <t>+ Khóa tài khoản trong chế độ Single và Multi-tenant.</t>
  </si>
  <si>
    <t>+ Kiểm soát các tài khoản.</t>
  </si>
  <si>
    <t>- Provisioning:</t>
  </si>
  <si>
    <t>+ Cung cấp thông tin người dùng, nhóm người dùng sử dụng chuẩn Cross-domain Identity Management (SCIM) 1.1 hoặc SOAP APIs.</t>
  </si>
  <si>
    <t>+ Cung cấp thông tin người dùng cho các hệ thống quản lý định danh khác sử dụng chuẩn SCIM 1.1 hoặc Service Provisioning Markup Language (SPML).</t>
  </si>
  <si>
    <t>+ Cung cấp định danh theo Rule.</t>
  </si>
  <si>
    <t>- Workflows: Hỗ trợ workflow cho các hoạt động kiểm duyệt tài khoản người dùng/nhóm người dùng.</t>
  </si>
  <si>
    <t>Quyền và điều khiển truy cập</t>
  </si>
  <si>
    <t>- Quản lý quyền người dùng.</t>
  </si>
  <si>
    <t>- Điều khiển truy cập được dựa vào Role (RBAC).</t>
  </si>
  <si>
    <t>- Điều khiển các chính sách truy cập dựa vào tiêu chuẩn eXtensible Access Control Markup Language (XACML) 2.0/3.0.</t>
  </si>
  <si>
    <t>- Giao thức mạng hiệu năng cao (trên Apache Thrift) cho các tương tác Policy Enforcement Point/Policy Decision Point (PEP/PDP).</t>
  </si>
  <si>
    <t>- User-friendly Policy Administration Point (PAP) để chỉnh sửa các chính sách bảo mật XACML 2.0/3.0.</t>
  </si>
  <si>
    <t>- Quản lý đồng thời nhiều PDPs từ PAP đơn lẻ.</t>
  </si>
  <si>
    <t>- Quản lý các thông báo về cập nhật chính sách.</t>
  </si>
  <si>
    <t>- Nhiều Policy Information Points (PIP) để tập hợp các thuộc tính bổ sung để đánh giá chính sách.</t>
  </si>
  <si>
    <t>- Tích hợp với ESB cho XACML 3.0 dựa vào phân quyền cho các dịch vụ REST hoặc SOAP.</t>
  </si>
  <si>
    <t>- Hỗ trợ XACML REST profile.</t>
  </si>
  <si>
    <t>API Security</t>
  </si>
  <si>
    <t>- Điều khiển truy cập ủy quyền sử dụng OAuth2 và WS-Trust.</t>
  </si>
  <si>
    <t>- Hỗ trợ cho các kiểu bảo mật SAML2 bearer grant type, JWT assertion grant type and NTLM- IWA grant type.</t>
  </si>
  <si>
    <t>- Hỗ trợ OAuth2 token revocation- OAuth token introspection.</t>
  </si>
  <si>
    <t>- Hỗ trợ chế độ OAuth 2.0.</t>
  </si>
  <si>
    <t>Giám sát theo dõi hệ thống</t>
  </si>
  <si>
    <t>- Theo dõi các sự kiện đăng nhập và phiên làm việc.</t>
  </si>
  <si>
    <t>- Theo dõi nhật ký người dùng/phiên làm việc.</t>
  </si>
  <si>
    <t>- Ngắt phiên làm việc của người dùng qua giao diện quản trị.</t>
  </si>
  <si>
    <t>- Khôi phục mật khẩu từ nhà quản trị.</t>
  </si>
  <si>
    <t>- Cảnh báo bảo mật theo thời gian thực trong các trường hợp cụ thể như nghi ngờ về hành vi login hoặc các phiên làm việc không bình thường.</t>
  </si>
  <si>
    <t>- Kiểm soát các hoạt động được cấp phép sử dụng distributed auditing system (XDAS).</t>
  </si>
  <si>
    <t>- Theo dõi hiệu năng và lịch sử truy cập hệ thống.</t>
  </si>
  <si>
    <t>Quản trị ứng dụng truy cập tài nguyên API</t>
  </si>
  <si>
    <t>Quản trị tài nguyên</t>
  </si>
  <si>
    <t>- Quản lý danh sách các API dịch vụ bao gồm các thông tin như: danh sách API, thông tin chi tiết kiểm thử API trên môi trường product và môi trường sandbox, API console, tài liệu.</t>
  </si>
  <si>
    <t>- Quản lý danh sách các ứng dụng sử dụng API. Thông tin chi tiết một ứng dụng bao gồm: product keys, sandbox keys, subscriptions (danh sách các API sử dụng).</t>
  </si>
  <si>
    <t>6</t>
  </si>
  <si>
    <t>Quản lý giao diện lập trình ứng dụng (API)</t>
  </si>
  <si>
    <t>Thiết kế và Mô phỏng API</t>
  </si>
  <si>
    <t>- Thiết kế API trước khi thực hiện thực thi. Thiết kế được thực hiện thông qua giao diện Web hoặc thông qua Import định nghĩa Swagger 2.0 có sẵn.</t>
  </si>
  <si>
    <t>- Triển khai API mẫu, cung cấp truy cập tới APIs và đánh giá thiết kế API qua phản hồi từ người dùng.</t>
  </si>
  <si>
    <t>- Thực thi API sử dụng ngôn ngữ như Javascript.</t>
  </si>
  <si>
    <t>- Hỗ trợ công khai các dịch vụ với kiểu SOAP, REST, JSON, và XML thành các APIs.</t>
  </si>
  <si>
    <t>Công khai và quản lý API</t>
  </si>
  <si>
    <t>- Công khai API cho người dùng hoặc hệ thống thông tin liên quan sử dụng và khai thác API.</t>
  </si>
  <si>
    <t>- Hỗ trợ cấu hình quản lý API, quản lý giới hạn truy cập API với các khách hàng hoặc tổ chức xác định.</t>
  </si>
  <si>
    <t>- Quản lý lifecycle của API từ lúc được tạo ra cho đến khi kết thúc sử dụng: Tạo mới, công khai, khóa, xóa API.</t>
  </si>
  <si>
    <t>- Công khai API cho môi trường chính thức và môi trường phát triển để hỗ trợ các nhà phát triển kiểm thử API.</t>
  </si>
  <si>
    <t>- Quản lý phiên bản của API, quản lý trạng thái triển khai API.</t>
  </si>
  <si>
    <t>Điều khiển truy cập, bảo mật API</t>
  </si>
  <si>
    <t>- Giới hạn truy cập API Access Tokens theo Domains/IPs.</t>
  </si>
  <si>
    <t>- Áp dụng các chính sách bảo mật với APIs (Xác thực và phân quyền).</t>
  </si>
  <si>
    <t>- Tuân theo các loại xác thực API chuẩn OAuth2 (Implicit, Authorization Code, Client, SAML, IWA Grant Type).</t>
  </si>
  <si>
    <t>- Khóa API không cho hệ thống khác truy cập.</t>
  </si>
  <si>
    <t>- Liên kết API tới các lớp dịch vụ được định nghĩa bởi hệ thống.</t>
  </si>
  <si>
    <t>- Thiết lập ngưỡng truy cập API cho từng hệ thống để bảo vệ API.</t>
  </si>
  <si>
    <t>Developer Portal</t>
  </si>
  <si>
    <t>- Hỗ trợ giao diện trang web để lưu trữ các API được tạo ra trên hệ thống.</t>
  </si>
  <si>
    <t>- Duyệt và tìm kiếm các API theo nhà phát triển, thẻ (tag) hoặc tên API.</t>
  </si>
  <si>
    <t>- Kết nối APIs và quản lý đơn vị khai thác API.</t>
  </si>
  <si>
    <t>- Giao diện kiểm thử API.</t>
  </si>
  <si>
    <t>Quản lý và điều khiển lưu lượng API</t>
  </si>
  <si>
    <t>- Tách biệt các lưu lượng Production và Sendbox trên các API Gateway khác nhau.</t>
  </si>
  <si>
    <t>- Hỗ trợ chuyển đổi giao thức, chuyển đổi dữ liệu.</t>
  </si>
  <si>
    <t>- Ánh xạ giữa HTTP(s) với các giao thức khác như JMS hoặc File System.</t>
  </si>
  <si>
    <t>- Quản lý lưu lượng - Traffic Manager có các cơ chế cấp hạn mức/ngưỡng linh động.</t>
  </si>
  <si>
    <t>- Bảo vệ các API của hệ thống Backend bằng cách thiết lập ngưỡng kết nối.</t>
  </si>
  <si>
    <t>- Hỗ trợ định tuyến bản tin theo cơ chế Pass-Throgh với hiệu năng cao, độ trễ tối thiểu.</t>
  </si>
  <si>
    <t>Giám sát và theo dõi</t>
  </si>
  <si>
    <t>- Các thông tin sử dụng API được tích hợp với phần mềm giám sát nghiệp vụ để giám sát các thông tin như Requests, Responses, Faults, Throttling, Subscriptions).</t>
  </si>
  <si>
    <t>- Cung cấp các giao diện đồ họa cho hiển thị các thông tin API Latency, API Usage giúp cho việc theo dõi API và kiểm tra hiệu năng hệ thống.</t>
  </si>
  <si>
    <t>- Khả năng phân tích logs để kiểm tra các thông tin như lỗi ứng dụng, thống kê triển khai API , đăng nhập lỗi, số lượng lỗi API,các lỗi về cấp phát Token truy cập.</t>
  </si>
  <si>
    <t>- Hỗ trợ tra cứu logs thời gian thực.</t>
  </si>
  <si>
    <t>- Theo dõi mức độ chất lượng dịch vụ SLA của API.</t>
  </si>
  <si>
    <t>- Tùy biến giao diện Dashboard cá nhân hóa.</t>
  </si>
  <si>
    <t>Chức năng phần mềm</t>
  </si>
  <si>
    <t>Phần mềm quản lý, vận hành LGSP</t>
  </si>
  <si>
    <t>Quản lý và kiểm soát trạng thái hoạt động các hệ thống, ứng dụng, dịch vụ thuộc LGSP</t>
  </si>
  <si>
    <t>- Cung cấp giao diện đồ họa để người dùng có thể thiết lập, quản lý và kiểm soát trạng thái hoạt động của ứng dụng, dịch vụ.</t>
  </si>
  <si>
    <t>- Có chức năng ghi nhận log.</t>
  </si>
  <si>
    <t>- Cấu hình mức độ ghi log.</t>
  </si>
  <si>
    <t>- Cung cấp các thông số vận hành của máy chủ.</t>
  </si>
  <si>
    <t>- Có cơ chế thông báo linh hoạt cho phép người dùng cấu hình email hoặc SMS để cảnh báo dựa trên sự kiện đã được thiết lập sẵn.</t>
  </si>
  <si>
    <t>Quản lý toàn bộ vòng đời của các giải pháp và dịch vụ thuộc LGSP</t>
  </si>
  <si>
    <t>- Có chức năng cho phép cấu hình, kích hoạt hoặc hủy trạng thái hoạt động của ứng dụng.</t>
  </si>
  <si>
    <t>- Cho phép quản lý phiên bản của ứng dụng.</t>
  </si>
  <si>
    <t>Quản lý danh mục điện tử dùng chung</t>
  </si>
  <si>
    <t>Tạo lập, quản lý, duy trì, cập nhật, khai thác các bản mã điện tử, danh mục điện tử dùng chung.</t>
  </si>
  <si>
    <t>Các bảng mã phải tuân thủ các quy định hiện hành, có phương án kết nối, sử dụng lại các danh mục điện tử đã có thuộc Hệ thống thông tin Danh mục điện tử dùng chung của các cơ quan nhà nước phục vụ phát triển Chính phủ điện tử của Việt Nam (do Bộ Thông tin và Truyền thông quản lý), hệ thống của các cơ quan ở Trung ương.</t>
  </si>
  <si>
    <t>Dịch vụ danh mục dùng chung</t>
  </si>
  <si>
    <t>- Danh mục mã định danh kết nối các hệ thống quản lý văn bản và điều hành</t>
  </si>
  <si>
    <t>- Danh mục mã số các đơn vị hành chính Việt Nam</t>
  </si>
  <si>
    <t>- Danh mục mã bưu chính</t>
  </si>
  <si>
    <t>- Danh mục mã các dân tộc</t>
  </si>
  <si>
    <t>- Danh mục mã các tôn giáo</t>
  </si>
  <si>
    <t>- Danh mục mã giới tính</t>
  </si>
  <si>
    <t>- Danh mục mã nhóm máu</t>
  </si>
  <si>
    <t>- Danh mục mã Quốc gia, quốc tịch</t>
  </si>
  <si>
    <t>- Danh mục mã Tình trạng hôn nhân</t>
  </si>
  <si>
    <t>- Danh mục giáo dục, đào tạo Việt Nam cấp 1, 2 và 3</t>
  </si>
  <si>
    <t>- Danh mục giáo dục, đào tạo cấp IV trình độ cao đẳng, đại học</t>
  </si>
  <si>
    <t>- Danh mục giáo dục, đào tạo cấp IV trình độ thạc sĩ, tiến sĩ</t>
  </si>
  <si>
    <t>- Danh mục và mã chức danh trong các cơ quan Đảng cộng sản Việt Nam</t>
  </si>
  <si>
    <t>- Danh mục bậc lương</t>
  </si>
  <si>
    <t>- Danh mục bảng lương</t>
  </si>
  <si>
    <t>- Danh mục loại công chức, viên chức, nhân viên, lãnh đạo</t>
  </si>
  <si>
    <t>- Danh mục nhóm lương</t>
  </si>
  <si>
    <t>- Danh mục mã các hệ số lương</t>
  </si>
  <si>
    <t>- Danh mục mã mức lương tối thiểu vùng</t>
  </si>
  <si>
    <t>- Danh mục mã thi đua khen thưởng</t>
  </si>
  <si>
    <t>- Danh mục mã loại văn bản theo quy định pháp luật</t>
  </si>
  <si>
    <t>- Danh mục mã tên các loại văn bản quy phạm pháp luật</t>
  </si>
  <si>
    <t>- Danh mục mã tên các loại văn bản hành chính</t>
  </si>
  <si>
    <t>- Danh mục mã quy định độ khẩn văn bản</t>
  </si>
  <si>
    <t>- Các danh mục khác (được cập nhật theo Hệ thống thông tin Danh mục điện tử dùng chung của các cơ quan nhà nước phục vụ phát triển Chính phủ điện tử của Việt Nam do Bộ Thông tin và Truyền thông quản lý)</t>
  </si>
  <si>
    <t>- Gửi văn bản liên thông các cấp</t>
  </si>
  <si>
    <t>- Nhận văn bản liên thông</t>
  </si>
  <si>
    <t>- Cảnh báo qua email và SMS khi các đơn vị gửi văn bản lỗi, không nhận văn bản về, không phản hồi trạng thái văn bản</t>
  </si>
  <si>
    <t>- Thống kê tình hình gửi nhận văn bản của các đơn vị tham gia liên thông</t>
  </si>
  <si>
    <t>Dịch vụ liên thông hồ sơ hành chính công</t>
  </si>
  <si>
    <t>- Gửi hồ sơ: Tiếp nhận, Trả kết quả, Rút, Cập nhật, Từ chối</t>
  </si>
  <si>
    <t>- Nhận hồ sơ liên thông</t>
  </si>
  <si>
    <t>- Đơn vị nhận cập nhật trạng thái nhận hồ sơ liên thông</t>
  </si>
  <si>
    <t>Nhóm dịch vụ xác thực, cấp quyền người dùng tập trung (SSO)</t>
  </si>
  <si>
    <t>- Dịch vụ xác thực, cấp quyền theo cơ chế đăng nhập một lần đối với người dùng là cá nhân, doanh nghiệp, tổ chức khi sử dụng các dịch vụ do Bộ, tỉnh cung cấp.</t>
  </si>
  <si>
    <t>- Dịch vụ xác thực, cấp quyền theo cơ chế đăng nhập một lần đối với người dùng là cán bộ, công chức, viên chức, người lao động của các cơ quan thuộc, trực thuộc các bộ, tỉnh khi sử dụng các ứng dụng trong nội bộ của bộ, tỉnh phục vụ xử lý nghiệp vụ, công tác quản lý, chỉ đạo điều hành.</t>
  </si>
  <si>
    <t>5</t>
  </si>
  <si>
    <t>Nhóm dịch vụ thanh toán điện tử</t>
  </si>
  <si>
    <t>- Giao diện kết nối tới các cổng thanh toán điện tử của bên thứ ba giúp người dùng có thể chọn lựa phương thức thanh toán thích hợp.</t>
  </si>
  <si>
    <t>- Kiểm toán phục vụ việc đối soát (khi cần), truy vấn và báo cáo giao dịch thanh toán điện tử.</t>
  </si>
  <si>
    <t>Tiếp nhận và trả kết quả giải quyết thủ tục hành chính qua dịch vụ bưu chính/bưu chính công ích</t>
  </si>
  <si>
    <t>- Kết nối với hệ thống thông tin của Tổng công ty Bưu điện Việt Nam thông qua Nền tảng tích hợp, chia sẻ dữ liệu quốc gia để trao đổi thông tin về nhu cầu sử dụng; thông tin về trạng thái xử lý, kết quả giải quyết; trạng thái gửi, nhận hồ sơ và chuyển trả kết quả giải quyết thủ tục hành chính qua dịch vụ bưu chính công ích theo Thông tư số 17/2017/TT-BTTTT .</t>
  </si>
  <si>
    <t>7</t>
  </si>
  <si>
    <t>Dịch vụ liên thông với Cổng dịch vụ công quốc gia</t>
  </si>
  <si>
    <t>- Liên thông đồng bộ hồ sơ đẩy lên Cổng dịch vụ công quốc gia.</t>
  </si>
  <si>
    <t>Dịch vụ liên thông với hệ thống báo cáo Quốc gia GRIS</t>
  </si>
  <si>
    <t>- Liên thông gửi báo cáo lên hệ thống báo cáo quốc gia GRIS.</t>
  </si>
  <si>
    <t>Dịch vụ liên thông Lý lịch tư pháp và Hộ Tịch tư pháp</t>
  </si>
  <si>
    <t>- Liên thông gửi hồ sơ lý lịch tư pháp và hộ tịch tư pháp từ lên bộ Tư pháp qua Nền tảng tích hợp, chia sẻ dữ liệu quốc gia.</t>
  </si>
  <si>
    <t>Nhóm dịch vụ thông tin theo quy định tại Văn bản số 631/THH-THHT:</t>
  </si>
  <si>
    <t>Thông tin đăng kí doanh nghiệp</t>
  </si>
  <si>
    <t>Lấy thông tin doanh nghiệp từ bộ kế hoạch đầu tư qua Nền tảng tích hợp, chia sẻ dữ liệu quốc gia.</t>
  </si>
  <si>
    <t>Thông tin bảo hiểm xã hội</t>
  </si>
  <si>
    <t>Lấy thông tin bảo hiểm xã hội qua Nền tảng tích hợp, chia sẻ dữ liệu quốc gia.</t>
  </si>
  <si>
    <t>Thông tin hộ tịch, lý lịch tư pháp</t>
  </si>
  <si>
    <t>Lấy thông tin hộ tịch, lý lịch tư pháp qua Nền tảng tích hợp, chia sẻ dữ liệu quốc gia.</t>
  </si>
  <si>
    <t>1.    Yêu cầu với phần mềm nền tảng</t>
  </si>
  <si>
    <t>3.    Yêu cầu các dịch vụ dùng chung</t>
  </si>
  <si>
    <t>- Hỗ trợ nhiều loại cơ sở dữ liệu quan hệ khác nhau.</t>
  </si>
  <si>
    <t>- Cung cấp các công cụ để truy vấn dữ liệu, công khai dịch vụ dữ liệu cho các dịch vụ và hệ thống thông tin khác theo chuẩn giao thức SOAP, REST, chuẩn dữ liệu XML, JSON.</t>
  </si>
  <si>
    <t>- Cung cấp tính năng quản lý cấu hình bảo mật dịch vụ dữ liệu trước khi công khai dữ liệu.</t>
  </si>
  <si>
    <t>Giám sát quy trình xử lý nghiệp vụ (BAM)</t>
  </si>
  <si>
    <t>Giám sát quy trình xử lý nghiệp vụ</t>
  </si>
  <si>
    <t>- Thực hiện thu thập logs hệ thống, logs sự kiện từ các thành phần phần mềm khác trong nền tảng để tiến hành phân tích dữ liệu và tổng hợp dữ liệu.</t>
  </si>
  <si>
    <t>- Cung cấp các dữ liệu quan trọng khác cho các hệ thống liên quan để xử lý.</t>
  </si>
  <si>
    <t>- Khả năng hiển thị dữ liệu trên các Dashboard giám sát và theo dõi hệ thống để kịp thời xử lý các tình huống trong quá trình khai thác, vận hành hệ thống.</t>
  </si>
  <si>
    <t>- Giám sát được tình hình hoạt động của các thành phần phần mềm hệ thống như trạng thái dừng hoạt động, đang hoạt động; giám sát thông tin về CPU, Bộ nhớ; giám sát tình hình hoạt động của các dịch vụ được triển khai trên hệ thống LGSP.</t>
  </si>
  <si>
    <t>2. Yêu cầu đối với phần mềm vận hành</t>
  </si>
  <si>
    <t>5. Yêu cầu đối với nhóm dịch vụ thông tin</t>
  </si>
  <si>
    <t>Cấu trúc lại các nhóm chức năng theo Công văn 631</t>
  </si>
  <si>
    <t>Cập nhật lại tên UC, các trường hợp sử dụng phù hợp với Công văn 631</t>
  </si>
  <si>
    <t>Liệt kê (hoặc commment trực tiếp vào từng UC) các sửa đổi so với UC cũ</t>
  </si>
  <si>
    <t>Tùy chọn (BỎ)</t>
  </si>
  <si>
    <t>A</t>
  </si>
  <si>
    <t>Bộ phần mềm nền tảng LGSP</t>
  </si>
  <si>
    <t>I.1</t>
  </si>
  <si>
    <t>Quản lý kết nối, định tuyến, xử lý và chuyển đổi</t>
  </si>
  <si>
    <t>Quản lý các dịch vụ trung gian (Proxy services)</t>
  </si>
  <si>
    <t>Quản trị chọn menu Danh sách Dịch vụ Proxy. Hệ thống hiển thị danh sách các dịch vụ proxy</t>
  </si>
  <si>
    <t>Tạo mới các dịch vụ trung gian (proxy services)</t>
  </si>
  <si>
    <t>Thiết lập dịch vụ Pass Through Proxy (dữ liệu vào của dịch vụ trung gian)</t>
  </si>
  <si>
    <t>Thiết lập dịch vụ Transformer Proxy</t>
  </si>
  <si>
    <t>Thiết lập dịch vụ Secure Proxy</t>
  </si>
  <si>
    <t>Thiết lập dịch vụ Logging Proxy</t>
  </si>
  <si>
    <t>Thiết lập dịch vụ WSDL Based Proxy</t>
  </si>
  <si>
    <t>Thiết lập dịch vụ Custom proxy</t>
  </si>
  <si>
    <t>Xem chi tiết thông tin dịch vụ trung gian</t>
  </si>
  <si>
    <t>Quản lý chuỗi xử lý dữ liệu (Sequences)</t>
  </si>
  <si>
    <t>Thiết lập chuỗi xử lý dữ liệu (Sequences)</t>
  </si>
  <si>
    <t>Quản lý các điểm truy cập cuối(endpoint)</t>
  </si>
  <si>
    <t>Tạo mới điểm truy cập cuối (endpoint)</t>
  </si>
  <si>
    <t>Quản lý các tác vụ có lịch trình (Scheduled Tasks)</t>
  </si>
  <si>
    <t>Tạo mới tác vụ có lịch trình</t>
  </si>
  <si>
    <t>Quản lý các mẫu chuỗi xử lý và điểm truy cập cuối (template)</t>
  </si>
  <si>
    <t>Quản lý các bộ kết nối (connector)</t>
  </si>
  <si>
    <t>Tải lên bộ kết nối</t>
  </si>
  <si>
    <t>Quản lý các modules</t>
  </si>
  <si>
    <t>Tải lên modules</t>
  </si>
  <si>
    <t>Quản trị có thể nhập từ khóa để tìm kiếm dịch vụ theo tên. Hệ thống hiển thị dịch vụ theo từ khóa tìm kiếm</t>
  </si>
  <si>
    <t>Quản trị có thể tìm kiếm theo tiêu chí kiểu dịch vụ. Hệ thống hiển thị danh sách dịch vụ theo tiêu chí tìm kiếm</t>
  </si>
  <si>
    <t>Quản trị có thể kết hợp tìm kiếm dịch vụ theo từ khóa và tiêu chí kiểu dịch vụ. Hệ thống hiển thị dịch vụ thỏa mãn điều kiện tìm kiếm</t>
  </si>
  <si>
    <t>Quản trị có thể chọn xem thông tin WSDL của dịch vụ. Hệ thống hiển thị thông tin cần thiết của dịch vụ được chọn</t>
  </si>
  <si>
    <t>Quản trị có thể chọn tải về gói dịch vụ kiểu axis2. Hệ thống tải về gói dịch vụ được chọn</t>
  </si>
  <si>
    <t>Quản trị có thể chọn kiểm thử dịch vụ bằng công cụ. Hệ thống hiển thị màn hình để kiểm thử dịch vụ</t>
  </si>
  <si>
    <t>Quản trị chọn menu Thêm mới Dịch vụ Proxy. Hệ thống hiển thị danh sách các dịch vụ để thêm mới</t>
  </si>
  <si>
    <t>Quản trị có thể chọn tạo mới dịch vụ dạng Pass Through Proxy. Hệ thống hiển thị màn hình thêm mới dịch vụ Pass Through Proxy</t>
  </si>
  <si>
    <t>Quản trị có thể chọn tạo mới dịch vụ dạng Secure Proxy. Hệ thống hiển thị màn hình thêm mới dịch vụ Secure Proxy</t>
  </si>
  <si>
    <t>Quản trị có thể chọn tạo mới dịch vụ dạng WSDL based proxy. Hệ thống hiển thị màn hình thêm mới dịch vụ WSDL based proxy</t>
  </si>
  <si>
    <t>Quản trị có thể chọn tạo mới dịch vụ dạng Logging proxy. Hệ thống hiển thị màn hình thêm mới dịch vụ Logging proxy</t>
  </si>
  <si>
    <t xml:space="preserve">Quản trị có thể chọn tạo mới dịch vụ dạng Transformer Proxy. Hệ thống hiển thị màn hình thêm mới dịch vụ Transformer Proxy </t>
  </si>
  <si>
    <t>Quản trị có thể chọn tạo mới dịch vụ dạng Custom proxy. Hệ thống hiển thị màn hình thêm mới dịch vụ Custom proxy</t>
  </si>
  <si>
    <t>Quản trị chọn tạo mới dịch vụ dạng Pass Through Proxy. Hệ thống hiển thị màn hình thêm mới dịch vụ Pass Through Proxy</t>
  </si>
  <si>
    <t>Quản trị nhập các thông tin để thêm mới. Hệ thống hiển thị thông tin nhập</t>
  </si>
  <si>
    <t>Quản trị có thể lựa chọn điểm truy cập đích từ định nghĩa URL trực tiếp khi thêm mới dịch vụ Pass Through Proxy. Hệ thống hiển thị ra thêm các trường để nhập thông tin nếu có</t>
  </si>
  <si>
    <t>Quản trị có thể lựa chọn điểm truy cập đích từ kho đăng ký khi thêm mới dịch vụ Pass Through Proxy. Hệ thống hiển thị ra thêm các trường để nhập thông tin nếu có</t>
  </si>
  <si>
    <t>Quản trị có thể lựa chọn chuyển đổi yêu cầu gửi tới bằng XSLT từ kho đăng ký khi thêm mới dịch vụ Pass Through Proxy. Hệ thống đánh dấu thông tin lựa chọn</t>
  </si>
  <si>
    <t>Quản trị có thể lựa chọn chuyển đổi phản hồi bằng XSLT từ kho đăng ký khi thêm mới dịch vụ Pass Through Proxy. Hệ thống đánh dấu thông tin lựa chọn</t>
  </si>
  <si>
    <t>Quản trị có thể nhấn nút Thiết lập. Hệ thống lưu lại thông tin và thiết lập dịch vụ</t>
  </si>
  <si>
    <t xml:space="preserve">Quản trị chọn tạo mới dịch vụ dạng Transformer Proxy. Hệ thống hiển thị màn hình thêm mới dịch vụ Transformer Proxy </t>
  </si>
  <si>
    <t>Quản trị có thể lựa chọn điểm truy cập đích từ định nghĩa URL trực tiếp khi thêm mới dịch vụ Transformer Proxy. Hệ thống hiển thị ra thêm các trường để nhập thông tin nếu có</t>
  </si>
  <si>
    <t>Quản trị có thể lựa chọn điểm truy cập đích từ kho đăng ký khi thêm mới dịch vụ Transformer Proxy. Hệ thống hiển thị ra thêm các trường để nhập thông tin nếu có</t>
  </si>
  <si>
    <t>Quản trị có thể lựa chọn chuyển đổi yêu cầu gửi tới bằng XSLT từ kho đăng ký khi thêm mới dịch vụ Transformer Proxy. Hệ thống đánh dấu thông tin lựa chọn</t>
  </si>
  <si>
    <t>Quản trị có thể lựa chọn chuyển đổi phản hồi bằng XSLT từ kho đăng ký khi thêm mới dịch vụ Transformer Proxy. Hệ thống đánh dấu thông tin lựa chọn</t>
  </si>
  <si>
    <t>Quản trị chọn tạo mới dịch vụ dạng Secure Proxy. Hệ thống hiển thị màn hình thêm mới dịch vụ Secure Proxy</t>
  </si>
  <si>
    <t>Quản trị có thể lựa chọn điểm truy cập đích từ định nghĩa URL trực tiếp khi thêm mới dịch vụ Secure Proxy. Hệ thống hiển thị ra thêm các trường để nhập thông tin nếu có</t>
  </si>
  <si>
    <t>Quản trị có thể lựa chọn điểm truy cập đích từ kho đăng ký khi thêm mới dịch vụ Secure Proxy. Hệ thống hiển thị ra thêm các trường để nhập thông tin nếu có</t>
  </si>
  <si>
    <t>Quản trị có thể lựa chọn chính sách bảo mật từ kho đăng ký khi thêm mới dịch vụ Secure Proxy. Hệ thống đánh dấu thông tin lựa chọn</t>
  </si>
  <si>
    <t>Quản trị có thể nhấn nút Hủy. Hệ thống hủy bỏ quá trình thiết lập dịch vụ</t>
  </si>
  <si>
    <t>Quản trị chọn tạo mới dịch vụ dạng Logging proxy. Hệ thống hiển thị màn hình thêm mới dịch vụ Logging proxy</t>
  </si>
  <si>
    <t>Quản trị có thể lựa chọn điểm truy cập đích từ định nghĩa URL trực tiếp khi thêm mới dịch vụ Logging Proxy. Hệ thống hiển thị ra thêm các trường để nhập thông tin nếu có</t>
  </si>
  <si>
    <t>Quản trị có thể lựa chọn điểm truy cập đích từ kho đăng ký khi thêm mới dịch vụ Logging Proxy. Hệ thống hiển thị ra thêm các trường để nhập thông tin nếu có</t>
  </si>
  <si>
    <t>Quản trị có thể lựa chọn mức lưu vết cho các yêu cầu gửi đến khi thêm mới dịch vụ Logging Proxy. Hệ thống đánh dấu thông tin lựa chọn</t>
  </si>
  <si>
    <t>Quản trị có thể lựa chọn mức lưu vết cho các phản hồi khi thêm mới dịch vụ Logging Proxy. Hệ thống đánh dấu thông tin lựa chọn</t>
  </si>
  <si>
    <t>Quản trị chọn tạo mới dịch vụ dạng WSDL based proxy. Hệ thống hiển thị màn hình thêm mới dịch vụ WSDL based proxy</t>
  </si>
  <si>
    <t>Quản trị chọn tạo mới dịch vụ dạng Custom proxy. Hệ thống hiển thị màn hình thêm mới dịch vụ Custom proxy</t>
  </si>
  <si>
    <t>Quản trị chọn một dịch vụ cần xem thông tin chi tiết. Hệ thống hiển thị màn hình thông tin chi tiết</t>
  </si>
  <si>
    <t>Quản trị có thể kích hoạt hoặc dừng kích hoạt dịch vụ. Hệ thống thực hiện theo lựa chọn Kích hoạt hoặc dừng kích hoạt</t>
  </si>
  <si>
    <t>Quản trị có thể cài đặt lại dịch vụ. Hệ thống hiển thị màn hình cài đặt lại dịch vụ</t>
  </si>
  <si>
    <t>Quản trị chọn menu Sequences. Hệ thống hiển thị màn hình danh sách chuỗi xử lý dữ liệu (Sequences)</t>
  </si>
  <si>
    <t xml:space="preserve">Quản trị có thể thiết lập bật/tắt thống kê về chuỗi xử lý. Hệ thống lưu thông tin thiết lập </t>
  </si>
  <si>
    <t>Quản trị có thể thiết lập bật/tắt lưu vết về chuỗi xử lý. Hệ thống lưu thông tin thiết lập</t>
  </si>
  <si>
    <t>Quản trị có thể nhập từ khóa để tìm kiếm chuỗi xử lý theo tên. Hệ thống hiển thị dịch vụ theo từ khóa tìm kiếm</t>
  </si>
  <si>
    <t>Quản trị có thể chỉnh sửa chuỗi xử lý. Hệ thống hiển thị màn hình chỉnh sửa</t>
  </si>
  <si>
    <t>Quản trị có thể xóa chuối xử lý cần xóa. Hệ thống thực hiện thao tác xóa chuỗi được chọn</t>
  </si>
  <si>
    <t>Quản trị có thể chọn xóa nhiều chuỗi xử lý một lúc. Hệ thống đánh dấu và thực hiện thao tác xóa các chuỗi được chọn</t>
  </si>
  <si>
    <t>Quản trị chọn tạo mới chuỗi xử lý. Hệ thống hiển thị màn hình tạo mới chuỗi xử lý</t>
  </si>
  <si>
    <t>Quản trị có thể thiết lập chuỗi lỗi từ kho đăng ký. Hệ thống hiển thị thông tin thiết lập</t>
  </si>
  <si>
    <t>Quản trị có thể lưu chuỗi vào kho đăng ký. Hệ thống kiểm tra và lưu chuỗi vào kho đăng ký</t>
  </si>
  <si>
    <t>Quản trị có thể thêm mới các bộ điều hợp (mediator) ở cùng cấp. Hệ thống lưu thông tin thêm mới</t>
  </si>
  <si>
    <t>Quản trị có thể di chuyển các bộ điều phối. Hệ thống thực hiện di chuyển các bộ điều phối</t>
  </si>
  <si>
    <t>Quản trị có thể xóa các bộ điều phối. Hệ thống thực hiện thao tác xóa các bộ điều phối</t>
  </si>
  <si>
    <t>Quản trị chọn menu Endpoint. Hệ thống hiển thị màn hình danh sách các điểm truy cập cuối</t>
  </si>
  <si>
    <t>Quản trị có thể xem danh sách các điểm cuối động. Hệ thống hiển thị danh sách các điểm cuối động</t>
  </si>
  <si>
    <t>Quản trị có thể nhập từ khóa để tìm kiếm điểm truy cập cuối theo tên. Hệ thống hiển thị điểm truy cập cuối theo từ khóa tìm kiếm</t>
  </si>
  <si>
    <t>Quản trị có thể tìm kiếm theo tiêu chí kiểu điểm truy cập cuối. Hệ thống hiển thị danh sách điểm truy cập cuối theo tiêu chí tìm kiếm</t>
  </si>
  <si>
    <t>Quản trị có thể kết hợp tìm kiếm điểm truy cập cuối theo từ khóa và tiêu chí kiểu điểm truy cập cuối. Hệ thống hiển thị điểm truy cập cuối thỏa mãn điều kiện tìm kiếm</t>
  </si>
  <si>
    <t>Quản trị có thể chọn kích hoạt/ngừng kích hoạt điểm truy cập cuối. Hệ thống thực hiện kích hoạt/ngưng kích hoạt điểm truy cập cuối được chọn</t>
  </si>
  <si>
    <t>Quản trị có thể sửa điểm truy cập cuối. Hệ thống hiển thị màn hình sửa điểm truy cập cuối</t>
  </si>
  <si>
    <t>Quản trị chọn Tạo mới. Hệ thống hiển thị màn hình danh sách các kiểu điểm truy cập cuối</t>
  </si>
  <si>
    <t>Quản trị chọn kiểu điểm truy cập cuối cần thêm. Hệ thống hiển thị màn hình tạo mới điểm truy cập cuối với kiểu tương ứng</t>
  </si>
  <si>
    <t>Quản trị nhập thông tin thêm mới. Hệ thống hiển thị thông tin nhập</t>
  </si>
  <si>
    <t>Quản trị có thể chọn lưu vào kho đăng ký. Hệ thống kiểm tra thông tin và lưu vào kho đăng ký</t>
  </si>
  <si>
    <t>Quản trị có thể chọn nút Hủy. Hệ thống hủy bỏ quá trình tạo mới điểm truy cập cuối</t>
  </si>
  <si>
    <t>Quản trị chọn menu Scheduled Tasks. Hệ thống hiển thị màn hình danh sách các tác vụ có lịch trình</t>
  </si>
  <si>
    <t>Quản trị có thể chọn chỉnh sửa tác vụ có lịch trình. Hệ thống hiển thị màn hình chỉnh sửa tác vụ</t>
  </si>
  <si>
    <t>Quản trị có thể chọn xóa một tác vụ. Hệ thống thực hiện thao tác xóa tác vụ được chọn</t>
  </si>
  <si>
    <t>Quản trị có thể nhập từ khóa để tìm kiếm tác vụ có lịch trình theo tên. Hệ thống hiển thị tác vụ có lịch trình theo từ khóa tìm kiếm</t>
  </si>
  <si>
    <t>Quản trị chọn Tạo mới. Hệ thống hiển thị màn hình tạo mới tác vụ có lịch trình</t>
  </si>
  <si>
    <t>Quản trị có thể chọn lưu. Hệ thống kiểm tra thông tin và lưu vào hệ thống</t>
  </si>
  <si>
    <t>Quản trị có thể chọn nút Hủy. Hệ thống hủy bỏ quá trình tạo mới tác vụ có lịch trình</t>
  </si>
  <si>
    <t>Quản trị chọn menu Template. Hệ thống hiển thị màn hình danh sách các mẫu chuỗi xử lý (sequence)</t>
  </si>
  <si>
    <t>Quản trị có thể chọn xem danh sách các mẫu chuỗi xử lý (sequence) trong kho đăng ký. Hệ thống hiển thị danh sách các mẫu chuỗi xử lý (sequence) trong kho đăng ký</t>
  </si>
  <si>
    <t>Quản trị có thể chọn xem danh sách các mẫu Endpoint. Hệ thống hiển thị màn hình danh sách các mẫu Endpoint</t>
  </si>
  <si>
    <t>Quản trị có thể chọn xem danh sách các mẫu Endpoint trong kho đăng ký. Hệ thống hiển thị màn hình danh sách các mẫu Endpoint trong kho đăng ký</t>
  </si>
  <si>
    <t>Quản trị có thể chọn thêm mới mẫu chuỗi xử lý. Hệ thống hiển thị màn hình thêm mới mẫu chuỗi xử lý</t>
  </si>
  <si>
    <t>Quản trị có thể chọn thêm mới mẫu Endpoint. Hệ thống hiển thị màn hình chọn các kiểu Endpoint</t>
  </si>
  <si>
    <t>Quản trị có thể sửa mẫu Endpoint. Hệ thống hiển thị màn hình sửa mẫu Endpoint</t>
  </si>
  <si>
    <t>Quản trị chọn menu danh sách các bộ kết nối. Hệ thống hiển thị danh sách các bộ kết nối đã được tải lên</t>
  </si>
  <si>
    <t>Quản trị có thể chọn xóa bộ kết nối. Hệ thống thực hiện thao tác xóa bộ kết nối được chọn</t>
  </si>
  <si>
    <t>Quản trị có thể chọn kích hoạt hoặc ngừng kích hoạt bộ kết nối. Hệ thống thực hiện theo lựa chọn kích hoạt hoặc ngừng kích hoạt bộ kết nối</t>
  </si>
  <si>
    <t>Quản trị có thể chọn tải về bộ kết nối. Hệ thống thực hiện tải xuống bộ kết nối được chọn</t>
  </si>
  <si>
    <t>Quản trị có thể xem chi tiết thông tin bộ kết nối. Hệ thống hiển thị thông tin chi tiết của bộ kết nối</t>
  </si>
  <si>
    <t>Quản trị có thể tải lên bộ kết nối. Hệ thống ghi nhận thông tin tải lên.</t>
  </si>
  <si>
    <t>Quản trị chọn menu tải lên bộ kết nối. Hệ thống hiển thị màn hình tải lên bộ kết nối</t>
  </si>
  <si>
    <t>Quản trị chọn tệp tải lên. Hệ thống hiển thị tệp được chọn</t>
  </si>
  <si>
    <t>Quản trị có thể chọn lưu. Hệ thống kiểm tra thông tin định dạng (.zip) và lưu vào hệ thống</t>
  </si>
  <si>
    <t>Quản trị có thể chọn nút Hủy. Hệ thống hủy bỏ quá trình tạo mới các dịch vụ API</t>
  </si>
  <si>
    <t>Quản trị chọn menu danh sách các modules. Hệ thống hiển thị danh sách các modules đã được tải lên</t>
  </si>
  <si>
    <t>Quản trị có thể chọn xóa modules. Hệ thống thực hiện thao tác xóa modules được chọn</t>
  </si>
  <si>
    <t>Quản trị có thể chọn xem chi tiết thông tin modules. Hệ thống hiển thị màn hình thông tin chi tiết modules được chọn</t>
  </si>
  <si>
    <t>Quản trị chọn menu tải lên modules. Hệ thống hiển thị màn hình tải lên modules</t>
  </si>
  <si>
    <t>Quản trị có thể chọn lưu. Hệ thống kiểm tra thông tin định dạng (.mar) và lưu vào hệ thống</t>
  </si>
  <si>
    <t xml:space="preserve">Kết nối </t>
  </si>
  <si>
    <t>Định tuyến</t>
  </si>
  <si>
    <t>Xử lý</t>
  </si>
  <si>
    <t>Quản lý các dịch vụ API</t>
  </si>
  <si>
    <t>Hệ thống khác</t>
  </si>
  <si>
    <t>Tạo mới các dịch vụ API</t>
  </si>
  <si>
    <t>Hệ thống khác chọn danh sách các dịch vụ API. Hệ thống hiển thị màn hình danh sách các dịch vụ API</t>
  </si>
  <si>
    <t>Hệ thống khác có thể chọn sửa cấu hình các API. Hệ thống hiển thị màn hình sửa cấu hình API được chọn</t>
  </si>
  <si>
    <t>Hệ thống khác có thể chọn xóa một API. Hệ thống thực hiện thao tác xóa API được chọn</t>
  </si>
  <si>
    <t>Hệ thống khác có thể chọn xóa nhiều API một lúc. Hệ thống đánh dấu và thực hiện thao tác xóa các API được chọn</t>
  </si>
  <si>
    <t>Hệ thống khác có thể nhập từ khóa để tìm kiếm API theo tên. Hệ thống hiển thị API theo từ khóa tìm kiếm</t>
  </si>
  <si>
    <t>Hệ thống khác có thể thiết lập bật/tắt thống kê về API. Hệ thống lưu lại thiết lập</t>
  </si>
  <si>
    <t>Hệ thống khác có thể thiết lập bật/tắt tính năng theo dõi về API. Hệ thống lưu lại thiết lập</t>
  </si>
  <si>
    <t>Hệ thống khác chọn Tạo mới các dịch vụ API. Hệ thống hiển thị màn hình tạo mới các API</t>
  </si>
  <si>
    <t>Hệ thống khác nhập thông tin thêm mới. Hệ thống hiển thị thông tin nhập</t>
  </si>
  <si>
    <t>Hệ thống khác có thể thêm các tài nguyên(resource) khi thêm mới API. Hệ thống hiển thị màn hình để thêm các tài nguyên cho API</t>
  </si>
  <si>
    <t>Hệ thống khác có thể xóa các tài nguyên(resource) khi thêm mới API. Hệ thống thực hiện thao tác xóa tài nguyên được chọn</t>
  </si>
  <si>
    <t>Hệ thống khác có thể chọn lưu. Hệ thống kiểm tra thông tin và lưu vào hệ thống</t>
  </si>
  <si>
    <t>Hệ thống khác có thể chọn nút Hủy. Hệ thống hủy bỏ quá trình tạo mới các dịch vụ API</t>
  </si>
  <si>
    <t>API</t>
  </si>
  <si>
    <t>I.2</t>
  </si>
  <si>
    <t>Dịch vụ API</t>
  </si>
  <si>
    <t>I.3</t>
  </si>
  <si>
    <t>Quản trị cấu hình hệ thống</t>
  </si>
  <si>
    <t>Quản lý cấu hình danh mục (menu)</t>
  </si>
  <si>
    <t>Quản lý cấu hình hệ thống</t>
  </si>
  <si>
    <t>Quản lý nguồn dữ liệu</t>
  </si>
  <si>
    <t>Quản trị chọn menu Cấu hình hệ thống, chọn cấu hình danh mục. Hệ thống hiển thị màn hình cấu hình danh mục</t>
  </si>
  <si>
    <t>Quản trị có thể chọn thêm mới danh mục (menu). Hệ thống hiển thị màn hình thêm mới</t>
  </si>
  <si>
    <t>Quản trị có thể chọn sửa danh mục (menu). Hệ thống hiển thị màn hình sửa</t>
  </si>
  <si>
    <t>Quản trị có thể chọn xóa danh mục (menu). Hệ thống thực hiện thao tác xóa danh mục được chọn</t>
  </si>
  <si>
    <t>Quản trị chọn menu Cấu hình hệ thống, chọn cấu hình hệ thống. Hệ thống hiển thị màn hình cấu hình hệ thống</t>
  </si>
  <si>
    <t>Quản trị có thể chọn cấp độ nhật ký và nhấn nút cập nhật. Hệ thống cập nhật theo cấp độ được chọn</t>
  </si>
  <si>
    <t>Quản trị chọn menu Cấu hình hệ thống, chọn nguồn dữ liệu. Hệ thống hiển thị màn hình nguồn dữ liệu</t>
  </si>
  <si>
    <t>Quản trị có thể chọn thêm mới nguồn dữ liệu. Hệ thống hiển thị màn hình thêm mới</t>
  </si>
  <si>
    <t>Quản trị có thể xem thông tin chi tiết nguồn dữ liệu. Hệ thống hiển thị thông tin chi tiết</t>
  </si>
  <si>
    <t>Quản trị có thể thiết lập bật/tắt hoạt động của nguồn dữ liệu. Quản trị lưu thông tin thiết lập</t>
  </si>
  <si>
    <t>Giám sát dịch vụ</t>
  </si>
  <si>
    <t>I.4</t>
  </si>
  <si>
    <t>Tra cứu nhật ký ứng dụng</t>
  </si>
  <si>
    <t>Tra cứu nhật ký hệ thống</t>
  </si>
  <si>
    <t>Xem thống kê hệ thống</t>
  </si>
  <si>
    <t>Xem luồng đi của tin nhắn</t>
  </si>
  <si>
    <t>Quản trị có thể tra cứu nhật ký ứng dụng theo các tiêu chí lọc. Hệ thống hiển thị danh sách nhật ký ứng dụng thỏa mãn điều kiện tìm kiếm</t>
  </si>
  <si>
    <t>Quản trị có thể tra cứu nhật ký ứng dụng theo các tiêu chí lọc kết hợp với nhập từ khóa tìm kiếm. Hệ thống hiển thị thông tin nhật ký ứng dụng thỏa mãn điều kiện tìm kiếm</t>
  </si>
  <si>
    <t>Quản trị có thể tra cứu nhật ký hệ thống theo các tiêu chí lọc. Hệ thống hiển thị danh sách nhật ký hệ thống thỏa mãn điều kiện tìm kiếm</t>
  </si>
  <si>
    <t>Quản trị có thể tra cứu nhật ký hệ thống theo các tiêu chí lọc kết hợp với nhập từ khóa tìm kiếm. Hệ thống hiển thị thông tin nhật ký hệ thống thỏa mãn điều kiện tìm kiếm</t>
  </si>
  <si>
    <t>Quản trị chọn menu Giám sát dịch vụ, chọn Thống kê hệ thống. Hệ thống hiển thị màn hình thống kê hệ thống</t>
  </si>
  <si>
    <t>Quản trị có thể cập nhật các chỉ số thống kê và nhấn nút Cập nhật. Hệ thống cập nhật thống kê</t>
  </si>
  <si>
    <t>Quản trị có thể chọn nút Khôi phục mặc định. Hệ thống khôi phục thống kê theo các mặc định ban đầu</t>
  </si>
  <si>
    <t>Quản trị có thể chọn nút Reset. Hệ thống cài lại thông tin mới</t>
  </si>
  <si>
    <t>Quản trị chọn menu Giám sát dịch vụ, chọn Luồng tin nhắn. Hệ thống hiển thị màn hình luồng tin nhắn (chế độ xem đồ họa)</t>
  </si>
  <si>
    <t>Quản trị có thể chọn xem luồng tin nhắn chế độ văn bản. Hệ thống hiển thị luồng tin nhắn chế độ văn bản</t>
  </si>
  <si>
    <t>Các chức năng hỗ trợ khả năng quản lý và theo dõi
Giám sát</t>
  </si>
  <si>
    <t>II.1</t>
  </si>
  <si>
    <t xml:space="preserve">Thống kê số lượng truy cập </t>
  </si>
  <si>
    <t>II.2</t>
  </si>
  <si>
    <t>Xác thực</t>
  </si>
  <si>
    <t>Xác thực OTP qua email</t>
  </si>
  <si>
    <t>Xác thực OTP qua số điện thoại</t>
  </si>
  <si>
    <t>Thống kê yêu cầu xác thực</t>
  </si>
  <si>
    <t>II.3</t>
  </si>
  <si>
    <t>Định danh</t>
  </si>
  <si>
    <t>Định danh tài khoản (số điện thoại, số CCCD, mã số thuế)</t>
  </si>
  <si>
    <t>Quản lý danh sách các đơn vị/hệ thống đăng ký sử dụng định danh</t>
  </si>
  <si>
    <t>Thống kê yêu cầu định danh theo thời gian</t>
  </si>
  <si>
    <t>II.4</t>
  </si>
  <si>
    <t>Quản lý sử dụng SSO</t>
  </si>
  <si>
    <t>Quản lý danh sách các đơn vị/hệ thống đăng ký sử dụng SSO</t>
  </si>
  <si>
    <t xml:space="preserve">Thống kê yêu cầu </t>
  </si>
  <si>
    <t>Quản trị kích hoạt hệ thống đăng nhập SSO. Hệ thống chuyển trạng thái kích hoạt.</t>
  </si>
  <si>
    <t>Quản trị xem danh sách truy cập theo khoảng thời gian. Hệ thống hiển thị giao diện danh sách.</t>
  </si>
  <si>
    <t>Người dùng nhập thông tin email yêu cầu xác thực thông tin. Hệ thống kiểm tra quyền sử dụng dịch vụ.</t>
  </si>
  <si>
    <t>Người sử dụng yêu cầu xác thực qua email. Hệ thống phát sinh mã pin gửi người dùng qua email.</t>
  </si>
  <si>
    <t>Người dùng nhập mã xác thực. Hệ thống kiểm tra mã pin và trả ra thông tin hợp lệ/không hợp lệ.</t>
  </si>
  <si>
    <t>Người dùng có thể hủy thông tin xác thực qua email. Hệ thống hủy yêu cầu xác thực.</t>
  </si>
  <si>
    <t>Người dùng nhập thông tin số điện thoại yêu cầu xác thực thông tin. Hệ thống kiểm tra quyền sử dụng dịch vụ.</t>
  </si>
  <si>
    <t>Người sử dụng yêu cầu xác thực qua số điện thoại. Hệ thống phát sinh mã pin gửi người dùng qua số điện thoại.</t>
  </si>
  <si>
    <t>Người dùng có thể hủy thông tin xác thực qua số điện thoại. Hệ thống hủy yêu cầu xác thực.</t>
  </si>
  <si>
    <t>Quản trị thống kê yêu cầu xác thực theo thời gian. Hệ thống hiển thị giao diện thống kê.</t>
  </si>
  <si>
    <t>Quản trị thống kê yêu cầu xác thực theo thời gian dạng bản đồ. Hệ thống hiển thị giao diện thống kê theo bản đồ.</t>
  </si>
  <si>
    <t>Người dùng nhập thông tin định danh tài khoản (số điện thoại, số CCCD, mã số thuế). Hệ thống ghi nhận thông tin và kiểm tra.</t>
  </si>
  <si>
    <t>Người sử dụng yêu cầu kiểm tra thông tin định danh. Hệ thống kiểm tra và trả kết quả định danh.</t>
  </si>
  <si>
    <t>Người sử dụng xem thông tin định danh. Hệ thống trả về thông báo thành công/thất bại.</t>
  </si>
  <si>
    <t>Người sử dụng hủy kiểm tra thông tin định danh. Hệ thống hủy thực hiện thao tác.</t>
  </si>
  <si>
    <t>Quản trị xem danh sách các đơn vị/hệ thống đăng ký sử dụng định danh. Hệ thống hiển thị giao diện xem danh sách.</t>
  </si>
  <si>
    <t>Quản trị thêm đơn vị/hệ thống đăng ký sử dụng định danh. Hệ thống cập nhật thông tin.</t>
  </si>
  <si>
    <t>Quản trị cập nhật thông tin đơn vị/hệ thống đăng ký sử dụng định danh. Hệ thống ghi nhận thông tin.</t>
  </si>
  <si>
    <t>Quản trị xóa đơn vị/hệ thống đăng ký sử dụng định danh. Hệ thống cập nhật thông tin.</t>
  </si>
  <si>
    <t>Quản trị tìm kiếm đơn vị/hệ thống đăng ký sử dụng định danh. Hệ thống trả ra kết quả tìm kiếm các đơn vị/hệ thống.</t>
  </si>
  <si>
    <t>Quản trị thống kê yêu cầu định danh theo thời gian. Hệ thống hiển thị giao diện thống kê theo thời gian.</t>
  </si>
  <si>
    <t>Quản trị thống kê yêu cầu định danh theo thời gian dạng biểu đồ. Hệ thống hiển thị giao diện thống kê theo thời gian dạng biểu đồ.</t>
  </si>
  <si>
    <t>Quản trị thống kê yêu cầu định danh theo hình thức (số điện thoại, số CCCD, mã số thuế). Hệ thống hiển thị giao diện thống kê theo hình thức.</t>
  </si>
  <si>
    <t>Quản trị xem danh sách các đơn vị/hệ thống đăng ký sử dụng SSO. Hệ thống hiển thị danh sách các đơn vị/hệ thống.</t>
  </si>
  <si>
    <t>Quản trị thêm mới đơn vị/hệ thống đăng ký sử dụng SSO. Hệ thống cập nhật thông tin hệ thống.</t>
  </si>
  <si>
    <t>Quản trị cập nhật đơn vị/hệ thống đăng ký sử dụng SSO. Hệ thống ghi nhận thông tin.</t>
  </si>
  <si>
    <t>Quản trị xóa đơn vị/hệ thống đăng ký sử dụng SSO. Hệ thống cập nhật thông tin.</t>
  </si>
  <si>
    <t>Quản trị khóa đơn vị/hệ thống đăng ký sử dụng SSO. Hệ thống cập nhật thông tin.</t>
  </si>
  <si>
    <t>Quản trị thống kê yêu cầu SSO theo đơn vị/hệ thống dạng thời gian. Hệ thống hiển thị giao diện thống kê.</t>
  </si>
  <si>
    <t>Quản trị thống kê yêu cầu SSO theo đơn vị/hệ thống dạng biểu đồ. Hệ thống hiển thị giao diện thống kê.</t>
  </si>
  <si>
    <t>Quản lý tài khoản</t>
  </si>
  <si>
    <t>Quản lý sử dụng tài khoản</t>
  </si>
  <si>
    <t>Quản trị tạo tài khoản. Hệ thống ghi nhận thông tin tài khoản</t>
  </si>
  <si>
    <t>Quản trị xem thông tin tài khoản. Hệ thống hiển thị giao diện xem thông tin tài khoản.</t>
  </si>
  <si>
    <t>Quản trị reset mật khẩu tài khoản. Hệ thống lưu thông tin reset.</t>
  </si>
  <si>
    <t>Quản trị bật/tắt tài khoản. Hệ thống ghi nhận trạng thái.</t>
  </si>
  <si>
    <t>Quản lý đăng nhập một lần</t>
  </si>
  <si>
    <t xml:space="preserve"> Xác thực</t>
  </si>
  <si>
    <t>Quản lý định danh</t>
  </si>
  <si>
    <t>Quản trị có thể xem danh sách nhật ký ứng dụng. Hệ thống hiển thị màn hình nhật ký ứng dụng</t>
  </si>
  <si>
    <t>Quản trị có thể sắp xếp danh sách nhật ký ứng dụng. Hệ thống hiển thị thông tin theo thứ tự sắp xếp</t>
  </si>
  <si>
    <t>Quản trị có thể xem danh sách nhật ký hệ thống. Hệ thống hiển thị màn hình nhật ký hệ thống.</t>
  </si>
  <si>
    <t>Quản trị có thể sắp xếp danh sách nhật ký hệ thống. Hệ thống hiển thị thông tin theo thứ tự sắp xếp</t>
  </si>
  <si>
    <t>II.5</t>
  </si>
  <si>
    <t>Quản lý danh sách các API dịch vụ</t>
  </si>
  <si>
    <t>Quản lý danh sách các ứng dụng sử dụng API</t>
  </si>
  <si>
    <t>Quản lý các chủ đề (topic)</t>
  </si>
  <si>
    <t>Giám sát lưu vết ứng dụng</t>
  </si>
  <si>
    <t>Giám sát lưu vết hệ thống</t>
  </si>
  <si>
    <t>Quản lý bảng phân tích số liệu</t>
  </si>
  <si>
    <t>Quản lý gadGet ứng dụng</t>
  </si>
  <si>
    <t>Quản lý cấu hình lưu vết (log)</t>
  </si>
  <si>
    <t>Quản lý các dịch vụ SOAP</t>
  </si>
  <si>
    <t>Quản lý các dịch vụ REST</t>
  </si>
  <si>
    <t>Quản lý các WSDL</t>
  </si>
  <si>
    <t>Quản trị xem danh sách API. Hệ thống hiển thị danh sách API.</t>
  </si>
  <si>
    <t>Quản trị xem chi tiết thông tin API. Hệ thống hiển thị giao diện chi tiết thông tin API.</t>
  </si>
  <si>
    <t>Quản trị xem danh sách các ứng dụng đang sử dụng API. Hệ thống hiện thì giao diện danh sách các ứng dụng đang sử dụng API.</t>
  </si>
  <si>
    <t>Quản trị xem chi tiết thông tin API mà ứng dụng sử dụng. Hệ thống hiển thị giao diện chi tiết thông tin API mà ứng dụng đang sử dụng.</t>
  </si>
  <si>
    <t>Quản trị cho phép tạm dừng kết nối từ ứng dụng đến API. Hệ thống cho phép dừng kết nối của ứng dụng.</t>
  </si>
  <si>
    <t>Quản trị xóa ứng dụng kết nối đến API. Hệ thống thực hiện và cập nhật thông tin.</t>
  </si>
  <si>
    <t>Quản trị thêm mới chủ đề con. Hệ thống thực hiện và cập nhật chủ đề con.</t>
  </si>
  <si>
    <t>Quản trị phân quyền vai trò theo dõi cho mỗi chủ đề. Hệ thống thực hiện và cập nhật phân quyền.</t>
  </si>
  <si>
    <t>Quản trị xóa chủ đề. Hệ thống thực hiện và cập nhật chủ đề.</t>
  </si>
  <si>
    <t>Quản trị tìm kiếm các vai trò khi thêm mới chủ đề. Hệ thống thực hiện và trả kết quả tìm kiếm.</t>
  </si>
  <si>
    <t>Quản trị thêm mới các theo dõi cho từng chủ đề. Hệ thống thực hiện thêm mới và cập nhật.</t>
  </si>
  <si>
    <t>Quản trị xem danh sách lưu vết ứng dụng. Hệ thống hiển thị danh sách lưu vết ứng dụng.</t>
  </si>
  <si>
    <t>Quản trị lọc lưu vết theo cấp độ. Hệ thống thực hiện và trả kết quả lọc lưu vết theo cấp độ.</t>
  </si>
  <si>
    <t>Quản trị lọc lưu vết theo tên ứng dụng. Hệ thống thực hiện và trả kết quả lọc lưu vết.</t>
  </si>
  <si>
    <t>Quản trị tìm kiếm lưu vết theo nội dung. Hệ thống thực hiện và trả ra kết quả tìm kiếm.</t>
  </si>
  <si>
    <t>Quản trị xem chi tiết lưu vết. Hệ thống hiển thị thông tin chi tiết lưu vết.</t>
  </si>
  <si>
    <t>Quản trị xem danh sách lưu vết hệ thống. Hệ thống hiển thị danh sách lưu vết.</t>
  </si>
  <si>
    <t>Quản trị lọc lưu vết hệ thống theo cấp độ. Hệ thống trả ra kết quả lưu vết hệ thống theo cấp độ.</t>
  </si>
  <si>
    <t>Quản trị xem danh sách các bảng phân tích số liệu đã được thiết kế. Hệ thống hiển thị danh sách các bảng thiết kế.</t>
  </si>
  <si>
    <t>Quản trị thêm mới bảng phân tích số liệu. Hệ thống thực hiện và cập nhật.</t>
  </si>
  <si>
    <t>Quản trị chỉnh sửa bảng phân tích số liệu. Hệ thống thực hiện và cập nhật thông tin.</t>
  </si>
  <si>
    <t>Quản trị xóa bảng phân tích số liệu. Hệ thống thực hiện và cập nhật thông tin.</t>
  </si>
  <si>
    <t>Quản trị phân quyền xem bảng. Hệ thống thực hiện và cập nhật thông tin.</t>
  </si>
  <si>
    <t>Quản trị phân quyền sửa bảng. Hệ thống thực hiện và cập nhật thông tin.</t>
  </si>
  <si>
    <t>Quản trị thêm trang (page) cho bảng phân tích số liệu. Hệ thống thực hiện và cập nhật thông tin.</t>
  </si>
  <si>
    <t>Quản trị thiết lập layout cho các trang (page) trong bảng. Hệ thống thực hiện và cập nhật thông tin.</t>
  </si>
  <si>
    <t>Quản trị xem danh sách các gadGet ứng dụng. Hệ thống hiển thị danh sách các gadGet ứng dụng.</t>
  </si>
  <si>
    <t>Quản trị tạo mới gadGet ứng dụng. Hệ thống thực hiện và cập nhật thông tin.</t>
  </si>
  <si>
    <t>Quản trị tải lên gadGet ứng dụng. Hệ thống thực hiện và cập nhật thông tin.</t>
  </si>
  <si>
    <t>Quản trị xóa gadGet ứng dụng. Hệ thống thực hiện và cập nhật thông tin.</t>
  </si>
  <si>
    <t>Quản trị kéo thả gadGet ứng dụng vào trang trong bảng. Hệ thống thực hiện và cập nhật thông tin.</t>
  </si>
  <si>
    <t>Quản trị thiết lập các thuộc tính cho gadGet ứng dụng trên trang trong bảng. Hệ thống thực hiện và cập nhật thông tin.</t>
  </si>
  <si>
    <t>Quản trị phóng to hoặc thu nhỏ các gadGet ứng dụng trên trang. Hệ thống thực hiện và cập nhật thông tin.</t>
  </si>
  <si>
    <t>Quản trị chọn thông tin cần xem: CPU, Memory, Threading. Hệ thống hiển thị thông tin cần xem.</t>
  </si>
  <si>
    <t>Quản trị chọn nguồn cần xem. Hệ thống hiển thị nguồn cần xem.</t>
  </si>
  <si>
    <t>Quản trị chọn thời gian cập nhật. Hệ thống hiển thị khung thời gian cập nhật.</t>
  </si>
  <si>
    <t>Quản trị tải lại thông tin. Hệ thống thực hiện và cập nhật.</t>
  </si>
  <si>
    <t>Quản trị kích hoạt hoặc ngừng kích hoạt tự động cập nhật. Hệ thống thực hiện và cập nhật.</t>
  </si>
  <si>
    <t>Quản trị xem biểu đồ CPU. Hệ thống hiển thị thông tin.</t>
  </si>
  <si>
    <t>Quản trị xem biểu đồ Memory. Hệ thống hiển thị thông tin.</t>
  </si>
  <si>
    <t>Quản trị đặt cấu trúc lưu vết theo từng cấp độ (level). Hệ thống thực hiện và cập nhật.</t>
  </si>
  <si>
    <t>Quản trị xem danh sách các loại lưu vết. Hệ thống hiển thị danh sách các loại lưu vết.</t>
  </si>
  <si>
    <t>Quản trị tìm kiếm các loại lưu vết theo tên. Hệ thống hiển thị kết quả tìm kiếm lưu vết.</t>
  </si>
  <si>
    <t>Quản trị thiết lập cấp độ cho các loại lưu vết. Hệ thống thực hiện và cập nhật.</t>
  </si>
  <si>
    <t>Quản trị xem danh sách các soap service. Hệ thống hiển thị danh sách.</t>
  </si>
  <si>
    <t>Quản trị xem chi tiết mỗi soap service. Hệ thống hiển thị thông tin chi tiết soap service.</t>
  </si>
  <si>
    <t>Quản trị tìm kiếm soap service theo tên. Hệ thống thực hiện và trả ra kết quả soap service theo tên.</t>
  </si>
  <si>
    <t>Quản trị tìm kiếm soap service theo thẻ. Hệ thống thực hiện và trả ra kết quả soap service theo thẻ.</t>
  </si>
  <si>
    <t>Quản trị tìm kiếm soap service theo phiên bản. Hệ thống thực hiện và trả ra kết quả soap service theo phiên bản.</t>
  </si>
  <si>
    <t>Quản trị thêm mới soap service. Hệ thống thực hiện và cập nhật.</t>
  </si>
  <si>
    <t>Quản trị xóa soap service. Hệ thống thực hiện và cập nhật.</t>
  </si>
  <si>
    <t>Quản trị xem danh sách các REST service. Hệ thống hiển thị danh sách các REST service.</t>
  </si>
  <si>
    <t>Quản trị xem chi tiết mỗi REST service. Hệ thống hiển thị chi tiết mỗi REST service.</t>
  </si>
  <si>
    <t>Quản trị tìm kiếm REST service theo tên. Hệ thống thực hiện và trả ra kết quả REST service theo tên.</t>
  </si>
  <si>
    <t>Quản trị tìm kiếm REST service theo thẻ. Hệ thống thực hiện và trả ra kết quả REST service theo thẻ.</t>
  </si>
  <si>
    <t>Quản trị tìm kiếm REST service theo phiên bản. Hệ thống thực hiện và trả ra kết quả REST service theo phiên bản.</t>
  </si>
  <si>
    <t>Quản trị thêm mới REST service. Hệ thống thực hiện và cập nhật thông tin.</t>
  </si>
  <si>
    <t>Quản trị sửa cấu hình REST service. Hệ thống thực hiện và cập nhật thông tin.</t>
  </si>
  <si>
    <t>Quản trị xem danh sách các WSDL. Hệ thống hiển thị danh sách các WSDL.</t>
  </si>
  <si>
    <t>Quản trị xem chi tiết mỗi WSDL. Hệ thống hiển thị chi tiết mỗi WSDL.</t>
  </si>
  <si>
    <t>Quản trị tìm kiếm WSDL theo tên. Hệ thống thực hiện và trả ra kết quả WSDL theo tên.</t>
  </si>
  <si>
    <t>Quản trị tìm kiếm WSDL theo thẻ. Hệ thống thực hiện và trả ra kết quả WSDL theo thẻ.</t>
  </si>
  <si>
    <t>Quản trị tìm kiếm WSDL theo phiên bản. Hệ thống thực hiện và trả ra kết quả WSDL theo phiên bản.</t>
  </si>
  <si>
    <t>Quản trị thêm mới WSDL. Hệ thống thực hiện và cập nhật.</t>
  </si>
  <si>
    <t>Quản trị sửa cấu hình WSDL. Hệ thống thực hiện và cập nhật.</t>
  </si>
  <si>
    <t>Dịch vụ dữ liệu (Data services)</t>
  </si>
  <si>
    <t>WSDL (Web Services Description Language) là tệp mô tả chi tiết về dịch vụ SOAP</t>
  </si>
  <si>
    <t>Dịch vụ dữ liệu (Data services)
SOAP là một loại API dựa trên XML và chuẩn SOAP protocol.</t>
  </si>
  <si>
    <t>Theo dõi thông tin môi trường máy chủ</t>
  </si>
  <si>
    <t>Mỗi gadget là một ứng dụng (mini app)</t>
  </si>
  <si>
    <t>nhóm dữ liệu hoặc luồng tích hợp (integration topics) — được dùng để phân loại, quản lý, điều phối các luồng dữ liệu chia sẻ.</t>
  </si>
  <si>
    <t>Giám sát thời gian thực</t>
  </si>
  <si>
    <t>Quản trị xem danh sách các chủ đề. Hệ thống hiển thị danh sách chủ đề.</t>
  </si>
  <si>
    <t>Quản trị xem chi tiết các chủ đề. Hệ thống hiển thị chi tiết các chủ đề.</t>
  </si>
  <si>
    <t>II.6</t>
  </si>
  <si>
    <t>Nền tảng quản lý giao diện lập trình ứng dụng</t>
  </si>
  <si>
    <t>Quản lý danh sách API</t>
  </si>
  <si>
    <t>Quản lý thông tin API</t>
  </si>
  <si>
    <t>Giám sát, theo dõi và thống kê sử dụng API</t>
  </si>
  <si>
    <t>Quản lý đăng ký sử dụng API</t>
  </si>
  <si>
    <t>Quản trị có thể chọn xem danh sách các API. Hệ thống hiển thị màn hình danh sách các API</t>
  </si>
  <si>
    <t>Quản trị có thể lọc API theo các tiêu chí. Hệ thống hiển thị danh sách API thỏa mãn điều kiện lọc theo các tiêu chí chọn</t>
  </si>
  <si>
    <t>Quản trị có thể chọn xem tổng quan về API. Hệ thống hiển thị thông tin tổng quan về API</t>
  </si>
  <si>
    <t>Quản trị có thể xem vòng đời phát triển API: trạng thái hiện tại, lịch sử thay đổi của API. Hệ thống hiển thị vòng đời phát triển API</t>
  </si>
  <si>
    <t>Quản trị có thể chọn khóa API (block). Hệ thống thực hiện khóa API</t>
  </si>
  <si>
    <t>Quản trị có thể cài đặt API như là mẫu thử (Deploy as a Prototype). Hệ thống hiển thị màn hình cài đặt</t>
  </si>
  <si>
    <t>Quản trị có thể gỡ bỏ để tạo mới (Demote to Created). Hệ thống gỡ bỏ và hiển thị thông báo</t>
  </si>
  <si>
    <t>Quản trị có thể chọn ngừng xuất bản API (deprecate). Hệ thống ngừng xuất bản API</t>
  </si>
  <si>
    <t>Quản trị có thể tạo mới phiên bản API. Hệ thống hiển thị màn hình tạo mới phiên bản API</t>
  </si>
  <si>
    <t>Quản trị có thể chọn xem thống kê các đăng ký API (API Subscription). Hệ thống hiển thị thống kê</t>
  </si>
  <si>
    <t>Quản trị có thể chọn xem thống kê tình hình sử dụng API (API Usage). Hệ thống hiển thị thống kê</t>
  </si>
  <si>
    <t>Quản trị có thể chọn xem thống kê số lượng API được xuất bản theo thời gian (Created APIs Over Time). Hệ thống hiển thị thống kê số lượng API được xuất bản theo thời gian chọn</t>
  </si>
  <si>
    <t>Quản trị có thể xem thống kê thời gian truy cập cuối của API (API Last Access Time). Hệ thống hiển thị thống kê thời gian truy cập cuối</t>
  </si>
  <si>
    <t>Quản trị có thể xem biểu đồ thống kê số lượng đăng ký ứng dụng(Applications Created Over Time). Hệ thống hiển thị biểu đồ thống kê số lượng đăng ký ứng dụng</t>
  </si>
  <si>
    <t>Quản trị có thể xem thống kê tình hình sử dụng API theo địa chỉ đích (API Usage by Destination). Hệ thống hiển thị thống kê tình hình sử dụng API theo địa chỉ đích</t>
  </si>
  <si>
    <t>Quản trị có thể xem biểu đồ thống kê số lượng đăng ký của nhà phát triển (Developer Signups). Hệ thống hiển thị số lượng đăng ký của nhà phát triển</t>
  </si>
  <si>
    <t>Quản trị chọn xem danh sách các API đã được xuất bản. Hệ thống hiển thị danh sách các API</t>
  </si>
  <si>
    <t>Quản trị có thể xem thông tin tổng quan của một API được xuất bản. Hệ thống hiển thị thông tin tổng quan của một API được chọn</t>
  </si>
  <si>
    <t>Quản trị có thể đăng ký sử dụng API theo ứng dụng. Hệ thống hiển thị màn hình đăng ký sử dụng API theo ứng dụng</t>
  </si>
  <si>
    <t>Quản trị có thể chọn nhận mã nhúng(Embed) để chia sẻ API. Hệ thống hiển thị màn hình mã nhúng</t>
  </si>
  <si>
    <t>Quản trị có thể kiểm thử API bằng công cụ (API Console). Hệ thống hiển thị màn hình kiểm thử API bằng công cụ</t>
  </si>
  <si>
    <t>Quản trị có thể chọn xem tài liệu đã được thêm vào của một API. Hệ thống hiển thị các tài liệu của API được chọn</t>
  </si>
  <si>
    <t>- Cung cấp các thông tin dữ liệu báo cáo hoạt động toàn bộ các thành phần trong hệ thống</t>
  </si>
  <si>
    <t>- Cung cấp các tính năng cảnh báo giám sát qua nhiều kênh kết nối khác nhau như Email, tin nhắn để kịp thời xử lý</t>
  </si>
  <si>
    <t>Quản trị sửa thông tin tài khoản. Hệ thống ghi nhận thông tin.</t>
  </si>
  <si>
    <t>Quản trị thống kê số lượng tài khoản truy cập theo ngày. Hệ thống hiển thị giao diện thống kê.</t>
  </si>
  <si>
    <t>Quản trị thống kê số lượng tài khoản truy cập theo tháng. Hệ thống hiển thị giao diện thống kê.</t>
  </si>
  <si>
    <t>Quản trị thống kê số lượng tài khoản truy cập theo năm. Hệ thống hiển thị giao diện thống kê.</t>
  </si>
  <si>
    <t>Quản lý người dùng</t>
  </si>
  <si>
    <t>Quản lý vai trò người dùng</t>
  </si>
  <si>
    <t>Quản lý tài khoản, quản lý người dùng</t>
  </si>
  <si>
    <t>Quản trị có thể thêm mới người dùng. Hệ thống kiểm tra dữ liệu, thêm mới người dùng và hiển thị ra màn hình</t>
  </si>
  <si>
    <t>Quản trị có thể xem danh sách người dùng. Hệ thống kiểm tra dữ liệu và hiển thị ra màn hình</t>
  </si>
  <si>
    <t>Quản trị có thể thay đổi mật khẩu người dùng. Hệ thống kiểm tra dữ liệu, thay đổi mật khẩu người dùng và hiển thị ra màn hình</t>
  </si>
  <si>
    <t>Quản trị có thể gán vai trò cho người dùng. Hệ thống kiểm tra dữ liệu, gán vai trò cho người dùng và hiển thị ra màn hình</t>
  </si>
  <si>
    <t>Quản trị có thể xem vai trò người dùng. Hệ thống kiểm tra dữ liệu và hiển thị ra màn hình</t>
  </si>
  <si>
    <t>Quản trị có thể chỉnh sửa hồ sơ của người dùng. Hệ thống kiểm tra dữ liệu, chỉnh sửa hồ sơ người dùng và hiển thị ra màn hình</t>
  </si>
  <si>
    <t>Quản trị có thể lọc người dùng theo Domain. Hệ thống kiểm tra dữ liệu, tìm kiếm người dùng theo Domain và hiển thị ra màn hình</t>
  </si>
  <si>
    <t>Quản trị có thể xem danh sách vai trò người dùng. Hệ thống kiểm tra dữ liệu, xem danh sách vai trò người dùng và hiển thị ra màn hình</t>
  </si>
  <si>
    <t>Quản trị có thể tìm kiếm vai trò theo tên. Hệ thống kiểm tra dữ liệu, tìm kiếm vai trò người dùng theo tên và hiển thị ra màn hình</t>
  </si>
  <si>
    <t>Quản trị có thể thêm mới vai trò. Hệ thống kiểm tra dữ liệu, thêm mới vai trò người dùng và hiển thị ra màn hình</t>
  </si>
  <si>
    <t>Quản trị có thể đổi tên vai trò. Hệ thống kiểm tra dữ liệu, đổi tên vai trò người dùng và hiển thị ra màn hình</t>
  </si>
  <si>
    <t>Quản trị có thể gán quyền cho vai trò. Hệ thống kiểm tra dữ liệu, gán quyền cho vai trò người dùng và hiển thị ra màn hình</t>
  </si>
  <si>
    <t>Quản trị có thể lọc vai trò. Hệ thống kiểm tra dữ liệu, tìm kiếm vai trò người dùng theo tiêu chí lọc và hiển thị ra màn hình</t>
  </si>
  <si>
    <t>Quản trị có thể xem danh sách máy chủ nhận dữ liệu</t>
  </si>
  <si>
    <t>Quản trị có thể thêm mới máy chủ nhận dữ liệu</t>
  </si>
  <si>
    <t>Quản trị có thể sửa thông tin máy chủ nhận dữ liệu</t>
  </si>
  <si>
    <t>Quản trị có thể xóa máy chủ nhận dữ liệu</t>
  </si>
  <si>
    <t>Quản trị có thể xem danh sách máy chủ xử lý dữ liệu</t>
  </si>
  <si>
    <t>Quản trị có thể thêm mới máy chủ xử lý dữ liệu</t>
  </si>
  <si>
    <t>Quản trị có thể sửa thông tin máy chủ xử lý dữ liệu</t>
  </si>
  <si>
    <t>Quản trị có thể xóa máy chủ xử lý dữ liệu</t>
  </si>
  <si>
    <t>Quản trị có thể xem danh sách máy chủ chia sẻ dữ liệu</t>
  </si>
  <si>
    <t>Quản trị có thể thêm mới máy chủ chia sẻ dữ liệu</t>
  </si>
  <si>
    <t>Quản trị có thể sửa thông tin máy chủ chia sẻ dữ liệu</t>
  </si>
  <si>
    <t>Quản trị có thể xóa máy chủ chia sẻ dữ liệu</t>
  </si>
  <si>
    <t xml:space="preserve">Quản lý máy chủ nhận dữ liệu </t>
  </si>
  <si>
    <t xml:space="preserve">Quản lý máy chủ xử lý dữ liệu </t>
  </si>
  <si>
    <t xml:space="preserve">Quản lý máy chủ chia sẻ dữ liệu </t>
  </si>
  <si>
    <t>Bộ phần mềm vận hành LGSP</t>
  </si>
  <si>
    <t>Quản lý dịch vụ cung cấp</t>
  </si>
  <si>
    <t>Quản trị ứng dụng (Các hệ thống thông tin khai thác)</t>
  </si>
  <si>
    <t>Quản lý thiết lập cấu hình email/sms</t>
  </si>
  <si>
    <t>Quản lý log</t>
  </si>
  <si>
    <t>Quản lý phân quyền ứng dụng khai thác kho dữ liệu LGSP</t>
  </si>
  <si>
    <t>Quản lý đơn vị có ứng dụng kết nối vào hệ thống</t>
  </si>
  <si>
    <t>Quản lý chia sẻ dữ liệu</t>
  </si>
  <si>
    <t>Quản trị có thể xem danh sách dịch vụ cung cấp trong hệ thống. Hệ thống hiển thị danh sách dịch vụ cung cấp có ứng dụng kết nối vào hệ thống</t>
  </si>
  <si>
    <t>Quản trị có thể chọn thêm mới dịch vụ cung cấp. Hệ thống hiển thị màn hình thêm mới</t>
  </si>
  <si>
    <t>Quản trị có thể tìm kiếm các dịch vụ cung cấp đã có trong hệ thống. Hệ thống hiển thị dịch vụ cung cấp thõa mãn điều kiện tìm kiếm</t>
  </si>
  <si>
    <t>Quản trị có thể chọn Xem chi tiết dịch vụ cung cấp. Hệ thống hiển thị thông tin chi tiết dịch vụ cung cấp được chọn</t>
  </si>
  <si>
    <t>Quản trị có thể chọn Xem danh sách ứng dụng (HTTT) được đăng ký của dịch vụ. Hệ thống hiển thị danh sách ứng dụng được đăng ký của dịch vụ</t>
  </si>
  <si>
    <t>Quản trị có thể chọn Xem thống kê giao dịch của dịch vụ theo thời gian. Hệ thống hiển thị thống kê giao dịch của dịch vụ theo thời gian được chọn</t>
  </si>
  <si>
    <t>Quản trị có thể chọn sửa thông tin dịch vụ cung cấp. Hệ thống hiển thị màn hình sửa thông tin dịch vụ cung cấp</t>
  </si>
  <si>
    <t>Quản trị có thể xem danh sách ứng dụng trong hệ thống. Hệ thống hiển thị danh sách ứng dụng có ứng dụng kết nối vào hệ thống</t>
  </si>
  <si>
    <t>Quản trị có thể chọn thêm mới ứng dụng. Hệ thống hiển thị màn hình thêm mới</t>
  </si>
  <si>
    <t>Quản trị có thể tìm kiếm các ứng dụng đã có trong hệ thống. Hệ thống hiển thị ứng dụng thõa mãn điều kiện tìm kiếm</t>
  </si>
  <si>
    <t>Quản trị có thể chọn Xem chi tiết ứng dụng. Hệ thống hiển thị thông tin chi tiết ứng dụng được chọn</t>
  </si>
  <si>
    <t>Quản trị có thể chọn sửa thông tin ứng dụng. Hệ thống hiển thị màn hình sửa thông tin ứng dụng</t>
  </si>
  <si>
    <t xml:space="preserve">Quản trị có thể chọn Xóa ứng dụng. Hệ thống thực hiện thao tác xóa ứng dụng được chọn </t>
  </si>
  <si>
    <t>Quản trị có thể thiết lập kích hoạt hoặc hủy trạng thái hoạt động của ứng dụng. Hệ thống lưu thông tin thiết lập</t>
  </si>
  <si>
    <t>Quản trị chọn cấu hình email/sms. Hệ thống hiển thị màn hình cấu hình</t>
  </si>
  <si>
    <t>Quản trị nhập thông tin cấu hình. Hệ thống hiển thị thông tin</t>
  </si>
  <si>
    <t>Quản trị có thể nhấn nút Lưu. Hệ thống lưu thông tin cấu hình</t>
  </si>
  <si>
    <t>Quản trị có thể nhấn nút Hủy. Hệ thống hủy bỏ quá trình thiết lập cấu hình</t>
  </si>
  <si>
    <t>Quản trị chọn xem danh sách log. Hệ thống hiển thị danh sách log</t>
  </si>
  <si>
    <t>Quản trị có thể lọc log theo tiêu chí. Hệ thống hiển thị danh sách log theo điều kiện lọc</t>
  </si>
  <si>
    <t xml:space="preserve">Quản trị chọn Cấu hình mức độ ghi log. Hệ thống thiết lập cấu hình </t>
  </si>
  <si>
    <t>Quản trị có thể thêm mới phân quyền. Hệ thống ghi nhận và lưu thay đổi vào CSDL</t>
  </si>
  <si>
    <t>Quản trị có thể sửa phân quyền. Hệ thống ghi nhận và lưu thay đổi vào CSDL</t>
  </si>
  <si>
    <t>Quản trị có thể xóa phân quyền. Hệ thống ghi nhận và lưu thay đổi vào CSDL</t>
  </si>
  <si>
    <t>Quản trị có thể xem danh sách phân quyền. Hệ thống hiển thị thông tin danh sách phân quyền</t>
  </si>
  <si>
    <t>Quản trị có thể xem chi tiết phân quyền, hệ thống hiển thị thông tin chi tiết phân quyền</t>
  </si>
  <si>
    <t>Quản trị có thể kích hoạt thông tin phân quyền. Hệ thống ghi nhận và lưu thay đổi vào CSDL</t>
  </si>
  <si>
    <t>Quản trị có thể gỡ kích hoạt thông tin phân quyền. Hệ thống ghi nhận và lưu thay đổi vào CSDL</t>
  </si>
  <si>
    <t>Quản trị có thể chọn chức năng quản lý đơn vị có ứng dụng kết nối vào hệ thống. Hệ thống hiển thị giao diện quản lý các đơn vị.</t>
  </si>
  <si>
    <t>Quản trị có thể xem danh sách đơn vị có ứng dụng kết nối vào hệ thống. Hệ thống truy vấn và hiển thị danh sách đơn vị.</t>
  </si>
  <si>
    <t>Quản trị có thể thêm đơn vị có ứng dụng kết nối vào hệ thống. Hệ thống ghi nhận và lưu thông tin.</t>
  </si>
  <si>
    <t>Quản trị có thể sửa đơn vị có ứng dụng kết nối vào hệ thống. Hệ thống ghi nhận và lưu thông tin.</t>
  </si>
  <si>
    <t>Quản trị có thể xóa đơn vị có ứng dụng kết nối vào hệ thống. Hệ thống ghi nhận và lưu thông tin.</t>
  </si>
  <si>
    <t>Quản trị có thể xem danh sách các dữ liệu được chia sẻ. Hệ thống hiển thị danh sách.</t>
  </si>
  <si>
    <t>Quản trị có thể thêm mục dữ liệu chia sẻ. Hệ thống ghi nhận và lưu thông tin.</t>
  </si>
  <si>
    <t>Quản trị có thể chọn mục dữ liệu dừng chia sẻ. Hệ thống ghi nhận và lưu thông tin.</t>
  </si>
  <si>
    <t>Quản trị có thể thêm quyền được xem dữ liệu cho một đối tượng. Hệ thống ghi nhận và lưu thông tin.</t>
  </si>
  <si>
    <t>DỊCH VỤ DÙNG CHUNG</t>
  </si>
  <si>
    <t>Theo dõi các thông số vận hành máy chủ</t>
  </si>
  <si>
    <t>Quản trị hệ thống có thể xem số lượng máy chủ đang hoạt động</t>
  </si>
  <si>
    <t>Quản trị hệ thống có thể xem danh sách máy chủ đang hoạt động</t>
  </si>
  <si>
    <t>Quản trị hệ thống có thể thống số vận hành của từng máy chủ</t>
  </si>
  <si>
    <t>Theo dõi hoạt động của dịch vụ</t>
  </si>
  <si>
    <t>Quản trị hệ thống có thể nhận cảnh báo qua dịch vụ email</t>
  </si>
  <si>
    <t>Theo dõi hoạt động gửi nhận dữ liệu</t>
  </si>
  <si>
    <t>Quản trị hệ thống có thể xem dịch vụ bị tắt</t>
  </si>
  <si>
    <t>Thống kê theo các loại dữ liệu tích hợp chia sẻ</t>
  </si>
  <si>
    <t>Quản trị hệ thống có thể thống kê số lượng theo các loại dữ liệu tích hợp chia sẻ</t>
  </si>
  <si>
    <t>Theo dõi vận hành LGSP</t>
  </si>
  <si>
    <t>Quản lý vận hành LGSP</t>
  </si>
  <si>
    <t>Quản lý tài liệu, hướng dẫn, hỗ trợ</t>
  </si>
  <si>
    <t>Các dịch vụ dùng chung</t>
  </si>
  <si>
    <t>Nhóm dịch vụ dùng chung (theo văn bản 631/THH-THHT)</t>
  </si>
  <si>
    <t>Tên hệ thống/CDSL</t>
  </si>
  <si>
    <t>Dữ liệu tích hợp/chia sẻ</t>
  </si>
  <si>
    <t>Hệ thống thông tin đăng ký và quản lý hộ tịch (Phần mềm quản lý hộ tịch) - Trục tích hợp - Cổng dịch vụ công địa phương</t>
  </si>
  <si>
    <t>Phần mềm quản lý lý lịch tư pháp phiên bản cho Sở Tư pháp - Trục tích hợp - Phần mềm một cửa địa phương</t>
  </si>
  <si>
    <t>Cơ sở dữ liệu quốc gia về văn bản pháp luật - Trục tích hợp - Cổng thông tin điện tử Bộ, ngành, địa phương</t>
  </si>
  <si>
    <t>Hệ thống danh mục dùng chung - Trục tích hợp - Các hệ thống sử dụng danh mục dùng chung</t>
  </si>
  <si>
    <t>Cổng dịch vụ công Bộ Tư pháp - Trục tích hợp - Phần mềm con nuôi nước ngoài, Phần mềm quản lý lý lịch tư pháp</t>
  </si>
  <si>
    <t>Nền tảng tích hợp, chia sẻ dữ liệu quốc gia (NDXP)</t>
  </si>
  <si>
    <t>6.1</t>
  </si>
  <si>
    <t>Cơ sở dữ liệu Quốc gia về dân cư</t>
  </si>
  <si>
    <t>Cơ sở dữ liệu thông tin cán bộ, công chức, viên chức</t>
  </si>
  <si>
    <t>Kết nối Bảo hiểm xã hội</t>
  </si>
  <si>
    <t>Thi hành án dân sự</t>
  </si>
  <si>
    <t>1.     </t>
  </si>
  <si>
    <t>2.     </t>
  </si>
  <si>
    <t>3.     </t>
  </si>
  <si>
    <t>- Dịch vụ khai thác các danh mục công khai của Phần mềm quản lý hộ tịch.</t>
  </si>
  <si>
    <t>- Dịch vụ khai thác danh mục trạng thái xử lý hồ sơ.</t>
  </si>
  <si>
    <t>- Dịch vụ cung cấp hồ sơ cho Phần mềm một cửa địa phương.</t>
  </si>
  <si>
    <t>- Dịch vụ tra cứu hồ sơ.</t>
  </si>
  <si>
    <t>- Dịch vụ nhận hồ sơ từ Phần mềm một cửa địa phương.</t>
  </si>
  <si>
    <t>- Dịch vụ nhận phản hồi trạng thái hồ sơ trong quá trình tiếp nhận hồ sơ</t>
  </si>
  <si>
    <t>- Dịch vụ nhận phản hồi trạng thái hồ sơ trong quá trình xử lý</t>
  </si>
  <si>
    <r>
      <t xml:space="preserve">- </t>
    </r>
    <r>
      <rPr>
        <sz val="12"/>
        <color rgb="FF000000"/>
        <rFont val="Times New Roman"/>
        <family val="1"/>
      </rPr>
      <t>Dịch vụ cung cấp trạng thái xử lý hồ sơ.</t>
    </r>
  </si>
  <si>
    <t>- Dịch vụ khai thác các danh mục công khai của Phần mềm quản lý lý lịch tư pháp phiên bản cho Sở Tư pháp.</t>
  </si>
  <si>
    <t>- Dịch vụ khai thác danh mục trạng thái xử lý hồ sơ</t>
  </si>
  <si>
    <t>- Dịch vụ cung cấp hồ sơ cho Phần mềm một cửa địa phương</t>
  </si>
  <si>
    <t>- Dịch vụ nhận hồ sơ từ Phần mềm một cửa địa phương</t>
  </si>
  <si>
    <t>- Dịch vụ tra cứu hồ sơ</t>
  </si>
  <si>
    <t>- Dịch vụ tiếp nhận trạng thái xử lý hồ sơ</t>
  </si>
  <si>
    <t>- Dịch vụ khai thác danh sách loại văn bản.</t>
  </si>
  <si>
    <t>- Dịch vụ khai thác danh sách trạng thái văn bản</t>
  </si>
  <si>
    <t>- Dịch vụ khai thác danh sách cơ quan ban hành</t>
  </si>
  <si>
    <t>- Dịch vụ khai thác danh mục người ký</t>
  </si>
  <si>
    <t>- Dịch vụ khai thác danh mục lĩnh vực</t>
  </si>
  <si>
    <t>- Dịch vụ khai thác danh mục ngành</t>
  </si>
  <si>
    <t>- Dịch vụ khai thác danh sách văn bản pháp luật</t>
  </si>
  <si>
    <t>- Dịch vụ khai thác danh mục Địa danh hành chính Quốc gia</t>
  </si>
  <si>
    <t>- Dịch vụ khai thác danh mục dân tộc</t>
  </si>
  <si>
    <t>- Dịch vụ khai thác danh mục quốc tịch</t>
  </si>
  <si>
    <t>- Dịch vụ khai thác danh mục quốc gia</t>
  </si>
  <si>
    <t>- Dịch vụ khai thác danh sách hồ sơ con nuôi nước ngoài</t>
  </si>
  <si>
    <r>
      <t xml:space="preserve">- </t>
    </r>
    <r>
      <rPr>
        <sz val="12"/>
        <color rgb="FF000000"/>
        <rFont val="Times New Roman"/>
        <family val="1"/>
      </rPr>
      <t>Dịch vụ khai thác trạng thái xử lý hồ sơ</t>
    </r>
  </si>
  <si>
    <t>- Dịch vụ kết nối, tích hợp, chia sẻ dữ liệu với các Bộ, ngành (Bộ Công an, Văn phòng Chính phủ, Bảo hiểm xã hội Việt Nam) và 34/34 địa phương</t>
  </si>
  <si>
    <t>- Dịch vụ chia sẻ thông tin công dân có trong CSDLQG về dân cư</t>
  </si>
  <si>
    <t>-  Dịch vụ gợi ý số định danh cá nhân</t>
  </si>
  <si>
    <t>-  Dịch vụ cho phép xác thực thông tin công dân có trong CSDLQG về dân cư hay không</t>
  </si>
  <si>
    <t>- Dịch vụ cung cấp chức năng cập nhật thông tin đơn vị, phòng ban</t>
  </si>
  <si>
    <t>-  Dịch vụ cung cấp chức năng cho phép dừng hoạt động đơn vị, phòng ban</t>
  </si>
  <si>
    <t>-  Dịch vụ cung cấp chức năng cho phép thêm mới thông tin danh sách đơn vị, phòng ban</t>
  </si>
  <si>
    <t>-  Dịch vụ chia sẻ toàn bộ thông tin hồ sơ, quá trình lương, quá trình công tác, khen thưởng, kỷ luật, các thông tin về gia định,... cho cán bộ, công chức, viên chức</t>
  </si>
  <si>
    <t>-  Dịch vụ cung cấp chức năng cho phép thêm mới toàn bộ thông tin hồ sơ, quá trình lương, quá trình công tác, khen thưởng, kỷ luật, các thông tin về gia định,... cho cán bộ, công chức, viên chức</t>
  </si>
  <si>
    <t>-  Dịch vụ chia sẻ dữ liệu danh mục loại hồ sơ</t>
  </si>
  <si>
    <t>- Dịch vụ chia sẻ thông tin giấy chứng tử</t>
  </si>
  <si>
    <t>-  Dịch vụ tra cứu thông tin giấy chứng sinh theo từng trường hợp</t>
  </si>
  <si>
    <t>-  Dịch vụ chia sẻ gửi/nhận hồ sơ khai sinh</t>
  </si>
  <si>
    <t>- Dịch vụ tích hợp thông báo Thi hành án dân sự lên VneID</t>
  </si>
  <si>
    <t xml:space="preserve">III </t>
  </si>
  <si>
    <t>Yêu cầu nhóm dịch vụ thông tin của Bộ Tư pháp</t>
  </si>
  <si>
    <t>Thêm mới mã định danh hệ thống theo chuẩn định danh điện tử</t>
  </si>
  <si>
    <t>Chỉnh sửa thông tin mã định danh (tên, cơ quan, mã LGSP, trạng thái)</t>
  </si>
  <si>
    <t>Xóa hoặc ngừng kích hoạt mã định danh không còn sử dụng</t>
  </si>
  <si>
    <t>Tìm kiếm mã định danh theo tên cơ quan, mã LGSP, mã quốc gia</t>
  </si>
  <si>
    <t>Xuất danh mục mã định danh ra file Excel/PDF báo cáo</t>
  </si>
  <si>
    <t>Đồng bộ danh mục mã định danh với trục LGSP quốc gia qua API bảo mật</t>
  </si>
  <si>
    <t>Kiểm tra và cảnh báo trùng mã định danh khi thêm mới</t>
  </si>
  <si>
    <t>Ghi AuditTrail cho mọi thao tác CRUD và đồng bộ</t>
  </si>
  <si>
    <t>Xem lịch sử đồng bộ và nhật ký thay đổi danh mục mã định danh</t>
  </si>
  <si>
    <t>Khai thác mã định danh kết nối các hệ thống quản lý văn bản và điều hành</t>
  </si>
  <si>
    <t>Lấy danh sách dữ liệu mã định danh kết nối các hệ thống quản lý văn bản và điều hành</t>
  </si>
  <si>
    <t>Lấy chi tiết dữ liệu theo từng ID bản ghi nhận được</t>
  </si>
  <si>
    <t>Kết xuất dữ liệu ở định dạng JSON/XML phục vụ tích hợp liên thông</t>
  </si>
  <si>
    <t>Ghi log truy cập và thống kê số lượt khai thác theo API Key</t>
  </si>
  <si>
    <t>Xác thực và giới hạn tần suất truy cập (Rate limit)</t>
  </si>
  <si>
    <t>Quản lý Danh mục mã định Danh kết nối các hệ thống quản lý văn bản và điều hành</t>
  </si>
  <si>
    <t>Danh mục mã các tôn giáo</t>
  </si>
  <si>
    <t>Danh mục mã số các đơn vị hành chính Việt Nam</t>
  </si>
  <si>
    <t>Danh mục mã bưu chính</t>
  </si>
  <si>
    <t>Danh mục mã các dân tộc</t>
  </si>
  <si>
    <t>Danh mục mã giới tính</t>
  </si>
  <si>
    <t>Danh mục mã nhóm máu</t>
  </si>
  <si>
    <t>Danh mục mã Quốc gia, quốc tịch</t>
  </si>
  <si>
    <t>Danh mục mã Tình trạng hôn nhân</t>
  </si>
  <si>
    <t>Danh mục giáo dục, đào tạo Việt Nam cấp 1, 2 và 3</t>
  </si>
  <si>
    <t>Danh mục giáo dục, đào tạo cấp IV trình độ cao đẳng, đại học</t>
  </si>
  <si>
    <t>Danh mục giáo dục, đào tạo cấp IV trình độ thạc sĩ, tiến sĩ</t>
  </si>
  <si>
    <t>Danh mục và mã chức danh trong các cơ quan Đảng cộng sản Việt Nam</t>
  </si>
  <si>
    <t>Danh mục bậc lương</t>
  </si>
  <si>
    <t>Danh mục bảng lương</t>
  </si>
  <si>
    <t>Danh mục loại công chức, viên chức, nhân viên, lãnh đạo</t>
  </si>
  <si>
    <t>Danh mục nhóm lương</t>
  </si>
  <si>
    <t>Danh mục mã các hệ số lương</t>
  </si>
  <si>
    <t>Danh mục mã mức lương tối thiểu vùng</t>
  </si>
  <si>
    <t>Danh mục mã thi đua khen thưởng</t>
  </si>
  <si>
    <t>Danh mục mã loại văn bản theo quy định pháp luật</t>
  </si>
  <si>
    <t>Danh mục mã tên các loại văn bản quy phạm pháp luật</t>
  </si>
  <si>
    <t>Danh mục mã tên các loại văn bản hành chính</t>
  </si>
  <si>
    <t>Danh mục mã quy định độ khẩn văn bản</t>
  </si>
  <si>
    <t>Khai thác mã số các đơn vị hành chính Việt Nam</t>
  </si>
  <si>
    <t>Khai thác mã bưu chính</t>
  </si>
  <si>
    <t>Khai thác mã các dân tộc</t>
  </si>
  <si>
    <t>Khai thác mã các tôn giáo</t>
  </si>
  <si>
    <t>Khai thác mã giới tính</t>
  </si>
  <si>
    <t>Khai thác mã nhóm máu</t>
  </si>
  <si>
    <t>Khai thác mã Quốc gia, quốc tịch</t>
  </si>
  <si>
    <t>Khai thác mã Tình trạng hôn nhân</t>
  </si>
  <si>
    <t>Khai thác giáo dục, đào tạo Việt Nam cấp 1, 2 và 3</t>
  </si>
  <si>
    <t>Khai thác giáo dục, đào tạo cấp IV trình độ cao đẳng, đại học</t>
  </si>
  <si>
    <t>Khai thác giáo dục, đào tạo cấp IV trình độ thạc sĩ, tiến sĩ</t>
  </si>
  <si>
    <t>Khai thác và mã chức danh trong các cơ quan Đảng Cộng sản Việt Nam</t>
  </si>
  <si>
    <t>Khai thác bậc lương</t>
  </si>
  <si>
    <t>Khai thác bảng lương</t>
  </si>
  <si>
    <t>Khai thác loại công chức, viên chức, nhân viên, lãnh đạo</t>
  </si>
  <si>
    <t>Khai thác nhóm lương</t>
  </si>
  <si>
    <t>Khai thác mã các hệ số lương</t>
  </si>
  <si>
    <t>Khai thác mã mức lương tối thiểu vùng</t>
  </si>
  <si>
    <t>Khai thác mã thi đua khen thưởng</t>
  </si>
  <si>
    <t>Khai thác mã loại văn bản theo quy định pháp luật</t>
  </si>
  <si>
    <t>Khai thác mã tên các loại văn bản quy phạm pháp luật</t>
  </si>
  <si>
    <t>Khai thác mã tên các loại văn bản hành chính</t>
  </si>
  <si>
    <t>Khai thác mã quy định độ khẩn văn bản</t>
  </si>
  <si>
    <t>Gửi văn bản liên thông các cấp</t>
  </si>
  <si>
    <t>Tạo gói tin liên thông chuẩn (theo quy định định dạng XML/ZIP của Bộ TTTT)</t>
  </si>
  <si>
    <t>Gửi gói tin đến hệ thống nhận tương ứng qua LGSP hoặc trục Quốc gia</t>
  </si>
  <si>
    <t>Nhận phản hồi trạng thái gửi (thành công/thất bại/lỗi kỹ thuật)</t>
  </si>
  <si>
    <t>Ghi log và nhật ký gửi liên thông</t>
  </si>
  <si>
    <t>Tự động retry khi gói tin gửi thất bại</t>
  </si>
  <si>
    <t>Thông báo kết quả gửi liên thông cho người gửi hoặc đơn vị quản lý</t>
  </si>
  <si>
    <t>Nhận văn bản liên thông</t>
  </si>
  <si>
    <t>Kiểm tra tính hợp lệ của dữ liệu (định dạng, mã định danh, đơn vị gửi)</t>
  </si>
  <si>
    <t>Ghi nhận kết quả xử lý và cập nhật trạng thái phản hồi (đã nhận, lỗi, trùng)</t>
  </si>
  <si>
    <t>Lưu trữ văn bản và metadata vào hệ thống phục vụ cho các đơn vị lấy về</t>
  </si>
  <si>
    <t>Gửi thông báo phản hồi về hệ thống gửi (ACK/NACK)</t>
  </si>
  <si>
    <t>Cảnh báo qua email khi liên thông lỗi</t>
  </si>
  <si>
    <t>Phát hiện các trường hợp gửi lỗi, không phản hồi, hoặc không nhận văn bản</t>
  </si>
  <si>
    <t>Gửi cảnh báo email tự động cho đơn vị liên quan</t>
  </si>
  <si>
    <t>Ghi log lịch sử cảnh báo và trạng thái xử lý</t>
  </si>
  <si>
    <t>Cho phép cấu hình danh sách nhận cảnh báo và ngưỡng thời gian trễ</t>
  </si>
  <si>
    <t>Hiển thị dashboard tổng hợp số lượng lỗi theo đơn vị</t>
  </si>
  <si>
    <t>Thống kê tình hình gửi nhận văn bản liên thông</t>
  </si>
  <si>
    <t>Xem tổng hợp số lượng văn bản gửi/nhận theo từng đơn vị</t>
  </si>
  <si>
    <t>Lọc thống kê theo thời gian, loại văn bản, cấp hành chính</t>
  </si>
  <si>
    <t>Hiển thị biểu đồ tỷ lệ thành công/thất bại theo đơn vị</t>
  </si>
  <si>
    <t>Xuất báo cáo thống kê ra Excel/PDF phục vụ quản lý</t>
  </si>
  <si>
    <t>Theo dõi xu hướng tăng/giảm số lượng liên thông theo tháng/quý</t>
  </si>
  <si>
    <t>Tự động cập nhật dashboard thời gian thực từ dữ liệu log liên thông</t>
  </si>
  <si>
    <t>Gửi hồ sơ lên trục</t>
  </si>
  <si>
    <t>Đơn vị một cửa, Trục LGSP</t>
  </si>
  <si>
    <t>Trục LGSP cung cấp API tiếp nhận hồ sơ điện tử từ các đơn vị một cửa</t>
  </si>
  <si>
    <t>Kiểm tra tính hợp lệ của thông tin hồ sơ (mã thủ tục, cơ quan, người nộp, trạng thái)</t>
  </si>
  <si>
    <t>Đưa hồ sơ vào hàng đợi xử lý liên thông</t>
  </si>
  <si>
    <t>Gửi phản hồi trạng thái “Đã nhận”, “Lỗi”, hoặc “Trùng lặp” về đơn vị gửi</t>
  </si>
  <si>
    <t>Đồng bộ hồ sơ hợp lệ lên Cổng Dịch vụ công Quốc gia</t>
  </si>
  <si>
    <t>Ghi log toàn bộ tiến trình gửi và kết quả xử lý</t>
  </si>
  <si>
    <t>Gửi trạng thái  lên trục</t>
  </si>
  <si>
    <t>Trục LGSP cung cấp API giúp đơn vị gửi trạng thái hồ sơ hành chính công</t>
  </si>
  <si>
    <t>Kiểm tra tính hợp lệ của dữ liệu trạng thái (mã thủ tục, cơ quan, người nộp, trạng thái mới)</t>
  </si>
  <si>
    <t>Đưa trạng thái vào hàng đợi xử lý đồng bộ</t>
  </si>
  <si>
    <t>Gửi phản hồi “Đã nhận”, “Lỗi”, hoặc “Trùng lặp” về hệ thống gửi</t>
  </si>
  <si>
    <t>Đồng bộ trạng thái hồ sơ lên Cổng Dịch vụ công Quốc gia</t>
  </si>
  <si>
    <t>Ghi log toàn bộ tiến trình gửi và kết quả đồng bộ</t>
  </si>
  <si>
    <t>Dịch vụ xác thực, cấp quyền người dùng tập trung (SSO)</t>
  </si>
  <si>
    <t>Xác thực người dùng qua tài khoản định danh điện tử (do bộ cấp)</t>
  </si>
  <si>
    <t>Cấp mã phiên truy cập (Access Token, Refresh Token) cho các ứng dụng thành viên</t>
  </si>
  <si>
    <t>Ghi nhận log đăng nhập và thời gian truy cập</t>
  </si>
  <si>
    <t>Hỗ trợ đăng xuất đồng thời trên tất cả các ứng dụng dùng chung phiên (Single Logout)</t>
  </si>
  <si>
    <t>Tích hợp xác thực đa yếu tố (MFA) tùy cấp độ bảo mật</t>
  </si>
  <si>
    <t>Quản lý danh sách ứng dụng được phép sử dụng dịch vụ SSO</t>
  </si>
  <si>
    <t>Ghi AuditTrail toàn bộ quá trình xác thực và cấp quyền</t>
  </si>
  <si>
    <t>Xác thực bằng tài khoản nội bộ (LDAP/AD hoặc IdP riêng)</t>
  </si>
  <si>
    <t>Gán quyền truy cập theo vai trò (RBAC) được định nghĩa tập trung</t>
  </si>
  <si>
    <t>Cấp và xác thực token truy cập (JWT/OAuth2) cho ứng dụng con</t>
  </si>
  <si>
    <t>Đồng bộ danh sách người dùng, nhóm, quyền giữa các ứng dụng</t>
  </si>
  <si>
    <t>Cung cấp API xác thực nội bộ (OpenID Connect/SAML2)</t>
  </si>
  <si>
    <t>Ghi log và theo dõi hành vi đăng nhập của người dùng nội bộ</t>
  </si>
  <si>
    <t>Tích hợp xác thực đa yếu tố (MFA) theo yêu cầu bảo mật nội bộ</t>
  </si>
  <si>
    <t>Hỗ trợ cơ chế thu hồi quyền truy cập khi người dùng nghỉ việc/chuyển đơn vị</t>
  </si>
  <si>
    <t xml:space="preserve">Tích hợp cổng thanh toán điện tử quốc gia </t>
  </si>
  <si>
    <t xml:space="preserve">Trục LGSP cung cấp giao diện kết nối trung gian giữa các hệ thống dịch vụ công và cổng thanh toán quốc gia </t>
  </si>
  <si>
    <t>Cung cấp API thanh toán chuẩn hóa để các ứng dụng chọn phương thức thanh toán (QR, ví điện tử, ngân hàng)</t>
  </si>
  <si>
    <t>Tiếp nhận yêu cầu thanh toán từ người dùng và chuyển tiếp đến cổng thanh toán phù hợp</t>
  </si>
  <si>
    <t>Nhận phản hồi từ cổng thanh toán (thành công/thất bại/đang xử lý)</t>
  </si>
  <si>
    <t>Trả kết quả thanh toán về hệ thống nguồn để xác nhận giao dịch</t>
  </si>
  <si>
    <t>Ghi log chi tiết toàn bộ tiến trình thanh toán (yêu cầu, phản hồi, trạng thái)</t>
  </si>
  <si>
    <t>Mã hóa và bảo mật thông tin giao dịch theo tiêu chuẩn PCI DSS</t>
  </si>
  <si>
    <t>Hỗ trợ truy vấn lịch sử thanh toán cho người dùng hoặc cơ quan đối soát</t>
  </si>
  <si>
    <t>Thu thập và lưu trữ dữ liệu giao dịch từ các cổng thanh toán được tích hợp</t>
  </si>
  <si>
    <t>Xuất báo cáo đối soát định kỳ (ngày, tháng, quý) cho cơ quan tài chính</t>
  </si>
  <si>
    <t>Cho phép truy vấn và tra cứu chi tiết từng giao dịch</t>
  </si>
  <si>
    <t>Ghi log và AuditTrail toàn bộ quá trình kiểm toán</t>
  </si>
  <si>
    <t>Lưu trữ dữ liệu theo chuẩn bảo mật, phục vụ kiểm toán sau này</t>
  </si>
  <si>
    <t>Tiếp nhận yêu cầu chuyển hồ sơ hành chính qua dịch vụ bưu chính công ích</t>
  </si>
  <si>
    <t>Kiểm tra tính hợp lệ của yêu cầu (mã hồ sơ, người nhận, địa chỉ, mã thủ tục, phí vận chuyển)</t>
  </si>
  <si>
    <t>Đưa yêu cầu vào hàng đợi xử lý liên thông bưu chính</t>
  </si>
  <si>
    <t>Gửi phản hồi trạng thái “Đã nhận”, “Lỗi”, “Trùng lặp” cho hệ thống gửi</t>
  </si>
  <si>
    <t>Đồng bộ yêu cầu sang hệ thống VNPost</t>
  </si>
  <si>
    <t>Nhận phản hồi từ VNPost và cập nhật mã vận đơn, trạng thái tiếp nhận</t>
  </si>
  <si>
    <t>Ghi log toàn bộ tiến trình tiếp nhận và đồng bộ</t>
  </si>
  <si>
    <t>Nhận trạng thái vận chuyển hồ sơ từ VNPost</t>
  </si>
  <si>
    <t>Ghi log toàn bộ tiến trình</t>
  </si>
  <si>
    <t>Trả kết quả giải quyết thủ tục hành chính qua bưu chính công ích</t>
  </si>
  <si>
    <t>Kiểm tra tính hợp lệ của yêu cầu (mã hồ sơ, người nhận, địa chỉ, loại kết quả)</t>
  </si>
  <si>
    <t>Gửi dữ liệu đến hệ thống VNPost qua NDXP</t>
  </si>
  <si>
    <t>Nhận phản hồi mã vận đơn và trạng thái giao hàng</t>
  </si>
  <si>
    <t>Cập nhật trạng thái trả kết quả trong hệ thống LGSP</t>
  </si>
  <si>
    <t>Ghi log toàn bộ tiến trình trả kết quả và đồng bộ</t>
  </si>
  <si>
    <t>Cung cấp API cho phép cơ quan tra cứu lịch sử chuyển phát kết quả</t>
  </si>
  <si>
    <t>Dịch vụ khai thác các danh mục công khai của Phần mềm quản lý hộ tịch</t>
  </si>
  <si>
    <t>Trục LGSP, Cổng DVC địa phương</t>
  </si>
  <si>
    <t>Trục LGSP cung cấp API cho Cổng DVC địa phương khai thác danh mục công khai (loại giấy tờ, loại thủ tục, quan hệ, quốc tịch, dân tộc, tôn giáo, nơi sinh, nơi cư trú…)</t>
  </si>
  <si>
    <t>Cho phép lọc và tìm kiếm theo loại danh mục</t>
  </si>
  <si>
    <t>Cung cấp dữ liệu ở định dạng JSON/XML phục vụ đồng bộ</t>
  </si>
  <si>
    <t>Ghi log truy cập và phản hồi dữ liệu</t>
  </si>
  <si>
    <t>Cập nhật cache để tối ưu hiệu năng truy vấn</t>
  </si>
  <si>
    <t>Dịch vụ khai thác danh mục trạng thái xử lý hồ sơ</t>
  </si>
  <si>
    <t>Cung cấp danh sách trạng thái xử lý hồ sơ (tiếp nhận, đang xử lý, hoàn thành, từ chối, trả lại…)</t>
  </si>
  <si>
    <t>Cho phép lọc theo nhóm thủ tục hoặc cấp giải quyết</t>
  </si>
  <si>
    <t>Ghi log và cập nhật cache</t>
  </si>
  <si>
    <t>Dịch vụ tra cứu hồ sơ hộ tịch</t>
  </si>
  <si>
    <t>Cung cấp API cho phép Cổng DVC tra cứu hồ sơ hộ tịch theo mã định danh hoặc thông tin cá nhân</t>
  </si>
  <si>
    <t>Cho phép tìm kiếm theo số hồ sơ, số định danh cá nhân, loại giấy tờ</t>
  </si>
  <si>
    <t>Trả về thông tin hồ sơ, trạng thái xử lý, ngày tiếp nhận</t>
  </si>
  <si>
    <t>Ghi log tra cứu, kiểm soát tần suất truy cập (rate limit)</t>
  </si>
  <si>
    <t>Cho phép xuất kết quả ở định dạng JSON/XML</t>
  </si>
  <si>
    <t>Dịch vụ khai thác danh sách loại văn bản</t>
  </si>
  <si>
    <t>Trục LGSP, Cổng thông tin Bộ/Ngành</t>
  </si>
  <si>
    <t>Gọi API lấy danh sách loại văn bản từ CSDL Quốc gia</t>
  </si>
  <si>
    <t>Cho phép lọc theo nhóm loại (Luật, Nghị định, Thông tư…)</t>
  </si>
  <si>
    <t>Hỗ trợ phân trang và giới hạn kết quả truy vấn</t>
  </si>
  <si>
    <t>Ghi log truy vấn và kết quả trả về</t>
  </si>
  <si>
    <t>Cập nhật bộ nhớ đệm (cache) để tăng tốc độ phản hồi</t>
  </si>
  <si>
    <t>Dịch vụ khai thác danh sách trạng thái văn bản</t>
  </si>
  <si>
    <t>Gọi API lấy danh sách trạng thái văn bản (còn hiệu lực, hết hiệu lực, bị thay thế…)</t>
  </si>
  <si>
    <t>Lọc kết quả theo thời điểm hiệu lực</t>
  </si>
  <si>
    <t>Kết xuất dữ liệu ở định dạng JSON/XML</t>
  </si>
  <si>
    <t>Ghi log truy cập và tần suất khai thác</t>
  </si>
  <si>
    <t>Cập nhật cache định kỳ để giảm tải API nguồn</t>
  </si>
  <si>
    <t>Dịch vụ khai thác danh sách cơ quan ban hành</t>
  </si>
  <si>
    <t>Cung cấp API danh sách cơ quan ban hành văn bản pháp luật</t>
  </si>
  <si>
    <t>Cho phép lọc theo cấp hành chính (Trung ương, Tỉnh, Huyện)</t>
  </si>
  <si>
    <t>Cho phép tìm kiếm theo tên cơ quan hoặc mã định danh</t>
  </si>
  <si>
    <t>Kết xuất JSON/XML</t>
  </si>
  <si>
    <t>Ghi log và lưu lịch sử truy cập</t>
  </si>
  <si>
    <t>Dịch vụ khai thác danh mục người ký</t>
  </si>
  <si>
    <t>Cung cấp API danh sách người ký văn bản pháp luật</t>
  </si>
  <si>
    <t>Cho phép tìm kiếm theo tên hoặc cơ quan công tác</t>
  </si>
  <si>
    <t>Lọc theo thời gian hoặc loại văn bản liên quan</t>
  </si>
  <si>
    <t>Trả về dữ liệu chuẩn hóa cho UI hiển thị</t>
  </si>
  <si>
    <t>Ghi log truy cập và thống kê tần suất sử dụng</t>
  </si>
  <si>
    <t>Dịch vụ khai thác danh mục lĩnh vực</t>
  </si>
  <si>
    <t>Cung cấp API danh mục lĩnh vực văn bản (Giáo dục, Y tế, Tài chính…)</t>
  </si>
  <si>
    <t>Cho phép lọc và tìm kiếm theo tên lĩnh vực</t>
  </si>
  <si>
    <t>Cho phép lấy dữ liệu toàn bộ để đồng bộ định kỳ</t>
  </si>
  <si>
    <t>Ghi log và hỗ trợ cache tự động</t>
  </si>
  <si>
    <t>Kiểm soát truy cập qua API Key</t>
  </si>
  <si>
    <t>Cung cấp API danh mục ngành quản lý</t>
  </si>
  <si>
    <t>Cho phép lọc theo cấp ngành hoặc mã ngành</t>
  </si>
  <si>
    <t>Cung cấp dữ liệu JSON/XML phục vụ đồng bộ</t>
  </si>
  <si>
    <t>Ghi log và thống kê truy cập theo cơ quan</t>
  </si>
  <si>
    <t>Cập nhật cache theo chu kỳ để giảm tải hệ thống nguồn</t>
  </si>
  <si>
    <t>Dịch vụ khai thác danh sách văn bản pháp luật</t>
  </si>
  <si>
    <t>Cung cấp API lấy danh sách văn bản pháp luật từ CSDL Quốc gia</t>
  </si>
  <si>
    <t>Cho phép lọc theo loại, cơ quan ban hành, lĩnh vực, trạng thái, người ký</t>
  </si>
  <si>
    <t>Hỗ trợ phân trang và truy vấn theo khoảng thời gian ban hành</t>
  </si>
  <si>
    <t>Kết xuất dữ liệu ở định dạng JSON/XML cho đồng bộ</t>
  </si>
  <si>
    <t>Ghi log truy cập, thống kê và AuditTrail</t>
  </si>
  <si>
    <t>Cập nhật cache để tối ưu hiệu năng đồng bộ</t>
  </si>
  <si>
    <t>Đồng bộ định kỳ dữ liệu mới về Cổng thông tin Bộ/Ngành</t>
  </si>
  <si>
    <t>Dịch vụ chia sẻ thông tin công dân trong CSDLQG về dân cư</t>
  </si>
  <si>
    <t>Tiếp nhận yêu cầu truy vấn thông tin công dân từ hệ thống nguồn</t>
  </si>
  <si>
    <t>Kiểm tra tính hợp lệ và quyền truy cập (theo mã dịch vụ, đơn vị, mục đích sử dụng)</t>
  </si>
  <si>
    <t>Gọi đến CSDLQG về dân cư qua NDXP để tra cứu thông tin công dân</t>
  </si>
  <si>
    <t>Nhận và xử lý dữ liệu trả về (thông tin cơ bản, hộ khẩu, quan hệ, tình trạng)</t>
  </si>
  <si>
    <t>Mã hóa dữ liệu cá nhân trong quá trình truyền</t>
  </si>
  <si>
    <t>Ghi log truy cập và lưu AuditTrail theo yêu cầu Bộ Công an</t>
  </si>
  <si>
    <t>Trả kết quả cho hệ thống yêu cầu theo chuẩn JSON/XML</t>
  </si>
  <si>
    <t>Tự động từ chối truy cập nếu vượt giới hạn hoặc sai quyền</t>
  </si>
  <si>
    <t>Tiếp nhận yêu cầu gợi ý từ hệ thống nguồn</t>
  </si>
  <si>
    <t>Kiểm tra dữ liệu đầu vào và xác thực token</t>
  </si>
  <si>
    <t>Gọi đến dịch vụ tra cứu của CSDLQG về dân cư</t>
  </si>
  <si>
    <t>Nhận kết quả gợi ý và trả về số định danh hoặc danh sách gợi ý phù hợp</t>
  </si>
  <si>
    <t>Ghi log tra cứu, thống kê số lượt sử dụng dịch vụ</t>
  </si>
  <si>
    <t>Dịch vụ xác thực thông tin công dân trong CSDLQG về dân cư</t>
  </si>
  <si>
    <t>Trục LGSP, CSDLQG về dân cư, Cổng DVC địa phương</t>
  </si>
  <si>
    <t>Trục LGSP cung cấp API xác thực thông tin công dân có tồn tại và hợp lệ trong CSDLQG hay không</t>
  </si>
  <si>
    <t>Nhận yêu cầu xác thực (theo số định danh hoặc thông tin cá nhân)</t>
  </si>
  <si>
    <t>Kiểm tra tính hợp lệ yêu cầu, xác thực token truy cập</t>
  </si>
  <si>
    <t>Gọi đến CSDLQG để xác minh thông tin</t>
  </si>
  <si>
    <t>Nhận phản hồi “Tồn tại/Không tồn tại/Kiểm tra lỗi”</t>
  </si>
  <si>
    <t>Ghi log, lưu lịch sử truy vấn và trạng thái phản hồi</t>
  </si>
  <si>
    <t>Trả kết quả xác thực về hệ thống yêu cầu ở định dạng JSON</t>
  </si>
  <si>
    <t>Hệ thống</t>
  </si>
  <si>
    <t>Quản trị thông báo</t>
  </si>
  <si>
    <t>Quản lý sự cố</t>
  </si>
  <si>
    <t>Người dùng sử dụng thông tin tài khoản đăng nhập hệ thống. Hệ thống hiển thị giao diện đăng nhập.</t>
  </si>
  <si>
    <t>Người dùng đăng xuất tài khoản khỏi hệ thống. Hệ thống hiển thị giao diện đăng xuất.</t>
  </si>
  <si>
    <t>Người dùng sửa thông tin tài khoản. Hệ thống cập nhật thông tin tài khoản.</t>
  </si>
  <si>
    <t>Cung cấp API xác thực chuẩn OIDC/SAML2 cho các dịch vụ của Bộ</t>
  </si>
  <si>
    <t>Xác thực và cấp quyền người dùng (tổ chức, công dân) qua SSO</t>
  </si>
  <si>
    <t>Xác thực và cấp quyền người dùng nội bộ (cán bộ, công chức) qua SSO</t>
  </si>
  <si>
    <t>Người dùng, Ứng dụng dịch vụ công, Hệ thống</t>
  </si>
  <si>
    <t>Đối soát giao dịch thanh toán điện tử</t>
  </si>
  <si>
    <t>Người dùng, Hệ thống</t>
  </si>
  <si>
    <t>Hệ thống cung cấp API để các hệ thống Một cửa gửi yêu cầu chuyển hồ sơ hành chính qua bưu chính công ích</t>
  </si>
  <si>
    <t>Hệ thống cung cấp API để các hệ thống Một cửa gửi yêu cầu kiểm tra trạng thái vận chuyển</t>
  </si>
  <si>
    <t>Hệ thống cung cấp API cho phép các cơ quan gửi yêu cầu chuyển trả kết quả hồ sơ qua dịch vụ bưu chính công ích</t>
  </si>
  <si>
    <t>Hệ thống, Cổng DVC địa phương</t>
  </si>
  <si>
    <t>Hệ thống thông tin đăng ký và quản lý hộ tịch (Phần mềm quản lý hộ tịch) - Hệ thống - Cổng dịch vụ công địa phương</t>
  </si>
  <si>
    <t>Hệ thống, Hệ thống khác (Cổng DVC, Một cửa, Hộ tịch, Thuế...)</t>
  </si>
  <si>
    <t>Hệ thống cung cấp API chia sẻ thông tin công dân từ CSDLQG về dân cư cho các hệ thống được cấp quyền</t>
  </si>
  <si>
    <t>DỊCH VỤ THÔNG TIN</t>
  </si>
  <si>
    <t>D</t>
  </si>
  <si>
    <t xml:space="preserve">LGSP: Nền tảng chia sẻ, tích hợp dùng chung </t>
  </si>
  <si>
    <t>LDOP: Nền tảng chia sẻ, điều phối dữ liệu ngành/khối cơ quan
- Là hạ tầng kết nối, tích hợp, chia sẻ và điều phối dữ liệu
- Là phương thức kết nối, chia sẻ dữ liệu bắt buộc
- Máy chủ bảo mật điểm kết nối (Agent Node) là thành phần của Nền tảng chia sẻ, điều phối dữ liệu có chức năng bảo mật điểm kết nối phục vụ trao đổi, chia sẻ dữ liệu giữa các cơ sở dữ liệu, hệ thống thông tin</t>
  </si>
  <si>
    <r>
      <t>Dịch vụ</t>
    </r>
    <r>
      <rPr>
        <sz val="11"/>
        <color theme="1"/>
        <rFont val="Times New Roman"/>
        <family val="1"/>
      </rPr>
      <t> dữ liệu (Data services)</t>
    </r>
  </si>
  <si>
    <r>
      <t>Tùy</t>
    </r>
    <r>
      <rPr>
        <sz val="11"/>
        <color theme="1"/>
        <rFont val="Times New Roman"/>
        <family val="1"/>
      </rPr>
      <t> chọn</t>
    </r>
  </si>
  <si>
    <r>
      <t>Dịch vụ dữ</t>
    </r>
    <r>
      <rPr>
        <sz val="11"/>
        <color theme="1"/>
        <rFont val="Times New Roman"/>
        <family val="1"/>
      </rPr>
      <t> liệu</t>
    </r>
  </si>
  <si>
    <r>
      <t>- Có khả năng khai báo kết nối thu</t>
    </r>
    <r>
      <rPr>
        <sz val="11"/>
        <color theme="1"/>
        <rFont val="Times New Roman"/>
        <family val="1"/>
      </rPr>
      <t> thập dữ liệu từ nhiều nguồn dữ liệu có cấu trúc và phi cấu trúc.</t>
    </r>
  </si>
  <si>
    <t>Nền tảng chia sẻ, điều phối dữ liệu quốc gia NDOP cung cấp các thành phần chính:</t>
  </si>
  <si>
    <t>- Thành phần Tích hợp dữ liệu quốc gia: thực hiện chức năng thu thập, tích hợp dữ liệu từ các cơ quan chủ quản dữ liệu về Cơ sở dữ liệu tổng hợp quốc gia theo thời gian thực hoặc định kỳ.</t>
  </si>
  <si>
    <t>- Thành phần Phân phối dữ liệu quốc gia: thực hiện chức năng phân phối dữ liệu từ Cơ sở dữ liệu tổng hợp quốc gia tới cơ quan sử dụng dữ liệu theo yêu cầu hoặc chủ động.</t>
  </si>
  <si>
    <t>- Thành phần Chia sẻ dữ liệu quốc gia: thực hiện chức năng kết nối, giám sát và trung gian cho phép các cơ quan trao đổi dữ liệu trực tiếp với nhau sau khi xác thực và đăng ký dữ liệu và dịch vụ trao đổi dữ liệu.</t>
  </si>
  <si>
    <t>- Thành phần bảo mật điểm kết nối AGN (Agent Node) là thành phần của nền tảng NDOP được triển khai tại các cơ quan, tổ chức, bộ ngành, địa phương bảo đảm về an toàn bảo mật điểm kết nối và trao đổi dữ liệu giữa nền tảng LDOP với nền tảng NDOP tại Trung tâm dữ liệu quốc gia để thực hiện điều phối dữ liệu.</t>
  </si>
  <si>
    <t>Nền tảng LDOP bao gồm các thành phần cơ bản có chức năng tương tự như nền tảng NDOP (tích hợp dữ liệu; phân phối dữ liệu; chia sẻ dữ liệu) và trao đổi dữ liệu với Nền tảng NDOP thông qua thành phần bảo mật điểm kết nối AGN.</t>
  </si>
  <si>
    <t>Quản lý tài khoản người dùng</t>
  </si>
  <si>
    <t>Phân quyền người dùng theo vai trò</t>
  </si>
  <si>
    <t>Quản lý vai trò hệ thống</t>
  </si>
  <si>
    <t>Quản lý phiên làm việc</t>
  </si>
  <si>
    <t>Quản lý nhật ký hệ thống</t>
  </si>
  <si>
    <t>Giám sát trạng thái hệ thống</t>
  </si>
  <si>
    <t>Giám sát hoạt động các dịch vụ</t>
  </si>
  <si>
    <t>Thiết lập cảnh báo sự cố</t>
  </si>
  <si>
    <t>Tích hợp dữ liệu</t>
  </si>
  <si>
    <t>Thiết lập kết nối dữ liệu thời gian thực</t>
  </si>
  <si>
    <t>Kiểm tra trạng thái kết nối dữ liệu</t>
  </si>
  <si>
    <t>Thu thập dữ liệu từ cơ quan chủ quản</t>
  </si>
  <si>
    <t>Xác thực dữ liệu nguồn</t>
  </si>
  <si>
    <t>Tích hợp dữ liệu vào CSDL tổng hợp</t>
  </si>
  <si>
    <t>Ghi nhật ký quá trình tích hợp</t>
  </si>
  <si>
    <t>Cảnh báo khi tích hợp thất bại</t>
  </si>
  <si>
    <t>Tích hợp dữ liệu theo thời gian thực</t>
  </si>
  <si>
    <t>Tích hợp dữ liệu định kỳ</t>
  </si>
  <si>
    <t>Thiết lập lịch trình tích hợp định kỳ</t>
  </si>
  <si>
    <t>Thu thập dữ liệu theo lịch định kỳ</t>
  </si>
  <si>
    <t>Xác nhận kết quả tích hợp thành công</t>
  </si>
  <si>
    <t>Báo cáo tình trạng tích hợp định kỳ</t>
  </si>
  <si>
    <t>Phân phối dữ liệu</t>
  </si>
  <si>
    <t>Phân phối dữ liệu theo yêu cầu</t>
  </si>
  <si>
    <t>Nhận yêu cầu phân phối dữ liệu</t>
  </si>
  <si>
    <t>Xác thực quyền truy cập dữ liệu</t>
  </si>
  <si>
    <t>Kiểm tra sẵn sàng dữ liệu phân phối</t>
  </si>
  <si>
    <t>Ghi nhật ký phân phối theo yêu cầu</t>
  </si>
  <si>
    <t>Thông báo lỗi khi phân phối thất bại</t>
  </si>
  <si>
    <t>Báo cáo thống kê yêu cầu phân phối</t>
  </si>
  <si>
    <t>Phân phối dữ liệu chủ động</t>
  </si>
  <si>
    <t>Kiểm tra quyền truy cập dữ liệu của bên nhận</t>
  </si>
  <si>
    <t>Cảnh báo khi phân phối thất bại</t>
  </si>
  <si>
    <t>Lưu trữ bản sao dữ liệu phân phối</t>
  </si>
  <si>
    <t>Báo cáo tình trạng phân phối chủ động</t>
  </si>
  <si>
    <t>Xác thực cơ quan tham gia chia sẻ</t>
  </si>
  <si>
    <t>Đăng ký dịch vụ chia sẻ dữ liệu</t>
  </si>
  <si>
    <t>Quản lý lịch sử dịch vụ chia sẻ</t>
  </si>
  <si>
    <t>Ghi nhật ký chia sẻ theo yêu cầu</t>
  </si>
  <si>
    <t>Thông báo lỗi chia sẻ</t>
  </si>
  <si>
    <t>Báo cáo tình trạng chia sẻ theo yêu cầu</t>
  </si>
  <si>
    <t>Thông báo cơ quan nhận dữ liệu</t>
  </si>
  <si>
    <t>Báo cáo tình trạng chia sẻ chủ động</t>
  </si>
  <si>
    <t>Chia sẻ dữ liệu theo yêu cầu</t>
  </si>
  <si>
    <t>Chia sẻ dữ liệu chủ động</t>
  </si>
  <si>
    <t>Báo cáo thống kê</t>
  </si>
  <si>
    <t>Báo cáo tích hợp dữ liệu</t>
  </si>
  <si>
    <t>Báo cáo phân phối dữ liệu</t>
  </si>
  <si>
    <t>Báo cáo chia sẻ dữ liệu</t>
  </si>
  <si>
    <t>Báo cáo nhật ký hệ thống</t>
  </si>
  <si>
    <t>Báo cáo giám sát dữ liệu</t>
  </si>
  <si>
    <t>Báo cáo hiệu năng hệ thống</t>
  </si>
  <si>
    <t>Báo cáo dữ liệu mới phát sinh</t>
  </si>
  <si>
    <t>Báo cáo lỗi dữ liệu</t>
  </si>
  <si>
    <t>Báo cáo thống kê lỗi hệ thống</t>
  </si>
  <si>
    <t>Báo cáo dữ liệu theo yêu cầu</t>
  </si>
  <si>
    <t>Báo cáo tổng hợp quản trị</t>
  </si>
  <si>
    <t>Tạo, sửa, vô hiệu hóa và xóa tài khoản; thiết lập thông tin cá nhân, liên hệ và trạng thái tài khoản.</t>
  </si>
  <si>
    <t>Gán quyền hạn dựa trên vai trò, đảm bảo chỉ truy cập các chức năng và dữ liệu phù hợp.</t>
  </si>
  <si>
    <t>Tạo và quản lý nhóm người dùng để phân quyền và theo dõi hoạt động nhóm.</t>
  </si>
  <si>
    <t>Định nghĩa vai trò và quyền hạn tương ứng cho người dùng và nhóm.</t>
  </si>
  <si>
    <t>Quản lý đăng nhập, đăng xuất, ghi nhận lịch sử phiên làm việc, bảo mật truy cập.</t>
  </si>
  <si>
    <t>Theo dõi tất cả phiên đăng nhập; tự động ngắt khi hết hạn hoặc bất thường.</t>
  </si>
  <si>
    <t>Lưu trữ, tra cứu và phân tích nhật ký hoạt động hệ thống và người dùng.</t>
  </si>
  <si>
    <t>Cấu hình cảnh báo tự động khi phát hiện lỗi, gửi email, SMS hoặc thông báo trực tiếp.</t>
  </si>
  <si>
    <t>Theo dõi trạng thái kết nối, cảnh báo khi bị gián đoạn.</t>
  </si>
  <si>
    <t>Tự động lấy dữ liệu mới từ nguồn theo thời gian thực.</t>
  </si>
  <si>
    <t>Kiểm tra tính hợp lệ, định dạng và quyền truy cập dữ liệu từ nguồn.</t>
  </si>
  <si>
    <t>Lưu dữ liệu đã chuẩn hóa vào cơ sở dữ liệu tổng hợp để sử dụng chung.</t>
  </si>
  <si>
    <t>Cấu hình tần suất tích hợp dữ liệu tự động theo ngày/tuần/tháng.</t>
  </si>
  <si>
    <t>Lưu trữ dữ liệu chuẩn hóa, đảm bảo sẵn sàng cho phân phối và chia sẻ.</t>
  </si>
  <si>
    <t>Tạo báo cáo trạng thái tích hợp và gửi thông báo cho bên chủ quản.</t>
  </si>
  <si>
    <t>Lập báo cáo về số lượng dữ liệu đã tích hợp, lỗi phát sinh, thời gian xử lý.</t>
  </si>
  <si>
    <t>Xác định dữ liệu cần gửi có sẵn và hợp lệ.</t>
  </si>
  <si>
    <t>Phân phối dữ liệu theo kênh kết nối định sẵn.</t>
  </si>
  <si>
    <t>Nhận xác nhận từ cơ quan nhận sau khi dữ liệu được phân phối.</t>
  </si>
  <si>
    <t>Gửi cảnh báo nếu dữ liệu không được phân phối thành công.</t>
  </si>
  <si>
    <t>Lập báo cáo tổng hợp các yêu cầu phân phối dữ liệu.</t>
  </si>
  <si>
    <t>Theo dõi dữ liệu mới để phân phối chủ động.</t>
  </si>
  <si>
    <t>Xác minh quyền nhận dữ liệu trước khi phân phối chủ động.</t>
  </si>
  <si>
    <t>Gửi thông báo khi có dữ liệu mới được phân phối.</t>
  </si>
  <si>
    <t>Giữ bản sao dữ liệu đã phân phối để đối chiếu và phục hồi khi cần.</t>
  </si>
  <si>
    <t>Lập báo cáo chi tiết các lần phân phối tự động, kết quả và lỗi.</t>
  </si>
  <si>
    <t>Ghi nhận lịch sử hoạt động dịch vụ chia sẻ (kết nối, yêu cầu, phản hồi, lỗi) nhằm phục vụ giám sát, phân tích và cải tiến.</t>
  </si>
  <si>
    <t>Tổng hợp, thống kê các yêu cầu chia sẻ dữ liệu theo thời gian, cơ quan, trạng thái (thành công/lỗi/chờ xử lý) để phục vụ công tác quản trị và giám sát hoạt động chia sẻ.</t>
  </si>
  <si>
    <t>Theo dõi các nguồn dữ liệu được đăng ký chia sẻ; khi phát hiện có bản ghi mới hoặc thay đổi dữ liệu, hệ thống ghi nhận sự kiện để kích hoạt quy trình chia sẻ chủ động.</t>
  </si>
  <si>
    <t>Tổng hợp và hiển thị thông tin về các phiên chia sẻ dữ liệu chủ động (số lượng, tỷ lệ thành công, lỗi, dung lượng truyền) để đánh giá mức độ hiệu quả của quá trình chia sẻ.</t>
  </si>
  <si>
    <t>Theo dõi, ghi nhận và quản lý lịch sử phiên bản của bộ dữ liệu đã đăng ký - khi có thay đổi, cần cập nhật và công bố.</t>
  </si>
  <si>
    <t>Xác nhận cơ quan sử dụng (nhận) dữ liệu</t>
  </si>
  <si>
    <t>Quản trị hệ thống; Hệ thống chủ quản dữ liệu</t>
  </si>
  <si>
    <t>Hệ thống LGSP; Hệ thống chủ quản dữ liệu</t>
  </si>
  <si>
    <t>Hệ thống LGSP; HT sử dụng dữ liệu</t>
  </si>
  <si>
    <t xml:space="preserve">Hệ thống thông tin đăng ký và quản lý hộ tịch </t>
  </si>
  <si>
    <t xml:space="preserve">Cơ sở dữ liệu quốc gia về văn bản pháp luật </t>
  </si>
  <si>
    <t>Dữ liệu danh mục dùng chung quốc gia</t>
  </si>
  <si>
    <t>Gửi hồ sơ lên LGSP</t>
  </si>
  <si>
    <t>Quản trị hệ thống tạm khóa trạng thái sử dụng dịch vụ</t>
  </si>
  <si>
    <t>Danh mục mã chức danh trong các cơ quan Đảng cộng sản Việt Nam</t>
  </si>
  <si>
    <t>Người dùng có thể đăng nhập vào hệ thống bằng tài khoản hợp lệ</t>
  </si>
  <si>
    <t>Người dùng có thể đăng xuất khỏi hệ thống</t>
  </si>
  <si>
    <t>Quản trị hệ thống có thể xem danh sách phiên làm việc của người dùng</t>
  </si>
  <si>
    <t>Quản trị hệ thống có thể thiết lập chính sách bảo mật truy cập (ví dụ: giới hạn thời gian phiên, số lần đăng nhập sai, tự động đăng xuất)</t>
  </si>
  <si>
    <t>Quản trị hệ thống có thể xem danh sách tất cả các phiên đăng nhập hiện tại</t>
  </si>
  <si>
    <t>Quản trị hệ thống có thể tìm kiếm và lọc các phiên đăng nhập theo tài khoản, thời gian hoặc trạng thái</t>
  </si>
  <si>
    <t xml:space="preserve">Quản trị hệ thống có thể xem chi tiết thông tin của từng phiên đăng nhập </t>
  </si>
  <si>
    <t>Quản trị hệ thống có thể kết thúc một phiên đăng nhập đang hoạt động</t>
  </si>
  <si>
    <t>Quản trị hệ thống có thể cấu hình các loại cảnh báo sự cố (dừng dịch vụ, lỗi kết nối, tải cao, phản hồi chậm…)</t>
  </si>
  <si>
    <t>Quản trị hệ thống có thể thiết lập ngưỡng cảnh báo cho từng loại sự cố</t>
  </si>
  <si>
    <t>Quản trị hệ thống có thể xem lịch sử các cảnh báo đã phát sinh</t>
  </si>
  <si>
    <t>Quản trị hệ thống có thể tạm dừng hoặc kích hoạt lại cảnh báo cho từng loại sự cố</t>
  </si>
  <si>
    <t>Quản trị hệ thống có thể xuất báo cáo cảnh báo để phục vụ phân tích và cải thiện vận hành</t>
  </si>
  <si>
    <t>Thiết lập kết nối API, dịch vụ để lấy dữ liệu ngay khi phát sinh.</t>
  </si>
  <si>
    <t>Quản trị hệ thống có thể chỉnh sửa hoặc ngắt kết nối dữ liệu khi cần thiết</t>
  </si>
  <si>
    <t>Quản trị hệ thống có thể xem chi tiết thông tin dữ liệu nhận về từ nguồn thời gian thực</t>
  </si>
  <si>
    <t>Quản trị hệ thống có thể xuất báo cáo tình trạng kết nối dữ liệu thời gian thực</t>
  </si>
  <si>
    <t>Quản trị hệ thống có thể xem tổng quan trạng thái kết nối của tất cả nguồn dữ liệu trên giao diện quản lý</t>
  </si>
  <si>
    <t>Quản trị hệ thống có thể xem chi tiết thông tin từng kết nối, bao gồm thời gian, trạng thái và lỗi (nếu có)</t>
  </si>
  <si>
    <t>Quản trị hệ thống có thể tìm kiếm và lọc các kết nối theo trạng thái, nguồn dữ liệu hoặc thời gian</t>
  </si>
  <si>
    <t>Quản trị hệ thống có thể xuất báo cáo trạng thái kết nối dữ liệu và lịch sử cảnh báo theo khoảng thời gian</t>
  </si>
  <si>
    <t>Hệ thống LGSP có thể ghi nhận và lưu log tất cả các phiên thu thập dữ liệu</t>
  </si>
  <si>
    <t>Hệ thống LGSP có thể phát hiện và cảnh báo khi quá trình thu thập dữ liệu thất bại hoặc gián đoạn</t>
  </si>
  <si>
    <t>Hệ thống LGSP có thể tự động thử lại thu thập khi kết nối bị gián đoạn</t>
  </si>
  <si>
    <t>Quản trị hệ thống có thể xem tổng quan lịch sử thu thập dữ liệu từ các nguồn</t>
  </si>
  <si>
    <t>Quản trị hệ thống có thể xem chi tiết dữ liệu đã thu thập theo thời gian, nguồn hoặc loại dữ liệu</t>
  </si>
  <si>
    <t>Hệ thống LGSP có thể kiểm tra dữ liệu thu thập để đảm bảo tính toàn vẹn và chính xác</t>
  </si>
  <si>
    <t>Quản trị hệ thống có thể xuất báo cáo tình trạng thu thập dữ liệu theo khoảng thời gian</t>
  </si>
  <si>
    <t>Hệ thống LGSP có thể kiểm tra tính hợp lệ của dữ liệu nhận từ Hệ thống chủ quản dữ liệu</t>
  </si>
  <si>
    <t>Hệ thống LGSP có thể xác thực quyền truy cập dữ liệu của nguồn trước khi nhập vào hệ thống</t>
  </si>
  <si>
    <t>Hệ thống LGSP có thể phát hiện và cảnh báo khi dữ liệu không hợp lệ hoặc không đủ quyền truy cập</t>
  </si>
  <si>
    <t>Quản trị hệ thống có thể xem danh sách dữ liệu bị từ chối hoặc lỗi trong quá trình xác thực</t>
  </si>
  <si>
    <t>Hệ thống LGSP có thể lọc và phân loại dữ liệu hợp lệ và không hợp lệ trước khi lưu trữ</t>
  </si>
  <si>
    <t>Hệ thống LGSP có thể gửi thông báo lỗi đến nguồn dữ liệu nếu phát hiện vi phạm định dạng hoặc quyền truy cập</t>
  </si>
  <si>
    <t>Hệ thống LGSP có thể kiểm tra định dạng dữ liệu theo quy chuẩn (XML, JSON,…)</t>
  </si>
  <si>
    <t xml:space="preserve">Hệ thống LGSP có thể ghi log chi tiết kết quả xác thực dữ liệu </t>
  </si>
  <si>
    <t>Hệ thống LGSP có thể lưu trữ dữ liệu vào các bảng hoặc kho dữ liệu tổng hợp theo cấu trúc chuẩn</t>
  </si>
  <si>
    <t>Quản trị hệ thống có thể xem tổng quan số lượng bản ghi đã được tích hợp theo nguồn, loại dữ liệu và thời gian</t>
  </si>
  <si>
    <t>Hệ thống LGSP có thể phát hiện và cảnh báo khi xảy ra lỗi trong quá trình lưu trữ dữ liệu</t>
  </si>
  <si>
    <t>Hệ thống LGSP có thể thực hiện cơ chế kiểm soát trùng lặp và dữ liệu cũ khi lưu vào CSDL tổng hợp</t>
  </si>
  <si>
    <t>Quản trị hệ thống có thể xuất báo cáo kết quả tích hợp dữ liệu</t>
  </si>
  <si>
    <t>Hệ thống LGSP có thể cung cấp dữ liệu tích hợp cho các hệ thống sử dụng chung</t>
  </si>
  <si>
    <t>Hệ thống LGSP có thể ghi log chi tiết quá trình tích hợp</t>
  </si>
  <si>
    <t xml:space="preserve">Hệ thống LGSP có thể lập lịch tự động tích hợp dữ liệu theo thời gian thực </t>
  </si>
  <si>
    <t>Hệ thống LGSP có thể lưu thông tin chi tiết về nguồn dữ liệu, loại dữ liệu và số lượng bản ghi được xử lý</t>
  </si>
  <si>
    <t>Hệ thống LGSP có thể lưu nội dung lỗi hoặc mã lỗi phục vụ tra cứu và khắc phục sự cố</t>
  </si>
  <si>
    <t>Quản trị hệ thống có thể tra cứu, lọc và xem chi tiết nhật ký theo khoảng thời gian, nguồn dữ liệu hoặc trạng thái xử lý</t>
  </si>
  <si>
    <t>Quản trị hệ thống có thể xuất báo cáo tổng hợp nhật ký tích hợp để phục vụ giám sát, kiểm tra hoặc đối soát dữ liệu</t>
  </si>
  <si>
    <t>Hệ thống LGSP có thể tự động ghi lại nhật ký tích hợp dữ liệu, bao gồm thời gian bắt đầu và kết thúc</t>
  </si>
  <si>
    <t>Hệ thống LGSP có thể cảnh báo tự động khi phát hiện  lỗi trong các lần tích hợp</t>
  </si>
  <si>
    <t>Hệ thống LGSP có thể tự động phát hiện các trường hợp tích hợp dữ liệu không thành công hoặc bị gián đoạn</t>
  </si>
  <si>
    <t>Quản trị hệ thống có thể cấu hình kênh nhận cảnh báo và người nhận phù hợp theo từng loại dữ liệu hoặc nguồn tích hợp</t>
  </si>
  <si>
    <t xml:space="preserve">Hệ thống LGSP có thể ghi nhận chi tiết lỗi, bao gồm nguồn dữ liệu, loại dữ liệu, thời gian và nguyên nhân </t>
  </si>
  <si>
    <t xml:space="preserve">Hệ thống LGSP có thể gửi thông báo cảnh báo </t>
  </si>
  <si>
    <t>Quản trị hệ thống có thể xem danh sách các lỗi tích hợp, thống kê theo nguồn, loại dữ liệu</t>
  </si>
  <si>
    <t xml:space="preserve">Hệ thống LGSP có thể lưu trữ toàn bộ lịch sử cảnh báo để phục vụ kiểm tra, truy vết và đối soát </t>
  </si>
  <si>
    <t>Quản trị hệ thống có thể cấu hình lịch trình tự động tích hợp dữ liệu theo chu kỳ ngày, tuần, tháng hoặc theo khoảng thời gian tùy chọn</t>
  </si>
  <si>
    <t>Hệ thống LGSP có thể cho phép lựa chọn nguồn dữ liệu, loại dữ liệu và phương thức tích hợp (theo lô hoặc thời gian thực) cho từng lịch trình</t>
  </si>
  <si>
    <t>Quản trị hệ thống có thể thiết lập khung giờ thực hiện tích hợp và mức độ ưu tiên xử lý giữa các nguồn dữ liệu</t>
  </si>
  <si>
    <t>Hệ thống LGSP có thể ghi nhận lịch sử thực hiện tích hợp định kỳ, bao gồm thời gian bắt đầu, kết thúc, kết quả và số lượng bản ghi xử lý</t>
  </si>
  <si>
    <t>Quản trị hệ thống có thể tạm dừng, thay đổi hoặc hủy lịch trình tích hợp khi cần điều chỉnh</t>
  </si>
  <si>
    <t>Hệ thống LGSP có thể tự động kích hoạt tiến trình tích hợp đúng lịch trình đã thiết lập</t>
  </si>
  <si>
    <t xml:space="preserve">Quản tri hệ thống có thể xem thông báo kết quả tích hợp </t>
  </si>
  <si>
    <t>Tự động lấy dữ liệu định kỳ từ các Hệ thống chủ quản dữ liệu</t>
  </si>
  <si>
    <t>Quản trị hệ thống có thể xem lịch sử các lần thu thập dữ liệu, kết quả thực hiện và lỗi (nếu có)</t>
  </si>
  <si>
    <t>Hệ thống LGSP có thể tự động khởi tạo tiến trình thu thập dữ liệu từ các Hệ thống chủ quản dữ liệu theo lịch trình đã được thiết lập</t>
  </si>
  <si>
    <t>Hệ thống LGSP có thể kết nối đến các API hoặc dịch vụ chia sẻ dữ liệu của Hệ thống chủ quản dữ liệu để lấy dữ liệu mới nhất</t>
  </si>
  <si>
    <t>Quản trị hệ thống có thể xem thông báo hoàn thành hoặc cảnh báo lỗi khi quá trình thu thập dữ liệu định kỳ gặp sự cố</t>
  </si>
  <si>
    <t>Hệ thống LGSP; Hệ thống chủ quản dữ liệu;
Quản trị hệ thống</t>
  </si>
  <si>
    <t>Quản trị hệ thống có thể xem thông tin tổng hợp kết quả tích hợp định kỳ</t>
  </si>
  <si>
    <t xml:space="preserve">Quản trị hệ thống có thể xem thông báo xác nhận kết quả tích hợp </t>
  </si>
  <si>
    <t xml:space="preserve">Quản trị hệ thống có thể xem log chi tiết kết quả tích hợp </t>
  </si>
  <si>
    <t xml:space="preserve">Quản trị hệ thống có thể xem thông tin báo cáo trạng thái tích hợp </t>
  </si>
  <si>
    <t>Thông báo lỗi tích hợp dữ liệu định kỳ</t>
  </si>
  <si>
    <t xml:space="preserve"> </t>
  </si>
  <si>
    <t>Quản trị hệ thống có thể xem nội dung thông báo lỗi</t>
  </si>
  <si>
    <t>Quản trị hệ thống có thể xem danh sách lỗi tích hợp theo phân loại mức độ nghiêm trọng</t>
  </si>
  <si>
    <t>Quản trị hệ thống có thể xem chi tiết log lỗi, truy xuất phiên tích hợp liên quan</t>
  </si>
  <si>
    <t>Quản trị hệ thống có thể xác nhận đã tiếp nhận thông báo lỗi</t>
  </si>
  <si>
    <t>Quản trị hệ thống có thể xem tổng hợp danh sách lỗi</t>
  </si>
  <si>
    <t>Quản trị hệ thống có thể lập báo cáo tích hợp định kỳ theo thời gian</t>
  </si>
  <si>
    <t>Quản trị hệ thống có thể lập báo cáo tích hợp định kỳ theo nguồn dữ liệu</t>
  </si>
  <si>
    <t>Quản trị hệ thống có thể lập báo cáo tích hợp định kỳ theo loại dữ liệu</t>
  </si>
  <si>
    <t>Quản trị hệ thống có thể xuất báo cáo định kỳ dưới nhiều định dạng Excel</t>
  </si>
  <si>
    <t>Quản trị hệ thống xem danh sách các yêu cầu phân phối dữ liệu đang chờ xử lý</t>
  </si>
  <si>
    <t xml:space="preserve">Hệ thống sử dụng dữ liệu thực hiện xác thực quyền truy cập </t>
  </si>
  <si>
    <t>Hệ thống sử dụng dữ liệu có thể gửi yêu cầu phân phối dữ liệu đến Hệ thống LGSP</t>
  </si>
  <si>
    <t xml:space="preserve">Quản trị hệ thống có thể xem lịch sử các yêu cầu phân phối dữ liệu </t>
  </si>
  <si>
    <t>Hệ thống sử dụng dữ liệu có thể nhận thông báo yêu cầu được chấp thuận hoặc từ chối</t>
  </si>
  <si>
    <t xml:space="preserve">Hệ thống sử dụng dữ liệu gửi yêu cầu truy cập dữ liệu </t>
  </si>
  <si>
    <t xml:space="preserve">Hệ thống sử dụng dữ liệu xác thực quyền truy cập </t>
  </si>
  <si>
    <t xml:space="preserve">Hệ thống sử dụng dữ liệu xác nhận phạm vi dữ liệu được phép truy cập </t>
  </si>
  <si>
    <t>Hệ thống sử dụng dữ liệu ghi nhận kết quả xác thực  lưu vào log</t>
  </si>
  <si>
    <t>Hệ thống sử dụng dữ liệu nhận cảnh báo nếu yêu cầu truy cập không hợp lệ hoặc vượt quyền hạn</t>
  </si>
  <si>
    <t xml:space="preserve">Lấy dữ liệu từ CSDL </t>
  </si>
  <si>
    <t>Quản trị hệ thống có thể xem danh sách dữ liệu đã kiểm tra và trạng thái sẵn sàng của từng nguồn dữ liệu</t>
  </si>
  <si>
    <t>Hệ thống LGSP; HT sử dụng dữ liệu; Quản trị hệ thống</t>
  </si>
  <si>
    <t>Quản trị hệ thống có thể nhận cảnh báo dữ liệu chưa sẵn sàng hoặc không hợp lệ</t>
  </si>
  <si>
    <t>Gửi dữ liệu tới hệ thống sử dụng dữ liệu yêu cầu</t>
  </si>
  <si>
    <t>Hệ thống sử dụng dữ liệu nhận dữ liệu theo kênh phân phối đã đăng ký</t>
  </si>
  <si>
    <t>Quản trị hệ thống có thể xem lịch sử phân phối dữ liệu</t>
  </si>
  <si>
    <t>Hệ thống sử dụng dữ liệu phản hồi nhận dữ liệu theo kênh phân phối đã đăng ký</t>
  </si>
  <si>
    <t>Quản trị hệ thống có thể xem thông tin phản hồi của Hệ thống sử dụng dữ liệu</t>
  </si>
  <si>
    <t>Quản trị hệ thống có thể xem thông tin các phiên phân phối dữ liệu theo yêu cầu</t>
  </si>
  <si>
    <t>Quản trị hệ thống có thể xem thông tin chi tiết về dữ liệu đã phân phối, bao gồm loại dữ liệu, số lượng bản ghi và phạm vi sử dụng</t>
  </si>
  <si>
    <t>Quản trị hệ thống có thể xem thông tin kết quả phân phối</t>
  </si>
  <si>
    <t>Quản trị hệ thống có thể xem thông tin lỗi phát sinh trong quá trình phân phối</t>
  </si>
  <si>
    <t>Quản trị hệ thống có thể tra cứu, lọc và xem chi tiết nhật ký phân phối theo khoảng thời gian, nguồn dữ liệu hoặc trạng thái thực hiện</t>
  </si>
  <si>
    <t>Xác nhận từ Hệ thống sử dụng dữ liệu</t>
  </si>
  <si>
    <t>Hệ thống sử dụng dữ liệu gửi xác nhận đã nhận dữ liệu được phân phối từ Hệ thống LGSP</t>
  </si>
  <si>
    <t>Hệ thống sử dụng dữ liệu kiểm tra tính đầy đủ, hợp lệ và khả dụng của dữ liệu nhận được</t>
  </si>
  <si>
    <t>Hệ thống sử dụng dữ liệu ghi nhận kết quả xác nhận (thành công, lỗi, thiếu dữ liệu) vào log để lưu trữ</t>
  </si>
  <si>
    <t>Quản trị hệ thống có thể xem thông tin xác nhận</t>
  </si>
  <si>
    <t>Quản trị hệ thống có thể xem thông tin cảnh báo</t>
  </si>
  <si>
    <t>Quản trị hệ thống có thể xem danh sách thông báo lỗi</t>
  </si>
  <si>
    <t>Quản trị hệ thống có thể tìm kiếm thông tin thông báo lỗi</t>
  </si>
  <si>
    <t>Quản trị hệ thống có thể xem chi tiết thông tin thông báo lỗi</t>
  </si>
  <si>
    <t>Quản trị hệ thống có thể xuất danh sách thông báo lỗi ra file excel</t>
  </si>
  <si>
    <t>Quản trị hệ thống có thể thống kê yêu cầu phân phối theo loại dữ liệu</t>
  </si>
  <si>
    <t>Quản trị hệ thống có thể thống kê yêu cầu phân phối theo thời gian yêu cầu</t>
  </si>
  <si>
    <t>Quản trị hệ thống có thể thống kê yêu cầu phân phối theo trạng thái xử lý</t>
  </si>
  <si>
    <t>Quản trị hệ thống có thể thống kê yêu cầu phân phối theo hệ thống sử dụng dữ liệu</t>
  </si>
  <si>
    <t>Quản trị hệ thống có thể thống kê yêu cầu phân phối theo nguồn dữ liệu</t>
  </si>
  <si>
    <t>Quản trị hệ thống xuất báo cáo theo định dạng excel</t>
  </si>
  <si>
    <t>Nhận yêu cầu chia sẻ</t>
  </si>
  <si>
    <t>Xác thực quyền truy cập</t>
  </si>
  <si>
    <t>Quản trị hệ thống có thể xem danh sách dữ liệu mới phát sinh</t>
  </si>
  <si>
    <t>Quản trị hệ thống có thể xem chi tiết dữ liệu mới phát sinh</t>
  </si>
  <si>
    <t>Quản trị hệ thống có thể xem phân loại dữ liệu mới theo mức độ ưu tiên, loại dữ liệu và Hệ thống sử dụng dữ liệu cần nhận</t>
  </si>
  <si>
    <t>Quản trị hệ thống có thể xem thông báo về dữ liệu mới có thể phân phối</t>
  </si>
  <si>
    <t>Quản trị hệ thống có thể xem thông tin tổng hợp về dữ liệu mới phát sinh</t>
  </si>
  <si>
    <t>Hệ thống sử dụng dữ liệu nhận dữ liệu mới theo kênh phân phối đã đăng ký</t>
  </si>
  <si>
    <t xml:space="preserve">Quản trị hệ thống có thể xem nhật ký phân phối dữ liệu mới </t>
  </si>
  <si>
    <t>Quản trị hệ  có thể xem thông báo kết quả phân phối dữ liệu mới</t>
  </si>
  <si>
    <t xml:space="preserve">Hệ thống sử dụng dữ liệu xác nhận đã nhận dữ liệu mới  </t>
  </si>
  <si>
    <t>Báo cáo tổng hợp theo đơn vị</t>
  </si>
  <si>
    <t>Kiểm tra quyền truy cập dữ liệu</t>
  </si>
  <si>
    <t>Hệ thống sử dụng dữ liệu truy cập vào hệ thống</t>
  </si>
  <si>
    <t>Hệ thống sử dụng dữ liệu gửi yêu cầu xác thực quyền truy cập</t>
  </si>
  <si>
    <t>Hệ thống sử dụng nhận phản hồi xác thực quyền truy cập</t>
  </si>
  <si>
    <t>Quản trị hệ thống có thể xem nhật ký truy cập dữ liệu</t>
  </si>
  <si>
    <t>Nhật ký phân phối chủ động</t>
  </si>
  <si>
    <t>Quản trị hệ thống có thể xem nhật ký phân phối chủ động</t>
  </si>
  <si>
    <t>Quản trị hệ thống có thể xem chi tiết nhật ký phân phối theo thời gian thực hiện, nguồn dữ liệu, hệ thống nhận dữ liệu và kết quả phân phối</t>
  </si>
  <si>
    <t>Quản trị hệ thống có thể sắp xếp thông tin nhật ký phân phối chủ động theo thứ tự tăng/giảm</t>
  </si>
  <si>
    <t>Quản trị hệ thống có thể xuất nhật ký phân phối chủ động ra file excel</t>
  </si>
  <si>
    <t>Phân phối dữ liệu mới</t>
  </si>
  <si>
    <t>Thông báo phân phối dữ liệu mới</t>
  </si>
  <si>
    <t>Hệ thống sử dụng dữ liệu có thể nhận thông báo phân phối dữ liệu mới</t>
  </si>
  <si>
    <t>Quản trị hệ thống có thể xem danh sách thông báo phân phối dữ liệu mới</t>
  </si>
  <si>
    <t>Quản trị hệ thống có thể xem chi tiết thông báo phân phối dữ liệu mới</t>
  </si>
  <si>
    <t>Quản trị hệ thống có thể xuất thông báo phân phối dữ liệu mới ra file excel</t>
  </si>
  <si>
    <t>Thông báo lỗi nếu phân phối chủ động thất bại.</t>
  </si>
  <si>
    <t xml:space="preserve">Quản trị hệ thống có thể xem danh sách cảnh báo </t>
  </si>
  <si>
    <t>Quản trị hệ thống có thể xem chi tiết thông tin cảnh báo</t>
  </si>
  <si>
    <t>Hệ thống sử dụng dữ liệu có thể nhận thông tin cảnh báo</t>
  </si>
  <si>
    <t>Quản trị hệ thống có thể xuất thông tin cảnh báo ra file excel</t>
  </si>
  <si>
    <t>Quản trị hệ thống có thể thiết lập quyền truy cập và bảo mật cho các bản sao dữ liệu</t>
  </si>
  <si>
    <t>Quản trị hệ thống có thể sắp xếp danh sách bản sao dữ liệu phân phối theo nguồn, hệ thống nhận hoặc thời gian lưu trữ</t>
  </si>
  <si>
    <t>Quản trị hệ thống có thể xuất danh sách bản sao dữ liệu phân phối ra file excel</t>
  </si>
  <si>
    <t>Quản trị hệ thống có thể xem danh sách bản sao dữ liệu phân phối theo nguồn, hệ thống nhận, thời gian lưu trữ</t>
  </si>
  <si>
    <t>Xác thực người dùng</t>
  </si>
  <si>
    <t>Quản trị hệ thống có thể lập báo cáo tổng hợp tình trạng phân phối chủ động</t>
  </si>
  <si>
    <t>Quản trị hệ thống có thể lập báo cáo tình trạng phân phối chủ động theo thời gian</t>
  </si>
  <si>
    <t>Quản trị hệ thống có thể lập báo cáo tình trạng phân phối chủ động theo dữ liệu</t>
  </si>
  <si>
    <t>Quản lý danh sách hệ thống được phép chia sẻ</t>
  </si>
  <si>
    <t>Đăng ký dữ liệu chia sẻ</t>
  </si>
  <si>
    <t>Xác nhận thông tin dữ liệu chia sẻ</t>
  </si>
  <si>
    <t>Quản lý phiên bản dữ liệu chia sẻ</t>
  </si>
  <si>
    <t>Hệ thống LGSP; Quản trị hệ thống</t>
  </si>
  <si>
    <t>Quản trị hệ thống có thể xem danh sách dữ liệu chia sẻ</t>
  </si>
  <si>
    <t>Quản trị hệ thống có thể xem lịch sử dữ liệu chia sẻ</t>
  </si>
  <si>
    <t>Quản trị hệ thống có thể sắp xếp danh sách dữ liệu chia sẻ theo lịch sử/phiên bản</t>
  </si>
  <si>
    <t>Quản trị hệ thống có thể thống kê phiên bản dữ liệu chia sẻ</t>
  </si>
  <si>
    <t>Quản trị hệ thống có thể xem lịch sử dịch vụ chia sẻ</t>
  </si>
  <si>
    <t xml:space="preserve">Quản trị hệ thống có thể sắp xếp danh sách dịch vụ chia sẻ </t>
  </si>
  <si>
    <t>Quản trị hệ thống có thể thống kê lịch sử dịch vụ chia sẻ</t>
  </si>
  <si>
    <t>Quản trị hệ thống có thể hủy đăng ký dịch vụ chia sẻ</t>
  </si>
  <si>
    <t>Hệ thống sử dụng dữ liệu có thể gửi yêu cầu chia sẻ dữ liệu đến Hệ thống LGSP</t>
  </si>
  <si>
    <t>Quản trị hệ thống xem danh sách các yêu cầu chia sẻ dữ liệu đang chờ xử lý</t>
  </si>
  <si>
    <t xml:space="preserve">Quản trị hệ thống có thể xem lịch sử các yêu cầu chia sẻ dữ liệu </t>
  </si>
  <si>
    <t>Hệ thống sử dụng dữ liệu nhận dữ liệu theo kênh chia sẻ đã đăng ký</t>
  </si>
  <si>
    <t>Hệ thống sử dụng dữ liệu phản hồi nhận dữ liệu theo kênh chia sẻ đã đăng ký</t>
  </si>
  <si>
    <t>Quản trị hệ thống có thể xem lịch sử chia sẻ dữ liệu</t>
  </si>
  <si>
    <t>Quản trị hệ thống có thể xem nhật ký chia sẻ theo yêu cầu</t>
  </si>
  <si>
    <t>Quản trị hệ thống có thể xem chi tiết nhật ký chia sẻ theo thời gian thực hiện, nguồn dữ liệu, hệ thống nhận dữ liệu và kết quả chia sẻ</t>
  </si>
  <si>
    <t>Quản trị hệ thống có thể sắp xếp thông tin nhật ký chia sẻ theo yêu cầu theo thứ tự tăng/giảm</t>
  </si>
  <si>
    <t>Quản trị hệ thống có thể xuất nhật ký chia sẻ theo yêu cầu ra file excel</t>
  </si>
  <si>
    <t>Hệ thống sử dụng dữ liệu gửi xác nhận đã nhận dữ liệu được chia sẻ từ Hệ thống LGSP</t>
  </si>
  <si>
    <t>Quản trị hệ thống có thể lập báo cáo tổng hợp tình trạng chia sẻ theo yêu cầu</t>
  </si>
  <si>
    <t>Quản trị hệ thống có thể lập báo cáo tình trạng chia sẻ theo yêu cầu theo thời gian</t>
  </si>
  <si>
    <t>Quản trị hệ thống có thể lập báo cáo tình trạng chia sẻ theo yêu cầu theo dữ liệu</t>
  </si>
  <si>
    <t>Giám sát dữ liệu chia sẻ mới phát sinh</t>
  </si>
  <si>
    <t>Chia sẻ dữ liệu mới</t>
  </si>
  <si>
    <t>Giám sát dữ liệu phân phối mới phát sinh</t>
  </si>
  <si>
    <t>Quản trị hệ thống có thể xem phân loại dữ liệu mới theo mức độ ưu tiên, loại chia sẻ</t>
  </si>
  <si>
    <t>Quản trị hệ thống có thể xem thông báo về dữ liệu mới có thể chia sẻ</t>
  </si>
  <si>
    <t>Hệ thống sử dụng dữ liệu nhận dữ liệu mới theo kênh chia sẻ đã đăng ký</t>
  </si>
  <si>
    <t xml:space="preserve">Hệ thống sử dụng dữ liệu xác nhận đã nhận dữ liệu chia sẻ mới  </t>
  </si>
  <si>
    <t xml:space="preserve">Quản trị hệ thống có thể xem nhật ký chia sẻ dữ liệu mới </t>
  </si>
  <si>
    <t>Quản trị hệ  có thể xem thông báo kết quả chía sẻ dữ liệu mới</t>
  </si>
  <si>
    <t>Nhật ký chia sẻ chủ động</t>
  </si>
  <si>
    <t>Quản trị hệ thống có thể xem nhật ký chia sẻ chủ động</t>
  </si>
  <si>
    <t>Quản trị hệ thống có thể xem chi tiết nhật ký chia sẻ theo thời gian thực hiện, nguồn dữ liệu, hệ thống nhận dữ liệu và kết quả phân phối</t>
  </si>
  <si>
    <t>Quản trị hệ thống có thể sắp xếp thông tin nhật ký chia sẻ chủ động theo thứ tự tăng/giảm</t>
  </si>
  <si>
    <t>Quản trị hệ thống có thể xuất nhật ký chia sẻ chủ động ra file excel</t>
  </si>
  <si>
    <t>Quản trị hệ thống có thể xem danh sách thông báo chia sẻ dữ liệu mới</t>
  </si>
  <si>
    <t>Quản trị hệ thống có thể xem chi tiết thông báo chia sẻ dữ liệu mới</t>
  </si>
  <si>
    <t>Hệ thống sử dụng dữ liệu có thể nhận thông báo chia sẻ dữ liệu mới</t>
  </si>
  <si>
    <t>Quản trị hệ thống có thể xuất thông báo chia sẻ dữ liệu mới ra file excel</t>
  </si>
  <si>
    <t>Cảnh báo chia sẻ thất bại</t>
  </si>
  <si>
    <t>Quản trị hệ thống có thể lập báo cáo tổng hợp tình trạng chia sẻ chủ động</t>
  </si>
  <si>
    <t>Quản trị hệ thống có thể lập báo cáo tình trạng chia sẻ chủ động theo thời gian</t>
  </si>
  <si>
    <t>Quản trị hệ thống có thể lập báo cáo tình trạng chia sẻ chủ động theo dữ liệu</t>
  </si>
  <si>
    <t>Gửi trạng thái lên LGSP</t>
  </si>
  <si>
    <t>VI</t>
  </si>
  <si>
    <t>VII</t>
  </si>
  <si>
    <t>Thu thập dữ liệu từ hệ thống chủ quản dữ liệu</t>
  </si>
  <si>
    <t>Quản lý, chuẩn hóa và phân loại các loại dữ liệu được chia sẻ và tích hợp trên nền tảng</t>
  </si>
  <si>
    <t>Quản lý, lưu trữ và tra cứu các lược đồ XML (schema) quy định cấu trúc dữ liệu trao đổi giữa các hệ thống</t>
  </si>
  <si>
    <t>Quản lý danh mục các dịch vụ chia sẻ dữ liệu được đăng ký</t>
  </si>
  <si>
    <t>Quản lý danh sách các API được công bố</t>
  </si>
  <si>
    <t>Hệ thống LGSP; HT chủ quản dữ liệu; Quản trị hệ thống</t>
  </si>
  <si>
    <t>HT sử dụng dữ liệu; Hệ thống LGSP; Quản trị hệ thống</t>
  </si>
  <si>
    <t>Đăng nhập/Đăng xuất phần mềm thông qua SSO</t>
  </si>
  <si>
    <t>Đăng nhập/đăng xuất hệ thống thông qua SSO</t>
  </si>
  <si>
    <t>Quản lý thông tin sự cố</t>
  </si>
  <si>
    <t>Quản trị hệ thống có thể xem danh sách thông tin sự cố</t>
  </si>
  <si>
    <t>Quản trị người dùng, danh tính số</t>
  </si>
  <si>
    <t>Đăng nhập/đăng xuất (SSO)</t>
  </si>
  <si>
    <t>Quản lý hệ thống &amp; cấu hình động</t>
  </si>
  <si>
    <t>Cấu hình tham số hệ thống động</t>
  </si>
  <si>
    <t>Khi admin thay đổi cấu hình → các microservice nhận bản cập nhật ngay lập tức. Không cần build code, không restart.</t>
  </si>
  <si>
    <t>Quản lý phiên bản cấu hình</t>
  </si>
  <si>
    <t>Mọi thay đổi được lưu lại, có thể rollback cấu hình cũ</t>
  </si>
  <si>
    <t xml:space="preserve">Quản trị tài nguyên hệ thống </t>
  </si>
  <si>
    <t>Quản trị tài nguyên: CPU, RAM, Storage, Queue, API Gateway</t>
  </si>
  <si>
    <t>Tạo phân hệ giám sát riêng</t>
  </si>
  <si>
    <t>XML/JSON Schema Governance</t>
  </si>
  <si>
    <t>Danh mục mã định danh đơn vị tích hợp</t>
  </si>
  <si>
    <t>Danh mục mã định danh phần mềm tích hợp</t>
  </si>
  <si>
    <t>Quản lý API, Cổng API</t>
  </si>
  <si>
    <t>Đăng ký thông tin API</t>
  </si>
  <si>
    <t>Danh mục phân loại API</t>
  </si>
  <si>
    <t>Gắn nhãn, phân loại API theo nhóm dịch vụ.</t>
  </si>
  <si>
    <t>Quản lý vòng đời API</t>
  </si>
  <si>
    <t>Tạo mới – Cập nhật – Ngưng hoạt động
Phiên bản API (API Versioning).</t>
  </si>
  <si>
    <t>Đăng ký thông tin API: URL, phương thức, giao thức. Hỗ trợ đa giao thức kết nối: REST/JSON; SOAP/XML; File/batch (CSV, XML, JSON); Upload/download file (SFTP/FTPS nếu cần).
Mô tả API: input, output, tham số, schema.</t>
  </si>
  <si>
    <t>Quản lý lỗi &amp; phản hồi API</t>
  </si>
  <si>
    <t>Chuẩn hóa mã lỗi, Ghi log lỗi cơ bản, Response chuẩn</t>
  </si>
  <si>
    <t>Ghép chuỗi xử lý nhiều API (workflow).</t>
  </si>
  <si>
    <t>thay tên mới:</t>
  </si>
  <si>
    <t>Quản lý đơn vị tích hợp</t>
  </si>
  <si>
    <t>Quản lý phần mềm tích hợp</t>
  </si>
  <si>
    <t>Tên đơn vị, mã định danh, địa chỉ.
Người phụ trách kỹ thuật.
Thông tin liên hệ (email, số điện thoại).
Trạng thái hoạt động: đang hoạt động / tạm dừng / thu hồi.</t>
  </si>
  <si>
    <t>Thông tin phần mềm
Mục đích tích hợp.
Hình thức kết nối (REST/SOAP/File/Batch).</t>
  </si>
  <si>
    <t>Đăng ký API được phép sử dụng</t>
  </si>
  <si>
    <t>Liệt kê danh sách API mà phần mềm được sử dụng.
Phân quyền theo loại dữ liệu.</t>
  </si>
  <si>
    <t>Quản lý phần mềm, đơn vị tích hợp</t>
  </si>
  <si>
    <t>Nhật ký truy vết</t>
  </si>
  <si>
    <t>Theo dõi mọi thay đổi thông tin đăng ký phần mềm, đơn vị tích hợp</t>
  </si>
  <si>
    <t>Danh sách các dịch vụ sử dụng, tần xuất sử dụng, Lịch sử thành công / lỗi.</t>
  </si>
  <si>
    <t>Giám sát sử dụng dịch vụ</t>
  </si>
  <si>
    <t>Hệ thống chủ quản dữ liệu;
Hệ thống LGSP; HT sử dụng dữ liệu; Quản trị hệ thống</t>
  </si>
  <si>
    <t>Hệ thống chủ quản dữ liệu gửi thông điệp dữ liệu (message/event) tới API/LGSP.</t>
  </si>
  <si>
    <t>Use case kết thúc khi toàn bộ thông điệp trong queue được xử lý.</t>
  </si>
  <si>
    <t>Đảm bảo dữ liệu tích hợp thời gian thực được xếp hàng (queue), truyền liên tục (streaming), không bị mất khi hệ thống đích tạm dừng hoặc quá tải.</t>
  </si>
  <si>
    <t>THEO DÕI, GIÁM SÁT</t>
  </si>
  <si>
    <t>Dashboard trạng thái dịch vụ</t>
  </si>
  <si>
    <t>Dashboard giám sát tài nguyên hệ thống</t>
  </si>
  <si>
    <t>Dashboard hàng đợi (Queue Dashboard)</t>
  </si>
  <si>
    <t>Dashboard giám sát end-to-end</t>
  </si>
  <si>
    <t>Dashboard chất lượng dữ liệu</t>
  </si>
  <si>
    <t>Dashboard vận hành tổng hợp</t>
  </si>
  <si>
    <t>Số request, thành công/thất bại
Lưu lượng theo API/đơn vị
Biểu đồ theo thời gian</t>
  </si>
  <si>
    <t>CPU, RAM, Disk, Network
Cảnh báo màu theo ngưỡng</t>
  </si>
  <si>
    <t>Dashboard kết nối</t>
  </si>
  <si>
    <t>Trạng thái kết nối với hệ thống nguồn - đích
Tỷ lệ timeout, mất kết nối</t>
  </si>
  <si>
    <t>Lỗi dữ liệu, thiếu trường, sai schema
Biểu đồ % chất lượng theo từng nguồn</t>
  </si>
  <si>
    <t>Tổng hợp API + MQ + DQ + SLA + Security
Tùy biến theo vai trò người dùng</t>
  </si>
  <si>
    <t>theo dõi “đường đi của dữ liệu từ đầu đến cuối”, giúp thấy rõ từng bước xử lý, thời gian và lỗi của từng giao dịch.</t>
  </si>
  <si>
    <t>Dashboard hàng đợi:
Số lượng message đang chờ
Bao nhiêu message/s được xử lý?
Biểu đồ theo thời gian thực</t>
  </si>
  <si>
    <t>Dashboard</t>
  </si>
  <si>
    <t>Giám sát trạng thái hoạt động của máy chủ</t>
  </si>
  <si>
    <t>Giám sát tài nguyên hệ thống (CPU/RAM/Disk/Network)</t>
  </si>
  <si>
    <t>Theo dõi mức sử dụng tài nguyên theo thời gian thực và theo chu kỳ.
Giúp dự báo nguy cơ quá tải, nghẽn tài nguyên và nhu cầu mở rộng hạ tầng.
Cảnh báo khi vượt ngưỡng để đảm bảo các dịch vụ LGSP hoạt động ổn định.</t>
  </si>
  <si>
    <t>Theo dõi tình trạng up/down của các máy chủ vận hành LGSP.
phát hiện nhanh các máy chủ gặp sự cố, ngừng hoạt động hoặc bị reset bất thường.
Hỗ trợ cảnh báo ngay khi có gián đoạn để giảm thời gian downtime.</t>
  </si>
  <si>
    <t>Giám sát tải hệ thống và dự báo nghẽn</t>
  </si>
  <si>
    <t>Đánh giá xu hướng tăng tải theo thời gian, phát hiện đột biến hoặc tải bất thường.
Giúp nhận biết sớm nguy cơ nghẽn hệ thống để điều phối tài nguyên hợp lý.
Cung cấp dữ liệu cho quyết định auto-scale hoặc tối ưu hiệu năng.</t>
  </si>
  <si>
    <t>Giám sát dung lượng lưu trữ log &amp; dữ liệu</t>
  </si>
  <si>
    <t>Theo dõi dung lượng log, dữ liệu hệ thống, tốc độ tăng trưởng theo ngày/tuần.
Cảnh báo khi dung lượng tiến gần mức đầy để tránh ngừng dịch vụ.
Hỗ trợ lập kế hoạch mở rộng lưu trữ hoặc dọn dẹp log định kỳ.</t>
  </si>
  <si>
    <t>GIÁM SÁT KẾT NỐI &amp; DỊCH VỤ</t>
  </si>
  <si>
    <t>Kiểm tra trạng thái kết nối các hệ thống</t>
  </si>
  <si>
    <t>Theo dõi lỗi timeout, lỗi handshake, mất kết nối hoặc kết nối chập chờn.</t>
  </si>
  <si>
    <t>Giám sát tính sẵn sàng của dịch vụ tích hợp</t>
  </si>
  <si>
    <t>Theo dõi trạng thái hoạt động của các dịch vụ tích hợp.
Cảnh báo ngay khi một dịch vụ bị gián đoạn hoặc hoạt động không ổn định</t>
  </si>
  <si>
    <t>Giám sát phiên bản API &amp; vòng đời dịch vụ</t>
  </si>
  <si>
    <t>Theo dõi các phiên bản API hiện hành, API sắp hết hạn hoặc bị loại bỏ.</t>
  </si>
  <si>
    <t>GIÁM SÁT API – LUỒNG TÍCH HỢP</t>
  </si>
  <si>
    <t>Giám sát trạng thái các API</t>
  </si>
  <si>
    <t>Theo dõi request/response, thời gian phản hồi, tỷ lệ lỗi theo API.</t>
  </si>
  <si>
    <t>Giám sát trạng thái tích hợp theo dịch vụ</t>
  </si>
  <si>
    <t>Theo dõi mức độ hoạt động, lỗi và thời gian phản hồi theo từng dịch vụ nghiệp vụ</t>
  </si>
  <si>
    <t xml:space="preserve">Giám sát trạng thái tích hợp theo phần mềm </t>
  </si>
  <si>
    <t>Theo dõi lưu lượng và lỗi của từng phần mềm nguồn/đích kết nối vào LGSP</t>
  </si>
  <si>
    <t>Giám sát độ trễ xử lý end-to-end</t>
  </si>
  <si>
    <t>Theo dõi luồng xử lý của từng giao dịch</t>
  </si>
  <si>
    <t>THEO DÕI DỮ LIỆU</t>
  </si>
  <si>
    <t>Theo dõi dữ liệu gửi qua hệ thống</t>
  </si>
  <si>
    <t>Theo dõi số lượng, dung lượng, cấu trúc dữ liệu từ các hệ thống nguồn</t>
  </si>
  <si>
    <t>Theo dõi dữ liệu nhận qua hệ thống</t>
  </si>
  <si>
    <t>Giám sát cấu trúc dữ liệu (Schema Monitor)</t>
  </si>
  <si>
    <t xml:space="preserve">Phân tích chất lượng dữ liệu </t>
  </si>
  <si>
    <t>Kiểm tra thiếu trường, sai kiểu, dữ liệu không hợp lệ theo schema.</t>
  </si>
  <si>
    <t>Phát hiện thay đổi bất thường trong schema dữ liệu giữa nguồn – LGSP – đích.
Cảnh báo khi dữ liệu không khớp mô hình chuẩn.</t>
  </si>
  <si>
    <t>Giám sát trạng thái hàng đợi MQ/Streaming</t>
  </si>
  <si>
    <t>Theo dõi số message pending, backlog, độ trễ hàng đợi.</t>
  </si>
  <si>
    <t>Quản lý thông điệp lỗi</t>
  </si>
  <si>
    <t>Xem nội dung message lỗi, phân loại và xác định nguyên nhân</t>
  </si>
  <si>
    <t>Giám sát truy cập bất thường</t>
  </si>
  <si>
    <t>Theo dõi các cuộc gọi API bất thường, sai tần suất hoặc sai pattern.
Phát hiện nguy cơ dò quét, lạm dụng API hoặc rò rỉ khóa truy cập.</t>
  </si>
  <si>
    <t>Giám sát nguy cơ tấn công</t>
  </si>
  <si>
    <t>Theo dõi lưu lượng tăng đột biến, tấn công từ nhiều IP.</t>
  </si>
  <si>
    <t>Giám sát nhật ký bảo mật</t>
  </si>
  <si>
    <t>Theo dõi các sự kiện liên quan đến xác thực, truy cập trái phép.</t>
  </si>
  <si>
    <t>Log quá trình xử lý của hệ thống</t>
  </si>
  <si>
    <t>Phân tích log lỗi &amp; nguyên nhân</t>
  </si>
  <si>
    <t>Quản lý cảnh báo &amp; sự cố</t>
  </si>
  <si>
    <t>Ghi lại từng bước xử lý trong pipeline tích hợp.
Hỗ trợ truy vết khi có giao dịch thất bại hoặc xử lý chậm.</t>
  </si>
  <si>
    <t>Tự động nhóm lỗi theo loại: schema, timeout, mapping, hệ thống đích.</t>
  </si>
  <si>
    <t>Tiếp nhận, phân loại, gán người xử lý và ghi nhận trạng thái sự cố.</t>
  </si>
  <si>
    <r>
      <t xml:space="preserve">Quản lý nhật ký hệ thống, </t>
    </r>
    <r>
      <rPr>
        <sz val="12"/>
        <color rgb="FF0000FF"/>
        <rFont val="Times New Roman"/>
        <family val="1"/>
      </rPr>
      <t>nhật ký bảo mật, nhật ký API</t>
    </r>
  </si>
  <si>
    <r>
      <t xml:space="preserve">Đảm bảo dữ liệu tích hợp thời gian thực được </t>
    </r>
    <r>
      <rPr>
        <sz val="12"/>
        <color theme="1"/>
        <rFont val="Times New Roman"/>
        <family val="1"/>
      </rPr>
      <t>xếp hàng (queue), truyền liên tục (streaming),</t>
    </r>
    <r>
      <rPr>
        <sz val="12"/>
        <color theme="1"/>
        <rFont val="Arial"/>
        <family val="2"/>
        <scheme val="minor"/>
      </rPr>
      <t xml:space="preserve"> </t>
    </r>
    <r>
      <rPr>
        <sz val="12"/>
        <color theme="1"/>
        <rFont val="Times New Roman"/>
        <family val="1"/>
      </rPr>
      <t>không bị mất khi hệ thống đích tạm dừng hoặc quá tải.</t>
    </r>
  </si>
  <si>
    <r>
      <t xml:space="preserve">DỊCH VỤ DÙNG CHUNG </t>
    </r>
    <r>
      <rPr>
        <i/>
        <sz val="12"/>
        <color rgb="FF0C0C0C"/>
        <rFont val="Times New Roman"/>
        <family val="1"/>
      </rPr>
      <t>(Trong quá trình thực hiện dự án, các dịch vụ có thể thay đổi và được điều chỉnh theo các văn bản hướng dẫn mới nhất)</t>
    </r>
  </si>
  <si>
    <t>Báo cáo tổng hợp tích hợp dữ liệu</t>
  </si>
  <si>
    <t>Tổng hợp số giao dịch, tỷ lệ thành công – thất bại, dung lượng dữ liệu trong kỳ.</t>
  </si>
  <si>
    <t>Báo cáo tích hợp theo loại dữ liệu</t>
  </si>
  <si>
    <t>Phân tích số lượng bản ghi theo từng domain dữ liệu (hộ tịch, văn bản, ATTP…).</t>
  </si>
  <si>
    <t>Báo cáo tích hợp theo phần mềm nguồn</t>
  </si>
  <si>
    <t>Đánh giá lượng dữ liệu gửi lên từ từng phần mềm; phát hiện phần mềm lỗi nhiều.</t>
  </si>
  <si>
    <t>Báo cáo tích hợp theo đơn vị cung cấp dữ liệu</t>
  </si>
  <si>
    <t>Số lượng dữ liệu mới gửi lên theo từng giờ/ngày, dùng để đánh giá hoạt động hệ thống.</t>
  </si>
  <si>
    <t>So sánh hiệu suất gửi dữ liệu theo từng đơn vị; theo dõi đơn vị yếu kém.</t>
  </si>
  <si>
    <t>Báo cáo lỗi tích hợp dữ liệu</t>
  </si>
  <si>
    <t>Tổng hợp các lỗi trong quá trình gửi lên: sai schema, timeout, dữ liệu rỗng…</t>
  </si>
  <si>
    <t>Báo cáo hiệu năng luồng tích hợp (End-to-End)</t>
  </si>
  <si>
    <t>Theo dõi thời gian xử lý qua từng bước từ nguồn → LGSP → đích.</t>
  </si>
  <si>
    <t>Thống kê lưu lượng tích hợp theo API/Dịch vụ</t>
  </si>
  <si>
    <t>Đếm số request theo từng API, từng luồng tích hợp.</t>
  </si>
  <si>
    <t>Thống kê tích hợp theo loại dữ liệu</t>
  </si>
  <si>
    <t>Cho phép nhóm số liệu theo danh mục dữ liệu chuẩn.</t>
  </si>
  <si>
    <t>Thống kê tích hợp theo phần mềm tích hợp</t>
  </si>
  <si>
    <t>Phân tích mức độ gửi dữ liệu theo từng ứng dụng/địa phương.</t>
  </si>
  <si>
    <t>Thống kê tỷ lệ lỗi theo từng loại lỗi</t>
  </si>
  <si>
    <t>Giúp nhanh chóng nhận biết nhóm lỗi phổ biến nhất.</t>
  </si>
  <si>
    <t>Thống kê độ trễ xử lý theo luồng tích hợp</t>
  </si>
  <si>
    <t>Trung bình – tối đa – tối thiểu theo từng giao dịch.</t>
  </si>
  <si>
    <t>PHÂN PHỐI DỮ LIỆU</t>
  </si>
  <si>
    <t>Báo cáo phân phối dữ liệu
Tổng hợp số lượng bản ghi đã phân phối đến cá</t>
  </si>
  <si>
    <t>Báo cáo phân phối theo loại dữ liệu</t>
  </si>
  <si>
    <t>Báo cáo phân phối theo phần mềm đích</t>
  </si>
  <si>
    <t>Báo cáo lỗi phân phối dữ liệu</t>
  </si>
  <si>
    <t>Báo cáo hiệu suất phân phối theo kênh (API/MQ/Batch)</t>
  </si>
  <si>
    <t>Tổng hợp số lượng bản ghi đã phân phối đến các hệ thống đích.</t>
  </si>
  <si>
    <t>Đếm bao nhiêu bản ghi của từng nhóm dữ liệu được gửi đi.</t>
  </si>
  <si>
    <t>Đánh giá các hệ thống nhận dữ liệu: hoạt động tốt hay bị nghẽn.</t>
  </si>
  <si>
    <t>Phân tích thất bại trong quá trình đẩy dữ liệu sang hệ thống đích.</t>
  </si>
  <si>
    <t>Theo dõi tốc độ phân phối và tần suất xử lý theo từng kênh kỹ thuật.</t>
  </si>
  <si>
    <t>Thống kê phân phối theo từng hệ thống đích</t>
  </si>
  <si>
    <t>Thống kê phân phối theo loại dữ liệu</t>
  </si>
  <si>
    <t>Thống kê phân phối theo đơn vị sử dụng dữ liệu</t>
  </si>
  <si>
    <t>Thống kê tần suất phân phối theo API/Queue</t>
  </si>
  <si>
    <t>Thống kê độ trễ phân phối</t>
  </si>
  <si>
    <t>Tính thời gian từ LGSP → hệ thống đích.</t>
  </si>
  <si>
    <t>Nhóm theo kênh kỹ thuật truyền tải.</t>
  </si>
  <si>
    <t>Đơn vị nào nhận nhiều – nhận ít – nhận đều đặn.</t>
  </si>
  <si>
    <t>Theo domain dữ liệu: văn bản, ATTP, giáo dục…</t>
  </si>
  <si>
    <t>Số bản ghi gửi đến đúng đích, số bản ghi thất bại.</t>
  </si>
  <si>
    <t>CHIA SẺ DỮ LIỆU</t>
  </si>
  <si>
    <t>Báo cáo chia sẻ theo loại dữ liệu khai thác</t>
  </si>
  <si>
    <t>Báo cáo chia sẻ theo phần mềm khai thác</t>
  </si>
  <si>
    <t>Báo cáo vi phạm SLA chia sẻ dữ liệu</t>
  </si>
  <si>
    <t>Báo cáo lỗi chia sẻ dữ liệu</t>
  </si>
  <si>
    <t>Thống kê lượt yêu cầu chia sẻ dữ liệu theo API</t>
  </si>
  <si>
    <t>Thống kê theo loại dữ liệu được khai thác</t>
  </si>
  <si>
    <t>Thống kê theo đơn vị sử dụng khai thác</t>
  </si>
  <si>
    <t>Thống kê lưu lượng khai thác theo phần mềm tiêu thụ dữ liệu</t>
  </si>
  <si>
    <t>Thống kê lỗi chia sẻ dữ liệu theo loại lỗi</t>
  </si>
  <si>
    <t>Phân nhóm lỗi xác thực, ủy quyền, kết nối.</t>
  </si>
  <si>
    <t>Cho thấy hệ thống nào đang sử dụng dữ liệu nhiều.</t>
  </si>
  <si>
    <t>Đơn vị nào sử dụng dữ liệu nhiều nhất.</t>
  </si>
  <si>
    <t>Nhóm theo danh mục dữ liệu trong Khung DLQG.</t>
  </si>
  <si>
    <t>Đếm số request GET/POST/SEARCH theo API.</t>
  </si>
  <si>
    <t>Xác thực sai, token hết hạn, lỗi kết nối.</t>
  </si>
  <si>
    <t>Thống kê các API hoặc đơn vị không đáp ứng SLA.</t>
  </si>
  <si>
    <t>Xem ứng dụng nào khai thác dữ liệu nhiều nhất.</t>
  </si>
  <si>
    <t>Nhóm theo chủ đề dữ liệu, ai khai thác loại dữ liệu nào.</t>
  </si>
  <si>
    <t>Số lượng request, thời gian phản hồi, tỉ lệ thành công của API chia sẻ.</t>
  </si>
  <si>
    <t>GIÁM SÁT HỆ THỐNG</t>
  </si>
  <si>
    <t>Tổng hợp log hoạt động</t>
  </si>
  <si>
    <t>CPU, RAM, IO, mạng theo thời gian.</t>
  </si>
  <si>
    <t>Báo cáo cảnh báo hệ thống</t>
  </si>
  <si>
    <t>Danh sách cảnh báo theo mức độ nghiêm trọng.</t>
  </si>
  <si>
    <t>Thống kê kết nối hệ thống nguồn – LGSP – đích</t>
  </si>
  <si>
    <t>Mức độ ổn định theo thời gian.</t>
  </si>
  <si>
    <t>Thống kê lỗi hệ thống theo mã lỗi/nhóm lỗi</t>
  </si>
  <si>
    <t>Thống kê tài nguyên hệ thống</t>
  </si>
  <si>
    <t>DỮ LIỆU</t>
  </si>
  <si>
    <t>Dữ liệu sai schema, thiếu trường, sai mã danh mục.</t>
  </si>
  <si>
    <t>Báo cáo chất lượng dữ liệu theo đơn vị</t>
  </si>
  <si>
    <t>Đơn vị nào gửi dữ liệu sạch/ổn định nhất.</t>
  </si>
  <si>
    <t>Theo dõi bản ghi sai cấu trúc so với chuẩn.</t>
  </si>
  <si>
    <t>Thống kê tỷ lệ dữ liệu hợp lệ/không hợp lệ</t>
  </si>
  <si>
    <t>Theo ngày/tuần/tháng.</t>
  </si>
  <si>
    <t>Thống kê dữ liệu bị từ chối (Reject)</t>
  </si>
  <si>
    <t>Lý do: thiếu trường, sai ID, lỗi mã danh mục.</t>
  </si>
  <si>
    <t>Thống kê lỗi theo từng nguồn dữ liệu</t>
  </si>
  <si>
    <t>Phân biệt lỗi do phần mềm hay do người dùng.</t>
  </si>
  <si>
    <t>THỐNG KÊ THEO ĐƠN VỊ</t>
  </si>
  <si>
    <t>Phân tích các hoạt động tích hợp – phân phối – chia sẻ của từng đơn vị.</t>
  </si>
  <si>
    <t>Thống kê lưu lượng sử dụng theo đơn vị</t>
  </si>
  <si>
    <t>Bao nhiêu dữ liệu đã gửi – nhận – khai thác.</t>
  </si>
  <si>
    <t>Thống kê hiệu suất sử dụng dịch vụ của đơn vị</t>
  </si>
  <si>
    <t>Dùng để đánh giá mức độ tham gia/hợp tác.</t>
  </si>
  <si>
    <t>Thống kê mức độ lỗi theo từng đơn vị</t>
  </si>
  <si>
    <t>Đơn vị nào lỗi nhiều nhất.</t>
  </si>
  <si>
    <t>Message queue &amp; streaming- Hàng đợi</t>
  </si>
  <si>
    <t>Quản lý bảo mật</t>
  </si>
  <si>
    <t>Quản lý log &amp; sự cố</t>
  </si>
  <si>
    <t>Báo cáo lỗi cấu trúc dữ liệu</t>
  </si>
  <si>
    <t>Quản lý tài liệu hướng dẫn sử dụng</t>
  </si>
  <si>
    <t>Tải lên, lưu trữ và quản lý các tài liệu hướng dẫn sử dụng LGSP (PDF, DOCX, video…).
Gắn phiên bản tài liệu (versioning), cho phép người dùng tải phiên bản mới nhất.
Phân loại tài liệu theo nhóm chức năng (kết nối, chia sẻ dữ liệu, giám sát, vận hành…).</t>
  </si>
  <si>
    <t>Quản lý tài liệu kỹ thuật</t>
  </si>
  <si>
    <t>Quản lý các tài liệu kỹ thuật dành cho kỹ thuật viên và quản trị hệ thống: API spec, cấu trúc dữ liệu, quy trình tích hợp.</t>
  </si>
  <si>
    <t>Hướng dẫn trực tuyến (Online Guide)</t>
  </si>
  <si>
    <t>Cung cấp kho hướng dẫn thao tác nhanh (step-by-step).
Tích hợp video hướng dẫn, hình minh họa, mô tả quy trình.
Tính năng gợi ý tự động dựa trên chức năng mà người dùng đang thao tác.</t>
  </si>
  <si>
    <t>Danh mục câu hỏi – trả lời theo từng nhóm tính năng.
Chức năng tìm kiếm nhanh theo từ khóa.</t>
  </si>
  <si>
    <t>Hệ thống câu hỏi thường gặp (FAQ)</t>
  </si>
  <si>
    <t>Hỗ trợ yêu cầu (Ticket Support)</t>
  </si>
  <si>
    <t>Gửi yêu cầu hỗ trợ: lỗi, tích hợp, nâng cấp, hướng dẫn kỹ thuật.
Theo dõi trạng thái xử lý, trao đổi qua bình luận.
Gửi thông báo khi ticket được tiếp nhận/đang xử lý/hoàn thành.</t>
  </si>
  <si>
    <t>Tra cứu các chuẩn và quy định tích hợp</t>
  </si>
  <si>
    <t>Cung cấp thông tin về chuẩn dữ liệu, tiêu chuẩn kỹ thuật
Liên kết với tài liệu hướng dẫn API.</t>
  </si>
  <si>
    <t>Thông báo – cập nhật – thay đổi hệ thống</t>
  </si>
  <si>
    <t>Đăng thông báo bảo trì, nâng cấp, thay đổi API.
Lưu vết các bản cập nhật (release notes).
Gửi thông báo tới các đơn vị kết nối.</t>
  </si>
  <si>
    <t>Báo cáo về hoạt động hỗ trợ người dùng</t>
  </si>
  <si>
    <t>Thống kê số lượng yêu cầu hỗ trợ theo loại lỗi.
Theo dõi thời gian phản hồi, thời gian xử lý.
Tổng hợp các lỗi phổ biến để cải thiện tài liệu và hướng dẫn.</t>
  </si>
  <si>
    <t>Điều chỉnh các thông số vận hành như hiệu năng, lưu lượng dữ liệu, cài đặt hoạt động chung.
Thiết lập kết nối tới cơ sở dữ liệu, API, dịch vụ tích hợp; kiểm tra định kỳ.
Khi admin thay đổi cấu hình → các microservice nhận bản cập nhật ngay lập tức. Không cần build code, không restart.</t>
  </si>
  <si>
    <t>Quản trị tài nguyên hệ thống</t>
  </si>
  <si>
    <t>Theo dõi và điều chỉnh các tài nguyên hệ thống (CPU, RAM, lưu trữ, dịch vụ, băng thông, ...), nhằm đảm bảo hệ thống hoạt động ổn định, không quá tải, phát hiện sớm sự cố và hỗ trợ mở rộng tài nguyên khi cần thiết.</t>
  </si>
  <si>
    <t>Quản trị hệ thống có thể xem tổng quan tình trạng tài nguyên hệ thống</t>
  </si>
  <si>
    <t>Quản trị hệ thống có thể xem chi tiết mức sử dụng CPU, RAM, lưu trữ và băng thông</t>
  </si>
  <si>
    <t>Quản trị hệ thống có thể theo dõi hiệu năng các dịch vụ đang hoạt động</t>
  </si>
  <si>
    <t>Quản trị hệ thống có thể cấu hình ngưỡng cảnh báo tài nguyên</t>
  </si>
  <si>
    <t>Quản trị hệ thống có thể nhận cảnh báo khi tài nguyên vượt ngưỡng</t>
  </si>
  <si>
    <t>Quản trị hệ thống có thể xem chi tiết nguồn gây quá tải hoặc điểm nghẽn hệ thống</t>
  </si>
  <si>
    <t>Quản trị hệ thống có thể quản lý và điều chỉnh cấu hình tài nguyên cho từng dịch vụ</t>
  </si>
  <si>
    <t>Quản trị hệ thống có thể xem trạng thái hoạt động của các dịch vụ (chạy/dừng/lỗi)</t>
  </si>
  <si>
    <t>Quản trị hệ thống có thể khởi động lại hoặc tạm dừng dịch vụ khi cần</t>
  </si>
  <si>
    <t>Quản trị hệ thống có thể giám sát dung lượng lưu trữ và log hệ thống</t>
  </si>
  <si>
    <t>Quản trị hệ thống có thể thực hiện dọn dẹp dữ liệu/log khi dung lượng vượt ngưỡng</t>
  </si>
  <si>
    <t>Quản trị hệ thống có thể xuất báo cáo tài nguyên theo ngày/tuần/tháng</t>
  </si>
  <si>
    <t>Quản lý phần mềm tích hợp chia sẻ</t>
  </si>
  <si>
    <t>Quản lý thông tin phần mềm, mục đích tích hợp, hình thức kết nối (REST/SOAP/File/Batch).</t>
  </si>
  <si>
    <t>Quản trị hệ thống xem danh sách phần mềm</t>
  </si>
  <si>
    <t>Quản trị hệ thống có thể tìm kiếm phần mềm theo tiêu chí</t>
  </si>
  <si>
    <t>Quản trị hệ thống có thể sắp xếp danh sách phần mềm</t>
  </si>
  <si>
    <t>Quản trị hệ thống có thể thêm phần mềm</t>
  </si>
  <si>
    <t>Quản trị hệ thống có thể sửa phần mềm</t>
  </si>
  <si>
    <t>Danh mục cơ quan, đơn vị tích hợp</t>
  </si>
  <si>
    <t>Quản lý thông tin cơ quan, đơn vị tích hợp: Tên đơn vị, mã định danh, địa chỉ, người phụ trách kỹ thuật, Thông tin liên hệ (email, số điện thoại). Trạng thái hoạt động: đang hoạt động / tạm dừng / thu hồi.</t>
  </si>
  <si>
    <t>Quản trị hệ thống xem danh sách cơ quan, đơn vị</t>
  </si>
  <si>
    <t>Quản trị hệ thống có thể xem chi tiết thông tin cơ quan, đơn vị</t>
  </si>
  <si>
    <t>Quản trị hệ thống có thể tìm kiếm cơ quan, đơn vị theo tiêu chí</t>
  </si>
  <si>
    <t>Quản trị hệ thống có thể sắp xếp danh sách cơ quan, đơn vị</t>
  </si>
  <si>
    <t>Quản trị hệ thống có thể thêm cơ quan, đơn vị</t>
  </si>
  <si>
    <t>Quản trị hệ thống có thể sửa cơ quan, đơn vị</t>
  </si>
  <si>
    <t>Quản trị hệ thống có thể xóa cơ quan, đơn vị</t>
  </si>
  <si>
    <t>Quản trị hệ thống; Hệ thống chủ quản dữ liệu; Hệ thống sử dụng dữ liệu</t>
  </si>
  <si>
    <t>Quản trị hệ thống có thể xem danh sách API đang cung cấp</t>
  </si>
  <si>
    <t>Quản trị hệ thống có thể xem chi tiết mô tả API</t>
  </si>
  <si>
    <t>Quản trị hệ thống;
Người dùng</t>
  </si>
  <si>
    <t>Người dùng có thể xem danh sách API đang cung cấp</t>
  </si>
  <si>
    <t>Người dùng có thể xem chi tiết mô tả API</t>
  </si>
  <si>
    <t>Người dùng có thể gửi yêu cầu đăng ký sử dụng API</t>
  </si>
  <si>
    <t>Người dùng có thể theo dõi trạng thái phê duyệt yêu cầu đăng ký API</t>
  </si>
  <si>
    <t>Người dùng có thể xem danh sách yêu cầu đăng ký API</t>
  </si>
  <si>
    <t>Người dùng có thể phê duyệt hoặc từ chối yêu cầu đăng ký API</t>
  </si>
  <si>
    <t>Người dùng có thể gán quyền sử dụng API cho từng phần mềm tích hợp</t>
  </si>
  <si>
    <t>Người dùng có thể hủy quyền sử dụng API khi cần thiết</t>
  </si>
  <si>
    <t>Cơ quan chủ quản dữ liệu, cơ quan sử dụng dữ liệu đăng ký các API mà phần mềm của họ được sử dụng trên LGSP</t>
  </si>
  <si>
    <t>Đăng ký API được sử dụng</t>
  </si>
  <si>
    <t>Giám sát sử dụng dịch vụ theo phần mềm</t>
  </si>
  <si>
    <t>Người dùng có thể xem danh sách dịch vụ theo phần mềm</t>
  </si>
  <si>
    <t>Người dùng có thể theo dõi trạng thái hoạt động của dịch vụ theo phần mềm</t>
  </si>
  <si>
    <t>Người dùng có thể xuất báo cáo sử dụng dịch vụ theo phần mềm theo thời gian định kỳ hoặc theo yêu cầu</t>
  </si>
  <si>
    <t>Người dùng có thể xem chi tiết tần xuất sử dụng từng dịch vụ theo phần mềm</t>
  </si>
  <si>
    <t>Người dùng có thể xem danh sách các thay đổi thông tin đăng ký phần mềm</t>
  </si>
  <si>
    <t>Người dùng có thể xuất báo cáo nhật ký truy vết theo phần mềm hoặc đơn vị tích hợp</t>
  </si>
  <si>
    <t>Người dùng có thể xem chi tiết lịch sử thay đổi thông tin của từng phần mềm</t>
  </si>
  <si>
    <t>Người dùng có thể xem danh sách các thay đổi thông tin của các đơn vị tích hợp</t>
  </si>
  <si>
    <t>Người dùng có thể lọc và tìm kiếm nhật ký theo phần mềm, đơn vị tích hợp</t>
  </si>
  <si>
    <t>Người dùng có thể nhận cảnh báo khi có thay đổi trong thông tin đăng ký phần mềm</t>
  </si>
  <si>
    <t>Theo dõi và lưu trữ mọi thay đổi thông tin đăng ký phần mềm và đơn vị tích hợp</t>
  </si>
  <si>
    <t>Phân loại, phân nhóm API dựa trên cách thức truy cập, mục đích sử dụng, phạm vi ứng dụng, …</t>
  </si>
  <si>
    <t>Quản trị hệ thống có thể xem danh sách các API theo phân loại</t>
  </si>
  <si>
    <t>Quản trị hệ thống có thể xem chi tiết thông tin của từng API</t>
  </si>
  <si>
    <t>Quản trị hệ thống có thể thêm mới, sửa hoặc xóa phân loại API</t>
  </si>
  <si>
    <t>Quản trị hệ thống có thể gán API vào phân loại tương ứng</t>
  </si>
  <si>
    <t>Quản trị hệ thống có thể tìm kiếm và lọc API theo phân loại</t>
  </si>
  <si>
    <t>Quản trị hệ thống có thể xuất báo cáo danh mục API theo phân loại</t>
  </si>
  <si>
    <t>Quản trị và duy trì danh sách API, đảm bảo các API được cập nhật, tổ chức rõ ràng và sẵn sàng cho người dùng hoặc phần mềm tích hợp sử dụng</t>
  </si>
  <si>
    <t>Quản trị hệ thống có thể thêm mới API vào danh sách</t>
  </si>
  <si>
    <t>Quản trị hệ thống có thể chỉnh sửa thông tin API</t>
  </si>
  <si>
    <t>Quản trị hệ thống có thể xóa API không còn sử dụng</t>
  </si>
  <si>
    <t>Quản trị hệ thống có thể gán API vào các phân loại tương ứng</t>
  </si>
  <si>
    <t>Quản trị hệ thống có thể xuất báo cáo danh sách API</t>
  </si>
  <si>
    <t>Quản trị hệ thống có thể xem danh sách API</t>
  </si>
  <si>
    <t>Quản trị hệ thống có thể xem toàn bộ lịch sử thay đổi, bao gồm các phiên bản, người thay đổi và thời gian</t>
  </si>
  <si>
    <t>Quản lý toàn bộ vòng đời của API từ khởi tạo, phát triển, triển khai, bảo trì đến ngừng sử dụng, đảm bảo API luôn ổn định, an toàn và đáp ứng nhu cầu tích hợp</t>
  </si>
  <si>
    <t>Ghép nối nhiều API thành một chuỗi xử lý tự động (workflow), giúp thực hiện các tác vụ phức tạp liên tục giữa các hệ thống mà không cần thao tác thủ công từng API.</t>
  </si>
  <si>
    <t>Người dùng có thể tạo mới một workflow ghép nối nhiều API</t>
  </si>
  <si>
    <t>Người dùng có thể thêm, sắp xếp hoặc xóa API trong workflow</t>
  </si>
  <si>
    <t>Người dùng có thể kích hoạt hoặc tạm dừng workflow</t>
  </si>
  <si>
    <t>Người dùng có thể theo dõi trạng thái hoạt động và kết quả của workflow</t>
  </si>
  <si>
    <t>Người dùng có thể xuất báo cáo về các workflow và các API tham gia</t>
  </si>
  <si>
    <t>Quản trị hệ thống; Người dùng</t>
  </si>
  <si>
    <t>Quản trị hệ thống có thể theo dõi danh sách lỗi API phát sinh</t>
  </si>
  <si>
    <t>Quản trị hệ thống có thể xem chi tiết từng lỗi, bao gồm thời gian, API liên quan và nguyên nhân</t>
  </si>
  <si>
    <t>Quản trị hệ thống có thể phân loại lỗi theo mức độ nghiêm trọng hoặc loại API</t>
  </si>
  <si>
    <t>Quản trị hệ thống có thể đánh dấu lỗi đã xử lý hoặc đang xử lý</t>
  </si>
  <si>
    <t>Quản trị hệ thống có thể xuất báo cáo tổng hợp về lỗi API và tình trạng xử lý</t>
  </si>
  <si>
    <t>Giám sát tài nguyên, máy chủ</t>
  </si>
  <si>
    <t>Theo dõi tình trạng up/down của các máy chủ vận hành LGSP.
Phát hiện nhanh các máy chủ gặp sự cố, ngừng hoạt động hoặc bị reset bất thường.
Hỗ trợ cảnh báo ngay khi có gián đoạn để giảm thời gian downtime.</t>
  </si>
  <si>
    <t>BÁO CÁO THỐNG KÊ</t>
  </si>
  <si>
    <t>VIII</t>
  </si>
  <si>
    <t>Giám sát kết nối &amp; dịch vụ</t>
  </si>
  <si>
    <t>Giám sát API-Luồng tích hợp</t>
  </si>
  <si>
    <t>Theo dõi dữ liệu</t>
  </si>
  <si>
    <t>TÍCH HỢP DỮ LIỆU</t>
  </si>
  <si>
    <t>Quản lý phần mềm, quản lý đơn vị tích hợp</t>
  </si>
  <si>
    <t>III.1</t>
  </si>
  <si>
    <t>III.2</t>
  </si>
  <si>
    <t>IV.1</t>
  </si>
  <si>
    <t>IV.2</t>
  </si>
  <si>
    <t>V.4</t>
  </si>
  <si>
    <t>V.5</t>
  </si>
  <si>
    <t>VI.1</t>
  </si>
  <si>
    <t>VI.2</t>
  </si>
  <si>
    <t>VI.3</t>
  </si>
  <si>
    <t>VI.4</t>
  </si>
  <si>
    <t>VI.5</t>
  </si>
  <si>
    <t>VI.6</t>
  </si>
  <si>
    <t>VI.7</t>
  </si>
  <si>
    <t>VI.8</t>
  </si>
  <si>
    <t>Giám sát, theo dõi bảo mật</t>
  </si>
  <si>
    <t>Quản lý, theo dõi log &amp; sự cố</t>
  </si>
  <si>
    <t>VII.1</t>
  </si>
  <si>
    <t>Báo cáo thống kê Tích hợp dữ liệu</t>
  </si>
  <si>
    <t>Báo cáo thống kê Phân phối dữ liệu</t>
  </si>
  <si>
    <t>VII.2</t>
  </si>
  <si>
    <t>Báo cáo thống kê Chia sẻ dữ liệu</t>
  </si>
  <si>
    <t>VII.3</t>
  </si>
  <si>
    <t>VII.4</t>
  </si>
  <si>
    <t>Báo cáo thống kê Giám sát hệ thống</t>
  </si>
  <si>
    <t>VII.5</t>
  </si>
  <si>
    <t>Báo cáo thống kê Dữ liệu</t>
  </si>
  <si>
    <t>VII.6</t>
  </si>
  <si>
    <t>Báo cáo thống kê theo đơn vị</t>
  </si>
  <si>
    <t>QUẢN LÝ TÀI LIỆU, HƯỚNG DẪN, HỖ TRỢ</t>
  </si>
  <si>
    <t>IX</t>
  </si>
  <si>
    <t>QUẢN TRỊ NGƯỜI DÙNG, DANH TÍNH SỐ</t>
  </si>
  <si>
    <t>Quản trị hệ thống có thể xem chi tiết lịch sử đăng xuất của người dùng</t>
  </si>
  <si>
    <t>Quản trị hệ thống có thể xem chi tiết lịch sử đăng nhập của người dùng</t>
  </si>
  <si>
    <t>Quản trị hệ thống có thể tìm kiếm lịch sử đăng nhập theo tài khoản, thời gian</t>
  </si>
  <si>
    <t>Quản trị hệ thống có thể tìm kiếm lịch sử đăng nhập theo thời gian</t>
  </si>
  <si>
    <t xml:space="preserve">Cấp lại khóa bảo mật </t>
  </si>
  <si>
    <t>Quản lý yêu cầu cấp lại khóa bảo mật</t>
  </si>
  <si>
    <t>Quản trị hệ thống; Người dùng; Hệ thống chủ quản dữ liệu; Hệ thống sử dụng dữ liệu</t>
  </si>
  <si>
    <t>Người dùng có thể xem thông tin khóa bảo mật của phần mềm hiện tại</t>
  </si>
  <si>
    <t>Người dùng có thể gửi yêu cầu xin cấp lại khóa bảo mật</t>
  </si>
  <si>
    <t>Quản trị hệ thống xem thông tin yêu cầu cấp lại khóa bảo mật</t>
  </si>
  <si>
    <r>
      <t xml:space="preserve">LGSP kiểm tra </t>
    </r>
    <r>
      <rPr>
        <b/>
        <sz val="13"/>
        <color theme="1"/>
        <rFont val="Arial"/>
        <family val="2"/>
        <scheme val="minor"/>
      </rPr>
      <t>xác thực và phân quyền</t>
    </r>
    <r>
      <rPr>
        <sz val="13"/>
        <color theme="1"/>
        <rFont val="Arial"/>
        <family val="2"/>
        <scheme val="minor"/>
      </rPr>
      <t xml:space="preserve"> (API key, token, IP, rate limit,…).</t>
    </r>
  </si>
  <si>
    <r>
      <t xml:space="preserve">LGSP kiểm tra </t>
    </r>
    <r>
      <rPr>
        <b/>
        <sz val="13"/>
        <color theme="1"/>
        <rFont val="Arial"/>
        <family val="2"/>
        <scheme val="minor"/>
      </rPr>
      <t>schema/tham số</t>
    </r>
    <r>
      <rPr>
        <sz val="13"/>
        <color theme="1"/>
        <rFont val="Arial"/>
        <family val="2"/>
        <scheme val="minor"/>
      </rPr>
      <t xml:space="preserve"> của thông điệp (đúng cấu trúc hay không).</t>
    </r>
  </si>
  <si>
    <r>
      <t xml:space="preserve">Thông điệp hợp lệ được </t>
    </r>
    <r>
      <rPr>
        <b/>
        <sz val="13"/>
        <color theme="1"/>
        <rFont val="Arial"/>
        <family val="2"/>
        <scheme val="minor"/>
      </rPr>
      <t>ghi vào hàng đợi (queue)/topic</t>
    </r>
    <r>
      <rPr>
        <sz val="13"/>
        <color theme="1"/>
        <rFont val="Arial"/>
        <family val="2"/>
        <scheme val="minor"/>
      </rPr>
      <t xml:space="preserve"> tương ứng.</t>
    </r>
  </si>
  <si>
    <r>
      <t xml:space="preserve">Module </t>
    </r>
    <r>
      <rPr>
        <b/>
        <sz val="13"/>
        <color theme="1"/>
        <rFont val="Arial"/>
        <family val="2"/>
        <scheme val="minor"/>
      </rPr>
      <t>MQ/Streaming</t>
    </r>
    <r>
      <rPr>
        <sz val="13"/>
        <color theme="1"/>
        <rFont val="Arial"/>
        <family val="2"/>
        <scheme val="minor"/>
      </rPr>
      <t xml:space="preserve"> lưu trữ message an toàn (có offset, timestamp, ID).</t>
    </r>
  </si>
  <si>
    <r>
      <t>Consumer</t>
    </r>
    <r>
      <rPr>
        <sz val="13"/>
        <color theme="1"/>
        <rFont val="Arial"/>
        <family val="2"/>
        <scheme val="minor"/>
      </rPr>
      <t xml:space="preserve"> phía hệ thống đích hoặc LGSP </t>
    </r>
    <r>
      <rPr>
        <b/>
        <sz val="13"/>
        <color theme="1"/>
        <rFont val="Arial"/>
        <family val="2"/>
        <scheme val="minor"/>
      </rPr>
      <t>lấy message theo thứ tự</t>
    </r>
    <r>
      <rPr>
        <sz val="13"/>
        <color theme="1"/>
        <rFont val="Arial"/>
        <family val="2"/>
        <scheme val="minor"/>
      </rPr>
      <t>, xử lý lần lượt.</t>
    </r>
  </si>
  <si>
    <r>
      <t xml:space="preserve">Dữ liệu sau khi xử lý được </t>
    </r>
    <r>
      <rPr>
        <b/>
        <sz val="13"/>
        <color theme="1"/>
        <rFont val="Arial"/>
        <family val="2"/>
        <scheme val="minor"/>
      </rPr>
      <t>ghi vào CSDL tổng hợp hoặc chuyển tiếp cho dịch vụ đích</t>
    </r>
    <r>
      <rPr>
        <sz val="13"/>
        <color theme="1"/>
        <rFont val="Arial"/>
        <family val="2"/>
        <scheme val="minor"/>
      </rPr>
      <t>.</t>
    </r>
  </si>
  <si>
    <r>
      <t xml:space="preserve">Hệ thống </t>
    </r>
    <r>
      <rPr>
        <b/>
        <sz val="13"/>
        <color theme="1"/>
        <rFont val="Arial"/>
        <family val="2"/>
        <scheme val="minor"/>
      </rPr>
      <t>ghi nhận trạng thái xử lý</t>
    </r>
    <r>
      <rPr>
        <sz val="13"/>
        <color theme="1"/>
        <rFont val="Arial"/>
        <family val="2"/>
        <scheme val="minor"/>
      </rPr>
      <t xml:space="preserve"> (thành công/thất bại) cho từng message.</t>
    </r>
  </si>
  <si>
    <r>
      <t xml:space="preserve">Thông tin thống kê (số lượng message, độ trễ, lỗi,…) được cập nhật lên </t>
    </r>
    <r>
      <rPr>
        <b/>
        <sz val="13"/>
        <color theme="1"/>
        <rFont val="Arial"/>
        <family val="2"/>
        <scheme val="minor"/>
      </rPr>
      <t>Dashboard giám sát</t>
    </r>
    <r>
      <rPr>
        <sz val="13"/>
        <color theme="1"/>
        <rFont val="Arial"/>
        <family val="2"/>
        <scheme val="minor"/>
      </rPr>
      <t>.</t>
    </r>
  </si>
  <si>
    <t>Quản trị hệ thống có thể cập nhật API, tạo phiên bản mới khi thay đổi thông tin API</t>
  </si>
  <si>
    <t>Quản trị hệ thống có thể sử dụng API theo từng phiên bản</t>
  </si>
  <si>
    <t>Quản trị hệ thống có thể cấu hình các tích hợp dịch vụ dữ liệu thời gian thực để nhận dữ liệu ngay khi phát sinh</t>
  </si>
  <si>
    <t>Theo dõi, xử lý và phản hồi các lỗi phát sinh từ API</t>
  </si>
  <si>
    <t>Quản trị hệ thống có thể gửi phản hồi hoặc hướng dẫn khắc phục cho người dùng các hệ thống</t>
  </si>
  <si>
    <t>Hệ thống chủ quản dữ liệu có thể chia sẻ dữ liệu ngay khi có bản ghi mới được phát sinh từ nguồn. Hệ thống LGSP thu thập, tiếp nhận dữ liệu được chia sẻ.</t>
  </si>
  <si>
    <t>Hệ thống chủ quản dữ liệu có thể tự động kết nối đến Hệ thống LGSP để chia sẻ dữ liệu mới theo thời gian thực. Hệ thống LGSP kết nối thành công đến Hệ thống chủ quản dữ liệu.</t>
  </si>
  <si>
    <t>Hệ thống chủ quản dữ liệu có thể kiểm tra trạng thái nguồn dữ liệu trước khi chia sẻ. Hệ thống LGSP có thể xác nhận khả năng tiếp nhận dữ liệu và phản hồi trạng thái kết nối.</t>
  </si>
  <si>
    <t>Quản trị hệ thống có thể xem tổng quan trạng thái tất cả dịch vụ. Hệ thống LGSP thực hiện và hiển thị bảng tổng hợp trạng thái dịch vụ.</t>
  </si>
  <si>
    <t>Quản trị hệ thống có thể xem chi tiết trạng thái của từng dịch vụ. Hệ thống LGSP thực hiện và hiển thị thông tin chi tiết của dịch vụ được chọn.</t>
  </si>
  <si>
    <t>Quản trị hệ thống có thể theo dõi các chỉ số realtime của dịch vụ (tần suất gọi API, thời gian phản hồi, lưu lượng). Hệ thống LGSP thực hiện và cập nhật các chỉ số realtime lên dashboard.</t>
  </si>
  <si>
    <t>Quản trị hệ thống có thể xem danh sách cảnh báo và sự cố của dịch vụ. Hệ thống LGSP thực hiện và hiển thị danh sách cảnh báo theo mức độ ưu tiên.</t>
  </si>
  <si>
    <t>Quản trị hệ thống có thể lọc hoặc tìm kiếm dịch vụ theo phần mềm, nhóm API hoặc đơn vị tích hợp. Hệ thống LGSP thực hiện và hiển thị danh sách dịch vụ theo tiêu chí lọc.</t>
  </si>
  <si>
    <t>Quản trị hệ thống có thể truy cập nhật ký hoạt động của một dịch vụ từ dashboard. Hệ thống LGSP thực hiện và hiển thị nhật ký giao dịch của dịch vụ đó.</t>
  </si>
  <si>
    <t>Quản trị hệ thống có thể xem thống kê hiệu suất của dịch vụ theo ngày, tuần hoặc tháng. Hệ thống LGSP thực hiện và hiển thị báo cáo hiệu suất theo thời gian lựa chọn.</t>
  </si>
  <si>
    <t>Quản trị hệ thống có thể xuất báo cáo trạng thái dịch vụ. Hệ thống LGSP thực hiện và cung cấp file báo cáo để tải xuống.</t>
  </si>
  <si>
    <t>Quản trị hệ thống có thể lập báo cáo tổng hợp tích hợp dữ liệu theo các tiêu chí. Hệ thống LGSP thực hiện và hiển thị báo cáo theo tiêu chí được chọn.</t>
  </si>
  <si>
    <t>Quản trị hệ thống có thể lập báo cáo tổng hợp tích hợp dữ liệu theo thời gian. Hệ thống LGSP thực hiện và hiển thị báo cáo theo khoảng thời gian đã chọn.</t>
  </si>
  <si>
    <t>Quản trị hệ thống có thể lập báo cáo tổng hợp tích hợp dữ liệu theo phần mềm. Hệ thống LGSP thực hiện và hiển thị báo cáo theo phần mềm được lựa chọn.</t>
  </si>
  <si>
    <t>Quản trị hệ thống có thể lập báo cáo tổng hợp tích hợp dữ liệu theo cơ quan, đơn vị. Hệ thống LGSP thực hiện và hiển thị báo cáo theo đơn vị được chọn.</t>
  </si>
  <si>
    <t>Quản trị hệ thống có thể xuất báo cáo ra file. Hệ thống LGSP thực hiện và cung cấp file báo cáo để tải xuống.</t>
  </si>
  <si>
    <t>Quản trị hệ thống có thể in báo cáo. Hệ thống LGSP thực hiện và hiển thị bản xem trước trước khi in.</t>
  </si>
  <si>
    <t>Tiếp nhận, quản lý các yêu cầu cấp lại khóa bảo mật</t>
  </si>
  <si>
    <t>Xử lý, cấp lại cấp lại khóa bảo mật</t>
  </si>
  <si>
    <t>Thống kê các lỗi phát sinh trong hệ thống theo từng mã lỗi hoặc nhóm lỗi</t>
  </si>
  <si>
    <t>Thống kê tài nguyên hệ thống như CPU, RAM, dung lượng lưu trữ, băng thông, …</t>
  </si>
  <si>
    <t>Theo dõi dòng dữ liệu (Data Lineage)</t>
  </si>
  <si>
    <t>Quản trị hệ thống có thể xem lịch sử di chuyển và chuyển đổi dữ liệu theo từng API hoặc từng gói dữ liệu. Hệ thống LGSP thực hiện và hiển thị nhật ký chi tiết hành trình dữ liệu.</t>
  </si>
  <si>
    <t>Quản trị hệ thống có thể tìm kiếm và lọc dữ liệu theo nguồn, loại dữ liệu hoặc trạng thái xử lý. Hệ thống LGSP thực hiện và trả về kết quả lọc phù hợp.</t>
  </si>
  <si>
    <t>Quản trị hệ thống có thể xem thông tin nguồn gốc dữ liệu từ hệ thống chủ quản đến LGSP. Hệ thống LGSP thực hiện và hiển thị thông tin nguồn gốc dữ liệu.</t>
  </si>
  <si>
    <t>Quản trị hệ thống có thể xuất báo cáo dòng dữ liệu. Hệ thống LGSP thực hiện và cung cấp file báo cáo để tải xuống.</t>
  </si>
  <si>
    <t>Xử lý dữ liệu tích hợp theo thời gian thực (Message queue &amp; streaming)</t>
  </si>
  <si>
    <t>Xử lý dữ liệu tích hợp định kỳ (Message queue &amp; streaming)</t>
  </si>
  <si>
    <t>Xử lý dữ liệu phân phối theo yêu cầu (Message queue &amp; streaming)</t>
  </si>
  <si>
    <t>Xử lý dữ liệu phân phối chủ động (Message queue &amp; streaming)</t>
  </si>
  <si>
    <t>Đảm bảo dữ liệu phân phối theo yêu cầu được xếp hàng (queue), truyền liên tục (streaming), không bị mất khi có sự cố.</t>
  </si>
  <si>
    <t>Đảm bảo dữ liệu phân phối chủ động được xếp hàng (queue), truyền liên tục (streaming), không bị mất khi có sự cố.</t>
  </si>
  <si>
    <t>Đảm bảo dữ liệu tích hợp định kỳ được xếp hàng (queue), truyền liên tục (streaming), không bị mất khi hệ thống đích tạm dừng hoặc quá tải.</t>
  </si>
  <si>
    <t>Lưu trữ lịch sử phân phối theo yêu cầu, thời gian và kết quả, dataline</t>
  </si>
  <si>
    <t>Lưu lại các bước tích hợp, thời gian, kết quả và lỗi phát sinh, data line</t>
  </si>
  <si>
    <t>Nhật ký tích hợp dữ liệu thời gian thực</t>
  </si>
  <si>
    <t>Nhật ký tích hợp dữ liệu định kỳ</t>
  </si>
  <si>
    <t>Nhật ký phân phối dữ liệu theo yêu cầu</t>
  </si>
  <si>
    <t>Nhật ký phân phối dữ liệu chủ động</t>
  </si>
  <si>
    <t>Xử lý dữ liệu chia sẻ theo yêu cầu (Message queue &amp; streaming)</t>
  </si>
  <si>
    <t>Đảm bảo dữ liệu chia sẻ theo yêu cầu được xếp hàng (queue), truyền liên tục (streaming), không bị mất khi có sự cố.</t>
  </si>
  <si>
    <t>Thiết lập phân phối dữ liệu theo yêu cầu</t>
  </si>
  <si>
    <t>Thiết lập phân phối dữ liệu chủ động</t>
  </si>
  <si>
    <t>Thiết lập chia sẻ dữ liệu theo yêu cầu</t>
  </si>
  <si>
    <t>Thiết lập chia sẻ dữ liệu chủ động</t>
  </si>
  <si>
    <t>Xử lý dữ liệu chia sẻ chủ động (Message queue &amp; streaming)</t>
  </si>
  <si>
    <t>Thiết lập kết nối tích hợp dữ liệu thời gian thực</t>
  </si>
  <si>
    <t>Cấu hình tần suất tích hợp dữ liệu chủ động theo ngày/tuần/tháng.</t>
  </si>
  <si>
    <t>Thiết lập kết nối API, dịch vụ để lấy dữ liệu ngay khi có yêu cầu.</t>
  </si>
  <si>
    <t>Thiết lập kết nối API, dịch vụ để chia sẻ dữ liệu ngay khi có yêu cầu.</t>
  </si>
  <si>
    <t>Thông báo lỗi tích hợp dữ liệu thời gian thực</t>
  </si>
  <si>
    <t>Tạo báo cáo trạng thái tích hợp và gửi thông báo cho Hệ thống chủ quản dữ liệu</t>
  </si>
  <si>
    <t>Gửi cảnh báo cho quản trị và Hệ thống chủ quản dữ liệu nếu dữ liệu không hợp lệ.</t>
  </si>
  <si>
    <t>Thông báo cho quản trị và Hệ thống chủ quản khi dữ liệu không được tích hợp thành công.</t>
  </si>
  <si>
    <t>Tích hợp dữ liệu vào CSDL LGSP</t>
  </si>
  <si>
    <t>Tiếp nhận yêu cầu từ Hệ thống sử dụng dữ liệu để phân phối dữ liệu cụ thể.</t>
  </si>
  <si>
    <t>Kiểm tra quyền truy cập dữ liệu trước khi phân phối.</t>
  </si>
  <si>
    <t>Gửi dữ liệu mới phát sinh tới các Hệ thống sử dụng dữ liệu định kỳ hoặc theo sự kiện.</t>
  </si>
  <si>
    <t>Lưu trữ lịch sử phân phối tự động, thời gian và kết quả, dataline</t>
  </si>
  <si>
    <t>Hệ thống sử dụng dữ liệu gửi yêu cầu truy cập hoặc nhận dữ liệu từ Hệ thống chủ quản dữ liệu thông qua LGSP, nền tảng ghi nhận và chuyển tiếp.</t>
  </si>
  <si>
    <t xml:space="preserve">Xác minh quyền truy cập dữ liệu hoặc dịch vụ được yêu cầu theo vai trò và đăng ký </t>
  </si>
  <si>
    <t>Thực hiện việc gửi dữ liệu tới Hệ thống sử dụng dữ liệu hoặc dịch vụ thông qua nền tảng LGSP theo yêu cầu đã được xác thực và phân quyền, đảm bảo an toàn, kết nối và theo dõi.</t>
  </si>
  <si>
    <t>Hệ thống sử dụng dữ liệu xác nhận việc tiếp nhận dữ liệu (thành công hoặc lỗi) thông qua LGSP. .</t>
  </si>
  <si>
    <t>Khi có sự cố trong quá trình truyền, xác thực hoặc tiếp nhận dữ liệu, LGSP tự động gửi thông báo lỗi đến các bên hệ thống liên quan kèm mã lỗi và nguyên nhân.</t>
  </si>
  <si>
    <t>Ghi lại toàn bộ quá trình chia sẻ dữ liệu: thời điểm gửi, cơ quan gửi – nhận, trạng thái xử lý, dung lượng và kết quả chia sẻ, Dataline</t>
  </si>
  <si>
    <t>Khi có dữ liệu mới đáp ứng điều kiện chia sẻ (đã được xác thực và phân quyền), LGSP tự động gửi dữ liệu đến các Hệ thống nhận đã đăng ký, đảm bảo hoạt động liên thông liên tục.</t>
  </si>
  <si>
    <t>Xác thực và kiểm tra quyền truy cập của Hệ thống nhận dữ liệu trước mỗi lần chia sẻ, dựa vào thông tin đăng ký, vai trò và chính sách chia sẻ được thiết lập.</t>
  </si>
  <si>
    <t>Gửi thông báo cho Hệ thống nhận dữ liệu khi có dữ liệu mới được chia sẻ, kèm thông tin về loại dữ liệu, thời điểm, mã giao dịch và trạng thái xử lý.</t>
  </si>
  <si>
    <t>Khi phát hiện lỗi (mất kết nối, lỗi xác thực, lỗi định dạng…), LGSP gửi cảnh báo tới các hệ thống liên quan, ghi log chi tiết để hỗ trợ khắc phục kịp thời.</t>
  </si>
  <si>
    <t>Ghi lại toàn bộ quá trình chia sẻ dữ liệu chủ động, bao gồm: thời gian, bên gửi – bên nhận, loại dữ liệu, dung lượng, trạng thái và kết quả, dataline</t>
  </si>
  <si>
    <t>Theo dõi các truy cập API bất thường
Phát hiện nguy cơ dò quét, lạm dụng API hoặc rò rỉ khóa truy cập.</t>
  </si>
  <si>
    <t>Ghi lại từng bước xử lý .
Hỗ trợ truy vết khi có giao dịch thất bại hoặc xử lý chậm.</t>
  </si>
  <si>
    <t>Báo cáo dữ liệu gửi lên từ từng phần mềm; phát hiện phần mềm lỗi nhiều.</t>
  </si>
  <si>
    <t>Báo cáo số lượng bản ghi theo từng domain dữ liệu</t>
  </si>
  <si>
    <t>Báo cáo dữ liệu mới gửi lên theo từng giờ/ngày, dùng để đánh giá hoạt động hệ thống.</t>
  </si>
  <si>
    <t>Báo cáo hiệu suất gửi dữ liệu theo từng đơn vị</t>
  </si>
  <si>
    <t>Đếm bao nhiêu bản ghi của từng phần mềm</t>
  </si>
  <si>
    <t>Danh sách lỗi trong quá trình đẩy dữ liệu sang hệ thống khác.</t>
  </si>
  <si>
    <t>Báo cáo hiệu suất phân phối theo kênh</t>
  </si>
  <si>
    <t>Số bản ghi phân phối Theo domain dữ liệu</t>
  </si>
  <si>
    <t>Số bản ghi phân phối theo đơn vị sử dụng dữ liệu.</t>
  </si>
  <si>
    <t>Đỗ trễ tính thời gian từ LGSP → hệ thống đích.</t>
  </si>
  <si>
    <t>Danh sách request, thời gian phản hồi, tỉ lệ thành công của API chia sẻ.</t>
  </si>
  <si>
    <t>Danh sách theo chủ đề dữ liệu</t>
  </si>
  <si>
    <t>Danh sách theo ứng dụn, xem ứng dụng nào khai thác dữ liệu nhiều nhất.</t>
  </si>
  <si>
    <t>Quản trị hệ thống xem danh sách phần mềm. Hệ thống hiển thị danh sách phần mềm.</t>
  </si>
  <si>
    <t>Quản trị hệ thống có thể xem chi tiết thông tin phần mềm. Hệ thống hiển thị thông tin chi tiết phần mềm.</t>
  </si>
  <si>
    <t>Quản trị hệ thống có thể tìm kiếm phần mềm theo tiêu chí. Hệ thống hiển thị danh sách kết quả tìm kiếm phần mềm theo tiêu chí.</t>
  </si>
  <si>
    <t>Quản trị hệ thống có thể sắp xếp danh sách phần mềm. Hệ thống sắp xếp danh sách phần mềm theo thứ tự tăng/giảm.</t>
  </si>
  <si>
    <t>Quản trị hệ thống có thể thêm phần mềm. Hệ thống kiểm tra và lưu thông tin thêm phần mềm.</t>
  </si>
  <si>
    <t>Quản trị hệ thống có thể xóa phần mềm. Hệ thống kiểm tra và lưu thông tin xóa phần mềm.</t>
  </si>
  <si>
    <t>Quản trị hệ thống có thể sửa phần mềm. Hệ thống kiểm tra và lưu thông tin sửa phần mềm.</t>
  </si>
  <si>
    <t>Quản lý hệ thống các phần mềm, CSDL kết nối với LGSP</t>
  </si>
  <si>
    <t>Quản lý hệ thống các API</t>
  </si>
  <si>
    <t>Quản lý thông tin đăng ký sử dụng dữ liệu</t>
  </si>
  <si>
    <t>Đăng ký tích hợp dữ liệu</t>
  </si>
  <si>
    <t>Đăng ký phân phối dữ liệu</t>
  </si>
  <si>
    <t xml:space="preserve">Quản lý đăng ký tích hợp dữ liệu </t>
  </si>
  <si>
    <t>Danh sách phần mềm đăng ký tích hợp dữ liệu</t>
  </si>
  <si>
    <t>Danh sách dữ liệu đăng ký tích hợp</t>
  </si>
  <si>
    <t>Danh sách API đăng ký tích hợp</t>
  </si>
  <si>
    <t>Danh sách dịch vụ đang sử dụng theo thời gian thực</t>
  </si>
  <si>
    <t>Danh sách các hệ thống đang sử dụng dịch vụ theo thời gian thực</t>
  </si>
  <si>
    <t>Danh sách các gói tin theo thời gian thực</t>
  </si>
  <si>
    <t>Danh sách dịch vụ đang sử dụng theo định kỳ</t>
  </si>
  <si>
    <t>Danh sách các hệ thống đang sử dụng dịch vụ theo định kỳ</t>
  </si>
  <si>
    <t>Danh sách các gói tin theo định kỳ</t>
  </si>
  <si>
    <t>Khai thác thông tin chi tiết gói tin theo thời gian thực</t>
  </si>
  <si>
    <t>Khai thác thông tin chi tiết gói tin theo định  kỳ</t>
  </si>
  <si>
    <t>Tắt/bật dịch vụ sử dụng thời gian thực</t>
  </si>
  <si>
    <t>Tắt/bật dịch vụ sử dụng định kỳ</t>
  </si>
  <si>
    <t xml:space="preserve">Danh sách dữ liệu tích hợp trả về theo thời gian thực </t>
  </si>
  <si>
    <t>Khai thác thông tin chi tiết dữ liệu trả về theo thời gian thực</t>
  </si>
  <si>
    <t>Danh sách dữ liệu tích hợp trả về theo định kỳ</t>
  </si>
  <si>
    <t>Khai thác thông tin chi tiết dữ liệu trả về theo định kỳ</t>
  </si>
  <si>
    <t xml:space="preserve">Danh sách dữ liệu chuyển tiếp theo thời gian thực </t>
  </si>
  <si>
    <t>Khai thác thông tin chi tiết dữ liệu chuyển tiếp theo thời gian thực</t>
  </si>
  <si>
    <t>Danh sách dữ liệu chuyển tiếp theo định kỳ</t>
  </si>
  <si>
    <t>Khai thác thông tin chi tiết dữ liệu chuyển tiếp theo định kỳ</t>
  </si>
  <si>
    <t xml:space="preserve">Danh sách gói tin phản hồi theo thời gian thực </t>
  </si>
  <si>
    <t>Khai thác thông tin chi tiết gói tin phản hồi theo thời gian thực</t>
  </si>
  <si>
    <t xml:space="preserve">Danh sách gói tin phản hồi theo định kỳ </t>
  </si>
  <si>
    <t>Khai thác thông tin chi tiết gói tin phản hồi theo định kỳ</t>
  </si>
  <si>
    <t>HTTT&amp;CSDL chuyên ngành (gửi dữ liệu);  
CSDL Dùng chung/CSDL Tổng hợp, phân tích (nhận dữ liệu); 
LGSP</t>
  </si>
  <si>
    <t>HTTT&amp;CSDL chuyên ngành;
Quản trị hệ thống.</t>
  </si>
  <si>
    <t>tắt, bật, xác nhận tắt, bật</t>
  </si>
  <si>
    <t>Tích hợp dữ liệu thời gian thực</t>
  </si>
  <si>
    <t>Danh sách lỗi dịch vụ cung cấp dữ liệu thời gian thực</t>
  </si>
  <si>
    <t>Khai thác thông tin chi tiết lỗi dịch vụ cung cấp dữ liệu thời gian thực</t>
  </si>
  <si>
    <t>Khai thác danh sách log tích hợp thời gian thực</t>
  </si>
  <si>
    <t>Danh sách dịch vụ cung cấp dữ liệu tích hợp thời gian thực</t>
  </si>
  <si>
    <t>Danh sách lỗi dịch vụ cung cấp dữ liệu định kỳ</t>
  </si>
  <si>
    <t>Khai thác thông tin chi tiết lỗi dịch vụ cung cấp dữ liệu định kỳ</t>
  </si>
  <si>
    <t>Khai thác danh sách log tích hợp định kỳ</t>
  </si>
  <si>
    <t>HTTT&amp;CSDL chuyên ngành có thể cung cấp các dịch vụ tích hợp dữ liệu đang sử dụng theo thời gian thực. LGSP thực hiện hiển thị danh sách dịch vụ đang sử dụng theo thời gian thực.</t>
  </si>
  <si>
    <r>
      <t xml:space="preserve">HTTT&amp;CSDL chuyên ngành có thể cung cấp </t>
    </r>
    <r>
      <rPr>
        <sz val="13"/>
        <color rgb="FF0000FF"/>
        <rFont val="Times New Roman"/>
        <family val="1"/>
      </rPr>
      <t>các dịch vụ tích hợp dữ liệu</t>
    </r>
    <r>
      <rPr>
        <sz val="13"/>
        <color theme="1"/>
        <rFont val="Times New Roman"/>
        <family val="1"/>
      </rPr>
      <t xml:space="preserve"> theo thời gian thực. LGSP thực hiện hiển thị danh sách dịch vụ cung cấp dữ liệu tích hợp thời gian thực.</t>
    </r>
  </si>
  <si>
    <t>Quản trị hệ thống có thể xem danh sách dịch vụ cung cấp dữ liệu tích hợp thời gian thực. LGSP thực hiện hiển thị danh sách dịch vụ.</t>
  </si>
  <si>
    <t>Quản trị hệ thống có thể xem chi tiết thông tin dịch vụ cung cấp dữ liệu tích hợp thời gian thực. LGSP thực hiện hiển thị chi tiết thông tin dịch vụ.</t>
  </si>
  <si>
    <t>Quản trị hệ thống có thể sắp xếp danh sách dịch vụ cung cấp dữ liệu thời gian thực. LGSP thực hiện hiển thị danh sách dịch vụ sắp xếp.</t>
  </si>
  <si>
    <t>Quản trị hệ thống có thể phân trang danh sách dịch vụ cung cấp dữ liệu thời gian thực. LGSP thực hiện hiển thị danh sách dịch vụ theo phân trang.</t>
  </si>
  <si>
    <t>Quản trị hệ thống có thể kết xuất danh sách dịch vụ cung cấp dữ liệu thời gian thực ra file excel. LGSP thực hiện kết xuất ra file excel.</t>
  </si>
  <si>
    <t>LGSP gửi các gói tin theo thời gian thực. HTTT&amp;CSDL chuyên ngành nhận các gói tin theo thời gian thực.</t>
  </si>
  <si>
    <t>Quản trị hệ thống có thể xem danh sách dịch vụ đang sử dụng theo thời gian thực. LGSP thực hiện hiển thị danh sách dịch vụ.</t>
  </si>
  <si>
    <t>Quản trị hệ thống có thể xem chi tiết thông tin dịch vụ đang sử dụng theo hợp thời gian thực. LGSP thực hiện hiển thị chi tiết thông tin dịch vụ.</t>
  </si>
  <si>
    <t>Quản trị hệ thống có thể sắp xếp danh sách dịch vụ đang sử dụng theo thời gian thực. LGSP thực hiện hiển thị danh sách dịch vụ sắp xếp.</t>
  </si>
  <si>
    <t>Quản trị hệ thống có thể phân trang danh sách dịch vụ đang sử dụng theo thời gian thực. LGSP thực hiện hiển thị danh sách dịch vụ theo phân trang.</t>
  </si>
  <si>
    <t>Quản trị hệ thống có thể kết xuất danh sách dịch vụ đang sử dụngtheo thời gian thực ra file excel. LGSP thực hiện kết xuất ra file excel.</t>
  </si>
  <si>
    <r>
      <rPr>
        <sz val="13"/>
        <color rgb="FF0000FF"/>
        <rFont val="Times New Roman"/>
        <family val="1"/>
      </rPr>
      <t>HTTT&amp;CSDL chuyên ngành</t>
    </r>
    <r>
      <rPr>
        <sz val="13"/>
        <color theme="1"/>
        <rFont val="Times New Roman"/>
        <family val="1"/>
      </rPr>
      <t xml:space="preserve"> có thể cung cấp danh sách lỗi dịch vụ cung cấp theo thời gian thực. LGSP thực hiện hiển thị danh sách lỗi dịch vụ cung cấp dữ liệu thời gian thực</t>
    </r>
  </si>
  <si>
    <r>
      <rPr>
        <sz val="13"/>
        <color rgb="FF0000FF"/>
        <rFont val="Times New Roman"/>
        <family val="1"/>
      </rPr>
      <t>HTTT&amp;CSDL chuyên ngành</t>
    </r>
    <r>
      <rPr>
        <sz val="13"/>
        <color theme="1"/>
        <rFont val="Times New Roman"/>
        <family val="1"/>
      </rPr>
      <t xml:space="preserve"> có thể cung cấp danh sách dữ liệu tích hợp trả về theo thời gian thực. LGSP thực hiện hiển thị danh sách dữ liệu tích hợp trả về theo thời gian thực </t>
    </r>
  </si>
  <si>
    <t>HTTT&amp;CSDL chuyên ngành trả dữ liệu về theo yêu cầu tích hợp dữ liệu của LGSP. LGSP hiển thị danh sách dữ liệu theo thời gian thực.</t>
  </si>
  <si>
    <t xml:space="preserve">LGSP chuyển tiếp dữ liệu theo thời gian thực. CSDL Dùng chung/CSDL Tổng hợp, phân tích tiếp nhận dữ liệu  </t>
  </si>
  <si>
    <t xml:space="preserve">Quản trị hệ thống </t>
  </si>
  <si>
    <t>HTTT&amp;CSDL chuyên ngành;
CSDL Dùng chung/CSDL Tổng hợp, phân tích;
Quản trị hệ thống.</t>
  </si>
  <si>
    <t>CSDL Dùng chung/CSDL Tổng hợp, phân tích gửi gói tin phản hồi theo thời gian thực. LGSP tiếp nhận và hiển thị danh sách gói tin phản hồi theo thời gian thực</t>
  </si>
  <si>
    <t>CSDL Dùng chung/CSDL Tổng hợp, phân tích;
Quản trị hệ thống</t>
  </si>
  <si>
    <t>Danh sách log yêu cầu sử dụng dịch vụ</t>
  </si>
  <si>
    <t>Xem chi tiết gói tin</t>
  </si>
  <si>
    <t>Xem chi tiết gói tin phản hồi</t>
  </si>
  <si>
    <t>Danh sách log gói tin phản hồi</t>
  </si>
  <si>
    <t>Danh sách gói tin phản hồi trạng thái sau khi trả dữ liệu được yêu cầu</t>
  </si>
  <si>
    <t>Danh sách các hệ thống chia sẻ dữ liệu</t>
  </si>
  <si>
    <t>Danh sách các hệ thống chia sẻ dữ liệu theo yêu cầu</t>
  </si>
  <si>
    <t>Danh sách các dịch vụ chia sẻ dữ liệu</t>
  </si>
  <si>
    <t>Danh sách các dịch vụ chia sẻ dữ liệu theo yêu cầu</t>
  </si>
  <si>
    <t>Danh sách các hệ thống sử dụng dịch vụ chia sẻ dữ liệu theo yêu cầu</t>
  </si>
  <si>
    <t>Danh sách các gói tin yêu cầu sử dụng dịch vụ chia sẻ dữ liệu theo yêu cầu</t>
  </si>
  <si>
    <t xml:space="preserve">Xem thông tin chi tiết gói tin chia sẻ dữ liệu theo yêu cầu </t>
  </si>
  <si>
    <t>Danh sách lỗi quá trình sử dụng dịch vụ chia sẻ dữ liệu theo yêu cầu</t>
  </si>
  <si>
    <t>Xem chi tiết lỗi dịch vụ chia sẻ dữ liệu theo yêu cầu</t>
  </si>
  <si>
    <t>Danh sách các gói tin đã gửi yêu cầu sử dụng dịch vụ</t>
  </si>
  <si>
    <t>HTTT&amp;CSDL chuyên ngành (nhận dữ liệu)
CSDL dùng chung (gửi dữ liệu)  
NDOP (nhận dữ liệu)</t>
  </si>
  <si>
    <t>CSDL dùng chung
Quản trị hệ thống</t>
  </si>
  <si>
    <r>
      <rPr>
        <sz val="13"/>
        <color rgb="FF0000FF"/>
        <rFont val="Times New Roman"/>
        <family val="1"/>
      </rPr>
      <t>CSDL dùng chung</t>
    </r>
    <r>
      <rPr>
        <sz val="13"/>
        <color theme="1"/>
        <rFont val="Times New Roman"/>
        <family val="1"/>
      </rPr>
      <t xml:space="preserve">
Quản trị hệ thống</t>
    </r>
  </si>
  <si>
    <t>CSDL dùng chung có thể cung cấp các dịch vụ chia sẻ dữ liệu theo yêu cầu. LGSP thực hiện hiển thị danh sách dịch vụ chia sẻ dữ liệu theo yêu cầu.</t>
  </si>
  <si>
    <t>Tắt/bật các dịch vụ chia sẻ dữ liệu theo yêu cầu</t>
  </si>
  <si>
    <r>
      <t xml:space="preserve">Danh sách các hệ thống </t>
    </r>
    <r>
      <rPr>
        <sz val="13"/>
        <color rgb="FF0000FF"/>
        <rFont val="Times New Roman"/>
        <family val="1"/>
      </rPr>
      <t>đang</t>
    </r>
    <r>
      <rPr>
        <sz val="13"/>
        <color theme="1"/>
        <rFont val="Times New Roman"/>
        <family val="1"/>
      </rPr>
      <t xml:space="preserve"> sử dụng dịch vụ chia sẻ dữ liệu theo yêu cầu</t>
    </r>
  </si>
  <si>
    <r>
      <rPr>
        <sz val="13"/>
        <color rgb="FF0000FF"/>
        <rFont val="Times New Roman"/>
        <family val="1"/>
      </rPr>
      <t>CSDL dùng chung</t>
    </r>
    <r>
      <rPr>
        <sz val="13"/>
        <color theme="1"/>
        <rFont val="Times New Roman"/>
        <family val="1"/>
      </rPr>
      <t xml:space="preserve"> có thể cung cấp các dịch vụ chia sẻ dữ liệu theo yêu cầu. LGSP hiển thị danh sách dịch vụ chia sẻ dữ liệu đang sử dụng theo yêu cầu.</t>
    </r>
  </si>
  <si>
    <t>HTTT&amp;CSDL chuyên ngành, NDOP,
Quản trị hệ thống</t>
  </si>
  <si>
    <t>HTTT&amp;CSDL chuyên ngành, NDOP có thể gửi các gói tin yêu cầu sử dụng dịch vụ chia sẻ dữ liệu theo yêu cầu. LGSP hiển thị danh sách gói tin yêu cầu.</t>
  </si>
  <si>
    <t>CSDL dùng chung;
Quản trị hệ thống</t>
  </si>
  <si>
    <t>Danh sách các gói tin phản hồi</t>
  </si>
  <si>
    <t>HTTT&amp;CSDL chuyên ngành;
NDOP;
Quản trị hệ thống</t>
  </si>
  <si>
    <t>HTTT&amp;CSDL chuyên ngành, NDOP có thể gửi gói tin yêu cầu sử dụng dịch vụ. LGSP hiển thị danh sách gói tin đã gửi yêu cầu sử dụng dịch vụ</t>
  </si>
  <si>
    <t>Phân phối dữ liệu định kỳ</t>
  </si>
  <si>
    <t>Danh sách các hệ thống tham gia yêu cầu chia sẻ dữ liệu</t>
  </si>
  <si>
    <t>Danh sách các hệ thống đang yêu cầu chia sẻ dữ liệu</t>
  </si>
  <si>
    <t>Các gói tin yêu cầu chia sẻ dữ liệu</t>
  </si>
  <si>
    <t>Danh sách log yêu cầu chia sẻ dữ liệu</t>
  </si>
  <si>
    <t>Danh sách lỗi quá trình yêu cầu chia sẻ dữ liệu</t>
  </si>
  <si>
    <t>Các gói tin đã gửi yêu cầu đến hệ thống cung cấp dữ liệu</t>
  </si>
  <si>
    <t>Danh sách gói tin dữ liệu phản hồi</t>
  </si>
  <si>
    <t>Danh sách log dữ liệu phản hồi</t>
  </si>
  <si>
    <t>Bật/tắt dịch vụ chia sẻ</t>
  </si>
  <si>
    <t>Danh sách các hệ thống nhận dữ liệu</t>
  </si>
  <si>
    <t>Danh sách các dịch vụ nhận dữ liệu</t>
  </si>
  <si>
    <t>Danh sách các hệ thống tham gia gửi dữ liệu</t>
  </si>
  <si>
    <t>Danh sách các hệ thống đang thực hiện gửi dữ liệu</t>
  </si>
  <si>
    <t>Các gói tin dữ liệu được gửi lên hệ thống</t>
  </si>
  <si>
    <t>Danh sách log gửi dữ liệu</t>
  </si>
  <si>
    <t>Danh sách lỗi quá trình gửi dữ liệu</t>
  </si>
  <si>
    <t>Các gói tin dữ liệu đã gửi đến hệ thống nhận</t>
  </si>
  <si>
    <t>Danh sách gói tin phản hồi trạng thái sau khi tiếp nhận dữ liệu</t>
  </si>
  <si>
    <t>Danh sách log phản hồi trạng thái</t>
  </si>
  <si>
    <t>HTTT&amp;CSDL chuyên ngành (nhận dữ liệu)
HTTT&amp;CSDL chuyên ngành (gửi dữ liệu)
NDOP (gửi dữ liệu)</t>
  </si>
  <si>
    <t>Danh mục lược đồ dữ liệu</t>
  </si>
  <si>
    <t>Quản trị hệ thống xem danh sách phần mềm. Hệ thống LGSP hiển thị danh sách phần mềm.</t>
  </si>
  <si>
    <t>Quản trị hệ thống có thể xem chi tiết thông tin phần mềm. Hệ thống LGSP hiển thị thông tin chi tiết phần mềm.</t>
  </si>
  <si>
    <t>Quản trị hệ thống có thể tìm kiếm phần mềm theo tiêu chí. Hệ thống LGSP hiển thị danh sách kết quả tìm kiếm phần mềm theo tiêu chí.</t>
  </si>
  <si>
    <t>Quản trị hệ thống có thể sắp xếp danh sách phần mềm. Hệ thống LGSP sắp xếp danh sách phần mềm theo thứ tự tăng/giảm.</t>
  </si>
  <si>
    <t>Quản trị hệ thống có thể thêm phần mềm. Hệ thống LGSP kiểm tra và lưu thông tin thêm phần mềm.</t>
  </si>
  <si>
    <t>Quản trị hệ thống có thể sửa phần mềm. Hệ thống LGSP kiểm tra và lưu thông tin sửa phần mềm.</t>
  </si>
  <si>
    <t>Quản trị hệ thống có thể xóa phần mềm. Hệ thống LGSP kiểm tra và lưu thông tin xóa phần mềm.</t>
  </si>
  <si>
    <t>Quản trị hệ thống có thể xem chi tiết thông tin cơ quan, đơn vị. Hệ thống LGSP hiển thị thông tin chi tiết thông tin cơ quan, đơn vị.</t>
  </si>
  <si>
    <t>Quản trị hệ thống xem danh sách cơ quan, đơn vị. Hệ thống LGSP hiển thị danh sách cơ quan, đơn vị tích hợp.</t>
  </si>
  <si>
    <t>Quản trị hệ thống có thể tìm kiếm cơ quan, đơn vị theo tiêu chí. Hệ thống LGSP hiển thị thông tin cơ quan, đơn vị theo tiêu chí tìm kiếm.</t>
  </si>
  <si>
    <t xml:space="preserve">Quản trị hệ thống có thể sắp xếp danh sách cơ quan, đơn vị. Hệ thống LGSP hiển thị danh sách cơ quan, đơn vị theo thứ tự sắp xếp </t>
  </si>
  <si>
    <t>Quản trị hệ thống có thể thêm cơ quan, đơn vị. Hệ thống LGSP lưu thông tin thêm cơ quan, đơn vị.</t>
  </si>
  <si>
    <t>Quản trị hệ thống có thể sửa cơ quan, đơn vị. Hệ thống LGSP lưu thông tin sửa cơ quan, đơn vị.</t>
  </si>
  <si>
    <t>Quản trị hệ thống có thể xem danh sách loại dữ liệu. Hệ thống LGSP hiển thị danh sách loại dữ liệu.</t>
  </si>
  <si>
    <t>Quản trị hệ thống có thể xóa cơ quan, đơn vị. Hệ thống LGSP lưu thông tin xoá cơ quan, đơn vị.</t>
  </si>
  <si>
    <t>Quản trị hệ thống có thể thêm mới loại dữ liệu. Hệ thống LGSP lưu thông tin thêm mới loại dữ liệu.</t>
  </si>
  <si>
    <t>Quản trị hệ thống có thể sửa thông tin loại dữ liệu. Hệ thống LGSP lưu thông tin sửa thông tin loại dữ liệu</t>
  </si>
  <si>
    <t>Quản trị hệ thống có thể xóa loại dữ liệu. Hệ thống LGSP lưu thông tin xoá  loại dữ liệu</t>
  </si>
  <si>
    <t>Quản trị hệ thống có thể tìm kiếm loại dữ liệu. Hệ thống LGSP hiển thị thông tin tìm kiếm loại dữ liệu</t>
  </si>
  <si>
    <t>Quản trị hệ thống có thể thêm mới lược đồ dữ liệu. Hệ thống LGSP lưu thông tin thêm mới lược đồ dữ liệu.</t>
  </si>
  <si>
    <t>Quản trị hệ thống có thể sửa thông tin lược đồ dữ liệu. Hệ thống LGSP lưu thông tin sửa lược đồ dữ liệu</t>
  </si>
  <si>
    <t>Quản trị hệ thống có thể xóa lược đồ dữ liệu. Hệ thống LGSP lưu thông tin xoá lược đồ dữ liệu</t>
  </si>
  <si>
    <t>Quản trị hệ thống có thể xem nội dung lược đồ dữ liệu. Hệ thống LGSP hiển thị nội dung lược đồ dữ liệu.</t>
  </si>
  <si>
    <t>Quản trị hệ thống có thể xem danh sách dịch vụ chia sẻ. Hệ thống LGSP hiển thị danh sách dịch vụ chia sẻ.</t>
  </si>
  <si>
    <t>Quản trị hệ thống có thể thêm mới dịch vụ chia sẻ. Hệ thống LGSP lưu thông tin thêm mới dịch vụ chia sẻ.</t>
  </si>
  <si>
    <t>Quản trị hệ thống có thể sửa thông tin dịch vụ chia sẻ. Hệ thống LGSP lưu thông tin sửa thông tin dịch vụ chia sẻ.</t>
  </si>
  <si>
    <t>Quản trị hệ thống có thể xóa dịch vụ chia sẻ. Hệ thống LGSP lưu thông tin xóa dịch vụ chia sẻ</t>
  </si>
  <si>
    <t>Quản trị có thể xem danh sách API chia sẻ. Hệ thống LGSP hiển thị danh sách API chia sẻ.</t>
  </si>
  <si>
    <t>Quản trị có thể thêm mới API chia sẻ. Hệ thống LGSP lưu thông tin thêm mới API chia sẻ.</t>
  </si>
  <si>
    <t>Quản trị có thể sửa thông tin API chia sẻ. Hệ thống LGSP lưu thông tin sửa thông tin API chia sẻ</t>
  </si>
  <si>
    <t>Quản trị có thể xóa API chia sẻ. Hệ thống LGSP lưu thông tin xóa API chia sẻ</t>
  </si>
  <si>
    <t>Quản trị có thể tắt bật API chia sẻ. Hệ thống LGSP lưu thông tin tắt bật API chia sẻ</t>
  </si>
  <si>
    <t>Quản trị hệ thống có thể xem danh sách các API theo phân loại. Hệ thống LGSP hiển thị danh sách các API theo phân loại</t>
  </si>
  <si>
    <t>Quản trị hệ thống có thể xem chi tiết thông tin của từng API. Hệ thống LGSP hiển thị chi tiết thông tin của từng API</t>
  </si>
  <si>
    <t>Quản trị hệ thống có thể thêm mới, sửa hoặc xóa phân loại API. Hệ thống LGSP lưu thông tin thêm mới, sửa hoặc xóa phân loại API</t>
  </si>
  <si>
    <t>Quản trị hệ thống có thể gán API vào phân loại tương ứng. Hệ thống LGSP lưu thông tin gán API vào phân loại tương ứng</t>
  </si>
  <si>
    <t>Quản trị hệ thống có thể tìm kiếm và lọc API theo phân loại. Hệ thống LGSP hiển thị kết quả tìm kiếm.</t>
  </si>
  <si>
    <t>Quản trị hệ thống có thể thêm mới phần mềm tích hợp dữ liệu. Hệ thống LGSP lưu thông tin thêm mới phần mềm tích hợp dữ liệu.</t>
  </si>
  <si>
    <t>Quản trị hệ thống có thể sửa phần mềm tích hợp dữ liệu. Hệ thống LGSP lưu thông tin sửa phần mềm tích hợp dữ liệu.</t>
  </si>
  <si>
    <t>Quản trị hệ thống có thể xoá phần mềm tích hợp dữ liệu. Hệ thống LGSP lưu thông tin xoá phần mềm tích hợp dữ liệu.</t>
  </si>
  <si>
    <t>Quản trị hệ thống có thể tìm kiếm phần mềm tích hợp dữ liệu. Hệ thống LGSP hiển thị kết quả tìm kiếm.</t>
  </si>
  <si>
    <t>Quản trị hệ thống có thể xem thông tin chi tiết phần mềm đăng ký tích hợp dữ liệu. Hệ thống LGSP hiển thị thông tin chi tiết phần mềm đăng ký tích hợp dữ liệu</t>
  </si>
  <si>
    <t>Quản trị hệ thống có thể xem danh sách phần mềm đăng ký tích hợp dữ liệu. Hệ thống LGSP hiển thị danh sách phần mềm đăng ký tích hợp dữ liệu.</t>
  </si>
  <si>
    <t>Quản trị hệ thống có thể sắp xếp danh sách phần mềm đăng ký tích hợp dữ liệu. Hệ thống LGSP hiển thị danh sách phần mềm đăng ký tích hợp dữ liệu theo thứ tự sắp xếp</t>
  </si>
  <si>
    <t>Quản trị hệ thống có thể kết xuất danh sách phần mềm đăng ký tích hợp dữ liệu ra excel. Hệ thống LGSP hiển thị danh sách phần mềm đăng ký tích hợp dữ liệu trên excel.</t>
  </si>
  <si>
    <t xml:space="preserve">Quản trị hệ thống có thể sắp xếp danh sách dữ liệu đăng ký tích hợp. Hệ thống LGSP hiển thị danh sách dữ liệu đăng ký tích hợp dữ liệu theo thứ tự sắp xếp. </t>
  </si>
  <si>
    <t>Quản trị hệ thống có thể xem danh sách dữ liệu đăng ký tích hợp. Hệ thống LGSP hiển thị danh sách.</t>
  </si>
  <si>
    <t>Quản trị hệ thống có thể xem thông tin chi tiết dữ liệu đăng ký tích hợp. Hệ thống LGSP hiển thị thông tin chi tiết dữ liệu đăng ký tích hợp.</t>
  </si>
  <si>
    <t>Quản trị hệ thống có thể kết xuất dữ liệu đăng ký tích hợp ra excel. Hệ thống LGSP hiển thị danh sách dữ liệu đăng ký tích hợp trên excel.</t>
  </si>
  <si>
    <t>Quản trị hệ thống có thể xem danh sách API đăng ký tích hợp. Hệ thống LGSP hiển thị danh sách API đăng ký tích hợp</t>
  </si>
  <si>
    <t xml:space="preserve">Quản trị hệ thống có thể sắp xếp danh sách API đăng ký tích hợp. Hệ thống LGSP hiển thị danh sách API đăng ký tích hợp theo thứ tự sắp xếp. </t>
  </si>
  <si>
    <t>Quản trị hệ thống có thể xem thông tin chi tiết API đăng ký tích hợp. Hệ thống LGSP hiển thị thông tin chi tiết API đăng ký tích hợp.</t>
  </si>
  <si>
    <t>Quản trị hệ thống có thể kết xuất API đăng ký tích hợp ra excel. Hệ thống LGSP hiển thị danh sách API đăng ký tích hợp trên excel.</t>
  </si>
  <si>
    <t xml:space="preserve">Quản lý đăng ký phân phối dữ liệu </t>
  </si>
  <si>
    <t>Danh sách phần mềm đăng ký phân phối dữ liệu</t>
  </si>
  <si>
    <t>Danh sách dữ liệu đăng ký phân phối</t>
  </si>
  <si>
    <t>Danh sách API đăng ký phân phối</t>
  </si>
  <si>
    <t>Quản trị hệ thống có thể thêm mới phần mềm phân phối dữ liệu. Hệ thống LGSP lưu thông tin thêm mới phần mềm phân phối dữ liệu.</t>
  </si>
  <si>
    <t>Quản trị hệ thống có thể sửa phần mềm phân phối dữ liệu. Hệ thống LGSP lưu thông tin sửa phần mềm phân phối dữ liệu.</t>
  </si>
  <si>
    <t>Quản trị hệ thống có thể xoá phần mềm phân phối dữ liệu. Hệ thống LGSP lưu thông tin xoá phần mềm phân phối dữ liệu.</t>
  </si>
  <si>
    <t>Quản trị hệ thống có thể tìm kiếm phần mềm phân phối dữ liệu. Hệ thống LGSP hiển thị kết quả tìm kiếm.</t>
  </si>
  <si>
    <t>Quản trị hệ thống có thể xem danh sách phần mềm đăng ký phân phối dữ liệu. Hệ thống LGSP hiển thị danh sách phần mềm đăng ký phân phối dữ liệu.</t>
  </si>
  <si>
    <t>Quản trị hệ thống có thể sắp xếp danh sách phần mềm đăng ký phân phối dữ liệu. Hệ thống LGSP hiển thị danh sách phần mềm đăng ký phân phối dữ liệu theo thứ tự sắp xếp</t>
  </si>
  <si>
    <t>Quản trị hệ thống có thể kết xuất danh sách phần mềm đăng ký phân phối dữ liệu ra excel. Hệ thống LGSP hiển thị danh sách phần mềm đăng ký phân phối dữ liệu trên excel.</t>
  </si>
  <si>
    <t>Quản trị hệ thống có thể xem danh sách dữ liệu đăng ký phân phối. Hệ thống LGSP hiển thị danh sách.</t>
  </si>
  <si>
    <t xml:space="preserve">Quản trị hệ thống có thể sắp xếp danh sách dữ liệu đăng ký phân phối. Hệ thống LGSP hiển thị danh sách dữ liệu đăng ký phân phối dữ liệu theo thứ tự sắp xếp. </t>
  </si>
  <si>
    <t>Quản trị hệ thống có thể xem thông tin chi tiết dữ liệu đăng ký phân phối. Hệ thống LGSP hiển thị thông tin chi tiết dữ liệu đăng ký phân phối.</t>
  </si>
  <si>
    <t>Quản trị hệ thống có thể kết xuất dữ liệu đăng ký phân phối ra excel. Hệ thống LGSP hiển thị danh sách dữ liệu đăng ký phân phối trên excel.</t>
  </si>
  <si>
    <t>Quản trị hệ thống có thể xem danh sách API đăng ký phân phối. Hệ thống LGSP hiển thị danh sách API đăng ký phân phối</t>
  </si>
  <si>
    <t xml:space="preserve">Quản trị hệ thống có thể sắp xếp danh sách API đăng ký phân phối. Hệ thống LGSP hiển thị danh sách API đăng ký phân phối theo thứ tự sắp xếp. </t>
  </si>
  <si>
    <t>Quản trị hệ thống có thể xem thông tin chi tiết API đăng ký phân phối. Hệ thống LGSP hiển thị thông tin chi tiết API đăng ký phân phối.</t>
  </si>
  <si>
    <t>Quản trị hệ thống có thể kết xuất API đăng ký phân phối ra excel. Hệ thống LGSP hiển thị danh sách API đăng ký phân phối trên excel.</t>
  </si>
  <si>
    <t>Đăng ký chia sẻ dữ liệu</t>
  </si>
  <si>
    <t xml:space="preserve">Quản lý đăng ký chia sẻ dữ liệu </t>
  </si>
  <si>
    <t>Danh sách phần mềm đăng ký chia sẻ dữ liệu</t>
  </si>
  <si>
    <t>Danh sách dữ liệu đăng ký chia sẻ</t>
  </si>
  <si>
    <t>Danh sách API đăng ký chia sẻ</t>
  </si>
  <si>
    <t>Quản trị hệ thống có thể thêm mới phần mềm chia sẻ dữ liệu. Hệ thống LGSP lưu thông tin thêm mới phần mềm chia sẻ dữ liệu.</t>
  </si>
  <si>
    <t>Quản trị hệ thống có thể sửa phần mềm chia sẻ dữ liệu. Hệ thống LGSP lưu thông tin sửa phần mềm chia sẻ dữ liệu.</t>
  </si>
  <si>
    <t>Quản trị hệ thống có thể xoá phần mềm chia sẻ dữ liệu. Hệ thống LGSP lưu thông tin xoá phần mềm chia sẻ dữ liệu.</t>
  </si>
  <si>
    <t>Quản trị hệ thống có thể tìm kiếm phần mềm chia sẻ dữ liệu. Hệ thống LGSP hiển thị kết quả tìm kiếm.</t>
  </si>
  <si>
    <t>Quản trị hệ thống có thể xem danh sách phần mềm đăng ký chia sẻ dữ liệu. Hệ thống LGSP hiển thị danh sách phần mềm đăng ký chia sẻ dữ liệu.</t>
  </si>
  <si>
    <t>Quản trị hệ thống có thể sắp xếp danh sách phần mềm đăng ký chia sẻ dữ liệu. Hệ thống LGSP hiển thị danh sách phần mềm đăng ký chia sẻ dữ liệu theo thứ tự sắp xếp</t>
  </si>
  <si>
    <t>Quản trị hệ thống có thể kết xuất danh sách phần mềm đăng ký chia sẻ dữ liệu ra excel. Hệ thống LGSP hiển thị danh sách phần mềm đăng ký chia sẻ dữ liệu trên excel.</t>
  </si>
  <si>
    <t>Quản trị hệ thống có thể xem danh sách dữ liệu đăng ký chia sẻ. Hệ thống LGSP hiển thị danh sách.</t>
  </si>
  <si>
    <t xml:space="preserve">Quản trị hệ thống có thể sắp xếp danh sách dữ liệu đăng ký chia sẻ. Hệ thống LGSP hiển thị danh sách dữ liệu đăng ký chia sẻ dữ liệu theo thứ tự sắp xếp. </t>
  </si>
  <si>
    <t>Quản trị hệ thống có thể xem thông tin chi tiết dữ liệu đăng ký chia sẻ. Hệ thống LGSP hiển thị thông tin chi tiết dữ liệu đăng ký chia sẻ.</t>
  </si>
  <si>
    <t>Quản trị hệ thống có thể kết xuất dữ liệu đăng ký chia sẻ ra excel. Hệ thống LGSP hiển thị danh sách dữ liệu đăng ký chia sẻ trên excel.</t>
  </si>
  <si>
    <t>Quản trị hệ thống có thể xem danh sách API đăng ký chia sẻ. Hệ thống LGSP hiển thị danh sách API đăng ký chia sẻ</t>
  </si>
  <si>
    <t xml:space="preserve">Quản trị hệ thống có thể sắp xếp danh sách API đăng ký chia sẻ. Hệ thống LGSP hiển thị danh sách API đăng ký chia sẻ theo thứ tự sắp xếp. </t>
  </si>
  <si>
    <t>Quản trị hệ thống có thể xem thông tin chi tiết API đăng ký chia sẻ. Hệ thống LGSP hiển thị thông tin chi tiết API đăng ký chia sẻ.</t>
  </si>
  <si>
    <t>Quản trị hệ thống có thể kết xuất API đăng ký chia sẻ ra excel. Hệ thống LGSP hiển thị danh sách API đăng ký chia sẻ trên excel.</t>
  </si>
  <si>
    <t>Quản trị hệ thống có thể xem thông tin chi tiết phần mềm đăng ký chia sẻ dữ liệu. Hệ thống LGSP hiển thị thông tin chi tiết phần mềm đăng ký chia sẻ dữ liệu</t>
  </si>
  <si>
    <t>Quản trị hệ thống có thể xem thông tin chi tiết phần mềm đăng ký phân hối dữ liệu. Hệ thống LGSP hiển thị thông tin chi tiết phần mềm đăng ký phân phối dữ liệu</t>
  </si>
  <si>
    <t>Bật/tắt dịch vụ sử dụng thời gian thực</t>
  </si>
  <si>
    <t>Quản trị hệ thống có thể bật dịch vụ sử dụng thời gian thực. Hệ thống gửi thông báo xác nhận bật dịch vụ sử dụng thời gian thực.</t>
  </si>
  <si>
    <t>Quản trị hệ thống có thể xác nhận bật dịch vụ sử dụng thời gian thực. Hệ thống lưu trạng thái bật dịch vụ.</t>
  </si>
  <si>
    <t>Quản trị hệ thống có thể tắt dịch vụ sử dụng thời gian thực. Hệ thống gửi thông báo xác nhận tắt dịch vụ sử dụng thời gian thực.</t>
  </si>
  <si>
    <t>Quản trị hệ thống có thể xác nhận tắt dịch vụ sử dụng thời gian thực. Hệ thống lưu trạng thái tắt dịch vụ.</t>
  </si>
  <si>
    <t>HTTT&amp;CSDL chuyên ngành có thể cung cấp các dịch vụ tích hợp dữ liệu theo thời gian thực. Hệ thống LGSP thực hiện hiển thị danh sách dịch vụ cung cấp dữ liệu tích hợp thời gian thực.</t>
  </si>
  <si>
    <t>Quản trị hệ thống có thể xem danh sách dịch vụ cung cấp dữ liệu tích hợp thời gian thực. Hệ thống LGSP thực hiện hiển thị danh sách dịch vụ.</t>
  </si>
  <si>
    <t>Quản trị hệ thống có thể xem chi tiết thông tin dịch vụ cung cấp dữ liệu tích hợp thời gian thực. Hệ thống LGSP thực hiện hiển thị chi tiết thông tin dịch vụ.</t>
  </si>
  <si>
    <t>Quản trị hệ thống có thể sắp xếp danh sách dịch vụ cung cấp dữ liệu thời gian thực. Hệ thống LGSP thực hiện hiển thị danh sách dịch vụ sắp xếp.</t>
  </si>
  <si>
    <t>Quản trị hệ thống có thể phân trang danh sách dịch vụ cung cấp dữ liệu thời gian thực. Hệ thống LGSP thực hiện hiển thị danh sách dịch vụ theo phân trang.</t>
  </si>
  <si>
    <t>Quản trị hệ thống có thể kết xuất danh sách dịch vụ cung cấp dữ liệu thời gian thực ra file excel. Hệ thống LGSP thực hiện kết xuất ra file excel.</t>
  </si>
  <si>
    <t>HTTT&amp;CSDL chuyên ngành có thể cung cấp các dịch vụ tích hợp dữ liệu đang sử dụng theo thời gian thực. Hệ thống LGSP thực hiện hiển thị danh sách dịch vụ đang sử dụng theo thời gian thực.</t>
  </si>
  <si>
    <t>Quản trị hệ thống có thể xem danh sách dịch vụ đang sử dụng theo thời gian thực. Hệ thống LGSP thực hiện hiển thị danh sách dịch vụ.</t>
  </si>
  <si>
    <t>Quản trị hệ thống có thể xem chi tiết thông tin dịch vụ đang sử dụng theo hợp thời gian thực. Hệ thống LGSP thực hiện hiển thị chi tiết thông tin dịch vụ.</t>
  </si>
  <si>
    <t>Quản trị hệ thống có thể sắp xếp danh sách dịch vụ đang sử dụng theo thời gian thực. Hệ thống LGSP thực hiện hiển thị danh sách dịch vụ sắp xếp.</t>
  </si>
  <si>
    <t>Quản trị hệ thống có thể phân trang danh sách dịch vụ đang sử dụng theo thời gian thực. Hệ thống LGSP thực hiện hiển thị danh sách dịch vụ theo phân trang.</t>
  </si>
  <si>
    <t>Quản trị hệ thống có thể kết xuất danh sách dịch vụ đang sử dụngtheo thời gian thực ra file excel. Hệ thống LGSP thực hiện kết xuất ra file excel.</t>
  </si>
  <si>
    <t>Quản trị hệ thống có thể xem danh sách các hệ thống đang sử dụng dịch vụ theo thời gian thực. Hệ thống LGSP thực hiện hiển thị danh sách dịch vụ.</t>
  </si>
  <si>
    <t>Quản trị hệ thống có thể xem chi tiết thông tin các hệ thống đang sử dụng dịch vụ theo thời gian thực. Hệ thống LGSP thực hiện hiển thị chi tiết thông tin hệ thống.</t>
  </si>
  <si>
    <t>Quản trị hệ thống có thể sắp xếp danh sách hệ thống đang sử dụng theo thời gian thực. Hệ thống LGSP thực hiện hiển thị danh sách hệ thống sắp xếp.</t>
  </si>
  <si>
    <t>Quản trị hệ thống có thể phân trang danh sách hệ thống đang sử dụng theo thời gian thực. Hệ thống LGSP thực hiện hiển thị danh sách hệ thống theo phân trang.</t>
  </si>
  <si>
    <t>Quản trị hệ thống có thể kết xuất danh sách hệ thống đang sử dụngtheo thời gian thực ra file excel. Hệ thống LGSP thực hiện kết xuất ra file excel.</t>
  </si>
  <si>
    <t>Quản trị hệ thống có thể xem danh sách các gói tin theo thời gian thực. Hệ thống LGSP thực hiện hiển thị danh sách gói tin.</t>
  </si>
  <si>
    <t>Quản trị hệ thống có thể xem chi tiết thông tin các gói tin theo thời gian thực. Hệ thống LGSP thực hiện hiển thị chi tiết thông tin gói tin.</t>
  </si>
  <si>
    <t>Quản trị hệ thống có thể sắp xếp danh sách gói tin theo thời gian thực. Hệ thống LGSP thực hiện hiển thị danh sách gói tin sắp xếp.</t>
  </si>
  <si>
    <t>Quản trị hệ thống có thể phân trang danh sách gói tin theo thời gian thực. Hệ thống LGSP thực hiện hiển thị danh sách gói tin theo phân trang.</t>
  </si>
  <si>
    <t>Quản trị hệ thống có thể kết xuất danh sách gói tin đang sử dụng theo thời gian thực ra file excel. Hệ thống LGSP thực hiện kết xuất ra file excel.</t>
  </si>
  <si>
    <t>Quản trị hệ thống có thể xem chi tiết thông tin các lỗi dịch vụ cung cấp dữ liệu thời gian thực. Hệ thống LGSP thực hiện hiển thị chi tiết thông tin lỗi.</t>
  </si>
  <si>
    <t>Quản trị hệ thống có thể phân trang danh sách lỗi dịch vụ cung cấp dữ liệu thời gian thực. Hệ thống LGSP thực hiện hiển thị danh sách lỗi dịch vụ theo phân trang.</t>
  </si>
  <si>
    <t>Quản trị hệ thống có thể kết xuất danh sách lỗi dịch vụ đang sử dụng theo thời gian thực ra file excel. Hệ thống LGSP thực hiện kết xuất ra file excel.</t>
  </si>
  <si>
    <t>Quản trị hệ thống có thể xem danh sách lỗi dịch vụ cung cấp dữ liệu thời gian thực. Hệ thống LGSP thực hiện hiển thị danh sách lỗi dịch vụ cung cấp dữ liệu thời gian thực.</t>
  </si>
  <si>
    <t xml:space="preserve">Quản trị hệ thống có thể xem danh sách dữ liệu tích hợp trả về theo thời gian thực. Hệ thống LGSP thực hiện hiển thị danh sách dữ liệu tích hợp trả về theo thời gian thực </t>
  </si>
  <si>
    <t>Quản trị hệ thống có thể sắp xếp danh sách dữ liệu tích hợp trả về theo thời gian thực. Hệ thống LGSP thực hiện hiển thị danh sách dữ liệu tích hợp trả về theo thứ tự sắp xếp.</t>
  </si>
  <si>
    <t>Quản trị hệ thống có thể sắp xếp danh sách gói tin theo thời gian thực. Hệ thống LGSP thực hiện hiển thị danh sách gói tin theo thứ tự sắp xếp.</t>
  </si>
  <si>
    <t>Quản trị hệ thống có thể phân trang danh sách dữ liệu tích hợp trả về thời gian thực. Hệ thống LGSP thực hiện hiển thị danh sách dữ liệu tích hợp trả về theo phân trang.</t>
  </si>
  <si>
    <t>Quản trị hệ thống có thể kết xuất danh sách dữ liệu tích hợp trả về theo thời gian thực ra file excel. Hệ thống LGSP thực hiện kết xuất ra file excel.</t>
  </si>
  <si>
    <t>Quản trị hệ thống có thể xem chi tiết dữ liệu trả về theo thời gian thực. Hệ thống LGSP thực hiện hiển thị thông tin chi tiết dữ liệu trả về.</t>
  </si>
  <si>
    <t xml:space="preserve">Quản trị hệ thống có thể xem danh sách dữ liệu chuyển tiếp theo thời gian thực. Hệ thống LGSP thực hiện hiển thị danh sách dữ liệu chuyển tiếp theo thời gian thực </t>
  </si>
  <si>
    <t>Quản trị hệ thống có thể sắp xếp danh sách dữ liệu chuyển tiếp theo thời gian thực. Hệ thống LGSP thực hiện hiển thị danh sách dữ liệu chuyển tiếp theo thứ tự sắp xếp.</t>
  </si>
  <si>
    <t>Quản trị hệ thống có thể kết xuất danh sách dữ liệu chuyển tiếp thời gian thực ra file excel. Hệ thống LGSP thực hiện kết xuất ra file excel.</t>
  </si>
  <si>
    <t>Quản trị hệ thống có thể phân trang danh sách dữ liệu chuyển tiếp thời gian thực. Hệ thống LGSP thực hiện hiển thị danh sách dữ liệu chuyển tiếp theo phân trang.</t>
  </si>
  <si>
    <t xml:space="preserve">Quản trị hệ thống có thể xem danh sách dữ liệu chuyển tiếp thời gian thực. Hệ thống LGSP thực hiện hiển thị danh sách dữ liệu chuyển tiếp theo thời gian thực </t>
  </si>
  <si>
    <t>Quản trị hệ thống có thể xem chi tiết dữ liệu chuyển tiếp theo thời gian thực. Hệ thống LGSP thực hiện hiển thị thông tin chi tiết dữ liệu chuyển tiếp.</t>
  </si>
  <si>
    <t xml:space="preserve">Quản trị hệ thống có thể xem danh sách gói tin phản hồi theo thời gian thực. Hệ thống LGSP thực hiện hiển thị danh sách gói tin phản hồi theo thời gian thực </t>
  </si>
  <si>
    <t>Quản trị hệ thống có thể sắp xếp danh sách gói tin phản hồi theo thời gian thực. Hệ thống LGSP thực hiện hiển thị danh sách gói tin phản hồi theo thứ tự sắp xếp.</t>
  </si>
  <si>
    <t>Quản trị hệ thống có thể phân trang danh sách gói tin phản hồi thời gian thực. Hệ thống LGSP thực hiện hiển thị danh sách gói tin phản hồi theo phân trang.</t>
  </si>
  <si>
    <t>Quản trị hệ thống có thể kết xuất danh sách gói tin phản hồi thời gian thực ra file excel. Hệ thống LGSP thực hiện kết xuất ra file excel.</t>
  </si>
  <si>
    <t>Quản trị hệ thống có thể xem chi tiết gói tin phản hồi theo thời gian thực. Hệ thống LGSP thực hiện hiển thị thông tin chi tiết gói tin phản hồi.</t>
  </si>
  <si>
    <t xml:space="preserve">Quản trị hệ thống có thể xem danh sách log tích hợp theo thời gian thực. Hệ thống LGSP thực hiện hiển thị danh sách log tích hợp theo thời gian thực </t>
  </si>
  <si>
    <t>Quản trị hệ thống có thể sắp xếp danh sách log tích hợp theo thời gian thực. Hệ thống LGSP thực hiện hiển thị danh sách log tích hợp theo thứ tự sắp xếp.</t>
  </si>
  <si>
    <t>Quản trị hệ thống có thể phân trang danh sách log tích hợp thời gian thực. Hệ thống LGSP thực hiện hiển thị danh sách log tích hợp theo phân trang.</t>
  </si>
  <si>
    <t>Quản trị hệ thống có thể kết xuất danh sách log tích hợp thời gian thực ra file excel. Hệ thống LGSP thực hiện kết xuất ra file excel.</t>
  </si>
  <si>
    <t>Danh sách dịch vụ cung cấp dữ liệu tích hợp định kỳ</t>
  </si>
  <si>
    <t>HTTT&amp;CSDL chuyên ngành có thể cung cấp các dịch vụ tích hợp dữ liệu theo định kỳ. Hệ thống LGSP thực hiện hiển thị danh sách dịch vụ cung cấp dữ liệu tích hợp định kỳ.</t>
  </si>
  <si>
    <t>Quản trị hệ thống có thể xem danh sách dịch vụ cung cấp dữ liệu tích hợp định kỳ. Hệ thống LGSP thực hiện hiển thị danh sách dịch vụ.</t>
  </si>
  <si>
    <t>Quản trị hệ thống có thể xem chi tiết thông tin dịch vụ cung cấp dữ liệu tích hợp định kỳ. Hệ thống LGSP thực hiện hiển thị chi tiết thông tin dịch vụ.</t>
  </si>
  <si>
    <t>Quản trị hệ thống có thể sắp xếp danh sách dịch vụ cung cấp dữ liệu định kỳ. Hệ thống LGSP thực hiện hiển thị danh sách dịch vụ sắp xếp.</t>
  </si>
  <si>
    <t>Quản trị hệ thống có thể phân trang danh sách dịch vụ cung cấp dữ liệu định kỳ. Hệ thống LGSP thực hiện hiển thị danh sách dịch vụ theo phân trang.</t>
  </si>
  <si>
    <t>Quản trị hệ thống có thể kết xuất danh sách dịch vụ cung cấp dữ liệu định kỳ ra file excel. Hệ thống LGSP thực hiện kết xuất ra file excel.</t>
  </si>
  <si>
    <t>Bật/tắt dịch vụ sử dụng định kỳ</t>
  </si>
  <si>
    <t>Quản trị hệ thống có thể bật dịch vụ sử dụng định kỳ. Hệ thống gửi thông báo xác nhận bật dịch vụ sử dụng định kỳ.</t>
  </si>
  <si>
    <t>Quản trị hệ thống có thể xác nhận bật dịch vụ sử dụng định kỳ. Hệ thống lưu trạng thái bật dịch vụ.</t>
  </si>
  <si>
    <t>Quản trị hệ thống có thể tắt dịch vụ sử dụng định kỳ. Hệ thống gửi thông báo xác nhận tắt dịch vụ sử dụng định kỳ.</t>
  </si>
  <si>
    <t>Quản trị hệ thống có thể xác nhận tắt dịch vụ sử dụng định kỳ. Hệ thống lưu trạng thái tắt dịch vụ.</t>
  </si>
  <si>
    <t>HTTT&amp;CSDL chuyên ngành có thể cung cấp các dịch vụ tích hợp dữ liệu đang sử dụng theo định kỳ. Hệ thống LGSP thực hiện hiển thị danh sách dịch vụ đang sử dụng theo định kỳ.</t>
  </si>
  <si>
    <t>Quản trị hệ thống có thể xem danh sách dịch vụ đang sử dụng theo định kỳ. Hệ thống LGSP thực hiện hiển thị danh sách dịch vụ.</t>
  </si>
  <si>
    <t>Quản trị hệ thống có thể xem chi tiết thông tin dịch vụ đang sử dụng theo hợp định kỳ. Hệ thống LGSP thực hiện hiển thị chi tiết thông tin dịch vụ.</t>
  </si>
  <si>
    <t>Quản trị hệ thống có thể sắp xếp danh sách dịch vụ đang sử dụng theo định kỳ. Hệ thống LGSP thực hiện hiển thị danh sách dịch vụ sắp xếp.</t>
  </si>
  <si>
    <t>Quản trị hệ thống có thể phân trang danh sách dịch vụ đang sử dụng theo định kỳ. Hệ thống LGSP thực hiện hiển thị danh sách dịch vụ theo phân trang.</t>
  </si>
  <si>
    <t>Quản trị hệ thống có thể kết xuất danh sách dịch vụ đang sử dụngtheo định kỳ ra file excel. Hệ thống LGSP thực hiện kết xuất ra file excel.</t>
  </si>
  <si>
    <t>Quản trị hệ thống có thể xem danh sách các hệ thống đang sử dụng dịch vụ theo định kỳ. Hệ thống LGSP thực hiện hiển thị danh sách dịch vụ.</t>
  </si>
  <si>
    <t>Quản trị hệ thống có thể xem chi tiết thông tin các hệ thống đang sử dụng dịch vụ theo định kỳ. Hệ thống LGSP thực hiện hiển thị chi tiết thông tin hệ thống.</t>
  </si>
  <si>
    <t>Quản trị hệ thống có thể sắp xếp danh sách hệ thống đang sử dụng theo định kỳ. Hệ thống LGSP thực hiện hiển thị danh sách hệ thống sắp xếp.</t>
  </si>
  <si>
    <t>Quản trị hệ thống có thể phân trang danh sách hệ thống đang sử dụng theo định kỳ. Hệ thống LGSP thực hiện hiển thị danh sách hệ thống theo phân trang.</t>
  </si>
  <si>
    <t>Quản trị hệ thống có thể kết xuất danh sách hệ thống đang sử dụngtheo định kỳ ra file excel. Hệ thống LGSP thực hiện kết xuất ra file excel.</t>
  </si>
  <si>
    <t>LGSP gửi các gói tin theo định kỳ. HTTT&amp;CSDL chuyên ngành nhận các gói tin theo định kỳ.</t>
  </si>
  <si>
    <t>Quản trị hệ thống có thể xem danh sách các gói tin theo định kỳ. Hệ thống LGSP thực hiện hiển thị danh sách gói tin.</t>
  </si>
  <si>
    <t>Quản trị hệ thống có thể xem chi tiết thông tin các gói tin theo định kỳ. Hệ thống LGSP thực hiện hiển thị chi tiết thông tin gói tin.</t>
  </si>
  <si>
    <t>Quản trị hệ thống có thể sắp xếp danh sách gói tin theo định kỳ. Hệ thống LGSP thực hiện hiển thị danh sách gói tin sắp xếp.</t>
  </si>
  <si>
    <t>Quản trị hệ thống có thể phân trang danh sách gói tin theo định kỳ. Hệ thống LGSP thực hiện hiển thị danh sách gói tin theo phân trang.</t>
  </si>
  <si>
    <t>Quản trị hệ thống có thể kết xuất danh sách gói tin đang sử dụng theo định kỳ ra file excel. Hệ thống LGSP thực hiện kết xuất ra file excel.</t>
  </si>
  <si>
    <t>HTTT&amp;CSDL chuyên ngành có thể cung cấp danh sách lỗi dịch vụ cung cấp theo định kỳ. LGSP thực hiện hiển thị danh sách lỗi dịch vụ cung cấp dữ liệu định kỳ</t>
  </si>
  <si>
    <t>Quản trị hệ thống có thể xem danh sách lỗi dịch vụ cung cấp dữ liệu định kỳ. Hệ thống LGSP thực hiện hiển thị danh sách lỗi dịch vụ cung cấp dữ liệu định kỳ.</t>
  </si>
  <si>
    <t>Quản trị hệ thống có thể sắp xếp danh sách gói tin theo định kỳ. Hệ thống LGSP thực hiện hiển thị danh sách gói tin theo thứ tự sắp xếp.</t>
  </si>
  <si>
    <t>Quản trị hệ thống có thể phân trang danh sách lỗi dịch vụ cung cấp dữ liệu định kỳ. Hệ thống LGSP thực hiện hiển thị danh sách lỗi dịch vụ theo phân trang.</t>
  </si>
  <si>
    <t>Quản trị hệ thống có thể kết xuất danh sách lỗi dịch vụ đang sử dụng theo định kỳ ra file excel. Hệ thống LGSP thực hiện kết xuất ra file excel.</t>
  </si>
  <si>
    <t>Quản trị hệ thống có thể xem chi tiết thông tin các lỗi dịch vụ cung cấp dữ liệu định kỳ. Hệ thống LGSP thực hiện hiển thị chi tiết thông tin lỗi.</t>
  </si>
  <si>
    <t xml:space="preserve">Danh sách dữ liệu tích hợp trả về theo định kỳ </t>
  </si>
  <si>
    <t xml:space="preserve">HTTT&amp;CSDL chuyên ngành có thể cung cấp danh sách dữ liệu tích hợp trả về theo định kỳ. LGSP thực hiện hiển thị danh sách dữ liệu tích hợp trả về theo định kỳ </t>
  </si>
  <si>
    <t xml:space="preserve">Quản trị hệ thống có thể xem danh sách dữ liệu tích hợp trả về theo định kỳ. Hệ thống LGSP thực hiện hiển thị danh sách dữ liệu tích hợp trả về theo định kỳ </t>
  </si>
  <si>
    <t>Quản trị hệ thống có thể sắp xếp danh sách dữ liệu tích hợp trả về theo định kỳ. Hệ thống LGSP thực hiện hiển thị danh sách dữ liệu tích hợp trả về theo thứ tự sắp xếp.</t>
  </si>
  <si>
    <t>Quản trị hệ thống có thể phân trang danh sách dữ liệu tích hợp trả về định kỳ. Hệ thống LGSP thực hiện hiển thị danh sách dữ liệu tích hợp trả về theo phân trang.</t>
  </si>
  <si>
    <t>Quản trị hệ thống có thể kết xuất danh sách dữ liệu tích hợp trả về theo định kỳ ra file excel. Hệ thống LGSP thực hiện kết xuất ra file excel.</t>
  </si>
  <si>
    <t>Quản trị hệ thống có thể xem chi tiết dữ liệu trả về theo định kỳ. Hệ thống LGSP thực hiện hiển thị thông tin chi tiết dữ liệu trả về.</t>
  </si>
  <si>
    <t xml:space="preserve">Danh sách dữ liệu chuyển tiếp theo định kỳ </t>
  </si>
  <si>
    <t>HTTT&amp;CSDL chuyên ngành trả dữ liệu về theo yêu cầu tích hợp dữ liệu của LGSP. LGSP hiển thị danh sách dữ liệu theo định kỳ.</t>
  </si>
  <si>
    <t xml:space="preserve">LGSP chuyển tiếp dữ liệu theo định kỳ. CSDL Dùng chung/CSDL Tổng hợp, phân tích tiếp nhận dữ liệu  </t>
  </si>
  <si>
    <t xml:space="preserve">Quản trị hệ thống có thể xem danh sách dữ liệu chuyển tiếp theo định kỳ. Hệ thống LGSP thực hiện hiển thị danh sách dữ liệu chuyển tiếp theo định kỳ </t>
  </si>
  <si>
    <t>Quản trị hệ thống có thể sắp xếp danh sách dữ liệu chuyển tiếp theo định kỳ. Hệ thống LGSP thực hiện hiển thị danh sách dữ liệu chuyển tiếp theo thứ tự sắp xếp.</t>
  </si>
  <si>
    <t>Quản trị hệ thống có thể phân trang danh sách dữ liệu chuyển tiếp định kỳ. Hệ thống LGSP thực hiện hiển thị danh sách dữ liệu chuyển tiếp theo phân trang.</t>
  </si>
  <si>
    <t>Quản trị hệ thống có thể kết xuất danh sách dữ liệu chuyển tiếp định kỳ ra file excel. Hệ thống LGSP thực hiện kết xuất ra file excel.</t>
  </si>
  <si>
    <t xml:space="preserve">Quản trị hệ thống có thể xem danh sách dữ liệu chuyển tiếp định kỳ. Hệ thống LGSP thực hiện hiển thị danh sách dữ liệu chuyển tiếp theo định kỳ </t>
  </si>
  <si>
    <t>Quản trị hệ thống có thể xem chi tiết dữ liệu chuyển tiếp theo định kỳ. Hệ thống LGSP thực hiện hiển thị thông tin chi tiết dữ liệu chuyển tiếp.</t>
  </si>
  <si>
    <t>CSDL Dùng chung/CSDL Tổng hợp, phân tích gửi gói tin phản hồi theo định kỳ. LGSP tiếp nhận và hiển thị danh sách gói tin phản hồi theo định kỳ</t>
  </si>
  <si>
    <t xml:space="preserve">Quản trị hệ thống có thể xem danh sách gói tin phản hồi theo định kỳ. Hệ thống LGSP thực hiện hiển thị danh sách gói tin phản hồi theo định kỳ </t>
  </si>
  <si>
    <t>Quản trị hệ thống có thể sắp xếp danh sách gói tin phản hồi theo định kỳ. Hệ thống LGSP thực hiện hiển thị danh sách gói tin phản hồi theo thứ tự sắp xếp.</t>
  </si>
  <si>
    <t>Quản trị hệ thống có thể phân trang danh sách gói tin phản hồi định kỳ. Hệ thống LGSP thực hiện hiển thị danh sách gói tin phản hồi theo phân trang.</t>
  </si>
  <si>
    <t>Quản trị hệ thống có thể kết xuất danh sách gói tin phản hồi định kỳ ra file excel. Hệ thống LGSP thực hiện kết xuất ra file excel.</t>
  </si>
  <si>
    <t>Quản trị hệ thống có thể xem chi tiết gói tin phản hồi theo định kỳ. Hệ thống LGSP thực hiện hiển thị thông tin chi tiết gói tin phản hồi.</t>
  </si>
  <si>
    <t>Quản trị hệ thống có thể xem danh sách các hệ thống chia sẻ dữ liệu theo yêu cầu. Hệ thống LGSP thực hiện hiển thị danh sách các hệ thống chia sẻ dữ liệu theo yêu cầu.</t>
  </si>
  <si>
    <t>Quản trị hệ thống có thể xem chi tiết thông tin các hệ thống chia sẻ dữ liệu theo yêu cầu. Hệ thống LGSP thực hiện hiển thị chi tiết thông tin hệ thống.</t>
  </si>
  <si>
    <t>Quản trị hệ thống có thể sắp xếp danh sách hệ thống chia sẻ dữ liệu theo yêu cầu. Hệ thống LGSP thực hiện hiển thị danh sách hệ thống sắp xếp.</t>
  </si>
  <si>
    <t>Quản trị hệ thống có thể phân trang danh sách hệ thống chia sẻ dữ liệu theo yêu cầu. Hệ thống LGSP thực hiện hiển thị danh sách hệ thống theo phân trang.</t>
  </si>
  <si>
    <t>Quản trị hệ thống có thể kết xuất danh sách hệ thống chia sẻ dữ liệu theo yêu cầu ra file excel. Hệ thống LGSP thực hiện kết xuất ra file excel.</t>
  </si>
  <si>
    <t>Quản trị hệ thống có thể xem danh sách các dịch vụ chia sẻ dữ liệu theo yêu cầu. Hệ thống LGSP thực hiện hiển thị danh sách dịch vụ chia sẻ dữ liệu theo yêu cầu.</t>
  </si>
  <si>
    <t>Quản trị hệ thống có thể xem chi tiết thông tin các dịch vụ chia sẻ dữ liệu theo yêu cầu. Hệ thống LGSP thực hiện hiển thị chi tiết thông tin dịch vụ.</t>
  </si>
  <si>
    <t>Quản trị hệ thống có thể sắp xếp danh sách các dịch vụ chia sẻ dữ liệu theo yêu cầu. Hệ thống LGSP thực hiện hiển thị danh sách các dịch vụ chia sẻ dữ liệu sắp xếp.</t>
  </si>
  <si>
    <t>Quản trị hệ thống có thể kết xuất các dịch vụ chia sẻ dữ liệu theo yêu cầu ra file excel. Hệ thống LGSP thực hiện kết xuất ra file excel.</t>
  </si>
  <si>
    <t>Quản trị hệ thống có thể phân trang danh sách dịch vụ chia sẻ dữ liệu theo yêu cầu. Hệ thống LGSP thực hiện hiển thị danh sách dịch vụ chia sẻ theo phân trang.</t>
  </si>
  <si>
    <t>Quản trị hệ thống có thể bật dịch vụ chia sẻ dữ liệu theo yêu cầu. Hệ thống gửi thông báo xác nhận bật dịch vụ chia sẻ dữ liệu theo yêu cầu.</t>
  </si>
  <si>
    <t>Quản trị hệ thống có thể xác nhận bật dịch vụ chia sẻ dữ liệu theo yêu cầu. Hệ thống lưu trạng thái bật dịch vụ.</t>
  </si>
  <si>
    <t>Quản trị hệ thống có thể tắt dịch vụ chia sẻ dữ liệu theo yêu cầu. Hệ thống gửi thông báo xác nhận tắt chia sẻ dữ liệu theo yêu cầu.</t>
  </si>
  <si>
    <t>Quản trị hệ thống có thể xác nhận tắt dịch vụ chia sẻ dữ liệu theo yêu cầu. Hệ thống lưu trạng thái tắt dịch vụ.</t>
  </si>
  <si>
    <t>Quản trị hệ thống có thể xem danh sách các hệ thống sử dụng dịch vụ chia sẻ dữ liệu theo yêu cầu. Hệ thống LGSP thực hiện hiển thị danh sách hệ thống sử dụng dịch vụ chia sẻ dữ liệu theo yêu cầu.</t>
  </si>
  <si>
    <t>Quản trị hệ thống có thể xem chi tiết thông tin các hệ thống sử dụng dịch vụ chia sẻ dữ liệu theo yêu cầu. Hệ thống LGSP thực hiện hiển thị chi tiết thông tin hệ thống.</t>
  </si>
  <si>
    <t>Quản trị hệ thống có thể sắp xếp danh sách các hệ thống sử dụng dịch vụ chia sẻ dữ liệu theo yêu cầu. Hệ thống LGSP thực hiện sắp xếp và hiển thị danh sách hệ thống sử dụng dịch vụ chia sẻ dữ liệu theo yêu cầu.</t>
  </si>
  <si>
    <t>Quản trị hệ thống có thể phân trang danh sách hệ thống sử dụng dịch vụ chia sẻ dữ liệu theo yêu cầu. Hệ thống LGSP thực hiện hiển thị danh sách các hệ thống theo phân trang.</t>
  </si>
  <si>
    <t>Quản trị hệ thống có thể kết xuất danh sách hệ thống sử dụng dịch vụ chia sẻ dữ liệu theo yêu cầu ra file excel. Hệ thống LGSP thực hiện kết xuất ra file excel.</t>
  </si>
  <si>
    <t>Quản trị hệ thống có thể xem danh sách các hệ thống đamg sử dụng dịch vụ chia sẻ dữ liệu theo yêu cầu. Hệ thống LGSP thực hiện hiển thị danh sách hệ thống đang sử dụng dịch vụ chia sẻ dữ liệu theo yêu cầu.</t>
  </si>
  <si>
    <t>Quản trị hệ thống có thể xem chi tiết thông tin các hệ thống đang sử dụng dịch vụ chia sẻ dữ liệu theo yêu cầu. Hệ thống LGSP thực hiện hiển thị chi tiết thông tin hệ thống.</t>
  </si>
  <si>
    <t>Quản trị hệ thống có thể sắp xếp danh sách các hệ thống đang sử dụng dịch vụ chia sẻ dữ liệu theo yêu cầu. Hệ thống LGSP thực hiện sắp xếp và hiển thị danh sách hệ thống sử dụng dịch vụ chia sẻ dữ liệu theo yêu cầu.</t>
  </si>
  <si>
    <t>Quản trị hệ thống có thể phân trang danh sách hệ thống đang sử dụng dịch vụ chia sẻ dữ liệu theo yêu cầu. Hệ thống LGSP thực hiện hiển thị danh sách các hệ thống theo phân trang.</t>
  </si>
  <si>
    <t>Quản trị hệ thống có thể kết xuất danh sách hệ thống đang sử dụng dịch vụ chia sẻ dữ liệu theo yêu cầu ra file excel. Hệ thống LGSP thực hiện kết xuất ra file excel.</t>
  </si>
  <si>
    <t>Quản trị hệ thống có thể xem danh sách gói tin yêu cầu sử dụng dịch vụ chia sẻ dữ liệu theo yêu cầu. Hệ thống LGSP thực hiện hiển thị danh sách gói tin yêu cầu sử dụng dịch vụ chia sẻ dữ liệu theo yêu cầu.</t>
  </si>
  <si>
    <t>Quản trị hệ thống có thể xem chi tiết thông tin gói tin yêu cầu sử dụng dịch vụ chia sẻ dữ liệu theo yêu cầu. Hệ thống LGSP thực hiện hiển thị chi tiết thông tin gói tin.</t>
  </si>
  <si>
    <t>Quản trị hệ thống có thể sắp xếp danh sách gói tin yêu cầu sử dụng dịch vụ chia sẻ dữ liệu theo yêu cầu. Hệ thống LGSP thực hiện sắp xếp và hiển thị danh sách gói tin yêu cầu sử dụng dịch vụ chia sẻ dữ liệu theo yêu cầu.</t>
  </si>
  <si>
    <t>Quản trị hệ thống có thể phân trang danh sách gói tin yêu cầu sử dụng dịch vụ chia sẻ dữ liệu theo yêu cầu. Hệ thống LGSP thực hiện hiển thị danh sách các gói tin theo phân trang.</t>
  </si>
  <si>
    <t>Quản trị hệ thống có thể kết xuất gói tin yêu cầu sử dụng dịch vụ chia sẻ dữ liệu theo yêu cầu ra file excel. Hệ thống LGSP thực hiện kết xuất ra file excel.</t>
  </si>
  <si>
    <t>Quản trị hệ thống có thể xem danh sách log yêu cầu sử dụng dịch vụ. Hệ thống LGSP hiển thị danh sách log yêu cầu sử dụng dịch vụ.</t>
  </si>
  <si>
    <t>Quản trị hệ thống có thể sắp xếp danh sách log yêu cầu sử dụng dịch vụ. Hệ thống LGSP thực hiện sắp xếp và hiển thị danh sách log yêu cầu sử dụng dịch vụ.</t>
  </si>
  <si>
    <t>Quản trị hệ thống có thể phân trang danh sách log yêu cầu sử dụng dịch vụ. Hệ thống LGSP thực hiện hiển thị danh sách log yêu cầu sử dụng dịch vụ theo phân trang.</t>
  </si>
  <si>
    <t>Quản trị hệ thống có thể kết xuất danh sách log yêu cầu sử dụng dịch vụ ra file excel. Hệ thống LGSP thực hiện kết xuất ra file excel.</t>
  </si>
  <si>
    <t>Quản trị hệ thống có thể xem danh sách lỗi quá trình sử dụng dịch vụ chia sẻ dữ liệu theo yêu cầu. Hệ thống LGSP thực hiện hiển thị danh sách lỗi quá trình sử dụng dịch vụ chia sẻ dữ liệu theo yêu cầu.</t>
  </si>
  <si>
    <t>Quản trị hệ thống có thể sắp xếp danh sách lỗi quá trình sử dụng dịch vụ chia sẻ dữ liệu theo yêu cầu. Hệ thống LGSP thực hiện hiển thị danh sách lỗi theo thứ tự sắp xếp.</t>
  </si>
  <si>
    <t>Quản trị hệ thống có thể phân trang danh sách lỗi quá trình sử dụng dịch vụ chia sẻ dữ liệu theo yêu cầu. Hệ thống LGSP thực hiện hiển thị danh sách lỗi dịch vụ phân trang.</t>
  </si>
  <si>
    <t>Quản trị hệ thống có thể kết xuất danh sách lỗi ra file excel. Hệ thống LGSP thực hiện kết xuất ra file excel.</t>
  </si>
  <si>
    <t>Quản trị hệ thống có thể xem danh sách lỗi dịch vụ chia sẻ dữ liệu theo yêu cầu. Hệ thống LGSP thực hiện hiển thị danh sách lỗi dịch vụ chia sẻ dữ liệu theo yêu cầu.</t>
  </si>
  <si>
    <t>Quản trị hệ thống có thể xem chi tiết lỗi dịch vụ chia sẻ dữ liệu theo yêu cầu. Hệ thống LGSP thực hiện hiển thị chi tiết lỗi dịch vụ chia sẻ dữ liệu theo yêu cầu.</t>
  </si>
  <si>
    <t>Quản trị hệ thống có thể xem danh sách các gói tin đã gửi yêu cầu sử dụng dịch vụ. Hệ thống LGSP thực hiện hiển thị danh sách các gói tin đã gửi yêu cầu sử dụng dịch vụ.</t>
  </si>
  <si>
    <t>Quản trị hệ thống có thể sắp xếp danh sách các gói tin đã gửi yêu cầu sử dụng dịch vụ. Hệ thống LGSP thực hiện hiển thị danh sách các gói tin theo thứ tự sắp xếp.</t>
  </si>
  <si>
    <t>Quản trị hệ thống có thể phân trang danh sách gói tin đã gửi yêu cầu sử dụng dịch vụ. Hệ thống LGSP thực hiện hiển thị danh sách gói tin phân trang.</t>
  </si>
  <si>
    <t>Quản trị hệ thống có thể kết xuất danh sách gói tin ra file excel. Hệ thống LGSP thực hiện kết xuất ra file excel.</t>
  </si>
  <si>
    <t>Quản trị hệ thống có thể xem chi tiết gói tin đã gửi yêu cầu sử dụng dịch vụ. Hệ thống LGSP thực hiện hiển thị thông tin chi tiết gói tin đã gửi yêu cầu sử dụng dịch vụ.</t>
  </si>
  <si>
    <t>CSDL dùng chung có thể gửi các gói tin phản hồi. Hệ thống LGSP tiếp nhận các gói tin phản hồi.</t>
  </si>
  <si>
    <t>Quản trị hệ thống có thể xem danh sách các gói tin phản hồi. Hệ thống LGSP thực hiện hiển thị danh sách các gói tin phản hồi.</t>
  </si>
  <si>
    <t>Quản trị hệ thống có thể sắp xếp danh sách gói tin phản hồi. Hệ thống LGSP thực hiện hiển thị danh sáchgói tin phản hồi theo thứ tự sắp xếp.</t>
  </si>
  <si>
    <t>Quản trị hệ thống có thể phân trang danh sách gói tin phản hồi. Hệ thống LGSP thực hiện hiển thị danh sách gói tin phản hồi phân trang.</t>
  </si>
  <si>
    <t>Quản trị hệ thống có thể kết xuất danh sách gói tin phản hồi ra file excel. Hệ thống LGSP thực hiện kết xuất ra file excel.</t>
  </si>
  <si>
    <t>Quản trị hệ thống có thể xem chi tiết gói tin phản hồi. Hệ thống LGSP thực hiện hiển thị chi tiết các gói tin phản hồi.</t>
  </si>
  <si>
    <t>Quản trị hệ thống có thể xem danh sách log gói tin phản hồi. Hệ thống LGSP thực hiện hiển thị danh sách log gói tin phản hồi.</t>
  </si>
  <si>
    <t>Quản trị hệ thống có thể sắp xếp danh sách log gói tin phản hồi. Hệ thống LGSP thực hiện hiển thị danh sách log gói tin phản hồi theo thứ tự sắp xếp.</t>
  </si>
  <si>
    <t>Quản trị hệ thống có thể phân trang danh sách log gói tin phản hồi. Hệ thống LGSP thực hiện hiển thị danh sách log gói tin phản hồi theo phân trang.</t>
  </si>
  <si>
    <t>Quản trị hệ thống có thể kết xuất danh sách log gói tin phản hồi ra file excel. Hệ thống LGSP thực hiện kết xuất ra file excel.</t>
  </si>
  <si>
    <t>Quản trị hệ thống có thể xem danh sách gói tin phản hồi trạng thái sau khi trả dữ liệu được yêu cầu. Hệ thống LGSP thực hiện hiển thị danh sách gói tin phản hồi trạng thái sau khi trả dữ liệu được yêu cầu.</t>
  </si>
  <si>
    <t>Quản trị hệ thống có thể sắp xếp danh sách gói tin phản hồi trạng thái sau khi trả dữ liệu được yêu cầu. Hệ thống LGSP thực hiện hiển thị danh sách gói tin phản hồi trạng thái sau khi trả dữ liệu được yêu cầu theo thứ tự sắp xếp.</t>
  </si>
  <si>
    <t>Quản trị hệ thống có thể phân trang danh sách gói tin phản hồi trạng thái sau khi trả dữ liệu được yêu cầu. Hệ thống LGSP thực hiện hiển thị danh sách gói tin phản hồi trạng thái sau khi trả dữ liệu được yêu cầu theo phân trang.</t>
  </si>
  <si>
    <t>Quản trị hệ thống có thể kết xuất danh sách gói tin phản hồi trạng thái sau khi trả dữ liệu được yêu cầu ra file excel. Hệ thống LGSP thực hiện kết xuất ra file excel.</t>
  </si>
  <si>
    <t>Danh sách log yêu cầu sử dụng dịch vụ theo yêu cầu</t>
  </si>
  <si>
    <t>Danh sách các hệ thống chia sẻ dữ liệu định kỳ</t>
  </si>
  <si>
    <t>Quản trị hệ thống có thể xem danh sách các hệ thống chia sẻ dữ liệu định kỳ. Hệ thống LGSP thực hiện hiển thị danh sách các hệ thống chia sẻ dữ liệu định kỳ.</t>
  </si>
  <si>
    <t>Quản trị hệ thống có thể xem chi tiết thông tin các hệ thống chia sẻ dữ liệu định kỳ. Hệ thống LGSP thực hiện hiển thị chi tiết thông tin hệ thống.</t>
  </si>
  <si>
    <t>Quản trị hệ thống có thể sắp xếp danh sách hệ thống chia sẻ dữ liệu định kỳ. Hệ thống LGSP thực hiện hiển thị danh sách hệ thống sắp xếp.</t>
  </si>
  <si>
    <t>Quản trị hệ thống có thể phân trang danh sách hệ thống chia sẻ dữ liệu định kỳ. Hệ thống LGSP thực hiện hiển thị danh sách hệ thống theo phân trang.</t>
  </si>
  <si>
    <t>Quản trị hệ thống có thể kết xuất danh sách hệ thống chia sẻ dữ liệu định kỳ ra file excel. Hệ thống LGSP thực hiện kết xuất ra file excel.</t>
  </si>
  <si>
    <t>Danh sách các dịch vụ chia sẻ dữ liệu định kỳ</t>
  </si>
  <si>
    <t>CSDL dùng chung có thể cung cấp các dịch vụ chia sẻ dữ liệu định kỳ. LGSP thực hiện hiển thị danh sách dịch vụ chia sẻ dữ liệu định kỳ.</t>
  </si>
  <si>
    <t>Quản trị hệ thống có thể xem danh sách các dịch vụ chia sẻ dữ liệu định kỳ. Hệ thống LGSP thực hiện hiển thị danh sách dịch vụ chia sẻ dữ liệu định kỳ.</t>
  </si>
  <si>
    <t>Quản trị hệ thống có thể xem chi tiết thông tin các dịch vụ chia sẻ dữ liệu định kỳ. Hệ thống LGSP thực hiện hiển thị chi tiết thông tin dịch vụ.</t>
  </si>
  <si>
    <t>Quản trị hệ thống có thể sắp xếp danh sách các dịch vụ chia sẻ dữ liệu định kỳ. Hệ thống LGSP thực hiện hiển thị danh sách các dịch vụ chia sẻ dữ liệu sắp xếp.</t>
  </si>
  <si>
    <t>Quản trị hệ thống có thể phân trang danh sách dịch vụ chia sẻ dữ liệu định kỳ. Hệ thống LGSP thực hiện hiển thị danh sách dịch vụ chia sẻ theo phân trang.</t>
  </si>
  <si>
    <t>Quản trị hệ thống có thể kết xuất các dịch vụ chia sẻ dữ liệu định kỳ ra file excel. Hệ thống LGSP thực hiện kết xuất ra file excel.</t>
  </si>
  <si>
    <t>Tắt/bật các dịch vụ chia sẻ dữ liệu định kỳ</t>
  </si>
  <si>
    <t>Quản trị hệ thống có thể bật dịch vụ chia sẻ dữ liệu định kỳ. Hệ thống gửi thông báo xác nhận bật dịch vụ chia sẻ dữ liệu định kỳ.</t>
  </si>
  <si>
    <t>Quản trị hệ thống có thể xác nhận bật dịch vụ chia sẻ dữ liệu định kỳ. Hệ thống lưu trạng thái bật dịch vụ.</t>
  </si>
  <si>
    <t>Quản trị hệ thống có thể tắt dịch vụ chia sẻ dữ liệu định kỳ. Hệ thống gửi thông báo xác nhận tắt chia sẻ dữ liệu định kỳ.</t>
  </si>
  <si>
    <t>Quản trị hệ thống có thể xác nhận tắt dịch vụ chia sẻ dữ liệu định kỳ. Hệ thống lưu trạng thái tắt dịch vụ.</t>
  </si>
  <si>
    <t>Danh sách các hệ thống sử dụng dịch vụ chia sẻ dữ liệu định kỳ</t>
  </si>
  <si>
    <t>Quản trị hệ thống có thể xem danh sách các hệ thống sử dụng dịch vụ chia sẻ dữ liệu định kỳ. Hệ thống LGSP thực hiện hiển thị danh sách hệ thống sử dụng dịch vụ chia sẻ dữ liệu định kỳ.</t>
  </si>
  <si>
    <t>Quản trị hệ thống có thể xem chi tiết thông tin các hệ thống sử dụng dịch vụ chia sẻ dữ liệu định kỳ. Hệ thống LGSP thực hiện hiển thị chi tiết thông tin hệ thống.</t>
  </si>
  <si>
    <t>Quản trị hệ thống có thể sắp xếp danh sách các hệ thống sử dụng dịch vụ chia sẻ dữ liệu định kỳ. Hệ thống LGSP thực hiện sắp xếp và hiển thị danh sách hệ thống sử dụng dịch vụ chia sẻ dữ liệu định kỳ.</t>
  </si>
  <si>
    <t>Quản trị hệ thống có thể phân trang danh sách hệ thống sử dụng dịch vụ chia sẻ dữ liệu định kỳ. Hệ thống LGSP thực hiện hiển thị danh sách các hệ thống theo phân trang.</t>
  </si>
  <si>
    <t>Quản trị hệ thống có thể kết xuất danh sách hệ thống sử dụng dịch vụ chia sẻ dữ liệu định kỳ ra file excel. Hệ thống LGSP thực hiện kết xuất ra file excel.</t>
  </si>
  <si>
    <t>Danh sách các hệ thống đang sử dụng dịch vụ chia sẻ dữ liệu định kỳ</t>
  </si>
  <si>
    <t>CSDL dùng chung có thể cung cấp các dịch vụ chia sẻ dữ liệu định kỳ. LGSP hiển thị danh sách dịch vụ chia sẻ dữ liệu đang sử dụng định kỳ.</t>
  </si>
  <si>
    <t>Quản trị hệ thống có thể xem danh sách các hệ thống đamg sử dụng dịch vụ chia sẻ dữ liệu định kỳ. Hệ thống LGSP thực hiện hiển thị danh sách hệ thống đang sử dụng dịch vụ chia sẻ dữ liệu định kỳ.</t>
  </si>
  <si>
    <t>Quản trị hệ thống có thể xem chi tiết thông tin các hệ thống đang sử dụng dịch vụ chia sẻ dữ liệu định kỳ. Hệ thống LGSP thực hiện hiển thị chi tiết thông tin hệ thống.</t>
  </si>
  <si>
    <t>Quản trị hệ thống có thể sắp xếp danh sách các hệ thống đang sử dụng dịch vụ chia sẻ dữ liệu định kỳ. Hệ thống LGSP thực hiện sắp xếp và hiển thị danh sách hệ thống sử dụng dịch vụ chia sẻ dữ liệu định kỳ.</t>
  </si>
  <si>
    <t>Quản trị hệ thống có thể phân trang danh sách hệ thống đang sử dụng dịch vụ chia sẻ dữ liệu định kỳ. Hệ thống LGSP thực hiện hiển thị danh sách các hệ thống theo phân trang.</t>
  </si>
  <si>
    <t>Quản trị hệ thống có thể kết xuất danh sách hệ thống đang sử dụng dịch vụ chia sẻ dữ liệu định kỳ ra file excel. Hệ thống LGSP thực hiện kết xuất ra file excel.</t>
  </si>
  <si>
    <t>Danh sách các gói tin yêu cầu sử dụng dịch vụ chia sẻ dữ liệu định kỳ</t>
  </si>
  <si>
    <t>HTTT&amp;CSDL chuyên ngành, NDOP có thể gửi các gói tin yêu cầu sử dụng dịch vụ chia sẻ dữ liệu định kỳ. LGSP hiển thị danh sách gói tin yêu cầu.</t>
  </si>
  <si>
    <t>Quản trị hệ thống có thể xem danh sách gói tin yêu cầu sử dụng dịch vụ chia sẻ dữ liệu định kỳ. Hệ thống LGSP thực hiện hiển thị danh sách gói tin yêu cầu sử dụng dịch vụ chia sẻ dữ liệu định kỳ.</t>
  </si>
  <si>
    <t>Quản trị hệ thống có thể sắp xếp danh sách gói tin yêu cầu sử dụng dịch vụ chia sẻ dữ liệu định kỳ. Hệ thống LGSP thực hiện sắp xếp và hiển thị danh sách gói tin yêu cầu sử dụng dịch vụ chia sẻ dữ liệu định kỳ.</t>
  </si>
  <si>
    <t>Quản trị hệ thống có thể phân trang danh sách gói tin yêu cầu sử dụng dịch vụ chia sẻ dữ liệu định kỳ. Hệ thống LGSP thực hiện hiển thị danh sách các gói tin theo phân trang.</t>
  </si>
  <si>
    <t>Quản trị hệ thống có thể kết xuất gói tin yêu cầu sử dụng dịch vụ chia sẻ dữ liệu định kỳ ra file excel. Hệ thống LGSP thực hiện kết xuất ra file excel.</t>
  </si>
  <si>
    <t xml:space="preserve">Xem thông tin chi tiết gói tin chia sẻ dữ liệu định kỳ </t>
  </si>
  <si>
    <t>Quản trị hệ thống có thể xem chi tiết thông tin gói tin yêu cầu sử dụng dịch vụ chia sẻ dữ liệu định kỳ. Hệ thống LGSP thực hiện hiển thị chi tiết thông tin gói tin.</t>
  </si>
  <si>
    <t>Danh sách log yêu cầu sử dụng dịch vụ định kỳ</t>
  </si>
  <si>
    <t>Danh sách lỗi quá trình sử dụng dịch vụ chia sẻ dữ liệu định kỳ</t>
  </si>
  <si>
    <t>CSDL dùng chung có thể cung cấp danh sách lỗi quá trình sử dụng dịch vụ chia sẻ dữ liệu định kỳ. LGSP thực hiện hiển thị danh sách lỗi quá trình sử dụng dịch vụ chia sẻ dữ liệu định kỳ</t>
  </si>
  <si>
    <t>Quản trị hệ thống có thể xem danh sách lỗi quá trình sử dụng dịch vụ chia sẻ dữ liệu định kỳ. Hệ thống LGSP thực hiện hiển thị danh sách lỗi quá trình sử dụng dịch vụ chia sẻ dữ liệu định kỳ.</t>
  </si>
  <si>
    <t>Quản trị hệ thống có thể sắp xếp danh sách lỗi quá trình sử dụng dịch vụ chia sẻ dữ liệu định kỳ. Hệ thống LGSP thực hiện hiển thị danh sách lỗi theo thứ tự sắp xếp.</t>
  </si>
  <si>
    <t>Quản trị hệ thống có thể phân trang danh sách lỗi quá trình sử dụng dịch vụ chia sẻ dữ liệu định kỳ. Hệ thống LGSP thực hiện hiển thị danh sách lỗi dịch vụ phân trang.</t>
  </si>
  <si>
    <t>Xem chi tiết lỗi dịch vụ chia sẻ dữ liệu định kỳ</t>
  </si>
  <si>
    <t>Quản trị hệ thống có thể xem danh sách lỗi dịch vụ chia sẻ dữ liệu định kỳ. Hệ thống LGSP thực hiện hiển thị danh sách lỗi dịch vụ chia sẻ dữ liệu định kỳ.</t>
  </si>
  <si>
    <t>Quản trị hệ thống có thể xem chi tiết lỗi dịch vụ chia sẻ dữ liệu định kỳ. Hệ thống LGSP thực hiện hiển thị chi tiết lỗi dịch vụ chia sẻ dữ liệu định kỳ.</t>
  </si>
  <si>
    <t>HTTT&amp;CSDL chuyên ngành, NDOP CSDL dùng chung có thể cung cấp các dịch vụ chia sẻ dữ liệu theo yêu cầu. LGSP thực hiện hiển thị danh sách dịch vụ chia sẻ dữ liệu.</t>
  </si>
  <si>
    <t>Quản trị hệ thống có thể bật dịch vụ chia sẻ dữ liệu theo yêu cầu. Hệ thống LGSP gửi thông báo xác nhận bật dịch vụ chia sẻ dữ liệu theo yêu cầu.</t>
  </si>
  <si>
    <t>Quản trị hệ thống có thể xác nhận bật dịch vụ chia sẻ dữ liệu theo yêu cầu. Hệ thống LGSP lưu trạng thái bật dịch vụ.</t>
  </si>
  <si>
    <t>Quản trị hệ thống có thể tắt dịch vụ chia sẻ dữ liệu theo yêu cầu. Hệ thống LGSP gửi thông báo xác nhận tắt chia sẻ dữ liệu theo yêu cầu.</t>
  </si>
  <si>
    <t>Quản trị hệ thống có thể xác nhận tắt dịch vụ chia sẻ dữ liệu theo yêu cầu. Hệ thống LGSP lưu trạng thái tắt dịch vụ.</t>
  </si>
  <si>
    <t>Quản trị hệ thống có thể xem danh sách các hệ thống tham gia yêu cầu chia sẻ dữ liệu. Hệ thống LGSP thực hiện hiển thị danh sách các hệ thống tham gia yêu cầu chia sẻ dữ liệu.</t>
  </si>
  <si>
    <t>Quản trị hệ thống có thể xem chi tiết hệ thống tham gia yêu cầu chia sẻ dữ liệu. Hệ thống LGSP thực hiện hiển thị chi tiết thông tin hệ thống tham gia yêu cầu chia sẻ dữ liệu.</t>
  </si>
  <si>
    <t>Quản trị hệ thống có thể sắp xếp danh sách các hệ thống tham gia yêu cầu chia sẻ dữ liệu. Hệ thống LGSP thực hiện sắp xếp và hiển thị danh sách hệ thống tham gia yêu cầu chia sẻ dữ liệu.</t>
  </si>
  <si>
    <t>Quản trị hệ thống có thể phân trang danh sách hệ thống tham gia yêu cầu chia sẻ dữ liệu. Hệ thống LGSP thực hiện hiển thị danh sách hệ thống tham gia yêu cầu chia sẻ dữ liệu phân trang.</t>
  </si>
  <si>
    <t>Quản trị hệ thống có thể kết xuất danh sách hệ thống tham gia yêu cầu chia sẻ dữ liệu ra file excel. Hệ thống LGSP thực hiện kết xuất ra file excel.</t>
  </si>
  <si>
    <t>HTTT&amp;CSDL chuyên ngành;
Quản trị hệ thống</t>
  </si>
  <si>
    <t>HTTT&amp;CSDL chuyên ngành,
NDOP,
Quản trị hệ thống</t>
  </si>
  <si>
    <t>HTTT&amp;CSDL chuyên ngành, NDOP có thể cung cấp các dịch vụ chia sẻ dữ liệu theo yêu cầu. LGSP hiển thị danh sách hệ thống đang yêu cầu chia sẻ dữ liệu theo yêu cầu.</t>
  </si>
  <si>
    <t>Quản trị hệ thống có thể xem danh sách các hệ thống đang yêu cầu chia sẻ dữ liệu. Hệ thống LGSP thực hiện hiển thị danh sách các hệ thống đang yêu cầu chia sẻ dữ liệu</t>
  </si>
  <si>
    <t>Quản trị hệ thống có thể xem chi tiết hệ thống đang yêu cầu chia sẻ dữ liệu. Hệ thống LGSP thực hiện hiển thị chi tiết thông tin hệ thống đang yêu cầu chia sẻ dữ liệu</t>
  </si>
  <si>
    <t>Quản trị hệ thống có thể sắp xếp danh sách các hệ thống đang yêu cầu chia sẻ dữ liệu. Hệ thống LGSP thực hiện sắp xếp và hiển thị danh sách hệ thống đang yêu cầu chia sẻ dữ liệu.</t>
  </si>
  <si>
    <t>Quản trị hệ thống có thể phân trang danh sách hệ thống đang yêu cầu chia sẻ dữ liệu. Hệ thống LGSP thực hiện hiển thị danh sách hệ thống đang yêu cầu chia sẻ dữ liệu.</t>
  </si>
  <si>
    <t>Quản trị hệ thống có thể kết xuất danh sách hệ thống đang yêu cầu chia sẻ dữ liệu ra file excel. Hệ thống LGSP thực hiện kết xuất ra file excel.</t>
  </si>
  <si>
    <t>Danh sách gói tin yêu cầu chia sẻ dữ liệu</t>
  </si>
  <si>
    <t>HTTT&amp;CSDL chuyên ngành có thể gửi các gói tin yêu cầu chia sẻ dữ liệu. LGSP hiển thị danh sách gói tin yêu cầu.</t>
  </si>
  <si>
    <t>Quản trị hệ thống có thể xem danh sách gói tin yêu cầu chia sẻ dữ liệu. Hệ thống LGSP thực hiện hiển thị danh sách gói tin yêu cầu chia sẻ dữ liệu.</t>
  </si>
  <si>
    <t>Quản trị hệ thống có thể sắp xếp danh sách gói tin yêu cầu chia sẻ dữ liệu. Hệ thống LGSP thực hiện sắp xếp và hiển thị danh sách gói tin yêu cầu chia sẻ dữ liệu.</t>
  </si>
  <si>
    <t>Quản trị hệ thống có thể phân trang danh sách gói tin yêu cầu chia sẻ dữ liệu. Hệ thống LGSP thực hiện hiển thị danh sách các gói tin theo phân trang.</t>
  </si>
  <si>
    <t>Quản trị hệ thống có thể kết xuất gói tin yêu cầu chia sẻ dữ liệu ra file excel. Hệ thống LGSP thực hiện kết xuất ra file excel.</t>
  </si>
  <si>
    <t>Quản trị hệ thống có thể xem danh sách lỗi quá trình yêu cầu chia sẻ dữ liệu. Hệ thống LGSP thực hiện hiển thị danh sách lỗi quá trình yêu cầu chia sẻ dữ liệu</t>
  </si>
  <si>
    <t>Quản trị hệ thống có thể sắp xếp danh sách lỗi quá trình yêu cầu chia sẻ dữ liệu. Hệ thống LGSP thực hiện hiển thị danh sách lỗi theo thứ tự sắp xếp.</t>
  </si>
  <si>
    <t>Quản trị hệ thống có thể phân trang danh sách lỗi quá trình yêu cầu chia sẻ dữ liệu. Hệ thống LGSP thực hiện hiển thị danh sách lỗi dịch vụ phân trang.</t>
  </si>
  <si>
    <t>Danh sách gói tin đã gửi yêu cầu đến hệ thống cung cấp dữ liệu</t>
  </si>
  <si>
    <t>Quản trị hệ thống có thể xem danh sách gói tin đã gửi yêu cầu đến hệ thống cung cấp dữ liệu. Hệ thống LGSP thực hiện hiển thị danh sách gói tin đã gửi yêu cầu đến hệ thống cung cấp dữ liệu</t>
  </si>
  <si>
    <t>Quản trị hệ thống có thể sắp xếp danh sách gói tin đã gửi yêu cầu đến hệ thống cung cấp dữ liệu. Hệ thống LGSP thực hiện hiển thị danh sách gói tin theo thứ tự sắp xếp.</t>
  </si>
  <si>
    <t>Quản trị hệ thống có thể phân trang danh sách gói tin đã gửi yêu cầu đến hệ thống cung cấp dữ liệu. Hệ thống LGSP thực hiện hiển thị danh sách gói tin phân trang.</t>
  </si>
  <si>
    <t>HTTT&amp;CSDL chuyên ngành, NDOP, có thể gửi các gói tin dữ liệu phản hồi. Hệ thống LGSP tiếp nhận các gói tin dữ liệu phản hồi.</t>
  </si>
  <si>
    <t>Quản trị hệ thống có thể xem danh sách các gói tin dữ liệu phản hồi. Hệ thống LGSP thực hiện hiển thị danh sách các gói tin dữ liệu phản hồi.</t>
  </si>
  <si>
    <t>Quản trị hệ thống có thể sắp xếp danh sách gói tin dữ liệu phản hồi. Hệ thống LGSP thực hiện hiển thị danh sách gói tin dữ liệu phản hồi theo thứ tự sắp xếp.</t>
  </si>
  <si>
    <t>Quản trị hệ thống có thể phân trang danh sách gói tin dữ liệu phản hồi. Hệ thống LGSP thực hiện hiển thị danh sách gói tin dữ liệu phản hồi phân trang.</t>
  </si>
  <si>
    <t>Quản trị hệ thống có thể kết xuất danh sách gói tin dữ liệu phản hồi ra file excel. Hệ thống LGSP thực hiện kết xuất ra file excel.</t>
  </si>
  <si>
    <t>Quản trị hệ thống có thể xem danh sách log dữ liệu phản hồi. Hệ thống LGSP thực hiện hiển thị danh sách log dữ liệu phản hồi.</t>
  </si>
  <si>
    <t>Quản trị hệ thống có thể sắp xếp danh sách log dữ liệu phản hồi. Hệ thống LGSP thực hiện hiển thị danh sách log dữ liệu phản hồi theo thứ tự sắp xếp.</t>
  </si>
  <si>
    <t>Quản trị hệ thống có thể phân trang danh sách log dữ liệu phản hồi. Hệ thống LGSP thực hiện hiển thị danh sách log dữ liệu phản hồi theo phân trang.</t>
  </si>
  <si>
    <t>Quản trị hệ thống có thể kết xuất danh sách log dữ liệu phản hồi ra file excel. Hệ thống LGSP thực hiện kết xuất ra file excel.</t>
  </si>
  <si>
    <t>Quản trị hệ thống có thể xem danh sách các hệ thống nhận dữ liệu. Hệ thống LGSP thực hiện hiển thị danh sách các hệ thống nhận dữ liệu.</t>
  </si>
  <si>
    <t>Quản trị hệ thống có thể xem chi tiết thông tin các hệ thống nhận dữ liệu. Hệ thống LGSP thực hiện hiển thị chi tiết thông tin hệ thống.</t>
  </si>
  <si>
    <t>Quản trị hệ thống có thể sắp xếp danh sách hệ thống nhận dữ liệu. Hệ thống LGSP thực hiện hiển thị danh sách hệ thống sắp xếp.</t>
  </si>
  <si>
    <t>Quản trị hệ thống có thể phân trang danh sách hệ thống nhận dữ liệu. Hệ thống LGSP thực hiện hiển thị danh sách hệ thống theo phân trang.</t>
  </si>
  <si>
    <t>Quản trị hệ thống có thể kết xuất danh sách nhận dữ liệu ra file excel. Hệ thống LGSP thực hiện kết xuất ra file excel.</t>
  </si>
  <si>
    <t>Quản trị hệ thống có thể xem danh sách các dịch vụ nhận dữ liệu. Hệ thống LGSP thực hiện hiển thị danh sách nhận dữ liệu</t>
  </si>
  <si>
    <t>Quản trị hệ thống có thể xem chi tiết thông tin các dịch vụ nhận dữ liệu. Hệ thống LGSP thực hiện hiển thị chi tiết thông tin dịch vụ  nhận dữ liệu.</t>
  </si>
  <si>
    <t>Quản trị hệ thống có thể sắp xếp danh sách các dịch vụ nhận dữ liệu. Hệ thống LGSP thực hiện hiển thị danh sách các dịch vụ nhận dữ liệu sắp xếp.</t>
  </si>
  <si>
    <t>Quản trị hệ thống có thể phân trang danh sách dịch vụ  nhận dữ liệu. Hệ thống LGSP thực hiện hiển thị danh sách dịch vụ  nhận dữ liệu theo phân trang.</t>
  </si>
  <si>
    <t>Quản trị hệ thống có thể kết xuất các dịch vụ  nhận dữ liệu ra file excel. Hệ thống LGSP thực hiện kết xuất ra file excel.</t>
  </si>
  <si>
    <t>Quản trị hệ thống có thể bật dịch vụ chia sẻ dữ liệu. Hệ thống LGSP gửi thông báo xác nhận bật dịch vụ chia sẻ dữ liệu.</t>
  </si>
  <si>
    <t>Quản trị hệ thống có thể xác nhận bật dịch vụ chia sẻ dữ liệu. Hệ thống LGSP lưu trạng thái bật dịch vụ.</t>
  </si>
  <si>
    <t>Bật/tắt dịch vụ chia sẻ chủ động</t>
  </si>
  <si>
    <t>Quản trị hệ thống có thể tắt dịch vụ chia sẻ dữ liệu. Hệ thống LGSP gửi thông báo xác nhận tắt chia sẻ dữ liệu.</t>
  </si>
  <si>
    <t>Quản trị hệ thống có thể xác nhận tắt dịch vụ chia sẻ dữ liệu. Hệ thống LGSP lưu trạng thái tắt dịch vụ.</t>
  </si>
  <si>
    <t>Quản trị hệ thống có thể xem danh sách các hệ thống tham gia gửi dữ liệu. Hệ thống LGSP thực hiện hiển thị danh sách các hệ thống tham gia gửi dữ liệu.</t>
  </si>
  <si>
    <t>Quản trị hệ thống có thể xem chi tiết hệ thống tham gia gửi dữ liệu. Hệ thống LGSP thực hiện hiển thị chi tiết thông tin hệ thống tham gia gửi dữ liệu.</t>
  </si>
  <si>
    <t>Quản trị hệ thống có thể sắp xếp danh sách các hệ thống tham gia gửi dữ liệu. Hệ thống LGSP thực hiện sắp xếp và hiển thị danh sách hệ thống tham gia gửi dữ liệu.</t>
  </si>
  <si>
    <t>Quản trị hệ thống có thể phân trang danh sách hệ thống gửi dữ liệu. Hệ thống LGSP thực hiện hiển thị danh sách hệ thống tham gia gửi dữ liệu phân trang.</t>
  </si>
  <si>
    <t>Quản trị hệ thống có thể kết xuất danh sách hệ thống tham gia  gửi dữ liệu ra file excel. Hệ thống LGSP thực hiện kết xuất ra file excel.</t>
  </si>
  <si>
    <t>HTTT&amp;CSDL chuyên ngành, NDOP có thể cung cấp các dịch vụ gửi dữ liệu. LGSP hiển thị danh sách hệ thống đang thực hiện gửi dữ liệu.</t>
  </si>
  <si>
    <t>Quản trị hệ thống có thể xem danh sách các hệ thống đang thực hiện gửi dữ liệu. Hệ thống LGSP thực hiện hiển thị danh sách các hệ thống đang thực hiện gửi dữ liệu.</t>
  </si>
  <si>
    <t>Quản trị hệ thống có thể xem chi tiết hệ thống đang thực hiện gửi dữ liệu. Hệ thống LGSP thực hiện hiển thị chi tiết thông tin hệ thống đang  thực hiện gửi dữ liệu.</t>
  </si>
  <si>
    <t>Quản trị hệ thống có thể sắp xếp danh sách các hệ thống đang thực hiện gửi dữ liệu. Hệ thống LGSP thực hiện sắp xếp và hiển thị danh sách hệ thống đang thực hiện gửi dữ liệu</t>
  </si>
  <si>
    <t>Quản trị hệ thống có thể phân trang danh sách hệ thống đang thực hiện gửi dữ liệu. Hệ thống LGSP thực hiện hiển thị danh sách hệ thống đang thực hiện gửi dữ liệu.</t>
  </si>
  <si>
    <t>Quản trị hệ thống có thể kết xuất danh sách hệ thống đang thực hiện gửi dữ liệu ra file excel. Hệ thống LGSP thực hiện kết xuất ra file excel.</t>
  </si>
  <si>
    <t>Danh sách gói tin dữ liệu được gửi lên hệ thống</t>
  </si>
  <si>
    <t>Danh sách gói tin dữ liệu đã gửi đến hệ thống nhận</t>
  </si>
  <si>
    <t>Quản trị hệ thống có thể xem danh sách gói tin dữ liệu được gửi lên hệ thống. Hệ thống LGSP thực hiện hiển thị danh sách gói tin dữ liệu được gửi lên hệ thống.</t>
  </si>
  <si>
    <t>Quản trị hệ thống có thể xem chi tiết gói tin dữ liệu được gửi lên hệ thống. Hệ thống LGSP thực hiện hiển thị chi tiết gói tin dữ liệu được gửi lên hệ thống.</t>
  </si>
  <si>
    <t>Quản trị hệ thống có thể sắp xếp danh sách gói tin dữ liệu được gửi lên hệ thống. Hệ thống LGSP thực hiện sắp xếp và hiển thị danh sách gói tin dữ liệu được gửi lên hệ thống</t>
  </si>
  <si>
    <t>Quản trị hệ thống có thể phân trang danh sách gói tin dữ liệu được gửi lên hệ thống. Hệ thống LGSP thực hiện hiển thị danh sách gói tin dữ liệu được gửi lên hệ thống.</t>
  </si>
  <si>
    <t>Quản trị hệ thống có thể kết xuất danh sách gói tin dữ liệu được gửi lên hệ thống ra file excel. Hệ thống LGSP thực hiện kết xuất ra file excel.</t>
  </si>
  <si>
    <t>Quản trị hệ thống có thể xem danh sách log gửi dữ liệu. Hệ thống LGSP thực hiện hiển thị danh sách log gửi dữ liệu.</t>
  </si>
  <si>
    <t>Quản trị hệ thống có thể sắp xếp danh sách log gửi dữ liệu. Hệ thống LGSP thực hiện hiển thị danh sách log gửi dữ liệu theo thứ tự sắp xếp.</t>
  </si>
  <si>
    <t>Quản trị hệ thống có thể phân trang danh sách log gửi dữ liệu. Hệ thống LGSP thực hiện hiển thị danh sách log gửi dữ liệu theo phân trang.</t>
  </si>
  <si>
    <t>Quản trị hệ thống có thể kết xuất danh sách log gửi dữ liệu ra file excel. Hệ thống LGSP thực hiện kết xuất ra file excel.</t>
  </si>
  <si>
    <t>Quản trị hệ thống có thể sắp xếp danh sách lỗi quá trình gửi dữ liệu. Hệ thống LGSP thực hiện hiển thị danh sách lỗi quá trình gửi dữ liệu theo thứ tự sắp xếp.</t>
  </si>
  <si>
    <t>Quản trị hệ thống có thể phân trang danh sách lỗi quá trình gửi dữ liệu. Hệ thống LGSP thực hiện hiển thị danh sách lỗi phân trang.</t>
  </si>
  <si>
    <t>Quản trị hệ thống có thể xem danh sách gói tin dữ liệu đã gửi đến hệ thống nhận. Hệ thống LGSP thực hiện hiển thị danh sách gói tin dữ liệu đã gửi đến hệ thống nhận.</t>
  </si>
  <si>
    <t>Quản trị hệ thống có thể sắp xếp danh sách gói tin dữ liệu đã gửi đến hệ thống nhận. Hệ thống LGSP thực hiện hiển thị danh sách gói tin dữ liệu đã gửi đến hệ thống nhận theo thứ tự sắp xếp.</t>
  </si>
  <si>
    <t>Quản trị hệ thống có thể phân trang danh sách gói tin dữ liệu đã gửi đến hệ thống nhận. Hệ thống LGSP thực hiện hiển thị danh sách gói tin dữ liệu đã gửi đến hệ thống nhận theo phân trang.</t>
  </si>
  <si>
    <t>Quản trị hệ thống có thể kết xuất danh sách gói tin dữ liệu đã gửi đến hệ thống nhận ra file excel. Hệ thống LGSP thực hiện kết xuất ra file excel.</t>
  </si>
  <si>
    <t>Quản trị hệ thống có thể xem danh sách gói tin phản hồi trạng thái sau khi tiếp nhận dữ liệu. Hệ thống LGSP thực hiện hiển thị danh sách phản hồi trạng thái sau khi tiếp nhận dữ liệu</t>
  </si>
  <si>
    <t>Quản trị hệ thống có thể sắp xếp danh sách gói tin phản hồi trạng thái sau khi tiếp nhận dữ liệu. Hệ thống LGSP thực hiện hiển thị danh sách gói tin phản hồi trạng thái sau khi tiếp nhận dữ liệu theo thứ tự sắp xếp.</t>
  </si>
  <si>
    <t>Quản trị hệ thống có thể kết xuất gói tin phản hồi trạng thái sau khi tiếp nhận dữ liệu ra file excel. Hệ thống LGSP thực hiện kết xuất ra file excel.</t>
  </si>
  <si>
    <t>Quản trị hệ thống có thể xem danh sách log phản hồi trạng thái. Hệ thống LGSP thực hiện hiển thị danh sách log phản hồi trạng thái.</t>
  </si>
  <si>
    <t>Quản trị hệ thống có thể sắp xếp danh sách log phản hồi trạng thái. Hệ thống LGSP thực hiện hiển thị danh sách log phản hồi trạng thái theo thứ tự sắp xếp.</t>
  </si>
  <si>
    <t>Quản trị hệ thống có thể phân trang danh sách log phản hồi trạng thái. Hệ thống LGSP thực hiện hiển thị danh sách log phản hồi trạng thái theo phân trang.</t>
  </si>
  <si>
    <t>Quản trị hệ thống có thể kết xuất danh sách log phản hồi trạng thái ra file excel. Hệ thống LGSP thực hiện kết xuất ra file excel.</t>
  </si>
  <si>
    <t>Quản trị hệ thống có thể xem tổng quan tài nguyên hệ thống. Hệ thống LGSP thực hiện và hiển thị bảng tổng hợp tài nguyên hệ thống.</t>
  </si>
  <si>
    <t>Quản trị hệ thống có thể xem chi tiết tài nguyên hệ thống. Hệ thống LGSP thực hiện và hiển thị thông tin chi tiết tài nguyên hệ thống</t>
  </si>
  <si>
    <t>Quản trị hệ thống có thể theo dõi các chỉ số realtime của tài nguyên hệ thống (tần suất gọi API, thời gian phản hồi, lưu lượng). Hệ thống LGSP thực hiện và cập nhật các chỉ số realtime lên dashboard.</t>
  </si>
  <si>
    <t>Quản trị hệ thống có thể xem danh sách cảnh báo và sự cố của tài nguyên hệ thống. Hệ thống LGSP thực hiện và hiển thị danh sách cảnh báo theo mức độ ưu tiên.</t>
  </si>
  <si>
    <t>Quản trị hệ thống có thể lọc hoặc tìm kiếm tài nguyên hệ thống theo phần mềm, nhóm API hoặc đơn vị tích hợp. Hệ thống LGSP thực hiện và hiển thị danh sách tài nguyên hệ thống theo tiêu chí lọc.</t>
  </si>
  <si>
    <t>Quản trị hệ thống có thể truy cập nhật ký hoạt động của tài nguyên hệ thống từ dashboard. Hệ thống LGSP thực hiện và hiển thị nhật ký giao dịch của tài nguyên hệ thống đó.</t>
  </si>
  <si>
    <t>Quản trị hệ thống có thể xem thống kê hiệu suất của tài nguyên hệ thống theo ngày, tuần hoặc tháng. Hệ thống LGSP thực hiện và hiển thị báo cáo hiệu suất theo thời gian lựa chọn.</t>
  </si>
  <si>
    <t>Quản trị hệ thống có thể xuất báo cáo trạng thái tài nguyên hệ thống. Hệ thống LGSP thực hiện và cung cấp file báo cáo để tải xuống.</t>
  </si>
  <si>
    <t>Quản trị hệ thống có thể xem tổng quan kết nối. Hệ thống LGSP thực hiện và hiển thị bảng tổng hợp kết nối.</t>
  </si>
  <si>
    <t>Quản trị hệ thống có thể xem chi tiết kết nối. Hệ thống LGSP thực hiện và hiển thị thông tin chi tiết kết nối</t>
  </si>
  <si>
    <t>Quản trị hệ thống có thể theo dõi các chỉ số realtime của kết nối (tần suất gọi API, thời gian phản hồi, lưu lượng). Hệ thống LGSP thực hiện và cập nhật các chỉ số realtime lên dashboard.</t>
  </si>
  <si>
    <t>Quản trị hệ thống có thể xem danh sách cảnh báo và sự cố của kết nối. Hệ thống LGSP thực hiện và hiển thị danh sách cảnh báo theo mức độ ưu tiên.</t>
  </si>
  <si>
    <t>Quản trị hệ thống có thể lọc hoặc tìm kiếm kết nối theo phần mềm, nhóm API hoặc đơn vị tích hợp. Hệ thống LGSP thực hiện và hiển thị danh sách kết nối theo tiêu chí lọc.</t>
  </si>
  <si>
    <t>Quản trị hệ thống có thể truy cập nhật ký hoạt động của kết nối từ dashboard. Hệ thống LGSP thực hiện và hiển thị nhật ký giao dịch của kết nối đó.</t>
  </si>
  <si>
    <t>Quản trị hệ thống có thể xem thống kê hiệu suất của kết nối theo ngày, tuần hoặc tháng. Hệ thống LGSP thực hiện và hiển thị báo cáo hiệu suất theo thời gian lựa chọn.</t>
  </si>
  <si>
    <t>Quản trị hệ thống có thể xuất báo cáo trạng thái kết nối. Hệ thống LGSP thực hiện và cung cấp file báo cáo để tải xuống.</t>
  </si>
  <si>
    <t>Quản trị hệ thống có thể xem tổng quan hàng đợi (Queue Dashboard). Hệ thống LGSP thực hiện và hiển thị bảng tổng hợp hàng đợi (Queue Dashboard).</t>
  </si>
  <si>
    <t>Quản trị hệ thống có thể xem chi tiết hàng đợi (Queue Dashboard). Hệ thống LGSP thực hiện và hiển thị thông tin chi tiết hàng đợi (Queue Dashboard)</t>
  </si>
  <si>
    <t>Quản trị hệ thống có thể theo dõi các chỉ số realtime của hàng đợi (Queue Dashboard) (tần suất gọi API, thời gian phản hồi, lưu lượng). Hệ thống LGSP thực hiện và cập nhật các chỉ số realtime lên dashboard.</t>
  </si>
  <si>
    <t>Quản trị hệ thống có thể xem danh sách cảnh báo và sự cố của hàng đợi (Queue Dashboard). Hệ thống LGSP thực hiện và hiển thị danh sách cảnh báo theo mức độ ưu tiên.</t>
  </si>
  <si>
    <t>Quản trị hệ thống có thể lọc hoặc tìm kiếm hàng đợi (Queue Dashboard) theo phần mềm, nhóm API hoặc đơn vị tích hợp. Hệ thống LGSP thực hiện và hiển thị danh sách hàng đợi (Queue Dashboard) theo tiêu chí lọc.</t>
  </si>
  <si>
    <t>Quản trị hệ thống có thể truy cập nhật ký hoạt động của hàng đợi (Queue Dashboard) từ dashboard. Hệ thống LGSP thực hiện và hiển thị nhật ký giao dịch của hàng đợi (Queue Dashboard) đó.</t>
  </si>
  <si>
    <t>Quản trị hệ thống có thể xem thống kê hiệu suất của hàng đợi (Queue Dashboard) theo ngày, tuần hoặc tháng. Hệ thống LGSP thực hiện và hiển thị báo cáo hiệu suất theo thời gian lựa chọn.</t>
  </si>
  <si>
    <t>Quản trị hệ thống có thể xuất báo cáo trạng thái hàng đợi (Queue Dashboard). Hệ thống LGSP thực hiện và cung cấp file báo cáo để tải xuống.</t>
  </si>
  <si>
    <t>Quản trị hệ thống có thể xem tổng quan giám sát end-to-end. Hệ thống LGSP thực hiện và hiển thị bảng tổng hợp giám sát end-to-end.</t>
  </si>
  <si>
    <t>Quản trị hệ thống có thể xem chi tiết giám sát end-to-end. Hệ thống LGSP thực hiện và hiển thị thông tin chi tiết giám sát end-to-end</t>
  </si>
  <si>
    <t>Quản trị hệ thống có thể theo dõi các chỉ số realtime của giám sát end-to-end (tần suất gọi API, thời gian phản hồi, lưu lượng). Hệ thống LGSP thực hiện và cập nhật các chỉ số realtime lên dashboard.</t>
  </si>
  <si>
    <t>Quản trị hệ thống có thể xem danh sách cảnh báo và sự cố của giám sát end-to-end. Hệ thống LGSP thực hiện và hiển thị danh sách cảnh báo theo mức độ ưu tiên.</t>
  </si>
  <si>
    <t>Quản trị hệ thống có thể lọc hoặc tìm kiếm giám sát end-to-end theo phần mềm, nhóm API hoặc đơn vị tích hợp. Hệ thống LGSP thực hiện và hiển thị danh sách giám sát end-to-end theo tiêu chí lọc.</t>
  </si>
  <si>
    <t>Quản trị hệ thống có thể truy cập nhật ký hoạt động của giám sát end-to-end từ dashboard. Hệ thống LGSP thực hiện và hiển thị nhật ký giao dịch của giám sát end-to-end đó.</t>
  </si>
  <si>
    <t>Quản trị hệ thống có thể xem thống kê hiệu suất của giám sát end-to-end theo ngày, tuần hoặc tháng. Hệ thống LGSP thực hiện và hiển thị báo cáo hiệu suất theo thời gian lựa chọn.</t>
  </si>
  <si>
    <t>Quản trị hệ thống có thể xuất báo cáo trạng thái giám sát end-to-end. Hệ thống LGSP thực hiện và cung cấp file báo cáo để tải xuống.</t>
  </si>
  <si>
    <t>Quản trị hệ thống có thể xem tổng quan chất lượng dữ liệu. Hệ thống LGSP thực hiện và hiển thị bảng tổng hợp chất lượng dữ liệu.</t>
  </si>
  <si>
    <t>Quản trị hệ thống có thể xem chi tiết chất lượng dữ liệu. Hệ thống LGSP thực hiện và hiển thị thông tin chi tiết chất lượng dữ liệu</t>
  </si>
  <si>
    <t>Quản trị hệ thống có thể theo dõi các chỉ số realtime của chất lượng dữ liệu (tần suất gọi API, thời gian phản hồi, lưu lượng). Hệ thống LGSP thực hiện và cập nhật các chỉ số realtime lên dashboard.</t>
  </si>
  <si>
    <t>Quản trị hệ thống có thể xem danh sách cảnh báo và sự cố của chất lượng dữ liệu. Hệ thống LGSP thực hiện và hiển thị danh sách cảnh báo theo mức độ ưu tiên.</t>
  </si>
  <si>
    <t>Quản trị hệ thống có thể lọc hoặc tìm kiếm chất lượng dữ liệu theo phần mềm, nhóm API hoặc đơn vị tích hợp. Hệ thống LGSP thực hiện và hiển thị danh sách chất lượng dữ liệu theo tiêu chí lọc.</t>
  </si>
  <si>
    <t>Quản trị hệ thống có thể truy cập nhật ký hoạt động của chất lượng dữ liệu từ dashboard. Hệ thống LGSP thực hiện và hiển thị nhật ký giao dịch của chất lượng dữ liệu đó.</t>
  </si>
  <si>
    <t>Quản trị hệ thống có thể xem thống kê hiệu suất của chất lượng dữ liệu theo ngày, tuần hoặc tháng. Hệ thống LGSP thực hiện và hiển thị báo cáo hiệu suất theo thời gian lựa chọn.</t>
  </si>
  <si>
    <t>Quản trị hệ thống có thể xuất báo cáo trạng thái chất lượng dữ liệu. Hệ thống LGSP thực hiện và cung cấp file báo cáo để tải xuống.</t>
  </si>
  <si>
    <t>Quản trị hệ thống có thể xem tổng quan vận hành tổng hợp. Hệ thống LGSP thực hiện và hiển thị bảng tổng hợp vận hành tổng hợp.</t>
  </si>
  <si>
    <t>Quản trị hệ thống có thể xem chi tiết vận hành tổng hợp. Hệ thống LGSP thực hiện và hiển thị thông tin chi tiết vận hành tổng hợp</t>
  </si>
  <si>
    <t>Quản trị hệ thống có thể theo dõi các chỉ số realtime của vận hành tổng hợp (tần suất gọi API, thời gian phản hồi, lưu lượng). Hệ thống LGSP thực hiện và cập nhật các chỉ số realtime lên dashboard.</t>
  </si>
  <si>
    <t>Quản trị hệ thống có thể xem danh sách cảnh báo và sự cố của vận hành tổng hợp. Hệ thống LGSP thực hiện và hiển thị danh sách cảnh báo theo mức độ ưu tiên.</t>
  </si>
  <si>
    <t>Quản trị hệ thống có thể lọc hoặc tìm kiếm vận hành tổng hợp theo phần mềm, nhóm API hoặc đơn vị tích hợp. Hệ thống LGSP thực hiện và hiển thị danh sách vận hành tổng hợp theo tiêu chí lọc.</t>
  </si>
  <si>
    <t>Quản trị hệ thống có thể truy cập nhật ký hoạt động của vận hành tổng hợp từ dashboard. Hệ thống LGSP thực hiện và hiển thị nhật ký giao dịch của vận hành tổng hợp đó.</t>
  </si>
  <si>
    <t>Quản trị hệ thống có thể xem thống kê hiệu suất của vận hành tổng hợp theo ngày, tuần hoặc tháng. Hệ thống LGSP thực hiện và hiển thị báo cáo hiệu suất theo thời gian lựa chọn.</t>
  </si>
  <si>
    <t>Quản trị hệ thống có thể xuất báo cáo trạng thái vận hành tổng hợp. Hệ thống LGSP thực hiện và cung cấp file báo cáo để tải xuống.</t>
  </si>
  <si>
    <t>Quản trị hệ thống có thể kiểm tra trạng thái kết nối giữa LGSP và các hệ thống nguồn/đích. Hệ thống LGSP thực hiện và hiển thị tình trạng kết nối hiện tại của từng hệ thống.</t>
  </si>
  <si>
    <t>Quản trị hệ thống có thể theo dõi kết nối bị ngắt hoặc không ổn định. Hệ thống LGSP thực hiện và thông báo các sự cố kết nối ngay khi phát hiện.</t>
  </si>
  <si>
    <t>Quản trị hệ thống có thể theo dõi lịch sử trạng thái kết nối để phân tích sự cố. Hệ thống LGSP thực hiện và lưu trữ nhật ký chi tiết tình trạng kết nối theo thời gian.</t>
  </si>
  <si>
    <t>Quản trị hệ thống có thể nhận cảnh báo khi kết nối vượt ngưỡng lỗi hoặc mất liên lạc. Hệ thống LGSP thực hiện và gửi thông báo cảnh báo.</t>
  </si>
  <si>
    <t>Quản trị hệ thống có thể theo dõi trạng thái sẵn sàng của các dịch vụ tích hợp LGSP. Hệ thống LGSP thực hiện và hiển thị tình trạng hoạt động hiện tại của từng dịch vụ.</t>
  </si>
  <si>
    <t>Quản trị hệ thống có thể theo dõi các dịch vụ tích hợp bị gián đoạn hoặc không phản hồi. Hệ thống LGSP thực hiện và cảnh báo ngay khi phát hiện sự cố dịch vụ.</t>
  </si>
  <si>
    <t>Quản trị hệ thống có thể theo dõi lịch sử sẵn sàng của dịch vụ để phân tích hiệu suất. Hệ thống LGSP thực hiện và lưu trữ nhật ký chi tiết thời gian hoạt động và downtime của dịch vụ.</t>
  </si>
  <si>
    <t>Quản trị hệ thống có thể nhận thông báo khi dịch vụ tích hợp gặp gián đoạn để giảm thời gian downtime. Hệ thống LGSP thực hiện và gửi cảnh báo.</t>
  </si>
  <si>
    <t>Quản trị hệ thống có thể theo dõi phiên bản API hiện tại của các dịch vụ LGSP. Hệ thống LGSP thực hiện và hiển thị thông tin chi tiết về phiên bản API đang hoạt động.</t>
  </si>
  <si>
    <t>Quản trị hệ thống có thể theo dõi vòng đời của dịch vụ, từ triển khai, vận hành, bảo trì đến ngừng hoạt động. Hệ thống LGSP thực hiện và hiển thị trạng thái vòng đời chi tiết của từng dịch vụ.</t>
  </si>
  <si>
    <t>Quản trị hệ thống có thể nhận cảnh báo khi dịch vụ hoặc API sắp hết hạn, bị deprecated hoặc có thay đổi quan trọng. Hệ thống LGSP thực hiện và gửi thông báo cảnh báo kịp thời để quản trị viên can thiệp.</t>
  </si>
  <si>
    <t>Quản trị hệ thống có thể tra cứu lịch sử thay đổi phiên bản API và các sự kiện vòng đời dịch vụ. Hệ thống LGSP thực hiện và lưu trữ nhật ký chi tiết để phục vụ kiểm tra và đối soát.</t>
  </si>
  <si>
    <t>Quản trị hệ thống có thể xuất báo cáo tổng hợp về phiên bản API và vòng đời dịch vụ. Hệ thống LGSP thực hiện và cung cấp file báo cáo chi tiết để tải xuống.</t>
  </si>
  <si>
    <t>Quản trị hệ thống có thể theo dõi trạng thái hoạt động của tất cả API trên nền tảng LGSP. Hệ thống LGSP thực hiện và hiển thị trạng thái theo thời gian thực (đang hoạt động, chậm, lỗi, ngừng đáp ứng).</t>
  </si>
  <si>
    <t>Quản trị hệ thống có thể nhận cảnh báo ngay khi API suy giảm hiệu năng hoặc ngừng hoạt động. Hệ thống LGSP thực hiện và gửi cảnh báo qua giao diện, email hoặc kênh cảnh báo tích hợp.</t>
  </si>
  <si>
    <t>Quản trị hệ thống có thể xem chi tiết thông số hoạt động của API (tần suất gọi, thời gian phản hồi, tỷ lệ lỗi). Hệ thống LGSP thực hiện và cung cấp bảng điều khiển (dashboard) trực quan.</t>
  </si>
  <si>
    <t>Quản trị hệ thống có thể tra cứu lịch sử hoạt động và các lần sự cố của API theo ngày/tuần/tháng. Hệ thống LGSP thực hiện và lưu lại log giám sát để phục vụ kiểm tra.</t>
  </si>
  <si>
    <t>Quản trị hệ thống có thể xuất báo cáo tổng hợp về tình trạng các API. Hệ thống LGSP thực hiện và cho phép tải xuống báo cáo chi tiết phục vụ phân tích và vận hành.</t>
  </si>
  <si>
    <t>Quản trị hệ thống có thể theo dõi trạng thái hoạt động của từng dịch vụ tích hợp trên LGSP. Hệ thống LGSP thực hiện và hiển thị trạng thái theo thời gian thực (hoạt động, chậm, lỗi, gián đoạn).</t>
  </si>
  <si>
    <t>Quản trị hệ thống có thể xem các chỉ số hiệu năng của dịch vụ tích hợp, bao gồm lưu lượng truy cập, thời gian đáp ứng, tỉ lệ thất bại và các thông số vận hành khác. Hệ thống LGSP thực hiện và cung cấp bảng điều khiển chi tiết.</t>
  </si>
  <si>
    <t>Quản trị hệ thống có thể nhận cảnh báo khi dịch vụ tích hợp gặp sự cố hoặc suy giảm hiệu năng. Hệ thống LGSP thực hiện và gửi cảnh báo qua các phương thức được cấu hình</t>
  </si>
  <si>
    <t>Quản trị hệ thống có thể tra cứu lịch sử trạng thái hoạt động theo từng dịch vụ tích hợp. Hệ thống LGSP thực hiện và lưu trữ đầy đủ nhật ký để đối chiếu và phân tích sự cố.</t>
  </si>
  <si>
    <t>Quản trị hệ thống có thể xuất báo cáo giám sát theo dịch vụ tích hợp. Hệ thống LGSP thực hiện và cung cấp file báo cáo để tải xuống.</t>
  </si>
  <si>
    <t>Quản trị hệ thống có thể theo dõi trạng thái hoạt động của các phần mềm được tích hợp với LGSP. Hệ thống LGSP thực hiện và hiển thị tình trạng kết nối theo thời gian thực (kết nối ổn định, chậm, lỗi, ngắt kết nối).</t>
  </si>
  <si>
    <t>Quản trị hệ thống có thể xem các chỉ số vận hành của từng phần mềm tích hợp, bao gồm số lượng yêu cầu, thời gian xử lý, tỉ lệ thành công và thất bại. Hệ thống LGSP thực hiện và cung cấp dashboard theo từng phần mềm.</t>
  </si>
  <si>
    <t>Quản trị hệ thống có thể nhận cảnh báo khi phần mềm tích hợp gặp sự cố hoặc hiệu năng suy giảm. Hệ thống LGSP thực hiện và gửi cảnh báo qua các kênh cấu hình như email, SMS hoặc giao diện cảnh báo.</t>
  </si>
  <si>
    <t>Quản trị hệ thống có thể theo dõi lịch sử trạng thái tích hợp theo từng phần mềm. Hệ thống LGSP thực hiện và lưu nhật ký chi tiết phục vụ kiểm tra và xử lý sự cố.</t>
  </si>
  <si>
    <t>Quản trị hệ thống có thể xuất báo cáo giám sát theo phần mềm tích hợp. Hệ thống LGSP thực hiện và cung cấp file báo cáo để tải xuống.</t>
  </si>
  <si>
    <t>Quản trị hệ thống có thể theo dõi thời gian xử lý end-to-end của từng luồng tích hợp (từ hệ thống nguồn → LGSP → hệ thống đích). Hệ thống LGSP thực hiện và đo lường tự động toàn bộ hành trình dữ liệu.</t>
  </si>
  <si>
    <t>Quản trị hệ thống có thể xem biểu đồ và số liệu thống kê độ trễ theo thời gian thực và theo chu kỳ (giờ/ngày/tuần). Hệ thống LGSP thực hiện và hiển thị dashboard trực quan giúp đánh giá xu hướng.</t>
  </si>
  <si>
    <t>Quản trị hệ thống có thể nhận cảnh báo khi độ trễ vượt ngưỡng cho phép. Hệ thống LGSP thực hiện và gửi cảnh báo qua email, giao diện vận hành hoặc các kênh cấu hình.</t>
  </si>
  <si>
    <t>Quản trị hệ thống có thể tra cứu lịch sử độ trễ theo từng API, từng gói dữ liệu hoặc từng dịch vụ tích hợp. Hệ thống LGSP thực hiện và lưu nhật ký phục vụ phân tích lỗi.</t>
  </si>
  <si>
    <t>Quản trị hệ thống có thể xuất báo cáo đánh giá độ trễ end-to-end. Hệ thống LGSP thực hiện và cung cấp file báo cáo để tải xuống.</t>
  </si>
  <si>
    <t>Quản trị hệ thống có thể xem thông tin dữ liệu được gửi từ các hệ thống nguồn qua LGSP. Hệ thống LGSP thực hiện và hiển thị số lượng bản ghi, dung lượng dữ liệu và trạng thái gửi của từng nguồn dữ liệu.</t>
  </si>
  <si>
    <t>Quản trị hệ thống có thể theo dõi chi tiết từng lần gửi dữ liệu thông qua từng API hoặc từng hệ thống nguồn. Hệ thống LGSP thực hiện và hiển thị theo thời gian thực tình trạng gửi thành công hoặc thất bại của dữ liệu.</t>
  </si>
  <si>
    <t>Quản trị hệ thống có thể tìm kiếm, lọc dữ liệu theo nguồn gửi, loại dữ liệu, thời gian hoặc trạng thái xử lý. Hệ thống LGSP thực hiện và trả về kết quả lọc phù hợp.</t>
  </si>
  <si>
    <t>Quản trị hệ thống có thể xuất báo cáo thống kê dữ liệu đã gửi. Hệ thống LGSP thực hiện và cung cấp file báo cáo để tải xuống.</t>
  </si>
  <si>
    <t>Quản trị hệ thống có thể theo dõi dữ liệu nhận qua hệ thống LGSP và xem thông tin nguồn gốc của dữ liệu được gửi từ hệ thống chủ quản. Hệ thống LGSP thực hiện và hiển thị đầy đủ thông tin nguồn gốc dữ liệu.</t>
  </si>
  <si>
    <t>Quản trị hệ thống có thể theo dõi lịch sử di chuyển và chuyển đổi của dữ liệu nhận qua hệ thống theo từng API hoặc từng gói dữ liệu. Hệ thống LGSP thực hiện và hiển thị nhật ký chi tiết hành trình dữ liệu.</t>
  </si>
  <si>
    <t>Quản trị hệ thống có thể tìm kiếm và lọc dữ liệu nhận qua hệ thống theo nguồn gửi, loại dữ liệu hoặc trạng thái xử lý. Hệ thống LGSP thực hiện và trả về danh sách dữ liệu đã lọc phù hợp.</t>
  </si>
  <si>
    <t>Quản trị hệ thống có thể xuất báo cáo dòng dữ liệu nhận qua hệ thống. Hệ thống LGSP thực hiện và cung cấp file báo cáo để tải xuống.</t>
  </si>
  <si>
    <t>Quản trị hệ thống có thể kiểm tra dữ liệu thiếu trường theo yêu cầu của schema. Hệ thống LGSP thực hiện và hiển thị danh sách các trường còn thiếu trong dữ liệu.</t>
  </si>
  <si>
    <t>Quản trị hệ thống có thể kiểm tra kiểu dữ liệu của các trường trong bản ghi. Hệ thống LGSP thực hiện và hiển thị các trường có kiểu dữ liệu không đúng theo định nghĩa schema.</t>
  </si>
  <si>
    <t>Quản trị hệ thống có thể kiểm tra giá trị dữ liệu không hợp lệ theo schema hoặc tập giá trị cho phép. Hệ thống LGSP thực hiện và hiển thị chi tiết các giá trị không hợp lệ.</t>
  </si>
  <si>
    <t>Quản trị hệ thống có thể tổng hợp và xem báo cáo phân tích chất lượng dữ liệu. Hệ thống LGSP thực hiện và cung cấp báo cáo chi tiết các lỗi chất lượng dữ liệu để tải xuống.</t>
  </si>
  <si>
    <t>Quản trị hệ thống có thể theo dõi cấu trúc dữ liệu (schema) giữa nguồn – LGSP – đích để phát hiện các thay đổi bất thường. Hệ thống LGSP thực hiện và hiển thị cảnh báo khi phát hiện thay đổi không hợp lệ trong schema.</t>
  </si>
  <si>
    <t>Quản trị hệ thống có thể phát hiện sự khác biệt giữa schema dữ liệu nhận được và schema chuẩn đã cấu hình. Hệ thống LGSP thực hiện và hiển thị chi tiết các trường thay đổi hoặc sai lệch.</t>
  </si>
  <si>
    <t>Quản trị hệ thống có thể theo dõi việc tuân thủ mô hình dữ liệu chuẩn của các gói dữ liệu. Hệ thống LGSP thực hiện và cảnh báo khi dữ liệu không khớp với mô hình chuẩn.</t>
  </si>
  <si>
    <t>Quản trị hệ thống có thể xuất báo cáo giám sát schema để phục vụ kiểm tra và đối soát. Hệ thống LGSP thực hiện và cung cấp file báo cáo chi tiết về thay đổi và sai lệch schema để tải xuống.</t>
  </si>
  <si>
    <t>Quản trị hệ thống có thể theo dõi trạng thái hoạt động của các hàng đợi MQ/Streaming được sử dụng trong quá trình tích hợp. Hệ thống LGSP thực hiện và hiển thị thông tin theo thời gian thực như số lượng message, tốc độ xử lý và trạng thái kết nối.</t>
  </si>
  <si>
    <t>Quản trị hệ thống có thể xem chi tiết các thông số vận hành của từng queue/stream. Hệ thống LGSP thực hiện và cung cấp dashboard trực quan.</t>
  </si>
  <si>
    <t>Quản trị hệ thống có thể nhận cảnh báo khi queue/stream vượt ngưỡng an toàn hoặc có nguy cơ quá tải. Hệ thống LGSP thực hiện và gửi cảnh báo qua giao diện, email hoặc các kênh được cấu hình.</t>
  </si>
  <si>
    <t>Quản trị hệ thống có thể kiểm tra lịch sử trạng thái hàng đợi và các lần tắc nghẽn. Hệ thống LGSP thực hiện và lưu lại nhật ký hoạt động để tra cứu.</t>
  </si>
  <si>
    <t>Quản trị hệ thống có thể xuất báo cáo giám sát MQ/Streaming. Hệ thống LGSP thực hiện và cung cấp báo cáo để tải xuống.</t>
  </si>
  <si>
    <t>Quản trị hệ thống có thể theo dõi danh sách các thông điệp lỗi phát sinh trong quá trình tích hợp dữ liệu giữa các hệ thống. Hệ thống LGSP thực hiện và hiển thị đầy đủ nội dung lỗi, thời gian, nguồn gửi và dịch vụ liên quan.</t>
  </si>
  <si>
    <t>Quản trị hệ thống có thể xem chi tiết từng thông điệp lỗi bao gồm mã lỗi, mô tả lỗi, payload dữ liệu gây lỗi và bước xử lý bị thất bại. Hệ thống LGSP thực hiện và cung cấp giao diện phân tích chi tiết.</t>
  </si>
  <si>
    <t>Quản trị hệ thống có thể phân loại lỗi theo nguồn, dịch vụ, API hoặc mức độ nghiêm trọng. Hệ thống LGSP thực hiện và hỗ trợ bộ lọc linh hoạt để dễ dàng khoanh vùng sự cố.</t>
  </si>
  <si>
    <t>Quản trị hệ thống có thể nhận cảnh báo khi xuất hiện lỗi bất thường, lỗi lặp lại nhiều lần hoặc lỗi nghiêm trọng ảnh hưởng đến luồng tích hợp. Hệ thống LGSP thực hiện và gửi cảnh báo qua các kênh cấu hình.</t>
  </si>
  <si>
    <t>Quản trị hệ thống có thể xuất báo cáo tổng hợp thông điệp lỗi theo ngày, tuần, tháng hoặc theo dịch vụ. Hệ thống LGSP thực hiện và cung cấp file báo cáo để tải xuống.</t>
  </si>
  <si>
    <t>Quản trị hệ thống có thể theo dõi quá trình xử lý dữ liệu và các tác vụ nội bộ của LGSP. Hệ thống LGSP thực hiện và ghi nhận log chi tiết từng bước.</t>
  </si>
  <si>
    <t>Quản trị hệ thống có thể xem chi tiết log theo gói dữ liệu, API hoặc dịch vụ, bao gồm trạng thái thành công/thất bại. Hệ thống LGSP thực hiện và hiển thị thông tin trên giao diện.</t>
  </si>
  <si>
    <t>Quản trị hệ thống có thể nhận cảnh báo khi phát sinh lỗi hoặc bất thường trong quá trình xử lý. Hệ thống LGSP thực hiện và gửi thông báo kịp thời.</t>
  </si>
  <si>
    <t>Quản trị hệ thống có thể xuất báo cáo log tổng hợp theo thời gian hoặc dịch vụ. Hệ thống LGSP thực hiện và cung cấp file báo cáo để tải xuống.</t>
  </si>
  <si>
    <t>Quản trị hệ thống có thể xem danh sách các log lỗi phát sinh trong LGSP. Hệ thống LGSP thực hiện và hiển thị thông tin lỗi theo loại, dịch vụ hoặc API liên quan.</t>
  </si>
  <si>
    <t>Quản trị hệ thống có thể xem chi tiết nguyên nhân từng lỗi, bao gồm dữ liệu gây lỗi, API, gói dữ liệu và bước xử lý thất bại. Hệ thống LGSP thực hiện và cung cấp phân tích chi tiết.</t>
  </si>
  <si>
    <t>Quản trị hệ thống có thể nhận cảnh báo khi xuất hiện lỗi nghiêm trọng hoặc lỗi lặp lại. Hệ thống LGSP thực hiện và gửi thông báo kịp thời qua giao diện hoặc email.</t>
  </si>
  <si>
    <t>Quản trị hệ thống có thể xuất báo cáo tổng hợp lỗi và nguyên nhân để phục vụ phân tích hoặc đối soát. Hệ thống LGSP thực hiện và cung cấp file báo cáo để tải xuống.</t>
  </si>
  <si>
    <t>Quản trị hệ thống có thể xem danh sách cảnh báo và sự cố phát sinh trong LGSP. Hệ thống LGSP thực hiện và hiển thị danh sách cảnh báo/sự cố theo thời gian thực.</t>
  </si>
  <si>
    <t>Quản trị hệ thống có thể xem chi tiết từng cảnh báo hoặc sự cố, bao gồm nguyên nhân, mức độ nghiêm trọng, dịch vụ hoặc API liên quan. Hệ thống LGSP thực hiện và cung cấp thông tin chi tiết để phân tích.</t>
  </si>
  <si>
    <t>Quản trị hệ thống có thể phân loại, lọc và sắp xếp cảnh báo theo mức độ ưu tiên, loại dịch vụ hoặc thời gian phát sinh. Hệ thống LGSP thực hiện và trả về kết quả phù hợp.</t>
  </si>
  <si>
    <t>Quản trị hệ thống có thể thực hiện thao tác gán người xử lý. Hệ thống LGSP thực hiện và ghi nhận các thao tác này vào nhật ký.</t>
  </si>
  <si>
    <t>Quản trị hệ thống có thể xuất báo cáo tổng hợp về cảnh báo và sự cố theo ngày, tuần, tháng hoặc theo dịch vụ. Hệ thống LGSP thực hiện và cung cấp file báo cáo để tải xuống.</t>
  </si>
  <si>
    <t>Quản trị hệ thống có thể lập báo cáo tích hợp theo loại dữ liệu theo các tiêu chí. Hệ thống LGSP thực hiện và hiển thị báo cáo theo tiêu chí được chọn.</t>
  </si>
  <si>
    <t>Quản trị hệ thống có thể lập báo cáo tích hợp theo loại dữ liệu theo thời gian. Hệ thống LGSP thực hiện và hiển thị báo cáo theo khoảng thời gian đã chọn.</t>
  </si>
  <si>
    <t>Quản trị hệ thống có thể lập báo cáo tích hợp theo loại dữ liệu theo phần mềm. Hệ thống LGSP thực hiện và hiển thị báo cáo theo phần mềm được lựa chọn.</t>
  </si>
  <si>
    <t>Quản trị hệ thống có thể lập báo cáo tích hợp theo loại dữ liệu theo cơ quan, đơn vị. Hệ thống LGSP thực hiện và hiển thị báo cáo theo đơn vị được chọn.</t>
  </si>
  <si>
    <t>Quản trị hệ thống có thể lập báo cáo tích hợp theo phần mềm nguồn theo các tiêu chí. Hệ thống LGSP thực hiện và hiển thị báo cáo theo tiêu chí được chọn.</t>
  </si>
  <si>
    <t>Quản trị hệ thống có thể lập báo cáo tích hợp theo phần mềm nguồn theo thời gian. Hệ thống LGSP thực hiện và hiển thị báo cáo theo khoảng thời gian đã chọn.</t>
  </si>
  <si>
    <t>Quản trị hệ thống có thể lập báo cáo tích hợp theo phần mềm nguồn theo phần mềm. Hệ thống LGSP thực hiện và hiển thị báo cáo theo phần mềm được lựa chọn.</t>
  </si>
  <si>
    <t>Quản trị hệ thống có thể lập báo cáo tích hợp theo phần mềm nguồn theo cơ quan, đơn vị. Hệ thống LGSP thực hiện và hiển thị báo cáo theo đơn vị được chọn.</t>
  </si>
  <si>
    <t>Quản trị hệ thống có thể lập báo cáo tích hợp theo đơn vị cung cấp dữ liệu theo các tiêu chí. Hệ thống LGSP thực hiện và hiển thị báo cáo theo tiêu chí được chọn.</t>
  </si>
  <si>
    <t>Quản trị hệ thống có thể lập báo cáo tích hợp theo đơn vị cung cấp dữ liệu theo thời gian. Hệ thống LGSP thực hiện và hiển thị báo cáo theo khoảng thời gian đã chọn.</t>
  </si>
  <si>
    <t>Quản trị hệ thống có thể lập báo cáo tích hợp theo đơn vị cung cấp dữ liệu theo phần mềm. Hệ thống LGSP thực hiện và hiển thị báo cáo theo phần mềm được lựa chọn.</t>
  </si>
  <si>
    <t>Quản trị hệ thống có thể lập báo cáo tích hợp theo đơn vị cung cấp dữ liệu theo cơ quan, đơn vị. Hệ thống LGSP thực hiện và hiển thị báo cáo theo đơn vị được chọn.</t>
  </si>
  <si>
    <t>Quản trị hệ thống có thể lập báo cáo dữ liệu mới phát sinh theo các tiêu chí. Hệ thống LGSP thực hiện và hiển thị báo cáo theo tiêu chí được chọn.</t>
  </si>
  <si>
    <t>Quản trị hệ thống có thể lập báo cáo dữ liệu mới phát sinh theo thời gian. Hệ thống LGSP thực hiện và hiển thị báo cáo theo khoảng thời gian đã chọn.</t>
  </si>
  <si>
    <t>Quản trị hệ thống có thể lập báo cáo dữ liệu mới phát sinh theo phần mềm. Hệ thống LGSP thực hiện và hiển thị báo cáo theo phần mềm được lựa chọn.</t>
  </si>
  <si>
    <t>Quản trị hệ thống có thể lập báo cáo dữ liệu mới phát sinh theo cơ quan, đơn vị. Hệ thống LGSP thực hiện và hiển thị báo cáo theo đơn vị được chọn.</t>
  </si>
  <si>
    <t>Quản trị hệ thống có thể lập báo cáo lỗi tích hợp dữ liệu theo các tiêu chí. Hệ thống LGSP thực hiện và hiển thị báo cáo theo tiêu chí được chọn.</t>
  </si>
  <si>
    <t>Quản trị hệ thống có thể lập báo cáo lỗi tích hợp dữ liệu theo thời gian. Hệ thống LGSP thực hiện và hiển thị báo cáo theo khoảng thời gian đã chọn.</t>
  </si>
  <si>
    <t>Quản trị hệ thống có thể lập báo cáo lỗi tích hợp dữ liệu theo phần mềm. Hệ thống LGSP thực hiện và hiển thị báo cáo theo phần mềm được lựa chọn.</t>
  </si>
  <si>
    <t>Quản trị hệ thống có thể lập báo cáo lỗi tích hợp dữ liệu theo cơ quan, đơn vị. Hệ thống LGSP thực hiện và hiển thị báo cáo theo đơn vị được chọn.</t>
  </si>
  <si>
    <t>Quản trị hệ thống có thể lập báo cáo phân phối dữ liệu theo các tiêu chí. Hệ thống LGSP thực hiện và hiển thị báo cáo theo tiêu chí được chọn.</t>
  </si>
  <si>
    <t>Quản trị hệ thống có thể lập báo cáo phân phối dữ liệu theo thời gian. Hệ thống LGSP thực hiện và hiển thị báo cáo theo khoảng thời gian đã chọn.</t>
  </si>
  <si>
    <t>Quản trị hệ thống có thể lập báo cáo phân phối dữ liệu theo phần mềm. Hệ thống LGSP thực hiện và hiển thị báo cáo theo phần mềm được lựa chọn.</t>
  </si>
  <si>
    <t>Quản trị hệ thống có thể lập báo cáo phân phối dữ liệu theo cơ quan, đơn vị. Hệ thống LGSP thực hiện và hiển thị báo cáo theo đơn vị được chọn.</t>
  </si>
  <si>
    <t>Quản trị hệ thống có thể lập báo cáo phân phối theo loại dữ liệu theo các tiêu chí. Hệ thống LGSP thực hiện và hiển thị báo cáo theo tiêu chí được chọn.</t>
  </si>
  <si>
    <t>Quản trị hệ thống có thể lập báo cáo phân phối theo loại dữ liệu theo thời gian. Hệ thống LGSP thực hiện và hiển thị báo cáo theo khoảng thời gian đã chọn.</t>
  </si>
  <si>
    <t>Quản trị hệ thống có thể lập báo cáo phân phối theo loại dữ liệu theo phần mềm. Hệ thống LGSP thực hiện và hiển thị báo cáo theo phần mềm được lựa chọn.</t>
  </si>
  <si>
    <t>Quản trị hệ thống có thể lập báo cáo phân phối theo loại dữ liệu theo cơ quan, đơn vị. Hệ thống LGSP thực hiện và hiển thị báo cáo theo đơn vị được chọn.</t>
  </si>
  <si>
    <t>Quản trị hệ thống có thể lập báo cáo phân phối theo phần mềm đích theo các tiêu chí. Hệ thống LGSP thực hiện và hiển thị báo cáo theo tiêu chí được chọn.</t>
  </si>
  <si>
    <t>Quản trị hệ thống có thể lập báo cáo phân phối theo phần mềm đích theo thời gian. Hệ thống LGSP thực hiện và hiển thị báo cáo theo khoảng thời gian đã chọn.</t>
  </si>
  <si>
    <t>Quản trị hệ thống có thể lập báo cáo phân phối theo phần mềm đích theo phần mềm. Hệ thống LGSP thực hiện và hiển thị báo cáo theo phần mềm được lựa chọn.</t>
  </si>
  <si>
    <t>Quản trị hệ thống có thể lập báo cáo phân phối theo phần mềm đích theo cơ quan, đơn vị. Hệ thống LGSP thực hiện và hiển thị báo cáo theo đơn vị được chọn.</t>
  </si>
  <si>
    <t>Quản trị hệ thống có thể lập báo cáo lỗi phân phối dữ liệu theo các tiêu chí. Hệ thống LGSP thực hiện và hiển thị báo cáo theo tiêu chí được chọn.</t>
  </si>
  <si>
    <t>Quản trị hệ thống có thể lập báo cáo lỗi phân phối dữ liệu theo thời gian. Hệ thống LGSP thực hiện và hiển thị báo cáo theo khoảng thời gian đã chọn.</t>
  </si>
  <si>
    <t>Quản trị hệ thống có thể lập báo cáo lỗi phân phối dữ liệu theo phần mềm. Hệ thống LGSP thực hiện và hiển thị báo cáo theo phần mềm được lựa chọn.</t>
  </si>
  <si>
    <t>Quản trị hệ thống có thể lập báo cáo lỗi phân phối dữ liệu theo cơ quan, đơn vị. Hệ thống LGSP thực hiện và hiển thị báo cáo theo đơn vị được chọn.</t>
  </si>
  <si>
    <t>Quản trị hệ thống có thể lập báo cáo chia sẻ dữ liệu theo các tiêu chí. Hệ thống LGSP thực hiện và hiển thị báo cáo theo tiêu chí được chọn.</t>
  </si>
  <si>
    <t>Quản trị hệ thống có thể lập báo cáo chia sẻ dữ liệu theo thời gian. Hệ thống LGSP thực hiện và hiển thị báo cáo theo khoảng thời gian đã chọn.</t>
  </si>
  <si>
    <t>Quản trị hệ thống có thể lập báo cáo chia sẻ dữ liệu theo phần mềm. Hệ thống LGSP thực hiện và hiển thị báo cáo theo phần mềm được lựa chọn.</t>
  </si>
  <si>
    <t>Quản trị hệ thống có thể lập báo cáo chia sẻ dữ liệu theo cơ quan, đơn vị. Hệ thống LGSP thực hiện và hiển thị báo cáo theo đơn vị được chọn.</t>
  </si>
  <si>
    <t>Quản trị hệ thống có thể lập báo cáo chia sẻ theo loại dữ liệu khai thác theo các tiêu chí. Hệ thống LGSP thực hiện và hiển thị báo cáo theo tiêu chí được chọn.</t>
  </si>
  <si>
    <t>Quản trị hệ thống có thể lập báo cáo chia sẻ theo loại dữ liệu khai thác theo thời gian. Hệ thống LGSP thực hiện và hiển thị báo cáo theo khoảng thời gian đã chọn.</t>
  </si>
  <si>
    <t>Quản trị hệ thống có thể lập báo cáo chia sẻ theo loại dữ liệu khai thác theo phần mềm. Hệ thống LGSP thực hiện và hiển thị báo cáo theo phần mềm được lựa chọn.</t>
  </si>
  <si>
    <t>Quản trị hệ thống có thể lập báo cáo chia sẻ theo loại dữ liệu khai thác theo cơ quan, đơn vị. Hệ thống LGSP thực hiện và hiển thị báo cáo theo đơn vị được chọn.</t>
  </si>
  <si>
    <t>Quản trị hệ thống có thể lập báo cáo chia sẻ theo phần mềm khai thác theo các tiêu chí. Hệ thống LGSP thực hiện và hiển thị báo cáo theo tiêu chí được chọn.</t>
  </si>
  <si>
    <t>Quản trị hệ thống có thể lập báo cáo chia sẻ theo phần mềm khai thác theo thời gian. Hệ thống LGSP thực hiện và hiển thị báo cáo theo khoảng thời gian đã chọn.</t>
  </si>
  <si>
    <t>Quản trị hệ thống có thể lập báo cáo chia sẻ theo phần mềm khai thác theo phần mềm. Hệ thống LGSP thực hiện và hiển thị báo cáo theo phần mềm được lựa chọn.</t>
  </si>
  <si>
    <t>Quản trị hệ thống có thể lập báo cáo chia sẻ theo phần mềm khai thác theo cơ quan, đơn vị. Hệ thống LGSP thực hiện và hiển thị báo cáo theo đơn vị được chọn.</t>
  </si>
  <si>
    <t>Quản trị hệ thống có thể phân loại tài liệu theo nhóm chức năng (kết nối, chia sẻ dữ liệu, giám sát, vận hành…). Hệ thống LGSP hiển thị thông báo thêm mới thành công</t>
  </si>
  <si>
    <t>Quản trị hệ thống có thể chỉnh sửa nội dung hoặc thông tin của tài liệu hướng dẫn sử dụng. Hệ thống thông báo lưu thành công</t>
  </si>
  <si>
    <t>Quản trị hệ thống có thể xóa tài liệu hướng dẫn sử dụng. Hệ thống thông báo xóa thành công.</t>
  </si>
  <si>
    <t>Quản trị hệ thống có thể duyệt tài liệu hướng dẫn sử dụng. Hệ thống thông báo duyệt thành công.</t>
  </si>
  <si>
    <t>Quản trị hệ thống có thể hủy duyệt tài liệu hướng dẫn sử dụng. Hệ thống thông báo hủy duyệt thành công.</t>
  </si>
  <si>
    <t>Quản trị hệ thống có thể cho phép người dùng tải về phiên bản mới nhất của tài liệu. Hệ thống LGSP thực hiện và cung cấp link tải phiên bản mới nhất của tài liệu.</t>
  </si>
  <si>
    <t>Quản trị hệ thống có thể chỉnh sửa nội dung hoặc thông tin của tài liệu kỹ thuật. Hệ thống thông báo lưu thành công</t>
  </si>
  <si>
    <t>Quản trị hệ thống có thể xóa tài liệu kỹ thuật. Hệ thống thông báo xóa thành công.</t>
  </si>
  <si>
    <t>Quản trị hệ thống có thể duyệt tài liệu kỹ thuật. Hệ thống thông báo duyệt thành công.</t>
  </si>
  <si>
    <t>Quản trị hệ thống có thể hủy duyệt tài liệu kỹ thuật. Hệ thống thông báo hủy duyệt thành công.</t>
  </si>
  <si>
    <t>Quản trị hệ thống có thể tạo hướng dẫn trực tuyến cho người dùng LGSP. Hệ thống LGSP thực hiện và lưu trữ nội dung hướng dẫn dưới dạng văn bản, hình ảnh, video hoặc tài liệu tương tác.</t>
  </si>
  <si>
    <t>Quản trị hệ thống có thể cập nhật, sửa đổi hoặc bổ sung nội dung hướng dẫn. Hệ thống LGSP thực hiện và hiển thị phiên bản mới cho người dùng ngay lập tức.</t>
  </si>
  <si>
    <t>Quản trị hệ thống có thể theo dõi lượt truy cập, lượt xem và mức độ sử dụng hướng dẫn. Hệ thống LGSP thực hiện và cung cấp báo cáo tổng hợp.</t>
  </si>
  <si>
    <t>Quản trị hệ thống có thể thêm mới câu hỏi thường gặp liên quan đến LGSP. Hệ thống LGSP thực hiện thêm mới thành công</t>
  </si>
  <si>
    <t>Quản trị hệ thống có thể sửa câu hỏi thường gặp liên quan đến LGSP. Hệ thống LGSP thực hiện sửa thành công</t>
  </si>
  <si>
    <t>Quản trị hệ thống có thể xóa câu hỏi thường gặp liên quan đến LGSP. Hệ thống LGSP thực hiện xóa thành công</t>
  </si>
  <si>
    <t>Quản trị hệ thống có thể duyệt câu hỏi thường gặp liên quan đến LGSP. Hệ thống LGSP thực hiện duyệt thành công</t>
  </si>
  <si>
    <t>Quản trị hệ thống có thể hủy duyệt câu hỏi thường gặp liên quan đến LGSP. Hệ thống LGSP thực hiện hủy duyệt thành công</t>
  </si>
  <si>
    <t>Quản trị hệ thống có thể cập nhật, bổ sung hoặc chỉnh sửa nội dung chuẩn và quy định. Hệ thống LGSP thực hiện và hiển thị phiên bản mới nhất cho người dùng.</t>
  </si>
  <si>
    <t>Quản trị hệ thống có thể xuất báo cáo tổng hợp về các chuẩn và quy định, bao gồm số lượng, nhóm, phiên bản và lượt tra cứu. Hệ thống LGSP thực hiện và cung cấp file báo cáo để tải xuống.</t>
  </si>
  <si>
    <t>Quản trị hệ thống có thể theo dõi tổng quan hoạt động hỗ trợ người dùng, bao gồm số lượng yêu cầu, ticket đã xử lý và trạng thái hoàn thành. Hệ thống LGSP thực hiện và hiển thị thông tin tổng hợp.</t>
  </si>
  <si>
    <t>Quản trị hệ thống có thể phân loại và lọc dữ liệu báo cáo theo loại yêu cầu, dịch vụ, mức độ ưu tiên hoặc thời gian. Hệ thống LGSP thực hiện và trả về kết quả phù hợp.</t>
  </si>
  <si>
    <t>Quản trị hệ thống có thể xem chi tiết từng yêu cầu hỗ trợ, bao gồm thời gian gửi, xử lý, người thực hiện và phản hồi. Hệ thống LGSP thực hiện và cung cấp thông tin chi tiết để phân tích.</t>
  </si>
  <si>
    <t>Quản trị hệ thống có thể xuất báo cáo tổng hợp về hoạt động hỗ trợ theo ngày, tuần, tháng hoặc theo nhóm dịch vụ. Hệ thống LGSP thực hiện và cung cấp file báo cáo để tải xuống.</t>
  </si>
  <si>
    <t>Quản trị hệ thống có thể thêm mới các tài liệu hướng dẫn sử dụng. Hệ thống LGSP thực hiện và lưu trữ tài liệu vào kho lưu trữ, đảm bảo định dạng và khả năng truy xuất.</t>
  </si>
  <si>
    <t>Quản trị hệ thống có thể thống kê phân phối theo từng hệ thống đích theo thời gian. Hệ thống LGSP thực hiện và hiển thị báo cáo theo khoảng thời gian đã chọn.</t>
  </si>
  <si>
    <t>Quản trị hệ thống có thể thống kê phân phối theo từng hệ thống đích theo phần mềm. Hệ thống LGSP thực hiện và hiển thị báo cáo theo phần mềm được lựa chọn.</t>
  </si>
  <si>
    <t>Quản trị hệ thống có thể thống kê phân phối theo từng hệ thống đích theo cơ quan, đơn vị. Hệ thống LGSP thực hiện và hiển thị báo cáo theo đơn vị được chọn.</t>
  </si>
  <si>
    <t>Thống kê phân phối theo hệ thống đích</t>
  </si>
  <si>
    <t>Quản trị hệ thống có thể thống kê phân phối theo hệ thống đích theo các tiêu chí. Hệ thống LGSP thực hiện và hiển thị báo cáo theo tiêu chí được chọn.</t>
  </si>
  <si>
    <t>Quản trị hệ thống có thể thống kê phân phối theo loại dữ liệu theo các tiêu chí. Hệ thống LGSP thực hiện và hiển thị báo cáo theo tiêu chí được chọn.</t>
  </si>
  <si>
    <t>Quản trị hệ thống có thể thống kê phân phối theo loại dữ liệu theo thời gian. Hệ thống LGSP thực hiện và hiển thị báo cáo theo khoảng thời gian đã chọn.</t>
  </si>
  <si>
    <t>Quản trị hệ thống có thể thống kê phân phối theo loại dữ liệu theo phần mềm. Hệ thống LGSP thực hiện và hiển thị báo cáo theo phần mềm được lựa chọn.</t>
  </si>
  <si>
    <t>Quản trị hệ thống có thể thống kê phân phối theo loại dữ liệu theo cơ quan, đơn vị. Hệ thống LGSP thực hiện và hiển thị báo cáo theo đơn vị được chọn.</t>
  </si>
  <si>
    <t>Quản trị hệ thống có thể thống kê phân phối theo đơn vị sử dụng dữ liệu theo các tiêu chí. Hệ thống LGSP thực hiện và hiển thị báo cáo theo tiêu chí được chọn.</t>
  </si>
  <si>
    <t>Quản trị hệ thống có thể thống kê phân phối theo đơn vị sử dụng dữ liệu theo thời gian. Hệ thống LGSP thực hiện và hiển thị báo cáo theo khoảng thời gian đã chọn.</t>
  </si>
  <si>
    <t>Quản trị hệ thống có thể thống kê phân phối theo đơn vị sử dụng dữ liệu theo phần mềm. Hệ thống LGSP thực hiện và hiển thị báo cáo theo phần mềm được lựa chọn.</t>
  </si>
  <si>
    <t>Quản trị hệ thống có thể thống kê phân phối theo đơn vị sử dụng dữ liệu theo cơ quan, đơn vị. Hệ thống LGSP thực hiện và hiển thị báo cáo theo đơn vị được chọn.</t>
  </si>
  <si>
    <t>Quản trị hệ thống có thể thống kê theo loại dữ liệu được khai thác theo các tiêu chí. Hệ thống LGSP thực hiện và hiển thị báo cáo theo tiêu chí được chọn.</t>
  </si>
  <si>
    <t>Quản trị hệ thống có thể thống kê theo loại dữ liệu được khai thác theo thời gian. Hệ thống LGSP thực hiện và hiển thị báo cáo theo khoảng thời gian đã chọn.</t>
  </si>
  <si>
    <t>Quản trị hệ thống có thể thống kê theo loại dữ liệu được khai thác theo phần mềm. Hệ thống LGSP thực hiện và hiển thị báo cáo theo phần mềm được lựa chọn.</t>
  </si>
  <si>
    <t>Quản trị hệ thống có thể thống kê theo loại dữ liệu được khai thác theo cơ quan, đơn vị. Hệ thống LGSP thực hiện và hiển thị báo cáo theo đơn vị được chọn.</t>
  </si>
  <si>
    <t xml:space="preserve">Thống kê chia sẻ theo phần mềm </t>
  </si>
  <si>
    <t>Thống kê chia sẻ theo loại dữ liệu</t>
  </si>
  <si>
    <t>Quản trị hệ thống có thể thống kê số lượng chia sẻ theo phần mềm . Hệ thống LGSP thực hiện và hiển thị báo cáo theo phần mềm</t>
  </si>
  <si>
    <t>Quản trị hệ thống có thể thống kê số lượng chia sẻ theo thời gian. Hệ thống LGSP thực hiện và hiển thị báo cáo theo thới gian.</t>
  </si>
  <si>
    <t>LGSP</t>
  </si>
  <si>
    <t>HTTT&amp;CSDL chuyên ngành</t>
  </si>
  <si>
    <t>CSDL dùng chung</t>
  </si>
  <si>
    <t>CSDL Tổng hợp, phân tích</t>
  </si>
  <si>
    <t>NDOP</t>
  </si>
  <si>
    <t xml:space="preserve">HTTT&amp;CSDL chuyên ngành </t>
  </si>
  <si>
    <t>(nhận dữ liệu)</t>
  </si>
  <si>
    <t>(gửi dữ liệu)</t>
  </si>
  <si>
    <t xml:space="preserve">(gửi dữ liệu) </t>
  </si>
  <si>
    <t>CSDL Dùng chung</t>
  </si>
  <si>
    <t xml:space="preserve">CSDL Tổng hợp, phân tích </t>
  </si>
  <si>
    <t xml:space="preserve">CSDL Dùng chung  </t>
  </si>
  <si>
    <t>HTTT&amp;CSDL chuyên ngành có thể cung cấp danh sách lỗi dịch vụ cung cấp theo thời gian thực. LGSP thực hiện hiển thị danh sách lỗi dịch vụ cung cấp dữ liệu thời gian thực</t>
  </si>
  <si>
    <t xml:space="preserve">HTTT&amp;CSDL chuyên ngành có thể cung cấp danh sách dữ liệu tích hợp trả về theo thời gian thực. LGSP thực hiện hiển thị danh sách dữ liệu tích hợp trả về theo thời gian thực </t>
  </si>
  <si>
    <t>Danh sách các hệ thống đang sử dụng dịch vụ chia sẻ dữ liệu theo yêu cầu</t>
  </si>
  <si>
    <t>CSDL dùng chung có thể cung cấp các dịch vụ chia sẻ dữ liệu theo yêu cầu. LGSP hiển thị danh sách dịch vụ chia sẻ dữ liệu đang sử dụng theo yêu cầu.</t>
  </si>
  <si>
    <t>CSDL dùng chung có thể cung cấp danh sách lỗi quá trình sử dụng dịch vụ chia sẻ dữ liệu theo yêu cầu. LGSP thực hiện hiển thị danh sách lỗi quá trình sử dụng dịch vụ chia sẻ dữ liệu theo yêu cầu</t>
  </si>
  <si>
    <t>HTTT&amp;CSDL chuyên ngành, NDOP, có thể cung cấp danh sách lỗi quá trình quá trình yêu cầu chia sẻ dữ liệu. Hệ thống LGSP thực hiện hiển thị danh sách lỗi quá trình yêu cầu chia sẻ dữ liệu</t>
  </si>
  <si>
    <t>HTTT&amp;CSDL chuyên ngành, NDOP, có thể cung cấp danh sách lỗi quá trình gửi dữ liệu. Hệ thống LGSP thực hiện hiển thị danh sách lỗi quá trình gửi dữ liệu</t>
  </si>
  <si>
    <t>Quản trị hệ thống có thể thêm mới các tài liệu kỹ thuật liên quan đến LGSP. Hệ thống LGSP hiển thị thông báo thêm mới thành công</t>
  </si>
  <si>
    <t xml:space="preserve">Hỗ trợ yêu cầu </t>
  </si>
  <si>
    <t>Quản trị hệ thống có thể theo dõi, phân loại và gán cho nhân viên phụ trách xử lý. Hệ thống LGSP thực hiện và hiển thị danh sách hỗ trợ theo trạng thái và mức độ ưu tiên.</t>
  </si>
  <si>
    <t>Quản trị hệ thống có thể phân tích, thống kê số lượng yêu cầu, loại yêu cầu, thời gian xử lý và hiệu suất đội ngũ hỗ trợ. Hệ thống LGSP thực hiện và cung cấp báo cáo tổng hợp.</t>
  </si>
  <si>
    <t>Quản trị hệ thống có thể xuất báo cáo hỗ trợ theo ngày, tuần, tháng hoặc theo nhóm dịch vụ để đối soát và cải thiện quy trình hỗ trợ. Hệ thống LGSP thực hiện và cung cấp file báo cáo để tải xuống.</t>
  </si>
  <si>
    <t>Quản trị hệ thống có thể xem danh sách thông báo. Hệ thống LGSP hiển thị danh sách thông báo.</t>
  </si>
  <si>
    <t>Quản trị hệ thống có thể thêm mới thông báo. Hệ thống LGSP kiểm tra và lưu thông báo</t>
  </si>
  <si>
    <t>Quản trị hệ thống có thể sửa thông báo. Hệ thống LGSP kiểm tra và lưu thông báo đã sửa</t>
  </si>
  <si>
    <t>Quản trị hệ thống có thể xoá thông báo. Hệ thống LGSP kiểm tra và lưu thông tin xoá.</t>
  </si>
  <si>
    <t>Quản trị hệ thống có thể cập nhật thông tin hỗ trợ. Hệ thống LGSP kiểm tra và lưu thông tin hỗ trợ.</t>
  </si>
  <si>
    <t>Quản trị hệ thống có thể xem danh sách người dùng. Hệ thống LGSP hiển thị danh sách người dùng.</t>
  </si>
  <si>
    <t>Quản trị hệ thống có thể thêm mới người dùng. Hệ thống LGSP kiểm tra và lưu thông tin thêm mới người dùng.</t>
  </si>
  <si>
    <t>Quản trị hệ thống có thể sửa thông tin người dùng. Hệ thống LGSP kiểm tra và lưu thông tin sửa người dùng.</t>
  </si>
  <si>
    <t>Quản trị hệ thống có thể xóa người dùng. Hệ thống LGSP xác nhận và lưu thông tin xoá người dùng.</t>
  </si>
  <si>
    <t>Quản trị hệ thống có thể xem chi tiết người dùng. Hệ thống LGSP hiển thị thông tin chi tiết người dùng.</t>
  </si>
  <si>
    <t>Quản trị hệ thống có thể tìm kiếm người dùng. Hệ thống LGSP hiển thị kết quả tìm kiếm.</t>
  </si>
  <si>
    <t>Quản trị hệ thống có thể xem danh sách vai trò. Hệ thống LGSP hiển thị danh sách vai trò.</t>
  </si>
  <si>
    <t>Quản trị hệ thống có thể tìm kiếm vai trò. Hệ thống LGSP hiển thị kết quả tìm kiếm vai trò.</t>
  </si>
  <si>
    <t>Quản trị hệ thống có thể gán vai trò cho người dùng. Hệ thống LGSP thực hiện gán vai trò và lưu thông tin.</t>
  </si>
  <si>
    <t>Quản trị hệ thống có thể gán vai trò cho nhóm người dùng. Hệ thống LGSP thực hiện gán vai trò cho nhóm và lưu thông tin.</t>
  </si>
  <si>
    <t>Quản trị hệ thống có thể xem danh sách nhóm người dùng. Hệ thống LGSP hiển thị danh sách nhóm người dùng.</t>
  </si>
  <si>
    <t>Quản trị hệ thống có thể thêm mới nhóm người dùng. Hệ thống LGSP kiểm tra và lưu thông tin thêm mới nhóm người dùng.</t>
  </si>
  <si>
    <t>Quản trị hệ thống có thể sửa nhóm người dùng. Hệ thống LGSP kiểm tra và lưu thông tin sửa nhóm người dùng.</t>
  </si>
  <si>
    <t>Quản trị hệ thống có thể xóa nhóm người dùng. Hệ thống LGSP xác nhận và lưu thông tin xóa nhóm người dùng.</t>
  </si>
  <si>
    <t>Quản trị hệ thống có thể xem danh sách người dùng trong nhóm. Hệ thống LGSP hiển thị danh sách người dùng thuộc nhóm.</t>
  </si>
  <si>
    <t>Quản trị hệ thống có thể tìm kiếm nhóm người dùng. Hệ thống LGSP hiển thị kết quả tìm kiếm nhóm người dùng.</t>
  </si>
  <si>
    <t>Quản trị hệ thống có thể thêm mới vai trò. Hệ thống LGSP kiểm tra và lưu thông tin thêm mới vai trò.</t>
  </si>
  <si>
    <t>Quản trị hệ thống có thể sửa thông tin vai trò. Hệ thống LGSP kiểm tra và lưu thông tin sửa vai trò.</t>
  </si>
  <si>
    <t>Quản trị hệ thống có thể xóa vai trò. Hệ thống LGSP xác nhận và lưu thông tin xóa vai trò.</t>
  </si>
  <si>
    <t>Quản trị hệ thống có thể xem chi tiết vai trò. Hệ thống LGSP hiển thị thông tin chi tiết vai trò.</t>
  </si>
  <si>
    <t>Người dùng có thể đăng nhập vào hệ thống bằng tài khoản hợp lệ. Hệ thống LGSP kiểm tra thông tin và cho phép đăng nhập nếu hợp lệ.</t>
  </si>
  <si>
    <t>Người dùng có thể đăng xuất khỏi hệ thống. Hệ thống LGSP ghi nhận và kết thúc phiên làm việc của người dùng.</t>
  </si>
  <si>
    <t>Quản trị hệ thống có thể xem danh sách phiên làm việc của người dùng. Hệ thống LGSP hiển thị danh sách phiên làm việc.</t>
  </si>
  <si>
    <t>Quản trị hệ thống có thể xem chi tiết lịch sử đăng nhập của người dùng. Hệ thống LGSP hiển thị chi tiết lịch sử đăng nhập.</t>
  </si>
  <si>
    <t>Quản trị hệ thống có thể xem chi tiết lịch sử đăng xuất của người dùng. Hệ thống LGSP hiển thị chi tiết lịch sử đăng xuất.</t>
  </si>
  <si>
    <t>Quản trị hệ thống có thể tìm kiếm lịch sử đăng nhập theo tài khoản, thời gian. Hệ thống LGSP thực hiện tìm kiếm và hiển thị kết quả theo điều kiện lọc.</t>
  </si>
  <si>
    <t>Quản trị hệ thống có thể tìm kiếm lịch sử đăng nhập theo thời gian. Hệ thống LGSP thực hiện lọc theo thời gian và hiển thị kết quả.</t>
  </si>
  <si>
    <t>Quản trị hệ thống có thể thiết lập chính sách bảo mật truy cập (ví dụ: giới hạn thời gian phiên, số lần đăng nhập sai, tự động đăng xuất). Hệ thống LGSP lưu cấu hình và áp dụng chính sách bảo mật truy cập.</t>
  </si>
  <si>
    <t>Quản trị hệ thống có thể xem danh sách tất cả các phiên đăng nhập hiện tại. Hệ thống LGSP hiển thị danh sách các phiên đăng nhập đang hoạt động.</t>
  </si>
  <si>
    <t>Quản trị hệ thống có thể xem chi tiết thông tin của từng phiên đăng nhập. Hệ thống LGSP hiển thị thông tin chi tiết của phiên đăng nhập được chọn.</t>
  </si>
  <si>
    <t>Quản trị hệ thống có thể tìm kiếm và lọc các phiên đăng nhập theo tài khoản, thời gian hoặc trạng thái. Hệ thống LGSP thực hiện lọc và hiển thị kết quả tìm kiếm theo điều kiện.</t>
  </si>
  <si>
    <t>Quản trị hệ thống có thể kết thúc một phiên đăng nhập đang hoạt động. Hệ thống LGSP thực hiện kết thúc phiên đăng nhập và lưu thông tin xử lý.</t>
  </si>
  <si>
    <t>Người dùng có thể xem thông tin khóa bảo mật của phần mềm hiện tại. Hệ thống LGSP hiển thị thông tin khóa bảo mật đang sử dụng.</t>
  </si>
  <si>
    <t>Người dùng có thể gửi yêu cầu xin cấp lại khóa bảo mật. Hệ thống LGSP ghi nhận yêu cầu và chuyển đến quản trị hệ thống xử lý.</t>
  </si>
  <si>
    <t>Quản trị hệ thống có thể xem thông tin yêu cầu cấp lại khóa bảo mật. Hệ thống LGSP hiển thị danh sách và chi tiết các yêu cầu cấp lại khóa bảo mật.</t>
  </si>
  <si>
    <t>Quản trị hệ thống có thể tạm khóa trạng thái sử dụng dịch vụ. Hệ thống LGSP thực hiện khóa dịch vụ và lưu thông tin trạng thái.</t>
  </si>
  <si>
    <t>Quản trị hệ thống có thể nhận thông báo có yêu cầu cấp lại cặp khóa bảo mật. Hệ thống LGSP tự động gửi thông báo khi có yêu cầu mới.</t>
  </si>
  <si>
    <t>Quản trị hệ thống có thể tìm kiếm yêu cầu cấp lại cặp khóa bảo mật. Hệ thống LGSP thực hiện tìm kiếm và hiển thị kết quả theo điều kiện lọc.</t>
  </si>
  <si>
    <t>Quản trị hệ thống có thể xem danh sách yêu cầu cấp lại cặp khóa bảo mật. Hệ thống LGSP hiển thị danh sách các yêu cầu cấp lại khóa.</t>
  </si>
  <si>
    <t>Quản trị hệ thống có thể xem chi tiết yêu cầu cấp lại cặp khóa. Hệ thống LGSP hiển thị thông tin chi tiết yêu cầu.</t>
  </si>
  <si>
    <t>Quản trị hệ thống có thể cấp lại khóa cho phần mềm. Hệ thống LGSP tạo và lưu cặp khóa mới cho phần mềm.</t>
  </si>
  <si>
    <t>Quản trị hệ thống có thể in thông tin cặp khóa đã cấp lại cho phần mềm. Hệ thống LGSP hiển thị và hỗ trợ in thông tin khóa.</t>
  </si>
  <si>
    <t>Quản trị hệ thống có thể gửi thông báo qua email đến cán bộ quản trị thông tin cặp khóa đã cấp lại. Hệ thống LGSP thực hiện gửi email tự động.</t>
  </si>
  <si>
    <t>Quản trị hệ thống có thể mở lại trạng thái kết nối cho phần mềm sau khi cấp lại khóa. Hệ thống LGSP cập nhật trạng thái kết nối và cho phép phần mềm hoạt động trở lại.</t>
  </si>
  <si>
    <t>Quản trị hệ thống có thể xem danh sách tham số hệ thống. Hệ thống LGSP hiển thị danh sách tham số hệ thống.</t>
  </si>
  <si>
    <t>Quản trị hệ thống có thể thêm mới tham số hệ thống. Hệ thống LGSP kiểm tra và lưu thông tin tham số mới.</t>
  </si>
  <si>
    <t>Quản trị hệ thống có thể sửa thông tin tham số hệ thống. Hệ thống LGSP kiểm tra và lưu thông tin chỉnh sửa tham số.</t>
  </si>
  <si>
    <t>Quản trị hệ thống có thể xóa tham số hệ thống. Hệ thống LGSP xác nhận và lưu thông tin xóa tham số.</t>
  </si>
  <si>
    <t>Quản trị hệ thống có thể xem danh sách nhật ký hệ thống. Hệ thống LGSP hiển thị danh sách nhật ký hệ thống.</t>
  </si>
  <si>
    <t>Quản trị hệ thống có thể xem chi tiết nhật ký hệ thống. Hệ thống LGSP hiển thị thông tin chi tiết nhật ký.</t>
  </si>
  <si>
    <t>Quản trị hệ thống có thể xóa nhật ký hệ thống. Hệ thống LGSP xác nhận và lưu thông tin xóa nhật ký.</t>
  </si>
  <si>
    <t>Quản trị hệ thống có thể lựa chọn xóa nhiều nhật ký. Hệ thống LGSP cho phép chọn nhiều bản ghi và thực hiện xóa đồng thời.</t>
  </si>
  <si>
    <t>Quản trị hệ thống có thể xem nhật ký theo tháng. Hệ thống LGSP lọc và hiển thị nhật ký theo tháng.</t>
  </si>
  <si>
    <t>Quản trị hệ thống có thể xem nhật ký theo năm. Hệ thống LGSP lọc và hiển thị nhật ký theo năm.</t>
  </si>
  <si>
    <t>Quản trị hệ thống có thể xem nhật ký theo tuần qua. Hệ thống LGSP lọc và hiển thị nhật ký theo phạm vi tuần gần nhất.</t>
  </si>
  <si>
    <t>Quản trị hệ thống có thể tìm kiếm nhật ký theo Quản trị hệ thống. Hệ thống LGSP thực hiện tìm kiếm và hiển thị nhật ký theo tài khoản quản trị.</t>
  </si>
  <si>
    <t>Quản trị hệ thống có thể tìm kiếm nhật ký theo thao tác. Hệ thống LGSP thực hiện tìm kiếm và hiển thị nhật ký theo loại thao tác.</t>
  </si>
  <si>
    <t>Quản trị hệ thống có thể xem tổng quan tình trạng tài nguyên hệ thống. Hệ thống LGSP hiển thị tổng quan trạng thái tài nguyên.</t>
  </si>
  <si>
    <t>Quản trị hệ thống có thể xem chi tiết mức sử dụng CPU, RAM, lưu trữ và băng thông. Hệ thống LGSP hiển thị số liệu chi tiết theo thời gian thực.</t>
  </si>
  <si>
    <t>Quản trị hệ thống có thể theo dõi hiệu năng các dịch vụ đang hoạt động. Hệ thống LGSP ghi nhận và hiển thị thông số hiệu năng theo từng dịch vụ.</t>
  </si>
  <si>
    <t>Quản trị hệ thống có thể cấu hình ngưỡng cảnh báo tài nguyên. Hệ thống LGSP lưu và áp dụng cấu hình ngưỡng cảnh báo.</t>
  </si>
  <si>
    <t>Quản trị hệ thống có thể nhận cảnh báo khi tài nguyên vượt ngưỡng. Hệ thống LGSP tự động gửi cảnh báo khi vượt ngưỡng thiết lập.</t>
  </si>
  <si>
    <t>Quản trị hệ thống có thể xem chi tiết nguồn gây quá tải hoặc điểm nghẽn hệ thống. Hệ thống LGSP phân tích và hiển thị thông tin nguồn gây quá tải.</t>
  </si>
  <si>
    <t>Quản trị hệ thống có thể quản lý và điều chỉnh cấu hình tài nguyên cho từng dịch vụ. Hệ thống LGSP cho phép thay đổi cấu hình và lưu thông tin cập nhật.</t>
  </si>
  <si>
    <t>Quản trị hệ thống có thể xem trạng thái hoạt động của các dịch vụ (chạy/dừng/lỗi). Hệ thống LGSP hiển thị trạng thái dịch vụ theo thời gian thực.</t>
  </si>
  <si>
    <t>Quản trị hệ thống có thể khởi động lại hoặc tạm dừng dịch vụ khi cần. Hệ thống LGSP thực hiện thao tác và lưu lịch sử xử lý.</t>
  </si>
  <si>
    <t>Quản trị hệ thống có thể giám sát dung lượng lưu trữ và log hệ thống. Hệ thống LGSP hiển thị dung lượng sử dụng và cảnh báo khi gần vượt mức.</t>
  </si>
  <si>
    <t>Quản trị hệ thống có thể thực hiện dọn dẹp dữ liệu/log khi dung lượng vượt ngưỡng. Hệ thống LGSP cho phép xử lý dọn dẹp và lưu kết quả.</t>
  </si>
  <si>
    <t>Quản trị hệ thống có thể xuất báo cáo tài nguyên theo ngày/tuần/tháng. Hệ thống LGSP tổng hợp và xuất báo cáo theo định dạng yêu cầu.</t>
  </si>
  <si>
    <t>Quản trị hệ thống có thể cấu hình các loại cảnh báo sự cố (dừng dịch vụ, lỗi kết nối, tải cao, phản hồi chậm…). Hệ thống LGSP cho phép thiết lập và lưu thông tin cấu hình cảnh báo.</t>
  </si>
  <si>
    <t>Quản trị hệ thống có thể thiết lập ngưỡng cảnh báo cho từng loại sự cố. Hệ thống LGSP lưu ngưỡng cảnh báo và áp dụng theo cấu hình.</t>
  </si>
  <si>
    <t>Quản trị hệ thống có thể xem lịch sử các cảnh báo đã phát sinh. Hệ thống LGSP hiển thị danh sách và chi tiết các cảnh báo đã ghi nhận.</t>
  </si>
  <si>
    <t>Quản trị hệ thống có thể tạm dừng hoặc kích hoạt lại cảnh báo cho từng loại sự cố. Hệ thống LGSP thực hiện thao tác kích hoạt hoặc tạm dừng cảnh báo và lưu trạng thái.</t>
  </si>
  <si>
    <t>Quản trị hệ thống có thể xuất báo cáo cảnh báo để phục vụ phân tích và cải thiện vận hành. Hệ thống LGSP tổng hợp và xuất báo cáo theo yêu cầu.</t>
  </si>
  <si>
    <t>QUẢN LÝ TÍCH HỢP DỮ LIỆU</t>
  </si>
  <si>
    <t>QUẢN LÝ PHÂN PHỐI DỮ LIỆU</t>
  </si>
  <si>
    <t>QUẢN LÝ CHIA SẺ DỮ LIỆU</t>
  </si>
  <si>
    <t>HTTT&amp;CSDL chuyên ngành: gửi dữ liệu;  
NDOP: gửi dữ liệu;
CSDL Dùng chung/CSDL Tổng hợp, phân tích: nhận dữ liệu; 
LGSP</t>
  </si>
  <si>
    <t>Quản lý các bộ xử lý thông điệp (message processor)</t>
  </si>
  <si>
    <t>Quản lý các Modules</t>
  </si>
  <si>
    <t>Quản lý các kho thông điệp (Message store)</t>
  </si>
  <si>
    <t>Quản trị hệ thống chọn menu Danh sách Dịch vụ Proxy. Hệ thống hiển thị danh sách các dịch vụ proxy</t>
  </si>
  <si>
    <t>Quản trị hệ thống có thể nhập từ khóa để tìm kiếm dịch vụ theo tên. Hệ thống hiển thị dịch vụ theo từ khóa tìm kiếm</t>
  </si>
  <si>
    <t>Quản trị hệ thống có thể tìm kiếm theo tiêu chí kiểu dịch vụ. Hệ thống hiển thị danh sách dịch vụ theo tiêu chí tìm kiếm</t>
  </si>
  <si>
    <t>Quản trị hệ thống có thể kết hợp tìm kiếm dịch vụ theo từ khóa và tiêu chí kiểu dịch vụ. Hệ thống hiển thị dịch vụ thỏa mãn điều kiện tìm kiếm</t>
  </si>
  <si>
    <t>Quản trị hệ thống có thể chọn xem thông tin WSDL của dịch vụ. Hệ thống hiển thị thông tin cần thiết của dịch vụ được chọn</t>
  </si>
  <si>
    <t>Quản trị hệ thống có thể chọn tải về gói dịch vụ. Hệ thống tải về gói dịch vụ được chọn</t>
  </si>
  <si>
    <t>Quản trị hệ thống chọn menu Thêm mới Dịch vụ Proxy. Hệ thống hiển thị danh sách các dịch vụ để thêm mới</t>
  </si>
  <si>
    <t>Quản trị hệ thống có thể chọn tạo mới dịch vụ dạng Pass Through Proxy. Hệ thống hiển thị màn hình thêm mới dịch vụ Pass Through Proxy</t>
  </si>
  <si>
    <t>Quản trị hệ thống có thể chọn tạo mới dịch vụ dạng Secure Proxy. Hệ thống hiển thị màn hình thêm mới dịch vụ Secure Proxy</t>
  </si>
  <si>
    <t>Quản trị hệ thống có thể chọn tạo mới dịch vụ dạng WSDL based proxy. Hệ thống hiển thị màn hình thêm mới dịch vụ WSDL based proxy</t>
  </si>
  <si>
    <t>Quản trị hệ thống có thể chọn tạo mới dịch vụ dạng Logging proxy. Hệ thống hiển thị màn hình thêm mới dịch vụ Logging proxy</t>
  </si>
  <si>
    <t xml:space="preserve">Quản trị hệ thống có thể chọn tạo mới dịch vụ dạng Transformer Proxy. Hệ thống hiển thị màn hình thêm mới dịch vụ Transformer Proxy </t>
  </si>
  <si>
    <t>Quản trị hệ thống có thể chọn tạo mới dịch vụ dạng Custom proxy. Hệ thống hiển thị màn hình thêm mới dịch vụ Custom proxy</t>
  </si>
  <si>
    <t>Quản trị hệ thống chọn tạo mới dịch vụ dạng Pass Through Proxy. Hệ thống hiển thị màn hình thêm mới dịch vụ Pass Through Proxy</t>
  </si>
  <si>
    <t>Quản trị hệ thống nhập các thông tin để thêm mới. Hệ thống hiển thị thông tin nhập</t>
  </si>
  <si>
    <t>Quản trị hệ thống có thể lựa chọn điểm truy cập đích từ định nghĩa URL trực tiếp khi thêm mới dịch vụ Pass Through Proxy. Hệ thống hiển thị ra thêm các trường để nhập thông tin nếu có</t>
  </si>
  <si>
    <t>Quản trị hệ thống có thể lựa chọn điểm truy cập đích từ kho đăng ký khi thêm mới dịch vụ Pass Through Proxy. Hệ thống hiển thị ra thêm các trường để nhập thông tin nếu có</t>
  </si>
  <si>
    <t>Quản trị hệ thống có thể lựa chọn chuyển đổi yêu cầu gửi tới bằng XSLT từ kho đăng ký khi thêm mới dịch vụ Pass Through Proxy. Hệ thống đánh dấu thông tin lựa chọn</t>
  </si>
  <si>
    <t>Quản trị hệ thống có thể lựa chọn chuyển đổi phản hồi bằng XSLT từ kho đăng ký khi thêm mới dịch vụ Pass Through Proxy. Hệ thống đánh dấu thông tin lựa chọn</t>
  </si>
  <si>
    <t>Quản trị hệ thống có thể nhấn nút Thiết lập. Hệ thống lưu lại thông tin và thiết lập dịch vụ</t>
  </si>
  <si>
    <t xml:space="preserve">Quản trị hệ thống chọn tạo mới dịch vụ dạng Transformer Proxy. Hệ thống hiển thị màn hình thêm mới dịch vụ Transformer Proxy </t>
  </si>
  <si>
    <t>Quản trị hệ thống có thể lựa chọn điểm truy cập đích từ định nghĩa URL trực tiếp khi thêm mới dịch vụ Transformer Proxy. Hệ thống hiển thị ra thêm các trường để nhập thông tin nếu có</t>
  </si>
  <si>
    <t>Quản trị hệ thống có thể lựa chọn điểm truy cập đích từ kho đăng ký khi thêm mới dịch vụ Transformer Proxy. Hệ thống hiển thị ra thêm các trường để nhập thông tin nếu có</t>
  </si>
  <si>
    <t>Quản trị hệ thống có thể lựa chọn chuyển đổi yêu cầu gửi tới bằng XSLT từ kho đăng ký khi thêm mới dịch vụ Transformer Proxy. Hệ thống đánh dấu thông tin lựa chọn</t>
  </si>
  <si>
    <t>Quản trị hệ thống có thể lựa chọn chuyển đổi phản hồi bằng XSLT từ kho đăng ký khi thêm mới dịch vụ Transformer Proxy. Hệ thống đánh dấu thông tin lựa chọn</t>
  </si>
  <si>
    <t>Quản trị hệ thống chọn tạo mới dịch vụ dạng Secure Proxy. Hệ thống hiển thị màn hình thêm mới dịch vụ Secure Proxy</t>
  </si>
  <si>
    <t>Quản trị hệ thống có thể lựa chọn điểm truy cập đích từ định nghĩa URL trực tiếp khi thêm mới dịch vụ Secure Proxy. Hệ thống hiển thị ra thêm các trường để nhập thông tin nếu có</t>
  </si>
  <si>
    <t>Quản trị hệ thống có thể lựa chọn điểm truy cập đích từ kho đăng ký khi thêm mới dịch vụ Secure Proxy. Hệ thống hiển thị ra thêm các trường để nhập thông tin nếu có</t>
  </si>
  <si>
    <t>Quản trị hệ thống có thể lựa chọn chính sách bảo mật từ kho đăng ký khi thêm mới dịch vụ Secure Proxy. Hệ thống đánh dấu thông tin lựa chọn</t>
  </si>
  <si>
    <t>Quản trị hệ thống có thể nhấn nút Hủy. Hệ thống hủy bỏ quá trình thiết lập dịch vụ</t>
  </si>
  <si>
    <t>Quản trị hệ thống chọn tạo mới dịch vụ dạng Logging proxy. Hệ thống hiển thị màn hình thêm mới dịch vụ Logging proxy</t>
  </si>
  <si>
    <t>Quản trị hệ thống có thể lựa chọn điểm truy cập đích từ định nghĩa URL trực tiếp khi thêm mới dịch vụ Logging Proxy. Hệ thống hiển thị ra thêm các trường để nhập thông tin nếu có</t>
  </si>
  <si>
    <t>Quản trị hệ thống có thể lựa chọn điểm truy cập đích từ kho đăng ký khi thêm mới dịch vụ Logging Proxy. Hệ thống hiển thị ra thêm các trường để nhập thông tin nếu có</t>
  </si>
  <si>
    <t>Quản trị hệ thống có thể lựa chọn mức lưu vết cho các yêu cầu gửi đến khi thêm mới dịch vụ Logging Proxy. Hệ thống đánh dấu thông tin lựa chọn</t>
  </si>
  <si>
    <t>Quản trị hệ thống có thể lựa chọn mức lưu vết cho các phản hồi khi thêm mới dịch vụ Logging Proxy. Hệ thống đánh dấu thông tin lựa chọn</t>
  </si>
  <si>
    <t>Quản trị hệ thống chọn tạo mới dịch vụ dạng WSDL based proxy. Hệ thống hiển thị màn hình thêm mới dịch vụ WSDL based proxy</t>
  </si>
  <si>
    <t>Quản trị hệ thống chọn tạo mới dịch vụ dạng Custom proxy. Hệ thống hiển thị màn hình thêm mới dịch vụ Custom proxy</t>
  </si>
  <si>
    <t>Quản trị hệ thống chọn một dịch vụ cần xem thông tin chi tiết. Hệ thống hiển thị màn hình thông tin chi tiết</t>
  </si>
  <si>
    <t>Quản trị hệ thống có thể kích hoạt hoặc dừng kích hoạt dịch vụ. Hệ thống thực hiện theo lựa chọn Kích hoạt hoặc dừng kích hoạt</t>
  </si>
  <si>
    <t>Quản trị hệ thống có thể cài đặt lại dịch vụ. Hệ thống hiển thị màn hình cài đặt lại dịch vụ</t>
  </si>
  <si>
    <t>Quản trị hệ thống có thể chọn kiểm thử dịch vụ bằng công cụ. Hệ thống hiển thị màn hình để kiểm thử dịch vụ</t>
  </si>
  <si>
    <t>Quản trị hệ thống chọn menu Sequences. Hệ thống hiển thị màn hình danh sách chuỗi xử lý dữ liệu (Sequences)</t>
  </si>
  <si>
    <t xml:space="preserve">Quản trị hệ thống có thể thiết lập bật/tắt thống kê về chuỗi xử lý. Hệ thống lưu thông tin thiết lập </t>
  </si>
  <si>
    <t>Quản trị hệ thống có thể thiết lập bật/tắt lưu vết về chuỗi xử lý. Hệ thống lưu thông tin thiết lập</t>
  </si>
  <si>
    <t>Quản trị hệ thống có thể nhập từ khóa để tìm kiếm chuỗi xử lý theo tên. Hệ thống hiển thị dịch vụ theo từ khóa tìm kiếm</t>
  </si>
  <si>
    <t>Quản trị hệ thống có thể chỉnh sửa chuỗi xử lý. Hệ thống hiển thị màn hình chỉnh sửa</t>
  </si>
  <si>
    <t>Quản trị hệ thống có thể xóa chuối xử lý cần xóa. Hệ thống thực hiện thao tác xóa chuỗi được chọn</t>
  </si>
  <si>
    <t>Quản trị hệ thống có thể chọn xóa nhiều chuỗi xử lý một lúc. Hệ thống đánh dấu và thực hiện thao tác xóa các chuỗi được chọn</t>
  </si>
  <si>
    <t>Quản trị hệ thống chọn tạo mới chuỗi xử lý. Hệ thống hiển thị màn hình tạo mới chuỗi xử lý</t>
  </si>
  <si>
    <t>Quản trị hệ thống có thể thiết lập chuỗi lỗi từ kho đăng ký. Hệ thống hiển thị thông tin thiết lập</t>
  </si>
  <si>
    <t>Quản trị hệ thống có thể lưu chuỗi vào kho đăng ký. Hệ thống kiểm tra và lưu chuỗi vào kho đăng ký</t>
  </si>
  <si>
    <t>Quản trị hệ thống có thể thêm mới các bộ điều hợp (mediator) ở cùng cấp. Hệ thống lưu thông tin thêm mới</t>
  </si>
  <si>
    <t>Quản trị hệ thống có thể di chuyển các bộ điều phối. Hệ thống thực hiện di chuyển các bộ điều phối</t>
  </si>
  <si>
    <t>Quản trị hệ thống có thể xóa các bộ điều phối. Hệ thống thực hiện thao tác xóa các bộ điều phối</t>
  </si>
  <si>
    <t>Quản trị hệ thống chọn menu Endpoint. Hệ thống hiển thị màn hình danh sách các điểm truy cập cuối</t>
  </si>
  <si>
    <t>Quản trị hệ thống có thể xem danh sách các điểm cuối động. Hệ thống hiển thị danh sách các điểm cuối động</t>
  </si>
  <si>
    <t>Quản trị hệ thống có thể nhập từ khóa để tìm kiếm điểm truy cập cuối theo tên. Hệ thống hiển thị điểm truy cập cuối theo từ khóa tìm kiếm</t>
  </si>
  <si>
    <t>Quản trị hệ thống có thể tìm kiếm theo tiêu chí kiểu điểm truy cập cuối. Hệ thống hiển thị danh sách điểm truy cập cuối theo tiêu chí tìm kiếm</t>
  </si>
  <si>
    <t>Quản trị hệ thống có thể kết hợp tìm kiếm điểm truy cập cuối theo từ khóa và tiêu chí kiểu điểm truy cập cuối. Hệ thống hiển thị điểm truy cập cuối thỏa mãn điều kiện tìm kiếm</t>
  </si>
  <si>
    <t>Quản trị hệ thống có thể chọn kích hoạt/ngừng kích hoạt điểm truy cập cuối. Hệ thống thực hiện kích hoạt/ngưng kích hoạt điểm truy cập cuối được chọn</t>
  </si>
  <si>
    <t>Quản trị hệ thống có thể sửa điểm truy cập cuối. Hệ thống hiển thị màn hình sửa điểm truy cập cuối</t>
  </si>
  <si>
    <t>Quản trị hệ thống chọn Tạo mới. Hệ thống hiển thị màn hình danh sách các kiểu điểm truy cập cuối</t>
  </si>
  <si>
    <t>Quản trị hệ thống chọn kiểu điểm truy cập cuối cần thêm. Hệ thống hiển thị màn hình tạo mới điểm truy cập cuối với kiểu tương ứng</t>
  </si>
  <si>
    <t>Quản trị hệ thống nhập thông tin thêm mới. Hệ thống hiển thị thông tin nhập</t>
  </si>
  <si>
    <t>Quản trị hệ thống có thể chọn lưu vào kho đăng ký. Hệ thống kiểm tra thông tin và lưu vào kho đăng ký</t>
  </si>
  <si>
    <t>Quản trị hệ thống có thể chọn nút Hủy. Hệ thống hủy bỏ quá trình tạo mới điểm truy cập cuối</t>
  </si>
  <si>
    <t>Quản trị hệ thống chọn menu Scheduled Tasks. Hệ thống hiển thị màn hình danh sách các tác vụ có lịch trình</t>
  </si>
  <si>
    <t>Quản trị hệ thống có thể chọn chỉnh sửa tác vụ có lịch trình. Hệ thống hiển thị màn hình chỉnh sửa tác vụ</t>
  </si>
  <si>
    <t>Quản trị hệ thống có thể chọn xóa một tác vụ. Hệ thống thực hiện thao tác xóa tác vụ được chọn</t>
  </si>
  <si>
    <t>Quản trị hệ thống có thể nhập từ khóa để tìm kiếm tác vụ có lịch trình theo tên. Hệ thống hiển thị tác vụ có lịch trình theo từ khóa tìm kiếm</t>
  </si>
  <si>
    <t>Quản trị hệ thống chọn Tạo mới. Hệ thống hiển thị màn hình tạo mới tác vụ có lịch trình</t>
  </si>
  <si>
    <t>Quản trị hệ thống có thể chọn lưu. Hệ thống kiểm tra thông tin và lưu vào hệ thống</t>
  </si>
  <si>
    <t>Quản trị hệ thống có thể chọn nút Hủy. Hệ thống hủy bỏ quá trình tạo mới tác vụ có lịch trình</t>
  </si>
  <si>
    <t>Quản trị hệ thống chọn menu Template. Hệ thống hiển thị màn hình danh sách các mẫu chuỗi xử lý (sequence)</t>
  </si>
  <si>
    <t>Quản trị hệ thống có thể chọn xem danh sách các mẫu chuỗi xử lý (sequence) trong kho đăng ký. Hệ thống hiển thị danh sách các mẫu chuỗi xử lý (sequence) trong kho đăng ký</t>
  </si>
  <si>
    <t>Quản trị hệ thống có thể chọn xem danh sách các mẫu Endpoint. Hệ thống hiển thị màn hình danh sách các mẫu Endpoint</t>
  </si>
  <si>
    <t>Quản trị hệ thống có thể chọn xem danh sách các mẫu Endpoint trong kho đăng ký. Hệ thống hiển thị màn hình danh sách các mẫu Endpoint trong kho đăng ký</t>
  </si>
  <si>
    <t>Quản trị hệ thống có thể chọn thêm mới mẫu chuỗi xử lý. Hệ thống hiển thị màn hình thêm mới mẫu chuỗi xử lý</t>
  </si>
  <si>
    <t>Quản trị hệ thống có thể chọn thêm mới mẫu Endpoint. Hệ thống hiển thị màn hình chọn các kiểu Endpoint</t>
  </si>
  <si>
    <t>Quản trị hệ thống có thể sửa mẫu Endpoint. Hệ thống hiển thị màn hình sửa mẫu Endpoint</t>
  </si>
  <si>
    <t>Quản trị hệ thống chọn menu danh sách các bộ kết nối. Hệ thống hiển thị danh sách các bộ kết nối đã được tải lên</t>
  </si>
  <si>
    <t>Quản trị hệ thống có thể chọn xóa bộ kết nối. Hệ thống thực hiện thao tác xóa bộ kết nối được chọn</t>
  </si>
  <si>
    <t>Quản trị hệ thống có thể chọn kích hoạt hoặc ngừng kích hoạt bộ kết nối. Hệ thống thực hiện theo lựa chọn kích hoạt hoặc ngừng kích hoạt bộ kết nối</t>
  </si>
  <si>
    <t>Quản trị hệ thống có thể chọn tải về bộ kết nối. Hệ thống thực hiện tải xuống bộ kết nối được chọn</t>
  </si>
  <si>
    <t>Quản trị hệ thống có thể xem chi tiết thông tin bộ kết nối. Hệ thống hiển thị thông tin chi tiết của bộ kết nối</t>
  </si>
  <si>
    <t>Quản trị hệ thống có thể tải lên bộ kết nối. Hệ thống ghi nhận thông tin tải lên.</t>
  </si>
  <si>
    <t>Quản trị hệ thống có thể quản lý danh sách các bộ xử lý thông điệp. Hệ thống xử lý và hiển thị danh sách.</t>
  </si>
  <si>
    <t>Quản trị hệ thống có thể xóa một bộ xử lý thông điệp. Hệ thống xử lý và hiển thị danh sách sau khi xóa.</t>
  </si>
  <si>
    <t>Quản trị hệ thống có thể thêm mới một bộ xử lý thông điệp. Hệ thống xử lý và hiển thị danh sách sau khi thêm mới.</t>
  </si>
  <si>
    <t>Quản trị hệ thống có thể cập nhật một bộ xử lý thông điệp. Hệ thống xử lý và hiển thị danh sách sau khi cập nhật.</t>
  </si>
  <si>
    <t>Quản trị hệ thống có thể kích hoạt một bộ xử lý thông điệp. Hệ thống xử lý và hiển thị danh sách.</t>
  </si>
  <si>
    <t>Quản trị hệ thống có thể bỏ kích hoạt một bộ xử lý thông điệp. Hệ thống xử lý và hiển thị danh sách.</t>
  </si>
  <si>
    <t>Quản trị hệ thống có thể quản lý danh sách các kho thông điệp. Hệ thống xử lý và hiển thị danh sách.</t>
  </si>
  <si>
    <t>Quản trị hệ thống có thể xóa một kho thông điệp. Hệ thống xử lý và hiển thị danh sách sau khi xóa.</t>
  </si>
  <si>
    <t>Quản trị hệ thống có thể thêm mới một kho thông điệp. Hệ thống xử lý và hiển thị danh sách sau khi thêm mới.</t>
  </si>
  <si>
    <t>Quản trị hệ thống có thể cập nhật một kho thông điệp. Hệ thống xử lý và hiển thị danh sách sau khi cập nhật.</t>
  </si>
  <si>
    <t>Quản trị hệ thống có thể kích hoạt một kho thông điệp. Hệ thống xử lý và hiển thị danh sách.</t>
  </si>
  <si>
    <t>Quản trị hệ thống có thể bỏ kích hoạt một kho thông điệp. Hệ thống xử lý và hiển thị danh sách.</t>
  </si>
  <si>
    <t>Quản trị hệ thống có thể quản lý danh sách modules. Hệ thống xử lý và hiển thị danh sách.</t>
  </si>
  <si>
    <t>Quản trị hệ thống có thể thêm mới một modules. Hệ thống xử lý và hiển thị kết quả sau thêm mới.</t>
  </si>
  <si>
    <t>Quản trị hệ thống có thể sửa đổi một modules. Hệ thống xử lý và hiển thị kết quả sau sửa đổi.</t>
  </si>
  <si>
    <t>Quản trị hệ thống có thể xoá một modules. Hệ thống xử lý và hiển thị kết quả sau khi xoá.</t>
  </si>
  <si>
    <t>Cấu hình kết nối agent node</t>
  </si>
  <si>
    <t>Quản trị hệ thống có thể thiết lập cấu hình kết nối agent node. Hệ thống kiểm tra và lưu thông tin thiết lập cấu hình kết nối agent node..</t>
  </si>
  <si>
    <t>Quản trị hệ thống có thể sửa đổi cấu hình kết nối agent node. Hệ thống kiểm tra và lưu thông tin sửa đổi cấu hình kết nối agent node..</t>
  </si>
  <si>
    <t>Quản trị hệ thống có thể kích hoạt kết nối agent node. Hệ thống kiểm tra và thực hiện kết nối.</t>
  </si>
  <si>
    <t>Quản trị hệ thống có thể ngắt kết nối agent node. Hệ thống kiểm tra và thực hiện hủy kết nối.</t>
  </si>
  <si>
    <t>QUẢN TRỊ HỆ THỐNG</t>
  </si>
  <si>
    <t>V.1</t>
  </si>
  <si>
    <t>V.2</t>
  </si>
  <si>
    <t>VIII.1</t>
  </si>
  <si>
    <t>VIII.2</t>
  </si>
  <si>
    <t>VIII.3</t>
  </si>
  <si>
    <t>X</t>
  </si>
  <si>
    <t>VII.7</t>
  </si>
  <si>
    <t>Quản trị hệ thống có thể xem trạng thái riêng của từng dịch vụ. Hệ thống LGSP hiển thị trạng thái của dịch vụ được chọn.</t>
  </si>
  <si>
    <t>Quản trị hệ thống có thể xem số lượng cảnh báo và sự cố của dịch vụ. Hệ thống LGSP hiển thị số lượng cảnh báo và sự cố.</t>
  </si>
  <si>
    <t>Quản trị hệ thống có thể theo dõi các chỉ số realtime của tài nguyên hệ thống. Hệ thống LGSP hiển thị các chỉ số realtime tài nguyên hệ thống.</t>
  </si>
  <si>
    <t>Quản trị hệ thống có thể số lượng cảnh báo và sự cố của tài nguyên hệ thống. Hệ thống LGSP hiển thị số lượng cảnh báo và sự cố hệ thống.</t>
  </si>
  <si>
    <t>Quản trị hệ thống có thể xem tổng quan kết nối. Hệ thống LGSP hiển thị bảng tổng hợp kết nối.</t>
  </si>
  <si>
    <t>Quản trị hệ thống có thể xem tổng quan trạng thái tất cả dịch vụ. Hệ thống LGSP hiển thị bảng tổng hợp trạng thái dịch vụ.</t>
  </si>
  <si>
    <t>Quản trị hệ thống có thể theo dõi các chỉ số realtime của dịch vụ (tần suất gọi API, thời gian phản hồi, lưu lượng). Hệ thống LGSP hiển thị các chỉ số realtime lên dashboard.</t>
  </si>
  <si>
    <t>Quản trị hệ thống có thể xuất báo cáo trạng thái dịch vụ. Hệ thống LGSP cung cấp file báo cáo để tải xuống.</t>
  </si>
  <si>
    <t>Quản trị hệ thống có thể xem tổng quan tài nguyên hệ thống. Hệ thống LGSP hiển thị bảng tổng hợp tài nguyên hệ thống.</t>
  </si>
  <si>
    <t>Quản trị hệ thống có thể xem chi tiết tài nguyên hệ thống. Hệ thống LGSP hiển thị thông tin chi tiết tài nguyên hệ thống</t>
  </si>
  <si>
    <t>Quản trị hệ thống có thể xuất báo cáo trạng thái tài nguyên hệ thống. Hệ thống LGSP cung cấp file báo cáo để tải xuống.</t>
  </si>
  <si>
    <t>Quản trị hệ thống có thể xem chi tiết kết nối. Hệ thống LGSP hiển thị thông tin chi tiết kết nối</t>
  </si>
  <si>
    <t>Quản trị hệ thống có thể theo dõi các chỉ số realtime của kết nối. Hệ thống LGSP hiển thị các chỉ số realtime lên dashboard.</t>
  </si>
  <si>
    <t>Quản trị hệ thống có thể xem số lượng cảnh báo và sự cố của kết nối. Hệ thống LGSP hiển thị danh sách cảnh báo.</t>
  </si>
  <si>
    <t>Quản trị hệ thống có thể xuất báo cáo trạng thái kết nối. Hệ thống LGSP cung cấp file báo cáo để tải xuống.</t>
  </si>
  <si>
    <t>Quản trị hệ thống có thể xem tổng quan hàng đợi (Queue Dashboard). Hệ thống LGSP hiển thị bảng tổng hợp hàng đợi (Queue Dashboard).</t>
  </si>
  <si>
    <t>Quản trị hệ thống có thể theo dõi các chỉ số realtime của hàng đợi (Queue Dashboard). Hệ thống LGSP hiển thị các chỉ số realtime lên dashboard.</t>
  </si>
  <si>
    <t>Quản trị hệ thống có thể xem số lượng cảnh báo và sự cố của hàng đợi (Queue Dashboard). Hệ thống LGSP hiển thị số lượng cảnh báo.</t>
  </si>
  <si>
    <t>Quản trị hệ thống có thể xuất báo cáo trạng thái hàng đợi (Queue Dashboard). Hệ thống LGSP cung cấp file báo cáo để tải xuống.</t>
  </si>
  <si>
    <t>Quản trị hệ thống có thể xem các chỉ số realtime của giám sát end-to-end. Hệ thống LGSP hiển thị các chỉ số realtime lên dashboard.</t>
  </si>
  <si>
    <t>Quản trị hệ thống có thể xem số lượng cảnh báo và sự cố end-to-end. Hệ thống LGSP hiển thị danh sách cảnh báo.</t>
  </si>
  <si>
    <t>Quản trị hệ thống có thể xuất báo cáo giám sát end-to-end. Hệ thống LGSP cung cấp file báo cáo để tải xuống.</t>
  </si>
  <si>
    <t>Quản trị hệ thống có thể theo dõi các chỉ số realtime của chất lượng dữ liệu. Hệ thống LGSP hiển thị các chỉ số realtime lên dashboard.</t>
  </si>
  <si>
    <t>Quản trị hệ thống có thể xem số lượng cảnh báo và sự cố của chất lượng dữ liệu. Hệ thống LGSP hiển thị số lượng cảnh báo.</t>
  </si>
  <si>
    <t>Quản trị hệ thống có thể xuất báo cáo chất lượng dữ liệu. Hệ thống LGSP cung cấp file báo cáo để tải xuống.</t>
  </si>
  <si>
    <t>Quản trị hệ thống có thể xem các chỉ số realtime vận hành tổng hợp . Hệ thống LGSP hiển thị các chỉ số realtime lên dashboard.</t>
  </si>
  <si>
    <t>Quản trị hệ thống có thể xem số lượng cảnh báo và sự cố của vận hành tổng hợp. Hệ thống LGSP hiển thị số lượng cảnh báo theo mức độ ưu tiên.</t>
  </si>
  <si>
    <t>Quản trị hệ thống có thể xuất báo cáo vận hành tổng hợp. Hệ thống LGSP cung cấp file báo cáo để tải xuống.</t>
  </si>
  <si>
    <t>Quản trị hệ thống có thể theo dõi kết nối bị ngắt hoặc không ổn định. Hệ thống LGSP hiển thị các kết nối bị lỗi.</t>
  </si>
  <si>
    <t>Quản trị hệ thống có thể theo dõi lịch sử trạng thái kết nối để phân tích sự cố. Hệ thống LGSP hiển thị log trạng thái kết nối theo thời gian.</t>
  </si>
  <si>
    <t>Quản trị hệ thống có thể xem cảnh báo khi lỗi kết nối. Hệ thống LGSP hiển thị cảnh báo.</t>
  </si>
  <si>
    <t xml:space="preserve">Giám sát tính sẵn sàng của dịch vụ </t>
  </si>
  <si>
    <t>Quản trị hệ thống có thể theo dõi trạng thái sẵn sàng của các dịch vụ. Hệ thống LGSP hiển thị tình trạng hoạt động dịch vụ.</t>
  </si>
  <si>
    <t>Quản trị hệ thống có thể theo dõi các dịch vụ tích hợp bị gián đoạn hoặc không phản hồi. Hệ thống LGSP hiển thị các dịch vụ.</t>
  </si>
  <si>
    <t>Quản trị hệ thống có thể theo dõi lịch sử dịch vụ. Hệ thống LGSP hiển thị log dịch vụ.</t>
  </si>
  <si>
    <t>Quản trị hệ thống có thể xem thông báo khi dịch vụ tích hợp gặp gián đoạn. Hệ thống LGSP hiển thị thông báo.</t>
  </si>
  <si>
    <t>Quản trị hệ thống có thể theo dõi vòng đời của dịch vụ. Hệ thống LGSP hiển thị thông tin vòng đời chi tiết của từng dịch vụ.</t>
  </si>
  <si>
    <t>Quản trị hệ thống có thể nhận cảnh báo khi dịch vụ bị thay đổi thông tin. Hệ thống LGSP gửi và hiển thị thông báo.</t>
  </si>
  <si>
    <t>Quản trị hệ thống có thể tra cứu lịch sử thay đổi dịch vụ. Hệ thống LGSP hiển thị log của dịch vụ.</t>
  </si>
  <si>
    <t>Quản trị hệ thống có thể xuất báo cáo tổng hợp về phiên bản API và vòng đời dịch vụ. Hệ thống LGSP cung cấp file báo cáo chi tiết để tải xuống.</t>
  </si>
  <si>
    <t>Quản trị hệ thống có thể theo dõi trạng thái hoạt động của tất cả API trên nền tảng LGSP. Hệ thống LGSP thực hiện và hiển thị trạng thái theo thời gian thực.</t>
  </si>
  <si>
    <t>Quản trị hệ thống có thể nhận cảnh báo ngay khi API thay đổi trạng thái. Hệ thống LGSP hiển thị cảnh báo.</t>
  </si>
  <si>
    <t>Quản trị hệ thống có thể xem chi tiết thông số hoạt động của API (tần suất gọi, thời gian phản hồi, tỷ lệ lỗi). Hệ thống LGSP hiện thị các thông số hoạt động của API.</t>
  </si>
  <si>
    <t>Quản trị hệ thống có thể tra cứu lịch sử hoạt động và các lần sự cố của API. Hệ thống LGSP hiển thị kết quả tra cứu.</t>
  </si>
  <si>
    <t>Quản trị hệ thống có thể xuất báo cáo tổng hợp về tình trạng các API. Hệ thống LGSP cung cấp file báo cáo chi tiết để tải xuống.</t>
  </si>
  <si>
    <t>Quản trị hệ thống có thể theo dõi trạng thái hoạt động của từng dịch vụ. Hệ thống LGSP hiển thị trạng thái hoạt động của từng dịch vụ.</t>
  </si>
  <si>
    <t>Quản trị hệ thống có thể xem các chỉ số hiệu năng của dịch vụ tích hợp, bao gồm lưu lượng truy cập, thời gian đáp ứng, tỉ lệ thất bại và các thông số vận hành khác. Hệ thống LGSP hiển thị thông tin chi tiết.</t>
  </si>
  <si>
    <t>Quản trị hệ thống có thể nhận cảnh báo khi dịch vụ tích hợp gặp sự cố hoặc suy giảm hiệu năng. Hệ thống LGSP hiển thị cảnh báo.</t>
  </si>
  <si>
    <t>Quản trị hệ thống có thể tra cứu lịch sử trạng thái hoạt động theo từng dịch vụ tích hợp. Hệ thống LGSP hiển thị kết quả tra cứu.</t>
  </si>
  <si>
    <t>Quản trị hệ thống có thể xuất báo cáo giám sát theo dịch vụ tích hợp. Hệ thống LGSP cung cấp file báo cáo để tải xuống.</t>
  </si>
  <si>
    <t>Quản trị hệ thống có thể theo dõi trạng thái tích hợp của các phần mềm được tích hợp với LGSP. Hệ thống LGSP hiển thị trạng thái tích hợp của từng phần mềm.</t>
  </si>
  <si>
    <t>Quản trị hệ thống có thể xem các chỉ số vận hành của từng phần mềm tích hợp, bao gồm số lượng yêu cầu, thời gian xử lý, tỉ lệ thành công và thất bại. Hệ thống LGSP hiển thị thông tin chi tiết.</t>
  </si>
  <si>
    <t>Quản trị hệ thống có thể nhận cảnh báo khi phần mềm tích hợp gặp sự cố hoặc hiệu năng suy giảm. Hệ thống LGSP hiển thị cảnh báo.</t>
  </si>
  <si>
    <t>Quản trị hệ thống có thể theo dõi lịch sử trạng thái tích hợp theo từng phần mềm. Hệ thống LGSP hiển thị thông tin lịch sử tích hợp.</t>
  </si>
  <si>
    <t>Quản trị hệ thống có thể xem số liệu thống kê độ trễ xử lý. Hệ thống LGSP hiển thị số liệu thống kê.</t>
  </si>
  <si>
    <t>Quản trị hệ thống có thể nhận cảnh báo khi độ trễ vượt ngưỡng cho phép. Hệ thống LGSP hiển thị cảnh báo.</t>
  </si>
  <si>
    <t>Quản trị hệ thống có thể tra cứu lịch sử độ trễ theo từng API, từng gói dữ liệu hoặc từng dịch vụ tích hợp. Hệ thống LGSP hiển thị kết quả tra cứu lịch sử độ trễ.</t>
  </si>
  <si>
    <t>Quản trị hệ thống có thể xuất báo cáo đánh giá độ trễ end-to-end. Hệ thống LGSP cung cấp file báo cáo để tải xuống.</t>
  </si>
  <si>
    <t>Quản trị hệ thống có thể xem thông tin nguồn gốc dữ liệu. Hệ thống LGSP hiển thị thông tin nguồn gốc dữ liệu.</t>
  </si>
  <si>
    <t>Quản trị hệ thống có thể xem lịch sử di chuyển của dữ liệu. Hệ thống LGSP hiển thị nhật ký chi tiết hành trình dữ liệu.</t>
  </si>
  <si>
    <t>Quản trị hệ thống có thể tìm kiếm và lọc dữ liệu theo nguồn, loại dữ liệu hoặc trạng thái xử lý. Hệ thống LGSP thực hiện và trả về kết quả tìm kiếm.</t>
  </si>
  <si>
    <t>Quản trị hệ thống có thể xuất báo cáo dòng dữ liệu. Hệ thống LGSP cung cấp file báo cáo để tải xuống.</t>
  </si>
  <si>
    <t>Quản trị hệ thống có thể xem thông tin dữ liệu được gửi từ các hệ thống. Hệ thống LGSP hiển thị số lượng bản ghi, dung lượng dữ liệu và trạng thái gửi của từng nguồn dữ liệu.</t>
  </si>
  <si>
    <t>Quản trị hệ thống có thể theo dõi chi tiết thông tin từng lần gửi dữ liệu. Hệ thống LGSP hiển thị thông tin chi tiết.</t>
  </si>
  <si>
    <t>Quản trị hệ thống có thể tìm kiếm dữ liệu theo nguồn gửi, loại dữ liệu, thời gian hoặc trạng thái xử lý. Hệ thống LGSP trả về kết quả tìm kiếm.</t>
  </si>
  <si>
    <t>Quản trị hệ thống có thể xuất báo cáo dữ liệu đã gửi. Hệ thống LGSP cung cấp file báo cáo để tải xuống.</t>
  </si>
  <si>
    <t>Quản trị hệ thống có thể xem thông tin dữ liệu được nhận từ các hệ thống. Hệ thống LGSP hiển thị số lượng bản ghi, dung lượng dữ liệu và trạng thái nhận của từng nguồn dữ liệu.</t>
  </si>
  <si>
    <t>Quản trị hệ thống có thể theo dõi chi tiết thông tin từng lần nhận dữ liệu. Hệ thống LGSP hiển thị thông tin chi tiết.</t>
  </si>
  <si>
    <t>Quản trị hệ thống có thể tìm kiếm dữ liệu theo nguồn nhận, loại dữ liệu, thời gian hoặc trạng thái xử lý. Hệ thống LGSP trả về kết quả tìm kiếm.</t>
  </si>
  <si>
    <t>Quản trị hệ thống có thể xuất báo cáo dữ liệu đã nhận. Hệ thống LGSP cung cấp file báo cáo để tải xuống.</t>
  </si>
  <si>
    <t>Quản trị hệ thống có thể theo dõi cấu trúc dữ liệu (schema) giữa nguồn – LGSP – đích để phát hiện các thay đổi bất thường. Hệ thống LGSP hiển thị cảnh báo khi phát hiện thay đổi không hợp lệ trong schema.</t>
  </si>
  <si>
    <t>Quản trị hệ thống có thể xem chi tiết sự khác biệt giữa schema dữ liệu nhận được và schema chuẩn đã cấu hình. Hệ thống LGSP hiển thị chi tiết các thay đổi.</t>
  </si>
  <si>
    <t>Quản trị hệ thống có thể xuất báo cáo giám sát schema. Hệ thống LGSP Hệ thống LGSP cung cấp file báo cáo để tải xuống.</t>
  </si>
  <si>
    <t>Quản trị hệ thống có thể xem chi tiết thông tin của từng queue/stream. Hệ thống LGSP hiển thị thông tin chi tiết.</t>
  </si>
  <si>
    <t>Quản trị hệ thống có thể nhận cảnh báo khi queue/stream vượt ngưỡng an toàn hoặc có nguy cơ quá tải. Hệ thống LGSP hiển thị cảnh báo.</t>
  </si>
  <si>
    <t>Quản trị hệ thống có thể kiểm tra lịch sử trạng thái hàng đợi. Hệ thống LGSP thực hiện và lưu lại nhật ký hoạt động để tra cứu.</t>
  </si>
  <si>
    <t>Quản trị hệ thống có thể xuất báo cáo giám sát MQ/Streaming. Hệ thống LGSP cung cấp báo cáo để tải xuống.</t>
  </si>
  <si>
    <t>Quản trị hệ thống có thể xem chi tiết từng thông điệp lỗi bao gồm mã lỗi, mô tả lỗi, dữ liệu gây lỗi và bước xử lý bị thất bại. Hệ thống LGSP thực hiện và cung cấp giao diện phân tích chi tiết.</t>
  </si>
  <si>
    <t>Quản trị hệ thống có thể thêm mới các tài liệu hướng dẫn sử dụng. Hệ thống LGSP lưu trữ tài liệu vào kho lưu trữ, đảm bảo định dạng và khả năng truy xuất.</t>
  </si>
  <si>
    <t>Tối thiểu kỹ sư bậc 1, 2</t>
  </si>
  <si>
    <t>Yêu cầu tối thiểu kỹ sư 1, 2</t>
  </si>
  <si>
    <t>Phụ lục 03 ban hành kèm theo Thông tư số 18/2024/TT-BTTTT</t>
  </si>
  <si>
    <t>Yêu cầu ít nhất 40% thành viên nhóm phát triển có kinh nghiệm phát triển ứng dụng tương tự.</t>
  </si>
  <si>
    <t>Yêu cầu ít nhất 40% thành viên nhóm phát triển có kinh nghiệm về hướng đối tượng.</t>
  </si>
  <si>
    <t>Yêu cầu trưởng nhóm lập trình đã có kinh nghiệm làm trưởng nhóm lập trình 3 dự án/nhiệm vụ.</t>
  </si>
  <si>
    <t>Yêu cầu nhóm phát triển thực hiện báo cáo công việc theo các mốc công việc/sản phẩm trong kế hoạch thực hiện nhưng không yêu cầu lập báo cáo công việc định kỳ</t>
  </si>
  <si>
    <t>Các yêu cầu hệ thống hoàn toàn ổn định.</t>
  </si>
  <si>
    <t>Không sử dụng nhân viên làm bán thời gian</t>
  </si>
  <si>
    <t>Yêu cầu ít nhất 60% thành viên nhóm lập trình có kinh nghiệm lập trình.</t>
  </si>
  <si>
    <t>Yêu cầu xử lý phân tán, dữ liệu được truyền theo hai chiều (dữ liệu được xử lý tại một lớp/thành phần của hệ thống và được truyền qua lớp/thành phần khác của hệ thống xử lý tiếp, sau khi xử lý xong, dữ liệu được truyền ngược lại cho lớp/thành phần ban đầu của hệ thống).</t>
  </si>
  <si>
    <t>Yêu cầu cụ thể hiệu năng trong toàn bộ thời gian tác nghiệp. Không có yêu cầu thiết kế riêng biệt về sử dụng tài nguyên hệ thống để đáp ứng yêu cầu hiệu năng, yêu cầu cụ thể về thời gian phản hồi đối với các giao dịch được xử lý với các hệ thống (tích hợp) khác</t>
  </si>
  <si>
    <t>"- Trợ giúp điều hướng (ví dụ: các menu được tạo động và thêm bớt tùy nhu cầu người dùng, Hypermedia thích hợp,…).;
- Di chuyển con trỏ tự động (khi một trường thông tin đã được nhập xong, ví dụ như chọn giá trị trong danh sách thì con trỏ được chuyển sang trường thông tin tiếp theo);
- Các phím chức năng được cài đặt sẵn (các phím tắt được gán cho các phím hoặc tổ hợp phím cho phép thực hiện tác vụ nào đó, như tổ hợp phím Alt+phím, Ctrl+phím,…);
- Các ràng buộc đơn giản (ví dụ: tính hợp lệ của trường dữ liệu nhập vào, như dữ liệu kiểu số, dữ liệu ngày tháng,…) được kiểm tra ngay trên màn hình chức năng mà người dùng tương tác;
- Sử dụng nhiều màu sắc và hình ảnh nổi bật trong màn hình (hoặc việc sử dụng màu sắc, hình ảnh hoặc hình nền có tính chất tương phản cao để làm nổi bật nội dung); giao diện có nét tương đồng về mặt thiết kế so với các ứng dụng mà người dùng đang sử dụng (đưa ra cụ thể các yêu cầu về giao diện để chứng minh tính tương đồng với các ứng dụng đang sử dụng);
- Tối thiểu hóa số lượng giao diện để đạt được các mục tiêu nghiệp vụ (yêu cầu cụ thể số lượng giao diện tối thiểu);
- Hỗ trợ và tài liệu trực tuyến (từ hệ thống có thể gọi chức năng trợ giúp tương ứng với chức năng đang chọn hoặc gọi tới tài liệu như một phần trong hệ thống);</t>
  </si>
  <si>
    <t>- Yêu cầu kiểm soát dữ liệu và/hoặc xử lý bảo mật riêng;
- Yêu cầu xử lý lô-gic mở rộng: là các yêu cầu bổ sung thêm làm các chức năng hoàn thiện hơn (ví dụ: các xử lý kiểm tra tính hợp lý của dữ liệu nhập vào,…);
- Yêu cầu xử lý ngoại lệ cho những giao dịch không hoàn chỉnh phải được xử lý lại 
- Yêu cầu xử lý nhiều loại thông tin đầu vào hoặc thông tin đầu ra
- Các tiêu chí khác.</t>
  </si>
  <si>
    <t>Yêu cầu ứng dụng phải được đóng gói riêng và/hoặc tài liệu hóa nhằm tạo điều kiện cho việc tái sử dụng lại. Có yêu cầu có thể tùy chỉnh ứng dụng để tái sử dụng bằng cách điều chỉnh mã nguồn.</t>
  </si>
  <si>
    <t>Yêu cầu cung cấp công cụ hỗ trợ cài đặt tự động trên một môi trường vận hành phần mềm (hệ điều hành máy chủ, máy tính, thiết bị di động,…), có yêu cầu thiết lập thông số khi cài đặt và có yêu cầu phải xây dựng tài liệu hướng dẫn cài đặt.</t>
  </si>
  <si>
    <t>Việc vận hành hệ thống thực hiện theo quy trình, có yêu cầu phải lập quy trình vận hành hệ thống.</t>
  </si>
  <si>
    <t>Có yêu cầu hệ thống vận hành được trên môi trường phần mềm hoặc phần cứng tương tự nhau.</t>
  </si>
  <si>
    <t>Có yêu cầu về việc chỉnh sửa hệ thống trong tương lai mà không cần lập trình lại từ đầu.</t>
  </si>
  <si>
    <t>Yêu cầu truy cập dữ liệu đồng thời tại mọi thời điểm.</t>
  </si>
  <si>
    <t>Yêu cầu bảo mật mức 3</t>
  </si>
  <si>
    <t>Hệ thống có một số tiện ích để hỗ trợ đào tạo người sử dụng ở nhiều cấp độ khác nhau.</t>
  </si>
  <si>
    <t>Không sử dụng mã lệnh sẵn có để phát triển ứng dụng.</t>
  </si>
  <si>
    <t>Yêu cầu ít nhất 50% thành viên nhóm phát triển có kinh nghiệm tham gia dự án có áp dụng quy trình phát triển phần mềm.</t>
  </si>
  <si>
    <t>NDXP</t>
  </si>
  <si>
    <t>NDOP, NDXP</t>
  </si>
  <si>
    <t>HTTT&amp;CSDL chuyên ngành: gửi dữ liệu;  
NDOP, NDXP: gửi dữ liệu;
CSDL Dùng chung/CSDL Tổng hợp, phân tích: nhận dữ liệu; 
LGSP</t>
  </si>
  <si>
    <t>HTTT&amp;CSDL chuyên ngành (nhận dữ liệu)
CSDL dùng chung (gửi dữ liệu)  
NDOP, NDXP (nhận dữ liệu)</t>
  </si>
  <si>
    <t>HTTT&amp;CSDL chuyên ngành, NDOP, NDXP,
Quản trị hệ thống</t>
  </si>
  <si>
    <t>HTTT&amp;CSDL chuyên ngành, NDOP, NDXP có thể gửi các gói tin yêu cầu sử dụng dịch vụ chia sẻ dữ liệu theo yêu cầu. LGSP hiển thị danh sách gói tin yêu cầu.</t>
  </si>
  <si>
    <t>HTTT&amp;CSDL chuyên ngành;
NDOP, NDXP;
Quản trị hệ thống</t>
  </si>
  <si>
    <t>HTTT&amp;CSDL chuyên ngành, NDOP, NDXP có thể gửi gói tin yêu cầu sử dụng dịch vụ. LGSP hiển thị danh sách gói tin đã gửi yêu cầu sử dụng dịch vụ</t>
  </si>
  <si>
    <t>HTTT&amp;CSDL chuyên ngành, NDOP, NDXP có thể gửi các gói tin yêu cầu sử dụng dịch vụ chia sẻ dữ liệu định kỳ. LGSP hiển thị danh sách gói tin yêu cầu.</t>
  </si>
  <si>
    <t>HTTT&amp;CSDL chuyên ngành (nhận dữ liệu)
HTTT&amp;CSDL chuyên ngành (gửi dữ liệu)
NDOP, NDXP (gửi dữ liệu)</t>
  </si>
  <si>
    <t>HTTT&amp;CSDL chuyên ngành, NDOP, NDXP, CSDL dùng chung có thể cung cấp các dịch vụ chia sẻ dữ liệu theo yêu cầu. LGSP thực hiện hiển thị danh sách dịch vụ chia sẻ dữ liệu.</t>
  </si>
  <si>
    <t>HTTT&amp;CSDL chuyên ngành,
NDOP, NDXP,
Quản trị hệ thống</t>
  </si>
  <si>
    <t>HTTT&amp;CSDL chuyên ngành, NDOP, NDXP có thể cung cấp các dịch vụ chia sẻ dữ liệu theo yêu cầu. LGSP hiển thị danh sách hệ thống đang yêu cầu chia sẻ dữ liệu theo yêu cầu.</t>
  </si>
  <si>
    <t>HTTT&amp;CSDL chuyên ngành, NDOP, NDXP, có thể cung cấp danh sách lỗi quá trình quá trình yêu cầu chia sẻ dữ liệu. Hệ thống LGSP thực hiện hiển thị danh sách lỗi quá trình yêu cầu chia sẻ dữ liệu</t>
  </si>
  <si>
    <t>HTTT&amp;CSDL chuyên ngành, NDOP, NDXP, có thể gửi các gói tin dữ liệu phản hồi. Hệ thống LGSP tiếp nhận các gói tin dữ liệu phản hồi.</t>
  </si>
  <si>
    <t>HTTT&amp;CSDL chuyên ngành, NDOP, NDXP có thể cung cấp các dịch vụ gửi dữ liệu. LGSP hiển thị danh sách hệ thống đang thực hiện gửi dữ liệu.</t>
  </si>
  <si>
    <t>HTTT&amp;CSDL chuyên ngành, NDOP, NDXP, có thể cung cấp danh sách lỗi quá trình gửi dữ liệu. Hệ thống LGSP thực hiện hiển thị danh sách lỗi quá trình gửi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</si>
</sst>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
    <numFmt numFmtId="165" formatCode="0.000"/>
    <numFmt numFmtId="166" formatCode="_(* #,##0_);_(* \(#,##0\);_(* &quot;-&quot;??_);_(@_)"/>
    <numFmt numFmtId="167" formatCode="0.0%"/>
    <numFmt numFmtId="168" formatCode="0.0000"/>
  </numFmts>
  <fonts count="86">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rgb="FF000000"/>
      <name val="Times New Roman"/>
      <family val="1"/>
    </font>
    <font>
      <sz val="11"/>
      <color theme="1"/>
      <name val="Arial"/>
      <family val="2"/>
    </font>
    <font>
      <b/>
      <sz val="11"/>
      <color rgb="FF000000"/>
      <name val="Times New Roman"/>
      <family val="1"/>
    </font>
    <font>
      <i/>
      <sz val="11"/>
      <color rgb="FF000000"/>
      <name val="Times New Roman"/>
      <family val="1"/>
    </font>
    <font>
      <sz val="11"/>
      <color rgb="FFFF0000"/>
      <name val="Times New Roman"/>
      <family val="1"/>
    </font>
    <font>
      <b/>
      <sz val="14"/>
      <color theme="1"/>
      <name val="Times New Roman"/>
      <family val="1"/>
    </font>
    <font>
      <b/>
      <sz val="14"/>
      <color rgb="FF000000"/>
      <name val="Times New Roman"/>
      <family val="1"/>
    </font>
    <font>
      <sz val="14"/>
      <color theme="1"/>
      <name val="Times New Roman"/>
      <family val="1"/>
    </font>
    <font>
      <sz val="11"/>
      <name val="Arial"/>
      <family val="2"/>
    </font>
    <font>
      <b/>
      <sz val="12"/>
      <color rgb="FF000000"/>
      <name val="Times New Roman"/>
      <family val="1"/>
    </font>
    <font>
      <sz val="14"/>
      <color rgb="FF000000"/>
      <name val="Times New Roman"/>
      <family val="1"/>
    </font>
    <font>
      <sz val="12"/>
      <color rgb="FF000000"/>
      <name val="Times New Roman"/>
      <family val="1"/>
    </font>
    <font>
      <sz val="10"/>
      <color theme="1"/>
      <name val="Times New Roman"/>
      <family val="1"/>
    </font>
    <font>
      <sz val="11"/>
      <color rgb="FFE7E6E6"/>
      <name val="Arial"/>
      <family val="2"/>
    </font>
    <font>
      <sz val="11"/>
      <color theme="1"/>
      <name val="Times New Roman"/>
      <family val="1"/>
    </font>
    <font>
      <b/>
      <sz val="11"/>
      <color theme="1"/>
      <name val="Times New Roman"/>
      <family val="1"/>
    </font>
    <font>
      <i/>
      <sz val="11"/>
      <color theme="1"/>
      <name val="Times New Roman"/>
      <family val="1"/>
    </font>
    <font>
      <b/>
      <sz val="12"/>
      <color theme="1"/>
      <name val="Times New Roman"/>
      <family val="1"/>
    </font>
    <font>
      <b/>
      <sz val="12"/>
      <color rgb="FFFF0000"/>
      <name val="Times New Roman"/>
      <family val="1"/>
    </font>
    <font>
      <b/>
      <sz val="11"/>
      <color theme="1"/>
      <name val="Arial"/>
      <family val="2"/>
    </font>
    <font>
      <sz val="12"/>
      <color theme="1"/>
      <name val="Times New Roman"/>
      <family val="1"/>
    </font>
    <font>
      <sz val="12"/>
      <color rgb="FFFF0000"/>
      <name val="Times New Roman"/>
      <family val="1"/>
    </font>
    <font>
      <i/>
      <sz val="12"/>
      <color theme="1"/>
      <name val="Times New Roman"/>
      <family val="1"/>
    </font>
    <font>
      <b/>
      <i/>
      <sz val="12"/>
      <color theme="1"/>
      <name val="Times New Roman"/>
      <family val="1"/>
    </font>
    <font>
      <sz val="11"/>
      <color theme="0" tint="-0.14999847407452621"/>
      <name val="Arial"/>
      <family val="2"/>
      <scheme val="minor"/>
    </font>
    <font>
      <sz val="11"/>
      <color theme="1"/>
      <name val="Arial"/>
      <family val="2"/>
      <scheme val="minor"/>
    </font>
    <font>
      <b/>
      <sz val="14"/>
      <color rgb="FF0000FF"/>
      <name val="Times New Roman"/>
      <family val="1"/>
    </font>
    <font>
      <b/>
      <sz val="13"/>
      <color indexed="8"/>
      <name val="Times New Roman"/>
      <family val="1"/>
    </font>
    <font>
      <sz val="13"/>
      <color theme="1"/>
      <name val="Times New Roman"/>
      <family val="1"/>
    </font>
    <font>
      <b/>
      <sz val="13"/>
      <color theme="1"/>
      <name val="Times New Roman"/>
      <family val="1"/>
    </font>
    <font>
      <sz val="13"/>
      <color indexed="8"/>
      <name val="Times New Roman"/>
      <family val="1"/>
    </font>
    <font>
      <i/>
      <sz val="13"/>
      <color indexed="8"/>
      <name val="Times New Roman"/>
      <family val="1"/>
    </font>
    <font>
      <sz val="11"/>
      <name val="UVnTime"/>
    </font>
    <font>
      <sz val="10"/>
      <name val="Arial"/>
      <family val="2"/>
    </font>
    <font>
      <sz val="14"/>
      <color rgb="FF000000"/>
      <name val="Arial"/>
      <family val="2"/>
      <scheme val="minor"/>
    </font>
    <font>
      <i/>
      <sz val="14"/>
      <color theme="1"/>
      <name val="Times New Roman"/>
      <family val="1"/>
    </font>
    <font>
      <b/>
      <sz val="11"/>
      <color rgb="FF0000FF"/>
      <name val="Times New Roman"/>
      <family val="1"/>
    </font>
    <font>
      <b/>
      <sz val="11"/>
      <color rgb="FFFF0000"/>
      <name val="Times New Roman"/>
      <family val="1"/>
    </font>
    <font>
      <b/>
      <vertAlign val="superscript"/>
      <sz val="11"/>
      <color rgb="FF000000"/>
      <name val="TimesNewRomanPS-BoldMT"/>
    </font>
    <font>
      <b/>
      <sz val="12"/>
      <color rgb="FF0000FF"/>
      <name val="Times New Roman"/>
      <family val="1"/>
    </font>
    <font>
      <sz val="11"/>
      <color rgb="FF0000FF"/>
      <name val="Arial"/>
      <family val="2"/>
      <scheme val="minor"/>
    </font>
    <font>
      <i/>
      <sz val="12"/>
      <color rgb="FF000000"/>
      <name val="Times New Roman"/>
      <family val="1"/>
    </font>
    <font>
      <sz val="12"/>
      <color indexed="8"/>
      <name val="Times New Roman"/>
      <family val="1"/>
    </font>
    <font>
      <i/>
      <sz val="13"/>
      <color theme="1"/>
      <name val="Times New Roman"/>
      <family val="1"/>
    </font>
    <font>
      <b/>
      <sz val="13"/>
      <color rgb="FF0000FF"/>
      <name val="Times New Roman"/>
      <family val="1"/>
    </font>
    <font>
      <sz val="12"/>
      <name val="Times New Roman"/>
      <family val="1"/>
    </font>
    <font>
      <i/>
      <sz val="11"/>
      <color theme="1"/>
      <name val="Arial"/>
      <family val="2"/>
      <scheme val="minor"/>
    </font>
    <font>
      <b/>
      <sz val="11"/>
      <color rgb="FF0000FF"/>
      <name val="Arial"/>
      <family val="2"/>
      <scheme val="minor"/>
    </font>
    <font>
      <b/>
      <sz val="13"/>
      <color rgb="FF0C0C0C"/>
      <name val="Times New Roman"/>
      <family val="1"/>
    </font>
    <font>
      <sz val="13"/>
      <color rgb="FF0C0C0C"/>
      <name val="Times New Roman"/>
      <family val="1"/>
    </font>
    <font>
      <sz val="13"/>
      <name val="Times New Roman"/>
      <family val="1"/>
    </font>
    <font>
      <sz val="13"/>
      <color rgb="FF000000"/>
      <name val="Times New Roman"/>
      <family val="1"/>
    </font>
    <font>
      <b/>
      <sz val="13"/>
      <color rgb="FF000000"/>
      <name val="Times New Roman"/>
      <family val="1"/>
    </font>
    <font>
      <sz val="12"/>
      <color rgb="FF0000FF"/>
      <name val="Times New Roman"/>
      <family val="1"/>
    </font>
    <font>
      <sz val="13"/>
      <color rgb="FF0D0D0D"/>
      <name val="Times New Roman"/>
      <family val="1"/>
    </font>
    <font>
      <b/>
      <sz val="13"/>
      <color theme="1"/>
      <name val="Times New Roman"/>
      <family val="1"/>
    </font>
    <font>
      <sz val="13"/>
      <color rgb="FF0D0D0D"/>
      <name val="Times New Roman"/>
      <family val="1"/>
    </font>
    <font>
      <sz val="13"/>
      <color rgb="FF000000"/>
      <name val="Times New Roman"/>
      <family val="1"/>
    </font>
    <font>
      <sz val="11"/>
      <color indexed="81"/>
      <name val="Tahoma"/>
      <family val="2"/>
    </font>
    <font>
      <b/>
      <sz val="11"/>
      <color indexed="81"/>
      <name val="Tahoma"/>
      <family val="2"/>
    </font>
    <font>
      <sz val="12"/>
      <color theme="1"/>
      <name val="Times New Roman"/>
      <family val="1"/>
    </font>
    <font>
      <b/>
      <sz val="12"/>
      <color rgb="FF0C0C0C"/>
      <name val="Times New Roman"/>
      <family val="1"/>
    </font>
    <font>
      <sz val="9"/>
      <color indexed="81"/>
      <name val="Tahoma"/>
      <family val="2"/>
    </font>
    <font>
      <b/>
      <sz val="9"/>
      <color indexed="81"/>
      <name val="Tahoma"/>
      <family val="2"/>
    </font>
    <font>
      <b/>
      <u/>
      <sz val="13"/>
      <name val="Times New Roman"/>
      <family val="1"/>
    </font>
    <font>
      <b/>
      <u/>
      <sz val="13"/>
      <color rgb="FF0000FF"/>
      <name val="Times New Roman"/>
      <family val="1"/>
    </font>
    <font>
      <b/>
      <sz val="13"/>
      <color rgb="FFFF0000"/>
      <name val="Times New Roman"/>
      <family val="1"/>
    </font>
    <font>
      <sz val="13"/>
      <color rgb="FFFF0000"/>
      <name val="Times New Roman"/>
      <family val="1"/>
    </font>
    <font>
      <i/>
      <sz val="13"/>
      <name val="Times New Roman"/>
      <family val="1"/>
    </font>
    <font>
      <sz val="13"/>
      <color rgb="FF000000"/>
      <name val="Arial"/>
      <family val="2"/>
    </font>
    <font>
      <sz val="13"/>
      <color theme="1"/>
      <name val="Arial"/>
      <family val="2"/>
      <scheme val="minor"/>
    </font>
    <font>
      <sz val="11"/>
      <color rgb="FF000000"/>
      <name val="Arial"/>
      <family val="2"/>
    </font>
    <font>
      <sz val="14"/>
      <color theme="1"/>
      <name val="Arial"/>
      <family val="2"/>
      <scheme val="minor"/>
    </font>
    <font>
      <sz val="12"/>
      <color theme="1"/>
      <name val="Arial"/>
      <family val="2"/>
      <scheme val="minor"/>
    </font>
    <font>
      <sz val="12"/>
      <color rgb="FF0C0C0C"/>
      <name val="Times New Roman"/>
      <family val="1"/>
    </font>
    <font>
      <b/>
      <sz val="12"/>
      <color rgb="FF0D0D0D"/>
      <name val="Times New Roman"/>
      <family val="1"/>
    </font>
    <font>
      <sz val="12"/>
      <color rgb="FF0D0D0D"/>
      <name val="Times New Roman"/>
      <family val="1"/>
    </font>
    <font>
      <i/>
      <sz val="12"/>
      <color rgb="FF0C0C0C"/>
      <name val="Times New Roman"/>
      <family val="1"/>
    </font>
    <font>
      <sz val="12"/>
      <color rgb="FF000000"/>
      <name val="Arial"/>
      <family val="2"/>
    </font>
    <font>
      <b/>
      <sz val="13"/>
      <color theme="1"/>
      <name val="Arial"/>
      <family val="2"/>
      <scheme val="minor"/>
    </font>
    <font>
      <sz val="13"/>
      <color rgb="FF0000FF"/>
      <name val="Times New Roman"/>
      <family val="1"/>
    </font>
  </fonts>
  <fills count="11">
    <fill>
      <patternFill patternType="none"/>
    </fill>
    <fill>
      <patternFill patternType="gray125"/>
    </fill>
    <fill>
      <patternFill patternType="solid">
        <fgColor rgb="FFFFFFFF"/>
        <bgColor rgb="FFFFFFFF"/>
      </patternFill>
    </fill>
    <fill>
      <patternFill patternType="solid">
        <fgColor rgb="FFFFFFFF"/>
        <bgColor indexed="64"/>
      </patternFill>
    </fill>
    <fill>
      <patternFill patternType="solid">
        <fgColor indexed="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rgb="FFFFFF00"/>
        <bgColor rgb="FFFFFFFF"/>
      </patternFill>
    </fill>
    <fill>
      <patternFill patternType="solid">
        <fgColor theme="9" tint="0.79998168889431442"/>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style="thin">
        <color rgb="FF000000"/>
      </top>
      <bottom/>
      <diagonal/>
    </border>
    <border>
      <left style="thin">
        <color rgb="FF333333"/>
      </left>
      <right style="thin">
        <color rgb="FF333333"/>
      </right>
      <top style="thin">
        <color rgb="FF333333"/>
      </top>
      <bottom style="thin">
        <color rgb="FF33333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right/>
      <top style="thin">
        <color indexed="63"/>
      </top>
      <bottom/>
      <diagonal/>
    </border>
    <border>
      <left style="thin">
        <color indexed="64"/>
      </left>
      <right/>
      <top style="thin">
        <color indexed="64"/>
      </top>
      <bottom style="thin">
        <color indexed="64"/>
      </bottom>
      <diagonal/>
    </border>
    <border>
      <left/>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right/>
      <top/>
      <bottom style="thin">
        <color indexed="64"/>
      </bottom>
      <diagonal/>
    </border>
    <border>
      <left style="thin">
        <color indexed="64"/>
      </left>
      <right style="thin">
        <color indexed="64"/>
      </right>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right style="thin">
        <color rgb="FF000000"/>
      </right>
      <top/>
      <bottom/>
      <diagonal/>
    </border>
    <border>
      <left/>
      <right style="thin">
        <color rgb="FF000000"/>
      </right>
      <top/>
      <bottom style="thin">
        <color rgb="FF000000"/>
      </bottom>
      <diagonal/>
    </border>
  </borders>
  <cellStyleXfs count="7">
    <xf numFmtId="0" fontId="0" fillId="0" borderId="0"/>
    <xf numFmtId="0" fontId="4" fillId="0" borderId="9"/>
    <xf numFmtId="0" fontId="37" fillId="0" borderId="9"/>
    <xf numFmtId="0" fontId="38" fillId="0" borderId="9"/>
    <xf numFmtId="0" fontId="30" fillId="0" borderId="9"/>
    <xf numFmtId="0" fontId="30" fillId="0" borderId="9"/>
    <xf numFmtId="0" fontId="30" fillId="0" borderId="9"/>
  </cellStyleXfs>
  <cellXfs count="608">
    <xf numFmtId="0" fontId="0" fillId="0" borderId="0" xfId="0"/>
    <xf numFmtId="0" fontId="7" fillId="0" borderId="1" xfId="0" applyFont="1" applyBorder="1" applyAlignment="1">
      <alignment horizontal="center" vertical="center" wrapText="1"/>
    </xf>
    <xf numFmtId="0" fontId="5" fillId="0" borderId="1" xfId="0" applyFont="1" applyBorder="1" applyAlignment="1">
      <alignment vertical="center" wrapText="1"/>
    </xf>
    <xf numFmtId="0" fontId="8" fillId="0" borderId="1" xfId="0" applyFont="1" applyBorder="1" applyAlignment="1">
      <alignment vertical="center" wrapText="1"/>
    </xf>
    <xf numFmtId="0" fontId="6" fillId="0" borderId="0" xfId="0" applyFont="1" applyAlignment="1">
      <alignment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vertical="center" wrapText="1"/>
    </xf>
    <xf numFmtId="3" fontId="12" fillId="0" borderId="1" xfId="0" applyNumberFormat="1" applyFont="1" applyBorder="1" applyAlignment="1">
      <alignment horizontal="right" vertical="center" wrapText="1"/>
    </xf>
    <xf numFmtId="0" fontId="10" fillId="0" borderId="1" xfId="0" applyFont="1" applyBorder="1" applyAlignment="1">
      <alignment vertical="center" wrapText="1"/>
    </xf>
    <xf numFmtId="3" fontId="10" fillId="0" borderId="1" xfId="0" applyNumberFormat="1" applyFont="1" applyBorder="1" applyAlignment="1">
      <alignment horizontal="right" vertical="center" wrapText="1"/>
    </xf>
    <xf numFmtId="0" fontId="6" fillId="0" borderId="0" xfId="0" applyFont="1" applyAlignment="1">
      <alignment horizontal="center"/>
    </xf>
    <xf numFmtId="0" fontId="11" fillId="0" borderId="1" xfId="0" applyFont="1" applyBorder="1" applyAlignment="1">
      <alignment vertical="center" wrapText="1"/>
    </xf>
    <xf numFmtId="0" fontId="10"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0" fillId="0" borderId="1" xfId="0" applyFont="1" applyBorder="1" applyAlignment="1">
      <alignment horizontal="right" vertical="center" wrapText="1"/>
    </xf>
    <xf numFmtId="0" fontId="17" fillId="0" borderId="1" xfId="0" applyFont="1" applyBorder="1" applyAlignment="1">
      <alignment vertical="center" wrapText="1"/>
    </xf>
    <xf numFmtId="0" fontId="17" fillId="0" borderId="1" xfId="0" applyFont="1" applyBorder="1" applyAlignment="1">
      <alignment vertical="top" wrapText="1"/>
    </xf>
    <xf numFmtId="0" fontId="18" fillId="0" borderId="0" xfId="0" applyFont="1" applyAlignment="1">
      <alignment horizontal="right" wrapText="1"/>
    </xf>
    <xf numFmtId="3" fontId="6" fillId="0" borderId="0" xfId="0" applyNumberFormat="1" applyFont="1" applyAlignment="1">
      <alignment wrapText="1"/>
    </xf>
    <xf numFmtId="0" fontId="19" fillId="0" borderId="0" xfId="0" applyFont="1"/>
    <xf numFmtId="0" fontId="5" fillId="0" borderId="1" xfId="0" applyFont="1" applyBorder="1" applyAlignment="1">
      <alignment horizontal="center" vertical="center" wrapText="1"/>
    </xf>
    <xf numFmtId="3" fontId="5" fillId="0" borderId="1" xfId="0" applyNumberFormat="1" applyFont="1" applyBorder="1" applyAlignment="1">
      <alignment vertical="center" wrapText="1"/>
    </xf>
    <xf numFmtId="3" fontId="5" fillId="0" borderId="1" xfId="0" applyNumberFormat="1" applyFont="1" applyBorder="1" applyAlignment="1">
      <alignment horizontal="right" vertical="center" wrapText="1"/>
    </xf>
    <xf numFmtId="3" fontId="19" fillId="0" borderId="0" xfId="0" applyNumberFormat="1" applyFont="1"/>
    <xf numFmtId="0" fontId="5" fillId="0" borderId="1" xfId="0" applyFont="1" applyBorder="1" applyAlignment="1">
      <alignment horizontal="right" vertical="center" wrapText="1"/>
    </xf>
    <xf numFmtId="0" fontId="8" fillId="0" borderId="1" xfId="0" applyFont="1" applyBorder="1" applyAlignment="1">
      <alignment horizontal="center" vertical="center" wrapText="1"/>
    </xf>
    <xf numFmtId="3" fontId="8" fillId="0" borderId="1" xfId="0" applyNumberFormat="1" applyFont="1" applyBorder="1" applyAlignment="1">
      <alignment vertical="center" wrapText="1"/>
    </xf>
    <xf numFmtId="3" fontId="8" fillId="0" borderId="1" xfId="0" applyNumberFormat="1" applyFont="1" applyBorder="1" applyAlignment="1">
      <alignment horizontal="right" vertical="center" wrapText="1"/>
    </xf>
    <xf numFmtId="0" fontId="8" fillId="0" borderId="1" xfId="0" applyFont="1" applyBorder="1" applyAlignment="1">
      <alignment horizontal="right" vertical="center" wrapText="1"/>
    </xf>
    <xf numFmtId="0" fontId="21" fillId="0" borderId="0" xfId="0" applyFont="1"/>
    <xf numFmtId="3" fontId="21" fillId="0" borderId="0" xfId="0" applyNumberFormat="1" applyFont="1"/>
    <xf numFmtId="0" fontId="7" fillId="0" borderId="1" xfId="0" applyFont="1" applyBorder="1" applyAlignment="1">
      <alignment vertical="center" wrapText="1"/>
    </xf>
    <xf numFmtId="3" fontId="7" fillId="0" borderId="1" xfId="0" applyNumberFormat="1" applyFont="1" applyBorder="1" applyAlignment="1">
      <alignment horizontal="right" vertical="center" wrapText="1"/>
    </xf>
    <xf numFmtId="0" fontId="20" fillId="0" borderId="0" xfId="0" applyFont="1"/>
    <xf numFmtId="3" fontId="20" fillId="0" borderId="0" xfId="0" applyNumberFormat="1" applyFont="1"/>
    <xf numFmtId="166" fontId="19" fillId="0" borderId="0" xfId="0" applyNumberFormat="1" applyFont="1"/>
    <xf numFmtId="0" fontId="6" fillId="0" borderId="0" xfId="0" applyFont="1" applyAlignment="1">
      <alignment horizontal="center" vertical="center"/>
    </xf>
    <xf numFmtId="0" fontId="22" fillId="0" borderId="1" xfId="0" applyFont="1" applyBorder="1" applyAlignment="1">
      <alignment horizontal="center" vertical="center"/>
    </xf>
    <xf numFmtId="0" fontId="22" fillId="0" borderId="1" xfId="0" applyFont="1" applyBorder="1" applyAlignment="1">
      <alignment horizontal="center" vertical="center" wrapText="1"/>
    </xf>
    <xf numFmtId="0" fontId="22" fillId="0" borderId="1" xfId="0" applyFont="1" applyBorder="1" applyAlignment="1">
      <alignment horizontal="left" vertical="center" wrapText="1"/>
    </xf>
    <xf numFmtId="0" fontId="14" fillId="0" borderId="1" xfId="0" applyFont="1" applyBorder="1" applyAlignment="1">
      <alignment horizontal="center" vertical="center" wrapText="1"/>
    </xf>
    <xf numFmtId="0" fontId="24" fillId="0" borderId="0" xfId="0" applyFont="1"/>
    <xf numFmtId="0" fontId="25" fillId="0" borderId="1" xfId="0" applyFont="1" applyBorder="1" applyAlignment="1">
      <alignment horizontal="center" vertical="center"/>
    </xf>
    <xf numFmtId="166" fontId="6" fillId="0" borderId="0" xfId="0" applyNumberFormat="1" applyFont="1"/>
    <xf numFmtId="43" fontId="6" fillId="0" borderId="0" xfId="0" applyNumberFormat="1" applyFont="1"/>
    <xf numFmtId="0" fontId="25" fillId="0" borderId="0" xfId="0" applyFont="1" applyAlignment="1">
      <alignment horizontal="center" vertical="center"/>
    </xf>
    <xf numFmtId="0" fontId="25" fillId="0" borderId="0" xfId="0" applyFont="1" applyAlignment="1">
      <alignment vertical="center"/>
    </xf>
    <xf numFmtId="0" fontId="22" fillId="0" borderId="0" xfId="0" applyFont="1" applyAlignment="1">
      <alignment horizontal="center" vertical="center"/>
    </xf>
    <xf numFmtId="0" fontId="22" fillId="0" borderId="0" xfId="0" applyFont="1" applyAlignment="1">
      <alignment vertical="center"/>
    </xf>
    <xf numFmtId="0" fontId="25" fillId="0" borderId="1" xfId="0" applyFont="1" applyBorder="1" applyAlignment="1">
      <alignment vertical="center"/>
    </xf>
    <xf numFmtId="0" fontId="25" fillId="0" borderId="6" xfId="0" applyFont="1" applyBorder="1" applyAlignment="1">
      <alignment horizontal="center" vertical="center" wrapText="1"/>
    </xf>
    <xf numFmtId="166" fontId="25" fillId="0" borderId="0" xfId="0" applyNumberFormat="1" applyFont="1" applyAlignment="1">
      <alignment vertical="center"/>
    </xf>
    <xf numFmtId="0" fontId="22" fillId="0" borderId="0" xfId="0" applyFont="1" applyAlignment="1">
      <alignment horizontal="center" vertical="center" wrapText="1"/>
    </xf>
    <xf numFmtId="0" fontId="25" fillId="0" borderId="0" xfId="0" applyFont="1" applyAlignment="1">
      <alignment horizontal="center" vertical="center" wrapText="1"/>
    </xf>
    <xf numFmtId="0" fontId="25" fillId="0" borderId="0" xfId="0" applyFont="1" applyAlignment="1">
      <alignment vertical="center" wrapText="1"/>
    </xf>
    <xf numFmtId="0" fontId="22" fillId="0" borderId="1" xfId="0" applyFont="1" applyBorder="1" applyAlignment="1">
      <alignment vertical="center" wrapText="1"/>
    </xf>
    <xf numFmtId="0" fontId="22" fillId="0" borderId="6" xfId="0" applyFont="1" applyBorder="1" applyAlignment="1">
      <alignment horizontal="center" vertical="center" wrapText="1"/>
    </xf>
    <xf numFmtId="166" fontId="22" fillId="0" borderId="1" xfId="0" applyNumberFormat="1" applyFont="1" applyBorder="1" applyAlignment="1">
      <alignment horizontal="center" vertical="center" wrapText="1"/>
    </xf>
    <xf numFmtId="0" fontId="25" fillId="0" borderId="1" xfId="0" applyFont="1" applyBorder="1" applyAlignment="1">
      <alignment horizontal="center" vertical="center" wrapText="1"/>
    </xf>
    <xf numFmtId="0" fontId="25" fillId="0" borderId="1" xfId="0" quotePrefix="1" applyFont="1" applyBorder="1" applyAlignment="1">
      <alignment vertical="center" wrapText="1"/>
    </xf>
    <xf numFmtId="0" fontId="14" fillId="0" borderId="0" xfId="0" applyFont="1" applyAlignment="1">
      <alignment horizontal="center" vertical="center" wrapText="1"/>
    </xf>
    <xf numFmtId="166" fontId="22" fillId="0" borderId="1" xfId="0" applyNumberFormat="1" applyFont="1" applyBorder="1" applyAlignment="1">
      <alignment vertical="center" wrapText="1"/>
    </xf>
    <xf numFmtId="0" fontId="22" fillId="0" borderId="0" xfId="0" applyFont="1" applyAlignment="1">
      <alignment vertical="center" wrapText="1"/>
    </xf>
    <xf numFmtId="0" fontId="28" fillId="0" borderId="1" xfId="0" applyFont="1" applyBorder="1" applyAlignment="1">
      <alignment horizontal="center" vertical="center" wrapText="1"/>
    </xf>
    <xf numFmtId="0" fontId="28" fillId="0" borderId="1" xfId="0" applyFont="1" applyBorder="1" applyAlignment="1">
      <alignment vertical="center" wrapText="1"/>
    </xf>
    <xf numFmtId="166" fontId="25" fillId="0" borderId="1" xfId="0" applyNumberFormat="1" applyFont="1" applyBorder="1" applyAlignment="1">
      <alignment vertical="center" wrapText="1"/>
    </xf>
    <xf numFmtId="0" fontId="28" fillId="0" borderId="0" xfId="0" applyFont="1" applyAlignment="1">
      <alignment vertical="center" wrapText="1"/>
    </xf>
    <xf numFmtId="0" fontId="25" fillId="0" borderId="1" xfId="0" applyFont="1" applyBorder="1" applyAlignment="1">
      <alignment vertical="center" wrapText="1"/>
    </xf>
    <xf numFmtId="166" fontId="25" fillId="0" borderId="0" xfId="0" applyNumberFormat="1" applyFont="1" applyAlignment="1">
      <alignment vertical="center" wrapText="1"/>
    </xf>
    <xf numFmtId="0" fontId="14" fillId="0" borderId="0" xfId="0" applyFont="1" applyAlignment="1">
      <alignment vertical="center" wrapText="1"/>
    </xf>
    <xf numFmtId="0" fontId="25" fillId="0" borderId="0" xfId="0" applyFont="1"/>
    <xf numFmtId="0" fontId="22" fillId="0" borderId="1" xfId="0" applyFont="1" applyBorder="1" applyAlignment="1">
      <alignment horizontal="center"/>
    </xf>
    <xf numFmtId="166" fontId="22" fillId="0" borderId="1" xfId="0" applyNumberFormat="1" applyFont="1" applyBorder="1" applyAlignment="1">
      <alignment horizontal="center"/>
    </xf>
    <xf numFmtId="0" fontId="25" fillId="0" borderId="1" xfId="0" applyFont="1" applyBorder="1" applyAlignment="1">
      <alignment horizontal="center"/>
    </xf>
    <xf numFmtId="0" fontId="25" fillId="0" borderId="1" xfId="0" applyFont="1" applyBorder="1"/>
    <xf numFmtId="166" fontId="25" fillId="0" borderId="1" xfId="0" applyNumberFormat="1" applyFont="1" applyBorder="1" applyAlignment="1">
      <alignment horizontal="right"/>
    </xf>
    <xf numFmtId="0" fontId="22" fillId="0" borderId="1" xfId="0" applyFont="1" applyBorder="1" applyAlignment="1">
      <alignment horizontal="right"/>
    </xf>
    <xf numFmtId="166" fontId="22" fillId="0" borderId="1" xfId="0" applyNumberFormat="1" applyFont="1" applyBorder="1" applyAlignment="1">
      <alignment horizontal="right"/>
    </xf>
    <xf numFmtId="0" fontId="14" fillId="2" borderId="1" xfId="0" applyFont="1" applyFill="1" applyBorder="1" applyAlignment="1">
      <alignment horizontal="center" vertical="center" wrapText="1"/>
    </xf>
    <xf numFmtId="0" fontId="14" fillId="2" borderId="1" xfId="0" applyFont="1" applyFill="1" applyBorder="1" applyAlignment="1">
      <alignment vertical="center" wrapText="1"/>
    </xf>
    <xf numFmtId="0" fontId="16" fillId="2" borderId="1" xfId="0" applyFont="1" applyFill="1" applyBorder="1" applyAlignment="1">
      <alignment horizontal="center" vertical="center" wrapText="1"/>
    </xf>
    <xf numFmtId="0" fontId="16" fillId="2" borderId="1" xfId="0" applyFont="1" applyFill="1" applyBorder="1" applyAlignment="1">
      <alignment vertical="center" wrapText="1"/>
    </xf>
    <xf numFmtId="0" fontId="16" fillId="2" borderId="1" xfId="0" applyFont="1" applyFill="1" applyBorder="1" applyAlignment="1">
      <alignment horizontal="right" vertical="center" wrapText="1"/>
    </xf>
    <xf numFmtId="0" fontId="26" fillId="2" borderId="1" xfId="0" applyFont="1" applyFill="1" applyBorder="1" applyAlignment="1">
      <alignment horizontal="right" vertical="center" wrapText="1"/>
    </xf>
    <xf numFmtId="165" fontId="16" fillId="2" borderId="1" xfId="0" applyNumberFormat="1" applyFont="1" applyFill="1" applyBorder="1" applyAlignment="1">
      <alignment horizontal="right" vertical="center" wrapText="1"/>
    </xf>
    <xf numFmtId="4" fontId="14" fillId="2" borderId="1" xfId="0" applyNumberFormat="1" applyFont="1" applyFill="1" applyBorder="1" applyAlignment="1">
      <alignment horizontal="right" vertical="center" wrapText="1"/>
    </xf>
    <xf numFmtId="0" fontId="14" fillId="2" borderId="1" xfId="0" applyFont="1" applyFill="1" applyBorder="1" applyAlignment="1">
      <alignment horizontal="right" vertical="center" wrapText="1"/>
    </xf>
    <xf numFmtId="166" fontId="14" fillId="2" borderId="1" xfId="0" applyNumberFormat="1" applyFont="1" applyFill="1" applyBorder="1" applyAlignment="1">
      <alignment horizontal="right" vertical="center" wrapText="1"/>
    </xf>
    <xf numFmtId="0" fontId="25" fillId="2" borderId="9" xfId="0" applyFont="1" applyFill="1" applyBorder="1" applyAlignment="1">
      <alignment horizontal="center" vertical="center" wrapText="1"/>
    </xf>
    <xf numFmtId="0" fontId="25" fillId="2" borderId="9" xfId="0" applyFont="1" applyFill="1" applyBorder="1" applyAlignment="1">
      <alignment horizontal="left" vertical="center" wrapText="1"/>
    </xf>
    <xf numFmtId="0" fontId="22" fillId="2" borderId="9"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25" fillId="2" borderId="1" xfId="0" applyFont="1" applyFill="1" applyBorder="1" applyAlignment="1">
      <alignment vertical="center" wrapText="1"/>
    </xf>
    <xf numFmtId="0" fontId="25" fillId="2" borderId="1" xfId="0" applyFont="1" applyFill="1" applyBorder="1" applyAlignment="1">
      <alignment horizontal="left" vertical="center" wrapText="1"/>
    </xf>
    <xf numFmtId="0" fontId="26" fillId="2" borderId="1" xfId="0" applyFont="1" applyFill="1" applyBorder="1" applyAlignment="1">
      <alignment horizontal="center" vertical="center" wrapText="1"/>
    </xf>
    <xf numFmtId="0" fontId="16" fillId="0" borderId="0" xfId="0" applyFont="1" applyAlignment="1">
      <alignment wrapText="1"/>
    </xf>
    <xf numFmtId="0" fontId="16" fillId="0" borderId="0" xfId="0" applyFont="1" applyAlignment="1">
      <alignment horizontal="center" vertical="center"/>
    </xf>
    <xf numFmtId="3" fontId="14" fillId="0" borderId="0" xfId="0" applyNumberFormat="1" applyFont="1" applyAlignment="1">
      <alignment wrapText="1"/>
    </xf>
    <xf numFmtId="0" fontId="14" fillId="0" borderId="0" xfId="0" applyFont="1" applyAlignment="1">
      <alignment wrapText="1"/>
    </xf>
    <xf numFmtId="0" fontId="14" fillId="0" borderId="1" xfId="0" applyFont="1" applyBorder="1" applyAlignment="1">
      <alignment horizontal="left" vertical="center" wrapText="1"/>
    </xf>
    <xf numFmtId="0" fontId="22" fillId="0" borderId="1" xfId="0" applyFont="1" applyBorder="1" applyAlignment="1">
      <alignment vertical="top" wrapText="1"/>
    </xf>
    <xf numFmtId="2" fontId="22" fillId="0" borderId="1" xfId="0" applyNumberFormat="1" applyFont="1" applyBorder="1" applyAlignment="1">
      <alignment horizontal="center" vertical="center" wrapText="1"/>
    </xf>
    <xf numFmtId="0" fontId="12" fillId="0" borderId="1" xfId="0" applyFont="1" applyBorder="1" applyAlignment="1">
      <alignment horizontal="left"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25" fillId="0" borderId="5" xfId="0" applyFont="1" applyBorder="1" applyAlignment="1">
      <alignment horizontal="center" vertical="center"/>
    </xf>
    <xf numFmtId="0" fontId="26" fillId="0" borderId="6" xfId="0" applyFont="1" applyBorder="1" applyAlignment="1">
      <alignment horizontal="center" vertical="center" wrapText="1"/>
    </xf>
    <xf numFmtId="0" fontId="22" fillId="0" borderId="7" xfId="0" applyFont="1" applyBorder="1" applyAlignment="1">
      <alignment horizontal="left" vertical="center" wrapText="1"/>
    </xf>
    <xf numFmtId="168" fontId="23" fillId="0" borderId="1" xfId="0" applyNumberFormat="1" applyFont="1" applyBorder="1" applyAlignment="1">
      <alignment horizontal="center" vertical="center" wrapText="1"/>
    </xf>
    <xf numFmtId="0" fontId="14" fillId="0" borderId="11" xfId="0" applyFont="1" applyBorder="1" applyAlignment="1">
      <alignment horizontal="center" vertical="center" wrapText="1"/>
    </xf>
    <xf numFmtId="0" fontId="16" fillId="0" borderId="0" xfId="0" applyFont="1"/>
    <xf numFmtId="3" fontId="17" fillId="0" borderId="1" xfId="0" applyNumberFormat="1" applyFont="1" applyBorder="1" applyAlignment="1">
      <alignment vertical="center" wrapText="1"/>
    </xf>
    <xf numFmtId="0" fontId="11" fillId="0" borderId="7" xfId="0" applyFont="1" applyBorder="1" applyAlignment="1">
      <alignment vertical="center" wrapText="1"/>
    </xf>
    <xf numFmtId="3" fontId="5" fillId="0" borderId="1" xfId="0" applyNumberFormat="1" applyFont="1" applyBorder="1" applyAlignment="1">
      <alignment horizontal="center" vertical="center" wrapText="1"/>
    </xf>
    <xf numFmtId="0" fontId="19" fillId="0" borderId="1" xfId="0" applyFont="1" applyBorder="1" applyAlignment="1">
      <alignment horizontal="center"/>
    </xf>
    <xf numFmtId="3" fontId="0" fillId="0" borderId="0" xfId="0" applyNumberFormat="1"/>
    <xf numFmtId="0" fontId="6" fillId="0" borderId="0" xfId="0" applyFont="1" applyAlignment="1">
      <alignment horizontal="right" wrapText="1"/>
    </xf>
    <xf numFmtId="3" fontId="29" fillId="0" borderId="0" xfId="0" applyNumberFormat="1" applyFont="1"/>
    <xf numFmtId="0" fontId="19" fillId="0" borderId="1" xfId="0" applyFont="1" applyBorder="1" applyAlignment="1">
      <alignment vertical="center"/>
    </xf>
    <xf numFmtId="0" fontId="25" fillId="0" borderId="2" xfId="0" applyFont="1" applyBorder="1" applyAlignment="1">
      <alignment vertical="center" wrapText="1"/>
    </xf>
    <xf numFmtId="0" fontId="25" fillId="0" borderId="10" xfId="0" applyFont="1" applyBorder="1" applyAlignment="1">
      <alignment vertical="center" wrapText="1"/>
    </xf>
    <xf numFmtId="0" fontId="15" fillId="0" borderId="2" xfId="0" applyFont="1" applyBorder="1" applyAlignment="1">
      <alignment horizontal="center" vertical="center" wrapText="1"/>
    </xf>
    <xf numFmtId="3" fontId="12" fillId="0" borderId="4" xfId="0" applyNumberFormat="1" applyFont="1" applyBorder="1" applyAlignment="1">
      <alignment horizontal="right" vertical="center" wrapText="1"/>
    </xf>
    <xf numFmtId="0" fontId="11" fillId="0" borderId="10" xfId="0" applyFont="1" applyBorder="1" applyAlignment="1">
      <alignment vertical="center" wrapText="1"/>
    </xf>
    <xf numFmtId="0" fontId="15" fillId="0" borderId="12" xfId="0" applyFont="1" applyBorder="1" applyAlignment="1">
      <alignment vertical="center" wrapText="1"/>
    </xf>
    <xf numFmtId="0" fontId="33" fillId="0" borderId="0" xfId="0" applyFont="1" applyAlignment="1">
      <alignment vertical="center"/>
    </xf>
    <xf numFmtId="0" fontId="35" fillId="0" borderId="9" xfId="1" applyFont="1" applyAlignment="1">
      <alignment vertical="center"/>
    </xf>
    <xf numFmtId="0" fontId="35" fillId="0" borderId="9" xfId="1" applyFont="1" applyAlignment="1">
      <alignment horizontal="center" vertical="center"/>
    </xf>
    <xf numFmtId="0" fontId="36" fillId="0" borderId="9" xfId="1" applyFont="1" applyAlignment="1">
      <alignment horizontal="right" vertical="center"/>
    </xf>
    <xf numFmtId="0" fontId="32" fillId="0" borderId="14" xfId="1" applyFont="1" applyBorder="1" applyAlignment="1">
      <alignment horizontal="center" vertical="center" wrapText="1"/>
    </xf>
    <xf numFmtId="0" fontId="32" fillId="0" borderId="14" xfId="1" applyFont="1" applyBorder="1" applyAlignment="1">
      <alignment horizontal="center" vertical="center"/>
    </xf>
    <xf numFmtId="0" fontId="35" fillId="0" borderId="14" xfId="1" applyFont="1" applyBorder="1" applyAlignment="1">
      <alignment horizontal="center" vertical="center" wrapText="1"/>
    </xf>
    <xf numFmtId="0" fontId="35" fillId="0" borderId="14" xfId="1" applyFont="1" applyBorder="1" applyAlignment="1">
      <alignment horizontal="left" vertical="center" wrapText="1"/>
    </xf>
    <xf numFmtId="0" fontId="35" fillId="0" borderId="14" xfId="1" applyFont="1" applyBorder="1" applyAlignment="1">
      <alignment vertical="center"/>
    </xf>
    <xf numFmtId="0" fontId="32" fillId="0" borderId="14" xfId="1" applyFont="1" applyBorder="1" applyAlignment="1">
      <alignment horizontal="left" vertical="center" wrapText="1"/>
    </xf>
    <xf numFmtId="3" fontId="35" fillId="0" borderId="14" xfId="1" applyNumberFormat="1" applyFont="1" applyBorder="1" applyAlignment="1">
      <alignment vertical="center"/>
    </xf>
    <xf numFmtId="0" fontId="35" fillId="0" borderId="14" xfId="2" applyFont="1" applyBorder="1" applyAlignment="1">
      <alignment horizontal="center" vertical="center" wrapText="1"/>
    </xf>
    <xf numFmtId="0" fontId="35" fillId="4" borderId="14" xfId="1" applyFont="1" applyFill="1" applyBorder="1" applyAlignment="1">
      <alignment horizontal="center" vertical="center" wrapText="1"/>
    </xf>
    <xf numFmtId="0" fontId="35" fillId="0" borderId="14" xfId="1" quotePrefix="1" applyFont="1" applyBorder="1" applyAlignment="1">
      <alignment horizontal="center" vertical="center" wrapText="1"/>
    </xf>
    <xf numFmtId="164" fontId="35" fillId="0" borderId="14" xfId="1" applyNumberFormat="1" applyFont="1" applyBorder="1" applyAlignment="1">
      <alignment vertical="center"/>
    </xf>
    <xf numFmtId="165" fontId="32" fillId="0" borderId="14" xfId="1" applyNumberFormat="1" applyFont="1" applyBorder="1" applyAlignment="1">
      <alignment horizontal="center" vertical="center" wrapText="1"/>
    </xf>
    <xf numFmtId="3" fontId="33" fillId="0" borderId="0" xfId="0" applyNumberFormat="1" applyFont="1" applyAlignment="1">
      <alignment vertical="center"/>
    </xf>
    <xf numFmtId="3" fontId="32" fillId="0" borderId="14" xfId="1" applyNumberFormat="1" applyFont="1" applyBorder="1" applyAlignment="1">
      <alignment vertical="center"/>
    </xf>
    <xf numFmtId="0" fontId="33" fillId="0" borderId="0" xfId="0" applyFont="1" applyAlignment="1">
      <alignment horizontal="center" vertical="center"/>
    </xf>
    <xf numFmtId="0" fontId="19" fillId="0" borderId="0" xfId="0" applyFont="1" applyAlignment="1">
      <alignment vertical="center"/>
    </xf>
    <xf numFmtId="0" fontId="0" fillId="0" borderId="0" xfId="0" applyAlignment="1">
      <alignment vertical="center"/>
    </xf>
    <xf numFmtId="0" fontId="20" fillId="0" borderId="12" xfId="0" applyFont="1" applyBorder="1" applyAlignment="1">
      <alignment horizontal="center" vertical="center" wrapText="1"/>
    </xf>
    <xf numFmtId="0" fontId="19" fillId="0" borderId="12" xfId="0" applyFont="1" applyBorder="1" applyAlignment="1">
      <alignment horizontal="center" vertical="center"/>
    </xf>
    <xf numFmtId="0" fontId="19" fillId="0" borderId="12" xfId="0" applyFont="1" applyBorder="1" applyAlignment="1">
      <alignment vertical="center" wrapText="1"/>
    </xf>
    <xf numFmtId="3" fontId="19" fillId="0" borderId="12" xfId="0" applyNumberFormat="1" applyFont="1" applyBorder="1" applyAlignment="1">
      <alignment vertical="center"/>
    </xf>
    <xf numFmtId="0" fontId="19" fillId="0" borderId="12" xfId="0" applyFont="1" applyBorder="1" applyAlignment="1">
      <alignment vertical="center"/>
    </xf>
    <xf numFmtId="164" fontId="19" fillId="0" borderId="12" xfId="0" applyNumberFormat="1" applyFont="1" applyBorder="1" applyAlignment="1">
      <alignment vertical="center"/>
    </xf>
    <xf numFmtId="0" fontId="21" fillId="0" borderId="12" xfId="0" applyFont="1" applyBorder="1" applyAlignment="1">
      <alignment vertical="center" wrapText="1"/>
    </xf>
    <xf numFmtId="3" fontId="21" fillId="0" borderId="12" xfId="0" applyNumberFormat="1" applyFont="1" applyBorder="1" applyAlignment="1">
      <alignment vertical="center"/>
    </xf>
    <xf numFmtId="164" fontId="21" fillId="0" borderId="12" xfId="0" applyNumberFormat="1" applyFont="1" applyBorder="1" applyAlignment="1">
      <alignment vertical="center"/>
    </xf>
    <xf numFmtId="0" fontId="21" fillId="0" borderId="12" xfId="0" quotePrefix="1" applyFont="1" applyBorder="1" applyAlignment="1">
      <alignment horizontal="center" vertical="center"/>
    </xf>
    <xf numFmtId="0" fontId="21" fillId="0" borderId="12" xfId="0" applyFont="1" applyBorder="1" applyAlignment="1">
      <alignment horizontal="center" vertical="center"/>
    </xf>
    <xf numFmtId="9" fontId="21" fillId="0" borderId="12" xfId="0" quotePrefix="1" applyNumberFormat="1" applyFont="1" applyBorder="1" applyAlignment="1">
      <alignment horizontal="center" vertical="center"/>
    </xf>
    <xf numFmtId="0" fontId="21" fillId="0" borderId="12" xfId="0" applyFont="1" applyBorder="1" applyAlignment="1">
      <alignment vertical="center"/>
    </xf>
    <xf numFmtId="0" fontId="20" fillId="0" borderId="12" xfId="0" applyFont="1" applyBorder="1" applyAlignment="1">
      <alignment vertical="center" wrapText="1"/>
    </xf>
    <xf numFmtId="0" fontId="19" fillId="0" borderId="12" xfId="0" applyFont="1" applyBorder="1" applyAlignment="1">
      <alignment horizontal="center" vertical="center" wrapText="1"/>
    </xf>
    <xf numFmtId="3" fontId="19" fillId="0" borderId="12" xfId="0" applyNumberFormat="1" applyFont="1" applyBorder="1" applyAlignment="1">
      <alignment vertical="center" wrapText="1"/>
    </xf>
    <xf numFmtId="165" fontId="19" fillId="0" borderId="12" xfId="0" applyNumberFormat="1" applyFont="1" applyBorder="1" applyAlignment="1">
      <alignment vertical="center" wrapText="1"/>
    </xf>
    <xf numFmtId="164" fontId="21" fillId="5" borderId="12" xfId="0" applyNumberFormat="1" applyFont="1" applyFill="1" applyBorder="1" applyAlignment="1">
      <alignment vertical="center"/>
    </xf>
    <xf numFmtId="0" fontId="39" fillId="0" borderId="0" xfId="0" applyFont="1" applyAlignment="1">
      <alignment horizontal="left" vertical="center" wrapText="1"/>
    </xf>
    <xf numFmtId="0" fontId="40" fillId="0" borderId="0" xfId="0" applyFont="1"/>
    <xf numFmtId="0" fontId="21" fillId="0" borderId="0" xfId="0" applyFont="1" applyAlignment="1">
      <alignment horizontal="right"/>
    </xf>
    <xf numFmtId="0" fontId="4" fillId="0" borderId="0" xfId="0" applyFont="1"/>
    <xf numFmtId="0" fontId="20" fillId="0" borderId="1" xfId="0" applyFont="1" applyBorder="1" applyAlignment="1">
      <alignment horizontal="center" vertical="center"/>
    </xf>
    <xf numFmtId="0" fontId="42" fillId="0" borderId="0" xfId="0" applyFont="1" applyAlignment="1">
      <alignment horizontal="center" vertical="center" wrapText="1"/>
    </xf>
    <xf numFmtId="0" fontId="20" fillId="0" borderId="1" xfId="0" applyFont="1" applyBorder="1" applyAlignment="1">
      <alignment horizontal="left" vertical="center" wrapText="1"/>
    </xf>
    <xf numFmtId="3" fontId="20" fillId="0" borderId="1" xfId="0" applyNumberFormat="1" applyFont="1" applyBorder="1" applyAlignment="1">
      <alignment horizontal="right" vertical="center"/>
    </xf>
    <xf numFmtId="3" fontId="42" fillId="0" borderId="0" xfId="0" applyNumberFormat="1" applyFont="1" applyAlignment="1">
      <alignment horizontal="right" vertical="center"/>
    </xf>
    <xf numFmtId="0" fontId="20" fillId="0" borderId="1" xfId="0" applyFont="1" applyBorder="1" applyAlignment="1">
      <alignment horizontal="right" vertical="center"/>
    </xf>
    <xf numFmtId="0" fontId="42" fillId="0" borderId="0" xfId="0" applyFont="1" applyAlignment="1">
      <alignment horizontal="right" vertical="center"/>
    </xf>
    <xf numFmtId="167" fontId="20" fillId="0" borderId="1" xfId="0" applyNumberFormat="1" applyFont="1" applyBorder="1" applyAlignment="1">
      <alignment horizontal="right" vertical="center"/>
    </xf>
    <xf numFmtId="0" fontId="19" fillId="0" borderId="1" xfId="0" applyFont="1" applyBorder="1" applyAlignment="1">
      <alignment horizontal="center" vertical="center"/>
    </xf>
    <xf numFmtId="0" fontId="19" fillId="0" borderId="1" xfId="0" applyFont="1" applyBorder="1" applyAlignment="1">
      <alignment horizontal="left" vertical="center" wrapText="1"/>
    </xf>
    <xf numFmtId="167" fontId="19" fillId="0" borderId="1" xfId="0" applyNumberFormat="1" applyFont="1" applyBorder="1" applyAlignment="1">
      <alignment horizontal="right" vertical="center"/>
    </xf>
    <xf numFmtId="0" fontId="9" fillId="0" borderId="0" xfId="0" applyFont="1" applyAlignment="1">
      <alignment horizontal="right" vertical="center"/>
    </xf>
    <xf numFmtId="0" fontId="19" fillId="0" borderId="1" xfId="0" applyFont="1" applyBorder="1" applyAlignment="1">
      <alignment horizontal="right" vertical="center"/>
    </xf>
    <xf numFmtId="0" fontId="20" fillId="0" borderId="7" xfId="0" applyFont="1" applyBorder="1" applyAlignment="1">
      <alignment horizontal="center" vertical="center" wrapText="1"/>
    </xf>
    <xf numFmtId="0" fontId="21" fillId="0" borderId="9" xfId="0" applyFont="1" applyBorder="1" applyAlignment="1">
      <alignment horizontal="center" vertical="center" wrapText="1"/>
    </xf>
    <xf numFmtId="0" fontId="20" fillId="0" borderId="7" xfId="0" applyFont="1" applyBorder="1" applyAlignment="1">
      <alignment horizontal="left" vertical="center" wrapText="1"/>
    </xf>
    <xf numFmtId="0" fontId="7" fillId="0" borderId="7" xfId="0" applyFont="1" applyBorder="1" applyAlignment="1">
      <alignment horizontal="center" vertical="center" wrapText="1"/>
    </xf>
    <xf numFmtId="3" fontId="20" fillId="0" borderId="7" xfId="0" applyNumberFormat="1" applyFont="1" applyBorder="1" applyAlignment="1">
      <alignment horizontal="right" vertical="center"/>
    </xf>
    <xf numFmtId="0" fontId="20" fillId="0" borderId="12" xfId="0" applyFont="1" applyBorder="1" applyAlignment="1">
      <alignment horizontal="center" vertical="center"/>
    </xf>
    <xf numFmtId="0" fontId="25" fillId="0" borderId="2" xfId="0" applyFont="1" applyBorder="1" applyAlignment="1">
      <alignment horizontal="center" vertical="center"/>
    </xf>
    <xf numFmtId="0" fontId="22" fillId="0" borderId="10" xfId="0" applyFont="1" applyBorder="1" applyAlignment="1">
      <alignment horizontal="center" vertical="center"/>
    </xf>
    <xf numFmtId="0" fontId="25" fillId="0" borderId="12" xfId="0" applyFont="1" applyBorder="1" applyAlignment="1">
      <alignment horizontal="center" vertical="center" wrapText="1"/>
    </xf>
    <xf numFmtId="0" fontId="13" fillId="0" borderId="12" xfId="0" applyFont="1" applyBorder="1"/>
    <xf numFmtId="0" fontId="22" fillId="0" borderId="10" xfId="0" applyFont="1" applyBorder="1" applyAlignment="1">
      <alignment vertical="center"/>
    </xf>
    <xf numFmtId="0" fontId="25" fillId="0" borderId="10" xfId="0" applyFont="1" applyBorder="1" applyAlignment="1">
      <alignment vertical="center"/>
    </xf>
    <xf numFmtId="0" fontId="22" fillId="0" borderId="5" xfId="0" applyFont="1" applyBorder="1" applyAlignment="1">
      <alignment vertical="center"/>
    </xf>
    <xf numFmtId="0" fontId="25" fillId="0" borderId="12" xfId="0" applyFont="1" applyBorder="1" applyAlignment="1">
      <alignment horizontal="center" vertical="center"/>
    </xf>
    <xf numFmtId="0" fontId="25" fillId="0" borderId="12" xfId="0" applyFont="1" applyBorder="1" applyAlignment="1">
      <alignment vertical="center"/>
    </xf>
    <xf numFmtId="0" fontId="22" fillId="0" borderId="12" xfId="0" applyFont="1" applyBorder="1" applyAlignment="1">
      <alignment horizontal="center" vertical="center"/>
    </xf>
    <xf numFmtId="3" fontId="25" fillId="0" borderId="1" xfId="0" applyNumberFormat="1" applyFont="1" applyBorder="1" applyAlignment="1">
      <alignment vertical="center"/>
    </xf>
    <xf numFmtId="3" fontId="22" fillId="0" borderId="1" xfId="0" applyNumberFormat="1" applyFont="1" applyBorder="1" applyAlignment="1">
      <alignment vertical="center"/>
    </xf>
    <xf numFmtId="0" fontId="22" fillId="0" borderId="7" xfId="0" applyFont="1" applyBorder="1" applyAlignment="1">
      <alignment horizontal="center" vertical="center" wrapText="1"/>
    </xf>
    <xf numFmtId="0" fontId="17" fillId="0" borderId="1" xfId="0" applyFont="1" applyBorder="1" applyAlignment="1">
      <alignment horizontal="center" vertical="center" wrapText="1"/>
    </xf>
    <xf numFmtId="0" fontId="22" fillId="0" borderId="7" xfId="0" applyFont="1" applyBorder="1" applyAlignment="1">
      <alignment vertical="center" wrapText="1"/>
    </xf>
    <xf numFmtId="166" fontId="22" fillId="0" borderId="7" xfId="0" applyNumberFormat="1" applyFont="1" applyBorder="1" applyAlignment="1">
      <alignment vertical="center" wrapText="1"/>
    </xf>
    <xf numFmtId="0" fontId="17" fillId="0" borderId="12" xfId="0" applyFont="1" applyBorder="1" applyAlignment="1">
      <alignment horizontal="center" vertical="center" wrapText="1"/>
    </xf>
    <xf numFmtId="0" fontId="47" fillId="0" borderId="0" xfId="0" applyFont="1" applyAlignment="1">
      <alignment vertical="center" wrapText="1"/>
    </xf>
    <xf numFmtId="0" fontId="25" fillId="0" borderId="4" xfId="0" applyFont="1" applyBorder="1" applyAlignment="1">
      <alignment vertical="center" wrapText="1"/>
    </xf>
    <xf numFmtId="3" fontId="26" fillId="2" borderId="1" xfId="0" applyNumberFormat="1" applyFont="1" applyFill="1" applyBorder="1" applyAlignment="1">
      <alignment horizontal="right" vertical="center" wrapText="1"/>
    </xf>
    <xf numFmtId="0" fontId="14" fillId="3" borderId="12" xfId="0" applyFont="1" applyFill="1" applyBorder="1" applyAlignment="1">
      <alignment horizontal="center" vertical="center" wrapText="1"/>
    </xf>
    <xf numFmtId="0" fontId="22" fillId="0" borderId="12" xfId="0" applyFont="1" applyBorder="1" applyAlignment="1">
      <alignment horizontal="center" vertical="center" wrapText="1"/>
    </xf>
    <xf numFmtId="0" fontId="49" fillId="0" borderId="9" xfId="1" applyFont="1" applyAlignment="1">
      <alignment horizontal="center" vertical="center"/>
    </xf>
    <xf numFmtId="0" fontId="49" fillId="0" borderId="9" xfId="1" applyFont="1" applyAlignment="1">
      <alignment horizontal="center" vertical="center" wrapText="1"/>
    </xf>
    <xf numFmtId="0" fontId="56" fillId="0" borderId="12" xfId="0" applyFont="1" applyBorder="1" applyAlignment="1">
      <alignment horizontal="left" vertical="center" wrapText="1"/>
    </xf>
    <xf numFmtId="0" fontId="57" fillId="0" borderId="1" xfId="0" applyFont="1" applyBorder="1" applyAlignment="1">
      <alignment horizontal="center" vertical="center" wrapText="1"/>
    </xf>
    <xf numFmtId="0" fontId="56" fillId="0" borderId="1" xfId="0" applyFont="1" applyBorder="1" applyAlignment="1">
      <alignment vertical="center" wrapText="1"/>
    </xf>
    <xf numFmtId="0" fontId="56" fillId="0" borderId="10" xfId="0" applyFont="1" applyBorder="1" applyAlignment="1">
      <alignment vertical="center" wrapText="1"/>
    </xf>
    <xf numFmtId="0" fontId="33" fillId="0" borderId="12" xfId="0" applyFont="1" applyBorder="1" applyAlignment="1">
      <alignment horizontal="left" vertical="center" wrapText="1"/>
    </xf>
    <xf numFmtId="0" fontId="20" fillId="0" borderId="10" xfId="0" applyFont="1" applyBorder="1" applyAlignment="1">
      <alignment vertical="center"/>
    </xf>
    <xf numFmtId="0" fontId="20" fillId="0" borderId="10" xfId="0" applyFont="1" applyBorder="1" applyAlignment="1">
      <alignment horizontal="center" vertical="center"/>
    </xf>
    <xf numFmtId="3" fontId="7" fillId="0" borderId="10" xfId="0" applyNumberFormat="1" applyFont="1" applyBorder="1" applyAlignment="1">
      <alignment horizontal="right" vertical="center" wrapText="1"/>
    </xf>
    <xf numFmtId="0" fontId="20" fillId="0" borderId="10" xfId="0" applyFont="1" applyBorder="1" applyAlignment="1">
      <alignment horizontal="center"/>
    </xf>
    <xf numFmtId="0" fontId="19" fillId="0" borderId="12" xfId="0" applyFont="1" applyBorder="1"/>
    <xf numFmtId="3" fontId="41" fillId="0" borderId="12" xfId="0" applyNumberFormat="1" applyFont="1" applyBorder="1"/>
    <xf numFmtId="0" fontId="41" fillId="0" borderId="12" xfId="0" applyFont="1" applyBorder="1" applyAlignment="1">
      <alignment horizontal="center" vertical="center"/>
    </xf>
    <xf numFmtId="3" fontId="12" fillId="5" borderId="1" xfId="0" applyNumberFormat="1" applyFont="1" applyFill="1" applyBorder="1" applyAlignment="1">
      <alignment horizontal="right" vertical="center" wrapText="1"/>
    </xf>
    <xf numFmtId="0" fontId="33" fillId="0" borderId="0" xfId="0" applyFont="1" applyAlignment="1">
      <alignment vertical="center" wrapText="1"/>
    </xf>
    <xf numFmtId="0" fontId="33" fillId="0" borderId="0" xfId="0" applyFont="1"/>
    <xf numFmtId="3" fontId="33" fillId="0" borderId="0" xfId="0" applyNumberFormat="1" applyFont="1" applyAlignment="1">
      <alignment vertical="center" wrapText="1"/>
    </xf>
    <xf numFmtId="0" fontId="53" fillId="0" borderId="1" xfId="0" applyFont="1" applyBorder="1" applyAlignment="1">
      <alignment horizontal="center" vertical="center" wrapText="1"/>
    </xf>
    <xf numFmtId="0" fontId="53" fillId="0" borderId="1" xfId="0" applyFont="1" applyBorder="1" applyAlignment="1">
      <alignment vertical="center" wrapText="1"/>
    </xf>
    <xf numFmtId="0" fontId="33" fillId="0" borderId="1" xfId="0" applyFont="1" applyBorder="1" applyAlignment="1">
      <alignment vertical="center" wrapText="1"/>
    </xf>
    <xf numFmtId="0" fontId="54" fillId="0" borderId="1" xfId="0" applyFont="1" applyBorder="1" applyAlignment="1">
      <alignment horizontal="center" vertical="center" wrapText="1"/>
    </xf>
    <xf numFmtId="0" fontId="54" fillId="0" borderId="1" xfId="0" applyFont="1" applyBorder="1" applyAlignment="1">
      <alignment vertical="center" wrapText="1"/>
    </xf>
    <xf numFmtId="0" fontId="54" fillId="0" borderId="1" xfId="0" applyFont="1" applyBorder="1" applyAlignment="1">
      <alignment wrapText="1"/>
    </xf>
    <xf numFmtId="0" fontId="53" fillId="0" borderId="4" xfId="0" applyFont="1" applyBorder="1" applyAlignment="1">
      <alignment vertical="center" wrapText="1"/>
    </xf>
    <xf numFmtId="0" fontId="53" fillId="0" borderId="2" xfId="0" applyFont="1" applyBorder="1" applyAlignment="1">
      <alignment vertical="center" wrapText="1"/>
    </xf>
    <xf numFmtId="0" fontId="33" fillId="0" borderId="3" xfId="0" applyFont="1" applyBorder="1" applyAlignment="1">
      <alignment vertical="center" wrapText="1"/>
    </xf>
    <xf numFmtId="0" fontId="33" fillId="0" borderId="4" xfId="0" applyFont="1" applyBorder="1" applyAlignment="1">
      <alignment vertical="center" wrapText="1"/>
    </xf>
    <xf numFmtId="0" fontId="33" fillId="0" borderId="10" xfId="0" applyFont="1" applyBorder="1" applyAlignment="1">
      <alignment vertical="center" wrapText="1"/>
    </xf>
    <xf numFmtId="0" fontId="54" fillId="0" borderId="10" xfId="0" applyFont="1" applyBorder="1" applyAlignment="1">
      <alignment vertical="center" wrapText="1"/>
    </xf>
    <xf numFmtId="0" fontId="53" fillId="0" borderId="1" xfId="0" applyFont="1" applyBorder="1" applyAlignment="1">
      <alignment horizontal="center" vertical="top" wrapText="1"/>
    </xf>
    <xf numFmtId="0" fontId="53" fillId="0" borderId="12" xfId="0" applyFont="1" applyBorder="1" applyAlignment="1">
      <alignment vertical="top" wrapText="1"/>
    </xf>
    <xf numFmtId="0" fontId="53" fillId="0" borderId="12" xfId="0" applyFont="1" applyBorder="1" applyAlignment="1">
      <alignment vertical="center" wrapText="1"/>
    </xf>
    <xf numFmtId="0" fontId="33" fillId="0" borderId="12" xfId="0" applyFont="1" applyBorder="1" applyAlignment="1">
      <alignment vertical="center" wrapText="1"/>
    </xf>
    <xf numFmtId="0" fontId="53" fillId="0" borderId="7" xfId="0" applyFont="1" applyBorder="1" applyAlignment="1">
      <alignment vertical="center" wrapText="1"/>
    </xf>
    <xf numFmtId="0" fontId="33" fillId="0" borderId="7" xfId="0" applyFont="1" applyBorder="1" applyAlignment="1">
      <alignment vertical="center" wrapText="1"/>
    </xf>
    <xf numFmtId="0" fontId="33" fillId="0" borderId="2" xfId="0" applyFont="1" applyBorder="1" applyAlignment="1">
      <alignment vertical="center" wrapText="1"/>
    </xf>
    <xf numFmtId="0" fontId="53" fillId="0" borderId="0" xfId="0" applyFont="1" applyAlignment="1">
      <alignment horizontal="center" vertical="center" wrapText="1"/>
    </xf>
    <xf numFmtId="0" fontId="33" fillId="0" borderId="0" xfId="0" applyFont="1" applyAlignment="1">
      <alignment wrapText="1"/>
    </xf>
    <xf numFmtId="0" fontId="56" fillId="0" borderId="2" xfId="0" applyFont="1" applyBorder="1" applyAlignment="1">
      <alignment horizontal="center" vertical="center" wrapText="1"/>
    </xf>
    <xf numFmtId="0" fontId="33" fillId="0" borderId="1" xfId="0" applyFont="1" applyBorder="1" applyAlignment="1">
      <alignment horizontal="left" vertical="center" wrapText="1"/>
    </xf>
    <xf numFmtId="0" fontId="33" fillId="0" borderId="1" xfId="0" applyFont="1" applyBorder="1" applyAlignment="1">
      <alignment horizontal="center" vertical="center" wrapText="1"/>
    </xf>
    <xf numFmtId="0" fontId="33" fillId="0" borderId="2" xfId="0" applyFont="1" applyBorder="1" applyAlignment="1">
      <alignment horizontal="center" vertical="center" wrapText="1"/>
    </xf>
    <xf numFmtId="49" fontId="25" fillId="0" borderId="0" xfId="0" applyNumberFormat="1" applyFont="1"/>
    <xf numFmtId="43" fontId="25" fillId="0" borderId="0" xfId="0" applyNumberFormat="1" applyFont="1" applyAlignment="1">
      <alignment vertical="center" wrapText="1"/>
    </xf>
    <xf numFmtId="0" fontId="53" fillId="0" borderId="9" xfId="0" applyFont="1" applyBorder="1" applyAlignment="1">
      <alignment horizontal="center" vertical="center" wrapText="1"/>
    </xf>
    <xf numFmtId="0" fontId="44" fillId="0" borderId="0" xfId="0" applyFont="1" applyAlignment="1">
      <alignment horizontal="center"/>
    </xf>
    <xf numFmtId="0" fontId="66" fillId="0" borderId="10" xfId="0" applyFont="1" applyBorder="1" applyAlignment="1">
      <alignment horizontal="center" vertical="center" wrapText="1"/>
    </xf>
    <xf numFmtId="0" fontId="16" fillId="3" borderId="12" xfId="0" applyFont="1" applyFill="1" applyBorder="1" applyAlignment="1">
      <alignment horizontal="center" vertical="center" wrapText="1"/>
    </xf>
    <xf numFmtId="0" fontId="16" fillId="3" borderId="12" xfId="0" applyFont="1" applyFill="1" applyBorder="1" applyAlignment="1">
      <alignment vertical="center" wrapText="1"/>
    </xf>
    <xf numFmtId="0" fontId="16" fillId="3" borderId="12" xfId="0" applyFont="1" applyFill="1" applyBorder="1" applyAlignment="1">
      <alignment horizontal="justify" vertical="center" wrapText="1"/>
    </xf>
    <xf numFmtId="0" fontId="25" fillId="0" borderId="12" xfId="0" applyFont="1" applyBorder="1"/>
    <xf numFmtId="0" fontId="44" fillId="0" borderId="0" xfId="0" applyFont="1"/>
    <xf numFmtId="0" fontId="66" fillId="0" borderId="12" xfId="0" applyFont="1" applyBorder="1" applyAlignment="1">
      <alignment horizontal="center" vertical="center" wrapText="1"/>
    </xf>
    <xf numFmtId="0" fontId="25" fillId="3" borderId="12" xfId="0" applyFont="1" applyFill="1" applyBorder="1" applyAlignment="1">
      <alignment horizontal="center" vertical="center" wrapText="1"/>
    </xf>
    <xf numFmtId="0" fontId="16" fillId="0" borderId="12" xfId="0" applyFont="1" applyBorder="1" applyAlignment="1">
      <alignment horizontal="center" vertical="center" wrapText="1"/>
    </xf>
    <xf numFmtId="0" fontId="16" fillId="0" borderId="12" xfId="0" applyFont="1" applyBorder="1" applyAlignment="1">
      <alignment horizontal="justify" vertical="center" wrapText="1"/>
    </xf>
    <xf numFmtId="0" fontId="25" fillId="0" borderId="12" xfId="0" applyFont="1" applyBorder="1" applyAlignment="1">
      <alignment horizontal="justify" vertical="center" wrapText="1"/>
    </xf>
    <xf numFmtId="0" fontId="33" fillId="0" borderId="9" xfId="0" applyFont="1" applyBorder="1" applyAlignment="1">
      <alignment vertical="center" wrapText="1"/>
    </xf>
    <xf numFmtId="0" fontId="53" fillId="0" borderId="12" xfId="0" applyFont="1" applyBorder="1" applyAlignment="1">
      <alignment horizontal="center" vertical="top" wrapText="1"/>
    </xf>
    <xf numFmtId="49" fontId="16" fillId="0" borderId="12" xfId="0" applyNumberFormat="1" applyFont="1" applyBorder="1" applyAlignment="1">
      <alignment horizontal="left" vertical="center" wrapText="1"/>
    </xf>
    <xf numFmtId="0" fontId="54" fillId="0" borderId="12" xfId="0" applyFont="1" applyBorder="1" applyAlignment="1">
      <alignment vertical="center" wrapText="1"/>
    </xf>
    <xf numFmtId="0" fontId="54" fillId="0" borderId="12" xfId="0" applyFont="1" applyBorder="1" applyAlignment="1">
      <alignment horizontal="center" vertical="center" wrapText="1"/>
    </xf>
    <xf numFmtId="0" fontId="54" fillId="0" borderId="9" xfId="0" applyFont="1" applyBorder="1" applyAlignment="1">
      <alignment vertical="center" wrapText="1"/>
    </xf>
    <xf numFmtId="0" fontId="33" fillId="0" borderId="12" xfId="0" applyFont="1" applyBorder="1"/>
    <xf numFmtId="0" fontId="61" fillId="0" borderId="12" xfId="0" applyFont="1" applyBorder="1" applyAlignment="1">
      <alignment horizontal="left" vertical="center" wrapText="1"/>
    </xf>
    <xf numFmtId="49" fontId="16" fillId="0" borderId="12" xfId="0" applyNumberFormat="1" applyFont="1" applyBorder="1" applyAlignment="1">
      <alignment horizontal="justify" vertical="center" wrapText="1"/>
    </xf>
    <xf numFmtId="0" fontId="55" fillId="0" borderId="9" xfId="3" applyFont="1"/>
    <xf numFmtId="0" fontId="34" fillId="0" borderId="9" xfId="4" applyFont="1" applyAlignment="1">
      <alignment horizontal="center" vertical="center" wrapText="1"/>
    </xf>
    <xf numFmtId="0" fontId="57" fillId="3" borderId="12" xfId="0" applyFont="1" applyFill="1" applyBorder="1" applyAlignment="1">
      <alignment horizontal="center" vertical="center" wrapText="1"/>
    </xf>
    <xf numFmtId="0" fontId="33" fillId="0" borderId="0" xfId="0" applyFont="1" applyAlignment="1">
      <alignment horizontal="center" vertical="center" wrapText="1"/>
    </xf>
    <xf numFmtId="0" fontId="33" fillId="0" borderId="12" xfId="0" applyFont="1" applyBorder="1" applyAlignment="1">
      <alignment horizontal="center" vertical="center" wrapText="1"/>
    </xf>
    <xf numFmtId="0" fontId="56" fillId="0" borderId="0" xfId="0" applyFont="1"/>
    <xf numFmtId="0" fontId="34" fillId="0" borderId="12" xfId="0" applyFont="1" applyBorder="1" applyAlignment="1">
      <alignment horizontal="center" vertical="center" wrapText="1"/>
    </xf>
    <xf numFmtId="0" fontId="71" fillId="0" borderId="12" xfId="0" applyFont="1" applyBorder="1" applyAlignment="1">
      <alignment horizontal="center" vertical="center" wrapText="1"/>
    </xf>
    <xf numFmtId="0" fontId="72" fillId="0" borderId="12" xfId="0" applyFont="1" applyBorder="1" applyAlignment="1">
      <alignment horizontal="center" vertical="center" wrapText="1"/>
    </xf>
    <xf numFmtId="0" fontId="34" fillId="0" borderId="9" xfId="6" applyFont="1"/>
    <xf numFmtId="0" fontId="33" fillId="0" borderId="9" xfId="6" applyFont="1"/>
    <xf numFmtId="0" fontId="74" fillId="0" borderId="0" xfId="0" applyFont="1"/>
    <xf numFmtId="0" fontId="75" fillId="0" borderId="0" xfId="0" applyFont="1"/>
    <xf numFmtId="0" fontId="33" fillId="0" borderId="5" xfId="0" applyFont="1" applyBorder="1" applyAlignment="1">
      <alignment horizontal="center" vertical="center" wrapText="1"/>
    </xf>
    <xf numFmtId="0" fontId="56" fillId="0" borderId="12" xfId="0" applyFont="1" applyBorder="1" applyAlignment="1">
      <alignment horizontal="center" vertical="center" wrapText="1"/>
    </xf>
    <xf numFmtId="0" fontId="0" fillId="0" borderId="12" xfId="0" applyBorder="1" applyAlignment="1">
      <alignment vertical="center" wrapText="1"/>
    </xf>
    <xf numFmtId="0" fontId="33" fillId="0" borderId="12" xfId="0" applyFont="1" applyBorder="1" applyAlignment="1">
      <alignment wrapText="1"/>
    </xf>
    <xf numFmtId="0" fontId="54" fillId="0" borderId="9" xfId="0" applyFont="1" applyBorder="1" applyAlignment="1">
      <alignment horizontal="center" vertical="center" wrapText="1"/>
    </xf>
    <xf numFmtId="49" fontId="14" fillId="0" borderId="12" xfId="0" applyNumberFormat="1" applyFont="1" applyBorder="1" applyAlignment="1">
      <alignment horizontal="justify" vertical="center" wrapText="1"/>
    </xf>
    <xf numFmtId="49" fontId="14" fillId="0" borderId="12" xfId="0" applyNumberFormat="1" applyFont="1" applyBorder="1" applyAlignment="1">
      <alignment horizontal="center" vertical="center" wrapText="1"/>
    </xf>
    <xf numFmtId="0" fontId="53" fillId="0" borderId="12" xfId="0" applyFont="1" applyBorder="1" applyAlignment="1">
      <alignment horizontal="center" vertical="center" wrapText="1"/>
    </xf>
    <xf numFmtId="0" fontId="34" fillId="0" borderId="12" xfId="0" applyFont="1" applyBorder="1" applyAlignment="1">
      <alignment horizontal="left" vertical="center" wrapText="1"/>
    </xf>
    <xf numFmtId="0" fontId="59" fillId="0" borderId="12" xfId="0" applyFont="1" applyBorder="1" applyAlignment="1">
      <alignment horizontal="left" vertical="center" wrapText="1"/>
    </xf>
    <xf numFmtId="0" fontId="59" fillId="0" borderId="12" xfId="0" applyFont="1" applyBorder="1" applyAlignment="1">
      <alignment horizontal="center" vertical="center" wrapText="1"/>
    </xf>
    <xf numFmtId="0" fontId="60" fillId="0" borderId="12" xfId="0" applyFont="1" applyBorder="1" applyAlignment="1">
      <alignment horizontal="left" vertical="center" wrapText="1"/>
    </xf>
    <xf numFmtId="0" fontId="60" fillId="0" borderId="12" xfId="0" applyFont="1" applyBorder="1" applyAlignment="1">
      <alignment horizontal="center" vertical="center" wrapText="1"/>
    </xf>
    <xf numFmtId="0" fontId="62" fillId="0" borderId="12" xfId="0" applyFont="1" applyBorder="1" applyAlignment="1">
      <alignment horizontal="center" vertical="center" wrapText="1"/>
    </xf>
    <xf numFmtId="0" fontId="65" fillId="0" borderId="12" xfId="0" applyFont="1" applyBorder="1" applyAlignment="1">
      <alignment vertical="center" wrapText="1"/>
    </xf>
    <xf numFmtId="0" fontId="33" fillId="0" borderId="12" xfId="0" applyFont="1" applyBorder="1" applyAlignment="1">
      <alignment vertical="center"/>
    </xf>
    <xf numFmtId="0" fontId="62" fillId="0" borderId="12" xfId="0" applyFont="1" applyBorder="1" applyAlignment="1">
      <alignment horizontal="left" vertical="center" wrapText="1"/>
    </xf>
    <xf numFmtId="0" fontId="61" fillId="0" borderId="12" xfId="0" applyFont="1" applyBorder="1" applyAlignment="1">
      <alignment horizontal="center" vertical="center" wrapText="1"/>
    </xf>
    <xf numFmtId="0" fontId="54" fillId="0" borderId="12" xfId="0" applyFont="1" applyBorder="1" applyAlignment="1">
      <alignment wrapText="1"/>
    </xf>
    <xf numFmtId="0" fontId="53" fillId="0" borderId="12" xfId="0" applyFont="1" applyBorder="1" applyAlignment="1">
      <alignment horizontal="left" vertical="center" wrapText="1"/>
    </xf>
    <xf numFmtId="0" fontId="49" fillId="0" borderId="12" xfId="0" applyFont="1" applyBorder="1" applyAlignment="1">
      <alignment horizontal="center" vertical="center" wrapText="1"/>
    </xf>
    <xf numFmtId="0" fontId="49" fillId="0" borderId="12" xfId="0" applyFont="1" applyBorder="1" applyAlignment="1">
      <alignment horizontal="left" vertical="center" wrapText="1"/>
    </xf>
    <xf numFmtId="0" fontId="0" fillId="0" borderId="12" xfId="0" applyBorder="1" applyAlignment="1">
      <alignment vertical="center"/>
    </xf>
    <xf numFmtId="0" fontId="22" fillId="2" borderId="12" xfId="0" applyFont="1" applyFill="1" applyBorder="1" applyAlignment="1">
      <alignment horizontal="center" vertical="center" wrapText="1"/>
    </xf>
    <xf numFmtId="0" fontId="57" fillId="0" borderId="12" xfId="0" applyFont="1" applyBorder="1" applyAlignment="1">
      <alignment horizontal="center" vertical="center" wrapText="1"/>
    </xf>
    <xf numFmtId="0" fontId="57" fillId="0" borderId="12" xfId="0" applyFont="1" applyBorder="1" applyAlignment="1">
      <alignment vertical="center" wrapText="1"/>
    </xf>
    <xf numFmtId="0" fontId="25" fillId="2" borderId="12" xfId="0" applyFont="1" applyFill="1" applyBorder="1" applyAlignment="1">
      <alignment vertical="center" wrapText="1"/>
    </xf>
    <xf numFmtId="0" fontId="59" fillId="0" borderId="12" xfId="0" applyFont="1" applyBorder="1" applyAlignment="1">
      <alignment vertical="center" wrapText="1"/>
    </xf>
    <xf numFmtId="0" fontId="22" fillId="2" borderId="12" xfId="0" applyFont="1" applyFill="1" applyBorder="1" applyAlignment="1">
      <alignment vertical="center" wrapText="1"/>
    </xf>
    <xf numFmtId="0" fontId="56" fillId="0" borderId="12" xfId="0" applyFont="1" applyBorder="1" applyAlignment="1">
      <alignment vertical="center" wrapText="1"/>
    </xf>
    <xf numFmtId="0" fontId="25" fillId="2" borderId="12" xfId="0" applyFont="1" applyFill="1" applyBorder="1" applyAlignment="1">
      <alignment horizontal="left" vertical="center" wrapText="1"/>
    </xf>
    <xf numFmtId="0" fontId="49" fillId="0" borderId="12" xfId="0" applyFont="1" applyBorder="1" applyAlignment="1">
      <alignment vertical="center" wrapText="1"/>
    </xf>
    <xf numFmtId="0" fontId="16" fillId="0" borderId="12" xfId="0" applyFont="1" applyBorder="1" applyAlignment="1">
      <alignment vertical="center" wrapText="1"/>
    </xf>
    <xf numFmtId="0" fontId="14" fillId="0" borderId="12" xfId="0" applyFont="1" applyBorder="1" applyAlignment="1">
      <alignment horizontal="center" vertical="center" wrapText="1"/>
    </xf>
    <xf numFmtId="0" fontId="14" fillId="0" borderId="12" xfId="0" applyFont="1" applyBorder="1" applyAlignment="1">
      <alignment horizontal="justify" vertical="center" wrapText="1"/>
    </xf>
    <xf numFmtId="0" fontId="76" fillId="0" borderId="12" xfId="0" applyFont="1" applyBorder="1" applyAlignment="1">
      <alignment vertical="center"/>
    </xf>
    <xf numFmtId="49" fontId="19" fillId="0" borderId="0" xfId="0" applyNumberFormat="1" applyFont="1" applyAlignment="1">
      <alignment vertical="center"/>
    </xf>
    <xf numFmtId="49" fontId="19" fillId="0" borderId="0" xfId="0" applyNumberFormat="1" applyFont="1"/>
    <xf numFmtId="49" fontId="20" fillId="0" borderId="0" xfId="0" applyNumberFormat="1" applyFont="1" applyAlignment="1">
      <alignment horizontal="center" vertical="center"/>
    </xf>
    <xf numFmtId="49" fontId="7" fillId="3" borderId="12" xfId="0" applyNumberFormat="1" applyFont="1" applyFill="1" applyBorder="1" applyAlignment="1">
      <alignment horizontal="center" vertical="center" wrapText="1"/>
    </xf>
    <xf numFmtId="49" fontId="19" fillId="0" borderId="9" xfId="0" applyNumberFormat="1" applyFont="1" applyBorder="1" applyAlignment="1">
      <alignment vertical="center" wrapText="1"/>
    </xf>
    <xf numFmtId="49" fontId="5" fillId="3" borderId="12" xfId="0" applyNumberFormat="1" applyFont="1" applyFill="1" applyBorder="1" applyAlignment="1">
      <alignment horizontal="justify" vertical="center" wrapText="1"/>
    </xf>
    <xf numFmtId="49" fontId="9" fillId="3" borderId="12" xfId="0" applyNumberFormat="1" applyFont="1" applyFill="1" applyBorder="1" applyAlignment="1">
      <alignment horizontal="justify" vertical="center" wrapText="1"/>
    </xf>
    <xf numFmtId="49" fontId="5" fillId="3" borderId="12" xfId="0" applyNumberFormat="1" applyFont="1" applyFill="1" applyBorder="1" applyAlignment="1">
      <alignment horizontal="left" vertical="center" wrapText="1"/>
    </xf>
    <xf numFmtId="49" fontId="5" fillId="3" borderId="12" xfId="0" applyNumberFormat="1" applyFont="1" applyFill="1" applyBorder="1" applyAlignment="1">
      <alignment horizontal="center" vertical="center" wrapText="1"/>
    </xf>
    <xf numFmtId="49" fontId="5" fillId="5" borderId="12" xfId="0" applyNumberFormat="1" applyFont="1" applyFill="1" applyBorder="1" applyAlignment="1">
      <alignment horizontal="justify" vertical="center" wrapText="1"/>
    </xf>
    <xf numFmtId="49" fontId="19" fillId="3" borderId="12" xfId="0" applyNumberFormat="1" applyFont="1" applyFill="1" applyBorder="1" applyAlignment="1">
      <alignment horizontal="center" vertical="center" wrapText="1"/>
    </xf>
    <xf numFmtId="49" fontId="19" fillId="3" borderId="12" xfId="0" applyNumberFormat="1" applyFont="1" applyFill="1" applyBorder="1" applyAlignment="1">
      <alignment horizontal="justify" vertical="center" wrapText="1"/>
    </xf>
    <xf numFmtId="49" fontId="5" fillId="6" borderId="12" xfId="0" applyNumberFormat="1" applyFont="1" applyFill="1" applyBorder="1" applyAlignment="1">
      <alignment vertical="center" wrapText="1"/>
    </xf>
    <xf numFmtId="49" fontId="5" fillId="3" borderId="12" xfId="0" applyNumberFormat="1" applyFont="1" applyFill="1" applyBorder="1" applyAlignment="1">
      <alignment vertical="center" wrapText="1"/>
    </xf>
    <xf numFmtId="49" fontId="5" fillId="3" borderId="12" xfId="0" quotePrefix="1" applyNumberFormat="1" applyFont="1" applyFill="1" applyBorder="1" applyAlignment="1">
      <alignment horizontal="justify" vertical="center" wrapText="1"/>
    </xf>
    <xf numFmtId="49" fontId="5" fillId="6" borderId="12" xfId="0" applyNumberFormat="1" applyFont="1" applyFill="1" applyBorder="1" applyAlignment="1">
      <alignment horizontal="justify" vertical="center" wrapText="1"/>
    </xf>
    <xf numFmtId="49" fontId="19" fillId="0" borderId="0" xfId="0" applyNumberFormat="1" applyFont="1" applyAlignment="1">
      <alignment horizontal="center"/>
    </xf>
    <xf numFmtId="49" fontId="5" fillId="8" borderId="12" xfId="0" quotePrefix="1" applyNumberFormat="1" applyFont="1" applyFill="1" applyBorder="1" applyAlignment="1">
      <alignment horizontal="justify" vertical="center" wrapText="1"/>
    </xf>
    <xf numFmtId="49" fontId="20" fillId="0" borderId="0" xfId="0" applyNumberFormat="1" applyFont="1" applyAlignment="1">
      <alignment horizontal="center"/>
    </xf>
    <xf numFmtId="49" fontId="16" fillId="0" borderId="0" xfId="0" applyNumberFormat="1" applyFont="1" applyAlignment="1">
      <alignment horizontal="justify" vertical="center"/>
    </xf>
    <xf numFmtId="0" fontId="12" fillId="0" borderId="0" xfId="0" applyFont="1"/>
    <xf numFmtId="0" fontId="77" fillId="0" borderId="0" xfId="0" applyFont="1"/>
    <xf numFmtId="0" fontId="10" fillId="2" borderId="9"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2" fillId="2" borderId="9" xfId="0" applyFont="1" applyFill="1" applyBorder="1" applyAlignment="1">
      <alignment horizontal="left" vertical="center" wrapText="1"/>
    </xf>
    <xf numFmtId="0" fontId="54" fillId="5" borderId="1" xfId="0" applyFont="1" applyFill="1" applyBorder="1" applyAlignment="1">
      <alignment horizontal="center" vertical="center" wrapText="1"/>
    </xf>
    <xf numFmtId="0" fontId="54" fillId="5" borderId="1" xfId="0" applyFont="1" applyFill="1" applyBorder="1" applyAlignment="1">
      <alignment vertical="center" wrapText="1"/>
    </xf>
    <xf numFmtId="0" fontId="54" fillId="7" borderId="1" xfId="0" applyFont="1" applyFill="1" applyBorder="1" applyAlignment="1">
      <alignment vertical="center" wrapText="1"/>
    </xf>
    <xf numFmtId="0" fontId="54" fillId="10" borderId="1" xfId="0" applyFont="1" applyFill="1" applyBorder="1" applyAlignment="1">
      <alignment vertical="center" wrapText="1"/>
    </xf>
    <xf numFmtId="0" fontId="2" fillId="0" borderId="0" xfId="0" applyFont="1"/>
    <xf numFmtId="0" fontId="78" fillId="0" borderId="0" xfId="0" applyFont="1"/>
    <xf numFmtId="0" fontId="14" fillId="0" borderId="12" xfId="0" applyFont="1" applyBorder="1" applyAlignment="1">
      <alignment vertical="center" wrapText="1"/>
    </xf>
    <xf numFmtId="0" fontId="79" fillId="0" borderId="12" xfId="0" applyFont="1" applyBorder="1" applyAlignment="1">
      <alignment horizontal="center" vertical="center" wrapText="1"/>
    </xf>
    <xf numFmtId="0" fontId="58" fillId="0" borderId="12" xfId="0" applyFont="1" applyBorder="1" applyAlignment="1">
      <alignment vertical="center" wrapText="1"/>
    </xf>
    <xf numFmtId="0" fontId="26" fillId="0" borderId="12" xfId="0" applyFont="1" applyBorder="1" applyAlignment="1">
      <alignment vertical="center" wrapText="1"/>
    </xf>
    <xf numFmtId="0" fontId="16" fillId="5" borderId="12" xfId="0" applyFont="1" applyFill="1" applyBorder="1" applyAlignment="1">
      <alignment vertical="center" wrapText="1"/>
    </xf>
    <xf numFmtId="0" fontId="50" fillId="0" borderId="12" xfId="0" applyFont="1" applyBorder="1" applyAlignment="1">
      <alignment vertical="center" wrapText="1"/>
    </xf>
    <xf numFmtId="0" fontId="80" fillId="0" borderId="12" xfId="0" applyFont="1" applyBorder="1" applyAlignment="1">
      <alignment horizontal="center" vertical="center" wrapText="1"/>
    </xf>
    <xf numFmtId="0" fontId="81" fillId="0" borderId="12" xfId="0" applyFont="1" applyBorder="1" applyAlignment="1">
      <alignment horizontal="center" vertical="center" wrapText="1"/>
    </xf>
    <xf numFmtId="0" fontId="25" fillId="0" borderId="12" xfId="0" applyFont="1" applyBorder="1" applyAlignment="1">
      <alignment vertical="center" wrapText="1"/>
    </xf>
    <xf numFmtId="0" fontId="44" fillId="0" borderId="12" xfId="0" applyFont="1" applyBorder="1" applyAlignment="1">
      <alignment vertical="center" wrapText="1"/>
    </xf>
    <xf numFmtId="0" fontId="66" fillId="0" borderId="12" xfId="0" applyFont="1" applyBorder="1" applyAlignment="1">
      <alignment vertical="center" wrapText="1"/>
    </xf>
    <xf numFmtId="0" fontId="79" fillId="0" borderId="12" xfId="0" applyFont="1" applyBorder="1" applyAlignment="1">
      <alignment vertical="center" wrapText="1"/>
    </xf>
    <xf numFmtId="0" fontId="66" fillId="5" borderId="12" xfId="0" applyFont="1" applyFill="1" applyBorder="1" applyAlignment="1">
      <alignment horizontal="center" vertical="center" wrapText="1"/>
    </xf>
    <xf numFmtId="0" fontId="66" fillId="5" borderId="12" xfId="0" applyFont="1" applyFill="1" applyBorder="1" applyAlignment="1">
      <alignment vertical="center" wrapText="1"/>
    </xf>
    <xf numFmtId="0" fontId="25" fillId="9" borderId="12" xfId="0" applyFont="1" applyFill="1" applyBorder="1" applyAlignment="1">
      <alignment vertical="center" wrapText="1"/>
    </xf>
    <xf numFmtId="0" fontId="25" fillId="9" borderId="12" xfId="0" applyFont="1" applyFill="1" applyBorder="1" applyAlignment="1">
      <alignment horizontal="left" vertical="center" wrapText="1"/>
    </xf>
    <xf numFmtId="0" fontId="79" fillId="5" borderId="12" xfId="0" applyFont="1" applyFill="1" applyBorder="1" applyAlignment="1">
      <alignment horizontal="center" vertical="center" wrapText="1"/>
    </xf>
    <xf numFmtId="0" fontId="79" fillId="5" borderId="12" xfId="0" applyFont="1" applyFill="1" applyBorder="1" applyAlignment="1">
      <alignment vertical="center" wrapText="1"/>
    </xf>
    <xf numFmtId="0" fontId="83" fillId="5" borderId="12" xfId="0" applyFont="1" applyFill="1" applyBorder="1" applyAlignment="1">
      <alignment vertical="center"/>
    </xf>
    <xf numFmtId="0" fontId="26" fillId="0" borderId="12" xfId="0" applyFont="1" applyBorder="1" applyAlignment="1">
      <alignment horizontal="center" vertical="center" wrapText="1"/>
    </xf>
    <xf numFmtId="0" fontId="33" fillId="0" borderId="9" xfId="0" applyFont="1" applyBorder="1" applyAlignment="1">
      <alignment horizontal="center" vertical="center" wrapText="1"/>
    </xf>
    <xf numFmtId="0" fontId="57" fillId="0" borderId="2"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0" xfId="0" applyFont="1" applyAlignment="1">
      <alignment horizontal="left" vertical="center" wrapText="1"/>
    </xf>
    <xf numFmtId="0" fontId="34" fillId="0" borderId="12" xfId="0" applyFont="1" applyBorder="1" applyAlignment="1">
      <alignment horizontal="center" vertical="center"/>
    </xf>
    <xf numFmtId="0" fontId="33" fillId="0" borderId="16" xfId="0" applyFont="1" applyBorder="1" applyAlignment="1">
      <alignment horizontal="left" vertical="center"/>
    </xf>
    <xf numFmtId="0" fontId="33" fillId="0" borderId="22" xfId="0" applyFont="1" applyBorder="1" applyAlignment="1">
      <alignment vertical="center"/>
    </xf>
    <xf numFmtId="0" fontId="75" fillId="0" borderId="12" xfId="0" applyFont="1" applyBorder="1"/>
    <xf numFmtId="0" fontId="33" fillId="0" borderId="9" xfId="0" applyFont="1" applyBorder="1" applyAlignment="1">
      <alignment horizontal="left" vertical="center" wrapText="1"/>
    </xf>
    <xf numFmtId="0" fontId="33" fillId="0" borderId="13" xfId="0" applyFont="1" applyBorder="1" applyAlignment="1">
      <alignment vertical="center" wrapText="1"/>
    </xf>
    <xf numFmtId="0" fontId="33" fillId="0" borderId="13" xfId="0" applyFont="1" applyBorder="1" applyAlignment="1">
      <alignment wrapText="1"/>
    </xf>
    <xf numFmtId="0" fontId="75" fillId="0" borderId="9" xfId="0" applyFont="1" applyBorder="1"/>
    <xf numFmtId="0" fontId="34" fillId="0" borderId="12" xfId="0" applyFont="1" applyBorder="1" applyAlignment="1">
      <alignment vertical="center" wrapText="1"/>
    </xf>
    <xf numFmtId="0" fontId="33" fillId="0" borderId="12" xfId="0" applyFont="1" applyBorder="1" applyAlignment="1">
      <alignment horizontal="left" vertical="center"/>
    </xf>
    <xf numFmtId="0" fontId="75" fillId="0" borderId="12" xfId="0" applyFont="1" applyBorder="1" applyAlignment="1">
      <alignment vertical="center" wrapText="1"/>
    </xf>
    <xf numFmtId="0" fontId="75" fillId="0" borderId="12" xfId="0" applyFont="1" applyBorder="1" applyAlignment="1">
      <alignment horizontal="left" vertical="center" wrapText="1"/>
    </xf>
    <xf numFmtId="0" fontId="33" fillId="0" borderId="0" xfId="0" applyFont="1" applyAlignment="1">
      <alignment horizontal="left" vertical="center"/>
    </xf>
    <xf numFmtId="0" fontId="33" fillId="5" borderId="12" xfId="0" applyFont="1" applyFill="1" applyBorder="1" applyAlignment="1">
      <alignment horizontal="center" vertical="center" wrapText="1"/>
    </xf>
    <xf numFmtId="0" fontId="33" fillId="5" borderId="12" xfId="0" applyFont="1" applyFill="1" applyBorder="1" applyAlignment="1">
      <alignment vertical="center" wrapText="1"/>
    </xf>
    <xf numFmtId="0" fontId="33" fillId="0" borderId="16" xfId="0" applyFont="1" applyBorder="1" applyAlignment="1">
      <alignment horizontal="left" vertical="center" wrapText="1"/>
    </xf>
    <xf numFmtId="0" fontId="33" fillId="5" borderId="12" xfId="0" applyFont="1" applyFill="1" applyBorder="1" applyAlignment="1">
      <alignment horizontal="left" vertical="center" wrapText="1"/>
    </xf>
    <xf numFmtId="0" fontId="33" fillId="0" borderId="13" xfId="0" applyFont="1" applyBorder="1" applyAlignment="1">
      <alignment horizontal="center" vertical="center" wrapText="1"/>
    </xf>
    <xf numFmtId="0" fontId="33" fillId="0" borderId="13" xfId="0" applyFont="1" applyBorder="1" applyAlignment="1">
      <alignment horizontal="left" vertical="center" wrapText="1"/>
    </xf>
    <xf numFmtId="0" fontId="33" fillId="0" borderId="27" xfId="0" applyFont="1" applyBorder="1" applyAlignment="1">
      <alignment vertical="center" wrapText="1"/>
    </xf>
    <xf numFmtId="49" fontId="33" fillId="0" borderId="12" xfId="0" applyNumberFormat="1" applyFont="1" applyBorder="1" applyAlignment="1">
      <alignment horizontal="left" vertical="center" wrapText="1"/>
    </xf>
    <xf numFmtId="0" fontId="34" fillId="0" borderId="9" xfId="0" applyFont="1" applyBorder="1" applyAlignment="1">
      <alignment horizontal="center" vertical="center" wrapText="1"/>
    </xf>
    <xf numFmtId="0" fontId="33" fillId="5" borderId="12" xfId="0" applyFont="1" applyFill="1" applyBorder="1" applyAlignment="1">
      <alignment wrapText="1"/>
    </xf>
    <xf numFmtId="0" fontId="34" fillId="5" borderId="12" xfId="0" applyFont="1" applyFill="1" applyBorder="1" applyAlignment="1">
      <alignment horizontal="center" vertical="center"/>
    </xf>
    <xf numFmtId="0" fontId="34" fillId="5" borderId="12" xfId="0" applyFont="1" applyFill="1" applyBorder="1" applyAlignment="1">
      <alignment vertical="center" wrapText="1"/>
    </xf>
    <xf numFmtId="0" fontId="33" fillId="5" borderId="16" xfId="0" applyFont="1" applyFill="1" applyBorder="1" applyAlignment="1">
      <alignment horizontal="left" vertical="center"/>
    </xf>
    <xf numFmtId="0" fontId="33" fillId="5" borderId="12" xfId="0" applyFont="1" applyFill="1" applyBorder="1" applyAlignment="1">
      <alignment vertical="center"/>
    </xf>
    <xf numFmtId="0" fontId="33" fillId="5" borderId="16" xfId="0" applyFont="1" applyFill="1" applyBorder="1" applyAlignment="1">
      <alignment horizontal="left" vertical="center" wrapText="1"/>
    </xf>
    <xf numFmtId="0" fontId="33" fillId="5" borderId="1" xfId="0" applyFont="1" applyFill="1" applyBorder="1" applyAlignment="1">
      <alignment vertical="center" wrapText="1"/>
    </xf>
    <xf numFmtId="0" fontId="33" fillId="5" borderId="9" xfId="0" applyFont="1" applyFill="1" applyBorder="1" applyAlignment="1">
      <alignment vertical="center" wrapText="1"/>
    </xf>
    <xf numFmtId="0" fontId="33" fillId="5" borderId="0" xfId="0" applyFont="1" applyFill="1" applyAlignment="1">
      <alignment vertical="center" wrapText="1"/>
    </xf>
    <xf numFmtId="0" fontId="33" fillId="5" borderId="0" xfId="0" applyFont="1" applyFill="1" applyAlignment="1">
      <alignment vertical="center"/>
    </xf>
    <xf numFmtId="0" fontId="34" fillId="5" borderId="12" xfId="0" applyFont="1" applyFill="1" applyBorder="1" applyAlignment="1">
      <alignment horizontal="center" vertical="center" wrapText="1"/>
    </xf>
    <xf numFmtId="0" fontId="34" fillId="5" borderId="12" xfId="0" applyFont="1" applyFill="1" applyBorder="1" applyAlignment="1">
      <alignment horizontal="left" vertical="center" wrapText="1"/>
    </xf>
    <xf numFmtId="0" fontId="72" fillId="0" borderId="1" xfId="0" applyFont="1" applyBorder="1" applyAlignment="1">
      <alignment vertical="center" wrapText="1"/>
    </xf>
    <xf numFmtId="0" fontId="72" fillId="0" borderId="12" xfId="0" applyFont="1" applyBorder="1" applyAlignment="1">
      <alignment vertical="center" wrapText="1"/>
    </xf>
    <xf numFmtId="0" fontId="72" fillId="0" borderId="16" xfId="0" applyFont="1" applyBorder="1" applyAlignment="1">
      <alignment horizontal="left" vertical="center" wrapText="1"/>
    </xf>
    <xf numFmtId="0" fontId="72" fillId="0" borderId="12" xfId="0" applyFont="1" applyBorder="1" applyAlignment="1">
      <alignment vertical="center"/>
    </xf>
    <xf numFmtId="0" fontId="33" fillId="0" borderId="16" xfId="0" applyFont="1" applyBorder="1" applyAlignment="1">
      <alignment vertical="center" wrapText="1"/>
    </xf>
    <xf numFmtId="0" fontId="85" fillId="0" borderId="12" xfId="0" applyFont="1" applyBorder="1" applyAlignment="1">
      <alignment vertical="center" wrapText="1"/>
    </xf>
    <xf numFmtId="0" fontId="85" fillId="0" borderId="16" xfId="0" applyFont="1" applyBorder="1" applyAlignment="1">
      <alignment horizontal="left" vertical="center" wrapText="1"/>
    </xf>
    <xf numFmtId="0" fontId="85" fillId="0" borderId="12" xfId="0" applyFont="1" applyBorder="1" applyAlignment="1">
      <alignment horizontal="left" vertical="center" wrapText="1"/>
    </xf>
    <xf numFmtId="0" fontId="33" fillId="0" borderId="28" xfId="0" applyFont="1" applyBorder="1" applyAlignment="1">
      <alignment horizontal="center" vertical="center" wrapText="1"/>
    </xf>
    <xf numFmtId="0" fontId="33" fillId="2" borderId="12" xfId="0" applyFont="1" applyFill="1" applyBorder="1" applyAlignment="1">
      <alignment vertical="center" wrapText="1"/>
    </xf>
    <xf numFmtId="0" fontId="12" fillId="0" borderId="0" xfId="0" applyFont="1" applyAlignment="1">
      <alignment horizontal="center"/>
    </xf>
    <xf numFmtId="0" fontId="33" fillId="2" borderId="12" xfId="0" applyFont="1" applyFill="1" applyBorder="1" applyAlignment="1">
      <alignment horizontal="center" vertical="center" wrapText="1"/>
    </xf>
    <xf numFmtId="0" fontId="77" fillId="0" borderId="0" xfId="0" applyFont="1" applyAlignment="1">
      <alignment horizontal="center"/>
    </xf>
    <xf numFmtId="0" fontId="56" fillId="0" borderId="9" xfId="0" applyFont="1" applyBorder="1" applyAlignment="1">
      <alignment vertical="center" wrapText="1"/>
    </xf>
    <xf numFmtId="3" fontId="33" fillId="0" borderId="12" xfId="0" applyNumberFormat="1" applyFont="1" applyBorder="1" applyAlignment="1">
      <alignment vertical="center" wrapText="1"/>
    </xf>
    <xf numFmtId="0" fontId="59" fillId="0" borderId="1" xfId="0" applyFont="1" applyBorder="1" applyAlignment="1">
      <alignment horizontal="left" vertical="center" wrapText="1"/>
    </xf>
    <xf numFmtId="0" fontId="56" fillId="0" borderId="1" xfId="0" applyFont="1" applyBorder="1" applyAlignment="1">
      <alignment horizontal="left" vertical="center" wrapText="1"/>
    </xf>
    <xf numFmtId="0" fontId="34" fillId="0" borderId="1" xfId="0" applyFont="1" applyBorder="1" applyAlignment="1">
      <alignment horizontal="left" vertical="center" wrapText="1"/>
    </xf>
    <xf numFmtId="0" fontId="25" fillId="0" borderId="1" xfId="0" applyFont="1" applyBorder="1" applyAlignment="1">
      <alignment horizontal="left" vertical="top" wrapText="1"/>
    </xf>
    <xf numFmtId="0" fontId="25" fillId="0" borderId="29" xfId="0" applyFont="1" applyBorder="1" applyAlignment="1">
      <alignment horizontal="left" vertical="top" wrapText="1"/>
    </xf>
    <xf numFmtId="0" fontId="25" fillId="0" borderId="30" xfId="0" applyFont="1" applyBorder="1" applyAlignment="1">
      <alignment horizontal="left" vertical="top" wrapText="1"/>
    </xf>
    <xf numFmtId="0" fontId="59" fillId="0" borderId="10" xfId="0" applyFont="1" applyBorder="1" applyAlignment="1">
      <alignment horizontal="left" vertical="center" wrapText="1"/>
    </xf>
    <xf numFmtId="0" fontId="34" fillId="2" borderId="22" xfId="0" applyFont="1" applyFill="1" applyBorder="1" applyAlignment="1">
      <alignment horizontal="center" vertical="center" wrapText="1"/>
    </xf>
    <xf numFmtId="0" fontId="25" fillId="0" borderId="7" xfId="0" applyFont="1" applyBorder="1" applyAlignment="1">
      <alignment horizontal="left" vertical="top" wrapText="1"/>
    </xf>
    <xf numFmtId="0" fontId="25" fillId="0" borderId="12" xfId="0" applyFont="1" applyBorder="1" applyAlignment="1">
      <alignment horizontal="left" vertical="top" wrapText="1"/>
    </xf>
    <xf numFmtId="0" fontId="22" fillId="0" borderId="2" xfId="0" applyFont="1" applyBorder="1" applyAlignment="1">
      <alignment horizontal="center" vertical="center" wrapText="1"/>
    </xf>
    <xf numFmtId="0" fontId="22" fillId="0" borderId="2" xfId="0" applyFont="1" applyBorder="1" applyAlignment="1">
      <alignment horizontal="center" vertical="center"/>
    </xf>
    <xf numFmtId="0" fontId="52" fillId="0" borderId="0" xfId="0" applyFont="1" applyAlignment="1">
      <alignment horizontal="center" vertical="center" wrapText="1"/>
    </xf>
    <xf numFmtId="0" fontId="22" fillId="0" borderId="2" xfId="0" applyFont="1" applyBorder="1" applyAlignment="1">
      <alignment horizontal="center"/>
    </xf>
    <xf numFmtId="0" fontId="16" fillId="0" borderId="2" xfId="0" applyFont="1" applyBorder="1" applyAlignment="1">
      <alignment horizontal="center" vertical="center" wrapText="1"/>
    </xf>
    <xf numFmtId="2" fontId="22" fillId="0" borderId="2" xfId="0" applyNumberFormat="1" applyFont="1" applyBorder="1" applyAlignment="1">
      <alignment horizontal="center" vertical="center"/>
    </xf>
    <xf numFmtId="4" fontId="23" fillId="0" borderId="2" xfId="0" applyNumberFormat="1" applyFont="1" applyBorder="1" applyAlignment="1">
      <alignment horizontal="center" vertical="center"/>
    </xf>
    <xf numFmtId="0" fontId="22" fillId="0" borderId="12" xfId="0" applyFont="1" applyBorder="1" applyAlignment="1">
      <alignment horizontal="center"/>
    </xf>
    <xf numFmtId="0" fontId="16" fillId="0" borderId="12" xfId="0" applyFont="1" applyBorder="1" applyAlignment="1">
      <alignment horizontal="left" vertical="center" wrapText="1"/>
    </xf>
    <xf numFmtId="2" fontId="22" fillId="0" borderId="12" xfId="0" applyNumberFormat="1" applyFont="1" applyBorder="1" applyAlignment="1">
      <alignment horizontal="center" vertical="center"/>
    </xf>
    <xf numFmtId="4" fontId="23" fillId="0" borderId="12" xfId="0" applyNumberFormat="1" applyFont="1" applyBorder="1" applyAlignment="1">
      <alignment horizontal="center" vertical="center"/>
    </xf>
    <xf numFmtId="0" fontId="14"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14" fillId="0" borderId="10" xfId="0" applyFont="1" applyBorder="1" applyAlignment="1">
      <alignment horizontal="center" vertical="center" wrapText="1"/>
    </xf>
    <xf numFmtId="3" fontId="14" fillId="0" borderId="12" xfId="0" applyNumberFormat="1" applyFont="1" applyBorder="1" applyAlignment="1">
      <alignment wrapText="1"/>
    </xf>
    <xf numFmtId="0" fontId="16" fillId="0" borderId="12" xfId="0" applyFont="1" applyBorder="1" applyAlignment="1">
      <alignment wrapText="1"/>
    </xf>
    <xf numFmtId="0" fontId="16" fillId="0" borderId="12" xfId="0" quotePrefix="1" applyFont="1" applyBorder="1" applyAlignment="1">
      <alignment wrapText="1"/>
    </xf>
    <xf numFmtId="0" fontId="14" fillId="0" borderId="12" xfId="0" applyFont="1" applyBorder="1" applyAlignment="1">
      <alignment wrapText="1"/>
    </xf>
    <xf numFmtId="3" fontId="23" fillId="0" borderId="0" xfId="0" applyNumberFormat="1" applyFont="1" applyAlignment="1">
      <alignment horizontal="left" vertical="center"/>
    </xf>
    <xf numFmtId="0" fontId="1" fillId="0" borderId="0" xfId="0" applyFont="1"/>
    <xf numFmtId="0" fontId="23" fillId="0" borderId="0" xfId="0" applyFont="1" applyAlignment="1">
      <alignment horizontal="center" vertical="center" wrapText="1"/>
    </xf>
    <xf numFmtId="0" fontId="33" fillId="2" borderId="16" xfId="0" applyFont="1" applyFill="1" applyBorder="1" applyAlignment="1">
      <alignment horizontal="center" vertical="center" wrapText="1"/>
    </xf>
    <xf numFmtId="0" fontId="33" fillId="2" borderId="22" xfId="0" applyFont="1" applyFill="1" applyBorder="1" applyAlignment="1">
      <alignment horizontal="center" vertical="center" wrapText="1"/>
    </xf>
    <xf numFmtId="0" fontId="77" fillId="0" borderId="16" xfId="0" applyFont="1" applyBorder="1" applyAlignment="1">
      <alignment horizontal="center"/>
    </xf>
    <xf numFmtId="0" fontId="56" fillId="0" borderId="22" xfId="0" applyFont="1" applyBorder="1" applyAlignment="1">
      <alignment horizontal="center" vertical="center" wrapText="1"/>
    </xf>
    <xf numFmtId="49" fontId="19" fillId="0" borderId="0" xfId="0" applyNumberFormat="1" applyFont="1" applyAlignment="1">
      <alignment vertical="center" wrapText="1"/>
    </xf>
    <xf numFmtId="49" fontId="3" fillId="0" borderId="0" xfId="0" applyNumberFormat="1" applyFont="1" applyAlignment="1">
      <alignment vertical="center"/>
    </xf>
    <xf numFmtId="49" fontId="7" fillId="3" borderId="12" xfId="0" applyNumberFormat="1" applyFont="1" applyFill="1" applyBorder="1" applyAlignment="1">
      <alignment horizontal="center" vertical="center" wrapText="1"/>
    </xf>
    <xf numFmtId="49" fontId="7" fillId="3" borderId="12" xfId="0" applyNumberFormat="1" applyFont="1" applyFill="1" applyBorder="1" applyAlignment="1">
      <alignment vertical="center" wrapText="1"/>
    </xf>
    <xf numFmtId="49" fontId="5" fillId="3" borderId="12" xfId="0" applyNumberFormat="1" applyFont="1" applyFill="1" applyBorder="1" applyAlignment="1">
      <alignment horizontal="center" vertical="center" wrapText="1"/>
    </xf>
    <xf numFmtId="49" fontId="5" fillId="3" borderId="12" xfId="0" applyNumberFormat="1" applyFont="1" applyFill="1" applyBorder="1" applyAlignment="1">
      <alignment vertical="center" wrapText="1"/>
    </xf>
    <xf numFmtId="49" fontId="5" fillId="3" borderId="12" xfId="0" applyNumberFormat="1" applyFont="1" applyFill="1" applyBorder="1" applyAlignment="1">
      <alignment horizontal="justify" vertical="center" wrapText="1"/>
    </xf>
    <xf numFmtId="49" fontId="9" fillId="0" borderId="12" xfId="0" applyNumberFormat="1" applyFont="1" applyBorder="1" applyAlignment="1">
      <alignment horizontal="center" vertical="center" wrapText="1"/>
    </xf>
    <xf numFmtId="49" fontId="9" fillId="0" borderId="12" xfId="0" applyNumberFormat="1" applyFont="1" applyBorder="1" applyAlignment="1">
      <alignment vertical="center" wrapText="1"/>
    </xf>
    <xf numFmtId="49" fontId="19" fillId="0" borderId="9" xfId="0" applyNumberFormat="1" applyFont="1" applyBorder="1" applyAlignment="1">
      <alignment vertical="center" wrapText="1"/>
    </xf>
    <xf numFmtId="49" fontId="5" fillId="3" borderId="22" xfId="0" applyNumberFormat="1" applyFont="1" applyFill="1" applyBorder="1" applyAlignment="1">
      <alignment horizontal="center" vertical="center" wrapText="1"/>
    </xf>
    <xf numFmtId="49" fontId="5" fillId="3" borderId="26" xfId="0" applyNumberFormat="1" applyFont="1" applyFill="1" applyBorder="1" applyAlignment="1">
      <alignment horizontal="center" vertical="center" wrapText="1"/>
    </xf>
    <xf numFmtId="49" fontId="5" fillId="3" borderId="13" xfId="0" applyNumberFormat="1" applyFont="1" applyFill="1" applyBorder="1" applyAlignment="1">
      <alignment horizontal="center" vertical="center" wrapText="1"/>
    </xf>
    <xf numFmtId="49" fontId="5" fillId="6" borderId="22" xfId="0" applyNumberFormat="1" applyFont="1" applyFill="1" applyBorder="1" applyAlignment="1">
      <alignment horizontal="left" vertical="center" wrapText="1"/>
    </xf>
    <xf numFmtId="49" fontId="5" fillId="6" borderId="26" xfId="0" applyNumberFormat="1" applyFont="1" applyFill="1" applyBorder="1" applyAlignment="1">
      <alignment horizontal="left" vertical="center" wrapText="1"/>
    </xf>
    <xf numFmtId="49" fontId="5" fillId="6" borderId="13" xfId="0" applyNumberFormat="1" applyFont="1" applyFill="1" applyBorder="1" applyAlignment="1">
      <alignment horizontal="left" vertical="center" wrapText="1"/>
    </xf>
    <xf numFmtId="49" fontId="5" fillId="3" borderId="22" xfId="0" applyNumberFormat="1" applyFont="1" applyFill="1" applyBorder="1" applyAlignment="1">
      <alignment horizontal="left" vertical="center" wrapText="1"/>
    </xf>
    <xf numFmtId="49" fontId="5" fillId="3" borderId="26" xfId="0" applyNumberFormat="1" applyFont="1" applyFill="1" applyBorder="1" applyAlignment="1">
      <alignment horizontal="left" vertical="center" wrapText="1"/>
    </xf>
    <xf numFmtId="49" fontId="5" fillId="3" borderId="13" xfId="0" applyNumberFormat="1" applyFont="1" applyFill="1" applyBorder="1" applyAlignment="1">
      <alignment horizontal="left" vertical="center" wrapText="1"/>
    </xf>
    <xf numFmtId="49" fontId="5" fillId="0" borderId="22" xfId="0" applyNumberFormat="1" applyFont="1" applyBorder="1" applyAlignment="1">
      <alignment horizontal="center" vertical="center" wrapText="1"/>
    </xf>
    <xf numFmtId="49" fontId="5" fillId="0" borderId="26" xfId="0" applyNumberFormat="1" applyFont="1" applyBorder="1" applyAlignment="1">
      <alignment horizontal="center" vertical="center" wrapText="1"/>
    </xf>
    <xf numFmtId="49" fontId="5" fillId="0" borderId="13" xfId="0" applyNumberFormat="1" applyFont="1" applyBorder="1" applyAlignment="1">
      <alignment horizontal="center" vertical="center" wrapText="1"/>
    </xf>
    <xf numFmtId="49" fontId="5" fillId="6" borderId="22" xfId="0" applyNumberFormat="1" applyFont="1" applyFill="1" applyBorder="1" applyAlignment="1">
      <alignment vertical="center" wrapText="1"/>
    </xf>
    <xf numFmtId="49" fontId="3" fillId="0" borderId="26" xfId="0" applyNumberFormat="1" applyFont="1" applyBorder="1" applyAlignment="1">
      <alignment vertical="center" wrapText="1"/>
    </xf>
    <xf numFmtId="49" fontId="3" fillId="0" borderId="13" xfId="0" applyNumberFormat="1" applyFont="1" applyBorder="1" applyAlignment="1">
      <alignment vertical="center" wrapText="1"/>
    </xf>
    <xf numFmtId="49" fontId="5" fillId="7" borderId="22" xfId="0" applyNumberFormat="1" applyFont="1" applyFill="1" applyBorder="1" applyAlignment="1">
      <alignment vertical="center" wrapText="1"/>
    </xf>
    <xf numFmtId="49" fontId="3" fillId="7" borderId="26" xfId="0" applyNumberFormat="1" applyFont="1" applyFill="1" applyBorder="1" applyAlignment="1">
      <alignment vertical="center" wrapText="1"/>
    </xf>
    <xf numFmtId="49" fontId="3" fillId="7" borderId="13" xfId="0" applyNumberFormat="1" applyFont="1" applyFill="1" applyBorder="1" applyAlignment="1">
      <alignment vertical="center" wrapText="1"/>
    </xf>
    <xf numFmtId="49" fontId="5" fillId="7" borderId="22" xfId="0" applyNumberFormat="1" applyFont="1" applyFill="1" applyBorder="1" applyAlignment="1">
      <alignment horizontal="center" vertical="center" wrapText="1"/>
    </xf>
    <xf numFmtId="49" fontId="3" fillId="7" borderId="26" xfId="0" applyNumberFormat="1" applyFont="1" applyFill="1" applyBorder="1" applyAlignment="1">
      <alignment horizontal="center" vertical="center" wrapText="1"/>
    </xf>
    <xf numFmtId="49" fontId="3" fillId="7" borderId="13" xfId="0" applyNumberFormat="1" applyFont="1" applyFill="1" applyBorder="1" applyAlignment="1">
      <alignment horizontal="center" vertical="center" wrapText="1"/>
    </xf>
    <xf numFmtId="49" fontId="9" fillId="3" borderId="22" xfId="0" applyNumberFormat="1" applyFont="1" applyFill="1" applyBorder="1" applyAlignment="1">
      <alignment horizontal="center" vertical="center" wrapText="1"/>
    </xf>
    <xf numFmtId="49" fontId="9" fillId="3" borderId="26" xfId="0" applyNumberFormat="1" applyFont="1" applyFill="1" applyBorder="1" applyAlignment="1">
      <alignment horizontal="center" vertical="center" wrapText="1"/>
    </xf>
    <xf numFmtId="49" fontId="9" fillId="3" borderId="13" xfId="0" applyNumberFormat="1" applyFont="1" applyFill="1" applyBorder="1" applyAlignment="1">
      <alignment horizontal="center" vertical="center" wrapText="1"/>
    </xf>
    <xf numFmtId="0" fontId="31" fillId="0" borderId="0" xfId="0" applyFont="1" applyAlignment="1">
      <alignment horizontal="center" vertical="center"/>
    </xf>
    <xf numFmtId="0" fontId="48" fillId="0" borderId="0" xfId="0" applyFont="1" applyAlignment="1">
      <alignment horizontal="center" vertical="center" wrapText="1"/>
    </xf>
    <xf numFmtId="0" fontId="34" fillId="0" borderId="0" xfId="0" applyFont="1" applyAlignment="1">
      <alignment horizontal="left" vertical="center"/>
    </xf>
    <xf numFmtId="0" fontId="34" fillId="0" borderId="0" xfId="0" applyFont="1" applyAlignment="1">
      <alignment horizontal="center" vertical="center" wrapText="1"/>
    </xf>
    <xf numFmtId="0" fontId="34" fillId="0" borderId="0" xfId="0" applyFont="1" applyAlignment="1">
      <alignment horizontal="center" vertical="center"/>
    </xf>
    <xf numFmtId="0" fontId="19" fillId="0" borderId="12" xfId="0" applyFont="1" applyBorder="1" applyAlignment="1">
      <alignment horizontal="center" vertical="center" wrapText="1"/>
    </xf>
    <xf numFmtId="0" fontId="0" fillId="0" borderId="12" xfId="0" applyBorder="1" applyAlignment="1">
      <alignment horizontal="center" vertical="center" wrapText="1"/>
    </xf>
    <xf numFmtId="0" fontId="10" fillId="0" borderId="0" xfId="0" applyFont="1" applyAlignment="1">
      <alignment horizontal="center" vertical="center" wrapText="1"/>
    </xf>
    <xf numFmtId="0" fontId="77" fillId="0" borderId="0" xfId="0" applyFont="1"/>
    <xf numFmtId="0" fontId="27" fillId="0" borderId="0" xfId="0" applyFont="1" applyAlignment="1">
      <alignment horizontal="right" vertical="center" wrapText="1"/>
    </xf>
    <xf numFmtId="0" fontId="1" fillId="0" borderId="0" xfId="0" applyFont="1"/>
    <xf numFmtId="0" fontId="22" fillId="0" borderId="2" xfId="0" applyFont="1" applyBorder="1" applyAlignment="1">
      <alignment horizontal="center" vertical="center" wrapText="1"/>
    </xf>
    <xf numFmtId="0" fontId="19" fillId="0" borderId="3" xfId="0" applyFont="1" applyBorder="1" applyAlignment="1">
      <alignment vertical="center"/>
    </xf>
    <xf numFmtId="0" fontId="19" fillId="0" borderId="4" xfId="0" applyFont="1" applyBorder="1" applyAlignment="1">
      <alignment vertical="center"/>
    </xf>
    <xf numFmtId="0" fontId="40" fillId="0" borderId="0" xfId="0" applyFont="1" applyAlignment="1">
      <alignment horizontal="center"/>
    </xf>
    <xf numFmtId="0" fontId="31" fillId="0" borderId="0" xfId="0" applyFont="1" applyAlignment="1">
      <alignment horizontal="center"/>
    </xf>
    <xf numFmtId="0" fontId="7" fillId="0" borderId="6" xfId="0" applyFont="1" applyBorder="1" applyAlignment="1">
      <alignment horizontal="center" vertical="center" wrapText="1"/>
    </xf>
    <xf numFmtId="0" fontId="13" fillId="0" borderId="7" xfId="0" applyFont="1" applyBorder="1"/>
    <xf numFmtId="0" fontId="20" fillId="0" borderId="2" xfId="0" applyFont="1" applyBorder="1" applyAlignment="1">
      <alignment horizontal="center" vertical="center"/>
    </xf>
    <xf numFmtId="0" fontId="13" fillId="0" borderId="3" xfId="0" applyFont="1" applyBorder="1" applyAlignment="1">
      <alignment vertical="center"/>
    </xf>
    <xf numFmtId="0" fontId="13" fillId="0" borderId="4" xfId="0" applyFont="1" applyBorder="1" applyAlignment="1">
      <alignment vertical="center"/>
    </xf>
    <xf numFmtId="0" fontId="41" fillId="0" borderId="9" xfId="0" applyFont="1" applyBorder="1" applyAlignment="1">
      <alignment horizontal="center" vertical="center"/>
    </xf>
    <xf numFmtId="0" fontId="21" fillId="0" borderId="9" xfId="0" applyFont="1" applyBorder="1" applyAlignment="1">
      <alignment horizontal="center" vertical="center" wrapText="1"/>
    </xf>
    <xf numFmtId="0" fontId="44" fillId="0" borderId="0" xfId="0" applyFont="1" applyAlignment="1">
      <alignment horizontal="center" vertical="center" wrapText="1"/>
    </xf>
    <xf numFmtId="0" fontId="45" fillId="0" borderId="0" xfId="0" applyFont="1"/>
    <xf numFmtId="0" fontId="22" fillId="0" borderId="6" xfId="0" applyFont="1" applyBorder="1" applyAlignment="1">
      <alignment horizontal="center" vertical="center" wrapText="1"/>
    </xf>
    <xf numFmtId="0" fontId="13" fillId="0" borderId="7" xfId="0" applyFont="1" applyBorder="1" applyAlignment="1">
      <alignment vertical="center"/>
    </xf>
    <xf numFmtId="0" fontId="44" fillId="0" borderId="9" xfId="0" applyFont="1" applyBorder="1" applyAlignment="1">
      <alignment horizontal="center" vertical="center"/>
    </xf>
    <xf numFmtId="0" fontId="22" fillId="0" borderId="10" xfId="0" applyFont="1" applyBorder="1" applyAlignment="1">
      <alignment horizontal="center" vertical="center" wrapText="1"/>
    </xf>
    <xf numFmtId="0" fontId="22" fillId="0" borderId="7" xfId="0" applyFont="1" applyBorder="1" applyAlignment="1">
      <alignment horizontal="center" vertical="center" wrapText="1"/>
    </xf>
    <xf numFmtId="0" fontId="27" fillId="0" borderId="9" xfId="0" applyFont="1" applyBorder="1" applyAlignment="1">
      <alignment horizontal="center" vertical="center"/>
    </xf>
    <xf numFmtId="0" fontId="25" fillId="0" borderId="6" xfId="0" applyFont="1" applyBorder="1" applyAlignment="1">
      <alignment horizontal="center" vertical="center" wrapText="1"/>
    </xf>
    <xf numFmtId="0" fontId="13" fillId="0" borderId="8" xfId="0" applyFont="1" applyBorder="1" applyAlignment="1">
      <alignment vertical="center"/>
    </xf>
    <xf numFmtId="0" fontId="44" fillId="0" borderId="0" xfId="0" applyFont="1" applyAlignment="1">
      <alignment horizontal="center" vertical="center"/>
    </xf>
    <xf numFmtId="0" fontId="20" fillId="0" borderId="10"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18" xfId="0" applyFont="1" applyBorder="1" applyAlignment="1">
      <alignment horizontal="center" vertical="center" wrapText="1"/>
    </xf>
    <xf numFmtId="0" fontId="22" fillId="0" borderId="2" xfId="0" applyFont="1" applyBorder="1" applyAlignment="1">
      <alignment horizontal="center" vertical="center"/>
    </xf>
    <xf numFmtId="0" fontId="22" fillId="0" borderId="4" xfId="0" applyFont="1" applyBorder="1" applyAlignment="1">
      <alignment horizontal="center" vertical="center"/>
    </xf>
    <xf numFmtId="0" fontId="25" fillId="0" borderId="2" xfId="0" applyFont="1" applyBorder="1" applyAlignment="1">
      <alignment horizontal="center" vertical="center"/>
    </xf>
    <xf numFmtId="0" fontId="25" fillId="0" borderId="4" xfId="0" applyFont="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0" borderId="16" xfId="0" applyFont="1" applyBorder="1" applyAlignment="1">
      <alignment horizontal="center" vertical="center"/>
    </xf>
    <xf numFmtId="0" fontId="25" fillId="0" borderId="21" xfId="0" applyFont="1" applyBorder="1" applyAlignment="1">
      <alignment horizontal="center" vertical="center"/>
    </xf>
    <xf numFmtId="0" fontId="20" fillId="0" borderId="22" xfId="0" applyFont="1" applyBorder="1" applyAlignment="1">
      <alignment horizontal="center" vertical="center" wrapText="1"/>
    </xf>
    <xf numFmtId="0" fontId="20" fillId="0" borderId="13" xfId="0" applyFont="1" applyBorder="1" applyAlignment="1">
      <alignment horizontal="center" vertical="center" wrapText="1"/>
    </xf>
    <xf numFmtId="0" fontId="27" fillId="0" borderId="0" xfId="0" applyFont="1" applyAlignment="1">
      <alignment horizontal="center" vertical="center"/>
    </xf>
    <xf numFmtId="0" fontId="20" fillId="0" borderId="23" xfId="0" applyFont="1" applyBorder="1" applyAlignment="1">
      <alignment horizontal="center" vertical="center" wrapText="1"/>
    </xf>
    <xf numFmtId="0" fontId="20" fillId="0" borderId="24" xfId="0" applyFont="1" applyBorder="1" applyAlignment="1">
      <alignment horizontal="center" vertical="center" wrapText="1"/>
    </xf>
    <xf numFmtId="0" fontId="13" fillId="0" borderId="8" xfId="0" applyFont="1" applyBorder="1"/>
    <xf numFmtId="0" fontId="44" fillId="0" borderId="0" xfId="0" applyFont="1" applyAlignment="1">
      <alignment horizontal="center"/>
    </xf>
    <xf numFmtId="0" fontId="46" fillId="0" borderId="0" xfId="0" applyFont="1" applyAlignment="1">
      <alignment horizontal="center"/>
    </xf>
    <xf numFmtId="0" fontId="21" fillId="0" borderId="17" xfId="0" applyFont="1" applyBorder="1" applyAlignment="1">
      <alignment horizontal="right" vertical="center" wrapText="1"/>
    </xf>
    <xf numFmtId="0" fontId="49" fillId="0" borderId="9" xfId="3" applyFont="1" applyAlignment="1">
      <alignment horizontal="center"/>
    </xf>
    <xf numFmtId="0" fontId="73" fillId="0" borderId="9" xfId="3" applyFont="1" applyAlignment="1">
      <alignment horizontal="center"/>
    </xf>
    <xf numFmtId="0" fontId="69" fillId="0" borderId="9" xfId="3" applyFont="1" applyAlignment="1">
      <alignment horizontal="left"/>
    </xf>
    <xf numFmtId="0" fontId="70" fillId="0" borderId="9" xfId="3" applyFont="1" applyAlignment="1">
      <alignment horizontal="center"/>
    </xf>
    <xf numFmtId="0" fontId="48" fillId="0" borderId="9" xfId="4" applyFont="1" applyAlignment="1">
      <alignment horizontal="center" vertical="center" wrapText="1"/>
    </xf>
    <xf numFmtId="0" fontId="57" fillId="0" borderId="12" xfId="0" applyFont="1" applyBorder="1" applyAlignment="1">
      <alignment horizontal="center" vertical="center" wrapText="1"/>
    </xf>
    <xf numFmtId="0" fontId="33" fillId="0" borderId="12" xfId="0" applyFont="1" applyBorder="1" applyAlignment="1">
      <alignment horizontal="left" vertical="center" wrapText="1"/>
    </xf>
    <xf numFmtId="0" fontId="33" fillId="0" borderId="16" xfId="0" applyFont="1" applyBorder="1" applyAlignment="1">
      <alignment horizontal="center" vertical="center" wrapText="1"/>
    </xf>
    <xf numFmtId="0" fontId="33" fillId="0" borderId="28" xfId="0" applyFont="1" applyBorder="1" applyAlignment="1">
      <alignment horizontal="center" vertical="center" wrapText="1"/>
    </xf>
    <xf numFmtId="0" fontId="78" fillId="0" borderId="0" xfId="0" applyFont="1"/>
    <xf numFmtId="0" fontId="26" fillId="0" borderId="22" xfId="0" applyFont="1" applyBorder="1" applyAlignment="1">
      <alignment vertical="center" wrapText="1"/>
    </xf>
    <xf numFmtId="0" fontId="78" fillId="0" borderId="13" xfId="0" applyFont="1" applyBorder="1" applyAlignment="1">
      <alignment vertical="center" wrapText="1"/>
    </xf>
    <xf numFmtId="0" fontId="10" fillId="0" borderId="0" xfId="0" applyFont="1" applyAlignment="1">
      <alignment horizontal="center" vertical="center"/>
    </xf>
    <xf numFmtId="0" fontId="40" fillId="0" borderId="0" xfId="0" applyFont="1" applyAlignment="1">
      <alignment horizontal="center" vertical="center"/>
    </xf>
    <xf numFmtId="0" fontId="0" fillId="0" borderId="0" xfId="0"/>
    <xf numFmtId="0" fontId="49" fillId="0" borderId="0" xfId="0" applyFont="1" applyAlignment="1">
      <alignment horizontal="center" vertical="center"/>
    </xf>
    <xf numFmtId="0" fontId="33" fillId="0" borderId="0" xfId="0" applyFont="1"/>
    <xf numFmtId="0" fontId="53" fillId="0" borderId="2" xfId="0" applyFont="1" applyBorder="1" applyAlignment="1">
      <alignment horizontal="left" vertical="center" wrapText="1"/>
    </xf>
    <xf numFmtId="0" fontId="55" fillId="0" borderId="3" xfId="0" applyFont="1" applyBorder="1"/>
    <xf numFmtId="0" fontId="33" fillId="0" borderId="9" xfId="0" applyFont="1" applyBorder="1" applyAlignment="1">
      <alignment vertical="center" wrapText="1"/>
    </xf>
    <xf numFmtId="0" fontId="0" fillId="0" borderId="9" xfId="0" applyBorder="1" applyAlignment="1">
      <alignment vertical="center" wrapText="1"/>
    </xf>
    <xf numFmtId="0" fontId="34" fillId="0" borderId="12" xfId="0" applyFont="1" applyBorder="1" applyAlignment="1">
      <alignment horizontal="center" vertical="center" wrapText="1"/>
    </xf>
    <xf numFmtId="0" fontId="33" fillId="0" borderId="12" xfId="0" applyFont="1" applyBorder="1" applyAlignment="1">
      <alignment vertical="center" wrapText="1"/>
    </xf>
    <xf numFmtId="0" fontId="48" fillId="0" borderId="12" xfId="0" applyFont="1" applyBorder="1" applyAlignment="1">
      <alignment horizontal="center" vertical="center" wrapText="1"/>
    </xf>
    <xf numFmtId="0" fontId="33" fillId="0" borderId="0" xfId="0" applyFont="1" applyAlignment="1">
      <alignment vertical="center"/>
    </xf>
    <xf numFmtId="0" fontId="44" fillId="0" borderId="25" xfId="0" applyFont="1" applyBorder="1" applyAlignment="1">
      <alignment horizontal="left"/>
    </xf>
    <xf numFmtId="0" fontId="16" fillId="0" borderId="12" xfId="0" applyFont="1" applyBorder="1" applyAlignment="1">
      <alignment horizontal="center" vertical="center" wrapText="1"/>
    </xf>
    <xf numFmtId="0" fontId="16" fillId="0" borderId="12" xfId="0" applyFont="1" applyBorder="1" applyAlignment="1">
      <alignment horizontal="justify" vertical="center" wrapText="1"/>
    </xf>
    <xf numFmtId="0" fontId="16" fillId="3" borderId="12" xfId="0" applyFont="1" applyFill="1" applyBorder="1" applyAlignment="1">
      <alignment horizontal="center" vertical="center" wrapText="1"/>
    </xf>
    <xf numFmtId="0" fontId="16" fillId="3" borderId="12" xfId="0" applyFont="1" applyFill="1" applyBorder="1" applyAlignment="1">
      <alignment vertical="center" wrapText="1"/>
    </xf>
    <xf numFmtId="0" fontId="25" fillId="0" borderId="6" xfId="0" applyFont="1" applyBorder="1"/>
    <xf numFmtId="0" fontId="50" fillId="0" borderId="8" xfId="0" applyFont="1" applyBorder="1"/>
    <xf numFmtId="0" fontId="50" fillId="0" borderId="7" xfId="0" applyFont="1" applyBorder="1"/>
    <xf numFmtId="0" fontId="46" fillId="0" borderId="9" xfId="0" applyFont="1" applyBorder="1" applyAlignment="1">
      <alignment horizontal="center" vertical="center" wrapText="1"/>
    </xf>
    <xf numFmtId="0" fontId="16" fillId="0" borderId="17" xfId="0" applyFont="1" applyBorder="1" applyAlignment="1">
      <alignment horizontal="center" vertical="center" wrapText="1"/>
    </xf>
    <xf numFmtId="0" fontId="46" fillId="0" borderId="0" xfId="0" applyFont="1" applyAlignment="1">
      <alignment horizontal="center" vertical="center"/>
    </xf>
    <xf numFmtId="0" fontId="51" fillId="0" borderId="0" xfId="0" applyFont="1"/>
    <xf numFmtId="0" fontId="46" fillId="0" borderId="0" xfId="0" applyFont="1" applyAlignment="1">
      <alignment horizontal="center" vertical="center" wrapText="1"/>
    </xf>
    <xf numFmtId="0" fontId="44" fillId="0" borderId="25" xfId="0" applyFont="1" applyBorder="1" applyAlignment="1">
      <alignment horizontal="center" vertical="center"/>
    </xf>
    <xf numFmtId="0" fontId="45" fillId="0" borderId="25" xfId="0" applyFont="1" applyBorder="1" applyAlignment="1">
      <alignment horizontal="center" vertical="center"/>
    </xf>
    <xf numFmtId="0" fontId="52" fillId="0" borderId="0" xfId="0" applyFont="1" applyAlignment="1">
      <alignment horizontal="center" vertical="center" wrapText="1"/>
    </xf>
    <xf numFmtId="0" fontId="35" fillId="0" borderId="15" xfId="1" applyFont="1" applyBorder="1" applyAlignment="1">
      <alignment horizontal="left" vertical="center"/>
    </xf>
    <xf numFmtId="0" fontId="35" fillId="0" borderId="9" xfId="1" quotePrefix="1" applyFont="1" applyAlignment="1">
      <alignment horizontal="justify" vertical="center" wrapText="1"/>
    </xf>
    <xf numFmtId="0" fontId="35" fillId="0" borderId="9" xfId="1" applyFont="1" applyAlignment="1">
      <alignment horizontal="justify" vertical="center"/>
    </xf>
    <xf numFmtId="0" fontId="32" fillId="0" borderId="9" xfId="1" applyFont="1" applyAlignment="1">
      <alignment horizontal="left" vertical="center"/>
    </xf>
    <xf numFmtId="0" fontId="49" fillId="0" borderId="9" xfId="1" applyFont="1" applyAlignment="1">
      <alignment horizontal="center" vertical="center"/>
    </xf>
    <xf numFmtId="0" fontId="49" fillId="0" borderId="9" xfId="1" applyFont="1" applyAlignment="1">
      <alignment horizontal="center" vertical="center" wrapText="1"/>
    </xf>
    <xf numFmtId="0" fontId="48" fillId="0" borderId="9" xfId="1" applyFont="1" applyAlignment="1">
      <alignment horizontal="center" vertical="center"/>
    </xf>
    <xf numFmtId="0" fontId="34" fillId="2" borderId="12" xfId="0" applyFont="1" applyFill="1" applyBorder="1" applyAlignment="1">
      <alignment vertical="center" wrapText="1"/>
    </xf>
    <xf numFmtId="0" fontId="33" fillId="2" borderId="12" xfId="0" applyFont="1" applyFill="1" applyBorder="1" applyAlignment="1">
      <alignment horizontal="left" vertical="center" wrapText="1"/>
    </xf>
    <xf numFmtId="0" fontId="12" fillId="2" borderId="12" xfId="0" applyFont="1" applyFill="1" applyBorder="1" applyAlignment="1">
      <alignment horizontal="left" vertical="center" wrapText="1"/>
    </xf>
  </cellXfs>
  <cellStyles count="7">
    <cellStyle name="Normal" xfId="0" builtinId="0"/>
    <cellStyle name="Normal 10" xfId="3" xr:uid="{425527B6-1C1E-4C91-AAC8-915EEAFBA763}"/>
    <cellStyle name="Normal 25 2 2" xfId="1" xr:uid="{4E464430-84B2-4291-8D9B-5E27633C86F6}"/>
    <cellStyle name="Normal 38 2" xfId="2" xr:uid="{04C508D6-A62F-411D-8B10-241693B356EF}"/>
    <cellStyle name="Normal 4" xfId="4" xr:uid="{35D514ED-20B1-478F-A68D-683F50EAD10B}"/>
    <cellStyle name="Normal 7" xfId="6" xr:uid="{DA0775C2-ADFF-4D65-86C9-998AAB521688}"/>
    <cellStyle name="Normal 8" xfId="5" xr:uid="{1BD0E1EA-0850-4B40-80B4-5913DC94E82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8.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42" Type="http://customschemas.google.com/relationships/workbookmetadata" Target="metadata"/><Relationship Id="rId47"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97466</xdr:colOff>
      <xdr:row>23</xdr:row>
      <xdr:rowOff>8860</xdr:rowOff>
    </xdr:from>
    <xdr:to>
      <xdr:col>12</xdr:col>
      <xdr:colOff>505046</xdr:colOff>
      <xdr:row>23</xdr:row>
      <xdr:rowOff>372139</xdr:rowOff>
    </xdr:to>
    <xdr:pic>
      <xdr:nvPicPr>
        <xdr:cNvPr id="3" name="Picture 2">
          <a:extLst>
            <a:ext uri="{FF2B5EF4-FFF2-40B4-BE49-F238E27FC236}">
              <a16:creationId xmlns:a16="http://schemas.microsoft.com/office/drawing/2014/main" id="{3B0B1893-72DF-6CA5-7A84-F9FC1F2FE6FB}"/>
            </a:ext>
          </a:extLst>
        </xdr:cNvPr>
        <xdr:cNvPicPr>
          <a:picLocks noChangeAspect="1"/>
        </xdr:cNvPicPr>
      </xdr:nvPicPr>
      <xdr:blipFill>
        <a:blip xmlns:r="http://schemas.openxmlformats.org/officeDocument/2006/relationships" r:embed="rId1"/>
        <a:stretch>
          <a:fillRect/>
        </a:stretch>
      </xdr:blipFill>
      <xdr:spPr>
        <a:xfrm>
          <a:off x="11017989" y="5746011"/>
          <a:ext cx="4594150" cy="363279"/>
        </a:xfrm>
        <a:prstGeom prst="rect">
          <a:avLst/>
        </a:prstGeom>
      </xdr:spPr>
    </xdr:pic>
    <xdr:clientData/>
  </xdr:twoCellAnchor>
  <xdr:twoCellAnchor editAs="oneCell">
    <xdr:from>
      <xdr:col>6</xdr:col>
      <xdr:colOff>99682</xdr:colOff>
      <xdr:row>23</xdr:row>
      <xdr:rowOff>372140</xdr:rowOff>
    </xdr:from>
    <xdr:to>
      <xdr:col>12</xdr:col>
      <xdr:colOff>587005</xdr:colOff>
      <xdr:row>25</xdr:row>
      <xdr:rowOff>186069</xdr:rowOff>
    </xdr:to>
    <xdr:pic>
      <xdr:nvPicPr>
        <xdr:cNvPr id="4" name="Picture 3">
          <a:extLst>
            <a:ext uri="{FF2B5EF4-FFF2-40B4-BE49-F238E27FC236}">
              <a16:creationId xmlns:a16="http://schemas.microsoft.com/office/drawing/2014/main" id="{18E10B73-8284-5377-5C4C-55B3D7EDDAD4}"/>
            </a:ext>
          </a:extLst>
        </xdr:cNvPr>
        <xdr:cNvPicPr>
          <a:picLocks noChangeAspect="1"/>
        </xdr:cNvPicPr>
      </xdr:nvPicPr>
      <xdr:blipFill>
        <a:blip xmlns:r="http://schemas.openxmlformats.org/officeDocument/2006/relationships" r:embed="rId2"/>
        <a:stretch>
          <a:fillRect/>
        </a:stretch>
      </xdr:blipFill>
      <xdr:spPr>
        <a:xfrm>
          <a:off x="11020205" y="6109291"/>
          <a:ext cx="4673893" cy="489539"/>
        </a:xfrm>
        <a:prstGeom prst="rect">
          <a:avLst/>
        </a:prstGeom>
      </xdr:spPr>
    </xdr:pic>
    <xdr:clientData/>
  </xdr:twoCellAnchor>
  <xdr:twoCellAnchor editAs="oneCell">
    <xdr:from>
      <xdr:col>6</xdr:col>
      <xdr:colOff>55372</xdr:colOff>
      <xdr:row>20</xdr:row>
      <xdr:rowOff>509480</xdr:rowOff>
    </xdr:from>
    <xdr:to>
      <xdr:col>13</xdr:col>
      <xdr:colOff>663602</xdr:colOff>
      <xdr:row>22</xdr:row>
      <xdr:rowOff>45449</xdr:rowOff>
    </xdr:to>
    <xdr:pic>
      <xdr:nvPicPr>
        <xdr:cNvPr id="2" name="Picture 1">
          <a:extLst>
            <a:ext uri="{FF2B5EF4-FFF2-40B4-BE49-F238E27FC236}">
              <a16:creationId xmlns:a16="http://schemas.microsoft.com/office/drawing/2014/main" id="{66C1D4EF-FF10-B631-5041-2489C3CC08B8}"/>
            </a:ext>
          </a:extLst>
        </xdr:cNvPr>
        <xdr:cNvPicPr>
          <a:picLocks noChangeAspect="1"/>
        </xdr:cNvPicPr>
      </xdr:nvPicPr>
      <xdr:blipFill>
        <a:blip xmlns:r="http://schemas.openxmlformats.org/officeDocument/2006/relationships" r:embed="rId3"/>
        <a:stretch>
          <a:fillRect/>
        </a:stretch>
      </xdr:blipFill>
      <xdr:spPr>
        <a:xfrm>
          <a:off x="10975895" y="5094771"/>
          <a:ext cx="5492562" cy="346258"/>
        </a:xfrm>
        <a:prstGeom prst="rect">
          <a:avLst/>
        </a:prstGeom>
      </xdr:spPr>
    </xdr:pic>
    <xdr:clientData/>
  </xdr:twoCellAnchor>
  <xdr:twoCellAnchor editAs="oneCell">
    <xdr:from>
      <xdr:col>6</xdr:col>
      <xdr:colOff>78400</xdr:colOff>
      <xdr:row>22</xdr:row>
      <xdr:rowOff>33229</xdr:rowOff>
    </xdr:from>
    <xdr:to>
      <xdr:col>13</xdr:col>
      <xdr:colOff>325399</xdr:colOff>
      <xdr:row>23</xdr:row>
      <xdr:rowOff>33229</xdr:rowOff>
    </xdr:to>
    <xdr:pic>
      <xdr:nvPicPr>
        <xdr:cNvPr id="5" name="Picture 4">
          <a:extLst>
            <a:ext uri="{FF2B5EF4-FFF2-40B4-BE49-F238E27FC236}">
              <a16:creationId xmlns:a16="http://schemas.microsoft.com/office/drawing/2014/main" id="{49D78403-1DF0-A4C0-F78C-C205D6D29443}"/>
            </a:ext>
          </a:extLst>
        </xdr:cNvPr>
        <xdr:cNvPicPr>
          <a:picLocks noChangeAspect="1"/>
        </xdr:cNvPicPr>
      </xdr:nvPicPr>
      <xdr:blipFill>
        <a:blip xmlns:r="http://schemas.openxmlformats.org/officeDocument/2006/relationships" r:embed="rId4"/>
        <a:stretch>
          <a:fillRect/>
        </a:stretch>
      </xdr:blipFill>
      <xdr:spPr>
        <a:xfrm>
          <a:off x="10998923" y="5460264"/>
          <a:ext cx="5131331" cy="2990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3.%20Du%20toan.PM%20tu%207-15ty,%20TB%20duoi%207ty%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Th&#432;%20vi&#7879;n/3.%20V&#259;n%20b&#7843;n%20ph&#225;p%20l&#253;/2.V&#259;n%20b&#7843;n%20ph&#7909;c%20v&#7909;%20l&#7853;p%20d&#7921;%20to&#225;n/2.H&#432;&#7899;ng%20d&#7851;n%20c&#7911;a%20B&#7897;%20TTTT%202024/1.M&#7851;u%20d&#7921;%20to&#225;n/Du%20toan_Thiet%20ke%201%20buoc/04.%20Du%20toan.PM%20tu%207-15ty,%200T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va10Noisuy"/>
      <sheetName val="1Tonghop"/>
      <sheetName val="2PMbanquyen"/>
      <sheetName val="3PMNB"/>
      <sheetName val="31TBF"/>
      <sheetName val="32UseCase"/>
      <sheetName val="33TAW"/>
      <sheetName val="34Actor"/>
      <sheetName val="35TFW_TCF"/>
      <sheetName val="36EF"/>
      <sheetName val="4DaoTao"/>
      <sheetName val="41Daotao"/>
      <sheetName val="42DaoTao"/>
      <sheetName val="43Daotao"/>
      <sheetName val="44Daotao"/>
      <sheetName val="5DuLieu"/>
      <sheetName val="51Dulieu"/>
      <sheetName val="52den55DuLieu"/>
      <sheetName val="6Ksat"/>
      <sheetName val="61Ksat"/>
      <sheetName val="62Ksat"/>
      <sheetName val="63Ksat"/>
      <sheetName val="64Ksat"/>
      <sheetName val="7Kiemthu"/>
      <sheetName val="71KThuTCF"/>
      <sheetName val="72KThuECF"/>
      <sheetName val="8NhanCong"/>
      <sheetName val="9HaoPhi"/>
    </sheetNames>
    <sheetDataSet>
      <sheetData sheetId="0" refreshError="1"/>
      <sheetData sheetId="1">
        <row r="18">
          <cell r="B18" t="str">
            <v>Tư vấn thẩm tra tính hiệu quả và tính khả thi</v>
          </cell>
        </row>
        <row r="20">
          <cell r="B20" t="str">
            <v>Tư vấn thẩm tra dự toán</v>
          </cell>
        </row>
        <row r="21">
          <cell r="B21" t="str">
            <v>Tư vấn lập hồ sơ mời thầu và đánh giá hồ sơ dự thầu</v>
          </cell>
        </row>
        <row r="23">
          <cell r="B23" t="str">
            <v>Tư vấn giám sát</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va10Noisuy"/>
      <sheetName val="1Tonghop"/>
      <sheetName val="2PMbanquyen"/>
      <sheetName val="3ChiPhiPM"/>
      <sheetName val="31Req"/>
      <sheetName val="32UseCase"/>
      <sheetName val="33Actor"/>
      <sheetName val="34TBF"/>
      <sheetName val="35TFW_TCF"/>
      <sheetName val="4DaoTao"/>
      <sheetName val="41Daotao"/>
      <sheetName val="42DaoTao"/>
      <sheetName val="43Daotao"/>
      <sheetName val="44Daotao"/>
      <sheetName val="5DuLieu"/>
      <sheetName val="51Dulieu"/>
      <sheetName val="52den55DuLieu"/>
      <sheetName val="6Ksat"/>
      <sheetName val="61Ksat"/>
      <sheetName val="62Ksat"/>
      <sheetName val="63Ksat"/>
      <sheetName val="64Ksat"/>
      <sheetName val="7Kiemthu"/>
      <sheetName val="71KThuTCF"/>
      <sheetName val="72KThuECF"/>
      <sheetName val="8NhanCong"/>
      <sheetName val="9HaoPhi"/>
    </sheetNames>
    <sheetDataSet>
      <sheetData sheetId="0"/>
      <sheetData sheetId="1">
        <row r="9">
          <cell r="D9">
            <v>54356565.222959995</v>
          </cell>
        </row>
        <row r="10">
          <cell r="D10">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228AF-B64E-4D9A-AA9B-2E4FA4CEF222}">
  <dimension ref="B2:C5"/>
  <sheetViews>
    <sheetView workbookViewId="0">
      <selection activeCell="C25" sqref="C25"/>
    </sheetView>
  </sheetViews>
  <sheetFormatPr defaultRowHeight="14.25"/>
  <cols>
    <col min="2" max="2" width="4.875" customWidth="1"/>
    <col min="3" max="3" width="59.625" customWidth="1"/>
  </cols>
  <sheetData>
    <row r="2" spans="2:3" ht="15">
      <c r="B2" s="21">
        <v>1</v>
      </c>
      <c r="C2" s="21" t="s">
        <v>1727</v>
      </c>
    </row>
    <row r="3" spans="2:3" ht="15">
      <c r="B3" s="21">
        <v>2</v>
      </c>
      <c r="C3" s="21" t="s">
        <v>1728</v>
      </c>
    </row>
    <row r="4" spans="2:3" ht="15">
      <c r="B4" s="21">
        <v>3</v>
      </c>
      <c r="C4" s="21" t="s">
        <v>1729</v>
      </c>
    </row>
    <row r="5" spans="2:3" ht="15">
      <c r="B5" s="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BB11C-5F67-4918-8376-72C59254467D}">
  <dimension ref="A1:O202"/>
  <sheetViews>
    <sheetView topLeftCell="A31" zoomScale="130" zoomScaleNormal="130" workbookViewId="0">
      <selection activeCell="I190" sqref="I190"/>
    </sheetView>
  </sheetViews>
  <sheetFormatPr defaultColWidth="8.75" defaultRowHeight="15" outlineLevelRow="2"/>
  <cols>
    <col min="1" max="1" width="5.625" style="330" customWidth="1"/>
    <col min="2" max="2" width="6.5" style="330" customWidth="1"/>
    <col min="3" max="3" width="8.75" style="345"/>
    <col min="4" max="5" width="12.75" style="330" customWidth="1"/>
    <col min="6" max="6" width="33.625" style="330" customWidth="1"/>
    <col min="7" max="7" width="62.75" style="330" customWidth="1"/>
    <col min="8" max="8" width="5" style="330" customWidth="1"/>
    <col min="9" max="9" width="61.625" style="330" customWidth="1"/>
    <col min="10" max="16384" width="8.75" style="330"/>
  </cols>
  <sheetData>
    <row r="1" spans="1:15" s="329" customFormat="1" ht="91.15" customHeight="1">
      <c r="A1" s="468" t="s">
        <v>2487</v>
      </c>
      <c r="B1" s="469"/>
      <c r="C1" s="469"/>
      <c r="D1" s="469"/>
      <c r="E1" s="469"/>
      <c r="F1" s="469"/>
      <c r="I1" s="468" t="s">
        <v>2488</v>
      </c>
      <c r="J1" s="469"/>
      <c r="K1" s="469"/>
      <c r="L1" s="469"/>
      <c r="M1" s="469"/>
      <c r="N1" s="469"/>
      <c r="O1" s="469"/>
    </row>
    <row r="2" spans="1:15">
      <c r="C2" s="331" t="s">
        <v>1714</v>
      </c>
    </row>
    <row r="3" spans="1:15" outlineLevel="1">
      <c r="C3" s="331"/>
    </row>
    <row r="4" spans="1:15" outlineLevel="1">
      <c r="C4" s="332" t="s">
        <v>66</v>
      </c>
      <c r="D4" s="332" t="s">
        <v>1487</v>
      </c>
      <c r="E4" s="332" t="s">
        <v>1488</v>
      </c>
      <c r="F4" s="332" t="s">
        <v>1489</v>
      </c>
      <c r="G4" s="332" t="s">
        <v>1490</v>
      </c>
      <c r="H4" s="333"/>
    </row>
    <row r="5" spans="1:15" ht="43.15" customHeight="1" outlineLevel="1">
      <c r="C5" s="496">
        <v>1</v>
      </c>
      <c r="D5" s="493" t="s">
        <v>1491</v>
      </c>
      <c r="E5" s="493" t="s">
        <v>1492</v>
      </c>
      <c r="F5" s="490" t="s">
        <v>1493</v>
      </c>
      <c r="G5" s="334" t="s">
        <v>1494</v>
      </c>
      <c r="H5" s="333"/>
      <c r="I5" s="348" t="s">
        <v>2493</v>
      </c>
    </row>
    <row r="6" spans="1:15" ht="41.45" customHeight="1" outlineLevel="2">
      <c r="C6" s="497"/>
      <c r="D6" s="494"/>
      <c r="E6" s="494"/>
      <c r="F6" s="491"/>
      <c r="G6" s="334" t="s">
        <v>1495</v>
      </c>
      <c r="H6" s="333"/>
      <c r="I6" s="348" t="s">
        <v>2494</v>
      </c>
    </row>
    <row r="7" spans="1:15" ht="41.45" customHeight="1" outlineLevel="2">
      <c r="C7" s="498"/>
      <c r="D7" s="495"/>
      <c r="E7" s="495"/>
      <c r="F7" s="492"/>
      <c r="G7" s="334" t="s">
        <v>1496</v>
      </c>
      <c r="H7" s="333"/>
      <c r="I7" s="348" t="s">
        <v>2495</v>
      </c>
    </row>
    <row r="8" spans="1:15" ht="47.25" outlineLevel="1">
      <c r="C8" s="496"/>
      <c r="D8" s="493"/>
      <c r="E8" s="493"/>
      <c r="F8" s="490" t="s">
        <v>1497</v>
      </c>
      <c r="G8" s="334" t="s">
        <v>1498</v>
      </c>
      <c r="H8" s="333"/>
      <c r="I8" s="348" t="s">
        <v>2496</v>
      </c>
    </row>
    <row r="9" spans="1:15" ht="27.6" customHeight="1" outlineLevel="2">
      <c r="C9" s="497"/>
      <c r="D9" s="494"/>
      <c r="E9" s="494"/>
      <c r="F9" s="491"/>
      <c r="G9" s="334" t="s">
        <v>1499</v>
      </c>
      <c r="H9" s="333"/>
      <c r="I9" s="348" t="s">
        <v>2497</v>
      </c>
    </row>
    <row r="10" spans="1:15" ht="13.9" customHeight="1" outlineLevel="2">
      <c r="C10" s="497"/>
      <c r="D10" s="494"/>
      <c r="E10" s="494"/>
      <c r="F10" s="491"/>
      <c r="G10" s="334" t="s">
        <v>1500</v>
      </c>
      <c r="H10" s="333"/>
      <c r="I10" s="348" t="s">
        <v>2498</v>
      </c>
    </row>
    <row r="11" spans="1:15" ht="30" outlineLevel="2">
      <c r="C11" s="498"/>
      <c r="D11" s="495"/>
      <c r="E11" s="495"/>
      <c r="F11" s="492"/>
      <c r="G11" s="334" t="s">
        <v>1501</v>
      </c>
      <c r="H11" s="333"/>
      <c r="I11" s="256"/>
    </row>
    <row r="12" spans="1:15" ht="47.25" outlineLevel="1">
      <c r="C12" s="478"/>
      <c r="D12" s="478"/>
      <c r="E12" s="478"/>
      <c r="F12" s="481" t="s">
        <v>1502</v>
      </c>
      <c r="G12" s="334" t="s">
        <v>1503</v>
      </c>
      <c r="H12" s="333"/>
      <c r="I12" s="348" t="s">
        <v>2495</v>
      </c>
    </row>
    <row r="13" spans="1:15" ht="15.75" outlineLevel="2">
      <c r="C13" s="479"/>
      <c r="D13" s="479"/>
      <c r="E13" s="479"/>
      <c r="F13" s="482"/>
      <c r="G13" s="334" t="s">
        <v>1504</v>
      </c>
      <c r="H13" s="333"/>
      <c r="I13" s="256"/>
    </row>
    <row r="14" spans="1:15" ht="30" outlineLevel="2">
      <c r="C14" s="479"/>
      <c r="D14" s="479"/>
      <c r="E14" s="479"/>
      <c r="F14" s="482"/>
      <c r="G14" s="334" t="s">
        <v>1505</v>
      </c>
      <c r="H14" s="333"/>
      <c r="I14" s="256"/>
    </row>
    <row r="15" spans="1:15" ht="30" outlineLevel="2">
      <c r="C15" s="479"/>
      <c r="D15" s="479"/>
      <c r="E15" s="479"/>
      <c r="F15" s="482"/>
      <c r="G15" s="334" t="s">
        <v>1506</v>
      </c>
      <c r="H15" s="333"/>
      <c r="I15" s="256"/>
    </row>
    <row r="16" spans="1:15" ht="15.6" customHeight="1" outlineLevel="2">
      <c r="C16" s="479"/>
      <c r="D16" s="479"/>
      <c r="E16" s="479"/>
      <c r="F16" s="482"/>
      <c r="G16" s="334" t="s">
        <v>1507</v>
      </c>
      <c r="H16" s="333"/>
      <c r="I16" s="256"/>
    </row>
    <row r="17" spans="3:9" ht="30" outlineLevel="2">
      <c r="C17" s="479"/>
      <c r="D17" s="479"/>
      <c r="E17" s="479"/>
      <c r="F17" s="482"/>
      <c r="G17" s="334" t="s">
        <v>1508</v>
      </c>
      <c r="H17" s="333"/>
      <c r="I17" s="256"/>
    </row>
    <row r="18" spans="3:9" ht="30" outlineLevel="2">
      <c r="C18" s="480"/>
      <c r="D18" s="480"/>
      <c r="E18" s="480"/>
      <c r="F18" s="483"/>
      <c r="G18" s="334" t="s">
        <v>1509</v>
      </c>
      <c r="H18" s="333"/>
      <c r="I18" s="256"/>
    </row>
    <row r="19" spans="3:9" ht="47.25" outlineLevel="1">
      <c r="C19" s="487"/>
      <c r="D19" s="487"/>
      <c r="E19" s="487"/>
      <c r="F19" s="481" t="s">
        <v>1510</v>
      </c>
      <c r="G19" s="334" t="s">
        <v>1511</v>
      </c>
      <c r="H19" s="333"/>
      <c r="I19" s="348" t="s">
        <v>2496</v>
      </c>
    </row>
    <row r="20" spans="3:9" ht="15.75" outlineLevel="2">
      <c r="C20" s="488"/>
      <c r="D20" s="488"/>
      <c r="E20" s="488"/>
      <c r="F20" s="482"/>
      <c r="G20" s="335" t="s">
        <v>1512</v>
      </c>
      <c r="H20" s="333"/>
      <c r="I20" s="256"/>
    </row>
    <row r="21" spans="3:9" ht="30" outlineLevel="2">
      <c r="C21" s="488"/>
      <c r="D21" s="488"/>
      <c r="E21" s="488"/>
      <c r="F21" s="482"/>
      <c r="G21" s="334" t="s">
        <v>1513</v>
      </c>
      <c r="H21" s="333"/>
      <c r="I21" s="256"/>
    </row>
    <row r="22" spans="3:9" ht="30" outlineLevel="2">
      <c r="C22" s="488"/>
      <c r="D22" s="488"/>
      <c r="E22" s="488"/>
      <c r="F22" s="482"/>
      <c r="G22" s="335" t="s">
        <v>1514</v>
      </c>
      <c r="H22" s="333"/>
      <c r="I22" s="256"/>
    </row>
    <row r="23" spans="3:9" ht="30" outlineLevel="2">
      <c r="C23" s="488"/>
      <c r="D23" s="488"/>
      <c r="E23" s="488"/>
      <c r="F23" s="482"/>
      <c r="G23" s="334" t="s">
        <v>1515</v>
      </c>
      <c r="H23" s="333"/>
      <c r="I23" s="256"/>
    </row>
    <row r="24" spans="3:9" ht="30" outlineLevel="2">
      <c r="C24" s="488"/>
      <c r="D24" s="488"/>
      <c r="E24" s="488"/>
      <c r="F24" s="482"/>
      <c r="G24" s="334" t="s">
        <v>1516</v>
      </c>
      <c r="H24" s="333"/>
      <c r="I24" s="256"/>
    </row>
    <row r="25" spans="3:9" ht="30" outlineLevel="2">
      <c r="C25" s="488"/>
      <c r="D25" s="488"/>
      <c r="E25" s="488"/>
      <c r="F25" s="482"/>
      <c r="G25" s="334" t="s">
        <v>1517</v>
      </c>
      <c r="H25" s="333"/>
      <c r="I25" s="256"/>
    </row>
    <row r="26" spans="3:9" ht="78.75" outlineLevel="1">
      <c r="C26" s="489"/>
      <c r="D26" s="489"/>
      <c r="E26" s="489"/>
      <c r="F26" s="483"/>
      <c r="G26" s="334" t="s">
        <v>1518</v>
      </c>
      <c r="H26" s="333"/>
      <c r="I26" s="348" t="s">
        <v>2497</v>
      </c>
    </row>
    <row r="27" spans="3:9" ht="15.6" customHeight="1" outlineLevel="1">
      <c r="C27" s="487"/>
      <c r="D27" s="487"/>
      <c r="E27" s="487"/>
      <c r="F27" s="481" t="s">
        <v>1519</v>
      </c>
      <c r="G27" s="334" t="s">
        <v>1520</v>
      </c>
      <c r="H27" s="333"/>
      <c r="I27" s="348" t="s">
        <v>2498</v>
      </c>
    </row>
    <row r="28" spans="3:9" ht="30" outlineLevel="2">
      <c r="C28" s="488"/>
      <c r="D28" s="488"/>
      <c r="E28" s="488"/>
      <c r="F28" s="482"/>
      <c r="G28" s="334" t="s">
        <v>1521</v>
      </c>
      <c r="H28" s="333"/>
    </row>
    <row r="29" spans="3:9" ht="30" outlineLevel="2">
      <c r="C29" s="488"/>
      <c r="D29" s="488"/>
      <c r="E29" s="488"/>
      <c r="F29" s="482"/>
      <c r="G29" s="334" t="s">
        <v>1522</v>
      </c>
      <c r="H29" s="333"/>
    </row>
    <row r="30" spans="3:9" outlineLevel="2">
      <c r="C30" s="488"/>
      <c r="D30" s="488"/>
      <c r="E30" s="488"/>
      <c r="F30" s="482"/>
      <c r="G30" s="334" t="s">
        <v>1523</v>
      </c>
      <c r="H30" s="333"/>
    </row>
    <row r="31" spans="3:9" ht="30" outlineLevel="2">
      <c r="C31" s="489"/>
      <c r="D31" s="489"/>
      <c r="E31" s="489"/>
      <c r="F31" s="483"/>
      <c r="G31" s="334" t="s">
        <v>1524</v>
      </c>
      <c r="H31" s="333"/>
    </row>
    <row r="32" spans="3:9" ht="30" outlineLevel="1">
      <c r="C32" s="478"/>
      <c r="D32" s="478"/>
      <c r="E32" s="478"/>
      <c r="F32" s="481" t="s">
        <v>1525</v>
      </c>
      <c r="G32" s="334" t="s">
        <v>1526</v>
      </c>
      <c r="H32" s="333"/>
    </row>
    <row r="33" spans="3:8" outlineLevel="2">
      <c r="C33" s="479"/>
      <c r="D33" s="479"/>
      <c r="E33" s="479"/>
      <c r="F33" s="482"/>
      <c r="G33" s="334" t="s">
        <v>1527</v>
      </c>
      <c r="H33" s="333"/>
    </row>
    <row r="34" spans="3:8" ht="30" outlineLevel="2">
      <c r="C34" s="479"/>
      <c r="D34" s="479"/>
      <c r="E34" s="479"/>
      <c r="F34" s="482"/>
      <c r="G34" s="334" t="s">
        <v>1528</v>
      </c>
      <c r="H34" s="333"/>
    </row>
    <row r="35" spans="3:8" ht="28.9" customHeight="1" outlineLevel="2">
      <c r="C35" s="480"/>
      <c r="D35" s="480"/>
      <c r="E35" s="480"/>
      <c r="F35" s="483"/>
      <c r="G35" s="336" t="s">
        <v>1529</v>
      </c>
      <c r="H35" s="333"/>
    </row>
    <row r="36" spans="3:8" ht="45" outlineLevel="1">
      <c r="C36" s="337">
        <v>2</v>
      </c>
      <c r="D36" s="334" t="s">
        <v>1530</v>
      </c>
      <c r="E36" s="338" t="s">
        <v>1730</v>
      </c>
      <c r="F36" s="334" t="s">
        <v>1531</v>
      </c>
      <c r="G36" s="334" t="s">
        <v>1532</v>
      </c>
      <c r="H36" s="477"/>
    </row>
    <row r="37" spans="3:8" ht="30" outlineLevel="2">
      <c r="C37" s="478"/>
      <c r="D37" s="478"/>
      <c r="E37" s="478"/>
      <c r="F37" s="478"/>
      <c r="G37" s="334" t="s">
        <v>1533</v>
      </c>
      <c r="H37" s="477"/>
    </row>
    <row r="38" spans="3:8" ht="30" outlineLevel="2">
      <c r="C38" s="479"/>
      <c r="D38" s="479"/>
      <c r="E38" s="479"/>
      <c r="F38" s="479"/>
      <c r="G38" s="334" t="s">
        <v>1534</v>
      </c>
      <c r="H38" s="477"/>
    </row>
    <row r="39" spans="3:8" outlineLevel="2">
      <c r="C39" s="479"/>
      <c r="D39" s="479"/>
      <c r="E39" s="479"/>
      <c r="F39" s="479"/>
      <c r="G39" s="334" t="s">
        <v>1535</v>
      </c>
      <c r="H39" s="477"/>
    </row>
    <row r="40" spans="3:8" outlineLevel="2">
      <c r="C40" s="479"/>
      <c r="D40" s="479"/>
      <c r="E40" s="479"/>
      <c r="F40" s="479"/>
      <c r="G40" s="334" t="s">
        <v>1536</v>
      </c>
      <c r="H40" s="477"/>
    </row>
    <row r="41" spans="3:8" outlineLevel="2">
      <c r="C41" s="479"/>
      <c r="D41" s="479"/>
      <c r="E41" s="479"/>
      <c r="F41" s="479"/>
      <c r="G41" s="334" t="s">
        <v>1537</v>
      </c>
      <c r="H41" s="477"/>
    </row>
    <row r="42" spans="3:8" outlineLevel="2">
      <c r="C42" s="480"/>
      <c r="D42" s="480"/>
      <c r="E42" s="480"/>
      <c r="F42" s="480"/>
      <c r="G42" s="334" t="s">
        <v>1538</v>
      </c>
      <c r="H42" s="477"/>
    </row>
    <row r="43" spans="3:8" ht="47.25" customHeight="1" outlineLevel="1">
      <c r="C43" s="339">
        <v>3</v>
      </c>
      <c r="D43" s="340" t="s">
        <v>1539</v>
      </c>
      <c r="E43" s="340" t="s">
        <v>1492</v>
      </c>
      <c r="F43" s="341" t="s">
        <v>1540</v>
      </c>
      <c r="G43" s="335" t="s">
        <v>1541</v>
      </c>
      <c r="H43" s="333"/>
    </row>
    <row r="44" spans="3:8" ht="30" outlineLevel="2">
      <c r="C44" s="499"/>
      <c r="D44" s="499"/>
      <c r="E44" s="499"/>
      <c r="F44" s="499"/>
      <c r="G44" s="334" t="s">
        <v>1542</v>
      </c>
      <c r="H44" s="333"/>
    </row>
    <row r="45" spans="3:8" outlineLevel="2">
      <c r="C45" s="500"/>
      <c r="D45" s="500"/>
      <c r="E45" s="500"/>
      <c r="F45" s="500"/>
      <c r="G45" s="334" t="s">
        <v>1543</v>
      </c>
      <c r="H45" s="333"/>
    </row>
    <row r="46" spans="3:8" ht="30" outlineLevel="2">
      <c r="C46" s="500"/>
      <c r="D46" s="500"/>
      <c r="E46" s="500"/>
      <c r="F46" s="500"/>
      <c r="G46" s="334" t="s">
        <v>1544</v>
      </c>
      <c r="H46" s="333"/>
    </row>
    <row r="47" spans="3:8" ht="45" outlineLevel="2">
      <c r="C47" s="500"/>
      <c r="D47" s="500"/>
      <c r="E47" s="500"/>
      <c r="F47" s="500"/>
      <c r="G47" s="335" t="s">
        <v>1545</v>
      </c>
      <c r="H47" s="333"/>
    </row>
    <row r="48" spans="3:8" outlineLevel="2">
      <c r="C48" s="500"/>
      <c r="D48" s="500"/>
      <c r="E48" s="500"/>
      <c r="F48" s="500"/>
      <c r="G48" s="334" t="s">
        <v>1546</v>
      </c>
      <c r="H48" s="333"/>
    </row>
    <row r="49" spans="3:8" outlineLevel="2">
      <c r="C49" s="500"/>
      <c r="D49" s="500"/>
      <c r="E49" s="500"/>
      <c r="F49" s="500"/>
      <c r="G49" s="334" t="s">
        <v>1547</v>
      </c>
      <c r="H49" s="333"/>
    </row>
    <row r="50" spans="3:8" outlineLevel="2">
      <c r="C50" s="501"/>
      <c r="D50" s="501"/>
      <c r="E50" s="501"/>
      <c r="F50" s="501"/>
      <c r="G50" s="335" t="s">
        <v>1548</v>
      </c>
      <c r="H50" s="333"/>
    </row>
    <row r="51" spans="3:8" outlineLevel="1">
      <c r="C51" s="337"/>
      <c r="D51" s="334"/>
      <c r="E51" s="334"/>
      <c r="F51" s="341" t="s">
        <v>1549</v>
      </c>
      <c r="G51" s="334" t="s">
        <v>1550</v>
      </c>
      <c r="H51" s="333"/>
    </row>
    <row r="52" spans="3:8" outlineLevel="2">
      <c r="C52" s="478"/>
      <c r="D52" s="478"/>
      <c r="E52" s="478"/>
      <c r="F52" s="478"/>
      <c r="G52" s="334" t="s">
        <v>1551</v>
      </c>
      <c r="H52" s="333"/>
    </row>
    <row r="53" spans="3:8" outlineLevel="2">
      <c r="C53" s="479"/>
      <c r="D53" s="479"/>
      <c r="E53" s="479"/>
      <c r="F53" s="479"/>
      <c r="G53" s="334" t="s">
        <v>1552</v>
      </c>
      <c r="H53" s="333"/>
    </row>
    <row r="54" spans="3:8" outlineLevel="2">
      <c r="C54" s="479"/>
      <c r="D54" s="479"/>
      <c r="E54" s="479"/>
      <c r="F54" s="479"/>
      <c r="G54" s="334" t="s">
        <v>1553</v>
      </c>
      <c r="H54" s="333"/>
    </row>
    <row r="55" spans="3:8" outlineLevel="2">
      <c r="C55" s="480"/>
      <c r="D55" s="480"/>
      <c r="E55" s="480"/>
      <c r="F55" s="480"/>
      <c r="G55" s="334" t="s">
        <v>1554</v>
      </c>
      <c r="H55" s="333"/>
    </row>
    <row r="56" spans="3:8" outlineLevel="1">
      <c r="C56" s="337"/>
      <c r="D56" s="334"/>
      <c r="E56" s="334"/>
      <c r="F56" s="341" t="s">
        <v>1555</v>
      </c>
      <c r="G56" s="334" t="s">
        <v>1556</v>
      </c>
      <c r="H56" s="333"/>
    </row>
    <row r="57" spans="3:8" outlineLevel="2">
      <c r="C57" s="478"/>
      <c r="D57" s="478"/>
      <c r="E57" s="478"/>
      <c r="F57" s="478"/>
      <c r="G57" s="334" t="s">
        <v>1557</v>
      </c>
      <c r="H57" s="333"/>
    </row>
    <row r="58" spans="3:8" outlineLevel="2">
      <c r="C58" s="479"/>
      <c r="D58" s="479"/>
      <c r="E58" s="479"/>
      <c r="F58" s="479"/>
      <c r="G58" s="334" t="s">
        <v>1558</v>
      </c>
      <c r="H58" s="333"/>
    </row>
    <row r="59" spans="3:8" ht="30" outlineLevel="2">
      <c r="C59" s="479"/>
      <c r="D59" s="479"/>
      <c r="E59" s="479"/>
      <c r="F59" s="479"/>
      <c r="G59" s="334" t="s">
        <v>1559</v>
      </c>
      <c r="H59" s="333"/>
    </row>
    <row r="60" spans="3:8" ht="30" outlineLevel="2">
      <c r="C60" s="479"/>
      <c r="D60" s="479"/>
      <c r="E60" s="479"/>
      <c r="F60" s="479"/>
      <c r="G60" s="334" t="s">
        <v>1560</v>
      </c>
      <c r="H60" s="333"/>
    </row>
    <row r="61" spans="3:8" outlineLevel="2">
      <c r="C61" s="479"/>
      <c r="D61" s="479"/>
      <c r="E61" s="479"/>
      <c r="F61" s="479"/>
      <c r="G61" s="334" t="s">
        <v>1561</v>
      </c>
      <c r="H61" s="333"/>
    </row>
    <row r="62" spans="3:8" outlineLevel="2">
      <c r="C62" s="479"/>
      <c r="D62" s="479"/>
      <c r="E62" s="479"/>
      <c r="F62" s="479"/>
      <c r="G62" s="334" t="s">
        <v>1562</v>
      </c>
      <c r="H62" s="333"/>
    </row>
    <row r="63" spans="3:8" outlineLevel="2">
      <c r="C63" s="479"/>
      <c r="D63" s="479"/>
      <c r="E63" s="479"/>
      <c r="F63" s="479"/>
      <c r="G63" s="334" t="s">
        <v>1563</v>
      </c>
      <c r="H63" s="333"/>
    </row>
    <row r="64" spans="3:8" outlineLevel="2">
      <c r="C64" s="479"/>
      <c r="D64" s="479"/>
      <c r="E64" s="479"/>
      <c r="F64" s="479"/>
      <c r="G64" s="334" t="s">
        <v>1564</v>
      </c>
      <c r="H64" s="333"/>
    </row>
    <row r="65" spans="3:8" outlineLevel="2">
      <c r="C65" s="479"/>
      <c r="D65" s="479"/>
      <c r="E65" s="479"/>
      <c r="F65" s="479"/>
      <c r="G65" s="334" t="s">
        <v>1565</v>
      </c>
      <c r="H65" s="333"/>
    </row>
    <row r="66" spans="3:8" outlineLevel="2">
      <c r="C66" s="479"/>
      <c r="D66" s="479"/>
      <c r="E66" s="479"/>
      <c r="F66" s="479"/>
      <c r="G66" s="334" t="s">
        <v>1566</v>
      </c>
      <c r="H66" s="333"/>
    </row>
    <row r="67" spans="3:8" outlineLevel="2">
      <c r="C67" s="479"/>
      <c r="D67" s="479"/>
      <c r="E67" s="479"/>
      <c r="F67" s="479"/>
      <c r="G67" s="334" t="s">
        <v>1567</v>
      </c>
      <c r="H67" s="333"/>
    </row>
    <row r="68" spans="3:8" outlineLevel="2">
      <c r="C68" s="479"/>
      <c r="D68" s="479"/>
      <c r="E68" s="479"/>
      <c r="F68" s="479"/>
      <c r="G68" s="334" t="s">
        <v>1568</v>
      </c>
      <c r="H68" s="333"/>
    </row>
    <row r="69" spans="3:8" outlineLevel="2">
      <c r="C69" s="479"/>
      <c r="D69" s="479"/>
      <c r="E69" s="479"/>
      <c r="F69" s="479"/>
      <c r="G69" s="334" t="s">
        <v>1569</v>
      </c>
      <c r="H69" s="333"/>
    </row>
    <row r="70" spans="3:8" outlineLevel="2">
      <c r="C70" s="479"/>
      <c r="D70" s="479"/>
      <c r="E70" s="479"/>
      <c r="F70" s="479"/>
      <c r="G70" s="334" t="s">
        <v>1570</v>
      </c>
      <c r="H70" s="333"/>
    </row>
    <row r="71" spans="3:8" outlineLevel="2">
      <c r="C71" s="479"/>
      <c r="D71" s="479"/>
      <c r="E71" s="479"/>
      <c r="F71" s="479"/>
      <c r="G71" s="334" t="s">
        <v>1571</v>
      </c>
      <c r="H71" s="333"/>
    </row>
    <row r="72" spans="3:8" ht="30" outlineLevel="2">
      <c r="C72" s="479"/>
      <c r="D72" s="479"/>
      <c r="E72" s="479"/>
      <c r="F72" s="479"/>
      <c r="G72" s="334" t="s">
        <v>1572</v>
      </c>
      <c r="H72" s="333"/>
    </row>
    <row r="73" spans="3:8" ht="30" outlineLevel="2">
      <c r="C73" s="479"/>
      <c r="D73" s="479"/>
      <c r="E73" s="479"/>
      <c r="F73" s="479"/>
      <c r="G73" s="334" t="s">
        <v>1573</v>
      </c>
      <c r="H73" s="333"/>
    </row>
    <row r="74" spans="3:8" outlineLevel="2">
      <c r="C74" s="479"/>
      <c r="D74" s="479"/>
      <c r="E74" s="479"/>
      <c r="F74" s="479"/>
      <c r="G74" s="334" t="s">
        <v>1574</v>
      </c>
      <c r="H74" s="333"/>
    </row>
    <row r="75" spans="3:8" ht="30" outlineLevel="2">
      <c r="C75" s="480"/>
      <c r="D75" s="480"/>
      <c r="E75" s="480"/>
      <c r="F75" s="480"/>
      <c r="G75" s="334" t="s">
        <v>1575</v>
      </c>
      <c r="H75" s="333"/>
    </row>
    <row r="76" spans="3:8" outlineLevel="1">
      <c r="C76" s="337"/>
      <c r="D76" s="334"/>
      <c r="E76" s="334"/>
      <c r="F76" s="334" t="s">
        <v>1576</v>
      </c>
      <c r="G76" s="334" t="s">
        <v>1577</v>
      </c>
      <c r="H76" s="333"/>
    </row>
    <row r="77" spans="3:8" outlineLevel="2">
      <c r="C77" s="478"/>
      <c r="D77" s="478"/>
      <c r="E77" s="478"/>
      <c r="F77" s="478"/>
      <c r="G77" s="334" t="s">
        <v>1578</v>
      </c>
      <c r="H77" s="333"/>
    </row>
    <row r="78" spans="3:8" ht="30" outlineLevel="2">
      <c r="C78" s="479"/>
      <c r="D78" s="479"/>
      <c r="E78" s="479"/>
      <c r="F78" s="479"/>
      <c r="G78" s="334" t="s">
        <v>1579</v>
      </c>
      <c r="H78" s="333"/>
    </row>
    <row r="79" spans="3:8" ht="30" outlineLevel="2">
      <c r="C79" s="479"/>
      <c r="D79" s="479"/>
      <c r="E79" s="479"/>
      <c r="F79" s="479"/>
      <c r="G79" s="334" t="s">
        <v>1580</v>
      </c>
      <c r="H79" s="333"/>
    </row>
    <row r="80" spans="3:8" ht="34.9" customHeight="1" outlineLevel="2">
      <c r="C80" s="479"/>
      <c r="D80" s="479"/>
      <c r="E80" s="479"/>
      <c r="F80" s="479"/>
      <c r="G80" s="334" t="s">
        <v>1581</v>
      </c>
      <c r="H80" s="333"/>
    </row>
    <row r="81" spans="3:8" outlineLevel="2">
      <c r="C81" s="479"/>
      <c r="D81" s="479"/>
      <c r="E81" s="479"/>
      <c r="F81" s="479"/>
      <c r="G81" s="334" t="s">
        <v>1582</v>
      </c>
      <c r="H81" s="333"/>
    </row>
    <row r="82" spans="3:8" outlineLevel="2">
      <c r="C82" s="479"/>
      <c r="D82" s="479"/>
      <c r="E82" s="479"/>
      <c r="F82" s="479"/>
      <c r="G82" s="334" t="s">
        <v>1583</v>
      </c>
      <c r="H82" s="333"/>
    </row>
    <row r="83" spans="3:8" ht="30" outlineLevel="2">
      <c r="C83" s="479"/>
      <c r="D83" s="479"/>
      <c r="E83" s="479"/>
      <c r="F83" s="479"/>
      <c r="G83" s="334" t="s">
        <v>1584</v>
      </c>
      <c r="H83" s="333"/>
    </row>
    <row r="84" spans="3:8" ht="30" outlineLevel="2">
      <c r="C84" s="479"/>
      <c r="D84" s="479"/>
      <c r="E84" s="479"/>
      <c r="F84" s="479"/>
      <c r="G84" s="334" t="s">
        <v>1585</v>
      </c>
      <c r="H84" s="333"/>
    </row>
    <row r="85" spans="3:8" outlineLevel="2">
      <c r="C85" s="480"/>
      <c r="D85" s="480"/>
      <c r="E85" s="480"/>
      <c r="F85" s="480"/>
      <c r="G85" s="334" t="s">
        <v>1586</v>
      </c>
      <c r="H85" s="333"/>
    </row>
    <row r="86" spans="3:8" outlineLevel="1">
      <c r="C86" s="337"/>
      <c r="D86" s="334"/>
      <c r="E86" s="334"/>
      <c r="F86" s="334" t="s">
        <v>1587</v>
      </c>
      <c r="G86" s="334" t="s">
        <v>1588</v>
      </c>
      <c r="H86" s="333"/>
    </row>
    <row r="87" spans="3:8" ht="30" outlineLevel="2">
      <c r="C87" s="478"/>
      <c r="D87" s="478"/>
      <c r="E87" s="478"/>
      <c r="F87" s="478"/>
      <c r="G87" s="334" t="s">
        <v>1589</v>
      </c>
      <c r="H87" s="333"/>
    </row>
    <row r="88" spans="3:8" outlineLevel="2">
      <c r="C88" s="479"/>
      <c r="D88" s="479"/>
      <c r="E88" s="479"/>
      <c r="F88" s="479"/>
      <c r="G88" s="334" t="s">
        <v>1590</v>
      </c>
      <c r="H88" s="333"/>
    </row>
    <row r="89" spans="3:8" outlineLevel="2">
      <c r="C89" s="480"/>
      <c r="D89" s="480"/>
      <c r="E89" s="480"/>
      <c r="F89" s="480"/>
      <c r="G89" s="334" t="s">
        <v>1591</v>
      </c>
      <c r="H89" s="333"/>
    </row>
    <row r="90" spans="3:8" outlineLevel="1">
      <c r="C90" s="478"/>
      <c r="D90" s="484"/>
      <c r="E90" s="484"/>
      <c r="F90" s="484" t="s">
        <v>1592</v>
      </c>
      <c r="G90" s="334" t="s">
        <v>1593</v>
      </c>
      <c r="H90" s="333"/>
    </row>
    <row r="91" spans="3:8" outlineLevel="2">
      <c r="C91" s="479"/>
      <c r="D91" s="485"/>
      <c r="E91" s="485"/>
      <c r="F91" s="485"/>
      <c r="G91" s="334" t="s">
        <v>1594</v>
      </c>
      <c r="H91" s="333"/>
    </row>
    <row r="92" spans="3:8" outlineLevel="2">
      <c r="C92" s="479"/>
      <c r="D92" s="485"/>
      <c r="E92" s="485"/>
      <c r="F92" s="485"/>
      <c r="G92" s="334" t="s">
        <v>1595</v>
      </c>
      <c r="H92" s="333"/>
    </row>
    <row r="93" spans="3:8" outlineLevel="2">
      <c r="C93" s="479"/>
      <c r="D93" s="485"/>
      <c r="E93" s="485"/>
      <c r="F93" s="485"/>
      <c r="G93" s="334" t="s">
        <v>1596</v>
      </c>
      <c r="H93" s="333"/>
    </row>
    <row r="94" spans="3:8" ht="30" outlineLevel="2">
      <c r="C94" s="479"/>
      <c r="D94" s="485"/>
      <c r="E94" s="485"/>
      <c r="F94" s="485"/>
      <c r="G94" s="334" t="s">
        <v>1597</v>
      </c>
      <c r="H94" s="333"/>
    </row>
    <row r="95" spans="3:8" ht="30" outlineLevel="2">
      <c r="C95" s="479"/>
      <c r="D95" s="485"/>
      <c r="E95" s="485"/>
      <c r="F95" s="485"/>
      <c r="G95" s="334" t="s">
        <v>1598</v>
      </c>
      <c r="H95" s="333"/>
    </row>
    <row r="96" spans="3:8" outlineLevel="2">
      <c r="C96" s="480"/>
      <c r="D96" s="486"/>
      <c r="E96" s="486"/>
      <c r="F96" s="486"/>
      <c r="G96" s="334" t="s">
        <v>1599</v>
      </c>
      <c r="H96" s="333"/>
    </row>
    <row r="97" spans="3:8" ht="31.15" customHeight="1" outlineLevel="1">
      <c r="C97" s="478">
        <v>4</v>
      </c>
      <c r="D97" s="481" t="s">
        <v>2489</v>
      </c>
      <c r="E97" s="484" t="s">
        <v>2490</v>
      </c>
      <c r="F97" s="484" t="s">
        <v>2491</v>
      </c>
      <c r="G97" s="342" t="s">
        <v>2492</v>
      </c>
      <c r="H97" s="477"/>
    </row>
    <row r="98" spans="3:8" outlineLevel="2">
      <c r="C98" s="479"/>
      <c r="D98" s="482"/>
      <c r="E98" s="485"/>
      <c r="F98" s="485"/>
      <c r="G98" s="342" t="s">
        <v>1716</v>
      </c>
      <c r="H98" s="477"/>
    </row>
    <row r="99" spans="3:8" ht="45" outlineLevel="2">
      <c r="C99" s="479"/>
      <c r="D99" s="482"/>
      <c r="E99" s="485"/>
      <c r="F99" s="485"/>
      <c r="G99" s="342" t="s">
        <v>1717</v>
      </c>
      <c r="H99" s="477"/>
    </row>
    <row r="100" spans="3:8" ht="30" outlineLevel="2">
      <c r="C100" s="480"/>
      <c r="D100" s="483"/>
      <c r="E100" s="486"/>
      <c r="F100" s="486"/>
      <c r="G100" s="342" t="s">
        <v>1718</v>
      </c>
      <c r="H100" s="477"/>
    </row>
    <row r="101" spans="3:8" ht="45" outlineLevel="1">
      <c r="C101" s="478">
        <v>5</v>
      </c>
      <c r="D101" s="481" t="s">
        <v>1600</v>
      </c>
      <c r="E101" s="484" t="s">
        <v>1492</v>
      </c>
      <c r="F101" s="484" t="s">
        <v>1601</v>
      </c>
      <c r="G101" s="343" t="s">
        <v>1602</v>
      </c>
      <c r="H101" s="333"/>
    </row>
    <row r="102" spans="3:8" ht="38.450000000000003" customHeight="1" outlineLevel="2">
      <c r="C102" s="480"/>
      <c r="D102" s="483"/>
      <c r="E102" s="486"/>
      <c r="F102" s="486"/>
      <c r="G102" s="334" t="s">
        <v>1603</v>
      </c>
      <c r="H102" s="333"/>
    </row>
    <row r="103" spans="3:8" ht="31.15" customHeight="1" outlineLevel="1">
      <c r="C103" s="337" t="s">
        <v>1604</v>
      </c>
      <c r="D103" s="344" t="s">
        <v>1605</v>
      </c>
      <c r="E103" s="334" t="s">
        <v>1492</v>
      </c>
      <c r="F103" s="334" t="s">
        <v>1606</v>
      </c>
      <c r="G103" s="343" t="s">
        <v>1607</v>
      </c>
      <c r="H103" s="333"/>
    </row>
    <row r="104" spans="3:8" ht="30" outlineLevel="2">
      <c r="C104" s="478"/>
      <c r="D104" s="478"/>
      <c r="E104" s="478"/>
      <c r="F104" s="478"/>
      <c r="G104" s="334" t="s">
        <v>1608</v>
      </c>
      <c r="H104" s="333"/>
    </row>
    <row r="105" spans="3:8" outlineLevel="2">
      <c r="C105" s="479"/>
      <c r="D105" s="479"/>
      <c r="E105" s="479"/>
      <c r="F105" s="479"/>
      <c r="G105" s="334" t="s">
        <v>1609</v>
      </c>
      <c r="H105" s="333"/>
    </row>
    <row r="106" spans="3:8" ht="30" outlineLevel="2">
      <c r="C106" s="480"/>
      <c r="D106" s="480"/>
      <c r="E106" s="480"/>
      <c r="F106" s="480"/>
      <c r="G106" s="334" t="s">
        <v>1610</v>
      </c>
      <c r="H106" s="333"/>
    </row>
    <row r="107" spans="3:8" ht="30" outlineLevel="1">
      <c r="C107" s="472"/>
      <c r="D107" s="473"/>
      <c r="E107" s="473"/>
      <c r="F107" s="473" t="s">
        <v>1611</v>
      </c>
      <c r="G107" s="334" t="s">
        <v>1612</v>
      </c>
      <c r="H107" s="333"/>
    </row>
    <row r="108" spans="3:8" ht="30" outlineLevel="2">
      <c r="C108" s="472"/>
      <c r="D108" s="473"/>
      <c r="E108" s="473"/>
      <c r="F108" s="473"/>
      <c r="G108" s="334" t="s">
        <v>1613</v>
      </c>
      <c r="H108" s="333"/>
    </row>
    <row r="109" spans="3:8" ht="30" outlineLevel="2">
      <c r="C109" s="472"/>
      <c r="D109" s="473"/>
      <c r="E109" s="473"/>
      <c r="F109" s="473"/>
      <c r="G109" s="334" t="s">
        <v>1614</v>
      </c>
      <c r="H109" s="333"/>
    </row>
    <row r="110" spans="3:8" ht="30" outlineLevel="2">
      <c r="C110" s="472"/>
      <c r="D110" s="473"/>
      <c r="E110" s="473"/>
      <c r="F110" s="473"/>
      <c r="G110" s="334" t="s">
        <v>1615</v>
      </c>
      <c r="H110" s="333"/>
    </row>
    <row r="111" spans="3:8" outlineLevel="2">
      <c r="C111" s="472"/>
      <c r="D111" s="473"/>
      <c r="E111" s="473"/>
      <c r="F111" s="473"/>
      <c r="G111" s="334" t="s">
        <v>1616</v>
      </c>
      <c r="H111" s="333"/>
    </row>
    <row r="112" spans="3:8" outlineLevel="1">
      <c r="C112" s="472"/>
      <c r="D112" s="473"/>
      <c r="E112" s="473"/>
      <c r="F112" s="473" t="s">
        <v>1617</v>
      </c>
      <c r="G112" s="334" t="s">
        <v>1618</v>
      </c>
      <c r="H112" s="333"/>
    </row>
    <row r="113" spans="3:8" outlineLevel="2">
      <c r="C113" s="472"/>
      <c r="D113" s="473"/>
      <c r="E113" s="473"/>
      <c r="F113" s="473"/>
      <c r="G113" s="334" t="s">
        <v>1619</v>
      </c>
      <c r="H113" s="333"/>
    </row>
    <row r="114" spans="3:8" ht="30" outlineLevel="2">
      <c r="C114" s="472"/>
      <c r="D114" s="473"/>
      <c r="E114" s="473"/>
      <c r="F114" s="473"/>
      <c r="G114" s="334" t="s">
        <v>1620</v>
      </c>
      <c r="H114" s="333"/>
    </row>
    <row r="115" spans="3:8" outlineLevel="2">
      <c r="C115" s="472"/>
      <c r="D115" s="473"/>
      <c r="E115" s="473"/>
      <c r="F115" s="473"/>
      <c r="G115" s="334" t="s">
        <v>1621</v>
      </c>
      <c r="H115" s="333"/>
    </row>
    <row r="116" spans="3:8" outlineLevel="2">
      <c r="C116" s="472"/>
      <c r="D116" s="473"/>
      <c r="E116" s="473"/>
      <c r="F116" s="473"/>
      <c r="G116" s="334" t="s">
        <v>1622</v>
      </c>
      <c r="H116" s="333"/>
    </row>
    <row r="117" spans="3:8" outlineLevel="2">
      <c r="C117" s="472"/>
      <c r="D117" s="473"/>
      <c r="E117" s="473"/>
      <c r="F117" s="473"/>
      <c r="G117" s="334" t="s">
        <v>1623</v>
      </c>
      <c r="H117" s="333"/>
    </row>
    <row r="118" spans="3:8" outlineLevel="1">
      <c r="C118" s="472"/>
      <c r="D118" s="473"/>
      <c r="E118" s="473"/>
      <c r="F118" s="473" t="s">
        <v>1624</v>
      </c>
      <c r="G118" s="334" t="s">
        <v>1625</v>
      </c>
      <c r="H118" s="333"/>
    </row>
    <row r="119" spans="3:8" outlineLevel="2">
      <c r="C119" s="472"/>
      <c r="D119" s="473"/>
      <c r="E119" s="473"/>
      <c r="F119" s="473"/>
      <c r="G119" s="334" t="s">
        <v>1626</v>
      </c>
      <c r="H119" s="333"/>
    </row>
    <row r="120" spans="3:8" outlineLevel="2">
      <c r="C120" s="472"/>
      <c r="D120" s="473"/>
      <c r="E120" s="473"/>
      <c r="F120" s="473"/>
      <c r="G120" s="334" t="s">
        <v>1627</v>
      </c>
      <c r="H120" s="333"/>
    </row>
    <row r="121" spans="3:8" outlineLevel="2">
      <c r="C121" s="472"/>
      <c r="D121" s="473"/>
      <c r="E121" s="473"/>
      <c r="F121" s="473"/>
      <c r="G121" s="334" t="s">
        <v>1628</v>
      </c>
      <c r="H121" s="333"/>
    </row>
    <row r="122" spans="3:8" ht="30" outlineLevel="1">
      <c r="C122" s="472"/>
      <c r="D122" s="473"/>
      <c r="E122" s="473"/>
      <c r="F122" s="473" t="s">
        <v>1629</v>
      </c>
      <c r="G122" s="334" t="s">
        <v>1630</v>
      </c>
      <c r="H122" s="333"/>
    </row>
    <row r="123" spans="3:8" outlineLevel="2">
      <c r="C123" s="472"/>
      <c r="D123" s="473"/>
      <c r="E123" s="473"/>
      <c r="F123" s="473"/>
      <c r="G123" s="334" t="s">
        <v>1631</v>
      </c>
      <c r="H123" s="333"/>
    </row>
    <row r="124" spans="3:8" outlineLevel="2">
      <c r="C124" s="472"/>
      <c r="D124" s="473"/>
      <c r="E124" s="473"/>
      <c r="F124" s="473"/>
      <c r="G124" s="334" t="s">
        <v>1632</v>
      </c>
      <c r="H124" s="333"/>
    </row>
    <row r="125" spans="3:8" ht="30" outlineLevel="2">
      <c r="C125" s="472"/>
      <c r="D125" s="473"/>
      <c r="E125" s="473"/>
      <c r="F125" s="473"/>
      <c r="G125" s="334" t="s">
        <v>1633</v>
      </c>
      <c r="H125" s="333"/>
    </row>
    <row r="126" spans="3:8" outlineLevel="2">
      <c r="C126" s="472"/>
      <c r="D126" s="473"/>
      <c r="E126" s="473"/>
      <c r="F126" s="473"/>
      <c r="G126" s="334" t="s">
        <v>1634</v>
      </c>
      <c r="H126" s="333"/>
    </row>
    <row r="127" spans="3:8" ht="30" outlineLevel="2">
      <c r="C127" s="472"/>
      <c r="D127" s="473"/>
      <c r="E127" s="473"/>
      <c r="F127" s="473"/>
      <c r="G127" s="334" t="s">
        <v>1635</v>
      </c>
      <c r="H127" s="333"/>
    </row>
    <row r="128" spans="3:8" ht="30" outlineLevel="1">
      <c r="C128" s="472"/>
      <c r="D128" s="473"/>
      <c r="E128" s="473"/>
      <c r="F128" s="473" t="s">
        <v>1636</v>
      </c>
      <c r="G128" s="334" t="s">
        <v>1637</v>
      </c>
      <c r="H128" s="333"/>
    </row>
    <row r="129" spans="3:8" ht="30" outlineLevel="2">
      <c r="C129" s="472"/>
      <c r="D129" s="473"/>
      <c r="E129" s="473"/>
      <c r="F129" s="473"/>
      <c r="G129" s="334" t="s">
        <v>1638</v>
      </c>
      <c r="H129" s="333"/>
    </row>
    <row r="130" spans="3:8" ht="45" outlineLevel="2">
      <c r="C130" s="472"/>
      <c r="D130" s="473"/>
      <c r="E130" s="473"/>
      <c r="F130" s="473"/>
      <c r="G130" s="334" t="s">
        <v>1639</v>
      </c>
      <c r="H130" s="333"/>
    </row>
    <row r="131" spans="3:8" outlineLevel="2">
      <c r="C131" s="472"/>
      <c r="D131" s="473"/>
      <c r="E131" s="473"/>
      <c r="F131" s="473"/>
      <c r="G131" s="334" t="s">
        <v>1640</v>
      </c>
      <c r="H131" s="333"/>
    </row>
    <row r="132" spans="3:8" outlineLevel="2">
      <c r="C132" s="472"/>
      <c r="D132" s="473"/>
      <c r="E132" s="473"/>
      <c r="F132" s="473"/>
      <c r="G132" s="334" t="s">
        <v>1641</v>
      </c>
      <c r="H132" s="333"/>
    </row>
    <row r="133" spans="3:8" outlineLevel="2">
      <c r="C133" s="472"/>
      <c r="D133" s="473"/>
      <c r="E133" s="473"/>
      <c r="F133" s="473"/>
      <c r="G133" s="334" t="s">
        <v>1642</v>
      </c>
      <c r="H133" s="333"/>
    </row>
    <row r="134" spans="3:8" ht="30" outlineLevel="1">
      <c r="C134" s="475">
        <v>7</v>
      </c>
      <c r="D134" s="476" t="s">
        <v>1719</v>
      </c>
      <c r="E134" s="476" t="s">
        <v>1730</v>
      </c>
      <c r="F134" s="476" t="s">
        <v>1720</v>
      </c>
      <c r="G134" s="334" t="s">
        <v>1721</v>
      </c>
      <c r="H134" s="477"/>
    </row>
    <row r="135" spans="3:8" outlineLevel="2">
      <c r="C135" s="475"/>
      <c r="D135" s="476"/>
      <c r="E135" s="476"/>
      <c r="F135" s="476"/>
      <c r="G135" s="343" t="s">
        <v>1722</v>
      </c>
      <c r="H135" s="477"/>
    </row>
    <row r="136" spans="3:8" ht="30" outlineLevel="2">
      <c r="C136" s="475"/>
      <c r="D136" s="476"/>
      <c r="E136" s="476"/>
      <c r="F136" s="476"/>
      <c r="G136" s="343" t="s">
        <v>1723</v>
      </c>
      <c r="H136" s="477"/>
    </row>
    <row r="137" spans="3:8" ht="30" outlineLevel="2">
      <c r="C137" s="475"/>
      <c r="D137" s="476"/>
      <c r="E137" s="476"/>
      <c r="F137" s="476"/>
      <c r="G137" s="343" t="s">
        <v>2077</v>
      </c>
      <c r="H137" s="477"/>
    </row>
    <row r="138" spans="3:8" ht="30" outlineLevel="2">
      <c r="C138" s="475"/>
      <c r="D138" s="476"/>
      <c r="E138" s="476"/>
      <c r="F138" s="476"/>
      <c r="G138" s="343" t="s">
        <v>2078</v>
      </c>
      <c r="H138" s="477"/>
    </row>
    <row r="139" spans="3:8" ht="45" outlineLevel="2">
      <c r="C139" s="475"/>
      <c r="D139" s="476"/>
      <c r="E139" s="476"/>
      <c r="F139" s="476"/>
      <c r="G139" s="343" t="s">
        <v>1724</v>
      </c>
      <c r="H139" s="477"/>
    </row>
    <row r="140" spans="3:8" outlineLevel="1"/>
    <row r="141" spans="3:8" ht="23.45" customHeight="1">
      <c r="C141" s="331" t="s">
        <v>1725</v>
      </c>
    </row>
    <row r="142" spans="3:8" ht="25.15" customHeight="1" outlineLevel="1">
      <c r="D142" s="332" t="s">
        <v>66</v>
      </c>
      <c r="E142" s="332" t="s">
        <v>1487</v>
      </c>
      <c r="F142" s="332" t="s">
        <v>1643</v>
      </c>
      <c r="G142" s="332" t="s">
        <v>1488</v>
      </c>
    </row>
    <row r="143" spans="3:8" ht="30" outlineLevel="1">
      <c r="D143" s="472">
        <v>1</v>
      </c>
      <c r="E143" s="474" t="s">
        <v>1644</v>
      </c>
      <c r="F143" s="473" t="s">
        <v>1645</v>
      </c>
      <c r="G143" s="343" t="s">
        <v>1646</v>
      </c>
    </row>
    <row r="144" spans="3:8" outlineLevel="1">
      <c r="D144" s="472"/>
      <c r="E144" s="474"/>
      <c r="F144" s="473"/>
      <c r="G144" s="343" t="s">
        <v>1647</v>
      </c>
    </row>
    <row r="145" spans="3:7" outlineLevel="1">
      <c r="D145" s="472"/>
      <c r="E145" s="474"/>
      <c r="F145" s="473"/>
      <c r="G145" s="343" t="s">
        <v>1648</v>
      </c>
    </row>
    <row r="146" spans="3:7" outlineLevel="1">
      <c r="D146" s="472"/>
      <c r="E146" s="474"/>
      <c r="F146" s="473"/>
      <c r="G146" s="346" t="s">
        <v>1649</v>
      </c>
    </row>
    <row r="147" spans="3:7" ht="30" outlineLevel="1">
      <c r="D147" s="472"/>
      <c r="E147" s="474"/>
      <c r="F147" s="473"/>
      <c r="G147" s="343" t="s">
        <v>1650</v>
      </c>
    </row>
    <row r="148" spans="3:7" ht="39.75" customHeight="1" outlineLevel="1">
      <c r="D148" s="472"/>
      <c r="E148" s="474"/>
      <c r="F148" s="473" t="s">
        <v>1651</v>
      </c>
      <c r="G148" s="343" t="s">
        <v>1652</v>
      </c>
    </row>
    <row r="149" spans="3:7" outlineLevel="1">
      <c r="D149" s="472"/>
      <c r="E149" s="474"/>
      <c r="F149" s="473"/>
      <c r="G149" s="343" t="s">
        <v>1653</v>
      </c>
    </row>
    <row r="150" spans="3:7" ht="75" outlineLevel="1">
      <c r="D150" s="337">
        <v>2</v>
      </c>
      <c r="E150" s="334" t="s">
        <v>1654</v>
      </c>
      <c r="F150" s="342" t="s">
        <v>1655</v>
      </c>
      <c r="G150" s="334" t="s">
        <v>1656</v>
      </c>
    </row>
    <row r="152" spans="3:7">
      <c r="C152" s="331" t="s">
        <v>1715</v>
      </c>
    </row>
    <row r="153" spans="3:7" ht="25.9" customHeight="1" outlineLevel="1">
      <c r="E153" s="332" t="s">
        <v>66</v>
      </c>
      <c r="F153" s="332" t="s">
        <v>1487</v>
      </c>
      <c r="G153" s="332" t="s">
        <v>1643</v>
      </c>
    </row>
    <row r="154" spans="3:7" outlineLevel="1">
      <c r="E154" s="472">
        <v>1</v>
      </c>
      <c r="F154" s="473" t="s">
        <v>1657</v>
      </c>
      <c r="G154" s="334" t="s">
        <v>1658</v>
      </c>
    </row>
    <row r="155" spans="3:7" outlineLevel="1">
      <c r="E155" s="472"/>
      <c r="F155" s="473"/>
      <c r="G155" s="334" t="s">
        <v>1659</v>
      </c>
    </row>
    <row r="156" spans="3:7" outlineLevel="1">
      <c r="E156" s="472"/>
      <c r="F156" s="473"/>
      <c r="G156" s="334" t="s">
        <v>1660</v>
      </c>
    </row>
    <row r="157" spans="3:7" outlineLevel="1">
      <c r="E157" s="472"/>
      <c r="F157" s="473"/>
      <c r="G157" s="334" t="s">
        <v>1661</v>
      </c>
    </row>
    <row r="158" spans="3:7" outlineLevel="1">
      <c r="E158" s="472"/>
      <c r="F158" s="473"/>
      <c r="G158" s="334" t="s">
        <v>1662</v>
      </c>
    </row>
    <row r="159" spans="3:7" outlineLevel="1">
      <c r="E159" s="472"/>
      <c r="F159" s="473"/>
      <c r="G159" s="334" t="s">
        <v>1663</v>
      </c>
    </row>
    <row r="160" spans="3:7" outlineLevel="1">
      <c r="E160" s="472"/>
      <c r="F160" s="473"/>
      <c r="G160" s="334" t="s">
        <v>1664</v>
      </c>
    </row>
    <row r="161" spans="5:7" outlineLevel="1">
      <c r="E161" s="472"/>
      <c r="F161" s="473"/>
      <c r="G161" s="334" t="s">
        <v>1665</v>
      </c>
    </row>
    <row r="162" spans="5:7" outlineLevel="1">
      <c r="E162" s="472"/>
      <c r="F162" s="473"/>
      <c r="G162" s="334" t="s">
        <v>1666</v>
      </c>
    </row>
    <row r="163" spans="5:7" outlineLevel="1">
      <c r="E163" s="472"/>
      <c r="F163" s="473"/>
      <c r="G163" s="334" t="s">
        <v>1667</v>
      </c>
    </row>
    <row r="164" spans="5:7" outlineLevel="1">
      <c r="E164" s="472"/>
      <c r="F164" s="473"/>
      <c r="G164" s="334" t="s">
        <v>1668</v>
      </c>
    </row>
    <row r="165" spans="5:7" outlineLevel="1">
      <c r="E165" s="472"/>
      <c r="F165" s="473"/>
      <c r="G165" s="334" t="s">
        <v>1669</v>
      </c>
    </row>
    <row r="166" spans="5:7" outlineLevel="1">
      <c r="E166" s="472"/>
      <c r="F166" s="473"/>
      <c r="G166" s="334" t="s">
        <v>1670</v>
      </c>
    </row>
    <row r="167" spans="5:7" outlineLevel="1">
      <c r="E167" s="472"/>
      <c r="F167" s="473"/>
      <c r="G167" s="334" t="s">
        <v>1671</v>
      </c>
    </row>
    <row r="168" spans="5:7" outlineLevel="1">
      <c r="E168" s="472"/>
      <c r="F168" s="473"/>
      <c r="G168" s="334" t="s">
        <v>1672</v>
      </c>
    </row>
    <row r="169" spans="5:7" outlineLevel="1">
      <c r="E169" s="472"/>
      <c r="F169" s="473"/>
      <c r="G169" s="334" t="s">
        <v>1673</v>
      </c>
    </row>
    <row r="170" spans="5:7" outlineLevel="1">
      <c r="E170" s="472"/>
      <c r="F170" s="473"/>
      <c r="G170" s="334" t="s">
        <v>1674</v>
      </c>
    </row>
    <row r="171" spans="5:7" outlineLevel="1">
      <c r="E171" s="472"/>
      <c r="F171" s="473"/>
      <c r="G171" s="334" t="s">
        <v>1675</v>
      </c>
    </row>
    <row r="172" spans="5:7" outlineLevel="1">
      <c r="E172" s="472"/>
      <c r="F172" s="473"/>
      <c r="G172" s="334" t="s">
        <v>1676</v>
      </c>
    </row>
    <row r="173" spans="5:7" outlineLevel="1">
      <c r="E173" s="472"/>
      <c r="F173" s="473"/>
      <c r="G173" s="334" t="s">
        <v>1677</v>
      </c>
    </row>
    <row r="174" spans="5:7" outlineLevel="1">
      <c r="E174" s="472"/>
      <c r="F174" s="473"/>
      <c r="G174" s="334" t="s">
        <v>1678</v>
      </c>
    </row>
    <row r="175" spans="5:7" outlineLevel="1">
      <c r="E175" s="472"/>
      <c r="F175" s="473"/>
      <c r="G175" s="334" t="s">
        <v>1679</v>
      </c>
    </row>
    <row r="176" spans="5:7" outlineLevel="1">
      <c r="E176" s="472"/>
      <c r="F176" s="473"/>
      <c r="G176" s="334" t="s">
        <v>1680</v>
      </c>
    </row>
    <row r="177" spans="5:7" outlineLevel="1">
      <c r="E177" s="472"/>
      <c r="F177" s="473"/>
      <c r="G177" s="334" t="s">
        <v>1681</v>
      </c>
    </row>
    <row r="178" spans="5:7" ht="45" outlineLevel="1">
      <c r="E178" s="472"/>
      <c r="F178" s="473"/>
      <c r="G178" s="334" t="s">
        <v>1682</v>
      </c>
    </row>
    <row r="179" spans="5:7" outlineLevel="1">
      <c r="E179" s="472">
        <v>2</v>
      </c>
      <c r="F179" s="473" t="s">
        <v>475</v>
      </c>
      <c r="G179" s="334" t="s">
        <v>1683</v>
      </c>
    </row>
    <row r="180" spans="5:7" outlineLevel="1">
      <c r="E180" s="472"/>
      <c r="F180" s="473"/>
      <c r="G180" s="334" t="s">
        <v>1684</v>
      </c>
    </row>
    <row r="181" spans="5:7" ht="30" outlineLevel="1">
      <c r="E181" s="472"/>
      <c r="F181" s="473"/>
      <c r="G181" s="334" t="s">
        <v>1685</v>
      </c>
    </row>
    <row r="182" spans="5:7" outlineLevel="1">
      <c r="E182" s="472"/>
      <c r="F182" s="473"/>
      <c r="G182" s="334" t="s">
        <v>1686</v>
      </c>
    </row>
    <row r="183" spans="5:7" outlineLevel="1">
      <c r="E183" s="472">
        <v>3</v>
      </c>
      <c r="F183" s="473" t="s">
        <v>1687</v>
      </c>
      <c r="G183" s="334" t="s">
        <v>1688</v>
      </c>
    </row>
    <row r="184" spans="5:7" outlineLevel="1">
      <c r="E184" s="472"/>
      <c r="F184" s="473"/>
      <c r="G184" s="334" t="s">
        <v>1689</v>
      </c>
    </row>
    <row r="185" spans="5:7" outlineLevel="1">
      <c r="E185" s="472"/>
      <c r="F185" s="473"/>
      <c r="G185" s="334" t="s">
        <v>1690</v>
      </c>
    </row>
    <row r="186" spans="5:7" ht="30" outlineLevel="1">
      <c r="E186" s="472">
        <v>4</v>
      </c>
      <c r="F186" s="473" t="s">
        <v>1691</v>
      </c>
      <c r="G186" s="334" t="s">
        <v>1692</v>
      </c>
    </row>
    <row r="187" spans="5:7" ht="60" outlineLevel="1">
      <c r="E187" s="472"/>
      <c r="F187" s="473"/>
      <c r="G187" s="334" t="s">
        <v>1693</v>
      </c>
    </row>
    <row r="188" spans="5:7" ht="30" outlineLevel="1">
      <c r="E188" s="472" t="s">
        <v>1694</v>
      </c>
      <c r="F188" s="473" t="s">
        <v>1695</v>
      </c>
      <c r="G188" s="334" t="s">
        <v>1696</v>
      </c>
    </row>
    <row r="189" spans="5:7" ht="30" outlineLevel="1">
      <c r="E189" s="472"/>
      <c r="F189" s="473"/>
      <c r="G189" s="334" t="s">
        <v>1697</v>
      </c>
    </row>
    <row r="190" spans="5:7" ht="75" outlineLevel="1">
      <c r="E190" s="337">
        <v>6</v>
      </c>
      <c r="F190" s="342" t="s">
        <v>1698</v>
      </c>
      <c r="G190" s="334" t="s">
        <v>1699</v>
      </c>
    </row>
    <row r="191" spans="5:7" ht="30" outlineLevel="1">
      <c r="E191" s="337" t="s">
        <v>1700</v>
      </c>
      <c r="F191" s="342" t="s">
        <v>1701</v>
      </c>
      <c r="G191" s="334" t="s">
        <v>1702</v>
      </c>
    </row>
    <row r="192" spans="5:7" ht="30" outlineLevel="1">
      <c r="E192" s="337">
        <v>8</v>
      </c>
      <c r="F192" s="342" t="s">
        <v>1703</v>
      </c>
      <c r="G192" s="334" t="s">
        <v>1704</v>
      </c>
    </row>
    <row r="193" spans="3:7" ht="30" outlineLevel="1">
      <c r="E193" s="337">
        <v>9</v>
      </c>
      <c r="F193" s="342" t="s">
        <v>1705</v>
      </c>
      <c r="G193" s="334" t="s">
        <v>1706</v>
      </c>
    </row>
    <row r="195" spans="3:7">
      <c r="C195" s="347" t="s">
        <v>1726</v>
      </c>
    </row>
    <row r="196" spans="3:7" outlineLevel="1"/>
    <row r="197" spans="3:7" outlineLevel="1">
      <c r="E197" s="470" t="s">
        <v>66</v>
      </c>
      <c r="F197" s="470" t="s">
        <v>1487</v>
      </c>
      <c r="G197" s="470" t="s">
        <v>1643</v>
      </c>
    </row>
    <row r="198" spans="3:7" outlineLevel="1">
      <c r="E198" s="470"/>
      <c r="F198" s="470"/>
      <c r="G198" s="470"/>
    </row>
    <row r="199" spans="3:7" outlineLevel="1">
      <c r="E199" s="332" t="s">
        <v>15</v>
      </c>
      <c r="F199" s="471" t="s">
        <v>1707</v>
      </c>
      <c r="G199" s="471"/>
    </row>
    <row r="200" spans="3:7" ht="30" outlineLevel="1">
      <c r="E200" s="337">
        <v>1</v>
      </c>
      <c r="F200" s="342" t="s">
        <v>1708</v>
      </c>
      <c r="G200" s="342" t="s">
        <v>1709</v>
      </c>
    </row>
    <row r="201" spans="3:7" outlineLevel="1">
      <c r="E201" s="337">
        <v>2</v>
      </c>
      <c r="F201" s="342" t="s">
        <v>1710</v>
      </c>
      <c r="G201" s="342" t="s">
        <v>1711</v>
      </c>
    </row>
    <row r="202" spans="3:7" ht="30" outlineLevel="1">
      <c r="E202" s="337">
        <v>3</v>
      </c>
      <c r="F202" s="342" t="s">
        <v>1712</v>
      </c>
      <c r="G202" s="342" t="s">
        <v>1713</v>
      </c>
    </row>
  </sheetData>
  <mergeCells count="113">
    <mergeCell ref="D87:D89"/>
    <mergeCell ref="C87:C89"/>
    <mergeCell ref="F5:F7"/>
    <mergeCell ref="E5:E7"/>
    <mergeCell ref="D5:D7"/>
    <mergeCell ref="C5:C7"/>
    <mergeCell ref="F37:F42"/>
    <mergeCell ref="E37:E42"/>
    <mergeCell ref="D37:D42"/>
    <mergeCell ref="C37:C42"/>
    <mergeCell ref="F44:F50"/>
    <mergeCell ref="E44:E50"/>
    <mergeCell ref="D44:D50"/>
    <mergeCell ref="C44:C50"/>
    <mergeCell ref="C8:C11"/>
    <mergeCell ref="D8:D11"/>
    <mergeCell ref="E8:E11"/>
    <mergeCell ref="F8:F11"/>
    <mergeCell ref="C12:C18"/>
    <mergeCell ref="D12:D18"/>
    <mergeCell ref="E12:E18"/>
    <mergeCell ref="F12:F18"/>
    <mergeCell ref="C32:C35"/>
    <mergeCell ref="D32:D35"/>
    <mergeCell ref="E32:E35"/>
    <mergeCell ref="F32:F35"/>
    <mergeCell ref="C19:C26"/>
    <mergeCell ref="D19:D26"/>
    <mergeCell ref="E19:E26"/>
    <mergeCell ref="F19:F26"/>
    <mergeCell ref="C27:C31"/>
    <mergeCell ref="D27:D31"/>
    <mergeCell ref="E27:E31"/>
    <mergeCell ref="F27:F31"/>
    <mergeCell ref="H97:H100"/>
    <mergeCell ref="C101:C102"/>
    <mergeCell ref="D101:D102"/>
    <mergeCell ref="E101:E102"/>
    <mergeCell ref="F101:F102"/>
    <mergeCell ref="H36:H42"/>
    <mergeCell ref="F52:F55"/>
    <mergeCell ref="E52:E55"/>
    <mergeCell ref="D52:D55"/>
    <mergeCell ref="C52:C55"/>
    <mergeCell ref="C90:C96"/>
    <mergeCell ref="D90:D96"/>
    <mergeCell ref="E90:E96"/>
    <mergeCell ref="F90:F96"/>
    <mergeCell ref="F57:F75"/>
    <mergeCell ref="E57:E75"/>
    <mergeCell ref="D57:D75"/>
    <mergeCell ref="C57:C75"/>
    <mergeCell ref="F77:F85"/>
    <mergeCell ref="E77:E85"/>
    <mergeCell ref="D77:D85"/>
    <mergeCell ref="C77:C85"/>
    <mergeCell ref="F87:F89"/>
    <mergeCell ref="E87:E89"/>
    <mergeCell ref="F118:F121"/>
    <mergeCell ref="C107:C111"/>
    <mergeCell ref="D107:D111"/>
    <mergeCell ref="E107:E111"/>
    <mergeCell ref="F107:F111"/>
    <mergeCell ref="C97:C100"/>
    <mergeCell ref="D97:D100"/>
    <mergeCell ref="E97:E100"/>
    <mergeCell ref="F97:F100"/>
    <mergeCell ref="F104:F106"/>
    <mergeCell ref="E104:E106"/>
    <mergeCell ref="D104:D106"/>
    <mergeCell ref="C104:C106"/>
    <mergeCell ref="C112:C117"/>
    <mergeCell ref="D112:D117"/>
    <mergeCell ref="E112:E117"/>
    <mergeCell ref="F112:F117"/>
    <mergeCell ref="C118:C121"/>
    <mergeCell ref="D118:D121"/>
    <mergeCell ref="E118:E121"/>
    <mergeCell ref="E134:E139"/>
    <mergeCell ref="F134:F139"/>
    <mergeCell ref="H134:H139"/>
    <mergeCell ref="C122:C127"/>
    <mergeCell ref="D122:D127"/>
    <mergeCell ref="E122:E127"/>
    <mergeCell ref="F122:F127"/>
    <mergeCell ref="C128:C133"/>
    <mergeCell ref="D128:D133"/>
    <mergeCell ref="E128:E133"/>
    <mergeCell ref="F128:F133"/>
    <mergeCell ref="A1:F1"/>
    <mergeCell ref="I1:O1"/>
    <mergeCell ref="E197:E198"/>
    <mergeCell ref="F197:F198"/>
    <mergeCell ref="G197:G198"/>
    <mergeCell ref="F199:G199"/>
    <mergeCell ref="E183:E185"/>
    <mergeCell ref="F183:F185"/>
    <mergeCell ref="E186:E187"/>
    <mergeCell ref="F186:F187"/>
    <mergeCell ref="E188:E189"/>
    <mergeCell ref="F188:F189"/>
    <mergeCell ref="E154:E178"/>
    <mergeCell ref="F154:F178"/>
    <mergeCell ref="E179:E182"/>
    <mergeCell ref="F179:F182"/>
    <mergeCell ref="D143:D147"/>
    <mergeCell ref="E143:E147"/>
    <mergeCell ref="F143:F147"/>
    <mergeCell ref="D148:D149"/>
    <mergeCell ref="E148:E149"/>
    <mergeCell ref="F148:F149"/>
    <mergeCell ref="C134:C139"/>
    <mergeCell ref="D134:D1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998FF-4AC3-42CF-A312-15F5731CC410}">
  <dimension ref="A1:J37"/>
  <sheetViews>
    <sheetView zoomScale="85" zoomScaleNormal="85" workbookViewId="0">
      <selection activeCell="N29" sqref="N29"/>
    </sheetView>
  </sheetViews>
  <sheetFormatPr defaultColWidth="8.125" defaultRowHeight="14.25"/>
  <cols>
    <col min="1" max="1" width="3.125" style="149" bestFit="1" customWidth="1"/>
    <col min="2" max="2" width="32.875" style="149" customWidth="1"/>
    <col min="3" max="3" width="14.375" style="149" bestFit="1" customWidth="1"/>
    <col min="4" max="4" width="13.375" style="149" bestFit="1" customWidth="1"/>
    <col min="5" max="5" width="14" style="149" customWidth="1"/>
    <col min="6" max="6" width="7.75" style="149" bestFit="1" customWidth="1"/>
    <col min="7" max="7" width="8.125" style="149" bestFit="1"/>
    <col min="8" max="8" width="6.375" style="149" customWidth="1"/>
    <col min="9" max="9" width="13.75" style="149" customWidth="1"/>
    <col min="10" max="16384" width="8.125" style="149"/>
  </cols>
  <sheetData>
    <row r="1" spans="1:10" ht="22.9" customHeight="1">
      <c r="A1" s="502" t="s">
        <v>1328</v>
      </c>
      <c r="B1" s="502"/>
      <c r="C1" s="502"/>
      <c r="D1" s="502"/>
      <c r="E1" s="502"/>
      <c r="F1" s="502"/>
      <c r="G1" s="502"/>
      <c r="H1" s="502"/>
      <c r="I1" s="502"/>
      <c r="J1" s="148"/>
    </row>
    <row r="2" spans="1:10" ht="37.9" customHeight="1">
      <c r="A2" s="503" t="s">
        <v>1327</v>
      </c>
      <c r="B2" s="503"/>
      <c r="C2" s="503"/>
      <c r="D2" s="503"/>
      <c r="E2" s="503"/>
      <c r="F2" s="503"/>
      <c r="G2" s="503"/>
      <c r="H2" s="503"/>
      <c r="I2" s="503"/>
      <c r="J2" s="148"/>
    </row>
    <row r="3" spans="1:10" ht="15">
      <c r="A3" s="148"/>
      <c r="B3" s="148"/>
      <c r="C3" s="148"/>
      <c r="D3" s="148"/>
      <c r="E3" s="148"/>
      <c r="F3" s="148"/>
      <c r="G3" s="148"/>
      <c r="H3" s="148"/>
      <c r="I3" s="148"/>
      <c r="J3" s="148"/>
    </row>
    <row r="4" spans="1:10" ht="42.75">
      <c r="A4" s="150" t="s">
        <v>0</v>
      </c>
      <c r="B4" s="150" t="s">
        <v>1</v>
      </c>
      <c r="C4" s="150" t="s">
        <v>1264</v>
      </c>
      <c r="D4" s="150" t="s">
        <v>2</v>
      </c>
      <c r="E4" s="150" t="s">
        <v>1265</v>
      </c>
      <c r="F4" s="150" t="s">
        <v>1266</v>
      </c>
      <c r="G4" s="150" t="s">
        <v>3</v>
      </c>
      <c r="H4" s="150" t="s">
        <v>1267</v>
      </c>
      <c r="I4" s="150" t="s">
        <v>4</v>
      </c>
      <c r="J4" s="148"/>
    </row>
    <row r="5" spans="1:10" ht="15">
      <c r="A5" s="151">
        <v>1</v>
      </c>
      <c r="B5" s="152" t="s">
        <v>1281</v>
      </c>
      <c r="C5" s="153"/>
      <c r="D5" s="153"/>
      <c r="E5" s="153"/>
      <c r="F5" s="154"/>
      <c r="G5" s="154"/>
      <c r="H5" s="155"/>
      <c r="I5" s="154"/>
      <c r="J5" s="148"/>
    </row>
    <row r="6" spans="1:10" ht="15" hidden="1">
      <c r="A6" s="151"/>
      <c r="B6" s="156" t="s">
        <v>1268</v>
      </c>
      <c r="C6" s="157"/>
      <c r="D6" s="157"/>
      <c r="E6" s="157">
        <v>0</v>
      </c>
      <c r="F6" s="158">
        <v>2.1840000000000002</v>
      </c>
      <c r="G6" s="158">
        <v>2.6440000000000001</v>
      </c>
      <c r="H6" s="158">
        <f>G6*0.84</f>
        <v>2.2209599999999998</v>
      </c>
      <c r="I6" s="159" t="s">
        <v>1269</v>
      </c>
      <c r="J6" s="148"/>
    </row>
    <row r="7" spans="1:10" ht="30">
      <c r="A7" s="151"/>
      <c r="B7" s="156" t="s">
        <v>5</v>
      </c>
      <c r="C7" s="157">
        <v>15000000000</v>
      </c>
      <c r="D7" s="157">
        <v>7000000000</v>
      </c>
      <c r="E7" s="157">
        <f>PM_LGSP.VIII!I10+'2.4.Khac'!F5</f>
        <v>7011370000</v>
      </c>
      <c r="F7" s="158">
        <v>1.532</v>
      </c>
      <c r="G7" s="158">
        <v>1.855</v>
      </c>
      <c r="H7" s="167">
        <f>G7-((G7-F7)/(C7-D7))*(E7-D7)</f>
        <v>1.85454093625</v>
      </c>
      <c r="I7" s="160"/>
      <c r="J7" s="148"/>
    </row>
    <row r="8" spans="1:10" ht="19.149999999999999" customHeight="1">
      <c r="A8" s="151">
        <v>2</v>
      </c>
      <c r="B8" s="152" t="s">
        <v>1282</v>
      </c>
      <c r="C8" s="153"/>
      <c r="D8" s="153"/>
      <c r="E8" s="153"/>
      <c r="F8" s="155"/>
      <c r="G8" s="155"/>
      <c r="H8" s="155"/>
      <c r="I8" s="151"/>
      <c r="J8" s="148"/>
    </row>
    <row r="9" spans="1:10" ht="9" hidden="1" customHeight="1">
      <c r="A9" s="151"/>
      <c r="B9" s="156" t="s">
        <v>1268</v>
      </c>
      <c r="C9" s="157"/>
      <c r="D9" s="157"/>
      <c r="E9" s="157">
        <f>E6</f>
        <v>0</v>
      </c>
      <c r="F9" s="158">
        <v>0.73899999999999999</v>
      </c>
      <c r="G9" s="158">
        <v>0.99199999999999999</v>
      </c>
      <c r="H9" s="158">
        <f>G9*1.65</f>
        <v>1.6367999999999998</v>
      </c>
      <c r="I9" s="159" t="s">
        <v>1270</v>
      </c>
      <c r="J9" s="148"/>
    </row>
    <row r="10" spans="1:10" ht="30">
      <c r="A10" s="151"/>
      <c r="B10" s="156" t="s">
        <v>5</v>
      </c>
      <c r="C10" s="157">
        <v>15000000000</v>
      </c>
      <c r="D10" s="157">
        <v>7000000000</v>
      </c>
      <c r="E10" s="157">
        <f>E7</f>
        <v>7011370000</v>
      </c>
      <c r="F10" s="158">
        <v>3.24</v>
      </c>
      <c r="G10" s="158">
        <v>3.64</v>
      </c>
      <c r="H10" s="158">
        <f>G10-((G10-F10)/(C10-D10))*(E10-D10)</f>
        <v>3.6394315000000002</v>
      </c>
      <c r="I10" s="160"/>
      <c r="J10" s="148"/>
    </row>
    <row r="11" spans="1:10" ht="30">
      <c r="A11" s="151">
        <v>3</v>
      </c>
      <c r="B11" s="152" t="str">
        <f>'[1]1Tonghop'!B18</f>
        <v>Tư vấn thẩm tra tính hiệu quả và tính khả thi</v>
      </c>
      <c r="C11" s="153"/>
      <c r="D11" s="153"/>
      <c r="E11" s="153"/>
      <c r="F11" s="155"/>
      <c r="G11" s="155"/>
      <c r="H11" s="155"/>
      <c r="I11" s="151"/>
      <c r="J11" s="148"/>
    </row>
    <row r="12" spans="1:10" ht="15" hidden="1">
      <c r="A12" s="160"/>
      <c r="B12" s="156" t="str">
        <f>B9</f>
        <v>Phần mềm thương mại</v>
      </c>
      <c r="C12" s="157"/>
      <c r="D12" s="157"/>
      <c r="E12" s="157">
        <f>E9</f>
        <v>0</v>
      </c>
      <c r="F12" s="158"/>
      <c r="G12" s="158">
        <v>0.105</v>
      </c>
      <c r="H12" s="158">
        <f>G12*40/100</f>
        <v>4.2000000000000003E-2</v>
      </c>
      <c r="I12" s="161" t="s">
        <v>1271</v>
      </c>
      <c r="J12" s="148"/>
    </row>
    <row r="13" spans="1:10" ht="30">
      <c r="A13" s="160"/>
      <c r="B13" s="156" t="str">
        <f>B10</f>
        <v>Phần mềm  nội bộ, tạo lập cơ sở dữ liệu và đào tạo chuyển giao</v>
      </c>
      <c r="C13" s="157">
        <f>C10</f>
        <v>15000000000</v>
      </c>
      <c r="D13" s="157">
        <f>D10</f>
        <v>7000000000</v>
      </c>
      <c r="E13" s="157">
        <f>E10</f>
        <v>7011370000</v>
      </c>
      <c r="F13" s="158">
        <v>8.7999999999999995E-2</v>
      </c>
      <c r="G13" s="158">
        <v>0.126</v>
      </c>
      <c r="H13" s="158">
        <f>(G13-((G13-F13)/(C13-D13))*(E13-D13))*40%</f>
        <v>5.0378396999999998E-2</v>
      </c>
      <c r="I13" s="159" t="s">
        <v>1272</v>
      </c>
      <c r="J13" s="148"/>
    </row>
    <row r="14" spans="1:10" ht="15">
      <c r="A14" s="151">
        <v>4</v>
      </c>
      <c r="B14" s="152" t="s">
        <v>1283</v>
      </c>
      <c r="C14" s="153"/>
      <c r="D14" s="153"/>
      <c r="E14" s="153"/>
      <c r="F14" s="155"/>
      <c r="G14" s="155"/>
      <c r="H14" s="155"/>
      <c r="I14" s="151"/>
      <c r="J14" s="148"/>
    </row>
    <row r="15" spans="1:10" ht="15" hidden="1">
      <c r="A15" s="160"/>
      <c r="B15" s="156" t="str">
        <f>B12</f>
        <v>Phần mềm thương mại</v>
      </c>
      <c r="C15" s="157"/>
      <c r="D15" s="157"/>
      <c r="E15" s="157">
        <f>E12</f>
        <v>0</v>
      </c>
      <c r="F15" s="158"/>
      <c r="G15" s="158">
        <v>8.6999999999999994E-2</v>
      </c>
      <c r="H15" s="158">
        <f>G15*70/100</f>
        <v>6.0899999999999996E-2</v>
      </c>
      <c r="I15" s="159" t="s">
        <v>1273</v>
      </c>
      <c r="J15" s="148"/>
    </row>
    <row r="16" spans="1:10" ht="30">
      <c r="A16" s="160"/>
      <c r="B16" s="156" t="str">
        <f>B13</f>
        <v>Phần mềm  nội bộ, tạo lập cơ sở dữ liệu và đào tạo chuyển giao</v>
      </c>
      <c r="C16" s="157">
        <f>C13</f>
        <v>15000000000</v>
      </c>
      <c r="D16" s="157">
        <f>D13</f>
        <v>7000000000</v>
      </c>
      <c r="E16" s="157">
        <f>E13</f>
        <v>7011370000</v>
      </c>
      <c r="F16" s="158">
        <v>6.6000000000000003E-2</v>
      </c>
      <c r="G16" s="158">
        <v>9.5000000000000001E-2</v>
      </c>
      <c r="H16" s="158">
        <f>(G16-((G16-F16)/(C16-D16))*(E16-D16))*70%</f>
        <v>6.647114862499999E-2</v>
      </c>
      <c r="I16" s="159" t="s">
        <v>1273</v>
      </c>
      <c r="J16" s="148"/>
    </row>
    <row r="17" spans="1:10" ht="15">
      <c r="A17" s="151">
        <v>5</v>
      </c>
      <c r="B17" s="152" t="str">
        <f>'[1]1Tonghop'!B20</f>
        <v>Tư vấn thẩm tra dự toán</v>
      </c>
      <c r="C17" s="153"/>
      <c r="D17" s="153"/>
      <c r="E17" s="153"/>
      <c r="F17" s="155"/>
      <c r="G17" s="155"/>
      <c r="H17" s="155"/>
      <c r="I17" s="151"/>
      <c r="J17" s="148"/>
    </row>
    <row r="18" spans="1:10" ht="15" hidden="1">
      <c r="A18" s="160"/>
      <c r="B18" s="156" t="str">
        <f>B15</f>
        <v>Phần mềm thương mại</v>
      </c>
      <c r="C18" s="157"/>
      <c r="D18" s="157"/>
      <c r="E18" s="157">
        <f>E15</f>
        <v>0</v>
      </c>
      <c r="F18" s="158"/>
      <c r="G18" s="158">
        <v>7.8E-2</v>
      </c>
      <c r="H18" s="158">
        <f>G18*70%</f>
        <v>5.4599999999999996E-2</v>
      </c>
      <c r="I18" s="160" t="s">
        <v>1274</v>
      </c>
      <c r="J18" s="148"/>
    </row>
    <row r="19" spans="1:10" ht="30">
      <c r="A19" s="160"/>
      <c r="B19" s="156" t="str">
        <f>B16</f>
        <v>Phần mềm  nội bộ, tạo lập cơ sở dữ liệu và đào tạo chuyển giao</v>
      </c>
      <c r="C19" s="157">
        <f>C16</f>
        <v>15000000000</v>
      </c>
      <c r="D19" s="157">
        <f>D16</f>
        <v>7000000000</v>
      </c>
      <c r="E19" s="157">
        <f>E16</f>
        <v>7011370000</v>
      </c>
      <c r="F19" s="158">
        <v>5.3999999999999999E-2</v>
      </c>
      <c r="G19" s="158">
        <v>8.5000000000000006E-2</v>
      </c>
      <c r="H19" s="158">
        <f>(G19-((G19-F19)/(C19-D19))*(E19-D19))*70%</f>
        <v>5.9469158874999997E-2</v>
      </c>
      <c r="I19" s="159" t="s">
        <v>1273</v>
      </c>
      <c r="J19" s="148"/>
    </row>
    <row r="20" spans="1:10" ht="28.15" customHeight="1">
      <c r="A20" s="151">
        <v>6</v>
      </c>
      <c r="B20" s="152" t="str">
        <f>'[1]1Tonghop'!B21</f>
        <v>Tư vấn lập hồ sơ mời thầu và đánh giá hồ sơ dự thầu</v>
      </c>
      <c r="C20" s="154"/>
      <c r="D20" s="154"/>
      <c r="E20" s="154"/>
      <c r="F20" s="154"/>
      <c r="G20" s="154"/>
      <c r="H20" s="155"/>
      <c r="I20" s="151"/>
      <c r="J20" s="148"/>
    </row>
    <row r="21" spans="1:10" ht="15" hidden="1">
      <c r="A21" s="160"/>
      <c r="B21" s="156" t="str">
        <f>B18</f>
        <v>Phần mềm thương mại</v>
      </c>
      <c r="C21" s="162"/>
      <c r="D21" s="162"/>
      <c r="E21" s="157">
        <f>E18</f>
        <v>0</v>
      </c>
      <c r="F21" s="162"/>
      <c r="G21" s="158">
        <v>0.28299999999999997</v>
      </c>
      <c r="H21" s="158">
        <f>G21</f>
        <v>0.28299999999999997</v>
      </c>
      <c r="I21" s="160"/>
      <c r="J21" s="148"/>
    </row>
    <row r="22" spans="1:10" ht="30">
      <c r="A22" s="160"/>
      <c r="B22" s="156" t="str">
        <f>B19</f>
        <v>Phần mềm  nội bộ, tạo lập cơ sở dữ liệu và đào tạo chuyển giao</v>
      </c>
      <c r="C22" s="157">
        <f>C19</f>
        <v>15000000000</v>
      </c>
      <c r="D22" s="157">
        <f>D19</f>
        <v>7000000000</v>
      </c>
      <c r="E22" s="157">
        <f>E19</f>
        <v>7011370000</v>
      </c>
      <c r="F22" s="162">
        <v>0.33600000000000002</v>
      </c>
      <c r="G22" s="158">
        <v>0.40500000000000003</v>
      </c>
      <c r="H22" s="167">
        <f>(G22-((G22-F22)/(C22-D22))*(E22-D22))</f>
        <v>0.40490193375000005</v>
      </c>
      <c r="I22" s="160"/>
      <c r="J22" s="148"/>
    </row>
    <row r="23" spans="1:10" ht="15">
      <c r="A23" s="151">
        <v>7</v>
      </c>
      <c r="B23" s="152" t="str">
        <f>'[1]1Tonghop'!B23</f>
        <v>Tư vấn giám sát</v>
      </c>
      <c r="C23" s="154"/>
      <c r="D23" s="154"/>
      <c r="E23" s="154"/>
      <c r="F23" s="154"/>
      <c r="G23" s="154"/>
      <c r="H23" s="155"/>
      <c r="I23" s="151"/>
      <c r="J23" s="148"/>
    </row>
    <row r="24" spans="1:10" ht="15" hidden="1">
      <c r="A24" s="151"/>
      <c r="B24" s="156" t="str">
        <f>B21</f>
        <v>Phần mềm thương mại</v>
      </c>
      <c r="C24" s="162"/>
      <c r="D24" s="162"/>
      <c r="E24" s="157">
        <f>E21</f>
        <v>0</v>
      </c>
      <c r="F24" s="162"/>
      <c r="G24" s="162">
        <v>0.71799999999999997</v>
      </c>
      <c r="H24" s="158">
        <f>G24</f>
        <v>0.71799999999999997</v>
      </c>
      <c r="I24" s="160"/>
      <c r="J24" s="148"/>
    </row>
    <row r="25" spans="1:10" ht="45">
      <c r="A25" s="151"/>
      <c r="B25" s="156" t="s">
        <v>1275</v>
      </c>
      <c r="C25" s="157">
        <f>C22</f>
        <v>15000000000</v>
      </c>
      <c r="D25" s="157">
        <f>D22</f>
        <v>7000000000</v>
      </c>
      <c r="E25" s="157">
        <f>'[2]1Tonghop'!D9+'[2]1Tonghop'!D10</f>
        <v>54356565.222959995</v>
      </c>
      <c r="F25" s="162">
        <v>1.931</v>
      </c>
      <c r="G25" s="162">
        <v>2.0630000000000002</v>
      </c>
      <c r="H25" s="158">
        <v>2.0630000000000002</v>
      </c>
      <c r="I25" s="160"/>
      <c r="J25" s="148"/>
    </row>
    <row r="26" spans="1:10" ht="15">
      <c r="A26" s="148"/>
      <c r="B26" s="148"/>
      <c r="C26" s="148"/>
      <c r="D26" s="148"/>
      <c r="E26" s="148"/>
      <c r="F26" s="148"/>
      <c r="G26" s="148"/>
      <c r="H26" s="148"/>
      <c r="I26" s="148"/>
      <c r="J26" s="148"/>
    </row>
    <row r="27" spans="1:10" ht="16.5">
      <c r="A27" s="504"/>
      <c r="B27" s="504"/>
      <c r="C27" s="504"/>
      <c r="D27" s="504"/>
      <c r="E27" s="504"/>
      <c r="F27" s="504"/>
      <c r="G27" s="504"/>
      <c r="H27" s="504"/>
      <c r="I27" s="504"/>
      <c r="J27" s="148"/>
    </row>
    <row r="28" spans="1:10" ht="38.450000000000003" customHeight="1">
      <c r="A28" s="505" t="s">
        <v>1485</v>
      </c>
      <c r="B28" s="506"/>
      <c r="C28" s="506"/>
      <c r="D28" s="506"/>
      <c r="E28" s="506"/>
      <c r="F28" s="506"/>
      <c r="G28" s="506"/>
      <c r="H28" s="506"/>
      <c r="I28" s="506"/>
      <c r="J28" s="148"/>
    </row>
    <row r="29" spans="1:10" ht="15">
      <c r="A29" s="148"/>
      <c r="B29" s="148"/>
      <c r="C29" s="148"/>
      <c r="D29" s="148"/>
      <c r="E29" s="148"/>
      <c r="F29" s="148"/>
      <c r="G29" s="148"/>
      <c r="H29" s="148"/>
      <c r="I29" s="148"/>
      <c r="J29" s="148"/>
    </row>
    <row r="30" spans="1:10" ht="42.75">
      <c r="A30" s="163" t="s">
        <v>0</v>
      </c>
      <c r="B30" s="163" t="s">
        <v>1</v>
      </c>
      <c r="C30" s="150" t="s">
        <v>1264</v>
      </c>
      <c r="D30" s="150" t="s">
        <v>2</v>
      </c>
      <c r="E30" s="150" t="s">
        <v>1276</v>
      </c>
      <c r="F30" s="150" t="s">
        <v>1277</v>
      </c>
      <c r="G30" s="150" t="s">
        <v>1278</v>
      </c>
      <c r="H30" s="150" t="s">
        <v>1279</v>
      </c>
      <c r="I30" s="150" t="s">
        <v>4</v>
      </c>
      <c r="J30" s="148"/>
    </row>
    <row r="31" spans="1:10" ht="15">
      <c r="A31" s="164">
        <v>1</v>
      </c>
      <c r="B31" s="152" t="s">
        <v>1482</v>
      </c>
      <c r="C31" s="165">
        <v>50000000000</v>
      </c>
      <c r="D31" s="165">
        <v>10000000000</v>
      </c>
      <c r="E31" s="165">
        <f>'1.TongDT'!E32</f>
        <v>12901700000</v>
      </c>
      <c r="F31" s="152">
        <v>0.45</v>
      </c>
      <c r="G31" s="152">
        <v>0.64500000000000002</v>
      </c>
      <c r="H31" s="166">
        <f>(G31-((G31-F31)/(C31-D31))*(E31-D31))</f>
        <v>0.63085421250000007</v>
      </c>
      <c r="I31" s="507" t="s">
        <v>1280</v>
      </c>
      <c r="J31" s="148"/>
    </row>
    <row r="32" spans="1:10" ht="24" customHeight="1">
      <c r="A32" s="164">
        <v>2</v>
      </c>
      <c r="B32" s="152" t="s">
        <v>1481</v>
      </c>
      <c r="C32" s="165">
        <v>50000000000</v>
      </c>
      <c r="D32" s="165">
        <v>10000000000</v>
      </c>
      <c r="E32" s="165">
        <f>'1.TongDT'!E32</f>
        <v>12901700000</v>
      </c>
      <c r="F32" s="152">
        <v>0.28499999999999998</v>
      </c>
      <c r="G32" s="152">
        <v>0.39</v>
      </c>
      <c r="H32" s="166">
        <f>(G32-((G32-F32)/(C32-D32))*(E32-D32))</f>
        <v>0.38238303750000002</v>
      </c>
      <c r="I32" s="508"/>
      <c r="J32" s="148"/>
    </row>
    <row r="33" spans="1:10" ht="15">
      <c r="A33" s="148"/>
      <c r="B33" s="148"/>
      <c r="C33" s="148"/>
      <c r="D33" s="148"/>
      <c r="E33" s="148"/>
      <c r="F33" s="148"/>
      <c r="G33" s="148"/>
      <c r="H33" s="148"/>
      <c r="I33" s="148"/>
      <c r="J33" s="148"/>
    </row>
    <row r="34" spans="1:10" ht="15">
      <c r="A34" s="148"/>
      <c r="B34" s="148"/>
      <c r="C34" s="148"/>
      <c r="D34" s="148"/>
      <c r="E34" s="148"/>
      <c r="F34" s="148"/>
      <c r="G34" s="148"/>
      <c r="H34" s="148"/>
      <c r="I34" s="148"/>
      <c r="J34" s="148"/>
    </row>
    <row r="35" spans="1:10" ht="15">
      <c r="A35" s="148"/>
      <c r="B35" s="148"/>
      <c r="C35" s="148"/>
      <c r="D35" s="148"/>
      <c r="E35" s="148"/>
      <c r="F35" s="148"/>
      <c r="G35" s="148"/>
      <c r="H35" s="148"/>
      <c r="I35" s="148"/>
      <c r="J35" s="148"/>
    </row>
    <row r="36" spans="1:10" ht="15">
      <c r="A36" s="148"/>
      <c r="B36" s="148"/>
      <c r="C36" s="148"/>
      <c r="D36" s="148"/>
      <c r="E36" s="148"/>
      <c r="F36" s="148"/>
      <c r="G36" s="148"/>
      <c r="H36" s="148"/>
      <c r="I36" s="148"/>
      <c r="J36" s="148"/>
    </row>
    <row r="37" spans="1:10" ht="15">
      <c r="A37" s="148"/>
      <c r="B37" s="148"/>
      <c r="C37" s="148"/>
      <c r="D37" s="148"/>
      <c r="E37" s="148"/>
      <c r="F37" s="148"/>
      <c r="G37" s="148"/>
      <c r="H37" s="148"/>
      <c r="I37" s="148"/>
      <c r="J37" s="148"/>
    </row>
  </sheetData>
  <mergeCells count="5">
    <mergeCell ref="A1:I1"/>
    <mergeCell ref="A2:I2"/>
    <mergeCell ref="A27:I27"/>
    <mergeCell ref="A28:I28"/>
    <mergeCell ref="I31:I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998"/>
  <sheetViews>
    <sheetView zoomScale="85" zoomScaleNormal="85" workbookViewId="0">
      <selection activeCell="L17" sqref="L17"/>
    </sheetView>
  </sheetViews>
  <sheetFormatPr defaultColWidth="12.625" defaultRowHeight="15" customHeight="1"/>
  <cols>
    <col min="1" max="1" width="5" style="462" customWidth="1"/>
    <col min="2" max="2" width="5.25" style="462" customWidth="1"/>
    <col min="3" max="3" width="23.125" style="462" customWidth="1"/>
    <col min="4" max="4" width="10.25" style="462" customWidth="1"/>
    <col min="5" max="7" width="9.75" style="462" customWidth="1"/>
    <col min="8" max="8" width="10.125" style="462" customWidth="1"/>
    <col min="9" max="9" width="10.25" style="462" customWidth="1"/>
    <col min="10" max="10" width="11.625" style="462" customWidth="1"/>
    <col min="11" max="11" width="9.5" style="462" customWidth="1"/>
    <col min="12" max="12" width="29.125" style="462" customWidth="1"/>
    <col min="13" max="26" width="8.375" style="462" customWidth="1"/>
    <col min="27" max="16384" width="12.625" style="462"/>
  </cols>
  <sheetData>
    <row r="1" spans="1:26" ht="15.75" customHeight="1">
      <c r="A1" s="56"/>
      <c r="B1" s="56"/>
      <c r="C1" s="56"/>
      <c r="D1" s="56"/>
      <c r="E1" s="56"/>
      <c r="F1" s="56"/>
      <c r="G1" s="56"/>
      <c r="H1" s="56"/>
      <c r="I1" s="56"/>
      <c r="J1" s="56"/>
      <c r="K1" s="56"/>
      <c r="L1" s="56"/>
      <c r="M1" s="56"/>
      <c r="N1" s="56"/>
      <c r="O1" s="56"/>
      <c r="P1" s="56"/>
      <c r="Q1" s="56"/>
      <c r="R1" s="56"/>
      <c r="S1" s="56"/>
      <c r="T1" s="56"/>
      <c r="U1" s="56"/>
      <c r="V1" s="56"/>
      <c r="W1" s="56"/>
      <c r="X1" s="56"/>
      <c r="Y1" s="56"/>
      <c r="Z1" s="56"/>
    </row>
    <row r="2" spans="1:26" ht="15.75" customHeight="1">
      <c r="A2" s="56"/>
      <c r="B2" s="509" t="s">
        <v>1326</v>
      </c>
      <c r="C2" s="510"/>
      <c r="D2" s="510"/>
      <c r="E2" s="510"/>
      <c r="F2" s="510"/>
      <c r="G2" s="510"/>
      <c r="H2" s="510"/>
      <c r="I2" s="510"/>
      <c r="J2" s="510"/>
      <c r="K2" s="510"/>
      <c r="L2" s="510"/>
      <c r="M2" s="56"/>
      <c r="N2" s="56"/>
      <c r="O2" s="56"/>
      <c r="P2" s="56"/>
      <c r="Q2" s="56"/>
      <c r="R2" s="56"/>
      <c r="S2" s="56"/>
      <c r="T2" s="56"/>
      <c r="U2" s="56"/>
      <c r="V2" s="56"/>
      <c r="W2" s="56"/>
      <c r="X2" s="56"/>
      <c r="Y2" s="56"/>
      <c r="Z2" s="56"/>
    </row>
    <row r="3" spans="1:26" ht="15.75" customHeight="1">
      <c r="A3" s="56"/>
      <c r="B3" s="511" t="s">
        <v>878</v>
      </c>
      <c r="C3" s="512"/>
      <c r="D3" s="512"/>
      <c r="E3" s="512"/>
      <c r="F3" s="512"/>
      <c r="G3" s="512"/>
      <c r="H3" s="512"/>
      <c r="I3" s="512"/>
      <c r="J3" s="512"/>
      <c r="K3" s="512"/>
      <c r="L3" s="512"/>
      <c r="M3" s="56"/>
      <c r="N3" s="56"/>
      <c r="O3" s="56"/>
      <c r="P3" s="56"/>
      <c r="Q3" s="56"/>
      <c r="R3" s="56"/>
      <c r="S3" s="56"/>
      <c r="T3" s="56"/>
      <c r="U3" s="56"/>
      <c r="V3" s="56"/>
      <c r="W3" s="56"/>
      <c r="X3" s="56"/>
      <c r="Y3" s="56"/>
      <c r="Z3" s="56"/>
    </row>
    <row r="4" spans="1:26" ht="22.9" customHeight="1">
      <c r="A4" s="54"/>
      <c r="B4" s="40" t="s">
        <v>66</v>
      </c>
      <c r="C4" s="40" t="s">
        <v>879</v>
      </c>
      <c r="D4" s="513"/>
      <c r="E4" s="514"/>
      <c r="F4" s="514"/>
      <c r="G4" s="514"/>
      <c r="H4" s="514"/>
      <c r="I4" s="514"/>
      <c r="J4" s="514"/>
      <c r="K4" s="515"/>
      <c r="L4" s="40" t="s">
        <v>4</v>
      </c>
      <c r="M4" s="54"/>
      <c r="N4" s="54"/>
      <c r="O4" s="54"/>
      <c r="P4" s="54"/>
      <c r="Q4" s="54"/>
      <c r="R4" s="54"/>
      <c r="S4" s="54"/>
      <c r="T4" s="54"/>
      <c r="U4" s="54"/>
      <c r="V4" s="54"/>
      <c r="W4" s="54"/>
      <c r="X4" s="54"/>
      <c r="Y4" s="54"/>
      <c r="Z4" s="54"/>
    </row>
    <row r="5" spans="1:26" ht="20.45" customHeight="1">
      <c r="A5" s="56"/>
      <c r="B5" s="60">
        <v>1</v>
      </c>
      <c r="C5" s="69" t="s">
        <v>880</v>
      </c>
      <c r="D5" s="40" t="s">
        <v>881</v>
      </c>
      <c r="E5" s="40" t="s">
        <v>882</v>
      </c>
      <c r="F5" s="40" t="s">
        <v>883</v>
      </c>
      <c r="G5" s="40" t="s">
        <v>884</v>
      </c>
      <c r="H5" s="40" t="s">
        <v>885</v>
      </c>
      <c r="I5" s="40" t="s">
        <v>886</v>
      </c>
      <c r="J5" s="40" t="s">
        <v>887</v>
      </c>
      <c r="K5" s="40" t="s">
        <v>888</v>
      </c>
      <c r="L5" s="69"/>
      <c r="M5" s="56"/>
      <c r="N5" s="56"/>
      <c r="O5" s="56"/>
      <c r="P5" s="56"/>
      <c r="Q5" s="56"/>
      <c r="R5" s="56"/>
      <c r="S5" s="56"/>
      <c r="T5" s="56"/>
      <c r="U5" s="56"/>
      <c r="V5" s="56"/>
      <c r="W5" s="56"/>
      <c r="X5" s="56"/>
      <c r="Y5" s="56"/>
      <c r="Z5" s="56"/>
    </row>
    <row r="6" spans="1:26" ht="31.9" customHeight="1">
      <c r="A6" s="56"/>
      <c r="B6" s="60">
        <v>2</v>
      </c>
      <c r="C6" s="69" t="s">
        <v>889</v>
      </c>
      <c r="D6" s="69">
        <v>2.34</v>
      </c>
      <c r="E6" s="69">
        <v>2.65</v>
      </c>
      <c r="F6" s="69">
        <v>2.96</v>
      </c>
      <c r="G6" s="69">
        <v>3.27</v>
      </c>
      <c r="H6" s="69">
        <v>3.58</v>
      </c>
      <c r="I6" s="69">
        <v>3.89</v>
      </c>
      <c r="J6" s="69">
        <v>4.2</v>
      </c>
      <c r="K6" s="69">
        <v>4.51</v>
      </c>
      <c r="L6" s="69" t="s">
        <v>893</v>
      </c>
      <c r="M6" s="56"/>
      <c r="N6" s="56"/>
      <c r="O6" s="56"/>
      <c r="P6" s="56"/>
      <c r="Q6" s="56"/>
      <c r="R6" s="56"/>
      <c r="S6" s="56"/>
      <c r="T6" s="56"/>
      <c r="U6" s="56"/>
      <c r="V6" s="56"/>
      <c r="W6" s="56"/>
      <c r="X6" s="56"/>
      <c r="Y6" s="56"/>
      <c r="Z6" s="56"/>
    </row>
    <row r="7" spans="1:26" ht="15.75" customHeight="1">
      <c r="A7" s="56"/>
      <c r="B7" s="60">
        <v>3</v>
      </c>
      <c r="C7" s="69" t="s">
        <v>890</v>
      </c>
      <c r="D7" s="124">
        <v>0</v>
      </c>
      <c r="E7" s="124">
        <v>0</v>
      </c>
      <c r="F7" s="124">
        <v>0</v>
      </c>
      <c r="G7" s="124">
        <v>0</v>
      </c>
      <c r="H7" s="124">
        <v>0</v>
      </c>
      <c r="I7" s="124">
        <v>0</v>
      </c>
      <c r="J7" s="124">
        <v>0</v>
      </c>
      <c r="K7" s="124">
        <v>0</v>
      </c>
      <c r="L7" s="69"/>
      <c r="M7" s="56"/>
      <c r="N7" s="56"/>
      <c r="O7" s="56"/>
      <c r="P7" s="56"/>
      <c r="Q7" s="56"/>
      <c r="R7" s="56"/>
      <c r="S7" s="56"/>
      <c r="T7" s="56"/>
      <c r="U7" s="56"/>
      <c r="V7" s="56"/>
      <c r="W7" s="56"/>
      <c r="X7" s="56"/>
      <c r="Y7" s="56"/>
      <c r="Z7" s="56"/>
    </row>
    <row r="8" spans="1:26" ht="31.9" customHeight="1">
      <c r="A8" s="56"/>
      <c r="B8" s="60">
        <v>4</v>
      </c>
      <c r="C8" s="123" t="s">
        <v>891</v>
      </c>
      <c r="D8" s="153">
        <v>2340000</v>
      </c>
      <c r="E8" s="153">
        <v>2340000</v>
      </c>
      <c r="F8" s="153">
        <v>2340000</v>
      </c>
      <c r="G8" s="153">
        <v>2340000</v>
      </c>
      <c r="H8" s="153">
        <v>2340000</v>
      </c>
      <c r="I8" s="153">
        <v>2340000</v>
      </c>
      <c r="J8" s="153">
        <v>2340000</v>
      </c>
      <c r="K8" s="153">
        <v>2340000</v>
      </c>
      <c r="L8" s="209" t="s">
        <v>1324</v>
      </c>
      <c r="M8" s="56"/>
      <c r="N8" s="56"/>
      <c r="O8" s="56"/>
      <c r="P8" s="56"/>
      <c r="Q8" s="56"/>
      <c r="R8" s="56"/>
      <c r="S8" s="56"/>
      <c r="T8" s="56"/>
      <c r="U8" s="56"/>
      <c r="V8" s="56"/>
      <c r="W8" s="56"/>
      <c r="X8" s="56"/>
      <c r="Y8" s="56"/>
      <c r="Z8" s="56"/>
    </row>
    <row r="9" spans="1:26" ht="15.75">
      <c r="A9" s="56"/>
      <c r="B9" s="60">
        <v>5</v>
      </c>
      <c r="C9" s="69" t="s">
        <v>892</v>
      </c>
      <c r="D9" s="153">
        <f t="shared" ref="D9:K9" si="0">D6*D8</f>
        <v>5475600</v>
      </c>
      <c r="E9" s="153">
        <f t="shared" si="0"/>
        <v>6201000</v>
      </c>
      <c r="F9" s="153">
        <f t="shared" si="0"/>
        <v>6926400</v>
      </c>
      <c r="G9" s="153">
        <f t="shared" si="0"/>
        <v>7651800</v>
      </c>
      <c r="H9" s="153">
        <f t="shared" si="0"/>
        <v>8377200</v>
      </c>
      <c r="I9" s="153">
        <f t="shared" si="0"/>
        <v>9102600</v>
      </c>
      <c r="J9" s="153">
        <f t="shared" si="0"/>
        <v>9828000</v>
      </c>
      <c r="K9" s="153">
        <f t="shared" si="0"/>
        <v>10553400</v>
      </c>
      <c r="L9" s="69"/>
      <c r="M9" s="56"/>
      <c r="N9" s="56"/>
      <c r="O9" s="56"/>
      <c r="P9" s="56"/>
      <c r="Q9" s="56"/>
      <c r="R9" s="56"/>
      <c r="S9" s="56"/>
      <c r="T9" s="56"/>
      <c r="U9" s="56"/>
      <c r="V9" s="56"/>
      <c r="W9" s="56"/>
      <c r="X9" s="56"/>
      <c r="Y9" s="56"/>
      <c r="Z9" s="56"/>
    </row>
    <row r="10" spans="1:26" ht="31.5">
      <c r="A10" s="56"/>
      <c r="B10" s="60">
        <v>6</v>
      </c>
      <c r="C10" s="69" t="s">
        <v>1247</v>
      </c>
      <c r="D10" s="153">
        <f>D9*1.2</f>
        <v>6570720</v>
      </c>
      <c r="E10" s="153">
        <f t="shared" ref="E10:K10" si="1">E9*1.2</f>
        <v>7441200</v>
      </c>
      <c r="F10" s="153">
        <f t="shared" si="1"/>
        <v>8311680</v>
      </c>
      <c r="G10" s="153">
        <f t="shared" si="1"/>
        <v>9182160</v>
      </c>
      <c r="H10" s="153">
        <f t="shared" si="1"/>
        <v>10052640</v>
      </c>
      <c r="I10" s="153">
        <f t="shared" si="1"/>
        <v>10923120</v>
      </c>
      <c r="J10" s="153">
        <f t="shared" si="1"/>
        <v>11793600</v>
      </c>
      <c r="K10" s="153">
        <f t="shared" si="1"/>
        <v>12664080</v>
      </c>
      <c r="L10" s="69" t="s">
        <v>893</v>
      </c>
      <c r="M10" s="56"/>
      <c r="N10" s="56"/>
      <c r="O10" s="56"/>
      <c r="P10" s="56"/>
      <c r="Q10" s="56"/>
      <c r="R10" s="56"/>
      <c r="S10" s="56"/>
      <c r="T10" s="56"/>
      <c r="U10" s="56"/>
      <c r="V10" s="56"/>
      <c r="W10" s="56"/>
      <c r="X10" s="56"/>
      <c r="Y10" s="56"/>
      <c r="Z10" s="56"/>
    </row>
    <row r="11" spans="1:26" ht="47.25">
      <c r="A11" s="56"/>
      <c r="B11" s="60">
        <v>7</v>
      </c>
      <c r="C11" s="69" t="s">
        <v>1246</v>
      </c>
      <c r="D11" s="153">
        <f>23.5%*D9</f>
        <v>1286766</v>
      </c>
      <c r="E11" s="153">
        <f t="shared" ref="E11:K11" si="2">23.5%*E9</f>
        <v>1457235</v>
      </c>
      <c r="F11" s="153">
        <f t="shared" si="2"/>
        <v>1627704</v>
      </c>
      <c r="G11" s="153">
        <f t="shared" si="2"/>
        <v>1798173</v>
      </c>
      <c r="H11" s="153">
        <f t="shared" si="2"/>
        <v>1968642</v>
      </c>
      <c r="I11" s="153">
        <f t="shared" si="2"/>
        <v>2139111</v>
      </c>
      <c r="J11" s="153">
        <f t="shared" si="2"/>
        <v>2309580</v>
      </c>
      <c r="K11" s="153">
        <f t="shared" si="2"/>
        <v>2480049</v>
      </c>
      <c r="L11" s="69" t="s">
        <v>1325</v>
      </c>
      <c r="M11" s="56"/>
      <c r="N11" s="56"/>
      <c r="O11" s="56"/>
      <c r="P11" s="56"/>
      <c r="Q11" s="56"/>
      <c r="R11" s="56"/>
      <c r="S11" s="56"/>
      <c r="T11" s="56"/>
      <c r="U11" s="56"/>
      <c r="V11" s="56"/>
      <c r="W11" s="56"/>
      <c r="X11" s="56"/>
      <c r="Y11" s="56"/>
      <c r="Z11" s="56"/>
    </row>
    <row r="12" spans="1:26" ht="15.75" customHeight="1">
      <c r="A12" s="56"/>
      <c r="B12" s="60">
        <v>8</v>
      </c>
      <c r="C12" s="69" t="s">
        <v>1248</v>
      </c>
      <c r="D12" s="153">
        <f>D9+D10+D11</f>
        <v>13333086</v>
      </c>
      <c r="E12" s="153">
        <f>E9+E10+E11</f>
        <v>15099435</v>
      </c>
      <c r="F12" s="153">
        <f t="shared" ref="F12:K12" si="3">F9+F10+F11</f>
        <v>16865784</v>
      </c>
      <c r="G12" s="153">
        <f t="shared" si="3"/>
        <v>18632133</v>
      </c>
      <c r="H12" s="153">
        <f t="shared" si="3"/>
        <v>20398482</v>
      </c>
      <c r="I12" s="153">
        <f t="shared" si="3"/>
        <v>22164831</v>
      </c>
      <c r="J12" s="153">
        <f t="shared" si="3"/>
        <v>23931180</v>
      </c>
      <c r="K12" s="153">
        <f t="shared" si="3"/>
        <v>25697529</v>
      </c>
      <c r="L12" s="69"/>
      <c r="M12" s="56"/>
      <c r="N12" s="56"/>
      <c r="O12" s="56"/>
      <c r="P12" s="56"/>
      <c r="Q12" s="56"/>
      <c r="R12" s="56"/>
      <c r="S12" s="56"/>
      <c r="T12" s="56"/>
      <c r="U12" s="56"/>
      <c r="V12" s="56"/>
      <c r="W12" s="56"/>
      <c r="X12" s="56"/>
      <c r="Y12" s="56"/>
      <c r="Z12" s="56"/>
    </row>
    <row r="13" spans="1:26" ht="15.75" customHeight="1">
      <c r="A13" s="56"/>
      <c r="B13" s="60">
        <v>9</v>
      </c>
      <c r="C13" s="69" t="s">
        <v>894</v>
      </c>
      <c r="D13" s="153">
        <f>D12/26</f>
        <v>512811</v>
      </c>
      <c r="E13" s="153">
        <f t="shared" ref="E13:K13" si="4">E12/26</f>
        <v>580747.5</v>
      </c>
      <c r="F13" s="153">
        <f t="shared" si="4"/>
        <v>648684</v>
      </c>
      <c r="G13" s="153">
        <f t="shared" si="4"/>
        <v>716620.5</v>
      </c>
      <c r="H13" s="153">
        <f t="shared" si="4"/>
        <v>784557</v>
      </c>
      <c r="I13" s="153">
        <f t="shared" si="4"/>
        <v>852493.5</v>
      </c>
      <c r="J13" s="153">
        <f t="shared" si="4"/>
        <v>920430</v>
      </c>
      <c r="K13" s="153">
        <f t="shared" si="4"/>
        <v>988366.5</v>
      </c>
      <c r="L13" s="69" t="s">
        <v>895</v>
      </c>
      <c r="M13" s="56"/>
      <c r="N13" s="56"/>
      <c r="O13" s="56"/>
      <c r="P13" s="56"/>
      <c r="Q13" s="56"/>
      <c r="R13" s="56"/>
      <c r="S13" s="56"/>
      <c r="T13" s="56"/>
      <c r="U13" s="56"/>
      <c r="V13" s="56"/>
      <c r="W13" s="56"/>
      <c r="X13" s="56"/>
      <c r="Y13" s="56"/>
      <c r="Z13" s="56"/>
    </row>
    <row r="14" spans="1:26" ht="15.75">
      <c r="A14" s="56"/>
      <c r="B14" s="60">
        <v>10</v>
      </c>
      <c r="C14" s="69" t="s">
        <v>896</v>
      </c>
      <c r="D14" s="153">
        <f t="shared" ref="D14:K14" si="5">D13/8</f>
        <v>64101.375</v>
      </c>
      <c r="E14" s="153">
        <f t="shared" si="5"/>
        <v>72593.4375</v>
      </c>
      <c r="F14" s="153">
        <f t="shared" si="5"/>
        <v>81085.5</v>
      </c>
      <c r="G14" s="153">
        <f t="shared" si="5"/>
        <v>89577.5625</v>
      </c>
      <c r="H14" s="153">
        <f t="shared" si="5"/>
        <v>98069.625</v>
      </c>
      <c r="I14" s="67">
        <f t="shared" si="5"/>
        <v>106561.6875</v>
      </c>
      <c r="J14" s="153">
        <f t="shared" si="5"/>
        <v>115053.75</v>
      </c>
      <c r="K14" s="153">
        <f t="shared" si="5"/>
        <v>123545.8125</v>
      </c>
      <c r="L14" s="69" t="s">
        <v>897</v>
      </c>
      <c r="M14" s="56"/>
      <c r="N14" s="56"/>
      <c r="O14" s="56"/>
      <c r="P14" s="56"/>
      <c r="Q14" s="56"/>
      <c r="R14" s="56"/>
      <c r="S14" s="56"/>
      <c r="T14" s="56"/>
      <c r="U14" s="56"/>
      <c r="V14" s="56"/>
      <c r="W14" s="56"/>
      <c r="X14" s="56"/>
      <c r="Y14" s="56"/>
      <c r="Z14" s="56"/>
    </row>
    <row r="15" spans="1:26" ht="31.5">
      <c r="A15" s="56"/>
      <c r="B15" s="60">
        <v>11</v>
      </c>
      <c r="C15" s="69" t="s">
        <v>142</v>
      </c>
      <c r="D15" s="153"/>
      <c r="E15" s="153">
        <f>(D14+E14)/2</f>
        <v>68347.40625</v>
      </c>
      <c r="F15" s="154"/>
      <c r="G15" s="209"/>
      <c r="H15" s="69"/>
      <c r="I15" s="69"/>
      <c r="J15" s="69"/>
      <c r="K15" s="69"/>
      <c r="L15" s="69" t="s">
        <v>4314</v>
      </c>
      <c r="M15" s="56"/>
      <c r="N15" s="56"/>
      <c r="O15" s="56"/>
      <c r="P15" s="56"/>
      <c r="Q15" s="56"/>
      <c r="R15" s="56"/>
      <c r="S15" s="56"/>
      <c r="T15" s="56"/>
      <c r="U15" s="56"/>
      <c r="V15" s="56"/>
      <c r="W15" s="56"/>
      <c r="X15" s="56"/>
      <c r="Y15" s="56"/>
      <c r="Z15" s="56"/>
    </row>
    <row r="16" spans="1:26" ht="15.75" customHeight="1">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spans="1:26" ht="15.75" customHeight="1">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spans="1:26" ht="15.75" customHeight="1">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spans="1:26" ht="15.75" customHeight="1">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spans="1:26" ht="15.75" customHeight="1">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spans="1:26" ht="15.75" customHeight="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spans="1:26" ht="15.75" customHeight="1">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spans="1:26" ht="15.75" customHeight="1">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spans="1:26" ht="15.75" customHeight="1">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spans="1:26" ht="15.75" customHeight="1">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spans="1:26" ht="15.75" customHeight="1">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spans="1:26" ht="15.75" customHeight="1">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spans="1:26" ht="15.75"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spans="1:26" ht="15.75" customHeight="1">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spans="1:26" ht="15.75" customHeight="1">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spans="1:26" ht="15.75" customHeight="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spans="1:26" ht="15.75" customHeight="1">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spans="1:26" ht="15.75" customHeight="1">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spans="1:26" ht="15.75" customHeight="1">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spans="1:26" ht="15.75" customHeight="1">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spans="1:26" ht="15.75"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spans="1:26" ht="15.75"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spans="1:26" ht="15.75" customHeight="1">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spans="1:26" ht="15.75" customHeight="1">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spans="1:26" ht="15.75" customHeight="1">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spans="1:26" ht="15.75" customHeight="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spans="1:26" ht="15.75" customHeight="1">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spans="1:26" ht="15.75" customHeight="1">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spans="1:26" ht="15.75" customHeight="1">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spans="1:26" ht="15.75" customHeight="1">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spans="1:26" ht="15.75" customHeight="1">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spans="1:26" ht="15.75" customHeight="1">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spans="1:26" ht="15.75" customHeight="1">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spans="1:26" ht="15.75" customHeight="1">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spans="1:26" ht="15.75" customHeight="1">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spans="1:26" ht="15.75" customHeight="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spans="1:26" ht="15.75" customHeight="1">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spans="1:26" ht="15.75" customHeight="1">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spans="1:26" ht="15.75" customHeight="1">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spans="1:26" ht="15.75" customHeight="1">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spans="1:26" ht="15.75" customHeight="1">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spans="1:26" ht="15.75" customHeight="1">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spans="1:26" ht="15.75" customHeight="1">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spans="1:26" ht="15.75" customHeight="1">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spans="1:26" ht="15.75" customHeight="1">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spans="1:26" ht="15.75" customHeight="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spans="1:26" ht="15.75" customHeight="1">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spans="1:26" ht="15.75"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spans="1:26" ht="15.75"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spans="1:26" ht="15.75"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spans="1:26" ht="15.75"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spans="1:26" ht="15.75"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spans="1:26" ht="15.75"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spans="1:26" ht="15.75"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spans="1:26" ht="15.75"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spans="1:26" ht="15.75"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spans="1:26" ht="15.75"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spans="1:26" ht="15.75"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spans="1:26" ht="15.75"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spans="1:26" ht="15.75"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spans="1:26" ht="15.75"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spans="1:26" ht="15.75"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spans="1:26" ht="15.75"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spans="1:26" ht="15.75"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spans="1:26" ht="15.75"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spans="1:26" ht="15.75"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spans="1:26" ht="15.75"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spans="1:26" ht="15.75"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spans="1:26" ht="15.75"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spans="1:26" ht="15.75"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spans="1:26" ht="15.75"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spans="1:26" ht="15.75"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spans="1:26" ht="15.75"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spans="1:26" ht="15.75"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spans="1:26" ht="15.75"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spans="1:26" ht="15.75"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spans="1:26" ht="15.75"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spans="1:26" ht="15.75"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spans="1:26" ht="15.75"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spans="1:26" ht="15.75"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spans="1:26" ht="15.75"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spans="1:26" ht="15.75"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spans="1:26" ht="15.75"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spans="1:26" ht="15.75"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spans="1:26" ht="15.75"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spans="1:26" ht="15.75"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spans="1:26" ht="15.75"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spans="1:26" ht="15.75"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spans="1:26" ht="15.75"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spans="1:26" ht="15.75"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spans="1:26" ht="15.75"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spans="1:26" ht="15.75"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spans="1:26" ht="15.75"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spans="1:26" ht="15.75"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spans="1:26" ht="15.75"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spans="1:26" ht="15.75"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spans="1:26" ht="15.75"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spans="1:26" ht="15.75"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spans="1:26" ht="15.75"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spans="1:26" ht="15.7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spans="1:26" ht="15.7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spans="1:26" ht="15.75"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spans="1:26" ht="15.7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spans="1:26" ht="15.7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spans="1:26" ht="15.75"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spans="1:26" ht="15.75"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spans="1:26" ht="15.75"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spans="1:26" ht="15.75"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spans="1:26" ht="15.75"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spans="1:26" ht="15.75"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spans="1:26" ht="15.75"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spans="1:26" ht="15.75"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spans="1:26" ht="15.75"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spans="1:26" ht="15.75"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spans="1:26" ht="15.75"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spans="1:26" ht="15.75"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spans="1:26" ht="15.7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spans="1:26" ht="15.7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spans="1:26" ht="15.7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spans="1:26" ht="15.7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spans="1:26" ht="15.7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spans="1:26" ht="15.7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spans="1:26" ht="15.7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spans="1:26" ht="15.7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spans="1:26" ht="15.7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spans="1:26" ht="15.7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spans="1:26" ht="15.7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spans="1:26" ht="15.7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spans="1:26" ht="15.7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spans="1:26" ht="15.7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spans="1:26" ht="15.7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spans="1:26" ht="15.7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spans="1:26" ht="15.7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spans="1:26" ht="15.7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spans="1:26" ht="15.7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spans="1:26" ht="15.7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spans="1:26" ht="15.7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spans="1:26" ht="15.7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spans="1:26" ht="15.7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spans="1:26" ht="15.7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spans="1:26" ht="15.7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spans="1:26" ht="15.7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spans="1:26" ht="15.7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spans="1:26" ht="15.7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spans="1:26" ht="15.7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spans="1:26" ht="15.7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spans="1:26" ht="15.7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spans="1:26" ht="15.7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spans="1:26" ht="15.7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spans="1:26" ht="15.7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spans="1:26" ht="15.7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spans="1:26" ht="15.7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spans="1:26" ht="15.7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spans="1:26" ht="15.7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spans="1:26" ht="15.7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spans="1:26" ht="15.7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spans="1:26" ht="15.7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spans="1:26" ht="15.7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spans="1:26" ht="15.7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spans="1:26" ht="15.7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spans="1:26" ht="15.7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spans="1:26" ht="15.7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spans="1:26" ht="15.7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spans="1:26" ht="15.7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spans="1:26" ht="15.7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spans="1:26" ht="15.7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spans="1:26" ht="15.7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spans="1:26" ht="15.7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spans="1:26" ht="15.7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spans="1:26" ht="15.7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spans="1:26" ht="15.7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spans="1:26" ht="15.7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spans="1:26" ht="15.7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spans="1:26" ht="15.7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spans="1:26" ht="15.7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spans="1:26" ht="15.7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spans="1:26" ht="15.7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spans="1:26" ht="15.7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spans="1:26" ht="15.7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spans="1:26" ht="15.7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spans="1:26" ht="15.7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spans="1:26" ht="15.7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spans="1:26" ht="15.7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spans="1:26" ht="15.7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spans="1:26" ht="15.7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spans="1:26" ht="15.7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spans="1:26" ht="15.7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spans="1:26" ht="15.7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spans="1:26" ht="15.7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spans="1:26" ht="15.7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spans="1:26" ht="15.7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spans="1:26" ht="15.7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spans="1:26" ht="15.7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spans="1:26" ht="15.7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spans="1:26" ht="15.7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spans="1:26" ht="15.7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spans="1:26" ht="15.7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spans="1:26" ht="15.7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spans="1:26" ht="15.7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spans="1:26" ht="15.7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spans="1:26" ht="15.7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spans="1:26" ht="15.7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spans="1:26" ht="15.7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spans="1:26" ht="15.7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spans="1:26" ht="15.7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spans="1:26" ht="15.75" customHeight="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spans="1:26" ht="15.75" customHeight="1">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spans="1:26" ht="15.75" customHeight="1">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spans="1:26" ht="15.75" customHeight="1">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spans="1:26" ht="15.75" customHeight="1">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spans="1:26" ht="15.75" customHeight="1">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spans="1:26" ht="15.75"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ht="15.75"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ht="15.7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ht="15.7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ht="15.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ht="15.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ht="15.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ht="15.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ht="15.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ht="15.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ht="15.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ht="15.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ht="15.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15.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15.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15.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15.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15.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15.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15.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15.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15.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15.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15.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15.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15.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15.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15.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15.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15.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15.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15.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15.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15.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15.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15.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15.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15.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15.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15.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15.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15.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15.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15.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15.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15.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15.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15.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15.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15.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15.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15.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15.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15.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15.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15.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15.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15.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15.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15.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15.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15.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15.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15.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15.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15.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15.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15.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15.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15.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15.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15.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15.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15.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15.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15.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15.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15.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15.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15.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15.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15.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15.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15.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15.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15.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15.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15.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15.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15.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15.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15.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15.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15.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15.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15.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15.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15.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15.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15.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15.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15.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15.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15.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15.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15.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15.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15.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15.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15.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15.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15.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15.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15.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15.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15.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15.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15.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15.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15.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15.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15.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15.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15.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15.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15.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15.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15.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15.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15.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15.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15.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15.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15.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15.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15.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15.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15.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15.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15.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15.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15.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15.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15.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15.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15.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15.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15.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15.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15.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15.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15.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15.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15.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15.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15.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15.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15.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15.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15.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15.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15.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15.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15.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15.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15.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15.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15.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15.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15.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15.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15.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15.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15.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15.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15.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15.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15.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15.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15.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15.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15.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15.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15.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15.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15.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15.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15.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15.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15.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15.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15.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15.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15.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15.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15.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15.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15.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15.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15.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15.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15.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15.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15.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15.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15.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15.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15.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15.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15.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15.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15.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15.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15.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15.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15.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15.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15.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15.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15.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15.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15.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15.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15.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15.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15.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15.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15.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15.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15.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15.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15.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15.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15.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15.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15.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15.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15.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15.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15.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15.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15.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15.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15.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15.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15.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15.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15.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15.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15.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15.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15.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15.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15.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15.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15.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15.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15.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15.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15.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15.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15.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15.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15.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15.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15.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15.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15.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15.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15.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15.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15.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15.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15.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15.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15.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15.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15.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15.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15.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15.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15.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15.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15.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15.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15.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15.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15.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15.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15.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15.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15.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15.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15.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15.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15.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15.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15.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15.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15.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15.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15.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15.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15.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15.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15.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15.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15.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15.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15.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15.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15.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15.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15.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15.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15.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15.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15.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15.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15.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15.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15.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15.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15.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15.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15.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15.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15.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15.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15.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15.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15.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15.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15.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15.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15.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15.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15.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15.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15.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15.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15.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15.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15.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15.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15.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15.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15.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15.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15.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15.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15.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15.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15.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15.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15.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15.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15.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15.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15.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15.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15.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15.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15.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15.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15.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15.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15.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15.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15.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15.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15.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15.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15.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15.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15.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15.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15.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15.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15.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15.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15.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15.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15.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15.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15.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15.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15.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15.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15.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15.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15.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15.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15.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15.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15.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15.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15.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15.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15.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15.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15.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15.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15.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15.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15.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15.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15.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15.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15.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15.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15.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15.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15.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15.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15.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15.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15.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15.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15.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15.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15.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15.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15.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15.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15.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15.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15.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15.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15.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15.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15.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15.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15.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15.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15.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15.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15.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15.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15.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15.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15.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15.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15.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15.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15.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15.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15.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15.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15.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15.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15.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15.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15.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15.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15.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15.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15.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15.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15.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15.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15.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15.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15.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15.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15.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15.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15.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15.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15.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15.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15.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15.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15.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15.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15.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15.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15.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15.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15.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15.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15.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15.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15.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15.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15.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15.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15.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15.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15.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15.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15.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15.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15.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15.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15.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15.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15.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15.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15.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15.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15.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15.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15.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15.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15.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15.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15.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15.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15.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15.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15.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15.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15.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15.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15.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15.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15.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15.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15.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15.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15.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15.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15.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15.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15.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15.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15.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15.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15.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15.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15.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15.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15.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15.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15.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15.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15.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15.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15.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15.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15.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15.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15.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15.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15.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15.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15.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15.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15.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15.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15.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15.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15.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15.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15.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15.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15.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15.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15.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15.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15.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15.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15.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15.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15.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15.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15.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15.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15.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15.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15.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15.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15.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15.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15.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15.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15.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15.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15.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15.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15.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15.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15.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15.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15.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15.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15.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15.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15.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15.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15.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15.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15.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15.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15.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15.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15.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15.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15.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15.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15.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15.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15.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15.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15.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15.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15.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15.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15.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15.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15.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15.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15.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15.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15.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15.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15.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15.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15.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15.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15.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15.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15.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15.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15.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15.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15.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15.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15.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15.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15.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15.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15.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15.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15.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15.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15.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15.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15.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15.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15.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15.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15.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15.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15.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15.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15.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15.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15.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15.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15.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15.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15.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15.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15.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15.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15.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15.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15.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15.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15.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15.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15.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15.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15.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15.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15.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15.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15.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15.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15.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15.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15.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15.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15.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15.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15.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15.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15.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15.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15.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15.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15.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15.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15.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15.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15.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15.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15.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15.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15.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15.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15.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15.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15.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15.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15.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15.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15.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15.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15.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15.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15.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15.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15.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15.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15.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15.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15.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15.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15.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15.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15.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15.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15.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15.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15.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15.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15.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15.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15.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15.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15.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15.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15.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15.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15.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15.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15.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15.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15.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15.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15.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15.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15.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15.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15.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15.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15.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15.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15.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15.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15.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spans="1:26" ht="15.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spans="1:26" ht="15.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spans="1:26" ht="15.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spans="1:26" ht="15.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spans="1:26" ht="15.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spans="1:26" ht="15.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spans="1:26" ht="15.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spans="1:26" ht="15.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spans="1:26" ht="15.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spans="1:26" ht="15.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spans="1:26" ht="15.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spans="1:26" ht="15.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spans="1:26" ht="15.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spans="1:26" ht="15.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spans="1:26" ht="15.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spans="1:26" ht="15.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spans="1:26" ht="15.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spans="1:26" ht="15.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spans="1:26" ht="15.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spans="1:26" ht="15.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spans="1:26" ht="15.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spans="1:26" ht="15.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spans="1:26" ht="15.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spans="1:26" ht="15.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spans="1:26" ht="15.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spans="1:26" ht="15.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spans="1:26" ht="15.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spans="1:26" ht="15.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sheetData>
  <mergeCells count="3">
    <mergeCell ref="B2:L2"/>
    <mergeCell ref="B3:L3"/>
    <mergeCell ref="D4:K4"/>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16"/>
  <sheetViews>
    <sheetView topLeftCell="A16" zoomScale="86" zoomScaleNormal="86" workbookViewId="0">
      <selection activeCell="H18" sqref="H18"/>
    </sheetView>
  </sheetViews>
  <sheetFormatPr defaultColWidth="12.625" defaultRowHeight="15" customHeight="1"/>
  <cols>
    <col min="1" max="1" width="6.125" customWidth="1"/>
    <col min="2" max="2" width="44" customWidth="1"/>
    <col min="3" max="3" width="20.75" customWidth="1"/>
    <col min="4" max="4" width="19.375" customWidth="1"/>
    <col min="5" max="5" width="20.125" customWidth="1"/>
    <col min="6" max="6" width="28.5" customWidth="1"/>
    <col min="7" max="23" width="9.125" customWidth="1"/>
  </cols>
  <sheetData>
    <row r="1" spans="1:23" ht="19.899999999999999" customHeight="1">
      <c r="A1" s="502" t="s">
        <v>1292</v>
      </c>
      <c r="B1" s="502"/>
      <c r="C1" s="502"/>
    </row>
    <row r="2" spans="1:23" ht="15" customHeight="1">
      <c r="C2" s="170" t="s">
        <v>1287</v>
      </c>
    </row>
    <row r="3" spans="1:23" ht="18.75">
      <c r="A3" s="5" t="s">
        <v>848</v>
      </c>
      <c r="B3" s="5" t="s">
        <v>7</v>
      </c>
      <c r="C3" s="5" t="s">
        <v>8</v>
      </c>
    </row>
    <row r="4" spans="1:23" ht="15" customHeight="1">
      <c r="A4" s="6">
        <v>1</v>
      </c>
      <c r="B4" s="7" t="s">
        <v>9</v>
      </c>
      <c r="C4" s="8">
        <f>E17</f>
        <v>10697715600</v>
      </c>
    </row>
    <row r="5" spans="1:23" ht="15" customHeight="1">
      <c r="A5" s="6">
        <v>2</v>
      </c>
      <c r="B5" s="7" t="s">
        <v>10</v>
      </c>
      <c r="C5" s="8">
        <f>E19</f>
        <v>180358000</v>
      </c>
    </row>
    <row r="6" spans="1:23" ht="15" customHeight="1">
      <c r="A6" s="6">
        <v>3</v>
      </c>
      <c r="B6" s="7" t="s">
        <v>11</v>
      </c>
      <c r="C6" s="8">
        <f>E20</f>
        <v>113921000</v>
      </c>
    </row>
    <row r="7" spans="1:23" ht="15" customHeight="1">
      <c r="A7" s="6">
        <v>4</v>
      </c>
      <c r="B7" s="7" t="s">
        <v>12</v>
      </c>
      <c r="C7" s="8">
        <f>E25</f>
        <v>433043000</v>
      </c>
    </row>
    <row r="8" spans="1:23" ht="15" customHeight="1">
      <c r="A8" s="6">
        <v>5</v>
      </c>
      <c r="B8" s="7" t="s">
        <v>13</v>
      </c>
      <c r="C8" s="8">
        <f>C10-(C4+C5+C6+C7)</f>
        <v>1476662400</v>
      </c>
    </row>
    <row r="9" spans="1:23" ht="15" customHeight="1">
      <c r="A9" s="6"/>
      <c r="B9" s="9" t="s">
        <v>14</v>
      </c>
      <c r="C9" s="10">
        <f>SUM(C4:C8)</f>
        <v>12901700000</v>
      </c>
    </row>
    <row r="10" spans="1:23" ht="15" customHeight="1">
      <c r="B10" s="4"/>
      <c r="C10" s="121">
        <v>12901700000</v>
      </c>
    </row>
    <row r="11" spans="1:23" ht="15" customHeight="1">
      <c r="B11" s="120" t="s">
        <v>1240</v>
      </c>
      <c r="C11" s="119">
        <v>12901700000</v>
      </c>
    </row>
    <row r="13" spans="1:23" ht="22.15" customHeight="1">
      <c r="A13" s="502" t="s">
        <v>1293</v>
      </c>
      <c r="B13" s="502"/>
      <c r="C13" s="502"/>
      <c r="D13" s="502"/>
      <c r="E13" s="502"/>
      <c r="F13" s="502"/>
      <c r="G13" s="4"/>
      <c r="H13" s="4"/>
      <c r="I13" s="4"/>
      <c r="J13" s="4"/>
      <c r="K13" s="4"/>
      <c r="L13" s="4"/>
      <c r="M13" s="4"/>
      <c r="N13" s="4"/>
      <c r="O13" s="4"/>
      <c r="P13" s="4"/>
      <c r="Q13" s="4"/>
      <c r="R13" s="4"/>
      <c r="S13" s="4"/>
      <c r="T13" s="4"/>
      <c r="U13" s="4"/>
      <c r="V13" s="4"/>
      <c r="W13" s="4"/>
    </row>
    <row r="14" spans="1:23" ht="18.75">
      <c r="A14" s="516" t="s">
        <v>1286</v>
      </c>
      <c r="B14" s="516"/>
      <c r="C14" s="516"/>
      <c r="D14" s="516"/>
      <c r="E14" s="516"/>
      <c r="F14" s="516"/>
      <c r="G14" s="4"/>
      <c r="H14" s="4"/>
      <c r="I14" s="4"/>
      <c r="J14" s="4"/>
      <c r="K14" s="4"/>
      <c r="L14" s="4"/>
      <c r="M14" s="4"/>
      <c r="N14" s="4"/>
      <c r="O14" s="4"/>
      <c r="P14" s="4"/>
      <c r="Q14" s="4"/>
      <c r="R14" s="4"/>
      <c r="S14" s="4"/>
      <c r="T14" s="4"/>
      <c r="U14" s="4"/>
      <c r="V14" s="4"/>
      <c r="W14" s="4"/>
    </row>
    <row r="15" spans="1:23" ht="18.75">
      <c r="A15" s="169"/>
      <c r="B15" s="4"/>
      <c r="C15" s="4"/>
      <c r="D15" s="4"/>
      <c r="E15" s="4"/>
      <c r="F15" s="170" t="s">
        <v>1287</v>
      </c>
      <c r="G15" s="4"/>
      <c r="H15" s="4"/>
      <c r="I15" s="4"/>
      <c r="J15" s="4"/>
      <c r="K15" s="4"/>
      <c r="L15" s="4"/>
      <c r="M15" s="4"/>
      <c r="N15" s="4"/>
      <c r="O15" s="4"/>
      <c r="P15" s="4"/>
      <c r="Q15" s="4"/>
      <c r="R15" s="4"/>
      <c r="S15" s="4"/>
      <c r="T15" s="4"/>
      <c r="U15" s="4"/>
      <c r="V15" s="4"/>
      <c r="W15" s="4"/>
    </row>
    <row r="16" spans="1:23" ht="18.75">
      <c r="A16" s="5" t="s">
        <v>848</v>
      </c>
      <c r="B16" s="5" t="s">
        <v>7</v>
      </c>
      <c r="C16" s="13" t="s">
        <v>1249</v>
      </c>
      <c r="D16" s="13" t="s">
        <v>1250</v>
      </c>
      <c r="E16" s="13" t="s">
        <v>8</v>
      </c>
      <c r="F16" s="13" t="s">
        <v>4</v>
      </c>
      <c r="G16" s="4"/>
      <c r="H16" s="4"/>
      <c r="I16" s="4"/>
      <c r="J16" s="4"/>
      <c r="K16" s="4"/>
      <c r="L16" s="4"/>
      <c r="M16" s="4"/>
      <c r="N16" s="4"/>
      <c r="O16" s="4"/>
      <c r="P16" s="4"/>
      <c r="Q16" s="4"/>
      <c r="R16" s="4"/>
      <c r="S16" s="4"/>
      <c r="T16" s="4"/>
      <c r="U16" s="4"/>
      <c r="V16" s="4"/>
      <c r="W16" s="4"/>
    </row>
    <row r="17" spans="1:23" ht="19.149999999999999" customHeight="1">
      <c r="A17" s="5" t="s">
        <v>15</v>
      </c>
      <c r="B17" s="127" t="s">
        <v>9</v>
      </c>
      <c r="C17" s="10">
        <f t="shared" ref="C17" si="0">C18</f>
        <v>9725196000</v>
      </c>
      <c r="D17" s="10">
        <f>D18</f>
        <v>972519600</v>
      </c>
      <c r="E17" s="10">
        <f>C17+D17</f>
        <v>10697715600</v>
      </c>
      <c r="F17" s="7"/>
      <c r="G17" s="4"/>
      <c r="H17" s="4"/>
      <c r="I17" s="4"/>
      <c r="J17" s="4"/>
      <c r="K17" s="4"/>
      <c r="L17" s="4"/>
      <c r="M17" s="4"/>
      <c r="N17" s="4"/>
      <c r="O17" s="4"/>
      <c r="P17" s="4"/>
      <c r="Q17" s="4"/>
      <c r="R17" s="4"/>
      <c r="S17" s="4"/>
      <c r="T17" s="4"/>
      <c r="U17" s="4"/>
      <c r="V17" s="4"/>
      <c r="W17" s="4"/>
    </row>
    <row r="18" spans="1:23" ht="37.5">
      <c r="A18" s="125">
        <v>1</v>
      </c>
      <c r="B18" s="128" t="s">
        <v>1242</v>
      </c>
      <c r="C18" s="126">
        <f>'2.CP5nam'!C6+'2.CP5nam'!C7+'2.CP5nam'!C8+'2.CP5nam'!C9</f>
        <v>9725196000</v>
      </c>
      <c r="D18" s="8">
        <f>C18*10%</f>
        <v>972519600</v>
      </c>
      <c r="E18" s="8">
        <f>C18+D18</f>
        <v>10697715600</v>
      </c>
      <c r="F18" s="7" t="s">
        <v>16</v>
      </c>
      <c r="G18" s="4"/>
      <c r="H18" s="4"/>
      <c r="I18" s="4"/>
      <c r="J18" s="4"/>
      <c r="K18" s="4"/>
      <c r="L18" s="4"/>
      <c r="M18" s="4"/>
      <c r="N18" s="4"/>
      <c r="O18" s="4"/>
      <c r="P18" s="4"/>
      <c r="Q18" s="4"/>
      <c r="R18" s="4"/>
      <c r="S18" s="4"/>
      <c r="T18" s="4"/>
      <c r="U18" s="4"/>
      <c r="V18" s="4"/>
      <c r="W18" s="4"/>
    </row>
    <row r="19" spans="1:23" ht="18.75">
      <c r="A19" s="5" t="s">
        <v>17</v>
      </c>
      <c r="B19" s="116" t="s">
        <v>18</v>
      </c>
      <c r="C19" s="10">
        <f>ROUND(DinhMuc!H7%*'1.TongDT'!C18,-3)</f>
        <v>180358000</v>
      </c>
      <c r="D19" s="16">
        <v>0</v>
      </c>
      <c r="E19" s="10">
        <f>C19+D19</f>
        <v>180358000</v>
      </c>
      <c r="F19" s="7" t="s">
        <v>19</v>
      </c>
      <c r="G19" s="4"/>
      <c r="H19" s="4"/>
      <c r="I19" s="4"/>
      <c r="J19" s="4"/>
      <c r="K19" s="4"/>
      <c r="L19" s="4"/>
      <c r="M19" s="4"/>
      <c r="N19" s="4"/>
      <c r="O19" s="4"/>
      <c r="P19" s="4"/>
      <c r="Q19" s="4"/>
      <c r="R19" s="4"/>
      <c r="S19" s="4"/>
      <c r="T19" s="4"/>
      <c r="U19" s="4"/>
      <c r="V19" s="4"/>
      <c r="W19" s="4"/>
    </row>
    <row r="20" spans="1:23" ht="18.75">
      <c r="A20" s="5" t="s">
        <v>20</v>
      </c>
      <c r="B20" s="12" t="s">
        <v>11</v>
      </c>
      <c r="C20" s="10">
        <f>ROUND(SUM(C21:C24),-3)</f>
        <v>103564000</v>
      </c>
      <c r="D20" s="10">
        <f>SUM(D21:D24)</f>
        <v>10357000</v>
      </c>
      <c r="E20" s="10">
        <f>SUM(E21:E24)</f>
        <v>113921000</v>
      </c>
      <c r="F20" s="17"/>
      <c r="G20" s="4"/>
      <c r="H20" s="4"/>
      <c r="I20" s="4"/>
      <c r="J20" s="4"/>
      <c r="K20" s="4"/>
      <c r="L20" s="4"/>
      <c r="M20" s="4"/>
      <c r="N20" s="4"/>
      <c r="O20" s="4"/>
      <c r="P20" s="4"/>
      <c r="Q20" s="4"/>
      <c r="R20" s="4"/>
      <c r="S20" s="4"/>
      <c r="T20" s="4"/>
      <c r="U20" s="4"/>
      <c r="V20" s="4"/>
      <c r="W20" s="4"/>
    </row>
    <row r="21" spans="1:23" ht="35.25" customHeight="1">
      <c r="A21" s="14">
        <v>1</v>
      </c>
      <c r="B21" s="15" t="s">
        <v>21</v>
      </c>
      <c r="C21" s="8">
        <v>0</v>
      </c>
      <c r="D21" s="8">
        <f t="shared" ref="D21" si="1">C21*10%</f>
        <v>0</v>
      </c>
      <c r="E21" s="8">
        <f t="shared" ref="E21" si="2">C21+D21</f>
        <v>0</v>
      </c>
      <c r="F21" s="7" t="s">
        <v>1284</v>
      </c>
      <c r="G21" s="4"/>
      <c r="H21" s="4"/>
      <c r="I21" s="4"/>
      <c r="J21" s="4"/>
      <c r="K21" s="4"/>
      <c r="L21" s="4"/>
      <c r="M21" s="4"/>
      <c r="N21" s="4"/>
      <c r="O21" s="4"/>
      <c r="P21" s="4"/>
      <c r="Q21" s="4"/>
      <c r="R21" s="4"/>
      <c r="S21" s="4"/>
      <c r="T21" s="4"/>
      <c r="U21" s="4"/>
      <c r="V21" s="4"/>
      <c r="W21" s="4"/>
    </row>
    <row r="22" spans="1:23" ht="25.15" customHeight="1">
      <c r="A22" s="14">
        <v>2</v>
      </c>
      <c r="B22" s="15" t="s">
        <v>22</v>
      </c>
      <c r="C22" s="8">
        <f>ROUND(DinhMuc!H22%*C18,-3)</f>
        <v>39378000</v>
      </c>
      <c r="D22" s="8">
        <f>ROUND(C22*10%,-3)</f>
        <v>3938000</v>
      </c>
      <c r="E22" s="8">
        <f>C22+D22</f>
        <v>43316000</v>
      </c>
      <c r="F22" s="7" t="s">
        <v>19</v>
      </c>
      <c r="G22" s="4"/>
      <c r="H22" s="4"/>
      <c r="I22" s="4"/>
      <c r="J22" s="4"/>
      <c r="K22" s="4"/>
      <c r="L22" s="4"/>
      <c r="M22" s="4"/>
      <c r="N22" s="4"/>
      <c r="O22" s="4"/>
      <c r="P22" s="4"/>
      <c r="Q22" s="4"/>
      <c r="R22" s="4"/>
      <c r="S22" s="4"/>
      <c r="T22" s="4"/>
      <c r="U22" s="4"/>
      <c r="V22" s="4"/>
      <c r="W22" s="4"/>
    </row>
    <row r="23" spans="1:23" ht="23.25" customHeight="1">
      <c r="A23" s="14"/>
      <c r="B23" s="15"/>
      <c r="C23" s="227">
        <f>ROUND(2*0.2%*E17,-3)</f>
        <v>42791000</v>
      </c>
      <c r="D23" s="227">
        <f>ROUND(C23*10%,-3)</f>
        <v>4279000</v>
      </c>
      <c r="E23" s="227">
        <f>C23+D23</f>
        <v>47070000</v>
      </c>
      <c r="F23" s="7" t="s">
        <v>1285</v>
      </c>
      <c r="G23" s="4"/>
      <c r="H23" s="4"/>
      <c r="I23" s="4"/>
      <c r="J23" s="4"/>
      <c r="K23" s="4"/>
      <c r="L23" s="4"/>
      <c r="M23" s="4"/>
      <c r="N23" s="4"/>
      <c r="O23" s="4"/>
      <c r="P23" s="4"/>
      <c r="Q23" s="4"/>
      <c r="R23" s="4"/>
      <c r="S23" s="4"/>
      <c r="T23" s="4"/>
      <c r="U23" s="4"/>
      <c r="V23" s="4"/>
      <c r="W23" s="4"/>
    </row>
    <row r="24" spans="1:23" ht="34.15" customHeight="1">
      <c r="A24" s="14">
        <v>3</v>
      </c>
      <c r="B24" s="15" t="s">
        <v>23</v>
      </c>
      <c r="C24" s="8">
        <f>ROUND(2*0.1%*E17,-3)</f>
        <v>21395000</v>
      </c>
      <c r="D24" s="8">
        <f>ROUND(C24*10%,-3)</f>
        <v>2140000</v>
      </c>
      <c r="E24" s="8">
        <f>C24+D24</f>
        <v>23535000</v>
      </c>
      <c r="F24" s="7" t="s">
        <v>1285</v>
      </c>
      <c r="G24" s="4"/>
      <c r="H24" s="4"/>
      <c r="I24" s="4"/>
      <c r="J24" s="4"/>
      <c r="K24" s="4"/>
      <c r="L24" s="4"/>
      <c r="M24" s="4"/>
      <c r="N24" s="4"/>
      <c r="O24" s="4"/>
      <c r="P24" s="4"/>
      <c r="Q24" s="4"/>
      <c r="R24" s="4"/>
      <c r="S24" s="4"/>
      <c r="T24" s="4"/>
      <c r="U24" s="4"/>
      <c r="V24" s="4"/>
      <c r="W24" s="4"/>
    </row>
    <row r="25" spans="1:23" ht="18.75">
      <c r="A25" s="5" t="s">
        <v>24</v>
      </c>
      <c r="B25" s="12" t="s">
        <v>12</v>
      </c>
      <c r="C25" s="10">
        <f t="shared" ref="C25:E25" si="3">C26</f>
        <v>433043000</v>
      </c>
      <c r="D25" s="10">
        <f t="shared" si="3"/>
        <v>0</v>
      </c>
      <c r="E25" s="10">
        <f t="shared" si="3"/>
        <v>433043000</v>
      </c>
      <c r="F25" s="17"/>
      <c r="G25" s="4"/>
      <c r="H25" s="4"/>
      <c r="I25" s="4"/>
      <c r="J25" s="4"/>
      <c r="K25" s="4"/>
      <c r="L25" s="4"/>
      <c r="M25" s="4"/>
      <c r="N25" s="4"/>
      <c r="O25" s="4"/>
      <c r="P25" s="4"/>
      <c r="Q25" s="4"/>
      <c r="R25" s="4"/>
      <c r="S25" s="4"/>
      <c r="T25" s="4"/>
      <c r="U25" s="4"/>
      <c r="V25" s="4"/>
      <c r="W25" s="4"/>
    </row>
    <row r="26" spans="1:23" ht="18.75">
      <c r="A26" s="14">
        <v>1</v>
      </c>
      <c r="B26" s="15" t="s">
        <v>25</v>
      </c>
      <c r="C26" s="8">
        <f>Kiemthu!D20</f>
        <v>433043000</v>
      </c>
      <c r="D26" s="8">
        <v>0</v>
      </c>
      <c r="E26" s="8">
        <f>C26+D26</f>
        <v>433043000</v>
      </c>
      <c r="F26" s="7" t="s">
        <v>26</v>
      </c>
      <c r="G26" s="4"/>
      <c r="H26" s="4"/>
      <c r="I26" s="4"/>
      <c r="J26" s="4"/>
      <c r="K26" s="4"/>
      <c r="L26" s="4"/>
      <c r="M26" s="4"/>
      <c r="N26" s="4"/>
      <c r="O26" s="4"/>
      <c r="P26" s="4"/>
      <c r="Q26" s="4"/>
      <c r="R26" s="4"/>
      <c r="S26" s="4"/>
      <c r="T26" s="4"/>
      <c r="U26" s="4"/>
      <c r="V26" s="4"/>
      <c r="W26" s="4"/>
    </row>
    <row r="27" spans="1:23" ht="18.75">
      <c r="A27" s="14">
        <v>2</v>
      </c>
      <c r="B27" s="15" t="s">
        <v>1480</v>
      </c>
      <c r="C27" s="227">
        <f>ROUND(0.019%*E31,-3)</f>
        <v>2451000</v>
      </c>
      <c r="D27" s="227">
        <v>0</v>
      </c>
      <c r="E27" s="227">
        <f>C27+D27</f>
        <v>2451000</v>
      </c>
      <c r="F27" s="7" t="s">
        <v>1484</v>
      </c>
      <c r="G27" s="4"/>
      <c r="H27" s="4"/>
      <c r="I27" s="4"/>
      <c r="J27" s="4"/>
      <c r="K27" s="4"/>
      <c r="L27" s="4"/>
      <c r="M27" s="4"/>
      <c r="N27" s="4"/>
      <c r="O27" s="4"/>
      <c r="P27" s="4"/>
      <c r="Q27" s="4"/>
      <c r="R27" s="4"/>
      <c r="S27" s="4"/>
      <c r="T27" s="4"/>
      <c r="U27" s="4"/>
      <c r="V27" s="4"/>
      <c r="W27" s="4"/>
    </row>
    <row r="28" spans="1:23" ht="18.75">
      <c r="A28" s="14">
        <v>3</v>
      </c>
      <c r="B28" s="15" t="s">
        <v>1482</v>
      </c>
      <c r="C28" s="227">
        <f>ROUND(E32*DinhMuc!H31%,-3)</f>
        <v>81391000</v>
      </c>
      <c r="D28" s="227">
        <f>ROUND(C28*10%,-3)</f>
        <v>8139000</v>
      </c>
      <c r="E28" s="227">
        <f>C28+D28</f>
        <v>89530000</v>
      </c>
      <c r="F28" s="7" t="s">
        <v>1483</v>
      </c>
      <c r="G28" s="4"/>
      <c r="H28" s="4"/>
      <c r="I28" s="4"/>
      <c r="J28" s="4"/>
      <c r="K28" s="4"/>
      <c r="L28" s="4"/>
      <c r="M28" s="4"/>
      <c r="N28" s="4"/>
      <c r="O28" s="4"/>
      <c r="P28" s="4"/>
      <c r="Q28" s="4"/>
      <c r="R28" s="4"/>
      <c r="S28" s="4"/>
      <c r="T28" s="4"/>
      <c r="U28" s="4"/>
      <c r="V28" s="4"/>
      <c r="W28" s="4"/>
    </row>
    <row r="29" spans="1:23" ht="18.75">
      <c r="A29" s="14">
        <v>4</v>
      </c>
      <c r="B29" s="15" t="s">
        <v>1481</v>
      </c>
      <c r="C29" s="227">
        <f>ROUND(E32*DinhMuc!H32%,-3)</f>
        <v>49334000</v>
      </c>
      <c r="D29" s="227">
        <v>0</v>
      </c>
      <c r="E29" s="227">
        <f>C29+D29</f>
        <v>49334000</v>
      </c>
      <c r="F29" s="7" t="s">
        <v>1483</v>
      </c>
      <c r="G29" s="4"/>
      <c r="H29" s="4"/>
      <c r="I29" s="4"/>
      <c r="J29" s="4"/>
      <c r="K29" s="4"/>
      <c r="L29" s="4"/>
      <c r="M29" s="4"/>
      <c r="N29" s="4"/>
      <c r="O29" s="4"/>
      <c r="P29" s="4"/>
      <c r="Q29" s="4"/>
      <c r="R29" s="4"/>
      <c r="S29" s="4"/>
      <c r="T29" s="4"/>
      <c r="U29" s="4"/>
      <c r="V29" s="4"/>
      <c r="W29" s="4"/>
    </row>
    <row r="30" spans="1:23" ht="18.75">
      <c r="A30" s="5" t="s">
        <v>27</v>
      </c>
      <c r="B30" s="12" t="s">
        <v>13</v>
      </c>
      <c r="C30" s="115"/>
      <c r="D30" s="17"/>
      <c r="E30" s="10">
        <f>E32-(E17+E19+E20+E25)</f>
        <v>1476662400</v>
      </c>
      <c r="F30" s="17"/>
      <c r="G30" s="4"/>
      <c r="H30" s="4"/>
      <c r="I30" s="4"/>
      <c r="J30" s="4"/>
      <c r="K30" s="4"/>
      <c r="L30" s="4"/>
      <c r="M30" s="4"/>
      <c r="N30" s="4"/>
      <c r="O30" s="4"/>
      <c r="P30" s="4"/>
      <c r="Q30" s="4"/>
      <c r="R30" s="4"/>
      <c r="S30" s="4"/>
      <c r="T30" s="4"/>
      <c r="U30" s="4"/>
      <c r="V30" s="4"/>
      <c r="W30" s="4"/>
    </row>
    <row r="31" spans="1:23" ht="18.75">
      <c r="A31" s="18"/>
      <c r="B31" s="12" t="s">
        <v>28</v>
      </c>
      <c r="C31" s="115"/>
      <c r="D31" s="115"/>
      <c r="E31" s="10">
        <f>E17+E19+E20+E25+E30</f>
        <v>12901700000</v>
      </c>
      <c r="F31" s="17"/>
      <c r="G31" s="4"/>
      <c r="H31" s="4"/>
      <c r="I31" s="4"/>
      <c r="J31" s="4"/>
      <c r="K31" s="4"/>
      <c r="L31" s="4"/>
      <c r="M31" s="4"/>
      <c r="N31" s="4"/>
      <c r="O31" s="4"/>
      <c r="P31" s="4"/>
      <c r="Q31" s="4"/>
      <c r="R31" s="4"/>
      <c r="S31" s="4"/>
      <c r="T31" s="4"/>
      <c r="U31" s="4"/>
      <c r="V31" s="4"/>
      <c r="W31" s="4"/>
    </row>
    <row r="32" spans="1:23" ht="14.25" customHeight="1">
      <c r="A32" s="4"/>
      <c r="B32" s="4"/>
      <c r="C32" s="4"/>
      <c r="D32" s="19"/>
      <c r="E32" s="119">
        <v>12901700000</v>
      </c>
      <c r="F32" s="4"/>
      <c r="G32" s="4"/>
      <c r="H32" s="4"/>
      <c r="I32" s="4"/>
      <c r="J32" s="4"/>
      <c r="K32" s="4"/>
      <c r="L32" s="4"/>
      <c r="M32" s="4"/>
      <c r="N32" s="4"/>
      <c r="O32" s="4"/>
      <c r="P32" s="4"/>
      <c r="Q32" s="4"/>
      <c r="R32" s="4"/>
      <c r="S32" s="4"/>
      <c r="T32" s="4"/>
      <c r="U32" s="4"/>
      <c r="V32" s="4"/>
      <c r="W32" s="4"/>
    </row>
    <row r="33" spans="1:23" ht="14.25" customHeight="1">
      <c r="A33" s="4"/>
      <c r="B33" s="4"/>
      <c r="C33" s="4"/>
      <c r="D33" s="4"/>
      <c r="E33" s="4"/>
      <c r="F33" s="4"/>
      <c r="G33" s="4"/>
      <c r="H33" s="4"/>
      <c r="I33" s="4"/>
      <c r="J33" s="4"/>
      <c r="K33" s="4"/>
      <c r="L33" s="4"/>
      <c r="M33" s="4"/>
      <c r="N33" s="4"/>
      <c r="O33" s="4"/>
      <c r="P33" s="4"/>
      <c r="Q33" s="4"/>
      <c r="R33" s="4"/>
      <c r="S33" s="4"/>
      <c r="T33" s="4"/>
      <c r="U33" s="4"/>
      <c r="V33" s="4"/>
      <c r="W33" s="4"/>
    </row>
    <row r="34" spans="1:23" ht="14.25" customHeight="1">
      <c r="A34" s="4"/>
      <c r="B34" s="4"/>
      <c r="C34" s="20"/>
      <c r="D34" s="4"/>
      <c r="E34" s="20"/>
      <c r="F34" s="4"/>
      <c r="G34" s="4"/>
      <c r="H34" s="4"/>
      <c r="I34" s="4"/>
      <c r="J34" s="4"/>
      <c r="K34" s="4"/>
      <c r="L34" s="4"/>
      <c r="M34" s="4"/>
      <c r="N34" s="4"/>
      <c r="O34" s="4"/>
      <c r="P34" s="4"/>
      <c r="Q34" s="4"/>
      <c r="R34" s="4"/>
      <c r="S34" s="4"/>
      <c r="T34" s="4"/>
      <c r="U34" s="4"/>
      <c r="V34" s="4"/>
      <c r="W34" s="4"/>
    </row>
    <row r="35" spans="1:23" ht="14.25" customHeight="1">
      <c r="A35" s="4"/>
      <c r="B35" s="4"/>
      <c r="C35" s="20"/>
      <c r="D35" s="4"/>
      <c r="E35" s="4"/>
      <c r="F35" s="4"/>
      <c r="G35" s="4"/>
      <c r="H35" s="4"/>
      <c r="I35" s="4"/>
      <c r="J35" s="4"/>
      <c r="K35" s="4"/>
      <c r="L35" s="4"/>
      <c r="M35" s="4"/>
      <c r="N35" s="4"/>
      <c r="O35" s="4"/>
      <c r="P35" s="4"/>
      <c r="Q35" s="4"/>
      <c r="R35" s="4"/>
      <c r="S35" s="4"/>
      <c r="T35" s="4"/>
      <c r="U35" s="4"/>
      <c r="V35" s="4"/>
      <c r="W35" s="4"/>
    </row>
    <row r="36" spans="1:23" ht="18">
      <c r="A36" s="4"/>
      <c r="B36" s="168"/>
      <c r="C36" s="4"/>
      <c r="D36" s="4"/>
      <c r="E36" s="4"/>
      <c r="F36" s="4"/>
      <c r="G36" s="4"/>
      <c r="H36" s="4"/>
      <c r="I36" s="4"/>
      <c r="J36" s="4"/>
      <c r="K36" s="4"/>
      <c r="L36" s="4"/>
      <c r="M36" s="4"/>
      <c r="N36" s="4"/>
      <c r="O36" s="4"/>
      <c r="P36" s="4"/>
      <c r="Q36" s="4"/>
      <c r="R36" s="4"/>
      <c r="S36" s="4"/>
      <c r="T36" s="4"/>
      <c r="U36" s="4"/>
      <c r="V36" s="4"/>
      <c r="W36" s="4"/>
    </row>
    <row r="37" spans="1:23" ht="18">
      <c r="A37" s="4"/>
      <c r="B37" s="168"/>
      <c r="C37" s="4"/>
      <c r="D37" s="4"/>
      <c r="E37" s="4"/>
      <c r="F37" s="4"/>
      <c r="G37" s="4"/>
      <c r="H37" s="4"/>
      <c r="I37" s="4"/>
      <c r="J37" s="4"/>
      <c r="K37" s="4"/>
      <c r="L37" s="4"/>
      <c r="M37" s="4"/>
      <c r="N37" s="4"/>
      <c r="O37" s="4"/>
      <c r="P37" s="4"/>
      <c r="Q37" s="4"/>
      <c r="R37" s="4"/>
      <c r="S37" s="4"/>
      <c r="T37" s="4"/>
      <c r="U37" s="4"/>
      <c r="V37" s="4"/>
      <c r="W37" s="4"/>
    </row>
    <row r="38" spans="1:23" ht="18">
      <c r="A38" s="4"/>
      <c r="B38" s="168"/>
      <c r="C38" s="4"/>
      <c r="D38" s="4"/>
      <c r="E38" s="4"/>
      <c r="F38" s="4"/>
      <c r="G38" s="4"/>
      <c r="H38" s="4"/>
      <c r="I38" s="4"/>
      <c r="J38" s="4"/>
      <c r="K38" s="4"/>
      <c r="L38" s="4"/>
      <c r="M38" s="4"/>
      <c r="N38" s="4"/>
      <c r="O38" s="4"/>
      <c r="P38" s="4"/>
      <c r="Q38" s="4"/>
      <c r="R38" s="4"/>
      <c r="S38" s="4"/>
      <c r="T38" s="4"/>
      <c r="U38" s="4"/>
      <c r="V38" s="4"/>
      <c r="W38" s="4"/>
    </row>
    <row r="39" spans="1:23" ht="18">
      <c r="A39" s="4"/>
      <c r="B39" s="168"/>
      <c r="C39" s="4"/>
      <c r="D39" s="4"/>
      <c r="E39" s="4"/>
      <c r="F39" s="4"/>
      <c r="G39" s="4"/>
      <c r="H39" s="4"/>
      <c r="I39" s="4"/>
      <c r="J39" s="4"/>
      <c r="K39" s="4"/>
      <c r="L39" s="4"/>
      <c r="M39" s="4"/>
      <c r="N39" s="4"/>
      <c r="O39" s="4"/>
      <c r="P39" s="4"/>
      <c r="Q39" s="4"/>
      <c r="R39" s="4"/>
      <c r="S39" s="4"/>
      <c r="T39" s="4"/>
      <c r="U39" s="4"/>
      <c r="V39" s="4"/>
      <c r="W39" s="4"/>
    </row>
    <row r="40" spans="1:23" ht="14.25" customHeight="1">
      <c r="A40" s="4"/>
      <c r="B40" s="4"/>
      <c r="C40" s="4"/>
      <c r="D40" s="4"/>
      <c r="E40" s="4"/>
      <c r="F40" s="4"/>
      <c r="G40" s="4"/>
      <c r="H40" s="4"/>
      <c r="I40" s="4"/>
      <c r="J40" s="4"/>
      <c r="K40" s="4"/>
      <c r="L40" s="4"/>
      <c r="M40" s="4"/>
      <c r="N40" s="4"/>
      <c r="O40" s="4"/>
      <c r="P40" s="4"/>
      <c r="Q40" s="4"/>
      <c r="R40" s="4"/>
      <c r="S40" s="4"/>
      <c r="T40" s="4"/>
      <c r="U40" s="4"/>
      <c r="V40" s="4"/>
      <c r="W40" s="4"/>
    </row>
    <row r="41" spans="1:23" ht="14.25" customHeight="1">
      <c r="A41" s="4"/>
      <c r="B41" s="4"/>
      <c r="C41" s="4"/>
      <c r="D41" s="4"/>
      <c r="E41" s="4"/>
      <c r="F41" s="4"/>
      <c r="G41" s="4"/>
      <c r="H41" s="4"/>
      <c r="I41" s="4"/>
      <c r="J41" s="4"/>
      <c r="K41" s="4"/>
      <c r="L41" s="4"/>
      <c r="M41" s="4"/>
      <c r="N41" s="4"/>
      <c r="O41" s="4"/>
      <c r="P41" s="4"/>
      <c r="Q41" s="4"/>
      <c r="R41" s="4"/>
      <c r="S41" s="4"/>
      <c r="T41" s="4"/>
      <c r="U41" s="4"/>
      <c r="V41" s="4"/>
      <c r="W41" s="4"/>
    </row>
    <row r="42" spans="1:23" ht="14.25" customHeight="1">
      <c r="A42" s="4"/>
      <c r="B42" s="4"/>
      <c r="C42" s="4"/>
      <c r="D42" s="4"/>
      <c r="E42" s="4"/>
      <c r="F42" s="4"/>
      <c r="G42" s="4"/>
      <c r="H42" s="4"/>
      <c r="I42" s="4"/>
      <c r="J42" s="4"/>
      <c r="K42" s="4"/>
      <c r="L42" s="4"/>
      <c r="M42" s="4"/>
      <c r="N42" s="4"/>
      <c r="O42" s="4"/>
      <c r="P42" s="4"/>
      <c r="Q42" s="4"/>
      <c r="R42" s="4"/>
      <c r="S42" s="4"/>
      <c r="T42" s="4"/>
      <c r="U42" s="4"/>
      <c r="V42" s="4"/>
      <c r="W42" s="4"/>
    </row>
    <row r="43" spans="1:23" ht="14.25" customHeight="1">
      <c r="A43" s="4"/>
      <c r="B43" s="4"/>
      <c r="C43" s="4"/>
      <c r="D43" s="4"/>
      <c r="E43" s="4"/>
      <c r="F43" s="4"/>
      <c r="G43" s="4"/>
      <c r="H43" s="4"/>
      <c r="I43" s="4"/>
      <c r="J43" s="4"/>
      <c r="K43" s="4"/>
      <c r="L43" s="4"/>
      <c r="M43" s="4"/>
      <c r="N43" s="4"/>
      <c r="O43" s="4"/>
      <c r="P43" s="4"/>
      <c r="Q43" s="4"/>
      <c r="R43" s="4"/>
      <c r="S43" s="4"/>
      <c r="T43" s="4"/>
      <c r="U43" s="4"/>
      <c r="V43" s="4"/>
      <c r="W43" s="4"/>
    </row>
    <row r="44" spans="1:23" ht="14.25" customHeight="1">
      <c r="A44" s="4"/>
      <c r="B44" s="4"/>
      <c r="C44" s="4"/>
      <c r="D44" s="4"/>
      <c r="E44" s="4"/>
      <c r="F44" s="4"/>
      <c r="G44" s="4"/>
      <c r="H44" s="4"/>
      <c r="I44" s="4"/>
      <c r="J44" s="4"/>
      <c r="K44" s="4"/>
      <c r="L44" s="4"/>
      <c r="M44" s="4"/>
      <c r="N44" s="4"/>
      <c r="O44" s="4"/>
      <c r="P44" s="4"/>
      <c r="Q44" s="4"/>
      <c r="R44" s="4"/>
      <c r="S44" s="4"/>
      <c r="T44" s="4"/>
      <c r="U44" s="4"/>
      <c r="V44" s="4"/>
      <c r="W44" s="4"/>
    </row>
    <row r="45" spans="1:23" ht="14.25" customHeight="1">
      <c r="A45" s="4"/>
      <c r="B45" s="4"/>
      <c r="C45" s="4"/>
      <c r="D45" s="4"/>
      <c r="E45" s="4"/>
      <c r="F45" s="4"/>
      <c r="G45" s="4"/>
      <c r="H45" s="4"/>
      <c r="I45" s="4"/>
      <c r="J45" s="4"/>
      <c r="K45" s="4"/>
      <c r="L45" s="4"/>
      <c r="M45" s="4"/>
      <c r="N45" s="4"/>
      <c r="O45" s="4"/>
      <c r="P45" s="4"/>
      <c r="Q45" s="4"/>
      <c r="R45" s="4"/>
      <c r="S45" s="4"/>
      <c r="T45" s="4"/>
      <c r="U45" s="4"/>
      <c r="V45" s="4"/>
      <c r="W45" s="4"/>
    </row>
    <row r="46" spans="1:23" ht="14.25" customHeight="1">
      <c r="A46" s="4"/>
      <c r="B46" s="4"/>
      <c r="C46" s="4"/>
      <c r="D46" s="4"/>
      <c r="E46" s="4"/>
      <c r="F46" s="4"/>
      <c r="G46" s="4"/>
      <c r="H46" s="4"/>
      <c r="I46" s="4"/>
      <c r="J46" s="4"/>
      <c r="K46" s="4"/>
      <c r="L46" s="4"/>
      <c r="M46" s="4"/>
      <c r="N46" s="4"/>
      <c r="O46" s="4"/>
      <c r="P46" s="4"/>
      <c r="Q46" s="4"/>
      <c r="R46" s="4"/>
      <c r="S46" s="4"/>
      <c r="T46" s="4"/>
      <c r="U46" s="4"/>
      <c r="V46" s="4"/>
      <c r="W46" s="4"/>
    </row>
    <row r="47" spans="1:23" ht="14.25" customHeight="1">
      <c r="A47" s="4"/>
      <c r="B47" s="4"/>
      <c r="C47" s="4"/>
      <c r="D47" s="4"/>
      <c r="E47" s="4"/>
      <c r="F47" s="4"/>
      <c r="G47" s="4"/>
      <c r="H47" s="4"/>
      <c r="I47" s="4"/>
      <c r="J47" s="4"/>
      <c r="K47" s="4"/>
      <c r="L47" s="4"/>
      <c r="M47" s="4"/>
      <c r="N47" s="4"/>
      <c r="O47" s="4"/>
      <c r="P47" s="4"/>
      <c r="Q47" s="4"/>
      <c r="R47" s="4"/>
      <c r="S47" s="4"/>
      <c r="T47" s="4"/>
      <c r="U47" s="4"/>
      <c r="V47" s="4"/>
      <c r="W47" s="4"/>
    </row>
    <row r="48" spans="1:23" ht="14.25" customHeight="1">
      <c r="A48" s="4"/>
      <c r="B48" s="4"/>
      <c r="C48" s="4"/>
      <c r="D48" s="4"/>
      <c r="E48" s="4"/>
      <c r="F48" s="4"/>
      <c r="G48" s="4"/>
      <c r="H48" s="4"/>
      <c r="I48" s="4"/>
      <c r="J48" s="4"/>
      <c r="K48" s="4"/>
      <c r="L48" s="4"/>
      <c r="M48" s="4"/>
      <c r="N48" s="4"/>
      <c r="O48" s="4"/>
      <c r="P48" s="4"/>
      <c r="Q48" s="4"/>
      <c r="R48" s="4"/>
      <c r="S48" s="4"/>
      <c r="T48" s="4"/>
      <c r="U48" s="4"/>
      <c r="V48" s="4"/>
      <c r="W48" s="4"/>
    </row>
    <row r="49" spans="1:23" ht="14.25" customHeight="1">
      <c r="A49" s="4"/>
      <c r="B49" s="4"/>
      <c r="C49" s="4"/>
      <c r="D49" s="4"/>
      <c r="E49" s="4"/>
      <c r="F49" s="4"/>
      <c r="G49" s="4"/>
      <c r="H49" s="4"/>
      <c r="I49" s="4"/>
      <c r="J49" s="4"/>
      <c r="K49" s="4"/>
      <c r="L49" s="4"/>
      <c r="M49" s="4"/>
      <c r="N49" s="4"/>
      <c r="O49" s="4"/>
      <c r="P49" s="4"/>
      <c r="Q49" s="4"/>
      <c r="R49" s="4"/>
      <c r="S49" s="4"/>
      <c r="T49" s="4"/>
      <c r="U49" s="4"/>
      <c r="V49" s="4"/>
      <c r="W49" s="4"/>
    </row>
    <row r="50" spans="1:23" ht="14.25" customHeight="1">
      <c r="A50" s="4"/>
      <c r="B50" s="4"/>
      <c r="C50" s="4"/>
      <c r="D50" s="4"/>
      <c r="E50" s="4"/>
      <c r="F50" s="4"/>
      <c r="G50" s="4"/>
      <c r="H50" s="4"/>
      <c r="I50" s="4"/>
      <c r="J50" s="4"/>
      <c r="K50" s="4"/>
      <c r="L50" s="4"/>
      <c r="M50" s="4"/>
      <c r="N50" s="4"/>
      <c r="O50" s="4"/>
      <c r="P50" s="4"/>
      <c r="Q50" s="4"/>
      <c r="R50" s="4"/>
      <c r="S50" s="4"/>
      <c r="T50" s="4"/>
      <c r="U50" s="4"/>
      <c r="V50" s="4"/>
      <c r="W50" s="4"/>
    </row>
    <row r="51" spans="1:23" ht="14.25" customHeight="1">
      <c r="A51" s="4"/>
      <c r="B51" s="4"/>
      <c r="C51" s="4"/>
      <c r="D51" s="4"/>
      <c r="E51" s="4"/>
      <c r="F51" s="4"/>
      <c r="G51" s="4"/>
      <c r="H51" s="4"/>
      <c r="I51" s="4"/>
      <c r="J51" s="4"/>
      <c r="K51" s="4"/>
      <c r="L51" s="4"/>
      <c r="M51" s="4"/>
      <c r="N51" s="4"/>
      <c r="O51" s="4"/>
      <c r="P51" s="4"/>
      <c r="Q51" s="4"/>
      <c r="R51" s="4"/>
      <c r="S51" s="4"/>
      <c r="T51" s="4"/>
      <c r="U51" s="4"/>
      <c r="V51" s="4"/>
      <c r="W51" s="4"/>
    </row>
    <row r="52" spans="1:23" ht="14.25" customHeight="1">
      <c r="A52" s="4"/>
      <c r="B52" s="4"/>
      <c r="C52" s="4"/>
      <c r="D52" s="4"/>
      <c r="E52" s="4"/>
      <c r="F52" s="4"/>
      <c r="G52" s="4"/>
      <c r="H52" s="4"/>
      <c r="I52" s="4"/>
      <c r="J52" s="4"/>
      <c r="K52" s="4"/>
      <c r="L52" s="4"/>
      <c r="M52" s="4"/>
      <c r="N52" s="4"/>
      <c r="O52" s="4"/>
      <c r="P52" s="4"/>
      <c r="Q52" s="4"/>
      <c r="R52" s="4"/>
      <c r="S52" s="4"/>
      <c r="T52" s="4"/>
      <c r="U52" s="4"/>
      <c r="V52" s="4"/>
      <c r="W52" s="4"/>
    </row>
    <row r="53" spans="1:23" ht="14.25" customHeight="1">
      <c r="A53" s="4"/>
      <c r="B53" s="4"/>
      <c r="C53" s="4"/>
      <c r="D53" s="4"/>
      <c r="E53" s="4"/>
      <c r="F53" s="4"/>
      <c r="G53" s="4"/>
      <c r="H53" s="4"/>
      <c r="I53" s="4"/>
      <c r="J53" s="4"/>
      <c r="K53" s="4"/>
      <c r="L53" s="4"/>
      <c r="M53" s="4"/>
      <c r="N53" s="4"/>
      <c r="O53" s="4"/>
      <c r="P53" s="4"/>
      <c r="Q53" s="4"/>
      <c r="R53" s="4"/>
      <c r="S53" s="4"/>
      <c r="T53" s="4"/>
      <c r="U53" s="4"/>
      <c r="V53" s="4"/>
      <c r="W53" s="4"/>
    </row>
    <row r="54" spans="1:23" ht="14.25" customHeight="1">
      <c r="A54" s="4"/>
      <c r="B54" s="4"/>
      <c r="C54" s="4"/>
      <c r="D54" s="4"/>
      <c r="E54" s="4"/>
      <c r="F54" s="4"/>
      <c r="G54" s="4"/>
      <c r="H54" s="4"/>
      <c r="I54" s="4"/>
      <c r="J54" s="4"/>
      <c r="K54" s="4"/>
      <c r="L54" s="4"/>
      <c r="M54" s="4"/>
      <c r="N54" s="4"/>
      <c r="O54" s="4"/>
      <c r="P54" s="4"/>
      <c r="Q54" s="4"/>
      <c r="R54" s="4"/>
      <c r="S54" s="4"/>
      <c r="T54" s="4"/>
      <c r="U54" s="4"/>
      <c r="V54" s="4"/>
      <c r="W54" s="4"/>
    </row>
    <row r="55" spans="1:23" ht="14.25" customHeight="1">
      <c r="A55" s="4"/>
      <c r="B55" s="4"/>
      <c r="C55" s="4"/>
      <c r="D55" s="4"/>
      <c r="E55" s="4"/>
      <c r="F55" s="4"/>
      <c r="G55" s="4"/>
      <c r="H55" s="4"/>
      <c r="I55" s="4"/>
      <c r="J55" s="4"/>
      <c r="K55" s="4"/>
      <c r="L55" s="4"/>
      <c r="M55" s="4"/>
      <c r="N55" s="4"/>
      <c r="O55" s="4"/>
      <c r="P55" s="4"/>
      <c r="Q55" s="4"/>
      <c r="R55" s="4"/>
      <c r="S55" s="4"/>
      <c r="T55" s="4"/>
      <c r="U55" s="4"/>
      <c r="V55" s="4"/>
      <c r="W55" s="4"/>
    </row>
    <row r="56" spans="1:23" ht="14.25" customHeight="1">
      <c r="A56" s="4"/>
      <c r="B56" s="4"/>
      <c r="C56" s="4"/>
      <c r="D56" s="4"/>
      <c r="E56" s="4"/>
      <c r="F56" s="4"/>
      <c r="G56" s="4"/>
      <c r="H56" s="4"/>
      <c r="I56" s="4"/>
      <c r="J56" s="4"/>
      <c r="K56" s="4"/>
      <c r="L56" s="4"/>
      <c r="M56" s="4"/>
      <c r="N56" s="4"/>
      <c r="O56" s="4"/>
      <c r="P56" s="4"/>
      <c r="Q56" s="4"/>
      <c r="R56" s="4"/>
      <c r="S56" s="4"/>
      <c r="T56" s="4"/>
      <c r="U56" s="4"/>
      <c r="V56" s="4"/>
      <c r="W56" s="4"/>
    </row>
    <row r="57" spans="1:23" ht="14.25" customHeight="1">
      <c r="A57" s="4"/>
      <c r="B57" s="4"/>
      <c r="C57" s="4"/>
      <c r="D57" s="4"/>
      <c r="E57" s="4"/>
      <c r="F57" s="4"/>
      <c r="G57" s="4"/>
      <c r="H57" s="4"/>
      <c r="I57" s="4"/>
      <c r="J57" s="4"/>
      <c r="K57" s="4"/>
      <c r="L57" s="4"/>
      <c r="M57" s="4"/>
      <c r="N57" s="4"/>
      <c r="O57" s="4"/>
      <c r="P57" s="4"/>
      <c r="Q57" s="4"/>
      <c r="R57" s="4"/>
      <c r="S57" s="4"/>
      <c r="T57" s="4"/>
      <c r="U57" s="4"/>
      <c r="V57" s="4"/>
      <c r="W57" s="4"/>
    </row>
    <row r="58" spans="1:23" ht="14.25" customHeight="1">
      <c r="A58" s="4"/>
      <c r="B58" s="4"/>
      <c r="C58" s="4"/>
      <c r="D58" s="4"/>
      <c r="E58" s="4"/>
      <c r="F58" s="4"/>
      <c r="G58" s="4"/>
      <c r="H58" s="4"/>
      <c r="I58" s="4"/>
      <c r="J58" s="4"/>
      <c r="K58" s="4"/>
      <c r="L58" s="4"/>
      <c r="M58" s="4"/>
      <c r="N58" s="4"/>
      <c r="O58" s="4"/>
      <c r="P58" s="4"/>
      <c r="Q58" s="4"/>
      <c r="R58" s="4"/>
      <c r="S58" s="4"/>
      <c r="T58" s="4"/>
      <c r="U58" s="4"/>
      <c r="V58" s="4"/>
      <c r="W58" s="4"/>
    </row>
    <row r="59" spans="1:23" ht="14.25" customHeight="1">
      <c r="A59" s="4"/>
      <c r="B59" s="4"/>
      <c r="C59" s="4"/>
      <c r="D59" s="4"/>
      <c r="E59" s="4"/>
      <c r="F59" s="4"/>
      <c r="G59" s="4"/>
      <c r="H59" s="4"/>
      <c r="I59" s="4"/>
      <c r="J59" s="4"/>
      <c r="K59" s="4"/>
      <c r="L59" s="4"/>
      <c r="M59" s="4"/>
      <c r="N59" s="4"/>
      <c r="O59" s="4"/>
      <c r="P59" s="4"/>
      <c r="Q59" s="4"/>
      <c r="R59" s="4"/>
      <c r="S59" s="4"/>
      <c r="T59" s="4"/>
      <c r="U59" s="4"/>
      <c r="V59" s="4"/>
      <c r="W59" s="4"/>
    </row>
    <row r="60" spans="1:23" ht="14.25" customHeight="1">
      <c r="A60" s="4"/>
      <c r="B60" s="4"/>
      <c r="C60" s="4"/>
      <c r="D60" s="4"/>
      <c r="E60" s="4"/>
      <c r="F60" s="4"/>
      <c r="G60" s="4"/>
      <c r="H60" s="4"/>
      <c r="I60" s="4"/>
      <c r="J60" s="4"/>
      <c r="K60" s="4"/>
      <c r="L60" s="4"/>
      <c r="M60" s="4"/>
      <c r="N60" s="4"/>
      <c r="O60" s="4"/>
      <c r="P60" s="4"/>
      <c r="Q60" s="4"/>
      <c r="R60" s="4"/>
      <c r="S60" s="4"/>
      <c r="T60" s="4"/>
      <c r="U60" s="4"/>
      <c r="V60" s="4"/>
      <c r="W60" s="4"/>
    </row>
    <row r="61" spans="1:23" ht="14.25" customHeight="1">
      <c r="A61" s="4"/>
      <c r="B61" s="4"/>
      <c r="C61" s="4"/>
      <c r="D61" s="4"/>
      <c r="E61" s="4"/>
      <c r="F61" s="4"/>
      <c r="G61" s="4"/>
      <c r="H61" s="4"/>
      <c r="I61" s="4"/>
      <c r="J61" s="4"/>
      <c r="K61" s="4"/>
      <c r="L61" s="4"/>
      <c r="M61" s="4"/>
      <c r="N61" s="4"/>
      <c r="O61" s="4"/>
      <c r="P61" s="4"/>
      <c r="Q61" s="4"/>
      <c r="R61" s="4"/>
      <c r="S61" s="4"/>
      <c r="T61" s="4"/>
      <c r="U61" s="4"/>
      <c r="V61" s="4"/>
      <c r="W61" s="4"/>
    </row>
    <row r="62" spans="1:23" ht="14.25" customHeight="1">
      <c r="A62" s="4"/>
      <c r="B62" s="4"/>
      <c r="C62" s="4"/>
      <c r="D62" s="4"/>
      <c r="E62" s="4"/>
      <c r="F62" s="4"/>
      <c r="G62" s="4"/>
      <c r="H62" s="4"/>
      <c r="I62" s="4"/>
      <c r="J62" s="4"/>
      <c r="K62" s="4"/>
      <c r="L62" s="4"/>
      <c r="M62" s="4"/>
      <c r="N62" s="4"/>
      <c r="O62" s="4"/>
      <c r="P62" s="4"/>
      <c r="Q62" s="4"/>
      <c r="R62" s="4"/>
      <c r="S62" s="4"/>
      <c r="T62" s="4"/>
      <c r="U62" s="4"/>
      <c r="V62" s="4"/>
      <c r="W62" s="4"/>
    </row>
    <row r="63" spans="1:23" ht="14.25" customHeight="1">
      <c r="A63" s="4"/>
      <c r="B63" s="4"/>
      <c r="C63" s="4"/>
      <c r="D63" s="4"/>
      <c r="E63" s="4"/>
      <c r="F63" s="4"/>
      <c r="G63" s="4"/>
      <c r="H63" s="4"/>
      <c r="I63" s="4"/>
      <c r="J63" s="4"/>
      <c r="K63" s="4"/>
      <c r="L63" s="4"/>
      <c r="M63" s="4"/>
      <c r="N63" s="4"/>
      <c r="O63" s="4"/>
      <c r="P63" s="4"/>
      <c r="Q63" s="4"/>
      <c r="R63" s="4"/>
      <c r="S63" s="4"/>
      <c r="T63" s="4"/>
      <c r="U63" s="4"/>
      <c r="V63" s="4"/>
      <c r="W63" s="4"/>
    </row>
    <row r="64" spans="1:23" ht="14.25" customHeight="1">
      <c r="A64" s="4"/>
      <c r="B64" s="4"/>
      <c r="C64" s="4"/>
      <c r="D64" s="4"/>
      <c r="E64" s="4"/>
      <c r="F64" s="4"/>
      <c r="G64" s="4"/>
      <c r="H64" s="4"/>
      <c r="I64" s="4"/>
      <c r="J64" s="4"/>
      <c r="K64" s="4"/>
      <c r="L64" s="4"/>
      <c r="M64" s="4"/>
      <c r="N64" s="4"/>
      <c r="O64" s="4"/>
      <c r="P64" s="4"/>
      <c r="Q64" s="4"/>
      <c r="R64" s="4"/>
      <c r="S64" s="4"/>
      <c r="T64" s="4"/>
      <c r="U64" s="4"/>
      <c r="V64" s="4"/>
      <c r="W64" s="4"/>
    </row>
    <row r="65" spans="1:23" ht="14.25" customHeight="1">
      <c r="A65" s="4"/>
      <c r="B65" s="4"/>
      <c r="C65" s="4"/>
      <c r="D65" s="4"/>
      <c r="E65" s="4"/>
      <c r="F65" s="4"/>
      <c r="G65" s="4"/>
      <c r="H65" s="4"/>
      <c r="I65" s="4"/>
      <c r="J65" s="4"/>
      <c r="K65" s="4"/>
      <c r="L65" s="4"/>
      <c r="M65" s="4"/>
      <c r="N65" s="4"/>
      <c r="O65" s="4"/>
      <c r="P65" s="4"/>
      <c r="Q65" s="4"/>
      <c r="R65" s="4"/>
      <c r="S65" s="4"/>
      <c r="T65" s="4"/>
      <c r="U65" s="4"/>
      <c r="V65" s="4"/>
      <c r="W65" s="4"/>
    </row>
    <row r="66" spans="1:23" ht="14.25" customHeight="1">
      <c r="A66" s="4"/>
      <c r="B66" s="4"/>
      <c r="C66" s="4"/>
      <c r="D66" s="4"/>
      <c r="E66" s="4"/>
      <c r="F66" s="4"/>
      <c r="G66" s="4"/>
      <c r="H66" s="4"/>
      <c r="I66" s="4"/>
      <c r="J66" s="4"/>
      <c r="K66" s="4"/>
      <c r="L66" s="4"/>
      <c r="M66" s="4"/>
      <c r="N66" s="4"/>
      <c r="O66" s="4"/>
      <c r="P66" s="4"/>
      <c r="Q66" s="4"/>
      <c r="R66" s="4"/>
      <c r="S66" s="4"/>
      <c r="T66" s="4"/>
      <c r="U66" s="4"/>
      <c r="V66" s="4"/>
      <c r="W66" s="4"/>
    </row>
    <row r="67" spans="1:23" ht="14.25" customHeight="1">
      <c r="A67" s="4"/>
      <c r="B67" s="4"/>
      <c r="C67" s="4"/>
      <c r="D67" s="4"/>
      <c r="E67" s="4"/>
      <c r="F67" s="4"/>
      <c r="G67" s="4"/>
      <c r="H67" s="4"/>
      <c r="I67" s="4"/>
      <c r="J67" s="4"/>
      <c r="K67" s="4"/>
      <c r="L67" s="4"/>
      <c r="M67" s="4"/>
      <c r="N67" s="4"/>
      <c r="O67" s="4"/>
      <c r="P67" s="4"/>
      <c r="Q67" s="4"/>
      <c r="R67" s="4"/>
      <c r="S67" s="4"/>
      <c r="T67" s="4"/>
      <c r="U67" s="4"/>
      <c r="V67" s="4"/>
      <c r="W67" s="4"/>
    </row>
    <row r="68" spans="1:23" ht="14.25" customHeight="1">
      <c r="A68" s="4"/>
      <c r="B68" s="4"/>
      <c r="C68" s="4"/>
      <c r="D68" s="4"/>
      <c r="E68" s="4"/>
      <c r="F68" s="4"/>
      <c r="G68" s="4"/>
      <c r="H68" s="4"/>
      <c r="I68" s="4"/>
      <c r="J68" s="4"/>
      <c r="K68" s="4"/>
      <c r="L68" s="4"/>
      <c r="M68" s="4"/>
      <c r="N68" s="4"/>
      <c r="O68" s="4"/>
      <c r="P68" s="4"/>
      <c r="Q68" s="4"/>
      <c r="R68" s="4"/>
      <c r="S68" s="4"/>
      <c r="T68" s="4"/>
      <c r="U68" s="4"/>
      <c r="V68" s="4"/>
      <c r="W68" s="4"/>
    </row>
    <row r="69" spans="1:23" ht="14.25" customHeight="1">
      <c r="A69" s="4"/>
      <c r="B69" s="4"/>
      <c r="C69" s="4"/>
      <c r="D69" s="4"/>
      <c r="E69" s="4"/>
      <c r="F69" s="4"/>
      <c r="G69" s="4"/>
      <c r="H69" s="4"/>
      <c r="I69" s="4"/>
      <c r="J69" s="4"/>
      <c r="K69" s="4"/>
      <c r="L69" s="4"/>
      <c r="M69" s="4"/>
      <c r="N69" s="4"/>
      <c r="O69" s="4"/>
      <c r="P69" s="4"/>
      <c r="Q69" s="4"/>
      <c r="R69" s="4"/>
      <c r="S69" s="4"/>
      <c r="T69" s="4"/>
      <c r="U69" s="4"/>
      <c r="V69" s="4"/>
      <c r="W69" s="4"/>
    </row>
    <row r="70" spans="1:23" ht="14.25" customHeight="1">
      <c r="A70" s="4"/>
      <c r="B70" s="4"/>
      <c r="C70" s="4"/>
      <c r="D70" s="4"/>
      <c r="E70" s="4"/>
      <c r="F70" s="4"/>
      <c r="G70" s="4"/>
      <c r="H70" s="4"/>
      <c r="I70" s="4"/>
      <c r="J70" s="4"/>
      <c r="K70" s="4"/>
      <c r="L70" s="4"/>
      <c r="M70" s="4"/>
      <c r="N70" s="4"/>
      <c r="O70" s="4"/>
      <c r="P70" s="4"/>
      <c r="Q70" s="4"/>
      <c r="R70" s="4"/>
      <c r="S70" s="4"/>
      <c r="T70" s="4"/>
      <c r="U70" s="4"/>
      <c r="V70" s="4"/>
      <c r="W70" s="4"/>
    </row>
    <row r="71" spans="1:23" ht="14.25" customHeight="1">
      <c r="A71" s="4"/>
      <c r="B71" s="4"/>
      <c r="C71" s="4"/>
      <c r="D71" s="4"/>
      <c r="E71" s="4"/>
      <c r="F71" s="4"/>
      <c r="G71" s="4"/>
      <c r="H71" s="4"/>
      <c r="I71" s="4"/>
      <c r="J71" s="4"/>
      <c r="K71" s="4"/>
      <c r="L71" s="4"/>
      <c r="M71" s="4"/>
      <c r="N71" s="4"/>
      <c r="O71" s="4"/>
      <c r="P71" s="4"/>
      <c r="Q71" s="4"/>
      <c r="R71" s="4"/>
      <c r="S71" s="4"/>
      <c r="T71" s="4"/>
      <c r="U71" s="4"/>
      <c r="V71" s="4"/>
      <c r="W71" s="4"/>
    </row>
    <row r="72" spans="1:23" ht="14.25" customHeight="1">
      <c r="A72" s="4"/>
      <c r="B72" s="4"/>
      <c r="C72" s="4"/>
      <c r="D72" s="4"/>
      <c r="E72" s="4"/>
      <c r="F72" s="4"/>
      <c r="G72" s="4"/>
      <c r="H72" s="4"/>
      <c r="I72" s="4"/>
      <c r="J72" s="4"/>
      <c r="K72" s="4"/>
      <c r="L72" s="4"/>
      <c r="M72" s="4"/>
      <c r="N72" s="4"/>
      <c r="O72" s="4"/>
      <c r="P72" s="4"/>
      <c r="Q72" s="4"/>
      <c r="R72" s="4"/>
      <c r="S72" s="4"/>
      <c r="T72" s="4"/>
      <c r="U72" s="4"/>
      <c r="V72" s="4"/>
      <c r="W72" s="4"/>
    </row>
    <row r="73" spans="1:23" ht="14.25" customHeight="1">
      <c r="A73" s="4"/>
      <c r="B73" s="4"/>
      <c r="C73" s="4"/>
      <c r="D73" s="4"/>
      <c r="E73" s="4"/>
      <c r="F73" s="4"/>
      <c r="G73" s="4"/>
      <c r="H73" s="4"/>
      <c r="I73" s="4"/>
      <c r="J73" s="4"/>
      <c r="K73" s="4"/>
      <c r="L73" s="4"/>
      <c r="M73" s="4"/>
      <c r="N73" s="4"/>
      <c r="O73" s="4"/>
      <c r="P73" s="4"/>
      <c r="Q73" s="4"/>
      <c r="R73" s="4"/>
      <c r="S73" s="4"/>
      <c r="T73" s="4"/>
      <c r="U73" s="4"/>
      <c r="V73" s="4"/>
      <c r="W73" s="4"/>
    </row>
    <row r="74" spans="1:23" ht="14.25" customHeight="1">
      <c r="A74" s="4"/>
      <c r="B74" s="4"/>
      <c r="C74" s="4"/>
      <c r="D74" s="4"/>
      <c r="E74" s="4"/>
      <c r="F74" s="4"/>
      <c r="G74" s="4"/>
      <c r="H74" s="4"/>
      <c r="I74" s="4"/>
      <c r="J74" s="4"/>
      <c r="K74" s="4"/>
      <c r="L74" s="4"/>
      <c r="M74" s="4"/>
      <c r="N74" s="4"/>
      <c r="O74" s="4"/>
      <c r="P74" s="4"/>
      <c r="Q74" s="4"/>
      <c r="R74" s="4"/>
      <c r="S74" s="4"/>
      <c r="T74" s="4"/>
      <c r="U74" s="4"/>
      <c r="V74" s="4"/>
      <c r="W74" s="4"/>
    </row>
    <row r="75" spans="1:23" ht="14.25" customHeight="1">
      <c r="A75" s="4"/>
      <c r="B75" s="4"/>
      <c r="C75" s="4"/>
      <c r="D75" s="4"/>
      <c r="E75" s="4"/>
      <c r="F75" s="4"/>
      <c r="G75" s="4"/>
      <c r="H75" s="4"/>
      <c r="I75" s="4"/>
      <c r="J75" s="4"/>
      <c r="K75" s="4"/>
      <c r="L75" s="4"/>
      <c r="M75" s="4"/>
      <c r="N75" s="4"/>
      <c r="O75" s="4"/>
      <c r="P75" s="4"/>
      <c r="Q75" s="4"/>
      <c r="R75" s="4"/>
      <c r="S75" s="4"/>
      <c r="T75" s="4"/>
      <c r="U75" s="4"/>
      <c r="V75" s="4"/>
      <c r="W75" s="4"/>
    </row>
    <row r="76" spans="1:23" ht="14.25" customHeight="1">
      <c r="A76" s="4"/>
      <c r="B76" s="4"/>
      <c r="C76" s="4"/>
      <c r="D76" s="4"/>
      <c r="E76" s="4"/>
      <c r="F76" s="4"/>
      <c r="G76" s="4"/>
      <c r="H76" s="4"/>
      <c r="I76" s="4"/>
      <c r="J76" s="4"/>
      <c r="K76" s="4"/>
      <c r="L76" s="4"/>
      <c r="M76" s="4"/>
      <c r="N76" s="4"/>
      <c r="O76" s="4"/>
      <c r="P76" s="4"/>
      <c r="Q76" s="4"/>
      <c r="R76" s="4"/>
      <c r="S76" s="4"/>
      <c r="T76" s="4"/>
      <c r="U76" s="4"/>
      <c r="V76" s="4"/>
      <c r="W76" s="4"/>
    </row>
    <row r="77" spans="1:23" ht="14.25" customHeight="1">
      <c r="A77" s="4"/>
      <c r="B77" s="4"/>
      <c r="C77" s="4"/>
      <c r="D77" s="4"/>
      <c r="E77" s="4"/>
      <c r="F77" s="4"/>
      <c r="G77" s="4"/>
      <c r="H77" s="4"/>
      <c r="I77" s="4"/>
      <c r="J77" s="4"/>
      <c r="K77" s="4"/>
      <c r="L77" s="4"/>
      <c r="M77" s="4"/>
      <c r="N77" s="4"/>
      <c r="O77" s="4"/>
      <c r="P77" s="4"/>
      <c r="Q77" s="4"/>
      <c r="R77" s="4"/>
      <c r="S77" s="4"/>
      <c r="T77" s="4"/>
      <c r="U77" s="4"/>
      <c r="V77" s="4"/>
      <c r="W77" s="4"/>
    </row>
    <row r="78" spans="1:23" ht="14.25" customHeight="1">
      <c r="A78" s="4"/>
      <c r="B78" s="4"/>
      <c r="C78" s="4"/>
      <c r="D78" s="4"/>
      <c r="E78" s="4"/>
      <c r="F78" s="4"/>
      <c r="G78" s="4"/>
      <c r="H78" s="4"/>
      <c r="I78" s="4"/>
      <c r="J78" s="4"/>
      <c r="K78" s="4"/>
      <c r="L78" s="4"/>
      <c r="M78" s="4"/>
      <c r="N78" s="4"/>
      <c r="O78" s="4"/>
      <c r="P78" s="4"/>
      <c r="Q78" s="4"/>
      <c r="R78" s="4"/>
      <c r="S78" s="4"/>
      <c r="T78" s="4"/>
      <c r="U78" s="4"/>
      <c r="V78" s="4"/>
      <c r="W78" s="4"/>
    </row>
    <row r="79" spans="1:23" ht="14.25" customHeight="1">
      <c r="A79" s="4"/>
      <c r="B79" s="4"/>
      <c r="C79" s="4"/>
      <c r="D79" s="4"/>
      <c r="E79" s="4"/>
      <c r="F79" s="4"/>
      <c r="G79" s="4"/>
      <c r="H79" s="4"/>
      <c r="I79" s="4"/>
      <c r="J79" s="4"/>
      <c r="K79" s="4"/>
      <c r="L79" s="4"/>
      <c r="M79" s="4"/>
      <c r="N79" s="4"/>
      <c r="O79" s="4"/>
      <c r="P79" s="4"/>
      <c r="Q79" s="4"/>
      <c r="R79" s="4"/>
      <c r="S79" s="4"/>
      <c r="T79" s="4"/>
      <c r="U79" s="4"/>
      <c r="V79" s="4"/>
      <c r="W79" s="4"/>
    </row>
    <row r="80" spans="1:23" ht="14.25" customHeight="1">
      <c r="A80" s="4"/>
      <c r="B80" s="4"/>
      <c r="C80" s="4"/>
      <c r="D80" s="4"/>
      <c r="E80" s="4"/>
      <c r="F80" s="4"/>
      <c r="G80" s="4"/>
      <c r="H80" s="4"/>
      <c r="I80" s="4"/>
      <c r="J80" s="4"/>
      <c r="K80" s="4"/>
      <c r="L80" s="4"/>
      <c r="M80" s="4"/>
      <c r="N80" s="4"/>
      <c r="O80" s="4"/>
      <c r="P80" s="4"/>
      <c r="Q80" s="4"/>
      <c r="R80" s="4"/>
      <c r="S80" s="4"/>
      <c r="T80" s="4"/>
      <c r="U80" s="4"/>
      <c r="V80" s="4"/>
      <c r="W80" s="4"/>
    </row>
    <row r="81" spans="1:23" ht="14.25" customHeight="1">
      <c r="A81" s="4"/>
      <c r="B81" s="4"/>
      <c r="C81" s="4"/>
      <c r="D81" s="4"/>
      <c r="E81" s="4"/>
      <c r="F81" s="4"/>
      <c r="G81" s="4"/>
      <c r="H81" s="4"/>
      <c r="I81" s="4"/>
      <c r="J81" s="4"/>
      <c r="K81" s="4"/>
      <c r="L81" s="4"/>
      <c r="M81" s="4"/>
      <c r="N81" s="4"/>
      <c r="O81" s="4"/>
      <c r="P81" s="4"/>
      <c r="Q81" s="4"/>
      <c r="R81" s="4"/>
      <c r="S81" s="4"/>
      <c r="T81" s="4"/>
      <c r="U81" s="4"/>
      <c r="V81" s="4"/>
      <c r="W81" s="4"/>
    </row>
    <row r="82" spans="1:23" ht="14.25" customHeight="1">
      <c r="A82" s="4"/>
      <c r="B82" s="4"/>
      <c r="C82" s="4"/>
      <c r="D82" s="4"/>
      <c r="E82" s="4"/>
      <c r="F82" s="4"/>
      <c r="G82" s="4"/>
      <c r="H82" s="4"/>
      <c r="I82" s="4"/>
      <c r="J82" s="4"/>
      <c r="K82" s="4"/>
      <c r="L82" s="4"/>
      <c r="M82" s="4"/>
      <c r="N82" s="4"/>
      <c r="O82" s="4"/>
      <c r="P82" s="4"/>
      <c r="Q82" s="4"/>
      <c r="R82" s="4"/>
      <c r="S82" s="4"/>
      <c r="T82" s="4"/>
      <c r="U82" s="4"/>
      <c r="V82" s="4"/>
      <c r="W82" s="4"/>
    </row>
    <row r="83" spans="1:23" ht="14.25" customHeight="1">
      <c r="A83" s="4"/>
      <c r="B83" s="4"/>
      <c r="C83" s="4"/>
      <c r="D83" s="4"/>
      <c r="E83" s="4"/>
      <c r="F83" s="4"/>
      <c r="G83" s="4"/>
      <c r="H83" s="4"/>
      <c r="I83" s="4"/>
      <c r="J83" s="4"/>
      <c r="K83" s="4"/>
      <c r="L83" s="4"/>
      <c r="M83" s="4"/>
      <c r="N83" s="4"/>
      <c r="O83" s="4"/>
      <c r="P83" s="4"/>
      <c r="Q83" s="4"/>
      <c r="R83" s="4"/>
      <c r="S83" s="4"/>
      <c r="T83" s="4"/>
      <c r="U83" s="4"/>
      <c r="V83" s="4"/>
      <c r="W83" s="4"/>
    </row>
    <row r="84" spans="1:23" ht="14.25" customHeight="1">
      <c r="A84" s="4"/>
      <c r="B84" s="4"/>
      <c r="C84" s="4"/>
      <c r="D84" s="4"/>
      <c r="E84" s="4"/>
      <c r="F84" s="4"/>
      <c r="G84" s="4"/>
      <c r="H84" s="4"/>
      <c r="I84" s="4"/>
      <c r="J84" s="4"/>
      <c r="K84" s="4"/>
      <c r="L84" s="4"/>
      <c r="M84" s="4"/>
      <c r="N84" s="4"/>
      <c r="O84" s="4"/>
      <c r="P84" s="4"/>
      <c r="Q84" s="4"/>
      <c r="R84" s="4"/>
      <c r="S84" s="4"/>
      <c r="T84" s="4"/>
      <c r="U84" s="4"/>
      <c r="V84" s="4"/>
      <c r="W84" s="4"/>
    </row>
    <row r="85" spans="1:23" ht="14.25" customHeight="1">
      <c r="A85" s="4"/>
      <c r="B85" s="4"/>
      <c r="C85" s="4"/>
      <c r="D85" s="4"/>
      <c r="E85" s="4"/>
      <c r="F85" s="4"/>
      <c r="G85" s="4"/>
      <c r="H85" s="4"/>
      <c r="I85" s="4"/>
      <c r="J85" s="4"/>
      <c r="K85" s="4"/>
      <c r="L85" s="4"/>
      <c r="M85" s="4"/>
      <c r="N85" s="4"/>
      <c r="O85" s="4"/>
      <c r="P85" s="4"/>
      <c r="Q85" s="4"/>
      <c r="R85" s="4"/>
      <c r="S85" s="4"/>
      <c r="T85" s="4"/>
      <c r="U85" s="4"/>
      <c r="V85" s="4"/>
      <c r="W85" s="4"/>
    </row>
    <row r="86" spans="1:23" ht="14.25" customHeight="1">
      <c r="A86" s="4"/>
      <c r="B86" s="4"/>
      <c r="C86" s="4"/>
      <c r="D86" s="4"/>
      <c r="E86" s="4"/>
      <c r="F86" s="4"/>
      <c r="G86" s="4"/>
      <c r="H86" s="4"/>
      <c r="I86" s="4"/>
      <c r="J86" s="4"/>
      <c r="K86" s="4"/>
      <c r="L86" s="4"/>
      <c r="M86" s="4"/>
      <c r="N86" s="4"/>
      <c r="O86" s="4"/>
      <c r="P86" s="4"/>
      <c r="Q86" s="4"/>
      <c r="R86" s="4"/>
      <c r="S86" s="4"/>
      <c r="T86" s="4"/>
      <c r="U86" s="4"/>
      <c r="V86" s="4"/>
      <c r="W86" s="4"/>
    </row>
    <row r="87" spans="1:23" ht="14.25" customHeight="1">
      <c r="A87" s="4"/>
      <c r="B87" s="4"/>
      <c r="C87" s="4"/>
      <c r="D87" s="4"/>
      <c r="E87" s="4"/>
      <c r="F87" s="4"/>
      <c r="G87" s="4"/>
      <c r="H87" s="4"/>
      <c r="I87" s="4"/>
      <c r="J87" s="4"/>
      <c r="K87" s="4"/>
      <c r="L87" s="4"/>
      <c r="M87" s="4"/>
      <c r="N87" s="4"/>
      <c r="O87" s="4"/>
      <c r="P87" s="4"/>
      <c r="Q87" s="4"/>
      <c r="R87" s="4"/>
      <c r="S87" s="4"/>
      <c r="T87" s="4"/>
      <c r="U87" s="4"/>
      <c r="V87" s="4"/>
      <c r="W87" s="4"/>
    </row>
    <row r="88" spans="1:23" ht="14.25" customHeight="1">
      <c r="A88" s="4"/>
      <c r="B88" s="4"/>
      <c r="C88" s="4"/>
      <c r="D88" s="4"/>
      <c r="E88" s="4"/>
      <c r="F88" s="4"/>
      <c r="G88" s="4"/>
      <c r="H88" s="4"/>
      <c r="I88" s="4"/>
      <c r="J88" s="4"/>
      <c r="K88" s="4"/>
      <c r="L88" s="4"/>
      <c r="M88" s="4"/>
      <c r="N88" s="4"/>
      <c r="O88" s="4"/>
      <c r="P88" s="4"/>
      <c r="Q88" s="4"/>
      <c r="R88" s="4"/>
      <c r="S88" s="4"/>
      <c r="T88" s="4"/>
      <c r="U88" s="4"/>
      <c r="V88" s="4"/>
      <c r="W88" s="4"/>
    </row>
    <row r="89" spans="1:23" ht="14.25" customHeight="1">
      <c r="A89" s="4"/>
      <c r="B89" s="4"/>
      <c r="C89" s="4"/>
      <c r="D89" s="4"/>
      <c r="E89" s="4"/>
      <c r="F89" s="4"/>
      <c r="G89" s="4"/>
      <c r="H89" s="4"/>
      <c r="I89" s="4"/>
      <c r="J89" s="4"/>
      <c r="K89" s="4"/>
      <c r="L89" s="4"/>
      <c r="M89" s="4"/>
      <c r="N89" s="4"/>
      <c r="O89" s="4"/>
      <c r="P89" s="4"/>
      <c r="Q89" s="4"/>
      <c r="R89" s="4"/>
      <c r="S89" s="4"/>
      <c r="T89" s="4"/>
      <c r="U89" s="4"/>
      <c r="V89" s="4"/>
      <c r="W89" s="4"/>
    </row>
    <row r="90" spans="1:23" ht="14.25" customHeight="1">
      <c r="A90" s="4"/>
      <c r="B90" s="4"/>
      <c r="C90" s="4"/>
      <c r="D90" s="4"/>
      <c r="E90" s="4"/>
      <c r="F90" s="4"/>
      <c r="G90" s="4"/>
      <c r="H90" s="4"/>
      <c r="I90" s="4"/>
      <c r="J90" s="4"/>
      <c r="K90" s="4"/>
      <c r="L90" s="4"/>
      <c r="M90" s="4"/>
      <c r="N90" s="4"/>
      <c r="O90" s="4"/>
      <c r="P90" s="4"/>
      <c r="Q90" s="4"/>
      <c r="R90" s="4"/>
      <c r="S90" s="4"/>
      <c r="T90" s="4"/>
      <c r="U90" s="4"/>
      <c r="V90" s="4"/>
      <c r="W90" s="4"/>
    </row>
    <row r="91" spans="1:23" ht="14.25" customHeight="1">
      <c r="A91" s="4"/>
      <c r="B91" s="4"/>
      <c r="C91" s="4"/>
      <c r="D91" s="4"/>
      <c r="E91" s="4"/>
      <c r="F91" s="4"/>
      <c r="G91" s="4"/>
      <c r="H91" s="4"/>
      <c r="I91" s="4"/>
      <c r="J91" s="4"/>
      <c r="K91" s="4"/>
      <c r="L91" s="4"/>
      <c r="M91" s="4"/>
      <c r="N91" s="4"/>
      <c r="O91" s="4"/>
      <c r="P91" s="4"/>
      <c r="Q91" s="4"/>
      <c r="R91" s="4"/>
      <c r="S91" s="4"/>
      <c r="T91" s="4"/>
      <c r="U91" s="4"/>
      <c r="V91" s="4"/>
      <c r="W91" s="4"/>
    </row>
    <row r="92" spans="1:23" ht="14.25" customHeight="1">
      <c r="A92" s="4"/>
      <c r="B92" s="4"/>
      <c r="C92" s="4"/>
      <c r="D92" s="4"/>
      <c r="E92" s="4"/>
      <c r="F92" s="4"/>
      <c r="G92" s="4"/>
      <c r="H92" s="4"/>
      <c r="I92" s="4"/>
      <c r="J92" s="4"/>
      <c r="K92" s="4"/>
      <c r="L92" s="4"/>
      <c r="M92" s="4"/>
      <c r="N92" s="4"/>
      <c r="O92" s="4"/>
      <c r="P92" s="4"/>
      <c r="Q92" s="4"/>
      <c r="R92" s="4"/>
      <c r="S92" s="4"/>
      <c r="T92" s="4"/>
      <c r="U92" s="4"/>
      <c r="V92" s="4"/>
      <c r="W92" s="4"/>
    </row>
    <row r="93" spans="1:23" ht="14.25" customHeight="1">
      <c r="A93" s="4"/>
      <c r="B93" s="4"/>
      <c r="C93" s="4"/>
      <c r="D93" s="4"/>
      <c r="E93" s="4"/>
      <c r="F93" s="4"/>
      <c r="G93" s="4"/>
      <c r="H93" s="4"/>
      <c r="I93" s="4"/>
      <c r="J93" s="4"/>
      <c r="K93" s="4"/>
      <c r="L93" s="4"/>
      <c r="M93" s="4"/>
      <c r="N93" s="4"/>
      <c r="O93" s="4"/>
      <c r="P93" s="4"/>
      <c r="Q93" s="4"/>
      <c r="R93" s="4"/>
      <c r="S93" s="4"/>
      <c r="T93" s="4"/>
      <c r="U93" s="4"/>
      <c r="V93" s="4"/>
      <c r="W93" s="4"/>
    </row>
    <row r="94" spans="1:23" ht="14.25" customHeight="1">
      <c r="A94" s="4"/>
      <c r="B94" s="4"/>
      <c r="C94" s="4"/>
      <c r="D94" s="4"/>
      <c r="E94" s="4"/>
      <c r="F94" s="4"/>
      <c r="G94" s="4"/>
      <c r="H94" s="4"/>
      <c r="I94" s="4"/>
      <c r="J94" s="4"/>
      <c r="K94" s="4"/>
      <c r="L94" s="4"/>
      <c r="M94" s="4"/>
      <c r="N94" s="4"/>
      <c r="O94" s="4"/>
      <c r="P94" s="4"/>
      <c r="Q94" s="4"/>
      <c r="R94" s="4"/>
      <c r="S94" s="4"/>
      <c r="T94" s="4"/>
      <c r="U94" s="4"/>
      <c r="V94" s="4"/>
      <c r="W94" s="4"/>
    </row>
    <row r="95" spans="1:23" ht="14.25" customHeight="1">
      <c r="A95" s="4"/>
      <c r="B95" s="4"/>
      <c r="C95" s="4"/>
      <c r="D95" s="4"/>
      <c r="E95" s="4"/>
      <c r="F95" s="4"/>
      <c r="G95" s="4"/>
      <c r="H95" s="4"/>
      <c r="I95" s="4"/>
      <c r="J95" s="4"/>
      <c r="K95" s="4"/>
      <c r="L95" s="4"/>
      <c r="M95" s="4"/>
      <c r="N95" s="4"/>
      <c r="O95" s="4"/>
      <c r="P95" s="4"/>
      <c r="Q95" s="4"/>
      <c r="R95" s="4"/>
      <c r="S95" s="4"/>
      <c r="T95" s="4"/>
      <c r="U95" s="4"/>
      <c r="V95" s="4"/>
      <c r="W95" s="4"/>
    </row>
    <row r="96" spans="1:23" ht="14.25" customHeight="1">
      <c r="A96" s="4"/>
      <c r="B96" s="4"/>
      <c r="C96" s="4"/>
      <c r="D96" s="4"/>
      <c r="E96" s="4"/>
      <c r="F96" s="4"/>
      <c r="G96" s="4"/>
      <c r="H96" s="4"/>
      <c r="I96" s="4"/>
      <c r="J96" s="4"/>
      <c r="K96" s="4"/>
      <c r="L96" s="4"/>
      <c r="M96" s="4"/>
      <c r="N96" s="4"/>
      <c r="O96" s="4"/>
      <c r="P96" s="4"/>
      <c r="Q96" s="4"/>
      <c r="R96" s="4"/>
      <c r="S96" s="4"/>
      <c r="T96" s="4"/>
      <c r="U96" s="4"/>
      <c r="V96" s="4"/>
      <c r="W96" s="4"/>
    </row>
    <row r="97" spans="1:23" ht="14.25" customHeight="1">
      <c r="A97" s="4"/>
      <c r="B97" s="4"/>
      <c r="C97" s="4"/>
      <c r="D97" s="4"/>
      <c r="E97" s="4"/>
      <c r="F97" s="4"/>
      <c r="G97" s="4"/>
      <c r="H97" s="4"/>
      <c r="I97" s="4"/>
      <c r="J97" s="4"/>
      <c r="K97" s="4"/>
      <c r="L97" s="4"/>
      <c r="M97" s="4"/>
      <c r="N97" s="4"/>
      <c r="O97" s="4"/>
      <c r="P97" s="4"/>
      <c r="Q97" s="4"/>
      <c r="R97" s="4"/>
      <c r="S97" s="4"/>
      <c r="T97" s="4"/>
      <c r="U97" s="4"/>
      <c r="V97" s="4"/>
      <c r="W97" s="4"/>
    </row>
    <row r="98" spans="1:23" ht="14.25" customHeight="1">
      <c r="A98" s="4"/>
      <c r="B98" s="4"/>
      <c r="C98" s="4"/>
      <c r="D98" s="4"/>
      <c r="E98" s="4"/>
      <c r="F98" s="4"/>
      <c r="G98" s="4"/>
      <c r="H98" s="4"/>
      <c r="I98" s="4"/>
      <c r="J98" s="4"/>
      <c r="K98" s="4"/>
      <c r="L98" s="4"/>
      <c r="M98" s="4"/>
      <c r="N98" s="4"/>
      <c r="O98" s="4"/>
      <c r="P98" s="4"/>
      <c r="Q98" s="4"/>
      <c r="R98" s="4"/>
      <c r="S98" s="4"/>
      <c r="T98" s="4"/>
      <c r="U98" s="4"/>
      <c r="V98" s="4"/>
      <c r="W98" s="4"/>
    </row>
    <row r="99" spans="1:23" ht="14.25" customHeight="1">
      <c r="A99" s="4"/>
      <c r="B99" s="4"/>
      <c r="C99" s="4"/>
      <c r="D99" s="4"/>
      <c r="E99" s="4"/>
      <c r="F99" s="4"/>
      <c r="G99" s="4"/>
      <c r="H99" s="4"/>
      <c r="I99" s="4"/>
      <c r="J99" s="4"/>
      <c r="K99" s="4"/>
      <c r="L99" s="4"/>
      <c r="M99" s="4"/>
      <c r="N99" s="4"/>
      <c r="O99" s="4"/>
      <c r="P99" s="4"/>
      <c r="Q99" s="4"/>
      <c r="R99" s="4"/>
      <c r="S99" s="4"/>
      <c r="T99" s="4"/>
      <c r="U99" s="4"/>
      <c r="V99" s="4"/>
      <c r="W99" s="4"/>
    </row>
    <row r="100" spans="1:23" ht="14.25" customHeight="1">
      <c r="A100" s="4"/>
      <c r="B100" s="4"/>
      <c r="C100" s="4"/>
      <c r="D100" s="4"/>
      <c r="E100" s="4"/>
      <c r="F100" s="4"/>
      <c r="G100" s="4"/>
      <c r="H100" s="4"/>
      <c r="I100" s="4"/>
      <c r="J100" s="4"/>
      <c r="K100" s="4"/>
      <c r="L100" s="4"/>
      <c r="M100" s="4"/>
      <c r="N100" s="4"/>
      <c r="O100" s="4"/>
      <c r="P100" s="4"/>
      <c r="Q100" s="4"/>
      <c r="R100" s="4"/>
      <c r="S100" s="4"/>
      <c r="T100" s="4"/>
      <c r="U100" s="4"/>
      <c r="V100" s="4"/>
      <c r="W100" s="4"/>
    </row>
    <row r="101" spans="1:23" ht="14.25" customHeight="1">
      <c r="A101" s="4"/>
      <c r="B101" s="4"/>
      <c r="C101" s="4"/>
      <c r="D101" s="4"/>
      <c r="E101" s="4"/>
      <c r="F101" s="4"/>
      <c r="G101" s="4"/>
      <c r="H101" s="4"/>
      <c r="I101" s="4"/>
      <c r="J101" s="4"/>
      <c r="K101" s="4"/>
      <c r="L101" s="4"/>
      <c r="M101" s="4"/>
      <c r="N101" s="4"/>
      <c r="O101" s="4"/>
      <c r="P101" s="4"/>
      <c r="Q101" s="4"/>
      <c r="R101" s="4"/>
      <c r="S101" s="4"/>
      <c r="T101" s="4"/>
      <c r="U101" s="4"/>
      <c r="V101" s="4"/>
      <c r="W101" s="4"/>
    </row>
    <row r="102" spans="1:23" ht="14.25" customHeight="1">
      <c r="A102" s="4"/>
      <c r="B102" s="4"/>
      <c r="C102" s="4"/>
      <c r="D102" s="4"/>
      <c r="E102" s="4"/>
      <c r="F102" s="4"/>
      <c r="G102" s="4"/>
      <c r="H102" s="4"/>
      <c r="I102" s="4"/>
      <c r="J102" s="4"/>
      <c r="K102" s="4"/>
      <c r="L102" s="4"/>
      <c r="M102" s="4"/>
      <c r="N102" s="4"/>
      <c r="O102" s="4"/>
      <c r="P102" s="4"/>
      <c r="Q102" s="4"/>
      <c r="R102" s="4"/>
      <c r="S102" s="4"/>
      <c r="T102" s="4"/>
      <c r="U102" s="4"/>
      <c r="V102" s="4"/>
      <c r="W102" s="4"/>
    </row>
    <row r="103" spans="1:23" ht="14.25" customHeight="1">
      <c r="A103" s="4"/>
      <c r="B103" s="4"/>
      <c r="C103" s="4"/>
      <c r="D103" s="4"/>
      <c r="E103" s="4"/>
      <c r="F103" s="4"/>
      <c r="G103" s="4"/>
      <c r="H103" s="4"/>
      <c r="I103" s="4"/>
      <c r="J103" s="4"/>
      <c r="K103" s="4"/>
      <c r="L103" s="4"/>
      <c r="M103" s="4"/>
      <c r="N103" s="4"/>
      <c r="O103" s="4"/>
      <c r="P103" s="4"/>
      <c r="Q103" s="4"/>
      <c r="R103" s="4"/>
      <c r="S103" s="4"/>
      <c r="T103" s="4"/>
      <c r="U103" s="4"/>
      <c r="V103" s="4"/>
      <c r="W103" s="4"/>
    </row>
    <row r="104" spans="1:23" ht="14.25" customHeight="1">
      <c r="A104" s="4"/>
      <c r="B104" s="4"/>
      <c r="C104" s="4"/>
      <c r="D104" s="4"/>
      <c r="E104" s="4"/>
      <c r="F104" s="4"/>
      <c r="G104" s="4"/>
      <c r="H104" s="4"/>
      <c r="I104" s="4"/>
      <c r="J104" s="4"/>
      <c r="K104" s="4"/>
      <c r="L104" s="4"/>
      <c r="M104" s="4"/>
      <c r="N104" s="4"/>
      <c r="O104" s="4"/>
      <c r="P104" s="4"/>
      <c r="Q104" s="4"/>
      <c r="R104" s="4"/>
      <c r="S104" s="4"/>
      <c r="T104" s="4"/>
      <c r="U104" s="4"/>
      <c r="V104" s="4"/>
      <c r="W104" s="4"/>
    </row>
    <row r="105" spans="1:23" ht="14.25" customHeight="1">
      <c r="A105" s="4"/>
      <c r="B105" s="4"/>
      <c r="C105" s="4"/>
      <c r="D105" s="4"/>
      <c r="E105" s="4"/>
      <c r="F105" s="4"/>
      <c r="G105" s="4"/>
      <c r="H105" s="4"/>
      <c r="I105" s="4"/>
      <c r="J105" s="4"/>
      <c r="K105" s="4"/>
      <c r="L105" s="4"/>
      <c r="M105" s="4"/>
      <c r="N105" s="4"/>
      <c r="O105" s="4"/>
      <c r="P105" s="4"/>
      <c r="Q105" s="4"/>
      <c r="R105" s="4"/>
      <c r="S105" s="4"/>
      <c r="T105" s="4"/>
      <c r="U105" s="4"/>
      <c r="V105" s="4"/>
      <c r="W105" s="4"/>
    </row>
    <row r="106" spans="1:23" ht="14.25" customHeight="1">
      <c r="A106" s="4"/>
      <c r="B106" s="4"/>
      <c r="C106" s="4"/>
      <c r="D106" s="4"/>
      <c r="E106" s="4"/>
      <c r="F106" s="4"/>
      <c r="G106" s="4"/>
      <c r="H106" s="4"/>
      <c r="I106" s="4"/>
      <c r="J106" s="4"/>
      <c r="K106" s="4"/>
      <c r="L106" s="4"/>
      <c r="M106" s="4"/>
      <c r="N106" s="4"/>
      <c r="O106" s="4"/>
      <c r="P106" s="4"/>
      <c r="Q106" s="4"/>
      <c r="R106" s="4"/>
      <c r="S106" s="4"/>
      <c r="T106" s="4"/>
      <c r="U106" s="4"/>
      <c r="V106" s="4"/>
      <c r="W106" s="4"/>
    </row>
    <row r="107" spans="1:23" ht="14.25" customHeight="1">
      <c r="A107" s="4"/>
      <c r="B107" s="4"/>
      <c r="C107" s="4"/>
      <c r="D107" s="4"/>
      <c r="E107" s="4"/>
      <c r="F107" s="4"/>
      <c r="G107" s="4"/>
      <c r="H107" s="4"/>
      <c r="I107" s="4"/>
      <c r="J107" s="4"/>
      <c r="K107" s="4"/>
      <c r="L107" s="4"/>
      <c r="M107" s="4"/>
      <c r="N107" s="4"/>
      <c r="O107" s="4"/>
      <c r="P107" s="4"/>
      <c r="Q107" s="4"/>
      <c r="R107" s="4"/>
      <c r="S107" s="4"/>
      <c r="T107" s="4"/>
      <c r="U107" s="4"/>
      <c r="V107" s="4"/>
      <c r="W107" s="4"/>
    </row>
    <row r="108" spans="1:23" ht="14.25" customHeight="1">
      <c r="A108" s="4"/>
      <c r="B108" s="4"/>
      <c r="C108" s="4"/>
      <c r="D108" s="4"/>
      <c r="E108" s="4"/>
      <c r="F108" s="4"/>
      <c r="G108" s="4"/>
      <c r="H108" s="4"/>
      <c r="I108" s="4"/>
      <c r="J108" s="4"/>
      <c r="K108" s="4"/>
      <c r="L108" s="4"/>
      <c r="M108" s="4"/>
      <c r="N108" s="4"/>
      <c r="O108" s="4"/>
      <c r="P108" s="4"/>
      <c r="Q108" s="4"/>
      <c r="R108" s="4"/>
      <c r="S108" s="4"/>
      <c r="T108" s="4"/>
      <c r="U108" s="4"/>
      <c r="V108" s="4"/>
      <c r="W108" s="4"/>
    </row>
    <row r="109" spans="1:23" ht="14.25" customHeight="1">
      <c r="A109" s="4"/>
      <c r="B109" s="4"/>
      <c r="C109" s="4"/>
      <c r="D109" s="4"/>
      <c r="E109" s="4"/>
      <c r="F109" s="4"/>
      <c r="G109" s="4"/>
      <c r="H109" s="4"/>
      <c r="I109" s="4"/>
      <c r="J109" s="4"/>
      <c r="K109" s="4"/>
      <c r="L109" s="4"/>
      <c r="M109" s="4"/>
      <c r="N109" s="4"/>
      <c r="O109" s="4"/>
      <c r="P109" s="4"/>
      <c r="Q109" s="4"/>
      <c r="R109" s="4"/>
      <c r="S109" s="4"/>
      <c r="T109" s="4"/>
      <c r="U109" s="4"/>
      <c r="V109" s="4"/>
      <c r="W109" s="4"/>
    </row>
    <row r="110" spans="1:23" ht="14.25" customHeight="1">
      <c r="A110" s="4"/>
      <c r="B110" s="4"/>
      <c r="C110" s="4"/>
      <c r="D110" s="4"/>
      <c r="E110" s="4"/>
      <c r="F110" s="4"/>
      <c r="G110" s="4"/>
      <c r="H110" s="4"/>
      <c r="I110" s="4"/>
      <c r="J110" s="4"/>
      <c r="K110" s="4"/>
      <c r="L110" s="4"/>
      <c r="M110" s="4"/>
      <c r="N110" s="4"/>
      <c r="O110" s="4"/>
      <c r="P110" s="4"/>
      <c r="Q110" s="4"/>
      <c r="R110" s="4"/>
      <c r="S110" s="4"/>
      <c r="T110" s="4"/>
      <c r="U110" s="4"/>
      <c r="V110" s="4"/>
      <c r="W110" s="4"/>
    </row>
    <row r="111" spans="1:23" ht="14.25" customHeight="1">
      <c r="A111" s="4"/>
      <c r="B111" s="4"/>
      <c r="C111" s="4"/>
      <c r="D111" s="4"/>
      <c r="E111" s="4"/>
      <c r="F111" s="4"/>
      <c r="G111" s="4"/>
      <c r="H111" s="4"/>
      <c r="I111" s="4"/>
      <c r="J111" s="4"/>
      <c r="K111" s="4"/>
      <c r="L111" s="4"/>
      <c r="M111" s="4"/>
      <c r="N111" s="4"/>
      <c r="O111" s="4"/>
      <c r="P111" s="4"/>
      <c r="Q111" s="4"/>
      <c r="R111" s="4"/>
      <c r="S111" s="4"/>
      <c r="T111" s="4"/>
      <c r="U111" s="4"/>
      <c r="V111" s="4"/>
      <c r="W111" s="4"/>
    </row>
    <row r="112" spans="1:23" ht="14.25" customHeight="1">
      <c r="A112" s="4"/>
      <c r="B112" s="4"/>
      <c r="C112" s="4"/>
      <c r="D112" s="4"/>
      <c r="E112" s="4"/>
      <c r="F112" s="4"/>
      <c r="G112" s="4"/>
      <c r="H112" s="4"/>
      <c r="I112" s="4"/>
      <c r="J112" s="4"/>
      <c r="K112" s="4"/>
      <c r="L112" s="4"/>
      <c r="M112" s="4"/>
      <c r="N112" s="4"/>
      <c r="O112" s="4"/>
      <c r="P112" s="4"/>
      <c r="Q112" s="4"/>
      <c r="R112" s="4"/>
      <c r="S112" s="4"/>
      <c r="T112" s="4"/>
      <c r="U112" s="4"/>
      <c r="V112" s="4"/>
      <c r="W112" s="4"/>
    </row>
    <row r="113" spans="1:23" ht="14.25" customHeight="1">
      <c r="A113" s="4"/>
      <c r="B113" s="4"/>
      <c r="C113" s="4"/>
      <c r="D113" s="4"/>
      <c r="E113" s="4"/>
      <c r="F113" s="4"/>
      <c r="G113" s="4"/>
      <c r="H113" s="4"/>
      <c r="I113" s="4"/>
      <c r="J113" s="4"/>
      <c r="K113" s="4"/>
      <c r="L113" s="4"/>
      <c r="M113" s="4"/>
      <c r="N113" s="4"/>
      <c r="O113" s="4"/>
      <c r="P113" s="4"/>
      <c r="Q113" s="4"/>
      <c r="R113" s="4"/>
      <c r="S113" s="4"/>
      <c r="T113" s="4"/>
      <c r="U113" s="4"/>
      <c r="V113" s="4"/>
      <c r="W113" s="4"/>
    </row>
    <row r="114" spans="1:23" ht="14.25" customHeight="1">
      <c r="A114" s="4"/>
      <c r="B114" s="4"/>
      <c r="C114" s="4"/>
      <c r="D114" s="4"/>
      <c r="E114" s="4"/>
      <c r="F114" s="4"/>
      <c r="G114" s="4"/>
      <c r="H114" s="4"/>
      <c r="I114" s="4"/>
      <c r="J114" s="4"/>
      <c r="K114" s="4"/>
      <c r="L114" s="4"/>
      <c r="M114" s="4"/>
      <c r="N114" s="4"/>
      <c r="O114" s="4"/>
      <c r="P114" s="4"/>
      <c r="Q114" s="4"/>
      <c r="R114" s="4"/>
      <c r="S114" s="4"/>
      <c r="T114" s="4"/>
      <c r="U114" s="4"/>
      <c r="V114" s="4"/>
      <c r="W114" s="4"/>
    </row>
    <row r="115" spans="1:23" ht="14.25" customHeight="1">
      <c r="A115" s="4"/>
      <c r="B115" s="4"/>
      <c r="C115" s="4"/>
      <c r="D115" s="4"/>
      <c r="E115" s="4"/>
      <c r="F115" s="4"/>
      <c r="G115" s="4"/>
      <c r="H115" s="4"/>
      <c r="I115" s="4"/>
      <c r="J115" s="4"/>
      <c r="K115" s="4"/>
      <c r="L115" s="4"/>
      <c r="M115" s="4"/>
      <c r="N115" s="4"/>
      <c r="O115" s="4"/>
      <c r="P115" s="4"/>
      <c r="Q115" s="4"/>
      <c r="R115" s="4"/>
      <c r="S115" s="4"/>
      <c r="T115" s="4"/>
      <c r="U115" s="4"/>
      <c r="V115" s="4"/>
      <c r="W115" s="4"/>
    </row>
    <row r="116" spans="1:23" ht="14.25" customHeight="1">
      <c r="A116" s="4"/>
      <c r="B116" s="4"/>
      <c r="C116" s="4"/>
      <c r="D116" s="4"/>
      <c r="E116" s="4"/>
      <c r="F116" s="4"/>
      <c r="G116" s="4"/>
      <c r="H116" s="4"/>
      <c r="I116" s="4"/>
      <c r="J116" s="4"/>
      <c r="K116" s="4"/>
      <c r="L116" s="4"/>
      <c r="M116" s="4"/>
      <c r="N116" s="4"/>
      <c r="O116" s="4"/>
      <c r="P116" s="4"/>
      <c r="Q116" s="4"/>
      <c r="R116" s="4"/>
      <c r="S116" s="4"/>
      <c r="T116" s="4"/>
      <c r="U116" s="4"/>
      <c r="V116" s="4"/>
      <c r="W116" s="4"/>
    </row>
    <row r="117" spans="1:23" ht="14.25" customHeight="1">
      <c r="A117" s="4"/>
      <c r="B117" s="4"/>
      <c r="C117" s="4"/>
      <c r="D117" s="4"/>
      <c r="E117" s="4"/>
      <c r="F117" s="4"/>
      <c r="G117" s="4"/>
      <c r="H117" s="4"/>
      <c r="I117" s="4"/>
      <c r="J117" s="4"/>
      <c r="K117" s="4"/>
      <c r="L117" s="4"/>
      <c r="M117" s="4"/>
      <c r="N117" s="4"/>
      <c r="O117" s="4"/>
      <c r="P117" s="4"/>
      <c r="Q117" s="4"/>
      <c r="R117" s="4"/>
      <c r="S117" s="4"/>
      <c r="T117" s="4"/>
      <c r="U117" s="4"/>
      <c r="V117" s="4"/>
      <c r="W117" s="4"/>
    </row>
    <row r="118" spans="1:23" ht="14.25" customHeight="1">
      <c r="A118" s="4"/>
      <c r="B118" s="4"/>
      <c r="C118" s="4"/>
      <c r="D118" s="4"/>
      <c r="E118" s="4"/>
      <c r="F118" s="4"/>
      <c r="G118" s="4"/>
      <c r="H118" s="4"/>
      <c r="I118" s="4"/>
      <c r="J118" s="4"/>
      <c r="K118" s="4"/>
      <c r="L118" s="4"/>
      <c r="M118" s="4"/>
      <c r="N118" s="4"/>
      <c r="O118" s="4"/>
      <c r="P118" s="4"/>
      <c r="Q118" s="4"/>
      <c r="R118" s="4"/>
      <c r="S118" s="4"/>
      <c r="T118" s="4"/>
      <c r="U118" s="4"/>
      <c r="V118" s="4"/>
      <c r="W118" s="4"/>
    </row>
    <row r="119" spans="1:23" ht="14.25" customHeight="1">
      <c r="A119" s="4"/>
      <c r="B119" s="4"/>
      <c r="C119" s="4"/>
      <c r="D119" s="4"/>
      <c r="E119" s="4"/>
      <c r="F119" s="4"/>
      <c r="G119" s="4"/>
      <c r="H119" s="4"/>
      <c r="I119" s="4"/>
      <c r="J119" s="4"/>
      <c r="K119" s="4"/>
      <c r="L119" s="4"/>
      <c r="M119" s="4"/>
      <c r="N119" s="4"/>
      <c r="O119" s="4"/>
      <c r="P119" s="4"/>
      <c r="Q119" s="4"/>
      <c r="R119" s="4"/>
      <c r="S119" s="4"/>
      <c r="T119" s="4"/>
      <c r="U119" s="4"/>
      <c r="V119" s="4"/>
      <c r="W119" s="4"/>
    </row>
    <row r="120" spans="1:23" ht="14.25" customHeight="1">
      <c r="A120" s="4"/>
      <c r="B120" s="4"/>
      <c r="C120" s="4"/>
      <c r="D120" s="4"/>
      <c r="E120" s="4"/>
      <c r="F120" s="4"/>
      <c r="G120" s="4"/>
      <c r="H120" s="4"/>
      <c r="I120" s="4"/>
      <c r="J120" s="4"/>
      <c r="K120" s="4"/>
      <c r="L120" s="4"/>
      <c r="M120" s="4"/>
      <c r="N120" s="4"/>
      <c r="O120" s="4"/>
      <c r="P120" s="4"/>
      <c r="Q120" s="4"/>
      <c r="R120" s="4"/>
      <c r="S120" s="4"/>
      <c r="T120" s="4"/>
      <c r="U120" s="4"/>
      <c r="V120" s="4"/>
      <c r="W120" s="4"/>
    </row>
    <row r="121" spans="1:23" ht="14.25" customHeight="1">
      <c r="A121" s="4"/>
      <c r="B121" s="4"/>
      <c r="C121" s="4"/>
      <c r="D121" s="4"/>
      <c r="E121" s="4"/>
      <c r="F121" s="4"/>
      <c r="G121" s="4"/>
      <c r="H121" s="4"/>
      <c r="I121" s="4"/>
      <c r="J121" s="4"/>
      <c r="K121" s="4"/>
      <c r="L121" s="4"/>
      <c r="M121" s="4"/>
      <c r="N121" s="4"/>
      <c r="O121" s="4"/>
      <c r="P121" s="4"/>
      <c r="Q121" s="4"/>
      <c r="R121" s="4"/>
      <c r="S121" s="4"/>
      <c r="T121" s="4"/>
      <c r="U121" s="4"/>
      <c r="V121" s="4"/>
      <c r="W121" s="4"/>
    </row>
    <row r="122" spans="1:23" ht="14.25" customHeight="1">
      <c r="A122" s="4"/>
      <c r="B122" s="4"/>
      <c r="C122" s="4"/>
      <c r="D122" s="4"/>
      <c r="E122" s="4"/>
      <c r="F122" s="4"/>
      <c r="G122" s="4"/>
      <c r="H122" s="4"/>
      <c r="I122" s="4"/>
      <c r="J122" s="4"/>
      <c r="K122" s="4"/>
      <c r="L122" s="4"/>
      <c r="M122" s="4"/>
      <c r="N122" s="4"/>
      <c r="O122" s="4"/>
      <c r="P122" s="4"/>
      <c r="Q122" s="4"/>
      <c r="R122" s="4"/>
      <c r="S122" s="4"/>
      <c r="T122" s="4"/>
      <c r="U122" s="4"/>
      <c r="V122" s="4"/>
      <c r="W122" s="4"/>
    </row>
    <row r="123" spans="1:23" ht="14.25" customHeight="1">
      <c r="A123" s="4"/>
      <c r="B123" s="4"/>
      <c r="C123" s="4"/>
      <c r="D123" s="4"/>
      <c r="E123" s="4"/>
      <c r="F123" s="4"/>
      <c r="G123" s="4"/>
      <c r="H123" s="4"/>
      <c r="I123" s="4"/>
      <c r="J123" s="4"/>
      <c r="K123" s="4"/>
      <c r="L123" s="4"/>
      <c r="M123" s="4"/>
      <c r="N123" s="4"/>
      <c r="O123" s="4"/>
      <c r="P123" s="4"/>
      <c r="Q123" s="4"/>
      <c r="R123" s="4"/>
      <c r="S123" s="4"/>
      <c r="T123" s="4"/>
      <c r="U123" s="4"/>
      <c r="V123" s="4"/>
      <c r="W123" s="4"/>
    </row>
    <row r="124" spans="1:23" ht="14.25" customHeight="1">
      <c r="A124" s="4"/>
      <c r="B124" s="4"/>
      <c r="C124" s="4"/>
      <c r="D124" s="4"/>
      <c r="E124" s="4"/>
      <c r="F124" s="4"/>
      <c r="G124" s="4"/>
      <c r="H124" s="4"/>
      <c r="I124" s="4"/>
      <c r="J124" s="4"/>
      <c r="K124" s="4"/>
      <c r="L124" s="4"/>
      <c r="M124" s="4"/>
      <c r="N124" s="4"/>
      <c r="O124" s="4"/>
      <c r="P124" s="4"/>
      <c r="Q124" s="4"/>
      <c r="R124" s="4"/>
      <c r="S124" s="4"/>
      <c r="T124" s="4"/>
      <c r="U124" s="4"/>
      <c r="V124" s="4"/>
      <c r="W124" s="4"/>
    </row>
    <row r="125" spans="1:23" ht="14.25" customHeight="1">
      <c r="A125" s="4"/>
      <c r="B125" s="4"/>
      <c r="C125" s="4"/>
      <c r="D125" s="4"/>
      <c r="E125" s="4"/>
      <c r="F125" s="4"/>
      <c r="G125" s="4"/>
      <c r="H125" s="4"/>
      <c r="I125" s="4"/>
      <c r="J125" s="4"/>
      <c r="K125" s="4"/>
      <c r="L125" s="4"/>
      <c r="M125" s="4"/>
      <c r="N125" s="4"/>
      <c r="O125" s="4"/>
      <c r="P125" s="4"/>
      <c r="Q125" s="4"/>
      <c r="R125" s="4"/>
      <c r="S125" s="4"/>
      <c r="T125" s="4"/>
      <c r="U125" s="4"/>
      <c r="V125" s="4"/>
      <c r="W125" s="4"/>
    </row>
    <row r="126" spans="1:23" ht="14.25" customHeight="1">
      <c r="A126" s="4"/>
      <c r="B126" s="4"/>
      <c r="C126" s="4"/>
      <c r="D126" s="4"/>
      <c r="E126" s="4"/>
      <c r="F126" s="4"/>
      <c r="G126" s="4"/>
      <c r="H126" s="4"/>
      <c r="I126" s="4"/>
      <c r="J126" s="4"/>
      <c r="K126" s="4"/>
      <c r="L126" s="4"/>
      <c r="M126" s="4"/>
      <c r="N126" s="4"/>
      <c r="O126" s="4"/>
      <c r="P126" s="4"/>
      <c r="Q126" s="4"/>
      <c r="R126" s="4"/>
      <c r="S126" s="4"/>
      <c r="T126" s="4"/>
      <c r="U126" s="4"/>
      <c r="V126" s="4"/>
      <c r="W126" s="4"/>
    </row>
    <row r="127" spans="1:23" ht="14.25" customHeight="1">
      <c r="A127" s="4"/>
      <c r="B127" s="4"/>
      <c r="C127" s="4"/>
      <c r="D127" s="4"/>
      <c r="E127" s="4"/>
      <c r="F127" s="4"/>
      <c r="G127" s="4"/>
      <c r="H127" s="4"/>
      <c r="I127" s="4"/>
      <c r="J127" s="4"/>
      <c r="K127" s="4"/>
      <c r="L127" s="4"/>
      <c r="M127" s="4"/>
      <c r="N127" s="4"/>
      <c r="O127" s="4"/>
      <c r="P127" s="4"/>
      <c r="Q127" s="4"/>
      <c r="R127" s="4"/>
      <c r="S127" s="4"/>
      <c r="T127" s="4"/>
      <c r="U127" s="4"/>
      <c r="V127" s="4"/>
      <c r="W127" s="4"/>
    </row>
    <row r="128" spans="1:23" ht="14.25" customHeight="1">
      <c r="A128" s="4"/>
      <c r="B128" s="4"/>
      <c r="C128" s="4"/>
      <c r="D128" s="4"/>
      <c r="E128" s="4"/>
      <c r="F128" s="4"/>
      <c r="G128" s="4"/>
      <c r="H128" s="4"/>
      <c r="I128" s="4"/>
      <c r="J128" s="4"/>
      <c r="K128" s="4"/>
      <c r="L128" s="4"/>
      <c r="M128" s="4"/>
      <c r="N128" s="4"/>
      <c r="O128" s="4"/>
      <c r="P128" s="4"/>
      <c r="Q128" s="4"/>
      <c r="R128" s="4"/>
      <c r="S128" s="4"/>
      <c r="T128" s="4"/>
      <c r="U128" s="4"/>
      <c r="V128" s="4"/>
      <c r="W128" s="4"/>
    </row>
    <row r="129" spans="1:23" ht="14.25" customHeight="1">
      <c r="A129" s="4"/>
      <c r="B129" s="4"/>
      <c r="C129" s="4"/>
      <c r="D129" s="4"/>
      <c r="E129" s="4"/>
      <c r="F129" s="4"/>
      <c r="G129" s="4"/>
      <c r="H129" s="4"/>
      <c r="I129" s="4"/>
      <c r="J129" s="4"/>
      <c r="K129" s="4"/>
      <c r="L129" s="4"/>
      <c r="M129" s="4"/>
      <c r="N129" s="4"/>
      <c r="O129" s="4"/>
      <c r="P129" s="4"/>
      <c r="Q129" s="4"/>
      <c r="R129" s="4"/>
      <c r="S129" s="4"/>
      <c r="T129" s="4"/>
      <c r="U129" s="4"/>
      <c r="V129" s="4"/>
      <c r="W129" s="4"/>
    </row>
    <row r="130" spans="1:23" ht="14.25" customHeight="1">
      <c r="A130" s="4"/>
      <c r="B130" s="4"/>
      <c r="C130" s="4"/>
      <c r="D130" s="4"/>
      <c r="E130" s="4"/>
      <c r="F130" s="4"/>
      <c r="G130" s="4"/>
      <c r="H130" s="4"/>
      <c r="I130" s="4"/>
      <c r="J130" s="4"/>
      <c r="K130" s="4"/>
      <c r="L130" s="4"/>
      <c r="M130" s="4"/>
      <c r="N130" s="4"/>
      <c r="O130" s="4"/>
      <c r="P130" s="4"/>
      <c r="Q130" s="4"/>
      <c r="R130" s="4"/>
      <c r="S130" s="4"/>
      <c r="T130" s="4"/>
      <c r="U130" s="4"/>
      <c r="V130" s="4"/>
      <c r="W130" s="4"/>
    </row>
    <row r="131" spans="1:23" ht="14.25" customHeight="1">
      <c r="A131" s="4"/>
      <c r="B131" s="4"/>
      <c r="C131" s="4"/>
      <c r="D131" s="4"/>
      <c r="E131" s="4"/>
      <c r="F131" s="4"/>
      <c r="G131" s="4"/>
      <c r="H131" s="4"/>
      <c r="I131" s="4"/>
      <c r="J131" s="4"/>
      <c r="K131" s="4"/>
      <c r="L131" s="4"/>
      <c r="M131" s="4"/>
      <c r="N131" s="4"/>
      <c r="O131" s="4"/>
      <c r="P131" s="4"/>
      <c r="Q131" s="4"/>
      <c r="R131" s="4"/>
      <c r="S131" s="4"/>
      <c r="T131" s="4"/>
      <c r="U131" s="4"/>
      <c r="V131" s="4"/>
      <c r="W131" s="4"/>
    </row>
    <row r="132" spans="1:23" ht="14.25" customHeight="1">
      <c r="A132" s="4"/>
      <c r="B132" s="4"/>
      <c r="C132" s="4"/>
      <c r="D132" s="4"/>
      <c r="E132" s="4"/>
      <c r="F132" s="4"/>
      <c r="G132" s="4"/>
      <c r="H132" s="4"/>
      <c r="I132" s="4"/>
      <c r="J132" s="4"/>
      <c r="K132" s="4"/>
      <c r="L132" s="4"/>
      <c r="M132" s="4"/>
      <c r="N132" s="4"/>
      <c r="O132" s="4"/>
      <c r="P132" s="4"/>
      <c r="Q132" s="4"/>
      <c r="R132" s="4"/>
      <c r="S132" s="4"/>
      <c r="T132" s="4"/>
      <c r="U132" s="4"/>
      <c r="V132" s="4"/>
      <c r="W132" s="4"/>
    </row>
    <row r="133" spans="1:23" ht="14.25" customHeight="1">
      <c r="A133" s="4"/>
      <c r="B133" s="4"/>
      <c r="C133" s="4"/>
      <c r="D133" s="4"/>
      <c r="E133" s="4"/>
      <c r="F133" s="4"/>
      <c r="G133" s="4"/>
      <c r="H133" s="4"/>
      <c r="I133" s="4"/>
      <c r="J133" s="4"/>
      <c r="K133" s="4"/>
      <c r="L133" s="4"/>
      <c r="M133" s="4"/>
      <c r="N133" s="4"/>
      <c r="O133" s="4"/>
      <c r="P133" s="4"/>
      <c r="Q133" s="4"/>
      <c r="R133" s="4"/>
      <c r="S133" s="4"/>
      <c r="T133" s="4"/>
      <c r="U133" s="4"/>
      <c r="V133" s="4"/>
      <c r="W133" s="4"/>
    </row>
    <row r="134" spans="1:23" ht="14.25" customHeight="1">
      <c r="A134" s="4"/>
      <c r="B134" s="4"/>
      <c r="C134" s="4"/>
      <c r="D134" s="4"/>
      <c r="E134" s="4"/>
      <c r="F134" s="4"/>
      <c r="G134" s="4"/>
      <c r="H134" s="4"/>
      <c r="I134" s="4"/>
      <c r="J134" s="4"/>
      <c r="K134" s="4"/>
      <c r="L134" s="4"/>
      <c r="M134" s="4"/>
      <c r="N134" s="4"/>
      <c r="O134" s="4"/>
      <c r="P134" s="4"/>
      <c r="Q134" s="4"/>
      <c r="R134" s="4"/>
      <c r="S134" s="4"/>
      <c r="T134" s="4"/>
      <c r="U134" s="4"/>
      <c r="V134" s="4"/>
      <c r="W134" s="4"/>
    </row>
    <row r="135" spans="1:23" ht="14.25" customHeight="1">
      <c r="A135" s="4"/>
      <c r="B135" s="4"/>
      <c r="C135" s="4"/>
      <c r="D135" s="4"/>
      <c r="E135" s="4"/>
      <c r="F135" s="4"/>
      <c r="G135" s="4"/>
      <c r="H135" s="4"/>
      <c r="I135" s="4"/>
      <c r="J135" s="4"/>
      <c r="K135" s="4"/>
      <c r="L135" s="4"/>
      <c r="M135" s="4"/>
      <c r="N135" s="4"/>
      <c r="O135" s="4"/>
      <c r="P135" s="4"/>
      <c r="Q135" s="4"/>
      <c r="R135" s="4"/>
      <c r="S135" s="4"/>
      <c r="T135" s="4"/>
      <c r="U135" s="4"/>
      <c r="V135" s="4"/>
      <c r="W135" s="4"/>
    </row>
    <row r="136" spans="1:23" ht="14.25" customHeight="1">
      <c r="A136" s="4"/>
      <c r="B136" s="4"/>
      <c r="C136" s="4"/>
      <c r="D136" s="4"/>
      <c r="E136" s="4"/>
      <c r="F136" s="4"/>
      <c r="G136" s="4"/>
      <c r="H136" s="4"/>
      <c r="I136" s="4"/>
      <c r="J136" s="4"/>
      <c r="K136" s="4"/>
      <c r="L136" s="4"/>
      <c r="M136" s="4"/>
      <c r="N136" s="4"/>
      <c r="O136" s="4"/>
      <c r="P136" s="4"/>
      <c r="Q136" s="4"/>
      <c r="R136" s="4"/>
      <c r="S136" s="4"/>
      <c r="T136" s="4"/>
      <c r="U136" s="4"/>
      <c r="V136" s="4"/>
      <c r="W136" s="4"/>
    </row>
    <row r="137" spans="1:23" ht="14.25" customHeight="1">
      <c r="A137" s="4"/>
      <c r="B137" s="4"/>
      <c r="C137" s="4"/>
      <c r="D137" s="4"/>
      <c r="E137" s="4"/>
      <c r="F137" s="4"/>
      <c r="G137" s="4"/>
      <c r="H137" s="4"/>
      <c r="I137" s="4"/>
      <c r="J137" s="4"/>
      <c r="K137" s="4"/>
      <c r="L137" s="4"/>
      <c r="M137" s="4"/>
      <c r="N137" s="4"/>
      <c r="O137" s="4"/>
      <c r="P137" s="4"/>
      <c r="Q137" s="4"/>
      <c r="R137" s="4"/>
      <c r="S137" s="4"/>
      <c r="T137" s="4"/>
      <c r="U137" s="4"/>
      <c r="V137" s="4"/>
      <c r="W137" s="4"/>
    </row>
    <row r="138" spans="1:23" ht="14.25" customHeight="1">
      <c r="A138" s="4"/>
      <c r="B138" s="4"/>
      <c r="C138" s="4"/>
      <c r="D138" s="4"/>
      <c r="E138" s="4"/>
      <c r="F138" s="4"/>
      <c r="G138" s="4"/>
      <c r="H138" s="4"/>
      <c r="I138" s="4"/>
      <c r="J138" s="4"/>
      <c r="K138" s="4"/>
      <c r="L138" s="4"/>
      <c r="M138" s="4"/>
      <c r="N138" s="4"/>
      <c r="O138" s="4"/>
      <c r="P138" s="4"/>
      <c r="Q138" s="4"/>
      <c r="R138" s="4"/>
      <c r="S138" s="4"/>
      <c r="T138" s="4"/>
      <c r="U138" s="4"/>
      <c r="V138" s="4"/>
      <c r="W138" s="4"/>
    </row>
    <row r="139" spans="1:23" ht="14.25" customHeight="1">
      <c r="A139" s="4"/>
      <c r="B139" s="4"/>
      <c r="C139" s="4"/>
      <c r="D139" s="4"/>
      <c r="E139" s="4"/>
      <c r="F139" s="4"/>
      <c r="G139" s="4"/>
      <c r="H139" s="4"/>
      <c r="I139" s="4"/>
      <c r="J139" s="4"/>
      <c r="K139" s="4"/>
      <c r="L139" s="4"/>
      <c r="M139" s="4"/>
      <c r="N139" s="4"/>
      <c r="O139" s="4"/>
      <c r="P139" s="4"/>
      <c r="Q139" s="4"/>
      <c r="R139" s="4"/>
      <c r="S139" s="4"/>
      <c r="T139" s="4"/>
      <c r="U139" s="4"/>
      <c r="V139" s="4"/>
      <c r="W139" s="4"/>
    </row>
    <row r="140" spans="1:23" ht="14.25" customHeight="1">
      <c r="A140" s="4"/>
      <c r="B140" s="4"/>
      <c r="C140" s="4"/>
      <c r="D140" s="4"/>
      <c r="E140" s="4"/>
      <c r="F140" s="4"/>
      <c r="G140" s="4"/>
      <c r="H140" s="4"/>
      <c r="I140" s="4"/>
      <c r="J140" s="4"/>
      <c r="K140" s="4"/>
      <c r="L140" s="4"/>
      <c r="M140" s="4"/>
      <c r="N140" s="4"/>
      <c r="O140" s="4"/>
      <c r="P140" s="4"/>
      <c r="Q140" s="4"/>
      <c r="R140" s="4"/>
      <c r="S140" s="4"/>
      <c r="T140" s="4"/>
      <c r="U140" s="4"/>
      <c r="V140" s="4"/>
      <c r="W140" s="4"/>
    </row>
    <row r="141" spans="1:23" ht="14.25" customHeight="1">
      <c r="A141" s="4"/>
      <c r="B141" s="4"/>
      <c r="C141" s="4"/>
      <c r="D141" s="4"/>
      <c r="E141" s="4"/>
      <c r="F141" s="4"/>
      <c r="G141" s="4"/>
      <c r="H141" s="4"/>
      <c r="I141" s="4"/>
      <c r="J141" s="4"/>
      <c r="K141" s="4"/>
      <c r="L141" s="4"/>
      <c r="M141" s="4"/>
      <c r="N141" s="4"/>
      <c r="O141" s="4"/>
      <c r="P141" s="4"/>
      <c r="Q141" s="4"/>
      <c r="R141" s="4"/>
      <c r="S141" s="4"/>
      <c r="T141" s="4"/>
      <c r="U141" s="4"/>
      <c r="V141" s="4"/>
      <c r="W141" s="4"/>
    </row>
    <row r="142" spans="1:23" ht="14.25" customHeight="1">
      <c r="A142" s="4"/>
      <c r="B142" s="4"/>
      <c r="C142" s="4"/>
      <c r="D142" s="4"/>
      <c r="E142" s="4"/>
      <c r="F142" s="4"/>
      <c r="G142" s="4"/>
      <c r="H142" s="4"/>
      <c r="I142" s="4"/>
      <c r="J142" s="4"/>
      <c r="K142" s="4"/>
      <c r="L142" s="4"/>
      <c r="M142" s="4"/>
      <c r="N142" s="4"/>
      <c r="O142" s="4"/>
      <c r="P142" s="4"/>
      <c r="Q142" s="4"/>
      <c r="R142" s="4"/>
      <c r="S142" s="4"/>
      <c r="T142" s="4"/>
      <c r="U142" s="4"/>
      <c r="V142" s="4"/>
      <c r="W142" s="4"/>
    </row>
    <row r="143" spans="1:23" ht="14.25" customHeight="1">
      <c r="A143" s="4"/>
      <c r="B143" s="4"/>
      <c r="C143" s="4"/>
      <c r="D143" s="4"/>
      <c r="E143" s="4"/>
      <c r="F143" s="4"/>
      <c r="G143" s="4"/>
      <c r="H143" s="4"/>
      <c r="I143" s="4"/>
      <c r="J143" s="4"/>
      <c r="K143" s="4"/>
      <c r="L143" s="4"/>
      <c r="M143" s="4"/>
      <c r="N143" s="4"/>
      <c r="O143" s="4"/>
      <c r="P143" s="4"/>
      <c r="Q143" s="4"/>
      <c r="R143" s="4"/>
      <c r="S143" s="4"/>
      <c r="T143" s="4"/>
      <c r="U143" s="4"/>
      <c r="V143" s="4"/>
      <c r="W143" s="4"/>
    </row>
    <row r="144" spans="1:23" ht="14.25" customHeight="1">
      <c r="A144" s="4"/>
      <c r="B144" s="4"/>
      <c r="C144" s="4"/>
      <c r="D144" s="4"/>
      <c r="E144" s="4"/>
      <c r="F144" s="4"/>
      <c r="G144" s="4"/>
      <c r="H144" s="4"/>
      <c r="I144" s="4"/>
      <c r="J144" s="4"/>
      <c r="K144" s="4"/>
      <c r="L144" s="4"/>
      <c r="M144" s="4"/>
      <c r="N144" s="4"/>
      <c r="O144" s="4"/>
      <c r="P144" s="4"/>
      <c r="Q144" s="4"/>
      <c r="R144" s="4"/>
      <c r="S144" s="4"/>
      <c r="T144" s="4"/>
      <c r="U144" s="4"/>
      <c r="V144" s="4"/>
      <c r="W144" s="4"/>
    </row>
    <row r="145" spans="1:23" ht="14.25" customHeight="1">
      <c r="A145" s="4"/>
      <c r="B145" s="4"/>
      <c r="C145" s="4"/>
      <c r="D145" s="4"/>
      <c r="E145" s="4"/>
      <c r="F145" s="4"/>
      <c r="G145" s="4"/>
      <c r="H145" s="4"/>
      <c r="I145" s="4"/>
      <c r="J145" s="4"/>
      <c r="K145" s="4"/>
      <c r="L145" s="4"/>
      <c r="M145" s="4"/>
      <c r="N145" s="4"/>
      <c r="O145" s="4"/>
      <c r="P145" s="4"/>
      <c r="Q145" s="4"/>
      <c r="R145" s="4"/>
      <c r="S145" s="4"/>
      <c r="T145" s="4"/>
      <c r="U145" s="4"/>
      <c r="V145" s="4"/>
      <c r="W145" s="4"/>
    </row>
    <row r="146" spans="1:23" ht="14.25" customHeight="1">
      <c r="A146" s="4"/>
      <c r="B146" s="4"/>
      <c r="C146" s="4"/>
      <c r="D146" s="4"/>
      <c r="E146" s="4"/>
      <c r="F146" s="4"/>
      <c r="G146" s="4"/>
      <c r="H146" s="4"/>
      <c r="I146" s="4"/>
      <c r="J146" s="4"/>
      <c r="K146" s="4"/>
      <c r="L146" s="4"/>
      <c r="M146" s="4"/>
      <c r="N146" s="4"/>
      <c r="O146" s="4"/>
      <c r="P146" s="4"/>
      <c r="Q146" s="4"/>
      <c r="R146" s="4"/>
      <c r="S146" s="4"/>
      <c r="T146" s="4"/>
      <c r="U146" s="4"/>
      <c r="V146" s="4"/>
      <c r="W146" s="4"/>
    </row>
    <row r="147" spans="1:23" ht="14.25" customHeight="1">
      <c r="A147" s="4"/>
      <c r="B147" s="4"/>
      <c r="C147" s="4"/>
      <c r="D147" s="4"/>
      <c r="E147" s="4"/>
      <c r="F147" s="4"/>
      <c r="G147" s="4"/>
      <c r="H147" s="4"/>
      <c r="I147" s="4"/>
      <c r="J147" s="4"/>
      <c r="K147" s="4"/>
      <c r="L147" s="4"/>
      <c r="M147" s="4"/>
      <c r="N147" s="4"/>
      <c r="O147" s="4"/>
      <c r="P147" s="4"/>
      <c r="Q147" s="4"/>
      <c r="R147" s="4"/>
      <c r="S147" s="4"/>
      <c r="T147" s="4"/>
      <c r="U147" s="4"/>
      <c r="V147" s="4"/>
      <c r="W147" s="4"/>
    </row>
    <row r="148" spans="1:23" ht="14.25" customHeight="1">
      <c r="A148" s="4"/>
      <c r="B148" s="4"/>
      <c r="C148" s="4"/>
      <c r="D148" s="4"/>
      <c r="E148" s="4"/>
      <c r="F148" s="4"/>
      <c r="G148" s="4"/>
      <c r="H148" s="4"/>
      <c r="I148" s="4"/>
      <c r="J148" s="4"/>
      <c r="K148" s="4"/>
      <c r="L148" s="4"/>
      <c r="M148" s="4"/>
      <c r="N148" s="4"/>
      <c r="O148" s="4"/>
      <c r="P148" s="4"/>
      <c r="Q148" s="4"/>
      <c r="R148" s="4"/>
      <c r="S148" s="4"/>
      <c r="T148" s="4"/>
      <c r="U148" s="4"/>
      <c r="V148" s="4"/>
      <c r="W148" s="4"/>
    </row>
    <row r="149" spans="1:23" ht="14.25" customHeight="1">
      <c r="A149" s="4"/>
      <c r="B149" s="4"/>
      <c r="C149" s="4"/>
      <c r="D149" s="4"/>
      <c r="E149" s="4"/>
      <c r="F149" s="4"/>
      <c r="G149" s="4"/>
      <c r="H149" s="4"/>
      <c r="I149" s="4"/>
      <c r="J149" s="4"/>
      <c r="K149" s="4"/>
      <c r="L149" s="4"/>
      <c r="M149" s="4"/>
      <c r="N149" s="4"/>
      <c r="O149" s="4"/>
      <c r="P149" s="4"/>
      <c r="Q149" s="4"/>
      <c r="R149" s="4"/>
      <c r="S149" s="4"/>
      <c r="T149" s="4"/>
      <c r="U149" s="4"/>
      <c r="V149" s="4"/>
      <c r="W149" s="4"/>
    </row>
    <row r="150" spans="1:23" ht="14.25" customHeight="1">
      <c r="A150" s="4"/>
      <c r="B150" s="4"/>
      <c r="C150" s="4"/>
      <c r="D150" s="4"/>
      <c r="E150" s="4"/>
      <c r="F150" s="4"/>
      <c r="G150" s="4"/>
      <c r="H150" s="4"/>
      <c r="I150" s="4"/>
      <c r="J150" s="4"/>
      <c r="K150" s="4"/>
      <c r="L150" s="4"/>
      <c r="M150" s="4"/>
      <c r="N150" s="4"/>
      <c r="O150" s="4"/>
      <c r="P150" s="4"/>
      <c r="Q150" s="4"/>
      <c r="R150" s="4"/>
      <c r="S150" s="4"/>
      <c r="T150" s="4"/>
      <c r="U150" s="4"/>
      <c r="V150" s="4"/>
      <c r="W150" s="4"/>
    </row>
    <row r="151" spans="1:23" ht="14.25" customHeight="1">
      <c r="A151" s="4"/>
      <c r="B151" s="4"/>
      <c r="C151" s="4"/>
      <c r="D151" s="4"/>
      <c r="E151" s="4"/>
      <c r="F151" s="4"/>
      <c r="G151" s="4"/>
      <c r="H151" s="4"/>
      <c r="I151" s="4"/>
      <c r="J151" s="4"/>
      <c r="K151" s="4"/>
      <c r="L151" s="4"/>
      <c r="M151" s="4"/>
      <c r="N151" s="4"/>
      <c r="O151" s="4"/>
      <c r="P151" s="4"/>
      <c r="Q151" s="4"/>
      <c r="R151" s="4"/>
      <c r="S151" s="4"/>
      <c r="T151" s="4"/>
      <c r="U151" s="4"/>
      <c r="V151" s="4"/>
      <c r="W151" s="4"/>
    </row>
    <row r="152" spans="1:23" ht="14.25" customHeight="1">
      <c r="A152" s="4"/>
      <c r="B152" s="4"/>
      <c r="C152" s="4"/>
      <c r="D152" s="4"/>
      <c r="E152" s="4"/>
      <c r="F152" s="4"/>
      <c r="G152" s="4"/>
      <c r="H152" s="4"/>
      <c r="I152" s="4"/>
      <c r="J152" s="4"/>
      <c r="K152" s="4"/>
      <c r="L152" s="4"/>
      <c r="M152" s="4"/>
      <c r="N152" s="4"/>
      <c r="O152" s="4"/>
      <c r="P152" s="4"/>
      <c r="Q152" s="4"/>
      <c r="R152" s="4"/>
      <c r="S152" s="4"/>
      <c r="T152" s="4"/>
      <c r="U152" s="4"/>
      <c r="V152" s="4"/>
      <c r="W152" s="4"/>
    </row>
    <row r="153" spans="1:23" ht="14.25" customHeight="1">
      <c r="A153" s="4"/>
      <c r="B153" s="4"/>
      <c r="C153" s="4"/>
      <c r="D153" s="4"/>
      <c r="E153" s="4"/>
      <c r="F153" s="4"/>
      <c r="G153" s="4"/>
      <c r="H153" s="4"/>
      <c r="I153" s="4"/>
      <c r="J153" s="4"/>
      <c r="K153" s="4"/>
      <c r="L153" s="4"/>
      <c r="M153" s="4"/>
      <c r="N153" s="4"/>
      <c r="O153" s="4"/>
      <c r="P153" s="4"/>
      <c r="Q153" s="4"/>
      <c r="R153" s="4"/>
      <c r="S153" s="4"/>
      <c r="T153" s="4"/>
      <c r="U153" s="4"/>
      <c r="V153" s="4"/>
      <c r="W153" s="4"/>
    </row>
    <row r="154" spans="1:23" ht="14.25" customHeight="1">
      <c r="A154" s="4"/>
      <c r="B154" s="4"/>
      <c r="C154" s="4"/>
      <c r="D154" s="4"/>
      <c r="E154" s="4"/>
      <c r="F154" s="4"/>
      <c r="G154" s="4"/>
      <c r="H154" s="4"/>
      <c r="I154" s="4"/>
      <c r="J154" s="4"/>
      <c r="K154" s="4"/>
      <c r="L154" s="4"/>
      <c r="M154" s="4"/>
      <c r="N154" s="4"/>
      <c r="O154" s="4"/>
      <c r="P154" s="4"/>
      <c r="Q154" s="4"/>
      <c r="R154" s="4"/>
      <c r="S154" s="4"/>
      <c r="T154" s="4"/>
      <c r="U154" s="4"/>
      <c r="V154" s="4"/>
      <c r="W154" s="4"/>
    </row>
    <row r="155" spans="1:23" ht="14.25" customHeight="1">
      <c r="A155" s="4"/>
      <c r="B155" s="4"/>
      <c r="C155" s="4"/>
      <c r="D155" s="4"/>
      <c r="E155" s="4"/>
      <c r="F155" s="4"/>
      <c r="G155" s="4"/>
      <c r="H155" s="4"/>
      <c r="I155" s="4"/>
      <c r="J155" s="4"/>
      <c r="K155" s="4"/>
      <c r="L155" s="4"/>
      <c r="M155" s="4"/>
      <c r="N155" s="4"/>
      <c r="O155" s="4"/>
      <c r="P155" s="4"/>
      <c r="Q155" s="4"/>
      <c r="R155" s="4"/>
      <c r="S155" s="4"/>
      <c r="T155" s="4"/>
      <c r="U155" s="4"/>
      <c r="V155" s="4"/>
      <c r="W155" s="4"/>
    </row>
    <row r="156" spans="1:23" ht="14.25" customHeight="1">
      <c r="A156" s="4"/>
      <c r="B156" s="4"/>
      <c r="C156" s="4"/>
      <c r="D156" s="4"/>
      <c r="E156" s="4"/>
      <c r="F156" s="4"/>
      <c r="G156" s="4"/>
      <c r="H156" s="4"/>
      <c r="I156" s="4"/>
      <c r="J156" s="4"/>
      <c r="K156" s="4"/>
      <c r="L156" s="4"/>
      <c r="M156" s="4"/>
      <c r="N156" s="4"/>
      <c r="O156" s="4"/>
      <c r="P156" s="4"/>
      <c r="Q156" s="4"/>
      <c r="R156" s="4"/>
      <c r="S156" s="4"/>
      <c r="T156" s="4"/>
      <c r="U156" s="4"/>
      <c r="V156" s="4"/>
      <c r="W156" s="4"/>
    </row>
    <row r="157" spans="1:23" ht="14.25" customHeight="1">
      <c r="A157" s="4"/>
      <c r="B157" s="4"/>
      <c r="C157" s="4"/>
      <c r="D157" s="4"/>
      <c r="E157" s="4"/>
      <c r="F157" s="4"/>
      <c r="G157" s="4"/>
      <c r="H157" s="4"/>
      <c r="I157" s="4"/>
      <c r="J157" s="4"/>
      <c r="K157" s="4"/>
      <c r="L157" s="4"/>
      <c r="M157" s="4"/>
      <c r="N157" s="4"/>
      <c r="O157" s="4"/>
      <c r="P157" s="4"/>
      <c r="Q157" s="4"/>
      <c r="R157" s="4"/>
      <c r="S157" s="4"/>
      <c r="T157" s="4"/>
      <c r="U157" s="4"/>
      <c r="V157" s="4"/>
      <c r="W157" s="4"/>
    </row>
    <row r="158" spans="1:23" ht="14.25" customHeight="1">
      <c r="A158" s="4"/>
      <c r="B158" s="4"/>
      <c r="C158" s="4"/>
      <c r="D158" s="4"/>
      <c r="E158" s="4"/>
      <c r="F158" s="4"/>
      <c r="G158" s="4"/>
      <c r="H158" s="4"/>
      <c r="I158" s="4"/>
      <c r="J158" s="4"/>
      <c r="K158" s="4"/>
      <c r="L158" s="4"/>
      <c r="M158" s="4"/>
      <c r="N158" s="4"/>
      <c r="O158" s="4"/>
      <c r="P158" s="4"/>
      <c r="Q158" s="4"/>
      <c r="R158" s="4"/>
      <c r="S158" s="4"/>
      <c r="T158" s="4"/>
      <c r="U158" s="4"/>
      <c r="V158" s="4"/>
      <c r="W158" s="4"/>
    </row>
    <row r="159" spans="1:23" ht="14.25" customHeight="1">
      <c r="A159" s="4"/>
      <c r="B159" s="4"/>
      <c r="C159" s="4"/>
      <c r="D159" s="4"/>
      <c r="E159" s="4"/>
      <c r="F159" s="4"/>
      <c r="G159" s="4"/>
      <c r="H159" s="4"/>
      <c r="I159" s="4"/>
      <c r="J159" s="4"/>
      <c r="K159" s="4"/>
      <c r="L159" s="4"/>
      <c r="M159" s="4"/>
      <c r="N159" s="4"/>
      <c r="O159" s="4"/>
      <c r="P159" s="4"/>
      <c r="Q159" s="4"/>
      <c r="R159" s="4"/>
      <c r="S159" s="4"/>
      <c r="T159" s="4"/>
      <c r="U159" s="4"/>
      <c r="V159" s="4"/>
      <c r="W159" s="4"/>
    </row>
    <row r="160" spans="1:23" ht="14.25" customHeight="1">
      <c r="A160" s="4"/>
      <c r="B160" s="4"/>
      <c r="C160" s="4"/>
      <c r="D160" s="4"/>
      <c r="E160" s="4"/>
      <c r="F160" s="4"/>
      <c r="G160" s="4"/>
      <c r="H160" s="4"/>
      <c r="I160" s="4"/>
      <c r="J160" s="4"/>
      <c r="K160" s="4"/>
      <c r="L160" s="4"/>
      <c r="M160" s="4"/>
      <c r="N160" s="4"/>
      <c r="O160" s="4"/>
      <c r="P160" s="4"/>
      <c r="Q160" s="4"/>
      <c r="R160" s="4"/>
      <c r="S160" s="4"/>
      <c r="T160" s="4"/>
      <c r="U160" s="4"/>
      <c r="V160" s="4"/>
      <c r="W160" s="4"/>
    </row>
    <row r="161" spans="1:23" ht="14.25" customHeight="1">
      <c r="A161" s="4"/>
      <c r="B161" s="4"/>
      <c r="C161" s="4"/>
      <c r="D161" s="4"/>
      <c r="E161" s="4"/>
      <c r="F161" s="4"/>
      <c r="G161" s="4"/>
      <c r="H161" s="4"/>
      <c r="I161" s="4"/>
      <c r="J161" s="4"/>
      <c r="K161" s="4"/>
      <c r="L161" s="4"/>
      <c r="M161" s="4"/>
      <c r="N161" s="4"/>
      <c r="O161" s="4"/>
      <c r="P161" s="4"/>
      <c r="Q161" s="4"/>
      <c r="R161" s="4"/>
      <c r="S161" s="4"/>
      <c r="T161" s="4"/>
      <c r="U161" s="4"/>
      <c r="V161" s="4"/>
      <c r="W161" s="4"/>
    </row>
    <row r="162" spans="1:23" ht="14.25" customHeight="1">
      <c r="A162" s="4"/>
      <c r="B162" s="4"/>
      <c r="C162" s="4"/>
      <c r="D162" s="4"/>
      <c r="E162" s="4"/>
      <c r="F162" s="4"/>
      <c r="G162" s="4"/>
      <c r="H162" s="4"/>
      <c r="I162" s="4"/>
      <c r="J162" s="4"/>
      <c r="K162" s="4"/>
      <c r="L162" s="4"/>
      <c r="M162" s="4"/>
      <c r="N162" s="4"/>
      <c r="O162" s="4"/>
      <c r="P162" s="4"/>
      <c r="Q162" s="4"/>
      <c r="R162" s="4"/>
      <c r="S162" s="4"/>
      <c r="T162" s="4"/>
      <c r="U162" s="4"/>
      <c r="V162" s="4"/>
      <c r="W162" s="4"/>
    </row>
    <row r="163" spans="1:23" ht="14.25" customHeight="1">
      <c r="A163" s="4"/>
      <c r="B163" s="4"/>
      <c r="C163" s="4"/>
      <c r="D163" s="4"/>
      <c r="E163" s="4"/>
      <c r="F163" s="4"/>
      <c r="G163" s="4"/>
      <c r="H163" s="4"/>
      <c r="I163" s="4"/>
      <c r="J163" s="4"/>
      <c r="K163" s="4"/>
      <c r="L163" s="4"/>
      <c r="M163" s="4"/>
      <c r="N163" s="4"/>
      <c r="O163" s="4"/>
      <c r="P163" s="4"/>
      <c r="Q163" s="4"/>
      <c r="R163" s="4"/>
      <c r="S163" s="4"/>
      <c r="T163" s="4"/>
      <c r="U163" s="4"/>
      <c r="V163" s="4"/>
      <c r="W163" s="4"/>
    </row>
    <row r="164" spans="1:23" ht="14.25" customHeight="1">
      <c r="A164" s="4"/>
      <c r="B164" s="4"/>
      <c r="C164" s="4"/>
      <c r="D164" s="4"/>
      <c r="E164" s="4"/>
      <c r="F164" s="4"/>
      <c r="G164" s="4"/>
      <c r="H164" s="4"/>
      <c r="I164" s="4"/>
      <c r="J164" s="4"/>
      <c r="K164" s="4"/>
      <c r="L164" s="4"/>
      <c r="M164" s="4"/>
      <c r="N164" s="4"/>
      <c r="O164" s="4"/>
      <c r="P164" s="4"/>
      <c r="Q164" s="4"/>
      <c r="R164" s="4"/>
      <c r="S164" s="4"/>
      <c r="T164" s="4"/>
      <c r="U164" s="4"/>
      <c r="V164" s="4"/>
      <c r="W164" s="4"/>
    </row>
    <row r="165" spans="1:23" ht="14.25" customHeight="1">
      <c r="A165" s="4"/>
      <c r="B165" s="4"/>
      <c r="C165" s="4"/>
      <c r="D165" s="4"/>
      <c r="E165" s="4"/>
      <c r="F165" s="4"/>
      <c r="G165" s="4"/>
      <c r="H165" s="4"/>
      <c r="I165" s="4"/>
      <c r="J165" s="4"/>
      <c r="K165" s="4"/>
      <c r="L165" s="4"/>
      <c r="M165" s="4"/>
      <c r="N165" s="4"/>
      <c r="O165" s="4"/>
      <c r="P165" s="4"/>
      <c r="Q165" s="4"/>
      <c r="R165" s="4"/>
      <c r="S165" s="4"/>
      <c r="T165" s="4"/>
      <c r="U165" s="4"/>
      <c r="V165" s="4"/>
      <c r="W165" s="4"/>
    </row>
    <row r="166" spans="1:23" ht="14.25" customHeight="1">
      <c r="A166" s="4"/>
      <c r="B166" s="4"/>
      <c r="C166" s="4"/>
      <c r="D166" s="4"/>
      <c r="E166" s="4"/>
      <c r="F166" s="4"/>
      <c r="G166" s="4"/>
      <c r="H166" s="4"/>
      <c r="I166" s="4"/>
      <c r="J166" s="4"/>
      <c r="K166" s="4"/>
      <c r="L166" s="4"/>
      <c r="M166" s="4"/>
      <c r="N166" s="4"/>
      <c r="O166" s="4"/>
      <c r="P166" s="4"/>
      <c r="Q166" s="4"/>
      <c r="R166" s="4"/>
      <c r="S166" s="4"/>
      <c r="T166" s="4"/>
      <c r="U166" s="4"/>
      <c r="V166" s="4"/>
      <c r="W166" s="4"/>
    </row>
    <row r="167" spans="1:23" ht="14.25" customHeight="1">
      <c r="A167" s="4"/>
      <c r="B167" s="4"/>
      <c r="C167" s="4"/>
      <c r="D167" s="4"/>
      <c r="E167" s="4"/>
      <c r="F167" s="4"/>
      <c r="G167" s="4"/>
      <c r="H167" s="4"/>
      <c r="I167" s="4"/>
      <c r="J167" s="4"/>
      <c r="K167" s="4"/>
      <c r="L167" s="4"/>
      <c r="M167" s="4"/>
      <c r="N167" s="4"/>
      <c r="O167" s="4"/>
      <c r="P167" s="4"/>
      <c r="Q167" s="4"/>
      <c r="R167" s="4"/>
      <c r="S167" s="4"/>
      <c r="T167" s="4"/>
      <c r="U167" s="4"/>
      <c r="V167" s="4"/>
      <c r="W167" s="4"/>
    </row>
    <row r="168" spans="1:23" ht="14.25" customHeight="1">
      <c r="A168" s="4"/>
      <c r="B168" s="4"/>
      <c r="C168" s="4"/>
      <c r="D168" s="4"/>
      <c r="E168" s="4"/>
      <c r="F168" s="4"/>
      <c r="G168" s="4"/>
      <c r="H168" s="4"/>
      <c r="I168" s="4"/>
      <c r="J168" s="4"/>
      <c r="K168" s="4"/>
      <c r="L168" s="4"/>
      <c r="M168" s="4"/>
      <c r="N168" s="4"/>
      <c r="O168" s="4"/>
      <c r="P168" s="4"/>
      <c r="Q168" s="4"/>
      <c r="R168" s="4"/>
      <c r="S168" s="4"/>
      <c r="T168" s="4"/>
      <c r="U168" s="4"/>
      <c r="V168" s="4"/>
      <c r="W168" s="4"/>
    </row>
    <row r="169" spans="1:23" ht="14.25" customHeight="1">
      <c r="A169" s="4"/>
      <c r="B169" s="4"/>
      <c r="C169" s="4"/>
      <c r="D169" s="4"/>
      <c r="E169" s="4"/>
      <c r="F169" s="4"/>
      <c r="G169" s="4"/>
      <c r="H169" s="4"/>
      <c r="I169" s="4"/>
      <c r="J169" s="4"/>
      <c r="K169" s="4"/>
      <c r="L169" s="4"/>
      <c r="M169" s="4"/>
      <c r="N169" s="4"/>
      <c r="O169" s="4"/>
      <c r="P169" s="4"/>
      <c r="Q169" s="4"/>
      <c r="R169" s="4"/>
      <c r="S169" s="4"/>
      <c r="T169" s="4"/>
      <c r="U169" s="4"/>
      <c r="V169" s="4"/>
      <c r="W169" s="4"/>
    </row>
    <row r="170" spans="1:23" ht="14.25" customHeight="1">
      <c r="A170" s="4"/>
      <c r="B170" s="4"/>
      <c r="C170" s="4"/>
      <c r="D170" s="4"/>
      <c r="E170" s="4"/>
      <c r="F170" s="4"/>
      <c r="G170" s="4"/>
      <c r="H170" s="4"/>
      <c r="I170" s="4"/>
      <c r="J170" s="4"/>
      <c r="K170" s="4"/>
      <c r="L170" s="4"/>
      <c r="M170" s="4"/>
      <c r="N170" s="4"/>
      <c r="O170" s="4"/>
      <c r="P170" s="4"/>
      <c r="Q170" s="4"/>
      <c r="R170" s="4"/>
      <c r="S170" s="4"/>
      <c r="T170" s="4"/>
      <c r="U170" s="4"/>
      <c r="V170" s="4"/>
      <c r="W170" s="4"/>
    </row>
    <row r="171" spans="1:23" ht="14.25" customHeight="1">
      <c r="A171" s="4"/>
      <c r="B171" s="4"/>
      <c r="C171" s="4"/>
      <c r="D171" s="4"/>
      <c r="E171" s="4"/>
      <c r="F171" s="4"/>
      <c r="G171" s="4"/>
      <c r="H171" s="4"/>
      <c r="I171" s="4"/>
      <c r="J171" s="4"/>
      <c r="K171" s="4"/>
      <c r="L171" s="4"/>
      <c r="M171" s="4"/>
      <c r="N171" s="4"/>
      <c r="O171" s="4"/>
      <c r="P171" s="4"/>
      <c r="Q171" s="4"/>
      <c r="R171" s="4"/>
      <c r="S171" s="4"/>
      <c r="T171" s="4"/>
      <c r="U171" s="4"/>
      <c r="V171" s="4"/>
      <c r="W171" s="4"/>
    </row>
    <row r="172" spans="1:23" ht="14.25" customHeight="1">
      <c r="A172" s="4"/>
      <c r="B172" s="4"/>
      <c r="C172" s="4"/>
      <c r="D172" s="4"/>
      <c r="E172" s="4"/>
      <c r="F172" s="4"/>
      <c r="G172" s="4"/>
      <c r="H172" s="4"/>
      <c r="I172" s="4"/>
      <c r="J172" s="4"/>
      <c r="K172" s="4"/>
      <c r="L172" s="4"/>
      <c r="M172" s="4"/>
      <c r="N172" s="4"/>
      <c r="O172" s="4"/>
      <c r="P172" s="4"/>
      <c r="Q172" s="4"/>
      <c r="R172" s="4"/>
      <c r="S172" s="4"/>
      <c r="T172" s="4"/>
      <c r="U172" s="4"/>
      <c r="V172" s="4"/>
      <c r="W172" s="4"/>
    </row>
    <row r="173" spans="1:23" ht="14.25" customHeight="1">
      <c r="A173" s="4"/>
      <c r="B173" s="4"/>
      <c r="C173" s="4"/>
      <c r="D173" s="4"/>
      <c r="E173" s="4"/>
      <c r="F173" s="4"/>
      <c r="G173" s="4"/>
      <c r="H173" s="4"/>
      <c r="I173" s="4"/>
      <c r="J173" s="4"/>
      <c r="K173" s="4"/>
      <c r="L173" s="4"/>
      <c r="M173" s="4"/>
      <c r="N173" s="4"/>
      <c r="O173" s="4"/>
      <c r="P173" s="4"/>
      <c r="Q173" s="4"/>
      <c r="R173" s="4"/>
      <c r="S173" s="4"/>
      <c r="T173" s="4"/>
      <c r="U173" s="4"/>
      <c r="V173" s="4"/>
      <c r="W173" s="4"/>
    </row>
    <row r="174" spans="1:23" ht="14.25" customHeight="1">
      <c r="A174" s="4"/>
      <c r="B174" s="4"/>
      <c r="C174" s="4"/>
      <c r="D174" s="4"/>
      <c r="E174" s="4"/>
      <c r="F174" s="4"/>
      <c r="G174" s="4"/>
      <c r="H174" s="4"/>
      <c r="I174" s="4"/>
      <c r="J174" s="4"/>
      <c r="K174" s="4"/>
      <c r="L174" s="4"/>
      <c r="M174" s="4"/>
      <c r="N174" s="4"/>
      <c r="O174" s="4"/>
      <c r="P174" s="4"/>
      <c r="Q174" s="4"/>
      <c r="R174" s="4"/>
      <c r="S174" s="4"/>
      <c r="T174" s="4"/>
      <c r="U174" s="4"/>
      <c r="V174" s="4"/>
      <c r="W174" s="4"/>
    </row>
    <row r="175" spans="1:23" ht="14.25" customHeight="1">
      <c r="A175" s="4"/>
      <c r="B175" s="4"/>
      <c r="C175" s="4"/>
      <c r="D175" s="4"/>
      <c r="E175" s="4"/>
      <c r="F175" s="4"/>
      <c r="G175" s="4"/>
      <c r="H175" s="4"/>
      <c r="I175" s="4"/>
      <c r="J175" s="4"/>
      <c r="K175" s="4"/>
      <c r="L175" s="4"/>
      <c r="M175" s="4"/>
      <c r="N175" s="4"/>
      <c r="O175" s="4"/>
      <c r="P175" s="4"/>
      <c r="Q175" s="4"/>
      <c r="R175" s="4"/>
      <c r="S175" s="4"/>
      <c r="T175" s="4"/>
      <c r="U175" s="4"/>
      <c r="V175" s="4"/>
      <c r="W175" s="4"/>
    </row>
    <row r="176" spans="1:23" ht="14.25" customHeight="1">
      <c r="A176" s="4"/>
      <c r="B176" s="4"/>
      <c r="C176" s="4"/>
      <c r="D176" s="4"/>
      <c r="E176" s="4"/>
      <c r="F176" s="4"/>
      <c r="G176" s="4"/>
      <c r="H176" s="4"/>
      <c r="I176" s="4"/>
      <c r="J176" s="4"/>
      <c r="K176" s="4"/>
      <c r="L176" s="4"/>
      <c r="M176" s="4"/>
      <c r="N176" s="4"/>
      <c r="O176" s="4"/>
      <c r="P176" s="4"/>
      <c r="Q176" s="4"/>
      <c r="R176" s="4"/>
      <c r="S176" s="4"/>
      <c r="T176" s="4"/>
      <c r="U176" s="4"/>
      <c r="V176" s="4"/>
      <c r="W176" s="4"/>
    </row>
    <row r="177" spans="1:23" ht="14.25" customHeight="1">
      <c r="A177" s="4"/>
      <c r="B177" s="4"/>
      <c r="C177" s="4"/>
      <c r="D177" s="4"/>
      <c r="E177" s="4"/>
      <c r="F177" s="4"/>
      <c r="G177" s="4"/>
      <c r="H177" s="4"/>
      <c r="I177" s="4"/>
      <c r="J177" s="4"/>
      <c r="K177" s="4"/>
      <c r="L177" s="4"/>
      <c r="M177" s="4"/>
      <c r="N177" s="4"/>
      <c r="O177" s="4"/>
      <c r="P177" s="4"/>
      <c r="Q177" s="4"/>
      <c r="R177" s="4"/>
      <c r="S177" s="4"/>
      <c r="T177" s="4"/>
      <c r="U177" s="4"/>
      <c r="V177" s="4"/>
      <c r="W177" s="4"/>
    </row>
    <row r="178" spans="1:23" ht="14.25" customHeight="1">
      <c r="A178" s="4"/>
      <c r="B178" s="4"/>
      <c r="C178" s="4"/>
      <c r="D178" s="4"/>
      <c r="E178" s="4"/>
      <c r="F178" s="4"/>
      <c r="G178" s="4"/>
      <c r="H178" s="4"/>
      <c r="I178" s="4"/>
      <c r="J178" s="4"/>
      <c r="K178" s="4"/>
      <c r="L178" s="4"/>
      <c r="M178" s="4"/>
      <c r="N178" s="4"/>
      <c r="O178" s="4"/>
      <c r="P178" s="4"/>
      <c r="Q178" s="4"/>
      <c r="R178" s="4"/>
      <c r="S178" s="4"/>
      <c r="T178" s="4"/>
      <c r="U178" s="4"/>
      <c r="V178" s="4"/>
      <c r="W178" s="4"/>
    </row>
    <row r="179" spans="1:23" ht="14.25" customHeight="1">
      <c r="A179" s="4"/>
      <c r="B179" s="4"/>
      <c r="C179" s="4"/>
      <c r="D179" s="4"/>
      <c r="E179" s="4"/>
      <c r="F179" s="4"/>
      <c r="G179" s="4"/>
      <c r="H179" s="4"/>
      <c r="I179" s="4"/>
      <c r="J179" s="4"/>
      <c r="K179" s="4"/>
      <c r="L179" s="4"/>
      <c r="M179" s="4"/>
      <c r="N179" s="4"/>
      <c r="O179" s="4"/>
      <c r="P179" s="4"/>
      <c r="Q179" s="4"/>
      <c r="R179" s="4"/>
      <c r="S179" s="4"/>
      <c r="T179" s="4"/>
      <c r="U179" s="4"/>
      <c r="V179" s="4"/>
      <c r="W179" s="4"/>
    </row>
    <row r="180" spans="1:23" ht="14.25" customHeight="1">
      <c r="A180" s="4"/>
      <c r="B180" s="4"/>
      <c r="C180" s="4"/>
      <c r="D180" s="4"/>
      <c r="E180" s="4"/>
      <c r="F180" s="4"/>
      <c r="G180" s="4"/>
      <c r="H180" s="4"/>
      <c r="I180" s="4"/>
      <c r="J180" s="4"/>
      <c r="K180" s="4"/>
      <c r="L180" s="4"/>
      <c r="M180" s="4"/>
      <c r="N180" s="4"/>
      <c r="O180" s="4"/>
      <c r="P180" s="4"/>
      <c r="Q180" s="4"/>
      <c r="R180" s="4"/>
      <c r="S180" s="4"/>
      <c r="T180" s="4"/>
      <c r="U180" s="4"/>
      <c r="V180" s="4"/>
      <c r="W180" s="4"/>
    </row>
    <row r="181" spans="1:23" ht="14.25" customHeight="1">
      <c r="A181" s="4"/>
      <c r="B181" s="4"/>
      <c r="C181" s="4"/>
      <c r="D181" s="4"/>
      <c r="E181" s="4"/>
      <c r="F181" s="4"/>
      <c r="G181" s="4"/>
      <c r="H181" s="4"/>
      <c r="I181" s="4"/>
      <c r="J181" s="4"/>
      <c r="K181" s="4"/>
      <c r="L181" s="4"/>
      <c r="M181" s="4"/>
      <c r="N181" s="4"/>
      <c r="O181" s="4"/>
      <c r="P181" s="4"/>
      <c r="Q181" s="4"/>
      <c r="R181" s="4"/>
      <c r="S181" s="4"/>
      <c r="T181" s="4"/>
      <c r="U181" s="4"/>
      <c r="V181" s="4"/>
      <c r="W181" s="4"/>
    </row>
    <row r="182" spans="1:23" ht="14.25" customHeight="1">
      <c r="A182" s="4"/>
      <c r="B182" s="4"/>
      <c r="C182" s="4"/>
      <c r="D182" s="4"/>
      <c r="E182" s="4"/>
      <c r="F182" s="4"/>
      <c r="G182" s="4"/>
      <c r="H182" s="4"/>
      <c r="I182" s="4"/>
      <c r="J182" s="4"/>
      <c r="K182" s="4"/>
      <c r="L182" s="4"/>
      <c r="M182" s="4"/>
      <c r="N182" s="4"/>
      <c r="O182" s="4"/>
      <c r="P182" s="4"/>
      <c r="Q182" s="4"/>
      <c r="R182" s="4"/>
      <c r="S182" s="4"/>
      <c r="T182" s="4"/>
      <c r="U182" s="4"/>
      <c r="V182" s="4"/>
      <c r="W182" s="4"/>
    </row>
    <row r="183" spans="1:23" ht="14.25" customHeight="1">
      <c r="A183" s="4"/>
      <c r="B183" s="4"/>
      <c r="C183" s="4"/>
      <c r="D183" s="4"/>
      <c r="E183" s="4"/>
      <c r="F183" s="4"/>
      <c r="G183" s="4"/>
      <c r="H183" s="4"/>
      <c r="I183" s="4"/>
      <c r="J183" s="4"/>
      <c r="K183" s="4"/>
      <c r="L183" s="4"/>
      <c r="M183" s="4"/>
      <c r="N183" s="4"/>
      <c r="O183" s="4"/>
      <c r="P183" s="4"/>
      <c r="Q183" s="4"/>
      <c r="R183" s="4"/>
      <c r="S183" s="4"/>
      <c r="T183" s="4"/>
      <c r="U183" s="4"/>
      <c r="V183" s="4"/>
      <c r="W183" s="4"/>
    </row>
    <row r="184" spans="1:23" ht="14.25" customHeight="1">
      <c r="A184" s="4"/>
      <c r="B184" s="4"/>
      <c r="C184" s="4"/>
      <c r="D184" s="4"/>
      <c r="E184" s="4"/>
      <c r="F184" s="4"/>
      <c r="G184" s="4"/>
      <c r="H184" s="4"/>
      <c r="I184" s="4"/>
      <c r="J184" s="4"/>
      <c r="K184" s="4"/>
      <c r="L184" s="4"/>
      <c r="M184" s="4"/>
      <c r="N184" s="4"/>
      <c r="O184" s="4"/>
      <c r="P184" s="4"/>
      <c r="Q184" s="4"/>
      <c r="R184" s="4"/>
      <c r="S184" s="4"/>
      <c r="T184" s="4"/>
      <c r="U184" s="4"/>
      <c r="V184" s="4"/>
      <c r="W184" s="4"/>
    </row>
    <row r="185" spans="1:23" ht="14.25" customHeight="1">
      <c r="A185" s="4"/>
      <c r="B185" s="4"/>
      <c r="C185" s="4"/>
      <c r="D185" s="4"/>
      <c r="E185" s="4"/>
      <c r="F185" s="4"/>
      <c r="G185" s="4"/>
      <c r="H185" s="4"/>
      <c r="I185" s="4"/>
      <c r="J185" s="4"/>
      <c r="K185" s="4"/>
      <c r="L185" s="4"/>
      <c r="M185" s="4"/>
      <c r="N185" s="4"/>
      <c r="O185" s="4"/>
      <c r="P185" s="4"/>
      <c r="Q185" s="4"/>
      <c r="R185" s="4"/>
      <c r="S185" s="4"/>
      <c r="T185" s="4"/>
      <c r="U185" s="4"/>
      <c r="V185" s="4"/>
      <c r="W185" s="4"/>
    </row>
    <row r="186" spans="1:23" ht="14.25" customHeight="1">
      <c r="A186" s="4"/>
      <c r="B186" s="4"/>
      <c r="C186" s="4"/>
      <c r="D186" s="4"/>
      <c r="E186" s="4"/>
      <c r="F186" s="4"/>
      <c r="G186" s="4"/>
      <c r="H186" s="4"/>
      <c r="I186" s="4"/>
      <c r="J186" s="4"/>
      <c r="K186" s="4"/>
      <c r="L186" s="4"/>
      <c r="M186" s="4"/>
      <c r="N186" s="4"/>
      <c r="O186" s="4"/>
      <c r="P186" s="4"/>
      <c r="Q186" s="4"/>
      <c r="R186" s="4"/>
      <c r="S186" s="4"/>
      <c r="T186" s="4"/>
      <c r="U186" s="4"/>
      <c r="V186" s="4"/>
      <c r="W186" s="4"/>
    </row>
    <row r="187" spans="1:23" ht="14.25" customHeight="1">
      <c r="A187" s="4"/>
      <c r="B187" s="4"/>
      <c r="C187" s="4"/>
      <c r="D187" s="4"/>
      <c r="E187" s="4"/>
      <c r="F187" s="4"/>
      <c r="G187" s="4"/>
      <c r="H187" s="4"/>
      <c r="I187" s="4"/>
      <c r="J187" s="4"/>
      <c r="K187" s="4"/>
      <c r="L187" s="4"/>
      <c r="M187" s="4"/>
      <c r="N187" s="4"/>
      <c r="O187" s="4"/>
      <c r="P187" s="4"/>
      <c r="Q187" s="4"/>
      <c r="R187" s="4"/>
      <c r="S187" s="4"/>
      <c r="T187" s="4"/>
      <c r="U187" s="4"/>
      <c r="V187" s="4"/>
      <c r="W187" s="4"/>
    </row>
    <row r="188" spans="1:23" ht="14.25" customHeight="1">
      <c r="A188" s="4"/>
      <c r="B188" s="4"/>
      <c r="C188" s="4"/>
      <c r="D188" s="4"/>
      <c r="E188" s="4"/>
      <c r="F188" s="4"/>
      <c r="G188" s="4"/>
      <c r="H188" s="4"/>
      <c r="I188" s="4"/>
      <c r="J188" s="4"/>
      <c r="K188" s="4"/>
      <c r="L188" s="4"/>
      <c r="M188" s="4"/>
      <c r="N188" s="4"/>
      <c r="O188" s="4"/>
      <c r="P188" s="4"/>
      <c r="Q188" s="4"/>
      <c r="R188" s="4"/>
      <c r="S188" s="4"/>
      <c r="T188" s="4"/>
      <c r="U188" s="4"/>
      <c r="V188" s="4"/>
      <c r="W188" s="4"/>
    </row>
    <row r="189" spans="1:23" ht="14.25" customHeight="1">
      <c r="A189" s="4"/>
      <c r="B189" s="4"/>
      <c r="C189" s="4"/>
      <c r="D189" s="4"/>
      <c r="E189" s="4"/>
      <c r="F189" s="4"/>
      <c r="G189" s="4"/>
      <c r="H189" s="4"/>
      <c r="I189" s="4"/>
      <c r="J189" s="4"/>
      <c r="K189" s="4"/>
      <c r="L189" s="4"/>
      <c r="M189" s="4"/>
      <c r="N189" s="4"/>
      <c r="O189" s="4"/>
      <c r="P189" s="4"/>
      <c r="Q189" s="4"/>
      <c r="R189" s="4"/>
      <c r="S189" s="4"/>
      <c r="T189" s="4"/>
      <c r="U189" s="4"/>
      <c r="V189" s="4"/>
      <c r="W189" s="4"/>
    </row>
    <row r="190" spans="1:23" ht="14.25" customHeight="1">
      <c r="A190" s="4"/>
      <c r="B190" s="4"/>
      <c r="C190" s="4"/>
      <c r="D190" s="4"/>
      <c r="E190" s="4"/>
      <c r="F190" s="4"/>
      <c r="G190" s="4"/>
      <c r="H190" s="4"/>
      <c r="I190" s="4"/>
      <c r="J190" s="4"/>
      <c r="K190" s="4"/>
      <c r="L190" s="4"/>
      <c r="M190" s="4"/>
      <c r="N190" s="4"/>
      <c r="O190" s="4"/>
      <c r="P190" s="4"/>
      <c r="Q190" s="4"/>
      <c r="R190" s="4"/>
      <c r="S190" s="4"/>
      <c r="T190" s="4"/>
      <c r="U190" s="4"/>
      <c r="V190" s="4"/>
      <c r="W190" s="4"/>
    </row>
    <row r="191" spans="1:23" ht="14.25" customHeight="1">
      <c r="A191" s="4"/>
      <c r="B191" s="4"/>
      <c r="C191" s="4"/>
      <c r="D191" s="4"/>
      <c r="E191" s="4"/>
      <c r="F191" s="4"/>
      <c r="G191" s="4"/>
      <c r="H191" s="4"/>
      <c r="I191" s="4"/>
      <c r="J191" s="4"/>
      <c r="K191" s="4"/>
      <c r="L191" s="4"/>
      <c r="M191" s="4"/>
      <c r="N191" s="4"/>
      <c r="O191" s="4"/>
      <c r="P191" s="4"/>
      <c r="Q191" s="4"/>
      <c r="R191" s="4"/>
      <c r="S191" s="4"/>
      <c r="T191" s="4"/>
      <c r="U191" s="4"/>
      <c r="V191" s="4"/>
      <c r="W191" s="4"/>
    </row>
    <row r="192" spans="1:23" ht="14.25" customHeight="1">
      <c r="A192" s="4"/>
      <c r="B192" s="4"/>
      <c r="C192" s="4"/>
      <c r="D192" s="4"/>
      <c r="E192" s="4"/>
      <c r="F192" s="4"/>
      <c r="G192" s="4"/>
      <c r="H192" s="4"/>
      <c r="I192" s="4"/>
      <c r="J192" s="4"/>
      <c r="K192" s="4"/>
      <c r="L192" s="4"/>
      <c r="M192" s="4"/>
      <c r="N192" s="4"/>
      <c r="O192" s="4"/>
      <c r="P192" s="4"/>
      <c r="Q192" s="4"/>
      <c r="R192" s="4"/>
      <c r="S192" s="4"/>
      <c r="T192" s="4"/>
      <c r="U192" s="4"/>
      <c r="V192" s="4"/>
      <c r="W192" s="4"/>
    </row>
    <row r="193" spans="1:23" ht="14.25" customHeight="1">
      <c r="A193" s="4"/>
      <c r="B193" s="4"/>
      <c r="C193" s="4"/>
      <c r="D193" s="4"/>
      <c r="E193" s="4"/>
      <c r="F193" s="4"/>
      <c r="G193" s="4"/>
      <c r="H193" s="4"/>
      <c r="I193" s="4"/>
      <c r="J193" s="4"/>
      <c r="K193" s="4"/>
      <c r="L193" s="4"/>
      <c r="M193" s="4"/>
      <c r="N193" s="4"/>
      <c r="O193" s="4"/>
      <c r="P193" s="4"/>
      <c r="Q193" s="4"/>
      <c r="R193" s="4"/>
      <c r="S193" s="4"/>
      <c r="T193" s="4"/>
      <c r="U193" s="4"/>
      <c r="V193" s="4"/>
      <c r="W193" s="4"/>
    </row>
    <row r="194" spans="1:23" ht="14.25" customHeight="1">
      <c r="A194" s="4"/>
      <c r="B194" s="4"/>
      <c r="C194" s="4"/>
      <c r="D194" s="4"/>
      <c r="E194" s="4"/>
      <c r="F194" s="4"/>
      <c r="G194" s="4"/>
      <c r="H194" s="4"/>
      <c r="I194" s="4"/>
      <c r="J194" s="4"/>
      <c r="K194" s="4"/>
      <c r="L194" s="4"/>
      <c r="M194" s="4"/>
      <c r="N194" s="4"/>
      <c r="O194" s="4"/>
      <c r="P194" s="4"/>
      <c r="Q194" s="4"/>
      <c r="R194" s="4"/>
      <c r="S194" s="4"/>
      <c r="T194" s="4"/>
      <c r="U194" s="4"/>
      <c r="V194" s="4"/>
      <c r="W194" s="4"/>
    </row>
    <row r="195" spans="1:23" ht="14.25" customHeight="1">
      <c r="A195" s="4"/>
      <c r="B195" s="4"/>
      <c r="C195" s="4"/>
      <c r="D195" s="4"/>
      <c r="E195" s="4"/>
      <c r="F195" s="4"/>
      <c r="G195" s="4"/>
      <c r="H195" s="4"/>
      <c r="I195" s="4"/>
      <c r="J195" s="4"/>
      <c r="K195" s="4"/>
      <c r="L195" s="4"/>
      <c r="M195" s="4"/>
      <c r="N195" s="4"/>
      <c r="O195" s="4"/>
      <c r="P195" s="4"/>
      <c r="Q195" s="4"/>
      <c r="R195" s="4"/>
      <c r="S195" s="4"/>
      <c r="T195" s="4"/>
      <c r="U195" s="4"/>
      <c r="V195" s="4"/>
      <c r="W195" s="4"/>
    </row>
    <row r="196" spans="1:23" ht="14.25" customHeight="1">
      <c r="A196" s="4"/>
      <c r="B196" s="4"/>
      <c r="C196" s="4"/>
      <c r="D196" s="4"/>
      <c r="E196" s="4"/>
      <c r="F196" s="4"/>
      <c r="G196" s="4"/>
      <c r="H196" s="4"/>
      <c r="I196" s="4"/>
      <c r="J196" s="4"/>
      <c r="K196" s="4"/>
      <c r="L196" s="4"/>
      <c r="M196" s="4"/>
      <c r="N196" s="4"/>
      <c r="O196" s="4"/>
      <c r="P196" s="4"/>
      <c r="Q196" s="4"/>
      <c r="R196" s="4"/>
      <c r="S196" s="4"/>
      <c r="T196" s="4"/>
      <c r="U196" s="4"/>
      <c r="V196" s="4"/>
      <c r="W196" s="4"/>
    </row>
    <row r="197" spans="1:23" ht="14.25" customHeight="1">
      <c r="A197" s="4"/>
      <c r="B197" s="4"/>
      <c r="C197" s="4"/>
      <c r="D197" s="4"/>
      <c r="E197" s="4"/>
      <c r="F197" s="4"/>
      <c r="G197" s="4"/>
      <c r="H197" s="4"/>
      <c r="I197" s="4"/>
      <c r="J197" s="4"/>
      <c r="K197" s="4"/>
      <c r="L197" s="4"/>
      <c r="M197" s="4"/>
      <c r="N197" s="4"/>
      <c r="O197" s="4"/>
      <c r="P197" s="4"/>
      <c r="Q197" s="4"/>
      <c r="R197" s="4"/>
      <c r="S197" s="4"/>
      <c r="T197" s="4"/>
      <c r="U197" s="4"/>
      <c r="V197" s="4"/>
      <c r="W197" s="4"/>
    </row>
    <row r="198" spans="1:23" ht="14.25" customHeight="1">
      <c r="A198" s="4"/>
      <c r="B198" s="4"/>
      <c r="C198" s="4"/>
      <c r="D198" s="4"/>
      <c r="E198" s="4"/>
      <c r="F198" s="4"/>
      <c r="G198" s="4"/>
      <c r="H198" s="4"/>
      <c r="I198" s="4"/>
      <c r="J198" s="4"/>
      <c r="K198" s="4"/>
      <c r="L198" s="4"/>
      <c r="M198" s="4"/>
      <c r="N198" s="4"/>
      <c r="O198" s="4"/>
      <c r="P198" s="4"/>
      <c r="Q198" s="4"/>
      <c r="R198" s="4"/>
      <c r="S198" s="4"/>
      <c r="T198" s="4"/>
      <c r="U198" s="4"/>
      <c r="V198" s="4"/>
      <c r="W198" s="4"/>
    </row>
    <row r="199" spans="1:23" ht="14.25" customHeight="1">
      <c r="A199" s="4"/>
      <c r="B199" s="4"/>
      <c r="C199" s="4"/>
      <c r="D199" s="4"/>
      <c r="E199" s="4"/>
      <c r="F199" s="4"/>
      <c r="G199" s="4"/>
      <c r="H199" s="4"/>
      <c r="I199" s="4"/>
      <c r="J199" s="4"/>
      <c r="K199" s="4"/>
      <c r="L199" s="4"/>
      <c r="M199" s="4"/>
      <c r="N199" s="4"/>
      <c r="O199" s="4"/>
      <c r="P199" s="4"/>
      <c r="Q199" s="4"/>
      <c r="R199" s="4"/>
      <c r="S199" s="4"/>
      <c r="T199" s="4"/>
      <c r="U199" s="4"/>
      <c r="V199" s="4"/>
      <c r="W199" s="4"/>
    </row>
    <row r="200" spans="1:23" ht="14.25" customHeight="1">
      <c r="A200" s="4"/>
      <c r="B200" s="4"/>
      <c r="C200" s="4"/>
      <c r="D200" s="4"/>
      <c r="E200" s="4"/>
      <c r="F200" s="4"/>
      <c r="G200" s="4"/>
      <c r="H200" s="4"/>
      <c r="I200" s="4"/>
      <c r="J200" s="4"/>
      <c r="K200" s="4"/>
      <c r="L200" s="4"/>
      <c r="M200" s="4"/>
      <c r="N200" s="4"/>
      <c r="O200" s="4"/>
      <c r="P200" s="4"/>
      <c r="Q200" s="4"/>
      <c r="R200" s="4"/>
      <c r="S200" s="4"/>
      <c r="T200" s="4"/>
      <c r="U200" s="4"/>
      <c r="V200" s="4"/>
      <c r="W200" s="4"/>
    </row>
    <row r="201" spans="1:23" ht="14.25" customHeight="1">
      <c r="A201" s="4"/>
      <c r="B201" s="4"/>
      <c r="C201" s="4"/>
      <c r="D201" s="4"/>
      <c r="E201" s="4"/>
      <c r="F201" s="4"/>
      <c r="G201" s="4"/>
      <c r="H201" s="4"/>
      <c r="I201" s="4"/>
      <c r="J201" s="4"/>
      <c r="K201" s="4"/>
      <c r="L201" s="4"/>
      <c r="M201" s="4"/>
      <c r="N201" s="4"/>
      <c r="O201" s="4"/>
      <c r="P201" s="4"/>
      <c r="Q201" s="4"/>
      <c r="R201" s="4"/>
      <c r="S201" s="4"/>
      <c r="T201" s="4"/>
      <c r="U201" s="4"/>
      <c r="V201" s="4"/>
      <c r="W201" s="4"/>
    </row>
    <row r="202" spans="1:23" ht="14.25" customHeight="1">
      <c r="A202" s="4"/>
      <c r="B202" s="4"/>
      <c r="C202" s="4"/>
      <c r="D202" s="4"/>
      <c r="E202" s="4"/>
      <c r="F202" s="4"/>
      <c r="G202" s="4"/>
      <c r="H202" s="4"/>
      <c r="I202" s="4"/>
      <c r="J202" s="4"/>
      <c r="K202" s="4"/>
      <c r="L202" s="4"/>
      <c r="M202" s="4"/>
      <c r="N202" s="4"/>
      <c r="O202" s="4"/>
      <c r="P202" s="4"/>
      <c r="Q202" s="4"/>
      <c r="R202" s="4"/>
      <c r="S202" s="4"/>
      <c r="T202" s="4"/>
      <c r="U202" s="4"/>
      <c r="V202" s="4"/>
      <c r="W202" s="4"/>
    </row>
    <row r="203" spans="1:23" ht="14.25" customHeight="1">
      <c r="A203" s="4"/>
      <c r="B203" s="4"/>
      <c r="C203" s="4"/>
      <c r="D203" s="4"/>
      <c r="E203" s="4"/>
      <c r="F203" s="4"/>
      <c r="G203" s="4"/>
      <c r="H203" s="4"/>
      <c r="I203" s="4"/>
      <c r="J203" s="4"/>
      <c r="K203" s="4"/>
      <c r="L203" s="4"/>
      <c r="M203" s="4"/>
      <c r="N203" s="4"/>
      <c r="O203" s="4"/>
      <c r="P203" s="4"/>
      <c r="Q203" s="4"/>
      <c r="R203" s="4"/>
      <c r="S203" s="4"/>
      <c r="T203" s="4"/>
      <c r="U203" s="4"/>
      <c r="V203" s="4"/>
      <c r="W203" s="4"/>
    </row>
    <row r="204" spans="1:23" ht="14.25" customHeight="1">
      <c r="A204" s="4"/>
      <c r="B204" s="4"/>
      <c r="C204" s="4"/>
      <c r="D204" s="4"/>
      <c r="E204" s="4"/>
      <c r="F204" s="4"/>
      <c r="G204" s="4"/>
      <c r="H204" s="4"/>
      <c r="I204" s="4"/>
      <c r="J204" s="4"/>
      <c r="K204" s="4"/>
      <c r="L204" s="4"/>
      <c r="M204" s="4"/>
      <c r="N204" s="4"/>
      <c r="O204" s="4"/>
      <c r="P204" s="4"/>
      <c r="Q204" s="4"/>
      <c r="R204" s="4"/>
      <c r="S204" s="4"/>
      <c r="T204" s="4"/>
      <c r="U204" s="4"/>
      <c r="V204" s="4"/>
      <c r="W204" s="4"/>
    </row>
    <row r="205" spans="1:23" ht="14.25" customHeight="1">
      <c r="A205" s="4"/>
      <c r="B205" s="4"/>
      <c r="C205" s="4"/>
      <c r="D205" s="4"/>
      <c r="E205" s="4"/>
      <c r="F205" s="4"/>
      <c r="G205" s="4"/>
      <c r="H205" s="4"/>
      <c r="I205" s="4"/>
      <c r="J205" s="4"/>
      <c r="K205" s="4"/>
      <c r="L205" s="4"/>
      <c r="M205" s="4"/>
      <c r="N205" s="4"/>
      <c r="O205" s="4"/>
      <c r="P205" s="4"/>
      <c r="Q205" s="4"/>
      <c r="R205" s="4"/>
      <c r="S205" s="4"/>
      <c r="T205" s="4"/>
      <c r="U205" s="4"/>
      <c r="V205" s="4"/>
      <c r="W205" s="4"/>
    </row>
    <row r="206" spans="1:23" ht="14.25" customHeight="1">
      <c r="A206" s="4"/>
      <c r="B206" s="4"/>
      <c r="C206" s="4"/>
      <c r="D206" s="4"/>
      <c r="E206" s="4"/>
      <c r="F206" s="4"/>
      <c r="G206" s="4"/>
      <c r="H206" s="4"/>
      <c r="I206" s="4"/>
      <c r="J206" s="4"/>
      <c r="K206" s="4"/>
      <c r="L206" s="4"/>
      <c r="M206" s="4"/>
      <c r="N206" s="4"/>
      <c r="O206" s="4"/>
      <c r="P206" s="4"/>
      <c r="Q206" s="4"/>
      <c r="R206" s="4"/>
      <c r="S206" s="4"/>
      <c r="T206" s="4"/>
      <c r="U206" s="4"/>
      <c r="V206" s="4"/>
      <c r="W206" s="4"/>
    </row>
    <row r="207" spans="1:23" ht="14.25" customHeight="1">
      <c r="A207" s="4"/>
      <c r="B207" s="4"/>
      <c r="C207" s="4"/>
      <c r="D207" s="4"/>
      <c r="E207" s="4"/>
      <c r="F207" s="4"/>
      <c r="G207" s="4"/>
      <c r="H207" s="4"/>
      <c r="I207" s="4"/>
      <c r="J207" s="4"/>
      <c r="K207" s="4"/>
      <c r="L207" s="4"/>
      <c r="M207" s="4"/>
      <c r="N207" s="4"/>
      <c r="O207" s="4"/>
      <c r="P207" s="4"/>
      <c r="Q207" s="4"/>
      <c r="R207" s="4"/>
      <c r="S207" s="4"/>
      <c r="T207" s="4"/>
      <c r="U207" s="4"/>
      <c r="V207" s="4"/>
      <c r="W207" s="4"/>
    </row>
    <row r="208" spans="1:23" ht="14.25" customHeight="1">
      <c r="A208" s="4"/>
      <c r="B208" s="4"/>
      <c r="C208" s="4"/>
      <c r="D208" s="4"/>
      <c r="E208" s="4"/>
      <c r="F208" s="4"/>
      <c r="G208" s="4"/>
      <c r="H208" s="4"/>
      <c r="I208" s="4"/>
      <c r="J208" s="4"/>
      <c r="K208" s="4"/>
      <c r="L208" s="4"/>
      <c r="M208" s="4"/>
      <c r="N208" s="4"/>
      <c r="O208" s="4"/>
      <c r="P208" s="4"/>
      <c r="Q208" s="4"/>
      <c r="R208" s="4"/>
      <c r="S208" s="4"/>
      <c r="T208" s="4"/>
      <c r="U208" s="4"/>
      <c r="V208" s="4"/>
      <c r="W208" s="4"/>
    </row>
    <row r="209" spans="1:23" ht="14.25" customHeight="1">
      <c r="A209" s="4"/>
      <c r="B209" s="4"/>
      <c r="C209" s="4"/>
      <c r="D209" s="4"/>
      <c r="E209" s="4"/>
      <c r="F209" s="4"/>
      <c r="G209" s="4"/>
      <c r="H209" s="4"/>
      <c r="I209" s="4"/>
      <c r="J209" s="4"/>
      <c r="K209" s="4"/>
      <c r="L209" s="4"/>
      <c r="M209" s="4"/>
      <c r="N209" s="4"/>
      <c r="O209" s="4"/>
      <c r="P209" s="4"/>
      <c r="Q209" s="4"/>
      <c r="R209" s="4"/>
      <c r="S209" s="4"/>
      <c r="T209" s="4"/>
      <c r="U209" s="4"/>
      <c r="V209" s="4"/>
      <c r="W209" s="4"/>
    </row>
    <row r="210" spans="1:23" ht="14.25" customHeight="1">
      <c r="A210" s="4"/>
      <c r="B210" s="4"/>
      <c r="C210" s="4"/>
      <c r="D210" s="4"/>
      <c r="E210" s="4"/>
      <c r="F210" s="4"/>
      <c r="G210" s="4"/>
      <c r="H210" s="4"/>
      <c r="I210" s="4"/>
      <c r="J210" s="4"/>
      <c r="K210" s="4"/>
      <c r="L210" s="4"/>
      <c r="M210" s="4"/>
      <c r="N210" s="4"/>
      <c r="O210" s="4"/>
      <c r="P210" s="4"/>
      <c r="Q210" s="4"/>
      <c r="R210" s="4"/>
      <c r="S210" s="4"/>
      <c r="T210" s="4"/>
      <c r="U210" s="4"/>
      <c r="V210" s="4"/>
      <c r="W210" s="4"/>
    </row>
    <row r="211" spans="1:23" ht="14.25" customHeight="1">
      <c r="A211" s="4"/>
      <c r="B211" s="4"/>
      <c r="C211" s="4"/>
      <c r="D211" s="4"/>
      <c r="E211" s="4"/>
      <c r="F211" s="4"/>
      <c r="G211" s="4"/>
      <c r="H211" s="4"/>
      <c r="I211" s="4"/>
      <c r="J211" s="4"/>
      <c r="K211" s="4"/>
      <c r="L211" s="4"/>
      <c r="M211" s="4"/>
      <c r="N211" s="4"/>
      <c r="O211" s="4"/>
      <c r="P211" s="4"/>
      <c r="Q211" s="4"/>
      <c r="R211" s="4"/>
      <c r="S211" s="4"/>
      <c r="T211" s="4"/>
      <c r="U211" s="4"/>
      <c r="V211" s="4"/>
      <c r="W211" s="4"/>
    </row>
    <row r="212" spans="1:23" ht="14.25" customHeight="1">
      <c r="A212" s="4"/>
      <c r="B212" s="4"/>
      <c r="C212" s="4"/>
      <c r="D212" s="4"/>
      <c r="E212" s="4"/>
      <c r="F212" s="4"/>
      <c r="G212" s="4"/>
      <c r="H212" s="4"/>
      <c r="I212" s="4"/>
      <c r="J212" s="4"/>
      <c r="K212" s="4"/>
      <c r="L212" s="4"/>
      <c r="M212" s="4"/>
      <c r="N212" s="4"/>
      <c r="O212" s="4"/>
      <c r="P212" s="4"/>
      <c r="Q212" s="4"/>
      <c r="R212" s="4"/>
      <c r="S212" s="4"/>
      <c r="T212" s="4"/>
      <c r="U212" s="4"/>
      <c r="V212" s="4"/>
      <c r="W212" s="4"/>
    </row>
    <row r="213" spans="1:23" ht="14.25" customHeight="1">
      <c r="A213" s="4"/>
      <c r="B213" s="4"/>
      <c r="C213" s="4"/>
      <c r="D213" s="4"/>
      <c r="E213" s="4"/>
      <c r="F213" s="4"/>
      <c r="G213" s="4"/>
      <c r="H213" s="4"/>
      <c r="I213" s="4"/>
      <c r="J213" s="4"/>
      <c r="K213" s="4"/>
      <c r="L213" s="4"/>
      <c r="M213" s="4"/>
      <c r="N213" s="4"/>
      <c r="O213" s="4"/>
      <c r="P213" s="4"/>
      <c r="Q213" s="4"/>
      <c r="R213" s="4"/>
      <c r="S213" s="4"/>
      <c r="T213" s="4"/>
      <c r="U213" s="4"/>
      <c r="V213" s="4"/>
      <c r="W213" s="4"/>
    </row>
    <row r="214" spans="1:23" ht="14.25" customHeight="1">
      <c r="A214" s="4"/>
      <c r="B214" s="4"/>
      <c r="C214" s="4"/>
      <c r="D214" s="4"/>
      <c r="E214" s="4"/>
      <c r="F214" s="4"/>
      <c r="G214" s="4"/>
      <c r="H214" s="4"/>
      <c r="I214" s="4"/>
      <c r="J214" s="4"/>
      <c r="K214" s="4"/>
      <c r="L214" s="4"/>
      <c r="M214" s="4"/>
      <c r="N214" s="4"/>
      <c r="O214" s="4"/>
      <c r="P214" s="4"/>
      <c r="Q214" s="4"/>
      <c r="R214" s="4"/>
      <c r="S214" s="4"/>
      <c r="T214" s="4"/>
      <c r="U214" s="4"/>
      <c r="V214" s="4"/>
      <c r="W214" s="4"/>
    </row>
    <row r="215" spans="1:23" ht="14.25" customHeight="1">
      <c r="A215" s="4"/>
      <c r="B215" s="4"/>
      <c r="C215" s="4"/>
      <c r="D215" s="4"/>
      <c r="E215" s="4"/>
      <c r="F215" s="4"/>
      <c r="G215" s="4"/>
      <c r="H215" s="4"/>
      <c r="I215" s="4"/>
      <c r="J215" s="4"/>
      <c r="K215" s="4"/>
      <c r="L215" s="4"/>
      <c r="M215" s="4"/>
      <c r="N215" s="4"/>
      <c r="O215" s="4"/>
      <c r="P215" s="4"/>
      <c r="Q215" s="4"/>
      <c r="R215" s="4"/>
      <c r="S215" s="4"/>
      <c r="T215" s="4"/>
      <c r="U215" s="4"/>
      <c r="V215" s="4"/>
      <c r="W215" s="4"/>
    </row>
    <row r="216" spans="1:23" ht="14.25" customHeight="1">
      <c r="A216" s="4"/>
      <c r="B216" s="4"/>
      <c r="C216" s="4"/>
      <c r="D216" s="4"/>
      <c r="E216" s="4"/>
      <c r="F216" s="4"/>
      <c r="G216" s="4"/>
      <c r="H216" s="4"/>
      <c r="I216" s="4"/>
      <c r="J216" s="4"/>
      <c r="K216" s="4"/>
      <c r="L216" s="4"/>
      <c r="M216" s="4"/>
      <c r="N216" s="4"/>
      <c r="O216" s="4"/>
      <c r="P216" s="4"/>
      <c r="Q216" s="4"/>
      <c r="R216" s="4"/>
      <c r="S216" s="4"/>
      <c r="T216" s="4"/>
      <c r="U216" s="4"/>
      <c r="V216" s="4"/>
      <c r="W216" s="4"/>
    </row>
    <row r="217" spans="1:23" ht="14.25" customHeight="1">
      <c r="A217" s="4"/>
      <c r="B217" s="4"/>
      <c r="C217" s="4"/>
      <c r="D217" s="4"/>
      <c r="E217" s="4"/>
      <c r="F217" s="4"/>
      <c r="G217" s="4"/>
      <c r="H217" s="4"/>
      <c r="I217" s="4"/>
      <c r="J217" s="4"/>
      <c r="K217" s="4"/>
      <c r="L217" s="4"/>
      <c r="M217" s="4"/>
      <c r="N217" s="4"/>
      <c r="O217" s="4"/>
      <c r="P217" s="4"/>
      <c r="Q217" s="4"/>
      <c r="R217" s="4"/>
      <c r="S217" s="4"/>
      <c r="T217" s="4"/>
      <c r="U217" s="4"/>
      <c r="V217" s="4"/>
      <c r="W217" s="4"/>
    </row>
    <row r="218" spans="1:23" ht="14.25" customHeight="1">
      <c r="A218" s="4"/>
      <c r="B218" s="4"/>
      <c r="C218" s="4"/>
      <c r="D218" s="4"/>
      <c r="E218" s="4"/>
      <c r="F218" s="4"/>
      <c r="G218" s="4"/>
      <c r="H218" s="4"/>
      <c r="I218" s="4"/>
      <c r="J218" s="4"/>
      <c r="K218" s="4"/>
      <c r="L218" s="4"/>
      <c r="M218" s="4"/>
      <c r="N218" s="4"/>
      <c r="O218" s="4"/>
      <c r="P218" s="4"/>
      <c r="Q218" s="4"/>
      <c r="R218" s="4"/>
      <c r="S218" s="4"/>
      <c r="T218" s="4"/>
      <c r="U218" s="4"/>
      <c r="V218" s="4"/>
      <c r="W218" s="4"/>
    </row>
    <row r="219" spans="1:23" ht="14.25" customHeight="1">
      <c r="A219" s="4"/>
      <c r="B219" s="4"/>
      <c r="C219" s="4"/>
      <c r="D219" s="4"/>
      <c r="E219" s="4"/>
      <c r="F219" s="4"/>
      <c r="G219" s="4"/>
      <c r="H219" s="4"/>
      <c r="I219" s="4"/>
      <c r="J219" s="4"/>
      <c r="K219" s="4"/>
      <c r="L219" s="4"/>
      <c r="M219" s="4"/>
      <c r="N219" s="4"/>
      <c r="O219" s="4"/>
      <c r="P219" s="4"/>
      <c r="Q219" s="4"/>
      <c r="R219" s="4"/>
      <c r="S219" s="4"/>
      <c r="T219" s="4"/>
      <c r="U219" s="4"/>
      <c r="V219" s="4"/>
      <c r="W219" s="4"/>
    </row>
    <row r="220" spans="1:23" ht="14.25" customHeight="1">
      <c r="A220" s="4"/>
      <c r="B220" s="4"/>
      <c r="C220" s="4"/>
      <c r="D220" s="4"/>
      <c r="E220" s="4"/>
      <c r="F220" s="4"/>
      <c r="G220" s="4"/>
      <c r="H220" s="4"/>
      <c r="I220" s="4"/>
      <c r="J220" s="4"/>
      <c r="K220" s="4"/>
      <c r="L220" s="4"/>
      <c r="M220" s="4"/>
      <c r="N220" s="4"/>
      <c r="O220" s="4"/>
      <c r="P220" s="4"/>
      <c r="Q220" s="4"/>
      <c r="R220" s="4"/>
      <c r="S220" s="4"/>
      <c r="T220" s="4"/>
      <c r="U220" s="4"/>
      <c r="V220" s="4"/>
      <c r="W220" s="4"/>
    </row>
    <row r="221" spans="1:23" ht="14.25" customHeight="1">
      <c r="A221" s="4"/>
      <c r="B221" s="4"/>
      <c r="C221" s="4"/>
      <c r="D221" s="4"/>
      <c r="E221" s="4"/>
      <c r="F221" s="4"/>
      <c r="G221" s="4"/>
      <c r="H221" s="4"/>
      <c r="I221" s="4"/>
      <c r="J221" s="4"/>
      <c r="K221" s="4"/>
      <c r="L221" s="4"/>
      <c r="M221" s="4"/>
      <c r="N221" s="4"/>
      <c r="O221" s="4"/>
      <c r="P221" s="4"/>
      <c r="Q221" s="4"/>
      <c r="R221" s="4"/>
      <c r="S221" s="4"/>
      <c r="T221" s="4"/>
      <c r="U221" s="4"/>
      <c r="V221" s="4"/>
      <c r="W221" s="4"/>
    </row>
    <row r="222" spans="1:23" ht="14.25" customHeight="1">
      <c r="A222" s="4"/>
      <c r="B222" s="4"/>
      <c r="C222" s="4"/>
      <c r="D222" s="4"/>
      <c r="E222" s="4"/>
      <c r="F222" s="4"/>
      <c r="G222" s="4"/>
      <c r="H222" s="4"/>
      <c r="I222" s="4"/>
      <c r="J222" s="4"/>
      <c r="K222" s="4"/>
      <c r="L222" s="4"/>
      <c r="M222" s="4"/>
      <c r="N222" s="4"/>
      <c r="O222" s="4"/>
      <c r="P222" s="4"/>
      <c r="Q222" s="4"/>
      <c r="R222" s="4"/>
      <c r="S222" s="4"/>
      <c r="T222" s="4"/>
      <c r="U222" s="4"/>
      <c r="V222" s="4"/>
      <c r="W222" s="4"/>
    </row>
    <row r="223" spans="1:23" ht="14.25" customHeight="1">
      <c r="A223" s="4"/>
      <c r="B223" s="4"/>
      <c r="C223" s="4"/>
      <c r="D223" s="4"/>
      <c r="E223" s="4"/>
      <c r="F223" s="4"/>
      <c r="G223" s="4"/>
      <c r="H223" s="4"/>
      <c r="I223" s="4"/>
      <c r="J223" s="4"/>
      <c r="K223" s="4"/>
      <c r="L223" s="4"/>
      <c r="M223" s="4"/>
      <c r="N223" s="4"/>
      <c r="O223" s="4"/>
      <c r="P223" s="4"/>
      <c r="Q223" s="4"/>
      <c r="R223" s="4"/>
      <c r="S223" s="4"/>
      <c r="T223" s="4"/>
      <c r="U223" s="4"/>
      <c r="V223" s="4"/>
      <c r="W223" s="4"/>
    </row>
    <row r="224" spans="1:23" ht="14.25" customHeight="1">
      <c r="A224" s="4"/>
      <c r="B224" s="4"/>
      <c r="C224" s="4"/>
      <c r="D224" s="4"/>
      <c r="E224" s="4"/>
      <c r="F224" s="4"/>
      <c r="G224" s="4"/>
      <c r="H224" s="4"/>
      <c r="I224" s="4"/>
      <c r="J224" s="4"/>
      <c r="K224" s="4"/>
      <c r="L224" s="4"/>
      <c r="M224" s="4"/>
      <c r="N224" s="4"/>
      <c r="O224" s="4"/>
      <c r="P224" s="4"/>
      <c r="Q224" s="4"/>
      <c r="R224" s="4"/>
      <c r="S224" s="4"/>
      <c r="T224" s="4"/>
      <c r="U224" s="4"/>
      <c r="V224" s="4"/>
      <c r="W224" s="4"/>
    </row>
    <row r="225" spans="1:23" ht="14.25" customHeight="1">
      <c r="A225" s="4"/>
      <c r="B225" s="4"/>
      <c r="C225" s="4"/>
      <c r="D225" s="4"/>
      <c r="E225" s="4"/>
      <c r="F225" s="4"/>
      <c r="G225" s="4"/>
      <c r="H225" s="4"/>
      <c r="I225" s="4"/>
      <c r="J225" s="4"/>
      <c r="K225" s="4"/>
      <c r="L225" s="4"/>
      <c r="M225" s="4"/>
      <c r="N225" s="4"/>
      <c r="O225" s="4"/>
      <c r="P225" s="4"/>
      <c r="Q225" s="4"/>
      <c r="R225" s="4"/>
      <c r="S225" s="4"/>
      <c r="T225" s="4"/>
      <c r="U225" s="4"/>
      <c r="V225" s="4"/>
      <c r="W225" s="4"/>
    </row>
    <row r="226" spans="1:23" ht="14.25" customHeight="1">
      <c r="A226" s="4"/>
      <c r="B226" s="4"/>
      <c r="C226" s="4"/>
      <c r="D226" s="4"/>
      <c r="E226" s="4"/>
      <c r="F226" s="4"/>
      <c r="G226" s="4"/>
      <c r="H226" s="4"/>
      <c r="I226" s="4"/>
      <c r="J226" s="4"/>
      <c r="K226" s="4"/>
      <c r="L226" s="4"/>
      <c r="M226" s="4"/>
      <c r="N226" s="4"/>
      <c r="O226" s="4"/>
      <c r="P226" s="4"/>
      <c r="Q226" s="4"/>
      <c r="R226" s="4"/>
      <c r="S226" s="4"/>
      <c r="T226" s="4"/>
      <c r="U226" s="4"/>
      <c r="V226" s="4"/>
      <c r="W226" s="4"/>
    </row>
    <row r="227" spans="1:23" ht="14.25" customHeight="1">
      <c r="A227" s="4"/>
      <c r="B227" s="4"/>
      <c r="C227" s="4"/>
      <c r="D227" s="4"/>
      <c r="E227" s="4"/>
      <c r="F227" s="4"/>
      <c r="G227" s="4"/>
      <c r="H227" s="4"/>
      <c r="I227" s="4"/>
      <c r="J227" s="4"/>
      <c r="K227" s="4"/>
      <c r="L227" s="4"/>
      <c r="M227" s="4"/>
      <c r="N227" s="4"/>
      <c r="O227" s="4"/>
      <c r="P227" s="4"/>
      <c r="Q227" s="4"/>
      <c r="R227" s="4"/>
      <c r="S227" s="4"/>
      <c r="T227" s="4"/>
      <c r="U227" s="4"/>
      <c r="V227" s="4"/>
      <c r="W227" s="4"/>
    </row>
    <row r="228" spans="1:23" ht="14.25" customHeight="1">
      <c r="A228" s="4"/>
      <c r="B228" s="4"/>
      <c r="C228" s="4"/>
      <c r="D228" s="4"/>
      <c r="E228" s="4"/>
      <c r="F228" s="4"/>
      <c r="G228" s="4"/>
      <c r="H228" s="4"/>
      <c r="I228" s="4"/>
      <c r="J228" s="4"/>
      <c r="K228" s="4"/>
      <c r="L228" s="4"/>
      <c r="M228" s="4"/>
      <c r="N228" s="4"/>
      <c r="O228" s="4"/>
      <c r="P228" s="4"/>
      <c r="Q228" s="4"/>
      <c r="R228" s="4"/>
      <c r="S228" s="4"/>
      <c r="T228" s="4"/>
      <c r="U228" s="4"/>
      <c r="V228" s="4"/>
      <c r="W228" s="4"/>
    </row>
    <row r="229" spans="1:23" ht="14.25" customHeight="1">
      <c r="A229" s="4"/>
      <c r="B229" s="4"/>
      <c r="C229" s="4"/>
      <c r="D229" s="4"/>
      <c r="E229" s="4"/>
      <c r="F229" s="4"/>
      <c r="G229" s="4"/>
      <c r="H229" s="4"/>
      <c r="I229" s="4"/>
      <c r="J229" s="4"/>
      <c r="K229" s="4"/>
      <c r="L229" s="4"/>
      <c r="M229" s="4"/>
      <c r="N229" s="4"/>
      <c r="O229" s="4"/>
      <c r="P229" s="4"/>
      <c r="Q229" s="4"/>
      <c r="R229" s="4"/>
      <c r="S229" s="4"/>
      <c r="T229" s="4"/>
      <c r="U229" s="4"/>
      <c r="V229" s="4"/>
      <c r="W229" s="4"/>
    </row>
    <row r="230" spans="1:23" ht="14.25" customHeight="1">
      <c r="A230" s="4"/>
      <c r="B230" s="4"/>
      <c r="C230" s="4"/>
      <c r="D230" s="4"/>
      <c r="E230" s="4"/>
      <c r="F230" s="4"/>
      <c r="G230" s="4"/>
      <c r="H230" s="4"/>
      <c r="I230" s="4"/>
      <c r="J230" s="4"/>
      <c r="K230" s="4"/>
      <c r="L230" s="4"/>
      <c r="M230" s="4"/>
      <c r="N230" s="4"/>
      <c r="O230" s="4"/>
      <c r="P230" s="4"/>
      <c r="Q230" s="4"/>
      <c r="R230" s="4"/>
      <c r="S230" s="4"/>
      <c r="T230" s="4"/>
      <c r="U230" s="4"/>
      <c r="V230" s="4"/>
      <c r="W230" s="4"/>
    </row>
    <row r="231" spans="1:23" ht="14.25" customHeight="1">
      <c r="A231" s="4"/>
      <c r="B231" s="4"/>
      <c r="C231" s="4"/>
      <c r="D231" s="4"/>
      <c r="E231" s="4"/>
      <c r="F231" s="4"/>
      <c r="G231" s="4"/>
      <c r="H231" s="4"/>
      <c r="I231" s="4"/>
      <c r="J231" s="4"/>
      <c r="K231" s="4"/>
      <c r="L231" s="4"/>
      <c r="M231" s="4"/>
      <c r="N231" s="4"/>
      <c r="O231" s="4"/>
      <c r="P231" s="4"/>
      <c r="Q231" s="4"/>
      <c r="R231" s="4"/>
      <c r="S231" s="4"/>
      <c r="T231" s="4"/>
      <c r="U231" s="4"/>
      <c r="V231" s="4"/>
      <c r="W231" s="4"/>
    </row>
    <row r="232" spans="1:23" ht="14.25" customHeight="1">
      <c r="A232" s="4"/>
      <c r="B232" s="4"/>
      <c r="C232" s="4"/>
      <c r="D232" s="4"/>
      <c r="E232" s="4"/>
      <c r="F232" s="4"/>
      <c r="G232" s="4"/>
      <c r="H232" s="4"/>
      <c r="I232" s="4"/>
      <c r="J232" s="4"/>
      <c r="K232" s="4"/>
      <c r="L232" s="4"/>
      <c r="M232" s="4"/>
      <c r="N232" s="4"/>
      <c r="O232" s="4"/>
      <c r="P232" s="4"/>
      <c r="Q232" s="4"/>
      <c r="R232" s="4"/>
      <c r="S232" s="4"/>
      <c r="T232" s="4"/>
      <c r="U232" s="4"/>
      <c r="V232" s="4"/>
      <c r="W232" s="4"/>
    </row>
    <row r="233" spans="1:23" ht="14.25" customHeight="1">
      <c r="A233" s="4"/>
      <c r="B233" s="4"/>
      <c r="C233" s="4"/>
      <c r="D233" s="4"/>
      <c r="E233" s="4"/>
      <c r="F233" s="4"/>
      <c r="G233" s="4"/>
      <c r="H233" s="4"/>
      <c r="I233" s="4"/>
      <c r="J233" s="4"/>
      <c r="K233" s="4"/>
      <c r="L233" s="4"/>
      <c r="M233" s="4"/>
      <c r="N233" s="4"/>
      <c r="O233" s="4"/>
      <c r="P233" s="4"/>
      <c r="Q233" s="4"/>
      <c r="R233" s="4"/>
      <c r="S233" s="4"/>
      <c r="T233" s="4"/>
      <c r="U233" s="4"/>
      <c r="V233" s="4"/>
      <c r="W233" s="4"/>
    </row>
    <row r="234" spans="1:23" ht="14.25" customHeight="1">
      <c r="A234" s="4"/>
      <c r="B234" s="4"/>
      <c r="C234" s="4"/>
      <c r="D234" s="4"/>
      <c r="E234" s="4"/>
      <c r="F234" s="4"/>
      <c r="G234" s="4"/>
      <c r="H234" s="4"/>
      <c r="I234" s="4"/>
      <c r="J234" s="4"/>
      <c r="K234" s="4"/>
      <c r="L234" s="4"/>
      <c r="M234" s="4"/>
      <c r="N234" s="4"/>
      <c r="O234" s="4"/>
      <c r="P234" s="4"/>
      <c r="Q234" s="4"/>
      <c r="R234" s="4"/>
      <c r="S234" s="4"/>
      <c r="T234" s="4"/>
      <c r="U234" s="4"/>
      <c r="V234" s="4"/>
      <c r="W234" s="4"/>
    </row>
    <row r="235" spans="1:23" ht="14.25" customHeight="1">
      <c r="A235" s="4"/>
      <c r="B235" s="4"/>
      <c r="C235" s="4"/>
      <c r="D235" s="4"/>
      <c r="E235" s="4"/>
      <c r="F235" s="4"/>
      <c r="G235" s="4"/>
      <c r="H235" s="4"/>
      <c r="I235" s="4"/>
      <c r="J235" s="4"/>
      <c r="K235" s="4"/>
      <c r="L235" s="4"/>
      <c r="M235" s="4"/>
      <c r="N235" s="4"/>
      <c r="O235" s="4"/>
      <c r="P235" s="4"/>
      <c r="Q235" s="4"/>
      <c r="R235" s="4"/>
      <c r="S235" s="4"/>
      <c r="T235" s="4"/>
      <c r="U235" s="4"/>
      <c r="V235" s="4"/>
      <c r="W235" s="4"/>
    </row>
    <row r="236" spans="1:23" ht="14.25" customHeight="1">
      <c r="A236" s="4"/>
      <c r="B236" s="4"/>
      <c r="C236" s="4"/>
      <c r="D236" s="4"/>
      <c r="E236" s="4"/>
      <c r="F236" s="4"/>
      <c r="G236" s="4"/>
      <c r="H236" s="4"/>
      <c r="I236" s="4"/>
      <c r="J236" s="4"/>
      <c r="K236" s="4"/>
      <c r="L236" s="4"/>
      <c r="M236" s="4"/>
      <c r="N236" s="4"/>
      <c r="O236" s="4"/>
      <c r="P236" s="4"/>
      <c r="Q236" s="4"/>
      <c r="R236" s="4"/>
      <c r="S236" s="4"/>
      <c r="T236" s="4"/>
      <c r="U236" s="4"/>
      <c r="V236" s="4"/>
      <c r="W236" s="4"/>
    </row>
    <row r="237" spans="1:23" ht="14.25" customHeight="1">
      <c r="A237" s="4"/>
      <c r="B237" s="4"/>
      <c r="C237" s="4"/>
      <c r="D237" s="4"/>
      <c r="E237" s="4"/>
      <c r="F237" s="4"/>
      <c r="G237" s="4"/>
      <c r="H237" s="4"/>
      <c r="I237" s="4"/>
      <c r="J237" s="4"/>
      <c r="K237" s="4"/>
      <c r="L237" s="4"/>
      <c r="M237" s="4"/>
      <c r="N237" s="4"/>
      <c r="O237" s="4"/>
      <c r="P237" s="4"/>
      <c r="Q237" s="4"/>
      <c r="R237" s="4"/>
      <c r="S237" s="4"/>
      <c r="T237" s="4"/>
      <c r="U237" s="4"/>
      <c r="V237" s="4"/>
      <c r="W237" s="4"/>
    </row>
    <row r="238" spans="1:23" ht="14.25" customHeight="1">
      <c r="A238" s="4"/>
      <c r="B238" s="4"/>
      <c r="C238" s="4"/>
      <c r="D238" s="4"/>
      <c r="E238" s="4"/>
      <c r="F238" s="4"/>
      <c r="G238" s="4"/>
      <c r="H238" s="4"/>
      <c r="I238" s="4"/>
      <c r="J238" s="4"/>
      <c r="K238" s="4"/>
      <c r="L238" s="4"/>
      <c r="M238" s="4"/>
      <c r="N238" s="4"/>
      <c r="O238" s="4"/>
      <c r="P238" s="4"/>
      <c r="Q238" s="4"/>
      <c r="R238" s="4"/>
      <c r="S238" s="4"/>
      <c r="T238" s="4"/>
      <c r="U238" s="4"/>
      <c r="V238" s="4"/>
      <c r="W238" s="4"/>
    </row>
    <row r="239" spans="1:23" ht="14.25" customHeight="1">
      <c r="A239" s="4"/>
      <c r="B239" s="4"/>
      <c r="C239" s="4"/>
      <c r="D239" s="4"/>
      <c r="E239" s="4"/>
      <c r="F239" s="4"/>
      <c r="G239" s="4"/>
      <c r="H239" s="4"/>
      <c r="I239" s="4"/>
      <c r="J239" s="4"/>
      <c r="K239" s="4"/>
      <c r="L239" s="4"/>
      <c r="M239" s="4"/>
      <c r="N239" s="4"/>
      <c r="O239" s="4"/>
      <c r="P239" s="4"/>
      <c r="Q239" s="4"/>
      <c r="R239" s="4"/>
      <c r="S239" s="4"/>
      <c r="T239" s="4"/>
      <c r="U239" s="4"/>
      <c r="V239" s="4"/>
      <c r="W239" s="4"/>
    </row>
    <row r="240" spans="1:23" ht="14.25" customHeight="1">
      <c r="A240" s="4"/>
      <c r="B240" s="4"/>
      <c r="C240" s="4"/>
      <c r="D240" s="4"/>
      <c r="E240" s="4"/>
      <c r="F240" s="4"/>
      <c r="G240" s="4"/>
      <c r="H240" s="4"/>
      <c r="I240" s="4"/>
      <c r="J240" s="4"/>
      <c r="K240" s="4"/>
      <c r="L240" s="4"/>
      <c r="M240" s="4"/>
      <c r="N240" s="4"/>
      <c r="O240" s="4"/>
      <c r="P240" s="4"/>
      <c r="Q240" s="4"/>
      <c r="R240" s="4"/>
      <c r="S240" s="4"/>
      <c r="T240" s="4"/>
      <c r="U240" s="4"/>
      <c r="V240" s="4"/>
      <c r="W240" s="4"/>
    </row>
    <row r="241" spans="1:23" ht="14.25" customHeight="1">
      <c r="A241" s="4"/>
      <c r="B241" s="4"/>
      <c r="C241" s="4"/>
      <c r="D241" s="4"/>
      <c r="E241" s="4"/>
      <c r="F241" s="4"/>
      <c r="G241" s="4"/>
      <c r="H241" s="4"/>
      <c r="I241" s="4"/>
      <c r="J241" s="4"/>
      <c r="K241" s="4"/>
      <c r="L241" s="4"/>
      <c r="M241" s="4"/>
      <c r="N241" s="4"/>
      <c r="O241" s="4"/>
      <c r="P241" s="4"/>
      <c r="Q241" s="4"/>
      <c r="R241" s="4"/>
      <c r="S241" s="4"/>
      <c r="T241" s="4"/>
      <c r="U241" s="4"/>
      <c r="V241" s="4"/>
      <c r="W241" s="4"/>
    </row>
    <row r="242" spans="1:23" ht="14.25" customHeight="1">
      <c r="A242" s="4"/>
      <c r="B242" s="4"/>
      <c r="C242" s="4"/>
      <c r="D242" s="4"/>
      <c r="E242" s="4"/>
      <c r="F242" s="4"/>
      <c r="G242" s="4"/>
      <c r="H242" s="4"/>
      <c r="I242" s="4"/>
      <c r="J242" s="4"/>
      <c r="K242" s="4"/>
      <c r="L242" s="4"/>
      <c r="M242" s="4"/>
      <c r="N242" s="4"/>
      <c r="O242" s="4"/>
      <c r="P242" s="4"/>
      <c r="Q242" s="4"/>
      <c r="R242" s="4"/>
      <c r="S242" s="4"/>
      <c r="T242" s="4"/>
      <c r="U242" s="4"/>
      <c r="V242" s="4"/>
      <c r="W242" s="4"/>
    </row>
    <row r="243" spans="1:23" ht="14.25" customHeight="1">
      <c r="A243" s="4"/>
      <c r="B243" s="4"/>
      <c r="C243" s="4"/>
      <c r="D243" s="4"/>
      <c r="E243" s="4"/>
      <c r="F243" s="4"/>
      <c r="G243" s="4"/>
      <c r="H243" s="4"/>
      <c r="I243" s="4"/>
      <c r="J243" s="4"/>
      <c r="K243" s="4"/>
      <c r="L243" s="4"/>
      <c r="M243" s="4"/>
      <c r="N243" s="4"/>
      <c r="O243" s="4"/>
      <c r="P243" s="4"/>
      <c r="Q243" s="4"/>
      <c r="R243" s="4"/>
      <c r="S243" s="4"/>
      <c r="T243" s="4"/>
      <c r="U243" s="4"/>
      <c r="V243" s="4"/>
      <c r="W243" s="4"/>
    </row>
    <row r="244" spans="1:23" ht="14.25" customHeight="1">
      <c r="A244" s="4"/>
      <c r="B244" s="4"/>
      <c r="C244" s="4"/>
      <c r="D244" s="4"/>
      <c r="E244" s="4"/>
      <c r="F244" s="4"/>
      <c r="G244" s="4"/>
      <c r="H244" s="4"/>
      <c r="I244" s="4"/>
      <c r="J244" s="4"/>
      <c r="K244" s="4"/>
      <c r="L244" s="4"/>
      <c r="M244" s="4"/>
      <c r="N244" s="4"/>
      <c r="O244" s="4"/>
      <c r="P244" s="4"/>
      <c r="Q244" s="4"/>
      <c r="R244" s="4"/>
      <c r="S244" s="4"/>
      <c r="T244" s="4"/>
      <c r="U244" s="4"/>
      <c r="V244" s="4"/>
      <c r="W244" s="4"/>
    </row>
    <row r="245" spans="1:23" ht="14.25" customHeight="1">
      <c r="A245" s="4"/>
      <c r="B245" s="4"/>
      <c r="C245" s="4"/>
      <c r="D245" s="4"/>
      <c r="E245" s="4"/>
      <c r="F245" s="4"/>
      <c r="G245" s="4"/>
      <c r="H245" s="4"/>
      <c r="I245" s="4"/>
      <c r="J245" s="4"/>
      <c r="K245" s="4"/>
      <c r="L245" s="4"/>
      <c r="M245" s="4"/>
      <c r="N245" s="4"/>
      <c r="O245" s="4"/>
      <c r="P245" s="4"/>
      <c r="Q245" s="4"/>
      <c r="R245" s="4"/>
      <c r="S245" s="4"/>
      <c r="T245" s="4"/>
      <c r="U245" s="4"/>
      <c r="V245" s="4"/>
      <c r="W245" s="4"/>
    </row>
    <row r="246" spans="1:23" ht="14.25" customHeight="1">
      <c r="A246" s="4"/>
      <c r="B246" s="4"/>
      <c r="C246" s="4"/>
      <c r="D246" s="4"/>
      <c r="E246" s="4"/>
      <c r="F246" s="4"/>
      <c r="G246" s="4"/>
      <c r="H246" s="4"/>
      <c r="I246" s="4"/>
      <c r="J246" s="4"/>
      <c r="K246" s="4"/>
      <c r="L246" s="4"/>
      <c r="M246" s="4"/>
      <c r="N246" s="4"/>
      <c r="O246" s="4"/>
      <c r="P246" s="4"/>
      <c r="Q246" s="4"/>
      <c r="R246" s="4"/>
      <c r="S246" s="4"/>
      <c r="T246" s="4"/>
      <c r="U246" s="4"/>
      <c r="V246" s="4"/>
      <c r="W246" s="4"/>
    </row>
    <row r="247" spans="1:23" ht="14.25" customHeight="1">
      <c r="A247" s="4"/>
      <c r="B247" s="4"/>
      <c r="C247" s="4"/>
      <c r="D247" s="4"/>
      <c r="E247" s="4"/>
      <c r="F247" s="4"/>
      <c r="G247" s="4"/>
      <c r="H247" s="4"/>
      <c r="I247" s="4"/>
      <c r="J247" s="4"/>
      <c r="K247" s="4"/>
      <c r="L247" s="4"/>
      <c r="M247" s="4"/>
      <c r="N247" s="4"/>
      <c r="O247" s="4"/>
      <c r="P247" s="4"/>
      <c r="Q247" s="4"/>
      <c r="R247" s="4"/>
      <c r="S247" s="4"/>
      <c r="T247" s="4"/>
      <c r="U247" s="4"/>
      <c r="V247" s="4"/>
      <c r="W247" s="4"/>
    </row>
    <row r="248" spans="1:23" ht="14.25" customHeight="1">
      <c r="A248" s="4"/>
      <c r="B248" s="4"/>
      <c r="C248" s="4"/>
      <c r="D248" s="4"/>
      <c r="E248" s="4"/>
      <c r="F248" s="4"/>
      <c r="G248" s="4"/>
      <c r="H248" s="4"/>
      <c r="I248" s="4"/>
      <c r="J248" s="4"/>
      <c r="K248" s="4"/>
      <c r="L248" s="4"/>
      <c r="M248" s="4"/>
      <c r="N248" s="4"/>
      <c r="O248" s="4"/>
      <c r="P248" s="4"/>
      <c r="Q248" s="4"/>
      <c r="R248" s="4"/>
      <c r="S248" s="4"/>
      <c r="T248" s="4"/>
      <c r="U248" s="4"/>
      <c r="V248" s="4"/>
      <c r="W248" s="4"/>
    </row>
    <row r="249" spans="1:23" ht="14.25" customHeight="1">
      <c r="A249" s="4"/>
      <c r="B249" s="4"/>
      <c r="C249" s="4"/>
      <c r="D249" s="4"/>
      <c r="E249" s="4"/>
      <c r="F249" s="4"/>
      <c r="G249" s="4"/>
      <c r="H249" s="4"/>
      <c r="I249" s="4"/>
      <c r="J249" s="4"/>
      <c r="K249" s="4"/>
      <c r="L249" s="4"/>
      <c r="M249" s="4"/>
      <c r="N249" s="4"/>
      <c r="O249" s="4"/>
      <c r="P249" s="4"/>
      <c r="Q249" s="4"/>
      <c r="R249" s="4"/>
      <c r="S249" s="4"/>
      <c r="T249" s="4"/>
      <c r="U249" s="4"/>
      <c r="V249" s="4"/>
      <c r="W249" s="4"/>
    </row>
    <row r="250" spans="1:23" ht="14.25" customHeight="1">
      <c r="A250" s="4"/>
      <c r="B250" s="4"/>
      <c r="C250" s="4"/>
      <c r="D250" s="4"/>
      <c r="E250" s="4"/>
      <c r="F250" s="4"/>
      <c r="G250" s="4"/>
      <c r="H250" s="4"/>
      <c r="I250" s="4"/>
      <c r="J250" s="4"/>
      <c r="K250" s="4"/>
      <c r="L250" s="4"/>
      <c r="M250" s="4"/>
      <c r="N250" s="4"/>
      <c r="O250" s="4"/>
      <c r="P250" s="4"/>
      <c r="Q250" s="4"/>
      <c r="R250" s="4"/>
      <c r="S250" s="4"/>
      <c r="T250" s="4"/>
      <c r="U250" s="4"/>
      <c r="V250" s="4"/>
      <c r="W250" s="4"/>
    </row>
    <row r="251" spans="1:23" ht="14.25" customHeight="1">
      <c r="A251" s="4"/>
      <c r="B251" s="4"/>
      <c r="C251" s="4"/>
      <c r="D251" s="4"/>
      <c r="E251" s="4"/>
      <c r="F251" s="4"/>
      <c r="G251" s="4"/>
      <c r="H251" s="4"/>
      <c r="I251" s="4"/>
      <c r="J251" s="4"/>
      <c r="K251" s="4"/>
      <c r="L251" s="4"/>
      <c r="M251" s="4"/>
      <c r="N251" s="4"/>
      <c r="O251" s="4"/>
      <c r="P251" s="4"/>
      <c r="Q251" s="4"/>
      <c r="R251" s="4"/>
      <c r="S251" s="4"/>
      <c r="T251" s="4"/>
      <c r="U251" s="4"/>
      <c r="V251" s="4"/>
      <c r="W251" s="4"/>
    </row>
    <row r="252" spans="1:23" ht="14.25" customHeight="1">
      <c r="A252" s="4"/>
      <c r="B252" s="4"/>
      <c r="C252" s="4"/>
      <c r="D252" s="4"/>
      <c r="E252" s="4"/>
      <c r="F252" s="4"/>
      <c r="G252" s="4"/>
      <c r="H252" s="4"/>
      <c r="I252" s="4"/>
      <c r="J252" s="4"/>
      <c r="K252" s="4"/>
      <c r="L252" s="4"/>
      <c r="M252" s="4"/>
      <c r="N252" s="4"/>
      <c r="O252" s="4"/>
      <c r="P252" s="4"/>
      <c r="Q252" s="4"/>
      <c r="R252" s="4"/>
      <c r="S252" s="4"/>
      <c r="T252" s="4"/>
      <c r="U252" s="4"/>
      <c r="V252" s="4"/>
      <c r="W252" s="4"/>
    </row>
    <row r="253" spans="1:23" ht="14.25" customHeight="1">
      <c r="A253" s="4"/>
      <c r="B253" s="4"/>
      <c r="C253" s="4"/>
      <c r="D253" s="4"/>
      <c r="E253" s="4"/>
      <c r="F253" s="4"/>
      <c r="G253" s="4"/>
      <c r="H253" s="4"/>
      <c r="I253" s="4"/>
      <c r="J253" s="4"/>
      <c r="K253" s="4"/>
      <c r="L253" s="4"/>
      <c r="M253" s="4"/>
      <c r="N253" s="4"/>
      <c r="O253" s="4"/>
      <c r="P253" s="4"/>
      <c r="Q253" s="4"/>
      <c r="R253" s="4"/>
      <c r="S253" s="4"/>
      <c r="T253" s="4"/>
      <c r="U253" s="4"/>
      <c r="V253" s="4"/>
      <c r="W253" s="4"/>
    </row>
    <row r="254" spans="1:23" ht="14.25" customHeight="1">
      <c r="A254" s="4"/>
      <c r="B254" s="4"/>
      <c r="C254" s="4"/>
      <c r="D254" s="4"/>
      <c r="E254" s="4"/>
      <c r="F254" s="4"/>
      <c r="G254" s="4"/>
      <c r="H254" s="4"/>
      <c r="I254" s="4"/>
      <c r="J254" s="4"/>
      <c r="K254" s="4"/>
      <c r="L254" s="4"/>
      <c r="M254" s="4"/>
      <c r="N254" s="4"/>
      <c r="O254" s="4"/>
      <c r="P254" s="4"/>
      <c r="Q254" s="4"/>
      <c r="R254" s="4"/>
      <c r="S254" s="4"/>
      <c r="T254" s="4"/>
      <c r="U254" s="4"/>
      <c r="V254" s="4"/>
      <c r="W254" s="4"/>
    </row>
    <row r="255" spans="1:23" ht="14.25" customHeight="1">
      <c r="A255" s="4"/>
      <c r="B255" s="4"/>
      <c r="C255" s="4"/>
      <c r="D255" s="4"/>
      <c r="E255" s="4"/>
      <c r="F255" s="4"/>
      <c r="G255" s="4"/>
      <c r="H255" s="4"/>
      <c r="I255" s="4"/>
      <c r="J255" s="4"/>
      <c r="K255" s="4"/>
      <c r="L255" s="4"/>
      <c r="M255" s="4"/>
      <c r="N255" s="4"/>
      <c r="O255" s="4"/>
      <c r="P255" s="4"/>
      <c r="Q255" s="4"/>
      <c r="R255" s="4"/>
      <c r="S255" s="4"/>
      <c r="T255" s="4"/>
      <c r="U255" s="4"/>
      <c r="V255" s="4"/>
      <c r="W255" s="4"/>
    </row>
    <row r="256" spans="1:23" ht="14.25" customHeight="1">
      <c r="A256" s="4"/>
      <c r="B256" s="4"/>
      <c r="C256" s="4"/>
      <c r="D256" s="4"/>
      <c r="E256" s="4"/>
      <c r="F256" s="4"/>
      <c r="G256" s="4"/>
      <c r="H256" s="4"/>
      <c r="I256" s="4"/>
      <c r="J256" s="4"/>
      <c r="K256" s="4"/>
      <c r="L256" s="4"/>
      <c r="M256" s="4"/>
      <c r="N256" s="4"/>
      <c r="O256" s="4"/>
      <c r="P256" s="4"/>
      <c r="Q256" s="4"/>
      <c r="R256" s="4"/>
      <c r="S256" s="4"/>
      <c r="T256" s="4"/>
      <c r="U256" s="4"/>
      <c r="V256" s="4"/>
      <c r="W256" s="4"/>
    </row>
    <row r="257" spans="1:23" ht="14.25" customHeight="1">
      <c r="A257" s="4"/>
      <c r="B257" s="4"/>
      <c r="C257" s="4"/>
      <c r="D257" s="4"/>
      <c r="E257" s="4"/>
      <c r="F257" s="4"/>
      <c r="G257" s="4"/>
      <c r="H257" s="4"/>
      <c r="I257" s="4"/>
      <c r="J257" s="4"/>
      <c r="K257" s="4"/>
      <c r="L257" s="4"/>
      <c r="M257" s="4"/>
      <c r="N257" s="4"/>
      <c r="O257" s="4"/>
      <c r="P257" s="4"/>
      <c r="Q257" s="4"/>
      <c r="R257" s="4"/>
      <c r="S257" s="4"/>
      <c r="T257" s="4"/>
      <c r="U257" s="4"/>
      <c r="V257" s="4"/>
      <c r="W257" s="4"/>
    </row>
    <row r="258" spans="1:23" ht="14.25" customHeight="1">
      <c r="A258" s="4"/>
      <c r="B258" s="4"/>
      <c r="C258" s="4"/>
      <c r="D258" s="4"/>
      <c r="E258" s="4"/>
      <c r="F258" s="4"/>
      <c r="G258" s="4"/>
      <c r="H258" s="4"/>
      <c r="I258" s="4"/>
      <c r="J258" s="4"/>
      <c r="K258" s="4"/>
      <c r="L258" s="4"/>
      <c r="M258" s="4"/>
      <c r="N258" s="4"/>
      <c r="O258" s="4"/>
      <c r="P258" s="4"/>
      <c r="Q258" s="4"/>
      <c r="R258" s="4"/>
      <c r="S258" s="4"/>
      <c r="T258" s="4"/>
      <c r="U258" s="4"/>
      <c r="V258" s="4"/>
      <c r="W258" s="4"/>
    </row>
    <row r="259" spans="1:23" ht="14.25" customHeight="1">
      <c r="A259" s="4"/>
      <c r="B259" s="4"/>
      <c r="C259" s="4"/>
      <c r="D259" s="4"/>
      <c r="E259" s="4"/>
      <c r="F259" s="4"/>
      <c r="G259" s="4"/>
      <c r="H259" s="4"/>
      <c r="I259" s="4"/>
      <c r="J259" s="4"/>
      <c r="K259" s="4"/>
      <c r="L259" s="4"/>
      <c r="M259" s="4"/>
      <c r="N259" s="4"/>
      <c r="O259" s="4"/>
      <c r="P259" s="4"/>
      <c r="Q259" s="4"/>
      <c r="R259" s="4"/>
      <c r="S259" s="4"/>
      <c r="T259" s="4"/>
      <c r="U259" s="4"/>
      <c r="V259" s="4"/>
      <c r="W259" s="4"/>
    </row>
    <row r="260" spans="1:23" ht="14.25" customHeight="1">
      <c r="A260" s="4"/>
      <c r="B260" s="4"/>
      <c r="C260" s="4"/>
      <c r="D260" s="4"/>
      <c r="E260" s="4"/>
      <c r="F260" s="4"/>
      <c r="G260" s="4"/>
      <c r="H260" s="4"/>
      <c r="I260" s="4"/>
      <c r="J260" s="4"/>
      <c r="K260" s="4"/>
      <c r="L260" s="4"/>
      <c r="M260" s="4"/>
      <c r="N260" s="4"/>
      <c r="O260" s="4"/>
      <c r="P260" s="4"/>
      <c r="Q260" s="4"/>
      <c r="R260" s="4"/>
      <c r="S260" s="4"/>
      <c r="T260" s="4"/>
      <c r="U260" s="4"/>
      <c r="V260" s="4"/>
      <c r="W260" s="4"/>
    </row>
    <row r="261" spans="1:23" ht="14.25" customHeight="1">
      <c r="A261" s="4"/>
      <c r="B261" s="4"/>
      <c r="C261" s="4"/>
      <c r="D261" s="4"/>
      <c r="E261" s="4"/>
      <c r="F261" s="4"/>
      <c r="G261" s="4"/>
      <c r="H261" s="4"/>
      <c r="I261" s="4"/>
      <c r="J261" s="4"/>
      <c r="K261" s="4"/>
      <c r="L261" s="4"/>
      <c r="M261" s="4"/>
      <c r="N261" s="4"/>
      <c r="O261" s="4"/>
      <c r="P261" s="4"/>
      <c r="Q261" s="4"/>
      <c r="R261" s="4"/>
      <c r="S261" s="4"/>
      <c r="T261" s="4"/>
      <c r="U261" s="4"/>
      <c r="V261" s="4"/>
      <c r="W261" s="4"/>
    </row>
    <row r="262" spans="1:23" ht="14.25" customHeight="1">
      <c r="A262" s="4"/>
      <c r="B262" s="4"/>
      <c r="C262" s="4"/>
      <c r="D262" s="4"/>
      <c r="E262" s="4"/>
      <c r="F262" s="4"/>
      <c r="G262" s="4"/>
      <c r="H262" s="4"/>
      <c r="I262" s="4"/>
      <c r="J262" s="4"/>
      <c r="K262" s="4"/>
      <c r="L262" s="4"/>
      <c r="M262" s="4"/>
      <c r="N262" s="4"/>
      <c r="O262" s="4"/>
      <c r="P262" s="4"/>
      <c r="Q262" s="4"/>
      <c r="R262" s="4"/>
      <c r="S262" s="4"/>
      <c r="T262" s="4"/>
      <c r="U262" s="4"/>
      <c r="V262" s="4"/>
      <c r="W262" s="4"/>
    </row>
    <row r="263" spans="1:23" ht="14.25" customHeight="1">
      <c r="A263" s="4"/>
      <c r="B263" s="4"/>
      <c r="C263" s="4"/>
      <c r="D263" s="4"/>
      <c r="E263" s="4"/>
      <c r="F263" s="4"/>
      <c r="G263" s="4"/>
      <c r="H263" s="4"/>
      <c r="I263" s="4"/>
      <c r="J263" s="4"/>
      <c r="K263" s="4"/>
      <c r="L263" s="4"/>
      <c r="M263" s="4"/>
      <c r="N263" s="4"/>
      <c r="O263" s="4"/>
      <c r="P263" s="4"/>
      <c r="Q263" s="4"/>
      <c r="R263" s="4"/>
      <c r="S263" s="4"/>
      <c r="T263" s="4"/>
      <c r="U263" s="4"/>
      <c r="V263" s="4"/>
      <c r="W263" s="4"/>
    </row>
    <row r="264" spans="1:23" ht="14.25" customHeight="1">
      <c r="A264" s="4"/>
      <c r="B264" s="4"/>
      <c r="C264" s="4"/>
      <c r="D264" s="4"/>
      <c r="E264" s="4"/>
      <c r="F264" s="4"/>
      <c r="G264" s="4"/>
      <c r="H264" s="4"/>
      <c r="I264" s="4"/>
      <c r="J264" s="4"/>
      <c r="K264" s="4"/>
      <c r="L264" s="4"/>
      <c r="M264" s="4"/>
      <c r="N264" s="4"/>
      <c r="O264" s="4"/>
      <c r="P264" s="4"/>
      <c r="Q264" s="4"/>
      <c r="R264" s="4"/>
      <c r="S264" s="4"/>
      <c r="T264" s="4"/>
      <c r="U264" s="4"/>
      <c r="V264" s="4"/>
      <c r="W264" s="4"/>
    </row>
    <row r="265" spans="1:23" ht="14.25" customHeight="1">
      <c r="A265" s="4"/>
      <c r="B265" s="4"/>
      <c r="C265" s="4"/>
      <c r="D265" s="4"/>
      <c r="E265" s="4"/>
      <c r="F265" s="4"/>
      <c r="G265" s="4"/>
      <c r="H265" s="4"/>
      <c r="I265" s="4"/>
      <c r="J265" s="4"/>
      <c r="K265" s="4"/>
      <c r="L265" s="4"/>
      <c r="M265" s="4"/>
      <c r="N265" s="4"/>
      <c r="O265" s="4"/>
      <c r="P265" s="4"/>
      <c r="Q265" s="4"/>
      <c r="R265" s="4"/>
      <c r="S265" s="4"/>
      <c r="T265" s="4"/>
      <c r="U265" s="4"/>
      <c r="V265" s="4"/>
      <c r="W265" s="4"/>
    </row>
    <row r="266" spans="1:23" ht="14.25" customHeight="1">
      <c r="A266" s="4"/>
      <c r="B266" s="4"/>
      <c r="C266" s="4"/>
      <c r="D266" s="4"/>
      <c r="E266" s="4"/>
      <c r="F266" s="4"/>
      <c r="G266" s="4"/>
      <c r="H266" s="4"/>
      <c r="I266" s="4"/>
      <c r="J266" s="4"/>
      <c r="K266" s="4"/>
      <c r="L266" s="4"/>
      <c r="M266" s="4"/>
      <c r="N266" s="4"/>
      <c r="O266" s="4"/>
      <c r="P266" s="4"/>
      <c r="Q266" s="4"/>
      <c r="R266" s="4"/>
      <c r="S266" s="4"/>
      <c r="T266" s="4"/>
      <c r="U266" s="4"/>
      <c r="V266" s="4"/>
      <c r="W266" s="4"/>
    </row>
    <row r="267" spans="1:23" ht="14.25" customHeight="1">
      <c r="A267" s="4"/>
      <c r="B267" s="4"/>
      <c r="C267" s="4"/>
      <c r="D267" s="4"/>
      <c r="E267" s="4"/>
      <c r="F267" s="4"/>
      <c r="G267" s="4"/>
      <c r="H267" s="4"/>
      <c r="I267" s="4"/>
      <c r="J267" s="4"/>
      <c r="K267" s="4"/>
      <c r="L267" s="4"/>
      <c r="M267" s="4"/>
      <c r="N267" s="4"/>
      <c r="O267" s="4"/>
      <c r="P267" s="4"/>
      <c r="Q267" s="4"/>
      <c r="R267" s="4"/>
      <c r="S267" s="4"/>
      <c r="T267" s="4"/>
      <c r="U267" s="4"/>
      <c r="V267" s="4"/>
      <c r="W267" s="4"/>
    </row>
    <row r="268" spans="1:23" ht="14.25" customHeight="1">
      <c r="A268" s="4"/>
      <c r="B268" s="4"/>
      <c r="C268" s="4"/>
      <c r="D268" s="4"/>
      <c r="E268" s="4"/>
      <c r="F268" s="4"/>
      <c r="G268" s="4"/>
      <c r="H268" s="4"/>
      <c r="I268" s="4"/>
      <c r="J268" s="4"/>
      <c r="K268" s="4"/>
      <c r="L268" s="4"/>
      <c r="M268" s="4"/>
      <c r="N268" s="4"/>
      <c r="O268" s="4"/>
      <c r="P268" s="4"/>
      <c r="Q268" s="4"/>
      <c r="R268" s="4"/>
      <c r="S268" s="4"/>
      <c r="T268" s="4"/>
      <c r="U268" s="4"/>
      <c r="V268" s="4"/>
      <c r="W268" s="4"/>
    </row>
    <row r="269" spans="1:23" ht="14.25" customHeight="1">
      <c r="A269" s="4"/>
      <c r="B269" s="4"/>
      <c r="C269" s="4"/>
      <c r="D269" s="4"/>
      <c r="E269" s="4"/>
      <c r="F269" s="4"/>
      <c r="G269" s="4"/>
      <c r="H269" s="4"/>
      <c r="I269" s="4"/>
      <c r="J269" s="4"/>
      <c r="K269" s="4"/>
      <c r="L269" s="4"/>
      <c r="M269" s="4"/>
      <c r="N269" s="4"/>
      <c r="O269" s="4"/>
      <c r="P269" s="4"/>
      <c r="Q269" s="4"/>
      <c r="R269" s="4"/>
      <c r="S269" s="4"/>
      <c r="T269" s="4"/>
      <c r="U269" s="4"/>
      <c r="V269" s="4"/>
      <c r="W269" s="4"/>
    </row>
    <row r="270" spans="1:23" ht="14.25" customHeight="1">
      <c r="A270" s="4"/>
      <c r="B270" s="4"/>
      <c r="C270" s="4"/>
      <c r="D270" s="4"/>
      <c r="E270" s="4"/>
      <c r="F270" s="4"/>
      <c r="G270" s="4"/>
      <c r="H270" s="4"/>
      <c r="I270" s="4"/>
      <c r="J270" s="4"/>
      <c r="K270" s="4"/>
      <c r="L270" s="4"/>
      <c r="M270" s="4"/>
      <c r="N270" s="4"/>
      <c r="O270" s="4"/>
      <c r="P270" s="4"/>
      <c r="Q270" s="4"/>
      <c r="R270" s="4"/>
      <c r="S270" s="4"/>
      <c r="T270" s="4"/>
      <c r="U270" s="4"/>
      <c r="V270" s="4"/>
      <c r="W270" s="4"/>
    </row>
    <row r="271" spans="1:23" ht="14.25" customHeight="1">
      <c r="A271" s="4"/>
      <c r="B271" s="4"/>
      <c r="C271" s="4"/>
      <c r="D271" s="4"/>
      <c r="E271" s="4"/>
      <c r="F271" s="4"/>
      <c r="G271" s="4"/>
      <c r="H271" s="4"/>
      <c r="I271" s="4"/>
      <c r="J271" s="4"/>
      <c r="K271" s="4"/>
      <c r="L271" s="4"/>
      <c r="M271" s="4"/>
      <c r="N271" s="4"/>
      <c r="O271" s="4"/>
      <c r="P271" s="4"/>
      <c r="Q271" s="4"/>
      <c r="R271" s="4"/>
      <c r="S271" s="4"/>
      <c r="T271" s="4"/>
      <c r="U271" s="4"/>
      <c r="V271" s="4"/>
      <c r="W271" s="4"/>
    </row>
    <row r="272" spans="1:23" ht="14.25" customHeight="1">
      <c r="A272" s="4"/>
      <c r="B272" s="4"/>
      <c r="C272" s="4"/>
      <c r="D272" s="4"/>
      <c r="E272" s="4"/>
      <c r="F272" s="4"/>
      <c r="G272" s="4"/>
      <c r="H272" s="4"/>
      <c r="I272" s="4"/>
      <c r="J272" s="4"/>
      <c r="K272" s="4"/>
      <c r="L272" s="4"/>
      <c r="M272" s="4"/>
      <c r="N272" s="4"/>
      <c r="O272" s="4"/>
      <c r="P272" s="4"/>
      <c r="Q272" s="4"/>
      <c r="R272" s="4"/>
      <c r="S272" s="4"/>
      <c r="T272" s="4"/>
      <c r="U272" s="4"/>
      <c r="V272" s="4"/>
      <c r="W272" s="4"/>
    </row>
    <row r="273" spans="1:23" ht="14.25" customHeight="1">
      <c r="A273" s="4"/>
      <c r="B273" s="4"/>
      <c r="C273" s="4"/>
      <c r="D273" s="4"/>
      <c r="E273" s="4"/>
      <c r="F273" s="4"/>
      <c r="G273" s="4"/>
      <c r="H273" s="4"/>
      <c r="I273" s="4"/>
      <c r="J273" s="4"/>
      <c r="K273" s="4"/>
      <c r="L273" s="4"/>
      <c r="M273" s="4"/>
      <c r="N273" s="4"/>
      <c r="O273" s="4"/>
      <c r="P273" s="4"/>
      <c r="Q273" s="4"/>
      <c r="R273" s="4"/>
      <c r="S273" s="4"/>
      <c r="T273" s="4"/>
      <c r="U273" s="4"/>
      <c r="V273" s="4"/>
      <c r="W273" s="4"/>
    </row>
    <row r="274" spans="1:23" ht="14.25" customHeight="1">
      <c r="A274" s="4"/>
      <c r="B274" s="4"/>
      <c r="C274" s="4"/>
      <c r="D274" s="4"/>
      <c r="E274" s="4"/>
      <c r="F274" s="4"/>
      <c r="G274" s="4"/>
      <c r="H274" s="4"/>
      <c r="I274" s="4"/>
      <c r="J274" s="4"/>
      <c r="K274" s="4"/>
      <c r="L274" s="4"/>
      <c r="M274" s="4"/>
      <c r="N274" s="4"/>
      <c r="O274" s="4"/>
      <c r="P274" s="4"/>
      <c r="Q274" s="4"/>
      <c r="R274" s="4"/>
      <c r="S274" s="4"/>
      <c r="T274" s="4"/>
      <c r="U274" s="4"/>
      <c r="V274" s="4"/>
      <c r="W274" s="4"/>
    </row>
    <row r="275" spans="1:23" ht="14.25" customHeight="1">
      <c r="A275" s="4"/>
      <c r="B275" s="4"/>
      <c r="C275" s="4"/>
      <c r="D275" s="4"/>
      <c r="E275" s="4"/>
      <c r="F275" s="4"/>
      <c r="G275" s="4"/>
      <c r="H275" s="4"/>
      <c r="I275" s="4"/>
      <c r="J275" s="4"/>
      <c r="K275" s="4"/>
      <c r="L275" s="4"/>
      <c r="M275" s="4"/>
      <c r="N275" s="4"/>
      <c r="O275" s="4"/>
      <c r="P275" s="4"/>
      <c r="Q275" s="4"/>
      <c r="R275" s="4"/>
      <c r="S275" s="4"/>
      <c r="T275" s="4"/>
      <c r="U275" s="4"/>
      <c r="V275" s="4"/>
      <c r="W275" s="4"/>
    </row>
    <row r="276" spans="1:23" ht="14.25" customHeight="1">
      <c r="A276" s="4"/>
      <c r="B276" s="4"/>
      <c r="C276" s="4"/>
      <c r="D276" s="4"/>
      <c r="E276" s="4"/>
      <c r="F276" s="4"/>
      <c r="G276" s="4"/>
      <c r="H276" s="4"/>
      <c r="I276" s="4"/>
      <c r="J276" s="4"/>
      <c r="K276" s="4"/>
      <c r="L276" s="4"/>
      <c r="M276" s="4"/>
      <c r="N276" s="4"/>
      <c r="O276" s="4"/>
      <c r="P276" s="4"/>
      <c r="Q276" s="4"/>
      <c r="R276" s="4"/>
      <c r="S276" s="4"/>
      <c r="T276" s="4"/>
      <c r="U276" s="4"/>
      <c r="V276" s="4"/>
      <c r="W276" s="4"/>
    </row>
    <row r="277" spans="1:23" ht="14.25" customHeight="1">
      <c r="A277" s="4"/>
      <c r="B277" s="4"/>
      <c r="C277" s="4"/>
      <c r="D277" s="4"/>
      <c r="E277" s="4"/>
      <c r="F277" s="4"/>
      <c r="G277" s="4"/>
      <c r="H277" s="4"/>
      <c r="I277" s="4"/>
      <c r="J277" s="4"/>
      <c r="K277" s="4"/>
      <c r="L277" s="4"/>
      <c r="M277" s="4"/>
      <c r="N277" s="4"/>
      <c r="O277" s="4"/>
      <c r="P277" s="4"/>
      <c r="Q277" s="4"/>
      <c r="R277" s="4"/>
      <c r="S277" s="4"/>
      <c r="T277" s="4"/>
      <c r="U277" s="4"/>
      <c r="V277" s="4"/>
      <c r="W277" s="4"/>
    </row>
    <row r="278" spans="1:23" ht="14.25" customHeight="1">
      <c r="A278" s="4"/>
      <c r="B278" s="4"/>
      <c r="C278" s="4"/>
      <c r="D278" s="4"/>
      <c r="E278" s="4"/>
      <c r="F278" s="4"/>
      <c r="G278" s="4"/>
      <c r="H278" s="4"/>
      <c r="I278" s="4"/>
      <c r="J278" s="4"/>
      <c r="K278" s="4"/>
      <c r="L278" s="4"/>
      <c r="M278" s="4"/>
      <c r="N278" s="4"/>
      <c r="O278" s="4"/>
      <c r="P278" s="4"/>
      <c r="Q278" s="4"/>
      <c r="R278" s="4"/>
      <c r="S278" s="4"/>
      <c r="T278" s="4"/>
      <c r="U278" s="4"/>
      <c r="V278" s="4"/>
      <c r="W278" s="4"/>
    </row>
    <row r="279" spans="1:23" ht="14.25" customHeight="1">
      <c r="A279" s="4"/>
      <c r="B279" s="4"/>
      <c r="C279" s="4"/>
      <c r="D279" s="4"/>
      <c r="E279" s="4"/>
      <c r="F279" s="4"/>
      <c r="G279" s="4"/>
      <c r="H279" s="4"/>
      <c r="I279" s="4"/>
      <c r="J279" s="4"/>
      <c r="K279" s="4"/>
      <c r="L279" s="4"/>
      <c r="M279" s="4"/>
      <c r="N279" s="4"/>
      <c r="O279" s="4"/>
      <c r="P279" s="4"/>
      <c r="Q279" s="4"/>
      <c r="R279" s="4"/>
      <c r="S279" s="4"/>
      <c r="T279" s="4"/>
      <c r="U279" s="4"/>
      <c r="V279" s="4"/>
      <c r="W279" s="4"/>
    </row>
    <row r="280" spans="1:23" ht="14.25" customHeight="1">
      <c r="A280" s="4"/>
      <c r="B280" s="4"/>
      <c r="C280" s="4"/>
      <c r="D280" s="4"/>
      <c r="E280" s="4"/>
      <c r="F280" s="4"/>
      <c r="G280" s="4"/>
      <c r="H280" s="4"/>
      <c r="I280" s="4"/>
      <c r="J280" s="4"/>
      <c r="K280" s="4"/>
      <c r="L280" s="4"/>
      <c r="M280" s="4"/>
      <c r="N280" s="4"/>
      <c r="O280" s="4"/>
      <c r="P280" s="4"/>
      <c r="Q280" s="4"/>
      <c r="R280" s="4"/>
      <c r="S280" s="4"/>
      <c r="T280" s="4"/>
      <c r="U280" s="4"/>
      <c r="V280" s="4"/>
      <c r="W280" s="4"/>
    </row>
    <row r="281" spans="1:23" ht="14.25" customHeight="1">
      <c r="A281" s="4"/>
      <c r="B281" s="4"/>
      <c r="C281" s="4"/>
      <c r="D281" s="4"/>
      <c r="E281" s="4"/>
      <c r="F281" s="4"/>
      <c r="G281" s="4"/>
      <c r="H281" s="4"/>
      <c r="I281" s="4"/>
      <c r="J281" s="4"/>
      <c r="K281" s="4"/>
      <c r="L281" s="4"/>
      <c r="M281" s="4"/>
      <c r="N281" s="4"/>
      <c r="O281" s="4"/>
      <c r="P281" s="4"/>
      <c r="Q281" s="4"/>
      <c r="R281" s="4"/>
      <c r="S281" s="4"/>
      <c r="T281" s="4"/>
      <c r="U281" s="4"/>
      <c r="V281" s="4"/>
      <c r="W281" s="4"/>
    </row>
    <row r="282" spans="1:23" ht="14.25" customHeight="1">
      <c r="A282" s="4"/>
      <c r="B282" s="4"/>
      <c r="C282" s="4"/>
      <c r="D282" s="4"/>
      <c r="E282" s="4"/>
      <c r="F282" s="4"/>
      <c r="G282" s="4"/>
      <c r="H282" s="4"/>
      <c r="I282" s="4"/>
      <c r="J282" s="4"/>
      <c r="K282" s="4"/>
      <c r="L282" s="4"/>
      <c r="M282" s="4"/>
      <c r="N282" s="4"/>
      <c r="O282" s="4"/>
      <c r="P282" s="4"/>
      <c r="Q282" s="4"/>
      <c r="R282" s="4"/>
      <c r="S282" s="4"/>
      <c r="T282" s="4"/>
      <c r="U282" s="4"/>
      <c r="V282" s="4"/>
      <c r="W282" s="4"/>
    </row>
    <row r="283" spans="1:23" ht="14.25" customHeight="1">
      <c r="A283" s="4"/>
      <c r="B283" s="4"/>
      <c r="C283" s="4"/>
      <c r="D283" s="4"/>
      <c r="E283" s="4"/>
      <c r="F283" s="4"/>
      <c r="G283" s="4"/>
      <c r="H283" s="4"/>
      <c r="I283" s="4"/>
      <c r="J283" s="4"/>
      <c r="K283" s="4"/>
      <c r="L283" s="4"/>
      <c r="M283" s="4"/>
      <c r="N283" s="4"/>
      <c r="O283" s="4"/>
      <c r="P283" s="4"/>
      <c r="Q283" s="4"/>
      <c r="R283" s="4"/>
      <c r="S283" s="4"/>
      <c r="T283" s="4"/>
      <c r="U283" s="4"/>
      <c r="V283" s="4"/>
      <c r="W283" s="4"/>
    </row>
    <row r="284" spans="1:23" ht="14.25" customHeight="1">
      <c r="A284" s="4"/>
      <c r="B284" s="4"/>
      <c r="C284" s="4"/>
      <c r="D284" s="4"/>
      <c r="E284" s="4"/>
      <c r="F284" s="4"/>
      <c r="G284" s="4"/>
      <c r="H284" s="4"/>
      <c r="I284" s="4"/>
      <c r="J284" s="4"/>
      <c r="K284" s="4"/>
      <c r="L284" s="4"/>
      <c r="M284" s="4"/>
      <c r="N284" s="4"/>
      <c r="O284" s="4"/>
      <c r="P284" s="4"/>
      <c r="Q284" s="4"/>
      <c r="R284" s="4"/>
      <c r="S284" s="4"/>
      <c r="T284" s="4"/>
      <c r="U284" s="4"/>
      <c r="V284" s="4"/>
      <c r="W284" s="4"/>
    </row>
    <row r="285" spans="1:23" ht="14.25" customHeight="1">
      <c r="A285" s="4"/>
      <c r="B285" s="4"/>
      <c r="C285" s="4"/>
      <c r="D285" s="4"/>
      <c r="E285" s="4"/>
      <c r="F285" s="4"/>
      <c r="G285" s="4"/>
      <c r="H285" s="4"/>
      <c r="I285" s="4"/>
      <c r="J285" s="4"/>
      <c r="K285" s="4"/>
      <c r="L285" s="4"/>
      <c r="M285" s="4"/>
      <c r="N285" s="4"/>
      <c r="O285" s="4"/>
      <c r="P285" s="4"/>
      <c r="Q285" s="4"/>
      <c r="R285" s="4"/>
      <c r="S285" s="4"/>
      <c r="T285" s="4"/>
      <c r="U285" s="4"/>
      <c r="V285" s="4"/>
      <c r="W285" s="4"/>
    </row>
    <row r="286" spans="1:23" ht="14.25" customHeight="1">
      <c r="A286" s="4"/>
      <c r="B286" s="4"/>
      <c r="C286" s="4"/>
      <c r="D286" s="4"/>
      <c r="E286" s="4"/>
      <c r="F286" s="4"/>
      <c r="G286" s="4"/>
      <c r="H286" s="4"/>
      <c r="I286" s="4"/>
      <c r="J286" s="4"/>
      <c r="K286" s="4"/>
      <c r="L286" s="4"/>
      <c r="M286" s="4"/>
      <c r="N286" s="4"/>
      <c r="O286" s="4"/>
      <c r="P286" s="4"/>
      <c r="Q286" s="4"/>
      <c r="R286" s="4"/>
      <c r="S286" s="4"/>
      <c r="T286" s="4"/>
      <c r="U286" s="4"/>
      <c r="V286" s="4"/>
      <c r="W286" s="4"/>
    </row>
    <row r="287" spans="1:23" ht="14.25" customHeight="1">
      <c r="A287" s="4"/>
      <c r="B287" s="4"/>
      <c r="C287" s="4"/>
      <c r="D287" s="4"/>
      <c r="E287" s="4"/>
      <c r="F287" s="4"/>
      <c r="G287" s="4"/>
      <c r="H287" s="4"/>
      <c r="I287" s="4"/>
      <c r="J287" s="4"/>
      <c r="K287" s="4"/>
      <c r="L287" s="4"/>
      <c r="M287" s="4"/>
      <c r="N287" s="4"/>
      <c r="O287" s="4"/>
      <c r="P287" s="4"/>
      <c r="Q287" s="4"/>
      <c r="R287" s="4"/>
      <c r="S287" s="4"/>
      <c r="T287" s="4"/>
      <c r="U287" s="4"/>
      <c r="V287" s="4"/>
      <c r="W287" s="4"/>
    </row>
    <row r="288" spans="1:23" ht="14.25" customHeight="1">
      <c r="A288" s="4"/>
      <c r="B288" s="4"/>
      <c r="C288" s="4"/>
      <c r="D288" s="4"/>
      <c r="E288" s="4"/>
      <c r="F288" s="4"/>
      <c r="G288" s="4"/>
      <c r="H288" s="4"/>
      <c r="I288" s="4"/>
      <c r="J288" s="4"/>
      <c r="K288" s="4"/>
      <c r="L288" s="4"/>
      <c r="M288" s="4"/>
      <c r="N288" s="4"/>
      <c r="O288" s="4"/>
      <c r="P288" s="4"/>
      <c r="Q288" s="4"/>
      <c r="R288" s="4"/>
      <c r="S288" s="4"/>
      <c r="T288" s="4"/>
      <c r="U288" s="4"/>
      <c r="V288" s="4"/>
      <c r="W288" s="4"/>
    </row>
    <row r="289" spans="1:23" ht="14.25" customHeight="1">
      <c r="A289" s="4"/>
      <c r="B289" s="4"/>
      <c r="C289" s="4"/>
      <c r="D289" s="4"/>
      <c r="E289" s="4"/>
      <c r="F289" s="4"/>
      <c r="G289" s="4"/>
      <c r="H289" s="4"/>
      <c r="I289" s="4"/>
      <c r="J289" s="4"/>
      <c r="K289" s="4"/>
      <c r="L289" s="4"/>
      <c r="M289" s="4"/>
      <c r="N289" s="4"/>
      <c r="O289" s="4"/>
      <c r="P289" s="4"/>
      <c r="Q289" s="4"/>
      <c r="R289" s="4"/>
      <c r="S289" s="4"/>
      <c r="T289" s="4"/>
      <c r="U289" s="4"/>
      <c r="V289" s="4"/>
      <c r="W289" s="4"/>
    </row>
    <row r="290" spans="1:23" ht="14.25" customHeight="1">
      <c r="A290" s="4"/>
      <c r="B290" s="4"/>
      <c r="C290" s="4"/>
      <c r="D290" s="4"/>
      <c r="E290" s="4"/>
      <c r="F290" s="4"/>
      <c r="G290" s="4"/>
      <c r="H290" s="4"/>
      <c r="I290" s="4"/>
      <c r="J290" s="4"/>
      <c r="K290" s="4"/>
      <c r="L290" s="4"/>
      <c r="M290" s="4"/>
      <c r="N290" s="4"/>
      <c r="O290" s="4"/>
      <c r="P290" s="4"/>
      <c r="Q290" s="4"/>
      <c r="R290" s="4"/>
      <c r="S290" s="4"/>
      <c r="T290" s="4"/>
      <c r="U290" s="4"/>
      <c r="V290" s="4"/>
      <c r="W290" s="4"/>
    </row>
    <row r="291" spans="1:23" ht="14.25" customHeight="1">
      <c r="A291" s="4"/>
      <c r="B291" s="4"/>
      <c r="C291" s="4"/>
      <c r="D291" s="4"/>
      <c r="E291" s="4"/>
      <c r="F291" s="4"/>
      <c r="G291" s="4"/>
      <c r="H291" s="4"/>
      <c r="I291" s="4"/>
      <c r="J291" s="4"/>
      <c r="K291" s="4"/>
      <c r="L291" s="4"/>
      <c r="M291" s="4"/>
      <c r="N291" s="4"/>
      <c r="O291" s="4"/>
      <c r="P291" s="4"/>
      <c r="Q291" s="4"/>
      <c r="R291" s="4"/>
      <c r="S291" s="4"/>
      <c r="T291" s="4"/>
      <c r="U291" s="4"/>
      <c r="V291" s="4"/>
      <c r="W291" s="4"/>
    </row>
    <row r="292" spans="1:23" ht="14.25" customHeight="1">
      <c r="A292" s="4"/>
      <c r="B292" s="4"/>
      <c r="C292" s="4"/>
      <c r="D292" s="4"/>
      <c r="E292" s="4"/>
      <c r="F292" s="4"/>
      <c r="G292" s="4"/>
      <c r="H292" s="4"/>
      <c r="I292" s="4"/>
      <c r="J292" s="4"/>
      <c r="K292" s="4"/>
      <c r="L292" s="4"/>
      <c r="M292" s="4"/>
      <c r="N292" s="4"/>
      <c r="O292" s="4"/>
      <c r="P292" s="4"/>
      <c r="Q292" s="4"/>
      <c r="R292" s="4"/>
      <c r="S292" s="4"/>
      <c r="T292" s="4"/>
      <c r="U292" s="4"/>
      <c r="V292" s="4"/>
      <c r="W292" s="4"/>
    </row>
    <row r="293" spans="1:23" ht="14.25" customHeight="1">
      <c r="A293" s="4"/>
      <c r="B293" s="4"/>
      <c r="C293" s="4"/>
      <c r="D293" s="4"/>
      <c r="E293" s="4"/>
      <c r="F293" s="4"/>
      <c r="G293" s="4"/>
      <c r="H293" s="4"/>
      <c r="I293" s="4"/>
      <c r="J293" s="4"/>
      <c r="K293" s="4"/>
      <c r="L293" s="4"/>
      <c r="M293" s="4"/>
      <c r="N293" s="4"/>
      <c r="O293" s="4"/>
      <c r="P293" s="4"/>
      <c r="Q293" s="4"/>
      <c r="R293" s="4"/>
      <c r="S293" s="4"/>
      <c r="T293" s="4"/>
      <c r="U293" s="4"/>
      <c r="V293" s="4"/>
      <c r="W293" s="4"/>
    </row>
    <row r="294" spans="1:23" ht="14.25" customHeight="1">
      <c r="A294" s="4"/>
      <c r="B294" s="4"/>
      <c r="C294" s="4"/>
      <c r="D294" s="4"/>
      <c r="E294" s="4"/>
      <c r="F294" s="4"/>
      <c r="G294" s="4"/>
      <c r="H294" s="4"/>
      <c r="I294" s="4"/>
      <c r="J294" s="4"/>
      <c r="K294" s="4"/>
      <c r="L294" s="4"/>
      <c r="M294" s="4"/>
      <c r="N294" s="4"/>
      <c r="O294" s="4"/>
      <c r="P294" s="4"/>
      <c r="Q294" s="4"/>
      <c r="R294" s="4"/>
      <c r="S294" s="4"/>
      <c r="T294" s="4"/>
      <c r="U294" s="4"/>
      <c r="V294" s="4"/>
      <c r="W294" s="4"/>
    </row>
    <row r="295" spans="1:23" ht="14.25" customHeight="1">
      <c r="A295" s="4"/>
      <c r="B295" s="4"/>
      <c r="C295" s="4"/>
      <c r="D295" s="4"/>
      <c r="E295" s="4"/>
      <c r="F295" s="4"/>
      <c r="G295" s="4"/>
      <c r="H295" s="4"/>
      <c r="I295" s="4"/>
      <c r="J295" s="4"/>
      <c r="K295" s="4"/>
      <c r="L295" s="4"/>
      <c r="M295" s="4"/>
      <c r="N295" s="4"/>
      <c r="O295" s="4"/>
      <c r="P295" s="4"/>
      <c r="Q295" s="4"/>
      <c r="R295" s="4"/>
      <c r="S295" s="4"/>
      <c r="T295" s="4"/>
      <c r="U295" s="4"/>
      <c r="V295" s="4"/>
      <c r="W295" s="4"/>
    </row>
    <row r="296" spans="1:23" ht="14.25" customHeight="1">
      <c r="A296" s="4"/>
      <c r="B296" s="4"/>
      <c r="C296" s="4"/>
      <c r="D296" s="4"/>
      <c r="E296" s="4"/>
      <c r="F296" s="4"/>
      <c r="G296" s="4"/>
      <c r="H296" s="4"/>
      <c r="I296" s="4"/>
      <c r="J296" s="4"/>
      <c r="K296" s="4"/>
      <c r="L296" s="4"/>
      <c r="M296" s="4"/>
      <c r="N296" s="4"/>
      <c r="O296" s="4"/>
      <c r="P296" s="4"/>
      <c r="Q296" s="4"/>
      <c r="R296" s="4"/>
      <c r="S296" s="4"/>
      <c r="T296" s="4"/>
      <c r="U296" s="4"/>
      <c r="V296" s="4"/>
      <c r="W296" s="4"/>
    </row>
    <row r="297" spans="1:23" ht="14.25" customHeight="1">
      <c r="A297" s="4"/>
      <c r="B297" s="4"/>
      <c r="C297" s="4"/>
      <c r="D297" s="4"/>
      <c r="E297" s="4"/>
      <c r="F297" s="4"/>
      <c r="G297" s="4"/>
      <c r="H297" s="4"/>
      <c r="I297" s="4"/>
      <c r="J297" s="4"/>
      <c r="K297" s="4"/>
      <c r="L297" s="4"/>
      <c r="M297" s="4"/>
      <c r="N297" s="4"/>
      <c r="O297" s="4"/>
      <c r="P297" s="4"/>
      <c r="Q297" s="4"/>
      <c r="R297" s="4"/>
      <c r="S297" s="4"/>
      <c r="T297" s="4"/>
      <c r="U297" s="4"/>
      <c r="V297" s="4"/>
      <c r="W297" s="4"/>
    </row>
    <row r="298" spans="1:23" ht="14.25" customHeight="1">
      <c r="A298" s="4"/>
      <c r="B298" s="4"/>
      <c r="C298" s="4"/>
      <c r="D298" s="4"/>
      <c r="E298" s="4"/>
      <c r="F298" s="4"/>
      <c r="G298" s="4"/>
      <c r="H298" s="4"/>
      <c r="I298" s="4"/>
      <c r="J298" s="4"/>
      <c r="K298" s="4"/>
      <c r="L298" s="4"/>
      <c r="M298" s="4"/>
      <c r="N298" s="4"/>
      <c r="O298" s="4"/>
      <c r="P298" s="4"/>
      <c r="Q298" s="4"/>
      <c r="R298" s="4"/>
      <c r="S298" s="4"/>
      <c r="T298" s="4"/>
      <c r="U298" s="4"/>
      <c r="V298" s="4"/>
      <c r="W298" s="4"/>
    </row>
    <row r="299" spans="1:23" ht="14.25" customHeight="1">
      <c r="A299" s="4"/>
      <c r="B299" s="4"/>
      <c r="C299" s="4"/>
      <c r="D299" s="4"/>
      <c r="E299" s="4"/>
      <c r="F299" s="4"/>
      <c r="G299" s="4"/>
      <c r="H299" s="4"/>
      <c r="I299" s="4"/>
      <c r="J299" s="4"/>
      <c r="K299" s="4"/>
      <c r="L299" s="4"/>
      <c r="M299" s="4"/>
      <c r="N299" s="4"/>
      <c r="O299" s="4"/>
      <c r="P299" s="4"/>
      <c r="Q299" s="4"/>
      <c r="R299" s="4"/>
      <c r="S299" s="4"/>
      <c r="T299" s="4"/>
      <c r="U299" s="4"/>
      <c r="V299" s="4"/>
      <c r="W299" s="4"/>
    </row>
    <row r="300" spans="1:23" ht="14.25" customHeight="1">
      <c r="A300" s="4"/>
      <c r="B300" s="4"/>
      <c r="C300" s="4"/>
      <c r="D300" s="4"/>
      <c r="E300" s="4"/>
      <c r="F300" s="4"/>
      <c r="G300" s="4"/>
      <c r="H300" s="4"/>
      <c r="I300" s="4"/>
      <c r="J300" s="4"/>
      <c r="K300" s="4"/>
      <c r="L300" s="4"/>
      <c r="M300" s="4"/>
      <c r="N300" s="4"/>
      <c r="O300" s="4"/>
      <c r="P300" s="4"/>
      <c r="Q300" s="4"/>
      <c r="R300" s="4"/>
      <c r="S300" s="4"/>
      <c r="T300" s="4"/>
      <c r="U300" s="4"/>
      <c r="V300" s="4"/>
      <c r="W300" s="4"/>
    </row>
    <row r="301" spans="1:23" ht="14.25" customHeight="1">
      <c r="A301" s="4"/>
      <c r="B301" s="4"/>
      <c r="C301" s="4"/>
      <c r="D301" s="4"/>
      <c r="E301" s="4"/>
      <c r="F301" s="4"/>
      <c r="G301" s="4"/>
      <c r="H301" s="4"/>
      <c r="I301" s="4"/>
      <c r="J301" s="4"/>
      <c r="K301" s="4"/>
      <c r="L301" s="4"/>
      <c r="M301" s="4"/>
      <c r="N301" s="4"/>
      <c r="O301" s="4"/>
      <c r="P301" s="4"/>
      <c r="Q301" s="4"/>
      <c r="R301" s="4"/>
      <c r="S301" s="4"/>
      <c r="T301" s="4"/>
      <c r="U301" s="4"/>
      <c r="V301" s="4"/>
      <c r="W301" s="4"/>
    </row>
    <row r="302" spans="1:23" ht="14.25" customHeight="1">
      <c r="A302" s="4"/>
      <c r="B302" s="4"/>
      <c r="C302" s="4"/>
      <c r="D302" s="4"/>
      <c r="E302" s="4"/>
      <c r="F302" s="4"/>
      <c r="G302" s="4"/>
      <c r="H302" s="4"/>
      <c r="I302" s="4"/>
      <c r="J302" s="4"/>
      <c r="K302" s="4"/>
      <c r="L302" s="4"/>
      <c r="M302" s="4"/>
      <c r="N302" s="4"/>
      <c r="O302" s="4"/>
      <c r="P302" s="4"/>
      <c r="Q302" s="4"/>
      <c r="R302" s="4"/>
      <c r="S302" s="4"/>
      <c r="T302" s="4"/>
      <c r="U302" s="4"/>
      <c r="V302" s="4"/>
      <c r="W302" s="4"/>
    </row>
    <row r="303" spans="1:23" ht="14.25" customHeight="1">
      <c r="A303" s="4"/>
      <c r="B303" s="4"/>
      <c r="C303" s="4"/>
      <c r="D303" s="4"/>
      <c r="E303" s="4"/>
      <c r="F303" s="4"/>
      <c r="G303" s="4"/>
      <c r="H303" s="4"/>
      <c r="I303" s="4"/>
      <c r="J303" s="4"/>
      <c r="K303" s="4"/>
      <c r="L303" s="4"/>
      <c r="M303" s="4"/>
      <c r="N303" s="4"/>
      <c r="O303" s="4"/>
      <c r="P303" s="4"/>
      <c r="Q303" s="4"/>
      <c r="R303" s="4"/>
      <c r="S303" s="4"/>
      <c r="T303" s="4"/>
      <c r="U303" s="4"/>
      <c r="V303" s="4"/>
      <c r="W303" s="4"/>
    </row>
    <row r="304" spans="1:23" ht="14.25" customHeight="1">
      <c r="A304" s="4"/>
      <c r="B304" s="4"/>
      <c r="C304" s="4"/>
      <c r="D304" s="4"/>
      <c r="E304" s="4"/>
      <c r="F304" s="4"/>
      <c r="G304" s="4"/>
      <c r="H304" s="4"/>
      <c r="I304" s="4"/>
      <c r="J304" s="4"/>
      <c r="K304" s="4"/>
      <c r="L304" s="4"/>
      <c r="M304" s="4"/>
      <c r="N304" s="4"/>
      <c r="O304" s="4"/>
      <c r="P304" s="4"/>
      <c r="Q304" s="4"/>
      <c r="R304" s="4"/>
      <c r="S304" s="4"/>
      <c r="T304" s="4"/>
      <c r="U304" s="4"/>
      <c r="V304" s="4"/>
      <c r="W304" s="4"/>
    </row>
    <row r="305" spans="1:23" ht="14.25" customHeight="1">
      <c r="A305" s="4"/>
      <c r="B305" s="4"/>
      <c r="C305" s="4"/>
      <c r="D305" s="4"/>
      <c r="E305" s="4"/>
      <c r="F305" s="4"/>
      <c r="G305" s="4"/>
      <c r="H305" s="4"/>
      <c r="I305" s="4"/>
      <c r="J305" s="4"/>
      <c r="K305" s="4"/>
      <c r="L305" s="4"/>
      <c r="M305" s="4"/>
      <c r="N305" s="4"/>
      <c r="O305" s="4"/>
      <c r="P305" s="4"/>
      <c r="Q305" s="4"/>
      <c r="R305" s="4"/>
      <c r="S305" s="4"/>
      <c r="T305" s="4"/>
      <c r="U305" s="4"/>
      <c r="V305" s="4"/>
      <c r="W305" s="4"/>
    </row>
    <row r="306" spans="1:23" ht="14.25" customHeight="1">
      <c r="A306" s="4"/>
      <c r="B306" s="4"/>
      <c r="C306" s="4"/>
      <c r="D306" s="4"/>
      <c r="E306" s="4"/>
      <c r="F306" s="4"/>
      <c r="G306" s="4"/>
      <c r="H306" s="4"/>
      <c r="I306" s="4"/>
      <c r="J306" s="4"/>
      <c r="K306" s="4"/>
      <c r="L306" s="4"/>
      <c r="M306" s="4"/>
      <c r="N306" s="4"/>
      <c r="O306" s="4"/>
      <c r="P306" s="4"/>
      <c r="Q306" s="4"/>
      <c r="R306" s="4"/>
      <c r="S306" s="4"/>
      <c r="T306" s="4"/>
      <c r="U306" s="4"/>
      <c r="V306" s="4"/>
      <c r="W306" s="4"/>
    </row>
    <row r="307" spans="1:23" ht="14.25" customHeight="1">
      <c r="A307" s="4"/>
      <c r="B307" s="4"/>
      <c r="C307" s="4"/>
      <c r="D307" s="4"/>
      <c r="E307" s="4"/>
      <c r="F307" s="4"/>
      <c r="G307" s="4"/>
      <c r="H307" s="4"/>
      <c r="I307" s="4"/>
      <c r="J307" s="4"/>
      <c r="K307" s="4"/>
      <c r="L307" s="4"/>
      <c r="M307" s="4"/>
      <c r="N307" s="4"/>
      <c r="O307" s="4"/>
      <c r="P307" s="4"/>
      <c r="Q307" s="4"/>
      <c r="R307" s="4"/>
      <c r="S307" s="4"/>
      <c r="T307" s="4"/>
      <c r="U307" s="4"/>
      <c r="V307" s="4"/>
      <c r="W307" s="4"/>
    </row>
    <row r="308" spans="1:23" ht="14.25" customHeight="1">
      <c r="A308" s="4"/>
      <c r="B308" s="4"/>
      <c r="C308" s="4"/>
      <c r="D308" s="4"/>
      <c r="E308" s="4"/>
      <c r="F308" s="4"/>
      <c r="G308" s="4"/>
      <c r="H308" s="4"/>
      <c r="I308" s="4"/>
      <c r="J308" s="4"/>
      <c r="K308" s="4"/>
      <c r="L308" s="4"/>
      <c r="M308" s="4"/>
      <c r="N308" s="4"/>
      <c r="O308" s="4"/>
      <c r="P308" s="4"/>
      <c r="Q308" s="4"/>
      <c r="R308" s="4"/>
      <c r="S308" s="4"/>
      <c r="T308" s="4"/>
      <c r="U308" s="4"/>
      <c r="V308" s="4"/>
      <c r="W308" s="4"/>
    </row>
    <row r="309" spans="1:23" ht="14.25" customHeight="1">
      <c r="A309" s="4"/>
      <c r="B309" s="4"/>
      <c r="C309" s="4"/>
      <c r="D309" s="4"/>
      <c r="E309" s="4"/>
      <c r="F309" s="4"/>
      <c r="G309" s="4"/>
      <c r="H309" s="4"/>
      <c r="I309" s="4"/>
      <c r="J309" s="4"/>
      <c r="K309" s="4"/>
      <c r="L309" s="4"/>
      <c r="M309" s="4"/>
      <c r="N309" s="4"/>
      <c r="O309" s="4"/>
      <c r="P309" s="4"/>
      <c r="Q309" s="4"/>
      <c r="R309" s="4"/>
      <c r="S309" s="4"/>
      <c r="T309" s="4"/>
      <c r="U309" s="4"/>
      <c r="V309" s="4"/>
      <c r="W309" s="4"/>
    </row>
    <row r="310" spans="1:23" ht="14.25" customHeight="1">
      <c r="A310" s="4"/>
      <c r="B310" s="4"/>
      <c r="C310" s="4"/>
      <c r="D310" s="4"/>
      <c r="E310" s="4"/>
      <c r="F310" s="4"/>
      <c r="G310" s="4"/>
      <c r="H310" s="4"/>
      <c r="I310" s="4"/>
      <c r="J310" s="4"/>
      <c r="K310" s="4"/>
      <c r="L310" s="4"/>
      <c r="M310" s="4"/>
      <c r="N310" s="4"/>
      <c r="O310" s="4"/>
      <c r="P310" s="4"/>
      <c r="Q310" s="4"/>
      <c r="R310" s="4"/>
      <c r="S310" s="4"/>
      <c r="T310" s="4"/>
      <c r="U310" s="4"/>
      <c r="V310" s="4"/>
      <c r="W310" s="4"/>
    </row>
    <row r="311" spans="1:23" ht="14.25" customHeight="1">
      <c r="A311" s="4"/>
      <c r="B311" s="4"/>
      <c r="C311" s="4"/>
      <c r="D311" s="4"/>
      <c r="E311" s="4"/>
      <c r="F311" s="4"/>
      <c r="G311" s="4"/>
      <c r="H311" s="4"/>
      <c r="I311" s="4"/>
      <c r="J311" s="4"/>
      <c r="K311" s="4"/>
      <c r="L311" s="4"/>
      <c r="M311" s="4"/>
      <c r="N311" s="4"/>
      <c r="O311" s="4"/>
      <c r="P311" s="4"/>
      <c r="Q311" s="4"/>
      <c r="R311" s="4"/>
      <c r="S311" s="4"/>
      <c r="T311" s="4"/>
      <c r="U311" s="4"/>
      <c r="V311" s="4"/>
      <c r="W311" s="4"/>
    </row>
    <row r="312" spans="1:23" ht="14.25" customHeight="1">
      <c r="A312" s="4"/>
      <c r="B312" s="4"/>
      <c r="C312" s="4"/>
      <c r="D312" s="4"/>
      <c r="E312" s="4"/>
      <c r="F312" s="4"/>
      <c r="G312" s="4"/>
      <c r="H312" s="4"/>
      <c r="I312" s="4"/>
      <c r="J312" s="4"/>
      <c r="K312" s="4"/>
      <c r="L312" s="4"/>
      <c r="M312" s="4"/>
      <c r="N312" s="4"/>
      <c r="O312" s="4"/>
      <c r="P312" s="4"/>
      <c r="Q312" s="4"/>
      <c r="R312" s="4"/>
      <c r="S312" s="4"/>
      <c r="T312" s="4"/>
      <c r="U312" s="4"/>
      <c r="V312" s="4"/>
      <c r="W312" s="4"/>
    </row>
    <row r="313" spans="1:23" ht="14.25" customHeight="1">
      <c r="A313" s="4"/>
      <c r="B313" s="4"/>
      <c r="C313" s="4"/>
      <c r="D313" s="4"/>
      <c r="E313" s="4"/>
      <c r="F313" s="4"/>
      <c r="G313" s="4"/>
      <c r="H313" s="4"/>
      <c r="I313" s="4"/>
      <c r="J313" s="4"/>
      <c r="K313" s="4"/>
      <c r="L313" s="4"/>
      <c r="M313" s="4"/>
      <c r="N313" s="4"/>
      <c r="O313" s="4"/>
      <c r="P313" s="4"/>
      <c r="Q313" s="4"/>
      <c r="R313" s="4"/>
      <c r="S313" s="4"/>
      <c r="T313" s="4"/>
      <c r="U313" s="4"/>
      <c r="V313" s="4"/>
      <c r="W313" s="4"/>
    </row>
    <row r="314" spans="1:23" ht="14.25" customHeight="1">
      <c r="A314" s="4"/>
      <c r="B314" s="4"/>
      <c r="C314" s="4"/>
      <c r="D314" s="4"/>
      <c r="E314" s="4"/>
      <c r="F314" s="4"/>
      <c r="G314" s="4"/>
      <c r="H314" s="4"/>
      <c r="I314" s="4"/>
      <c r="J314" s="4"/>
      <c r="K314" s="4"/>
      <c r="L314" s="4"/>
      <c r="M314" s="4"/>
      <c r="N314" s="4"/>
      <c r="O314" s="4"/>
      <c r="P314" s="4"/>
      <c r="Q314" s="4"/>
      <c r="R314" s="4"/>
      <c r="S314" s="4"/>
      <c r="T314" s="4"/>
      <c r="U314" s="4"/>
      <c r="V314" s="4"/>
      <c r="W314" s="4"/>
    </row>
    <row r="315" spans="1:23" ht="14.25" customHeight="1">
      <c r="A315" s="4"/>
      <c r="B315" s="4"/>
      <c r="C315" s="4"/>
      <c r="D315" s="4"/>
      <c r="E315" s="4"/>
      <c r="F315" s="4"/>
      <c r="G315" s="4"/>
      <c r="H315" s="4"/>
      <c r="I315" s="4"/>
      <c r="J315" s="4"/>
      <c r="K315" s="4"/>
      <c r="L315" s="4"/>
      <c r="M315" s="4"/>
      <c r="N315" s="4"/>
      <c r="O315" s="4"/>
      <c r="P315" s="4"/>
      <c r="Q315" s="4"/>
      <c r="R315" s="4"/>
      <c r="S315" s="4"/>
      <c r="T315" s="4"/>
      <c r="U315" s="4"/>
      <c r="V315" s="4"/>
      <c r="W315" s="4"/>
    </row>
    <row r="316" spans="1:23" ht="14.25" customHeight="1">
      <c r="A316" s="4"/>
      <c r="B316" s="4"/>
      <c r="C316" s="4"/>
      <c r="D316" s="4"/>
      <c r="E316" s="4"/>
      <c r="F316" s="4"/>
      <c r="G316" s="4"/>
      <c r="H316" s="4"/>
      <c r="I316" s="4"/>
      <c r="J316" s="4"/>
      <c r="K316" s="4"/>
      <c r="L316" s="4"/>
      <c r="M316" s="4"/>
      <c r="N316" s="4"/>
      <c r="O316" s="4"/>
      <c r="P316" s="4"/>
      <c r="Q316" s="4"/>
      <c r="R316" s="4"/>
      <c r="S316" s="4"/>
      <c r="T316" s="4"/>
      <c r="U316" s="4"/>
      <c r="V316" s="4"/>
      <c r="W316" s="4"/>
    </row>
    <row r="317" spans="1:23" ht="14.25" customHeight="1">
      <c r="A317" s="4"/>
      <c r="B317" s="4"/>
      <c r="C317" s="4"/>
      <c r="D317" s="4"/>
      <c r="E317" s="4"/>
      <c r="F317" s="4"/>
      <c r="G317" s="4"/>
      <c r="H317" s="4"/>
      <c r="I317" s="4"/>
      <c r="J317" s="4"/>
      <c r="K317" s="4"/>
      <c r="L317" s="4"/>
      <c r="M317" s="4"/>
      <c r="N317" s="4"/>
      <c r="O317" s="4"/>
      <c r="P317" s="4"/>
      <c r="Q317" s="4"/>
      <c r="R317" s="4"/>
      <c r="S317" s="4"/>
      <c r="T317" s="4"/>
      <c r="U317" s="4"/>
      <c r="V317" s="4"/>
      <c r="W317" s="4"/>
    </row>
    <row r="318" spans="1:23" ht="14.25" customHeight="1">
      <c r="A318" s="4"/>
      <c r="B318" s="4"/>
      <c r="C318" s="4"/>
      <c r="D318" s="4"/>
      <c r="E318" s="4"/>
      <c r="F318" s="4"/>
      <c r="G318" s="4"/>
      <c r="H318" s="4"/>
      <c r="I318" s="4"/>
      <c r="J318" s="4"/>
      <c r="K318" s="4"/>
      <c r="L318" s="4"/>
      <c r="M318" s="4"/>
      <c r="N318" s="4"/>
      <c r="O318" s="4"/>
      <c r="P318" s="4"/>
      <c r="Q318" s="4"/>
      <c r="R318" s="4"/>
      <c r="S318" s="4"/>
      <c r="T318" s="4"/>
      <c r="U318" s="4"/>
      <c r="V318" s="4"/>
      <c r="W318" s="4"/>
    </row>
    <row r="319" spans="1:23" ht="14.25" customHeight="1">
      <c r="A319" s="4"/>
      <c r="B319" s="4"/>
      <c r="C319" s="4"/>
      <c r="D319" s="4"/>
      <c r="E319" s="4"/>
      <c r="F319" s="4"/>
      <c r="G319" s="4"/>
      <c r="H319" s="4"/>
      <c r="I319" s="4"/>
      <c r="J319" s="4"/>
      <c r="K319" s="4"/>
      <c r="L319" s="4"/>
      <c r="M319" s="4"/>
      <c r="N319" s="4"/>
      <c r="O319" s="4"/>
      <c r="P319" s="4"/>
      <c r="Q319" s="4"/>
      <c r="R319" s="4"/>
      <c r="S319" s="4"/>
      <c r="T319" s="4"/>
      <c r="U319" s="4"/>
      <c r="V319" s="4"/>
      <c r="W319" s="4"/>
    </row>
    <row r="320" spans="1:23" ht="14.25" customHeight="1">
      <c r="A320" s="4"/>
      <c r="B320" s="4"/>
      <c r="C320" s="4"/>
      <c r="D320" s="4"/>
      <c r="E320" s="4"/>
      <c r="F320" s="4"/>
      <c r="G320" s="4"/>
      <c r="H320" s="4"/>
      <c r="I320" s="4"/>
      <c r="J320" s="4"/>
      <c r="K320" s="4"/>
      <c r="L320" s="4"/>
      <c r="M320" s="4"/>
      <c r="N320" s="4"/>
      <c r="O320" s="4"/>
      <c r="P320" s="4"/>
      <c r="Q320" s="4"/>
      <c r="R320" s="4"/>
      <c r="S320" s="4"/>
      <c r="T320" s="4"/>
      <c r="U320" s="4"/>
      <c r="V320" s="4"/>
      <c r="W320" s="4"/>
    </row>
    <row r="321" spans="1:23" ht="14.25" customHeight="1">
      <c r="A321" s="4"/>
      <c r="B321" s="4"/>
      <c r="C321" s="4"/>
      <c r="D321" s="4"/>
      <c r="E321" s="4"/>
      <c r="F321" s="4"/>
      <c r="G321" s="4"/>
      <c r="H321" s="4"/>
      <c r="I321" s="4"/>
      <c r="J321" s="4"/>
      <c r="K321" s="4"/>
      <c r="L321" s="4"/>
      <c r="M321" s="4"/>
      <c r="N321" s="4"/>
      <c r="O321" s="4"/>
      <c r="P321" s="4"/>
      <c r="Q321" s="4"/>
      <c r="R321" s="4"/>
      <c r="S321" s="4"/>
      <c r="T321" s="4"/>
      <c r="U321" s="4"/>
      <c r="V321" s="4"/>
      <c r="W321" s="4"/>
    </row>
    <row r="322" spans="1:23" ht="14.25" customHeight="1">
      <c r="A322" s="4"/>
      <c r="B322" s="4"/>
      <c r="C322" s="4"/>
      <c r="D322" s="4"/>
      <c r="E322" s="4"/>
      <c r="F322" s="4"/>
      <c r="G322" s="4"/>
      <c r="H322" s="4"/>
      <c r="I322" s="4"/>
      <c r="J322" s="4"/>
      <c r="K322" s="4"/>
      <c r="L322" s="4"/>
      <c r="M322" s="4"/>
      <c r="N322" s="4"/>
      <c r="O322" s="4"/>
      <c r="P322" s="4"/>
      <c r="Q322" s="4"/>
      <c r="R322" s="4"/>
      <c r="S322" s="4"/>
      <c r="T322" s="4"/>
      <c r="U322" s="4"/>
      <c r="V322" s="4"/>
      <c r="W322" s="4"/>
    </row>
    <row r="323" spans="1:23" ht="14.25" customHeight="1">
      <c r="A323" s="4"/>
      <c r="B323" s="4"/>
      <c r="C323" s="4"/>
      <c r="D323" s="4"/>
      <c r="E323" s="4"/>
      <c r="F323" s="4"/>
      <c r="G323" s="4"/>
      <c r="H323" s="4"/>
      <c r="I323" s="4"/>
      <c r="J323" s="4"/>
      <c r="K323" s="4"/>
      <c r="L323" s="4"/>
      <c r="M323" s="4"/>
      <c r="N323" s="4"/>
      <c r="O323" s="4"/>
      <c r="P323" s="4"/>
      <c r="Q323" s="4"/>
      <c r="R323" s="4"/>
      <c r="S323" s="4"/>
      <c r="T323" s="4"/>
      <c r="U323" s="4"/>
      <c r="V323" s="4"/>
      <c r="W323" s="4"/>
    </row>
    <row r="324" spans="1:23" ht="14.25" customHeight="1">
      <c r="A324" s="4"/>
      <c r="B324" s="4"/>
      <c r="C324" s="4"/>
      <c r="D324" s="4"/>
      <c r="E324" s="4"/>
      <c r="F324" s="4"/>
      <c r="G324" s="4"/>
      <c r="H324" s="4"/>
      <c r="I324" s="4"/>
      <c r="J324" s="4"/>
      <c r="K324" s="4"/>
      <c r="L324" s="4"/>
      <c r="M324" s="4"/>
      <c r="N324" s="4"/>
      <c r="O324" s="4"/>
      <c r="P324" s="4"/>
      <c r="Q324" s="4"/>
      <c r="R324" s="4"/>
      <c r="S324" s="4"/>
      <c r="T324" s="4"/>
      <c r="U324" s="4"/>
      <c r="V324" s="4"/>
      <c r="W324" s="4"/>
    </row>
    <row r="325" spans="1:23" ht="14.25" customHeight="1">
      <c r="A325" s="4"/>
      <c r="B325" s="4"/>
      <c r="C325" s="4"/>
      <c r="D325" s="4"/>
      <c r="E325" s="4"/>
      <c r="F325" s="4"/>
      <c r="G325" s="4"/>
      <c r="H325" s="4"/>
      <c r="I325" s="4"/>
      <c r="J325" s="4"/>
      <c r="K325" s="4"/>
      <c r="L325" s="4"/>
      <c r="M325" s="4"/>
      <c r="N325" s="4"/>
      <c r="O325" s="4"/>
      <c r="P325" s="4"/>
      <c r="Q325" s="4"/>
      <c r="R325" s="4"/>
      <c r="S325" s="4"/>
      <c r="T325" s="4"/>
      <c r="U325" s="4"/>
      <c r="V325" s="4"/>
      <c r="W325" s="4"/>
    </row>
    <row r="326" spans="1:23" ht="14.25" customHeight="1">
      <c r="A326" s="4"/>
      <c r="B326" s="4"/>
      <c r="C326" s="4"/>
      <c r="D326" s="4"/>
      <c r="E326" s="4"/>
      <c r="F326" s="4"/>
      <c r="G326" s="4"/>
      <c r="H326" s="4"/>
      <c r="I326" s="4"/>
      <c r="J326" s="4"/>
      <c r="K326" s="4"/>
      <c r="L326" s="4"/>
      <c r="M326" s="4"/>
      <c r="N326" s="4"/>
      <c r="O326" s="4"/>
      <c r="P326" s="4"/>
      <c r="Q326" s="4"/>
      <c r="R326" s="4"/>
      <c r="S326" s="4"/>
      <c r="T326" s="4"/>
      <c r="U326" s="4"/>
      <c r="V326" s="4"/>
      <c r="W326" s="4"/>
    </row>
    <row r="327" spans="1:23" ht="14.25" customHeight="1">
      <c r="A327" s="4"/>
      <c r="B327" s="4"/>
      <c r="C327" s="4"/>
      <c r="D327" s="4"/>
      <c r="E327" s="4"/>
      <c r="F327" s="4"/>
      <c r="G327" s="4"/>
      <c r="H327" s="4"/>
      <c r="I327" s="4"/>
      <c r="J327" s="4"/>
      <c r="K327" s="4"/>
      <c r="L327" s="4"/>
      <c r="M327" s="4"/>
      <c r="N327" s="4"/>
      <c r="O327" s="4"/>
      <c r="P327" s="4"/>
      <c r="Q327" s="4"/>
      <c r="R327" s="4"/>
      <c r="S327" s="4"/>
      <c r="T327" s="4"/>
      <c r="U327" s="4"/>
      <c r="V327" s="4"/>
      <c r="W327" s="4"/>
    </row>
    <row r="328" spans="1:23" ht="14.25" customHeight="1">
      <c r="A328" s="4"/>
      <c r="B328" s="4"/>
      <c r="C328" s="4"/>
      <c r="D328" s="4"/>
      <c r="E328" s="4"/>
      <c r="F328" s="4"/>
      <c r="G328" s="4"/>
      <c r="H328" s="4"/>
      <c r="I328" s="4"/>
      <c r="J328" s="4"/>
      <c r="K328" s="4"/>
      <c r="L328" s="4"/>
      <c r="M328" s="4"/>
      <c r="N328" s="4"/>
      <c r="O328" s="4"/>
      <c r="P328" s="4"/>
      <c r="Q328" s="4"/>
      <c r="R328" s="4"/>
      <c r="S328" s="4"/>
      <c r="T328" s="4"/>
      <c r="U328" s="4"/>
      <c r="V328" s="4"/>
      <c r="W328" s="4"/>
    </row>
    <row r="329" spans="1:23" ht="14.25" customHeight="1">
      <c r="A329" s="4"/>
      <c r="B329" s="4"/>
      <c r="C329" s="4"/>
      <c r="D329" s="4"/>
      <c r="E329" s="4"/>
      <c r="F329" s="4"/>
      <c r="G329" s="4"/>
      <c r="H329" s="4"/>
      <c r="I329" s="4"/>
      <c r="J329" s="4"/>
      <c r="K329" s="4"/>
      <c r="L329" s="4"/>
      <c r="M329" s="4"/>
      <c r="N329" s="4"/>
      <c r="O329" s="4"/>
      <c r="P329" s="4"/>
      <c r="Q329" s="4"/>
      <c r="R329" s="4"/>
      <c r="S329" s="4"/>
      <c r="T329" s="4"/>
      <c r="U329" s="4"/>
      <c r="V329" s="4"/>
      <c r="W329" s="4"/>
    </row>
    <row r="330" spans="1:23" ht="14.25" customHeight="1">
      <c r="A330" s="4"/>
      <c r="B330" s="4"/>
      <c r="C330" s="4"/>
      <c r="D330" s="4"/>
      <c r="E330" s="4"/>
      <c r="F330" s="4"/>
      <c r="G330" s="4"/>
      <c r="H330" s="4"/>
      <c r="I330" s="4"/>
      <c r="J330" s="4"/>
      <c r="K330" s="4"/>
      <c r="L330" s="4"/>
      <c r="M330" s="4"/>
      <c r="N330" s="4"/>
      <c r="O330" s="4"/>
      <c r="P330" s="4"/>
      <c r="Q330" s="4"/>
      <c r="R330" s="4"/>
      <c r="S330" s="4"/>
      <c r="T330" s="4"/>
      <c r="U330" s="4"/>
      <c r="V330" s="4"/>
      <c r="W330" s="4"/>
    </row>
    <row r="331" spans="1:23" ht="14.25" customHeight="1">
      <c r="A331" s="4"/>
      <c r="B331" s="4"/>
      <c r="C331" s="4"/>
      <c r="D331" s="4"/>
      <c r="E331" s="4"/>
      <c r="F331" s="4"/>
      <c r="G331" s="4"/>
      <c r="H331" s="4"/>
      <c r="I331" s="4"/>
      <c r="J331" s="4"/>
      <c r="K331" s="4"/>
      <c r="L331" s="4"/>
      <c r="M331" s="4"/>
      <c r="N331" s="4"/>
      <c r="O331" s="4"/>
      <c r="P331" s="4"/>
      <c r="Q331" s="4"/>
      <c r="R331" s="4"/>
      <c r="S331" s="4"/>
      <c r="T331" s="4"/>
      <c r="U331" s="4"/>
      <c r="V331" s="4"/>
      <c r="W331" s="4"/>
    </row>
    <row r="332" spans="1:23" ht="14.25" customHeight="1">
      <c r="A332" s="4"/>
      <c r="B332" s="4"/>
      <c r="C332" s="4"/>
      <c r="D332" s="4"/>
      <c r="E332" s="4"/>
      <c r="F332" s="4"/>
      <c r="G332" s="4"/>
      <c r="H332" s="4"/>
      <c r="I332" s="4"/>
      <c r="J332" s="4"/>
      <c r="K332" s="4"/>
      <c r="L332" s="4"/>
      <c r="M332" s="4"/>
      <c r="N332" s="4"/>
      <c r="O332" s="4"/>
      <c r="P332" s="4"/>
      <c r="Q332" s="4"/>
      <c r="R332" s="4"/>
      <c r="S332" s="4"/>
      <c r="T332" s="4"/>
      <c r="U332" s="4"/>
      <c r="V332" s="4"/>
      <c r="W332" s="4"/>
    </row>
    <row r="333" spans="1:23" ht="14.25" customHeight="1">
      <c r="A333" s="4"/>
      <c r="B333" s="4"/>
      <c r="C333" s="4"/>
      <c r="D333" s="4"/>
      <c r="E333" s="4"/>
      <c r="F333" s="4"/>
      <c r="G333" s="4"/>
      <c r="H333" s="4"/>
      <c r="I333" s="4"/>
      <c r="J333" s="4"/>
      <c r="K333" s="4"/>
      <c r="L333" s="4"/>
      <c r="M333" s="4"/>
      <c r="N333" s="4"/>
      <c r="O333" s="4"/>
      <c r="P333" s="4"/>
      <c r="Q333" s="4"/>
      <c r="R333" s="4"/>
      <c r="S333" s="4"/>
      <c r="T333" s="4"/>
      <c r="U333" s="4"/>
      <c r="V333" s="4"/>
      <c r="W333" s="4"/>
    </row>
    <row r="334" spans="1:23" ht="14.25" customHeight="1">
      <c r="A334" s="4"/>
      <c r="B334" s="4"/>
      <c r="C334" s="4"/>
      <c r="D334" s="4"/>
      <c r="E334" s="4"/>
      <c r="F334" s="4"/>
      <c r="G334" s="4"/>
      <c r="H334" s="4"/>
      <c r="I334" s="4"/>
      <c r="J334" s="4"/>
      <c r="K334" s="4"/>
      <c r="L334" s="4"/>
      <c r="M334" s="4"/>
      <c r="N334" s="4"/>
      <c r="O334" s="4"/>
      <c r="P334" s="4"/>
      <c r="Q334" s="4"/>
      <c r="R334" s="4"/>
      <c r="S334" s="4"/>
      <c r="T334" s="4"/>
      <c r="U334" s="4"/>
      <c r="V334" s="4"/>
      <c r="W334" s="4"/>
    </row>
    <row r="335" spans="1:23" ht="14.25" customHeight="1">
      <c r="A335" s="4"/>
      <c r="B335" s="4"/>
      <c r="C335" s="4"/>
      <c r="D335" s="4"/>
      <c r="E335" s="4"/>
      <c r="F335" s="4"/>
      <c r="G335" s="4"/>
      <c r="H335" s="4"/>
      <c r="I335" s="4"/>
      <c r="J335" s="4"/>
      <c r="K335" s="4"/>
      <c r="L335" s="4"/>
      <c r="M335" s="4"/>
      <c r="N335" s="4"/>
      <c r="O335" s="4"/>
      <c r="P335" s="4"/>
      <c r="Q335" s="4"/>
      <c r="R335" s="4"/>
      <c r="S335" s="4"/>
      <c r="T335" s="4"/>
      <c r="U335" s="4"/>
      <c r="V335" s="4"/>
      <c r="W335" s="4"/>
    </row>
    <row r="336" spans="1:23" ht="14.25" customHeight="1">
      <c r="A336" s="4"/>
      <c r="B336" s="4"/>
      <c r="C336" s="4"/>
      <c r="D336" s="4"/>
      <c r="E336" s="4"/>
      <c r="F336" s="4"/>
      <c r="G336" s="4"/>
      <c r="H336" s="4"/>
      <c r="I336" s="4"/>
      <c r="J336" s="4"/>
      <c r="K336" s="4"/>
      <c r="L336" s="4"/>
      <c r="M336" s="4"/>
      <c r="N336" s="4"/>
      <c r="O336" s="4"/>
      <c r="P336" s="4"/>
      <c r="Q336" s="4"/>
      <c r="R336" s="4"/>
      <c r="S336" s="4"/>
      <c r="T336" s="4"/>
      <c r="U336" s="4"/>
      <c r="V336" s="4"/>
      <c r="W336" s="4"/>
    </row>
    <row r="337" spans="1:23" ht="14.25" customHeight="1">
      <c r="A337" s="4"/>
      <c r="B337" s="4"/>
      <c r="C337" s="4"/>
      <c r="D337" s="4"/>
      <c r="E337" s="4"/>
      <c r="F337" s="4"/>
      <c r="G337" s="4"/>
      <c r="H337" s="4"/>
      <c r="I337" s="4"/>
      <c r="J337" s="4"/>
      <c r="K337" s="4"/>
      <c r="L337" s="4"/>
      <c r="M337" s="4"/>
      <c r="N337" s="4"/>
      <c r="O337" s="4"/>
      <c r="P337" s="4"/>
      <c r="Q337" s="4"/>
      <c r="R337" s="4"/>
      <c r="S337" s="4"/>
      <c r="T337" s="4"/>
      <c r="U337" s="4"/>
      <c r="V337" s="4"/>
      <c r="W337" s="4"/>
    </row>
    <row r="338" spans="1:23" ht="14.25" customHeight="1">
      <c r="A338" s="4"/>
      <c r="B338" s="4"/>
      <c r="C338" s="4"/>
      <c r="D338" s="4"/>
      <c r="E338" s="4"/>
      <c r="F338" s="4"/>
      <c r="G338" s="4"/>
      <c r="H338" s="4"/>
      <c r="I338" s="4"/>
      <c r="J338" s="4"/>
      <c r="K338" s="4"/>
      <c r="L338" s="4"/>
      <c r="M338" s="4"/>
      <c r="N338" s="4"/>
      <c r="O338" s="4"/>
      <c r="P338" s="4"/>
      <c r="Q338" s="4"/>
      <c r="R338" s="4"/>
      <c r="S338" s="4"/>
      <c r="T338" s="4"/>
      <c r="U338" s="4"/>
      <c r="V338" s="4"/>
      <c r="W338" s="4"/>
    </row>
    <row r="339" spans="1:23" ht="14.25" customHeight="1">
      <c r="A339" s="4"/>
      <c r="B339" s="4"/>
      <c r="C339" s="4"/>
      <c r="D339" s="4"/>
      <c r="E339" s="4"/>
      <c r="F339" s="4"/>
      <c r="G339" s="4"/>
      <c r="H339" s="4"/>
      <c r="I339" s="4"/>
      <c r="J339" s="4"/>
      <c r="K339" s="4"/>
      <c r="L339" s="4"/>
      <c r="M339" s="4"/>
      <c r="N339" s="4"/>
      <c r="O339" s="4"/>
      <c r="P339" s="4"/>
      <c r="Q339" s="4"/>
      <c r="R339" s="4"/>
      <c r="S339" s="4"/>
      <c r="T339" s="4"/>
      <c r="U339" s="4"/>
      <c r="V339" s="4"/>
      <c r="W339" s="4"/>
    </row>
    <row r="340" spans="1:23" ht="14.25" customHeight="1">
      <c r="A340" s="4"/>
      <c r="B340" s="4"/>
      <c r="C340" s="4"/>
      <c r="D340" s="4"/>
      <c r="E340" s="4"/>
      <c r="F340" s="4"/>
      <c r="G340" s="4"/>
      <c r="H340" s="4"/>
      <c r="I340" s="4"/>
      <c r="J340" s="4"/>
      <c r="K340" s="4"/>
      <c r="L340" s="4"/>
      <c r="M340" s="4"/>
      <c r="N340" s="4"/>
      <c r="O340" s="4"/>
      <c r="P340" s="4"/>
      <c r="Q340" s="4"/>
      <c r="R340" s="4"/>
      <c r="S340" s="4"/>
      <c r="T340" s="4"/>
      <c r="U340" s="4"/>
      <c r="V340" s="4"/>
      <c r="W340" s="4"/>
    </row>
    <row r="341" spans="1:23" ht="14.25" customHeight="1">
      <c r="A341" s="4"/>
      <c r="B341" s="4"/>
      <c r="C341" s="4"/>
      <c r="D341" s="4"/>
      <c r="E341" s="4"/>
      <c r="F341" s="4"/>
      <c r="G341" s="4"/>
      <c r="H341" s="4"/>
      <c r="I341" s="4"/>
      <c r="J341" s="4"/>
      <c r="K341" s="4"/>
      <c r="L341" s="4"/>
      <c r="M341" s="4"/>
      <c r="N341" s="4"/>
      <c r="O341" s="4"/>
      <c r="P341" s="4"/>
      <c r="Q341" s="4"/>
      <c r="R341" s="4"/>
      <c r="S341" s="4"/>
      <c r="T341" s="4"/>
      <c r="U341" s="4"/>
      <c r="V341" s="4"/>
      <c r="W341" s="4"/>
    </row>
    <row r="342" spans="1:23" ht="14.25" customHeight="1">
      <c r="A342" s="4"/>
      <c r="B342" s="4"/>
      <c r="C342" s="4"/>
      <c r="D342" s="4"/>
      <c r="E342" s="4"/>
      <c r="F342" s="4"/>
      <c r="G342" s="4"/>
      <c r="H342" s="4"/>
      <c r="I342" s="4"/>
      <c r="J342" s="4"/>
      <c r="K342" s="4"/>
      <c r="L342" s="4"/>
      <c r="M342" s="4"/>
      <c r="N342" s="4"/>
      <c r="O342" s="4"/>
      <c r="P342" s="4"/>
      <c r="Q342" s="4"/>
      <c r="R342" s="4"/>
      <c r="S342" s="4"/>
      <c r="T342" s="4"/>
      <c r="U342" s="4"/>
      <c r="V342" s="4"/>
      <c r="W342" s="4"/>
    </row>
    <row r="343" spans="1:23" ht="14.25" customHeight="1">
      <c r="A343" s="4"/>
      <c r="B343" s="4"/>
      <c r="C343" s="4"/>
      <c r="D343" s="4"/>
      <c r="E343" s="4"/>
      <c r="F343" s="4"/>
      <c r="G343" s="4"/>
      <c r="H343" s="4"/>
      <c r="I343" s="4"/>
      <c r="J343" s="4"/>
      <c r="K343" s="4"/>
      <c r="L343" s="4"/>
      <c r="M343" s="4"/>
      <c r="N343" s="4"/>
      <c r="O343" s="4"/>
      <c r="P343" s="4"/>
      <c r="Q343" s="4"/>
      <c r="R343" s="4"/>
      <c r="S343" s="4"/>
      <c r="T343" s="4"/>
      <c r="U343" s="4"/>
      <c r="V343" s="4"/>
      <c r="W343" s="4"/>
    </row>
    <row r="344" spans="1:23" ht="14.25" customHeight="1">
      <c r="A344" s="4"/>
      <c r="B344" s="4"/>
      <c r="C344" s="4"/>
      <c r="D344" s="4"/>
      <c r="E344" s="4"/>
      <c r="F344" s="4"/>
      <c r="G344" s="4"/>
      <c r="H344" s="4"/>
      <c r="I344" s="4"/>
      <c r="J344" s="4"/>
      <c r="K344" s="4"/>
      <c r="L344" s="4"/>
      <c r="M344" s="4"/>
      <c r="N344" s="4"/>
      <c r="O344" s="4"/>
      <c r="P344" s="4"/>
      <c r="Q344" s="4"/>
      <c r="R344" s="4"/>
      <c r="S344" s="4"/>
      <c r="T344" s="4"/>
      <c r="U344" s="4"/>
      <c r="V344" s="4"/>
      <c r="W344" s="4"/>
    </row>
    <row r="345" spans="1:23" ht="14.25" customHeight="1">
      <c r="A345" s="4"/>
      <c r="B345" s="4"/>
      <c r="C345" s="4"/>
      <c r="D345" s="4"/>
      <c r="E345" s="4"/>
      <c r="F345" s="4"/>
      <c r="G345" s="4"/>
      <c r="H345" s="4"/>
      <c r="I345" s="4"/>
      <c r="J345" s="4"/>
      <c r="K345" s="4"/>
      <c r="L345" s="4"/>
      <c r="M345" s="4"/>
      <c r="N345" s="4"/>
      <c r="O345" s="4"/>
      <c r="P345" s="4"/>
      <c r="Q345" s="4"/>
      <c r="R345" s="4"/>
      <c r="S345" s="4"/>
      <c r="T345" s="4"/>
      <c r="U345" s="4"/>
      <c r="V345" s="4"/>
      <c r="W345" s="4"/>
    </row>
    <row r="346" spans="1:23" ht="14.25" customHeight="1">
      <c r="A346" s="4"/>
      <c r="B346" s="4"/>
      <c r="C346" s="4"/>
      <c r="D346" s="4"/>
      <c r="E346" s="4"/>
      <c r="F346" s="4"/>
      <c r="G346" s="4"/>
      <c r="H346" s="4"/>
      <c r="I346" s="4"/>
      <c r="J346" s="4"/>
      <c r="K346" s="4"/>
      <c r="L346" s="4"/>
      <c r="M346" s="4"/>
      <c r="N346" s="4"/>
      <c r="O346" s="4"/>
      <c r="P346" s="4"/>
      <c r="Q346" s="4"/>
      <c r="R346" s="4"/>
      <c r="S346" s="4"/>
      <c r="T346" s="4"/>
      <c r="U346" s="4"/>
      <c r="V346" s="4"/>
      <c r="W346" s="4"/>
    </row>
    <row r="347" spans="1:23" ht="14.25" customHeight="1">
      <c r="A347" s="4"/>
      <c r="B347" s="4"/>
      <c r="C347" s="4"/>
      <c r="D347" s="4"/>
      <c r="E347" s="4"/>
      <c r="F347" s="4"/>
      <c r="G347" s="4"/>
      <c r="H347" s="4"/>
      <c r="I347" s="4"/>
      <c r="J347" s="4"/>
      <c r="K347" s="4"/>
      <c r="L347" s="4"/>
      <c r="M347" s="4"/>
      <c r="N347" s="4"/>
      <c r="O347" s="4"/>
      <c r="P347" s="4"/>
      <c r="Q347" s="4"/>
      <c r="R347" s="4"/>
      <c r="S347" s="4"/>
      <c r="T347" s="4"/>
      <c r="U347" s="4"/>
      <c r="V347" s="4"/>
      <c r="W347" s="4"/>
    </row>
    <row r="348" spans="1:23" ht="14.25" customHeight="1">
      <c r="A348" s="4"/>
      <c r="B348" s="4"/>
      <c r="C348" s="4"/>
      <c r="D348" s="4"/>
      <c r="E348" s="4"/>
      <c r="F348" s="4"/>
      <c r="G348" s="4"/>
      <c r="H348" s="4"/>
      <c r="I348" s="4"/>
      <c r="J348" s="4"/>
      <c r="K348" s="4"/>
      <c r="L348" s="4"/>
      <c r="M348" s="4"/>
      <c r="N348" s="4"/>
      <c r="O348" s="4"/>
      <c r="P348" s="4"/>
      <c r="Q348" s="4"/>
      <c r="R348" s="4"/>
      <c r="S348" s="4"/>
      <c r="T348" s="4"/>
      <c r="U348" s="4"/>
      <c r="V348" s="4"/>
      <c r="W348" s="4"/>
    </row>
    <row r="349" spans="1:23" ht="14.25" customHeight="1">
      <c r="A349" s="4"/>
      <c r="B349" s="4"/>
      <c r="C349" s="4"/>
      <c r="D349" s="4"/>
      <c r="E349" s="4"/>
      <c r="F349" s="4"/>
      <c r="G349" s="4"/>
      <c r="H349" s="4"/>
      <c r="I349" s="4"/>
      <c r="J349" s="4"/>
      <c r="K349" s="4"/>
      <c r="L349" s="4"/>
      <c r="M349" s="4"/>
      <c r="N349" s="4"/>
      <c r="O349" s="4"/>
      <c r="P349" s="4"/>
      <c r="Q349" s="4"/>
      <c r="R349" s="4"/>
      <c r="S349" s="4"/>
      <c r="T349" s="4"/>
      <c r="U349" s="4"/>
      <c r="V349" s="4"/>
      <c r="W349" s="4"/>
    </row>
    <row r="350" spans="1:23" ht="14.25" customHeight="1">
      <c r="A350" s="4"/>
      <c r="B350" s="4"/>
      <c r="C350" s="4"/>
      <c r="D350" s="4"/>
      <c r="E350" s="4"/>
      <c r="F350" s="4"/>
      <c r="G350" s="4"/>
      <c r="H350" s="4"/>
      <c r="I350" s="4"/>
      <c r="J350" s="4"/>
      <c r="K350" s="4"/>
      <c r="L350" s="4"/>
      <c r="M350" s="4"/>
      <c r="N350" s="4"/>
      <c r="O350" s="4"/>
      <c r="P350" s="4"/>
      <c r="Q350" s="4"/>
      <c r="R350" s="4"/>
      <c r="S350" s="4"/>
      <c r="T350" s="4"/>
      <c r="U350" s="4"/>
      <c r="V350" s="4"/>
      <c r="W350" s="4"/>
    </row>
    <row r="351" spans="1:23" ht="14.25" customHeight="1">
      <c r="A351" s="4"/>
      <c r="B351" s="4"/>
      <c r="C351" s="4"/>
      <c r="D351" s="4"/>
      <c r="E351" s="4"/>
      <c r="F351" s="4"/>
      <c r="G351" s="4"/>
      <c r="H351" s="4"/>
      <c r="I351" s="4"/>
      <c r="J351" s="4"/>
      <c r="K351" s="4"/>
      <c r="L351" s="4"/>
      <c r="M351" s="4"/>
      <c r="N351" s="4"/>
      <c r="O351" s="4"/>
      <c r="P351" s="4"/>
      <c r="Q351" s="4"/>
      <c r="R351" s="4"/>
      <c r="S351" s="4"/>
      <c r="T351" s="4"/>
      <c r="U351" s="4"/>
      <c r="V351" s="4"/>
      <c r="W351" s="4"/>
    </row>
    <row r="352" spans="1:23" ht="14.25" customHeight="1">
      <c r="A352" s="4"/>
      <c r="B352" s="4"/>
      <c r="C352" s="4"/>
      <c r="D352" s="4"/>
      <c r="E352" s="4"/>
      <c r="F352" s="4"/>
      <c r="G352" s="4"/>
      <c r="H352" s="4"/>
      <c r="I352" s="4"/>
      <c r="J352" s="4"/>
      <c r="K352" s="4"/>
      <c r="L352" s="4"/>
      <c r="M352" s="4"/>
      <c r="N352" s="4"/>
      <c r="O352" s="4"/>
      <c r="P352" s="4"/>
      <c r="Q352" s="4"/>
      <c r="R352" s="4"/>
      <c r="S352" s="4"/>
      <c r="T352" s="4"/>
      <c r="U352" s="4"/>
      <c r="V352" s="4"/>
      <c r="W352" s="4"/>
    </row>
    <row r="353" spans="1:23" ht="14.25" customHeight="1">
      <c r="A353" s="4"/>
      <c r="B353" s="4"/>
      <c r="C353" s="4"/>
      <c r="D353" s="4"/>
      <c r="E353" s="4"/>
      <c r="F353" s="4"/>
      <c r="G353" s="4"/>
      <c r="H353" s="4"/>
      <c r="I353" s="4"/>
      <c r="J353" s="4"/>
      <c r="K353" s="4"/>
      <c r="L353" s="4"/>
      <c r="M353" s="4"/>
      <c r="N353" s="4"/>
      <c r="O353" s="4"/>
      <c r="P353" s="4"/>
      <c r="Q353" s="4"/>
      <c r="R353" s="4"/>
      <c r="S353" s="4"/>
      <c r="T353" s="4"/>
      <c r="U353" s="4"/>
      <c r="V353" s="4"/>
      <c r="W353" s="4"/>
    </row>
    <row r="354" spans="1:23" ht="14.25" customHeight="1">
      <c r="A354" s="4"/>
      <c r="B354" s="4"/>
      <c r="C354" s="4"/>
      <c r="D354" s="4"/>
      <c r="E354" s="4"/>
      <c r="F354" s="4"/>
      <c r="G354" s="4"/>
      <c r="H354" s="4"/>
      <c r="I354" s="4"/>
      <c r="J354" s="4"/>
      <c r="K354" s="4"/>
      <c r="L354" s="4"/>
      <c r="M354" s="4"/>
      <c r="N354" s="4"/>
      <c r="O354" s="4"/>
      <c r="P354" s="4"/>
      <c r="Q354" s="4"/>
      <c r="R354" s="4"/>
      <c r="S354" s="4"/>
      <c r="T354" s="4"/>
      <c r="U354" s="4"/>
      <c r="V354" s="4"/>
      <c r="W354" s="4"/>
    </row>
    <row r="355" spans="1:23" ht="14.25" customHeight="1">
      <c r="A355" s="4"/>
      <c r="B355" s="4"/>
      <c r="C355" s="4"/>
      <c r="D355" s="4"/>
      <c r="E355" s="4"/>
      <c r="F355" s="4"/>
      <c r="G355" s="4"/>
      <c r="H355" s="4"/>
      <c r="I355" s="4"/>
      <c r="J355" s="4"/>
      <c r="K355" s="4"/>
      <c r="L355" s="4"/>
      <c r="M355" s="4"/>
      <c r="N355" s="4"/>
      <c r="O355" s="4"/>
      <c r="P355" s="4"/>
      <c r="Q355" s="4"/>
      <c r="R355" s="4"/>
      <c r="S355" s="4"/>
      <c r="T355" s="4"/>
      <c r="U355" s="4"/>
      <c r="V355" s="4"/>
      <c r="W355" s="4"/>
    </row>
    <row r="356" spans="1:23" ht="14.25" customHeight="1">
      <c r="A356" s="4"/>
      <c r="B356" s="4"/>
      <c r="C356" s="4"/>
      <c r="D356" s="4"/>
      <c r="E356" s="4"/>
      <c r="F356" s="4"/>
      <c r="G356" s="4"/>
      <c r="H356" s="4"/>
      <c r="I356" s="4"/>
      <c r="J356" s="4"/>
      <c r="K356" s="4"/>
      <c r="L356" s="4"/>
      <c r="M356" s="4"/>
      <c r="N356" s="4"/>
      <c r="O356" s="4"/>
      <c r="P356" s="4"/>
      <c r="Q356" s="4"/>
      <c r="R356" s="4"/>
      <c r="S356" s="4"/>
      <c r="T356" s="4"/>
      <c r="U356" s="4"/>
      <c r="V356" s="4"/>
      <c r="W356" s="4"/>
    </row>
    <row r="357" spans="1:23" ht="14.25" customHeight="1">
      <c r="A357" s="4"/>
      <c r="B357" s="4"/>
      <c r="C357" s="4"/>
      <c r="D357" s="4"/>
      <c r="E357" s="4"/>
      <c r="F357" s="4"/>
      <c r="G357" s="4"/>
      <c r="H357" s="4"/>
      <c r="I357" s="4"/>
      <c r="J357" s="4"/>
      <c r="K357" s="4"/>
      <c r="L357" s="4"/>
      <c r="M357" s="4"/>
      <c r="N357" s="4"/>
      <c r="O357" s="4"/>
      <c r="P357" s="4"/>
      <c r="Q357" s="4"/>
      <c r="R357" s="4"/>
      <c r="S357" s="4"/>
      <c r="T357" s="4"/>
      <c r="U357" s="4"/>
      <c r="V357" s="4"/>
      <c r="W357" s="4"/>
    </row>
    <row r="358" spans="1:23" ht="14.25" customHeight="1">
      <c r="A358" s="4"/>
      <c r="B358" s="4"/>
      <c r="C358" s="4"/>
      <c r="D358" s="4"/>
      <c r="E358" s="4"/>
      <c r="F358" s="4"/>
      <c r="G358" s="4"/>
      <c r="H358" s="4"/>
      <c r="I358" s="4"/>
      <c r="J358" s="4"/>
      <c r="K358" s="4"/>
      <c r="L358" s="4"/>
      <c r="M358" s="4"/>
      <c r="N358" s="4"/>
      <c r="O358" s="4"/>
      <c r="P358" s="4"/>
      <c r="Q358" s="4"/>
      <c r="R358" s="4"/>
      <c r="S358" s="4"/>
      <c r="T358" s="4"/>
      <c r="U358" s="4"/>
      <c r="V358" s="4"/>
      <c r="W358" s="4"/>
    </row>
    <row r="359" spans="1:23" ht="14.25" customHeight="1">
      <c r="A359" s="4"/>
      <c r="B359" s="4"/>
      <c r="C359" s="4"/>
      <c r="D359" s="4"/>
      <c r="E359" s="4"/>
      <c r="F359" s="4"/>
      <c r="G359" s="4"/>
      <c r="H359" s="4"/>
      <c r="I359" s="4"/>
      <c r="J359" s="4"/>
      <c r="K359" s="4"/>
      <c r="L359" s="4"/>
      <c r="M359" s="4"/>
      <c r="N359" s="4"/>
      <c r="O359" s="4"/>
      <c r="P359" s="4"/>
      <c r="Q359" s="4"/>
      <c r="R359" s="4"/>
      <c r="S359" s="4"/>
      <c r="T359" s="4"/>
      <c r="U359" s="4"/>
      <c r="V359" s="4"/>
      <c r="W359" s="4"/>
    </row>
    <row r="360" spans="1:23" ht="14.25" customHeight="1">
      <c r="A360" s="4"/>
      <c r="B360" s="4"/>
      <c r="C360" s="4"/>
      <c r="D360" s="4"/>
      <c r="E360" s="4"/>
      <c r="F360" s="4"/>
      <c r="G360" s="4"/>
      <c r="H360" s="4"/>
      <c r="I360" s="4"/>
      <c r="J360" s="4"/>
      <c r="K360" s="4"/>
      <c r="L360" s="4"/>
      <c r="M360" s="4"/>
      <c r="N360" s="4"/>
      <c r="O360" s="4"/>
      <c r="P360" s="4"/>
      <c r="Q360" s="4"/>
      <c r="R360" s="4"/>
      <c r="S360" s="4"/>
      <c r="T360" s="4"/>
      <c r="U360" s="4"/>
      <c r="V360" s="4"/>
      <c r="W360" s="4"/>
    </row>
    <row r="361" spans="1:23" ht="14.25" customHeight="1">
      <c r="A361" s="4"/>
      <c r="B361" s="4"/>
      <c r="C361" s="4"/>
      <c r="D361" s="4"/>
      <c r="E361" s="4"/>
      <c r="F361" s="4"/>
      <c r="G361" s="4"/>
      <c r="H361" s="4"/>
      <c r="I361" s="4"/>
      <c r="J361" s="4"/>
      <c r="K361" s="4"/>
      <c r="L361" s="4"/>
      <c r="M361" s="4"/>
      <c r="N361" s="4"/>
      <c r="O361" s="4"/>
      <c r="P361" s="4"/>
      <c r="Q361" s="4"/>
      <c r="R361" s="4"/>
      <c r="S361" s="4"/>
      <c r="T361" s="4"/>
      <c r="U361" s="4"/>
      <c r="V361" s="4"/>
      <c r="W361" s="4"/>
    </row>
    <row r="362" spans="1:23" ht="14.25" customHeight="1">
      <c r="A362" s="4"/>
      <c r="B362" s="4"/>
      <c r="C362" s="4"/>
      <c r="D362" s="4"/>
      <c r="E362" s="4"/>
      <c r="F362" s="4"/>
      <c r="G362" s="4"/>
      <c r="H362" s="4"/>
      <c r="I362" s="4"/>
      <c r="J362" s="4"/>
      <c r="K362" s="4"/>
      <c r="L362" s="4"/>
      <c r="M362" s="4"/>
      <c r="N362" s="4"/>
      <c r="O362" s="4"/>
      <c r="P362" s="4"/>
      <c r="Q362" s="4"/>
      <c r="R362" s="4"/>
      <c r="S362" s="4"/>
      <c r="T362" s="4"/>
      <c r="U362" s="4"/>
      <c r="V362" s="4"/>
      <c r="W362" s="4"/>
    </row>
    <row r="363" spans="1:23" ht="14.25" customHeight="1">
      <c r="A363" s="4"/>
      <c r="B363" s="4"/>
      <c r="C363" s="4"/>
      <c r="D363" s="4"/>
      <c r="E363" s="4"/>
      <c r="F363" s="4"/>
      <c r="G363" s="4"/>
      <c r="H363" s="4"/>
      <c r="I363" s="4"/>
      <c r="J363" s="4"/>
      <c r="K363" s="4"/>
      <c r="L363" s="4"/>
      <c r="M363" s="4"/>
      <c r="N363" s="4"/>
      <c r="O363" s="4"/>
      <c r="P363" s="4"/>
      <c r="Q363" s="4"/>
      <c r="R363" s="4"/>
      <c r="S363" s="4"/>
      <c r="T363" s="4"/>
      <c r="U363" s="4"/>
      <c r="V363" s="4"/>
      <c r="W363" s="4"/>
    </row>
    <row r="364" spans="1:23" ht="14.25" customHeight="1">
      <c r="A364" s="4"/>
      <c r="B364" s="4"/>
      <c r="C364" s="4"/>
      <c r="D364" s="4"/>
      <c r="E364" s="4"/>
      <c r="F364" s="4"/>
      <c r="G364" s="4"/>
      <c r="H364" s="4"/>
      <c r="I364" s="4"/>
      <c r="J364" s="4"/>
      <c r="K364" s="4"/>
      <c r="L364" s="4"/>
      <c r="M364" s="4"/>
      <c r="N364" s="4"/>
      <c r="O364" s="4"/>
      <c r="P364" s="4"/>
      <c r="Q364" s="4"/>
      <c r="R364" s="4"/>
      <c r="S364" s="4"/>
      <c r="T364" s="4"/>
      <c r="U364" s="4"/>
      <c r="V364" s="4"/>
      <c r="W364" s="4"/>
    </row>
    <row r="365" spans="1:23" ht="14.25" customHeight="1">
      <c r="A365" s="4"/>
      <c r="B365" s="4"/>
      <c r="C365" s="4"/>
      <c r="D365" s="4"/>
      <c r="E365" s="4"/>
      <c r="F365" s="4"/>
      <c r="G365" s="4"/>
      <c r="H365" s="4"/>
      <c r="I365" s="4"/>
      <c r="J365" s="4"/>
      <c r="K365" s="4"/>
      <c r="L365" s="4"/>
      <c r="M365" s="4"/>
      <c r="N365" s="4"/>
      <c r="O365" s="4"/>
      <c r="P365" s="4"/>
      <c r="Q365" s="4"/>
      <c r="R365" s="4"/>
      <c r="S365" s="4"/>
      <c r="T365" s="4"/>
      <c r="U365" s="4"/>
      <c r="V365" s="4"/>
      <c r="W365" s="4"/>
    </row>
    <row r="366" spans="1:23" ht="14.25" customHeight="1">
      <c r="A366" s="4"/>
      <c r="B366" s="4"/>
      <c r="C366" s="4"/>
      <c r="D366" s="4"/>
      <c r="E366" s="4"/>
      <c r="F366" s="4"/>
      <c r="G366" s="4"/>
      <c r="H366" s="4"/>
      <c r="I366" s="4"/>
      <c r="J366" s="4"/>
      <c r="K366" s="4"/>
      <c r="L366" s="4"/>
      <c r="M366" s="4"/>
      <c r="N366" s="4"/>
      <c r="O366" s="4"/>
      <c r="P366" s="4"/>
      <c r="Q366" s="4"/>
      <c r="R366" s="4"/>
      <c r="S366" s="4"/>
      <c r="T366" s="4"/>
      <c r="U366" s="4"/>
      <c r="V366" s="4"/>
      <c r="W366" s="4"/>
    </row>
    <row r="367" spans="1:23" ht="14.25" customHeight="1">
      <c r="A367" s="4"/>
      <c r="B367" s="4"/>
      <c r="C367" s="4"/>
      <c r="D367" s="4"/>
      <c r="E367" s="4"/>
      <c r="F367" s="4"/>
      <c r="G367" s="4"/>
      <c r="H367" s="4"/>
      <c r="I367" s="4"/>
      <c r="J367" s="4"/>
      <c r="K367" s="4"/>
      <c r="L367" s="4"/>
      <c r="M367" s="4"/>
      <c r="N367" s="4"/>
      <c r="O367" s="4"/>
      <c r="P367" s="4"/>
      <c r="Q367" s="4"/>
      <c r="R367" s="4"/>
      <c r="S367" s="4"/>
      <c r="T367" s="4"/>
      <c r="U367" s="4"/>
      <c r="V367" s="4"/>
      <c r="W367" s="4"/>
    </row>
    <row r="368" spans="1:23" ht="14.25" customHeight="1">
      <c r="A368" s="4"/>
      <c r="B368" s="4"/>
      <c r="C368" s="4"/>
      <c r="D368" s="4"/>
      <c r="E368" s="4"/>
      <c r="F368" s="4"/>
      <c r="G368" s="4"/>
      <c r="H368" s="4"/>
      <c r="I368" s="4"/>
      <c r="J368" s="4"/>
      <c r="K368" s="4"/>
      <c r="L368" s="4"/>
      <c r="M368" s="4"/>
      <c r="N368" s="4"/>
      <c r="O368" s="4"/>
      <c r="P368" s="4"/>
      <c r="Q368" s="4"/>
      <c r="R368" s="4"/>
      <c r="S368" s="4"/>
      <c r="T368" s="4"/>
      <c r="U368" s="4"/>
      <c r="V368" s="4"/>
      <c r="W368" s="4"/>
    </row>
    <row r="369" spans="1:23" ht="14.25" customHeight="1">
      <c r="A369" s="4"/>
      <c r="B369" s="4"/>
      <c r="C369" s="4"/>
      <c r="D369" s="4"/>
      <c r="E369" s="4"/>
      <c r="F369" s="4"/>
      <c r="G369" s="4"/>
      <c r="H369" s="4"/>
      <c r="I369" s="4"/>
      <c r="J369" s="4"/>
      <c r="K369" s="4"/>
      <c r="L369" s="4"/>
      <c r="M369" s="4"/>
      <c r="N369" s="4"/>
      <c r="O369" s="4"/>
      <c r="P369" s="4"/>
      <c r="Q369" s="4"/>
      <c r="R369" s="4"/>
      <c r="S369" s="4"/>
      <c r="T369" s="4"/>
      <c r="U369" s="4"/>
      <c r="V369" s="4"/>
      <c r="W369" s="4"/>
    </row>
    <row r="370" spans="1:23" ht="14.25" customHeight="1">
      <c r="A370" s="4"/>
      <c r="B370" s="4"/>
      <c r="C370" s="4"/>
      <c r="D370" s="4"/>
      <c r="E370" s="4"/>
      <c r="F370" s="4"/>
      <c r="G370" s="4"/>
      <c r="H370" s="4"/>
      <c r="I370" s="4"/>
      <c r="J370" s="4"/>
      <c r="K370" s="4"/>
      <c r="L370" s="4"/>
      <c r="M370" s="4"/>
      <c r="N370" s="4"/>
      <c r="O370" s="4"/>
      <c r="P370" s="4"/>
      <c r="Q370" s="4"/>
      <c r="R370" s="4"/>
      <c r="S370" s="4"/>
      <c r="T370" s="4"/>
      <c r="U370" s="4"/>
      <c r="V370" s="4"/>
      <c r="W370" s="4"/>
    </row>
    <row r="371" spans="1:23" ht="14.25" customHeight="1">
      <c r="A371" s="4"/>
      <c r="B371" s="4"/>
      <c r="C371" s="4"/>
      <c r="D371" s="4"/>
      <c r="E371" s="4"/>
      <c r="F371" s="4"/>
      <c r="G371" s="4"/>
      <c r="H371" s="4"/>
      <c r="I371" s="4"/>
      <c r="J371" s="4"/>
      <c r="K371" s="4"/>
      <c r="L371" s="4"/>
      <c r="M371" s="4"/>
      <c r="N371" s="4"/>
      <c r="O371" s="4"/>
      <c r="P371" s="4"/>
      <c r="Q371" s="4"/>
      <c r="R371" s="4"/>
      <c r="S371" s="4"/>
      <c r="T371" s="4"/>
      <c r="U371" s="4"/>
      <c r="V371" s="4"/>
      <c r="W371" s="4"/>
    </row>
    <row r="372" spans="1:23" ht="14.25" customHeight="1">
      <c r="A372" s="4"/>
      <c r="B372" s="4"/>
      <c r="C372" s="4"/>
      <c r="D372" s="4"/>
      <c r="E372" s="4"/>
      <c r="F372" s="4"/>
      <c r="G372" s="4"/>
      <c r="H372" s="4"/>
      <c r="I372" s="4"/>
      <c r="J372" s="4"/>
      <c r="K372" s="4"/>
      <c r="L372" s="4"/>
      <c r="M372" s="4"/>
      <c r="N372" s="4"/>
      <c r="O372" s="4"/>
      <c r="P372" s="4"/>
      <c r="Q372" s="4"/>
      <c r="R372" s="4"/>
      <c r="S372" s="4"/>
      <c r="T372" s="4"/>
      <c r="U372" s="4"/>
      <c r="V372" s="4"/>
      <c r="W372" s="4"/>
    </row>
    <row r="373" spans="1:23" ht="14.25" customHeight="1">
      <c r="A373" s="4"/>
      <c r="B373" s="4"/>
      <c r="C373" s="4"/>
      <c r="D373" s="4"/>
      <c r="E373" s="4"/>
      <c r="F373" s="4"/>
      <c r="G373" s="4"/>
      <c r="H373" s="4"/>
      <c r="I373" s="4"/>
      <c r="J373" s="4"/>
      <c r="K373" s="4"/>
      <c r="L373" s="4"/>
      <c r="M373" s="4"/>
      <c r="N373" s="4"/>
      <c r="O373" s="4"/>
      <c r="P373" s="4"/>
      <c r="Q373" s="4"/>
      <c r="R373" s="4"/>
      <c r="S373" s="4"/>
      <c r="T373" s="4"/>
      <c r="U373" s="4"/>
      <c r="V373" s="4"/>
      <c r="W373" s="4"/>
    </row>
    <row r="374" spans="1:23" ht="14.25" customHeight="1">
      <c r="A374" s="4"/>
      <c r="B374" s="4"/>
      <c r="C374" s="4"/>
      <c r="D374" s="4"/>
      <c r="E374" s="4"/>
      <c r="F374" s="4"/>
      <c r="G374" s="4"/>
      <c r="H374" s="4"/>
      <c r="I374" s="4"/>
      <c r="J374" s="4"/>
      <c r="K374" s="4"/>
      <c r="L374" s="4"/>
      <c r="M374" s="4"/>
      <c r="N374" s="4"/>
      <c r="O374" s="4"/>
      <c r="P374" s="4"/>
      <c r="Q374" s="4"/>
      <c r="R374" s="4"/>
      <c r="S374" s="4"/>
      <c r="T374" s="4"/>
      <c r="U374" s="4"/>
      <c r="V374" s="4"/>
      <c r="W374" s="4"/>
    </row>
    <row r="375" spans="1:23" ht="14.25" customHeight="1">
      <c r="A375" s="4"/>
      <c r="B375" s="4"/>
      <c r="C375" s="4"/>
      <c r="D375" s="4"/>
      <c r="E375" s="4"/>
      <c r="F375" s="4"/>
      <c r="G375" s="4"/>
      <c r="H375" s="4"/>
      <c r="I375" s="4"/>
      <c r="J375" s="4"/>
      <c r="K375" s="4"/>
      <c r="L375" s="4"/>
      <c r="M375" s="4"/>
      <c r="N375" s="4"/>
      <c r="O375" s="4"/>
      <c r="P375" s="4"/>
      <c r="Q375" s="4"/>
      <c r="R375" s="4"/>
      <c r="S375" s="4"/>
      <c r="T375" s="4"/>
      <c r="U375" s="4"/>
      <c r="V375" s="4"/>
      <c r="W375" s="4"/>
    </row>
    <row r="376" spans="1:23" ht="14.25" customHeight="1">
      <c r="A376" s="4"/>
      <c r="B376" s="4"/>
      <c r="C376" s="4"/>
      <c r="D376" s="4"/>
      <c r="E376" s="4"/>
      <c r="F376" s="4"/>
      <c r="G376" s="4"/>
      <c r="H376" s="4"/>
      <c r="I376" s="4"/>
      <c r="J376" s="4"/>
      <c r="K376" s="4"/>
      <c r="L376" s="4"/>
      <c r="M376" s="4"/>
      <c r="N376" s="4"/>
      <c r="O376" s="4"/>
      <c r="P376" s="4"/>
      <c r="Q376" s="4"/>
      <c r="R376" s="4"/>
      <c r="S376" s="4"/>
      <c r="T376" s="4"/>
      <c r="U376" s="4"/>
      <c r="V376" s="4"/>
      <c r="W376" s="4"/>
    </row>
    <row r="377" spans="1:23" ht="14.25" customHeight="1">
      <c r="A377" s="4"/>
      <c r="B377" s="4"/>
      <c r="C377" s="4"/>
      <c r="D377" s="4"/>
      <c r="E377" s="4"/>
      <c r="F377" s="4"/>
      <c r="G377" s="4"/>
      <c r="H377" s="4"/>
      <c r="I377" s="4"/>
      <c r="J377" s="4"/>
      <c r="K377" s="4"/>
      <c r="L377" s="4"/>
      <c r="M377" s="4"/>
      <c r="N377" s="4"/>
      <c r="O377" s="4"/>
      <c r="P377" s="4"/>
      <c r="Q377" s="4"/>
      <c r="R377" s="4"/>
      <c r="S377" s="4"/>
      <c r="T377" s="4"/>
      <c r="U377" s="4"/>
      <c r="V377" s="4"/>
      <c r="W377" s="4"/>
    </row>
    <row r="378" spans="1:23" ht="14.25" customHeight="1">
      <c r="A378" s="4"/>
      <c r="B378" s="4"/>
      <c r="C378" s="4"/>
      <c r="D378" s="4"/>
      <c r="E378" s="4"/>
      <c r="F378" s="4"/>
      <c r="G378" s="4"/>
      <c r="H378" s="4"/>
      <c r="I378" s="4"/>
      <c r="J378" s="4"/>
      <c r="K378" s="4"/>
      <c r="L378" s="4"/>
      <c r="M378" s="4"/>
      <c r="N378" s="4"/>
      <c r="O378" s="4"/>
      <c r="P378" s="4"/>
      <c r="Q378" s="4"/>
      <c r="R378" s="4"/>
      <c r="S378" s="4"/>
      <c r="T378" s="4"/>
      <c r="U378" s="4"/>
      <c r="V378" s="4"/>
      <c r="W378" s="4"/>
    </row>
    <row r="379" spans="1:23" ht="14.25" customHeight="1">
      <c r="A379" s="4"/>
      <c r="B379" s="4"/>
      <c r="C379" s="4"/>
      <c r="D379" s="4"/>
      <c r="E379" s="4"/>
      <c r="F379" s="4"/>
      <c r="G379" s="4"/>
      <c r="H379" s="4"/>
      <c r="I379" s="4"/>
      <c r="J379" s="4"/>
      <c r="K379" s="4"/>
      <c r="L379" s="4"/>
      <c r="M379" s="4"/>
      <c r="N379" s="4"/>
      <c r="O379" s="4"/>
      <c r="P379" s="4"/>
      <c r="Q379" s="4"/>
      <c r="R379" s="4"/>
      <c r="S379" s="4"/>
      <c r="T379" s="4"/>
      <c r="U379" s="4"/>
      <c r="V379" s="4"/>
      <c r="W379" s="4"/>
    </row>
    <row r="380" spans="1:23" ht="14.25" customHeight="1">
      <c r="A380" s="4"/>
      <c r="B380" s="4"/>
      <c r="C380" s="4"/>
      <c r="D380" s="4"/>
      <c r="E380" s="4"/>
      <c r="F380" s="4"/>
      <c r="G380" s="4"/>
      <c r="H380" s="4"/>
      <c r="I380" s="4"/>
      <c r="J380" s="4"/>
      <c r="K380" s="4"/>
      <c r="L380" s="4"/>
      <c r="M380" s="4"/>
      <c r="N380" s="4"/>
      <c r="O380" s="4"/>
      <c r="P380" s="4"/>
      <c r="Q380" s="4"/>
      <c r="R380" s="4"/>
      <c r="S380" s="4"/>
      <c r="T380" s="4"/>
      <c r="U380" s="4"/>
      <c r="V380" s="4"/>
      <c r="W380" s="4"/>
    </row>
    <row r="381" spans="1:23" ht="14.25" customHeight="1">
      <c r="A381" s="4"/>
      <c r="B381" s="4"/>
      <c r="C381" s="4"/>
      <c r="D381" s="4"/>
      <c r="E381" s="4"/>
      <c r="F381" s="4"/>
      <c r="G381" s="4"/>
      <c r="H381" s="4"/>
      <c r="I381" s="4"/>
      <c r="J381" s="4"/>
      <c r="K381" s="4"/>
      <c r="L381" s="4"/>
      <c r="M381" s="4"/>
      <c r="N381" s="4"/>
      <c r="O381" s="4"/>
      <c r="P381" s="4"/>
      <c r="Q381" s="4"/>
      <c r="R381" s="4"/>
      <c r="S381" s="4"/>
      <c r="T381" s="4"/>
      <c r="U381" s="4"/>
      <c r="V381" s="4"/>
      <c r="W381" s="4"/>
    </row>
    <row r="382" spans="1:23" ht="14.25" customHeight="1">
      <c r="A382" s="4"/>
      <c r="B382" s="4"/>
      <c r="C382" s="4"/>
      <c r="D382" s="4"/>
      <c r="E382" s="4"/>
      <c r="F382" s="4"/>
      <c r="G382" s="4"/>
      <c r="H382" s="4"/>
      <c r="I382" s="4"/>
      <c r="J382" s="4"/>
      <c r="K382" s="4"/>
      <c r="L382" s="4"/>
      <c r="M382" s="4"/>
      <c r="N382" s="4"/>
      <c r="O382" s="4"/>
      <c r="P382" s="4"/>
      <c r="Q382" s="4"/>
      <c r="R382" s="4"/>
      <c r="S382" s="4"/>
      <c r="T382" s="4"/>
      <c r="U382" s="4"/>
      <c r="V382" s="4"/>
      <c r="W382" s="4"/>
    </row>
    <row r="383" spans="1:23" ht="14.25" customHeight="1">
      <c r="A383" s="4"/>
      <c r="B383" s="4"/>
      <c r="C383" s="4"/>
      <c r="D383" s="4"/>
      <c r="E383" s="4"/>
      <c r="F383" s="4"/>
      <c r="G383" s="4"/>
      <c r="H383" s="4"/>
      <c r="I383" s="4"/>
      <c r="J383" s="4"/>
      <c r="K383" s="4"/>
      <c r="L383" s="4"/>
      <c r="M383" s="4"/>
      <c r="N383" s="4"/>
      <c r="O383" s="4"/>
      <c r="P383" s="4"/>
      <c r="Q383" s="4"/>
      <c r="R383" s="4"/>
      <c r="S383" s="4"/>
      <c r="T383" s="4"/>
      <c r="U383" s="4"/>
      <c r="V383" s="4"/>
      <c r="W383" s="4"/>
    </row>
    <row r="384" spans="1:23" ht="14.25" customHeight="1">
      <c r="A384" s="4"/>
      <c r="B384" s="4"/>
      <c r="C384" s="4"/>
      <c r="D384" s="4"/>
      <c r="E384" s="4"/>
      <c r="F384" s="4"/>
      <c r="G384" s="4"/>
      <c r="H384" s="4"/>
      <c r="I384" s="4"/>
      <c r="J384" s="4"/>
      <c r="K384" s="4"/>
      <c r="L384" s="4"/>
      <c r="M384" s="4"/>
      <c r="N384" s="4"/>
      <c r="O384" s="4"/>
      <c r="P384" s="4"/>
      <c r="Q384" s="4"/>
      <c r="R384" s="4"/>
      <c r="S384" s="4"/>
      <c r="T384" s="4"/>
      <c r="U384" s="4"/>
      <c r="V384" s="4"/>
      <c r="W384" s="4"/>
    </row>
    <row r="385" spans="1:23" ht="14.25" customHeight="1">
      <c r="A385" s="4"/>
      <c r="B385" s="4"/>
      <c r="C385" s="4"/>
      <c r="D385" s="4"/>
      <c r="E385" s="4"/>
      <c r="F385" s="4"/>
      <c r="G385" s="4"/>
      <c r="H385" s="4"/>
      <c r="I385" s="4"/>
      <c r="J385" s="4"/>
      <c r="K385" s="4"/>
      <c r="L385" s="4"/>
      <c r="M385" s="4"/>
      <c r="N385" s="4"/>
      <c r="O385" s="4"/>
      <c r="P385" s="4"/>
      <c r="Q385" s="4"/>
      <c r="R385" s="4"/>
      <c r="S385" s="4"/>
      <c r="T385" s="4"/>
      <c r="U385" s="4"/>
      <c r="V385" s="4"/>
      <c r="W385" s="4"/>
    </row>
    <row r="386" spans="1:23" ht="14.25" customHeight="1">
      <c r="A386" s="4"/>
      <c r="B386" s="4"/>
      <c r="C386" s="4"/>
      <c r="D386" s="4"/>
      <c r="E386" s="4"/>
      <c r="F386" s="4"/>
      <c r="G386" s="4"/>
      <c r="H386" s="4"/>
      <c r="I386" s="4"/>
      <c r="J386" s="4"/>
      <c r="K386" s="4"/>
      <c r="L386" s="4"/>
      <c r="M386" s="4"/>
      <c r="N386" s="4"/>
      <c r="O386" s="4"/>
      <c r="P386" s="4"/>
      <c r="Q386" s="4"/>
      <c r="R386" s="4"/>
      <c r="S386" s="4"/>
      <c r="T386" s="4"/>
      <c r="U386" s="4"/>
      <c r="V386" s="4"/>
      <c r="W386" s="4"/>
    </row>
    <row r="387" spans="1:23" ht="14.25" customHeight="1">
      <c r="A387" s="4"/>
      <c r="B387" s="4"/>
      <c r="C387" s="4"/>
      <c r="D387" s="4"/>
      <c r="E387" s="4"/>
      <c r="F387" s="4"/>
      <c r="G387" s="4"/>
      <c r="H387" s="4"/>
      <c r="I387" s="4"/>
      <c r="J387" s="4"/>
      <c r="K387" s="4"/>
      <c r="L387" s="4"/>
      <c r="M387" s="4"/>
      <c r="N387" s="4"/>
      <c r="O387" s="4"/>
      <c r="P387" s="4"/>
      <c r="Q387" s="4"/>
      <c r="R387" s="4"/>
      <c r="S387" s="4"/>
      <c r="T387" s="4"/>
      <c r="U387" s="4"/>
      <c r="V387" s="4"/>
      <c r="W387" s="4"/>
    </row>
    <row r="388" spans="1:23" ht="14.25" customHeight="1">
      <c r="A388" s="4"/>
      <c r="B388" s="4"/>
      <c r="C388" s="4"/>
      <c r="D388" s="4"/>
      <c r="E388" s="4"/>
      <c r="F388" s="4"/>
      <c r="G388" s="4"/>
      <c r="H388" s="4"/>
      <c r="I388" s="4"/>
      <c r="J388" s="4"/>
      <c r="K388" s="4"/>
      <c r="L388" s="4"/>
      <c r="M388" s="4"/>
      <c r="N388" s="4"/>
      <c r="O388" s="4"/>
      <c r="P388" s="4"/>
      <c r="Q388" s="4"/>
      <c r="R388" s="4"/>
      <c r="S388" s="4"/>
      <c r="T388" s="4"/>
      <c r="U388" s="4"/>
      <c r="V388" s="4"/>
      <c r="W388" s="4"/>
    </row>
    <row r="389" spans="1:23" ht="14.25" customHeight="1">
      <c r="A389" s="4"/>
      <c r="B389" s="4"/>
      <c r="C389" s="4"/>
      <c r="D389" s="4"/>
      <c r="E389" s="4"/>
      <c r="F389" s="4"/>
      <c r="G389" s="4"/>
      <c r="H389" s="4"/>
      <c r="I389" s="4"/>
      <c r="J389" s="4"/>
      <c r="K389" s="4"/>
      <c r="L389" s="4"/>
      <c r="M389" s="4"/>
      <c r="N389" s="4"/>
      <c r="O389" s="4"/>
      <c r="P389" s="4"/>
      <c r="Q389" s="4"/>
      <c r="R389" s="4"/>
      <c r="S389" s="4"/>
      <c r="T389" s="4"/>
      <c r="U389" s="4"/>
      <c r="V389" s="4"/>
      <c r="W389" s="4"/>
    </row>
    <row r="390" spans="1:23" ht="14.25" customHeight="1">
      <c r="A390" s="4"/>
      <c r="B390" s="4"/>
      <c r="C390" s="4"/>
      <c r="D390" s="4"/>
      <c r="E390" s="4"/>
      <c r="F390" s="4"/>
      <c r="G390" s="4"/>
      <c r="H390" s="4"/>
      <c r="I390" s="4"/>
      <c r="J390" s="4"/>
      <c r="K390" s="4"/>
      <c r="L390" s="4"/>
      <c r="M390" s="4"/>
      <c r="N390" s="4"/>
      <c r="O390" s="4"/>
      <c r="P390" s="4"/>
      <c r="Q390" s="4"/>
      <c r="R390" s="4"/>
      <c r="S390" s="4"/>
      <c r="T390" s="4"/>
      <c r="U390" s="4"/>
      <c r="V390" s="4"/>
      <c r="W390" s="4"/>
    </row>
    <row r="391" spans="1:23" ht="14.25" customHeight="1">
      <c r="A391" s="4"/>
      <c r="B391" s="4"/>
      <c r="C391" s="4"/>
      <c r="D391" s="4"/>
      <c r="E391" s="4"/>
      <c r="F391" s="4"/>
      <c r="G391" s="4"/>
      <c r="H391" s="4"/>
      <c r="I391" s="4"/>
      <c r="J391" s="4"/>
      <c r="K391" s="4"/>
      <c r="L391" s="4"/>
      <c r="M391" s="4"/>
      <c r="N391" s="4"/>
      <c r="O391" s="4"/>
      <c r="P391" s="4"/>
      <c r="Q391" s="4"/>
      <c r="R391" s="4"/>
      <c r="S391" s="4"/>
      <c r="T391" s="4"/>
      <c r="U391" s="4"/>
      <c r="V391" s="4"/>
      <c r="W391" s="4"/>
    </row>
    <row r="392" spans="1:23" ht="14.25" customHeight="1">
      <c r="A392" s="4"/>
      <c r="B392" s="4"/>
      <c r="C392" s="4"/>
      <c r="D392" s="4"/>
      <c r="E392" s="4"/>
      <c r="F392" s="4"/>
      <c r="G392" s="4"/>
      <c r="H392" s="4"/>
      <c r="I392" s="4"/>
      <c r="J392" s="4"/>
      <c r="K392" s="4"/>
      <c r="L392" s="4"/>
      <c r="M392" s="4"/>
      <c r="N392" s="4"/>
      <c r="O392" s="4"/>
      <c r="P392" s="4"/>
      <c r="Q392" s="4"/>
      <c r="R392" s="4"/>
      <c r="S392" s="4"/>
      <c r="T392" s="4"/>
      <c r="U392" s="4"/>
      <c r="V392" s="4"/>
      <c r="W392" s="4"/>
    </row>
    <row r="393" spans="1:23" ht="14.25" customHeight="1">
      <c r="A393" s="4"/>
      <c r="B393" s="4"/>
      <c r="C393" s="4"/>
      <c r="D393" s="4"/>
      <c r="E393" s="4"/>
      <c r="F393" s="4"/>
      <c r="G393" s="4"/>
      <c r="H393" s="4"/>
      <c r="I393" s="4"/>
      <c r="J393" s="4"/>
      <c r="K393" s="4"/>
      <c r="L393" s="4"/>
      <c r="M393" s="4"/>
      <c r="N393" s="4"/>
      <c r="O393" s="4"/>
      <c r="P393" s="4"/>
      <c r="Q393" s="4"/>
      <c r="R393" s="4"/>
      <c r="S393" s="4"/>
      <c r="T393" s="4"/>
      <c r="U393" s="4"/>
      <c r="V393" s="4"/>
      <c r="W393" s="4"/>
    </row>
    <row r="394" spans="1:23" ht="14.25" customHeight="1">
      <c r="A394" s="4"/>
      <c r="B394" s="4"/>
      <c r="C394" s="4"/>
      <c r="D394" s="4"/>
      <c r="E394" s="4"/>
      <c r="F394" s="4"/>
      <c r="G394" s="4"/>
      <c r="H394" s="4"/>
      <c r="I394" s="4"/>
      <c r="J394" s="4"/>
      <c r="K394" s="4"/>
      <c r="L394" s="4"/>
      <c r="M394" s="4"/>
      <c r="N394" s="4"/>
      <c r="O394" s="4"/>
      <c r="P394" s="4"/>
      <c r="Q394" s="4"/>
      <c r="R394" s="4"/>
      <c r="S394" s="4"/>
      <c r="T394" s="4"/>
      <c r="U394" s="4"/>
      <c r="V394" s="4"/>
      <c r="W394" s="4"/>
    </row>
    <row r="395" spans="1:23" ht="14.25" customHeight="1">
      <c r="A395" s="4"/>
      <c r="B395" s="4"/>
      <c r="C395" s="4"/>
      <c r="D395" s="4"/>
      <c r="E395" s="4"/>
      <c r="F395" s="4"/>
      <c r="G395" s="4"/>
      <c r="H395" s="4"/>
      <c r="I395" s="4"/>
      <c r="J395" s="4"/>
      <c r="K395" s="4"/>
      <c r="L395" s="4"/>
      <c r="M395" s="4"/>
      <c r="N395" s="4"/>
      <c r="O395" s="4"/>
      <c r="P395" s="4"/>
      <c r="Q395" s="4"/>
      <c r="R395" s="4"/>
      <c r="S395" s="4"/>
      <c r="T395" s="4"/>
      <c r="U395" s="4"/>
      <c r="V395" s="4"/>
      <c r="W395" s="4"/>
    </row>
    <row r="396" spans="1:23" ht="14.25" customHeight="1">
      <c r="A396" s="4"/>
      <c r="B396" s="4"/>
      <c r="C396" s="4"/>
      <c r="D396" s="4"/>
      <c r="E396" s="4"/>
      <c r="F396" s="4"/>
      <c r="G396" s="4"/>
      <c r="H396" s="4"/>
      <c r="I396" s="4"/>
      <c r="J396" s="4"/>
      <c r="K396" s="4"/>
      <c r="L396" s="4"/>
      <c r="M396" s="4"/>
      <c r="N396" s="4"/>
      <c r="O396" s="4"/>
      <c r="P396" s="4"/>
      <c r="Q396" s="4"/>
      <c r="R396" s="4"/>
      <c r="S396" s="4"/>
      <c r="T396" s="4"/>
      <c r="U396" s="4"/>
      <c r="V396" s="4"/>
      <c r="W396" s="4"/>
    </row>
    <row r="397" spans="1:23" ht="14.25" customHeight="1">
      <c r="A397" s="4"/>
      <c r="B397" s="4"/>
      <c r="C397" s="4"/>
      <c r="D397" s="4"/>
      <c r="E397" s="4"/>
      <c r="F397" s="4"/>
      <c r="G397" s="4"/>
      <c r="H397" s="4"/>
      <c r="I397" s="4"/>
      <c r="J397" s="4"/>
      <c r="K397" s="4"/>
      <c r="L397" s="4"/>
      <c r="M397" s="4"/>
      <c r="N397" s="4"/>
      <c r="O397" s="4"/>
      <c r="P397" s="4"/>
      <c r="Q397" s="4"/>
      <c r="R397" s="4"/>
      <c r="S397" s="4"/>
      <c r="T397" s="4"/>
      <c r="U397" s="4"/>
      <c r="V397" s="4"/>
      <c r="W397" s="4"/>
    </row>
    <row r="398" spans="1:23" ht="14.25" customHeight="1">
      <c r="A398" s="4"/>
      <c r="B398" s="4"/>
      <c r="C398" s="4"/>
      <c r="D398" s="4"/>
      <c r="E398" s="4"/>
      <c r="F398" s="4"/>
      <c r="G398" s="4"/>
      <c r="H398" s="4"/>
      <c r="I398" s="4"/>
      <c r="J398" s="4"/>
      <c r="K398" s="4"/>
      <c r="L398" s="4"/>
      <c r="M398" s="4"/>
      <c r="N398" s="4"/>
      <c r="O398" s="4"/>
      <c r="P398" s="4"/>
      <c r="Q398" s="4"/>
      <c r="R398" s="4"/>
      <c r="S398" s="4"/>
      <c r="T398" s="4"/>
      <c r="U398" s="4"/>
      <c r="V398" s="4"/>
      <c r="W398" s="4"/>
    </row>
    <row r="399" spans="1:23" ht="14.25" customHeight="1">
      <c r="A399" s="4"/>
      <c r="B399" s="4"/>
      <c r="C399" s="4"/>
      <c r="D399" s="4"/>
      <c r="E399" s="4"/>
      <c r="F399" s="4"/>
      <c r="G399" s="4"/>
      <c r="H399" s="4"/>
      <c r="I399" s="4"/>
      <c r="J399" s="4"/>
      <c r="K399" s="4"/>
      <c r="L399" s="4"/>
      <c r="M399" s="4"/>
      <c r="N399" s="4"/>
      <c r="O399" s="4"/>
      <c r="P399" s="4"/>
      <c r="Q399" s="4"/>
      <c r="R399" s="4"/>
      <c r="S399" s="4"/>
      <c r="T399" s="4"/>
      <c r="U399" s="4"/>
      <c r="V399" s="4"/>
      <c r="W399" s="4"/>
    </row>
    <row r="400" spans="1:23" ht="14.25" customHeight="1">
      <c r="A400" s="4"/>
      <c r="B400" s="4"/>
      <c r="C400" s="4"/>
      <c r="D400" s="4"/>
      <c r="E400" s="4"/>
      <c r="F400" s="4"/>
      <c r="G400" s="4"/>
      <c r="H400" s="4"/>
      <c r="I400" s="4"/>
      <c r="J400" s="4"/>
      <c r="K400" s="4"/>
      <c r="L400" s="4"/>
      <c r="M400" s="4"/>
      <c r="N400" s="4"/>
      <c r="O400" s="4"/>
      <c r="P400" s="4"/>
      <c r="Q400" s="4"/>
      <c r="R400" s="4"/>
      <c r="S400" s="4"/>
      <c r="T400" s="4"/>
      <c r="U400" s="4"/>
      <c r="V400" s="4"/>
      <c r="W400" s="4"/>
    </row>
    <row r="401" spans="1:23" ht="14.25" customHeight="1">
      <c r="A401" s="4"/>
      <c r="B401" s="4"/>
      <c r="C401" s="4"/>
      <c r="D401" s="4"/>
      <c r="E401" s="4"/>
      <c r="F401" s="4"/>
      <c r="G401" s="4"/>
      <c r="H401" s="4"/>
      <c r="I401" s="4"/>
      <c r="J401" s="4"/>
      <c r="K401" s="4"/>
      <c r="L401" s="4"/>
      <c r="M401" s="4"/>
      <c r="N401" s="4"/>
      <c r="O401" s="4"/>
      <c r="P401" s="4"/>
      <c r="Q401" s="4"/>
      <c r="R401" s="4"/>
      <c r="S401" s="4"/>
      <c r="T401" s="4"/>
      <c r="U401" s="4"/>
      <c r="V401" s="4"/>
      <c r="W401" s="4"/>
    </row>
    <row r="402" spans="1:23" ht="14.25" customHeight="1">
      <c r="A402" s="4"/>
      <c r="B402" s="4"/>
      <c r="C402" s="4"/>
      <c r="D402" s="4"/>
      <c r="E402" s="4"/>
      <c r="F402" s="4"/>
      <c r="G402" s="4"/>
      <c r="H402" s="4"/>
      <c r="I402" s="4"/>
      <c r="J402" s="4"/>
      <c r="K402" s="4"/>
      <c r="L402" s="4"/>
      <c r="M402" s="4"/>
      <c r="N402" s="4"/>
      <c r="O402" s="4"/>
      <c r="P402" s="4"/>
      <c r="Q402" s="4"/>
      <c r="R402" s="4"/>
      <c r="S402" s="4"/>
      <c r="T402" s="4"/>
      <c r="U402" s="4"/>
      <c r="V402" s="4"/>
      <c r="W402" s="4"/>
    </row>
    <row r="403" spans="1:23" ht="14.25" customHeight="1">
      <c r="A403" s="4"/>
      <c r="B403" s="4"/>
      <c r="C403" s="4"/>
      <c r="D403" s="4"/>
      <c r="E403" s="4"/>
      <c r="F403" s="4"/>
      <c r="G403" s="4"/>
      <c r="H403" s="4"/>
      <c r="I403" s="4"/>
      <c r="J403" s="4"/>
      <c r="K403" s="4"/>
      <c r="L403" s="4"/>
      <c r="M403" s="4"/>
      <c r="N403" s="4"/>
      <c r="O403" s="4"/>
      <c r="P403" s="4"/>
      <c r="Q403" s="4"/>
      <c r="R403" s="4"/>
      <c r="S403" s="4"/>
      <c r="T403" s="4"/>
      <c r="U403" s="4"/>
      <c r="V403" s="4"/>
      <c r="W403" s="4"/>
    </row>
    <row r="404" spans="1:23" ht="14.25" customHeight="1">
      <c r="A404" s="4"/>
      <c r="B404" s="4"/>
      <c r="C404" s="4"/>
      <c r="D404" s="4"/>
      <c r="E404" s="4"/>
      <c r="F404" s="4"/>
      <c r="G404" s="4"/>
      <c r="H404" s="4"/>
      <c r="I404" s="4"/>
      <c r="J404" s="4"/>
      <c r="K404" s="4"/>
      <c r="L404" s="4"/>
      <c r="M404" s="4"/>
      <c r="N404" s="4"/>
      <c r="O404" s="4"/>
      <c r="P404" s="4"/>
      <c r="Q404" s="4"/>
      <c r="R404" s="4"/>
      <c r="S404" s="4"/>
      <c r="T404" s="4"/>
      <c r="U404" s="4"/>
      <c r="V404" s="4"/>
      <c r="W404" s="4"/>
    </row>
    <row r="405" spans="1:23" ht="14.25" customHeight="1">
      <c r="A405" s="4"/>
      <c r="B405" s="4"/>
      <c r="C405" s="4"/>
      <c r="D405" s="4"/>
      <c r="E405" s="4"/>
      <c r="F405" s="4"/>
      <c r="G405" s="4"/>
      <c r="H405" s="4"/>
      <c r="I405" s="4"/>
      <c r="J405" s="4"/>
      <c r="K405" s="4"/>
      <c r="L405" s="4"/>
      <c r="M405" s="4"/>
      <c r="N405" s="4"/>
      <c r="O405" s="4"/>
      <c r="P405" s="4"/>
      <c r="Q405" s="4"/>
      <c r="R405" s="4"/>
      <c r="S405" s="4"/>
      <c r="T405" s="4"/>
      <c r="U405" s="4"/>
      <c r="V405" s="4"/>
      <c r="W405" s="4"/>
    </row>
    <row r="406" spans="1:23" ht="14.25" customHeight="1">
      <c r="A406" s="4"/>
      <c r="B406" s="4"/>
      <c r="C406" s="4"/>
      <c r="D406" s="4"/>
      <c r="E406" s="4"/>
      <c r="F406" s="4"/>
      <c r="G406" s="4"/>
      <c r="H406" s="4"/>
      <c r="I406" s="4"/>
      <c r="J406" s="4"/>
      <c r="K406" s="4"/>
      <c r="L406" s="4"/>
      <c r="M406" s="4"/>
      <c r="N406" s="4"/>
      <c r="O406" s="4"/>
      <c r="P406" s="4"/>
      <c r="Q406" s="4"/>
      <c r="R406" s="4"/>
      <c r="S406" s="4"/>
      <c r="T406" s="4"/>
      <c r="U406" s="4"/>
      <c r="V406" s="4"/>
      <c r="W406" s="4"/>
    </row>
    <row r="407" spans="1:23" ht="14.25" customHeight="1">
      <c r="A407" s="4"/>
      <c r="B407" s="4"/>
      <c r="C407" s="4"/>
      <c r="D407" s="4"/>
      <c r="E407" s="4"/>
      <c r="F407" s="4"/>
      <c r="G407" s="4"/>
      <c r="H407" s="4"/>
      <c r="I407" s="4"/>
      <c r="J407" s="4"/>
      <c r="K407" s="4"/>
      <c r="L407" s="4"/>
      <c r="M407" s="4"/>
      <c r="N407" s="4"/>
      <c r="O407" s="4"/>
      <c r="P407" s="4"/>
      <c r="Q407" s="4"/>
      <c r="R407" s="4"/>
      <c r="S407" s="4"/>
      <c r="T407" s="4"/>
      <c r="U407" s="4"/>
      <c r="V407" s="4"/>
      <c r="W407" s="4"/>
    </row>
    <row r="408" spans="1:23" ht="14.25" customHeight="1">
      <c r="A408" s="4"/>
      <c r="B408" s="4"/>
      <c r="C408" s="4"/>
      <c r="D408" s="4"/>
      <c r="E408" s="4"/>
      <c r="F408" s="4"/>
      <c r="G408" s="4"/>
      <c r="H408" s="4"/>
      <c r="I408" s="4"/>
      <c r="J408" s="4"/>
      <c r="K408" s="4"/>
      <c r="L408" s="4"/>
      <c r="M408" s="4"/>
      <c r="N408" s="4"/>
      <c r="O408" s="4"/>
      <c r="P408" s="4"/>
      <c r="Q408" s="4"/>
      <c r="R408" s="4"/>
      <c r="S408" s="4"/>
      <c r="T408" s="4"/>
      <c r="U408" s="4"/>
      <c r="V408" s="4"/>
      <c r="W408" s="4"/>
    </row>
    <row r="409" spans="1:23" ht="14.25" customHeight="1">
      <c r="A409" s="4"/>
      <c r="B409" s="4"/>
      <c r="C409" s="4"/>
      <c r="D409" s="4"/>
      <c r="E409" s="4"/>
      <c r="F409" s="4"/>
      <c r="G409" s="4"/>
      <c r="H409" s="4"/>
      <c r="I409" s="4"/>
      <c r="J409" s="4"/>
      <c r="K409" s="4"/>
      <c r="L409" s="4"/>
      <c r="M409" s="4"/>
      <c r="N409" s="4"/>
      <c r="O409" s="4"/>
      <c r="P409" s="4"/>
      <c r="Q409" s="4"/>
      <c r="R409" s="4"/>
      <c r="S409" s="4"/>
      <c r="T409" s="4"/>
      <c r="U409" s="4"/>
      <c r="V409" s="4"/>
      <c r="W409" s="4"/>
    </row>
    <row r="410" spans="1:23" ht="14.25" customHeight="1">
      <c r="A410" s="4"/>
      <c r="B410" s="4"/>
      <c r="C410" s="4"/>
      <c r="D410" s="4"/>
      <c r="E410" s="4"/>
      <c r="F410" s="4"/>
      <c r="G410" s="4"/>
      <c r="H410" s="4"/>
      <c r="I410" s="4"/>
      <c r="J410" s="4"/>
      <c r="K410" s="4"/>
      <c r="L410" s="4"/>
      <c r="M410" s="4"/>
      <c r="N410" s="4"/>
      <c r="O410" s="4"/>
      <c r="P410" s="4"/>
      <c r="Q410" s="4"/>
      <c r="R410" s="4"/>
      <c r="S410" s="4"/>
      <c r="T410" s="4"/>
      <c r="U410" s="4"/>
      <c r="V410" s="4"/>
      <c r="W410" s="4"/>
    </row>
    <row r="411" spans="1:23" ht="14.25" customHeight="1">
      <c r="A411" s="4"/>
      <c r="B411" s="4"/>
      <c r="C411" s="4"/>
      <c r="D411" s="4"/>
      <c r="E411" s="4"/>
      <c r="F411" s="4"/>
      <c r="G411" s="4"/>
      <c r="H411" s="4"/>
      <c r="I411" s="4"/>
      <c r="J411" s="4"/>
      <c r="K411" s="4"/>
      <c r="L411" s="4"/>
      <c r="M411" s="4"/>
      <c r="N411" s="4"/>
      <c r="O411" s="4"/>
      <c r="P411" s="4"/>
      <c r="Q411" s="4"/>
      <c r="R411" s="4"/>
      <c r="S411" s="4"/>
      <c r="T411" s="4"/>
      <c r="U411" s="4"/>
      <c r="V411" s="4"/>
      <c r="W411" s="4"/>
    </row>
    <row r="412" spans="1:23" ht="14.25" customHeight="1">
      <c r="A412" s="4"/>
      <c r="B412" s="4"/>
      <c r="C412" s="4"/>
      <c r="D412" s="4"/>
      <c r="E412" s="4"/>
      <c r="F412" s="4"/>
      <c r="G412" s="4"/>
      <c r="H412" s="4"/>
      <c r="I412" s="4"/>
      <c r="J412" s="4"/>
      <c r="K412" s="4"/>
      <c r="L412" s="4"/>
      <c r="M412" s="4"/>
      <c r="N412" s="4"/>
      <c r="O412" s="4"/>
      <c r="P412" s="4"/>
      <c r="Q412" s="4"/>
      <c r="R412" s="4"/>
      <c r="S412" s="4"/>
      <c r="T412" s="4"/>
      <c r="U412" s="4"/>
      <c r="V412" s="4"/>
      <c r="W412" s="4"/>
    </row>
    <row r="413" spans="1:23" ht="14.25" customHeight="1">
      <c r="A413" s="4"/>
      <c r="B413" s="4"/>
      <c r="C413" s="4"/>
      <c r="D413" s="4"/>
      <c r="E413" s="4"/>
      <c r="F413" s="4"/>
      <c r="G413" s="4"/>
      <c r="H413" s="4"/>
      <c r="I413" s="4"/>
      <c r="J413" s="4"/>
      <c r="K413" s="4"/>
      <c r="L413" s="4"/>
      <c r="M413" s="4"/>
      <c r="N413" s="4"/>
      <c r="O413" s="4"/>
      <c r="P413" s="4"/>
      <c r="Q413" s="4"/>
      <c r="R413" s="4"/>
      <c r="S413" s="4"/>
      <c r="T413" s="4"/>
      <c r="U413" s="4"/>
      <c r="V413" s="4"/>
      <c r="W413" s="4"/>
    </row>
    <row r="414" spans="1:23" ht="14.25" customHeight="1">
      <c r="A414" s="4"/>
      <c r="B414" s="4"/>
      <c r="C414" s="4"/>
      <c r="D414" s="4"/>
      <c r="E414" s="4"/>
      <c r="F414" s="4"/>
      <c r="G414" s="4"/>
      <c r="H414" s="4"/>
      <c r="I414" s="4"/>
      <c r="J414" s="4"/>
      <c r="K414" s="4"/>
      <c r="L414" s="4"/>
      <c r="M414" s="4"/>
      <c r="N414" s="4"/>
      <c r="O414" s="4"/>
      <c r="P414" s="4"/>
      <c r="Q414" s="4"/>
      <c r="R414" s="4"/>
      <c r="S414" s="4"/>
      <c r="T414" s="4"/>
      <c r="U414" s="4"/>
      <c r="V414" s="4"/>
      <c r="W414" s="4"/>
    </row>
    <row r="415" spans="1:23" ht="14.25" customHeight="1">
      <c r="A415" s="4"/>
      <c r="B415" s="4"/>
      <c r="C415" s="4"/>
      <c r="D415" s="4"/>
      <c r="E415" s="4"/>
      <c r="F415" s="4"/>
      <c r="G415" s="4"/>
      <c r="H415" s="4"/>
      <c r="I415" s="4"/>
      <c r="J415" s="4"/>
      <c r="K415" s="4"/>
      <c r="L415" s="4"/>
      <c r="M415" s="4"/>
      <c r="N415" s="4"/>
      <c r="O415" s="4"/>
      <c r="P415" s="4"/>
      <c r="Q415" s="4"/>
      <c r="R415" s="4"/>
      <c r="S415" s="4"/>
      <c r="T415" s="4"/>
      <c r="U415" s="4"/>
      <c r="V415" s="4"/>
      <c r="W415" s="4"/>
    </row>
    <row r="416" spans="1:23" ht="14.25" customHeight="1">
      <c r="A416" s="4"/>
      <c r="B416" s="4"/>
      <c r="C416" s="4"/>
      <c r="D416" s="4"/>
      <c r="E416" s="4"/>
      <c r="F416" s="4"/>
      <c r="G416" s="4"/>
      <c r="H416" s="4"/>
      <c r="I416" s="4"/>
      <c r="J416" s="4"/>
      <c r="K416" s="4"/>
      <c r="L416" s="4"/>
      <c r="M416" s="4"/>
      <c r="N416" s="4"/>
      <c r="O416" s="4"/>
      <c r="P416" s="4"/>
      <c r="Q416" s="4"/>
      <c r="R416" s="4"/>
      <c r="S416" s="4"/>
      <c r="T416" s="4"/>
      <c r="U416" s="4"/>
      <c r="V416" s="4"/>
      <c r="W416" s="4"/>
    </row>
    <row r="417" spans="1:23" ht="14.25" customHeight="1">
      <c r="A417" s="4"/>
      <c r="B417" s="4"/>
      <c r="C417" s="4"/>
      <c r="D417" s="4"/>
      <c r="E417" s="4"/>
      <c r="F417" s="4"/>
      <c r="G417" s="4"/>
      <c r="H417" s="4"/>
      <c r="I417" s="4"/>
      <c r="J417" s="4"/>
      <c r="K417" s="4"/>
      <c r="L417" s="4"/>
      <c r="M417" s="4"/>
      <c r="N417" s="4"/>
      <c r="O417" s="4"/>
      <c r="P417" s="4"/>
      <c r="Q417" s="4"/>
      <c r="R417" s="4"/>
      <c r="S417" s="4"/>
      <c r="T417" s="4"/>
      <c r="U417" s="4"/>
      <c r="V417" s="4"/>
      <c r="W417" s="4"/>
    </row>
    <row r="418" spans="1:23" ht="14.25" customHeight="1">
      <c r="A418" s="4"/>
      <c r="B418" s="4"/>
      <c r="C418" s="4"/>
      <c r="D418" s="4"/>
      <c r="E418" s="4"/>
      <c r="F418" s="4"/>
      <c r="G418" s="4"/>
      <c r="H418" s="4"/>
      <c r="I418" s="4"/>
      <c r="J418" s="4"/>
      <c r="K418" s="4"/>
      <c r="L418" s="4"/>
      <c r="M418" s="4"/>
      <c r="N418" s="4"/>
      <c r="O418" s="4"/>
      <c r="P418" s="4"/>
      <c r="Q418" s="4"/>
      <c r="R418" s="4"/>
      <c r="S418" s="4"/>
      <c r="T418" s="4"/>
      <c r="U418" s="4"/>
      <c r="V418" s="4"/>
      <c r="W418" s="4"/>
    </row>
    <row r="419" spans="1:23" ht="14.25" customHeight="1">
      <c r="A419" s="4"/>
      <c r="B419" s="4"/>
      <c r="C419" s="4"/>
      <c r="D419" s="4"/>
      <c r="E419" s="4"/>
      <c r="F419" s="4"/>
      <c r="G419" s="4"/>
      <c r="H419" s="4"/>
      <c r="I419" s="4"/>
      <c r="J419" s="4"/>
      <c r="K419" s="4"/>
      <c r="L419" s="4"/>
      <c r="M419" s="4"/>
      <c r="N419" s="4"/>
      <c r="O419" s="4"/>
      <c r="P419" s="4"/>
      <c r="Q419" s="4"/>
      <c r="R419" s="4"/>
      <c r="S419" s="4"/>
      <c r="T419" s="4"/>
      <c r="U419" s="4"/>
      <c r="V419" s="4"/>
      <c r="W419" s="4"/>
    </row>
    <row r="420" spans="1:23" ht="14.25" customHeight="1">
      <c r="A420" s="4"/>
      <c r="B420" s="4"/>
      <c r="C420" s="4"/>
      <c r="D420" s="4"/>
      <c r="E420" s="4"/>
      <c r="F420" s="4"/>
      <c r="G420" s="4"/>
      <c r="H420" s="4"/>
      <c r="I420" s="4"/>
      <c r="J420" s="4"/>
      <c r="K420" s="4"/>
      <c r="L420" s="4"/>
      <c r="M420" s="4"/>
      <c r="N420" s="4"/>
      <c r="O420" s="4"/>
      <c r="P420" s="4"/>
      <c r="Q420" s="4"/>
      <c r="R420" s="4"/>
      <c r="S420" s="4"/>
      <c r="T420" s="4"/>
      <c r="U420" s="4"/>
      <c r="V420" s="4"/>
      <c r="W420" s="4"/>
    </row>
    <row r="421" spans="1:23" ht="14.25" customHeight="1">
      <c r="A421" s="4"/>
      <c r="B421" s="4"/>
      <c r="C421" s="4"/>
      <c r="D421" s="4"/>
      <c r="E421" s="4"/>
      <c r="F421" s="4"/>
      <c r="G421" s="4"/>
      <c r="H421" s="4"/>
      <c r="I421" s="4"/>
      <c r="J421" s="4"/>
      <c r="K421" s="4"/>
      <c r="L421" s="4"/>
      <c r="M421" s="4"/>
      <c r="N421" s="4"/>
      <c r="O421" s="4"/>
      <c r="P421" s="4"/>
      <c r="Q421" s="4"/>
      <c r="R421" s="4"/>
      <c r="S421" s="4"/>
      <c r="T421" s="4"/>
      <c r="U421" s="4"/>
      <c r="V421" s="4"/>
      <c r="W421" s="4"/>
    </row>
    <row r="422" spans="1:23" ht="14.25" customHeight="1">
      <c r="A422" s="4"/>
      <c r="B422" s="4"/>
      <c r="C422" s="4"/>
      <c r="D422" s="4"/>
      <c r="E422" s="4"/>
      <c r="F422" s="4"/>
      <c r="G422" s="4"/>
      <c r="H422" s="4"/>
      <c r="I422" s="4"/>
      <c r="J422" s="4"/>
      <c r="K422" s="4"/>
      <c r="L422" s="4"/>
      <c r="M422" s="4"/>
      <c r="N422" s="4"/>
      <c r="O422" s="4"/>
      <c r="P422" s="4"/>
      <c r="Q422" s="4"/>
      <c r="R422" s="4"/>
      <c r="S422" s="4"/>
      <c r="T422" s="4"/>
      <c r="U422" s="4"/>
      <c r="V422" s="4"/>
      <c r="W422" s="4"/>
    </row>
    <row r="423" spans="1:23" ht="14.25" customHeight="1">
      <c r="A423" s="4"/>
      <c r="B423" s="4"/>
      <c r="C423" s="4"/>
      <c r="D423" s="4"/>
      <c r="E423" s="4"/>
      <c r="F423" s="4"/>
      <c r="G423" s="4"/>
      <c r="H423" s="4"/>
      <c r="I423" s="4"/>
      <c r="J423" s="4"/>
      <c r="K423" s="4"/>
      <c r="L423" s="4"/>
      <c r="M423" s="4"/>
      <c r="N423" s="4"/>
      <c r="O423" s="4"/>
      <c r="P423" s="4"/>
      <c r="Q423" s="4"/>
      <c r="R423" s="4"/>
      <c r="S423" s="4"/>
      <c r="T423" s="4"/>
      <c r="U423" s="4"/>
      <c r="V423" s="4"/>
      <c r="W423" s="4"/>
    </row>
    <row r="424" spans="1:23" ht="14.25" customHeight="1">
      <c r="A424" s="4"/>
      <c r="B424" s="4"/>
      <c r="C424" s="4"/>
      <c r="D424" s="4"/>
      <c r="E424" s="4"/>
      <c r="F424" s="4"/>
      <c r="G424" s="4"/>
      <c r="H424" s="4"/>
      <c r="I424" s="4"/>
      <c r="J424" s="4"/>
      <c r="K424" s="4"/>
      <c r="L424" s="4"/>
      <c r="M424" s="4"/>
      <c r="N424" s="4"/>
      <c r="O424" s="4"/>
      <c r="P424" s="4"/>
      <c r="Q424" s="4"/>
      <c r="R424" s="4"/>
      <c r="S424" s="4"/>
      <c r="T424" s="4"/>
      <c r="U424" s="4"/>
      <c r="V424" s="4"/>
      <c r="W424" s="4"/>
    </row>
    <row r="425" spans="1:23" ht="14.25" customHeight="1">
      <c r="A425" s="4"/>
      <c r="B425" s="4"/>
      <c r="C425" s="4"/>
      <c r="D425" s="4"/>
      <c r="E425" s="4"/>
      <c r="F425" s="4"/>
      <c r="G425" s="4"/>
      <c r="H425" s="4"/>
      <c r="I425" s="4"/>
      <c r="J425" s="4"/>
      <c r="K425" s="4"/>
      <c r="L425" s="4"/>
      <c r="M425" s="4"/>
      <c r="N425" s="4"/>
      <c r="O425" s="4"/>
      <c r="P425" s="4"/>
      <c r="Q425" s="4"/>
      <c r="R425" s="4"/>
      <c r="S425" s="4"/>
      <c r="T425" s="4"/>
      <c r="U425" s="4"/>
      <c r="V425" s="4"/>
      <c r="W425" s="4"/>
    </row>
    <row r="426" spans="1:23" ht="14.25" customHeight="1">
      <c r="A426" s="4"/>
      <c r="B426" s="4"/>
      <c r="C426" s="4"/>
      <c r="D426" s="4"/>
      <c r="E426" s="4"/>
      <c r="F426" s="4"/>
      <c r="G426" s="4"/>
      <c r="H426" s="4"/>
      <c r="I426" s="4"/>
      <c r="J426" s="4"/>
      <c r="K426" s="4"/>
      <c r="L426" s="4"/>
      <c r="M426" s="4"/>
      <c r="N426" s="4"/>
      <c r="O426" s="4"/>
      <c r="P426" s="4"/>
      <c r="Q426" s="4"/>
      <c r="R426" s="4"/>
      <c r="S426" s="4"/>
      <c r="T426" s="4"/>
      <c r="U426" s="4"/>
      <c r="V426" s="4"/>
      <c r="W426" s="4"/>
    </row>
    <row r="427" spans="1:23" ht="14.25" customHeight="1">
      <c r="A427" s="4"/>
      <c r="B427" s="4"/>
      <c r="C427" s="4"/>
      <c r="D427" s="4"/>
      <c r="E427" s="4"/>
      <c r="F427" s="4"/>
      <c r="G427" s="4"/>
      <c r="H427" s="4"/>
      <c r="I427" s="4"/>
      <c r="J427" s="4"/>
      <c r="K427" s="4"/>
      <c r="L427" s="4"/>
      <c r="M427" s="4"/>
      <c r="N427" s="4"/>
      <c r="O427" s="4"/>
      <c r="P427" s="4"/>
      <c r="Q427" s="4"/>
      <c r="R427" s="4"/>
      <c r="S427" s="4"/>
      <c r="T427" s="4"/>
      <c r="U427" s="4"/>
      <c r="V427" s="4"/>
      <c r="W427" s="4"/>
    </row>
    <row r="428" spans="1:23" ht="14.25" customHeight="1">
      <c r="A428" s="4"/>
      <c r="B428" s="4"/>
      <c r="C428" s="4"/>
      <c r="D428" s="4"/>
      <c r="E428" s="4"/>
      <c r="F428" s="4"/>
      <c r="G428" s="4"/>
      <c r="H428" s="4"/>
      <c r="I428" s="4"/>
      <c r="J428" s="4"/>
      <c r="K428" s="4"/>
      <c r="L428" s="4"/>
      <c r="M428" s="4"/>
      <c r="N428" s="4"/>
      <c r="O428" s="4"/>
      <c r="P428" s="4"/>
      <c r="Q428" s="4"/>
      <c r="R428" s="4"/>
      <c r="S428" s="4"/>
      <c r="T428" s="4"/>
      <c r="U428" s="4"/>
      <c r="V428" s="4"/>
      <c r="W428" s="4"/>
    </row>
    <row r="429" spans="1:23" ht="14.25" customHeight="1">
      <c r="A429" s="4"/>
      <c r="B429" s="4"/>
      <c r="C429" s="4"/>
      <c r="D429" s="4"/>
      <c r="E429" s="4"/>
      <c r="F429" s="4"/>
      <c r="G429" s="4"/>
      <c r="H429" s="4"/>
      <c r="I429" s="4"/>
      <c r="J429" s="4"/>
      <c r="K429" s="4"/>
      <c r="L429" s="4"/>
      <c r="M429" s="4"/>
      <c r="N429" s="4"/>
      <c r="O429" s="4"/>
      <c r="P429" s="4"/>
      <c r="Q429" s="4"/>
      <c r="R429" s="4"/>
      <c r="S429" s="4"/>
      <c r="T429" s="4"/>
      <c r="U429" s="4"/>
      <c r="V429" s="4"/>
      <c r="W429" s="4"/>
    </row>
    <row r="430" spans="1:23" ht="14.25" customHeight="1">
      <c r="A430" s="4"/>
      <c r="B430" s="4"/>
      <c r="C430" s="4"/>
      <c r="D430" s="4"/>
      <c r="E430" s="4"/>
      <c r="F430" s="4"/>
      <c r="G430" s="4"/>
      <c r="H430" s="4"/>
      <c r="I430" s="4"/>
      <c r="J430" s="4"/>
      <c r="K430" s="4"/>
      <c r="L430" s="4"/>
      <c r="M430" s="4"/>
      <c r="N430" s="4"/>
      <c r="O430" s="4"/>
      <c r="P430" s="4"/>
      <c r="Q430" s="4"/>
      <c r="R430" s="4"/>
      <c r="S430" s="4"/>
      <c r="T430" s="4"/>
      <c r="U430" s="4"/>
      <c r="V430" s="4"/>
      <c r="W430" s="4"/>
    </row>
    <row r="431" spans="1:23" ht="14.25" customHeight="1">
      <c r="A431" s="4"/>
      <c r="B431" s="4"/>
      <c r="C431" s="4"/>
      <c r="D431" s="4"/>
      <c r="E431" s="4"/>
      <c r="F431" s="4"/>
      <c r="G431" s="4"/>
      <c r="H431" s="4"/>
      <c r="I431" s="4"/>
      <c r="J431" s="4"/>
      <c r="K431" s="4"/>
      <c r="L431" s="4"/>
      <c r="M431" s="4"/>
      <c r="N431" s="4"/>
      <c r="O431" s="4"/>
      <c r="P431" s="4"/>
      <c r="Q431" s="4"/>
      <c r="R431" s="4"/>
      <c r="S431" s="4"/>
      <c r="T431" s="4"/>
      <c r="U431" s="4"/>
      <c r="V431" s="4"/>
      <c r="W431" s="4"/>
    </row>
    <row r="432" spans="1:23" ht="14.25" customHeight="1">
      <c r="A432" s="4"/>
      <c r="B432" s="4"/>
      <c r="C432" s="4"/>
      <c r="D432" s="4"/>
      <c r="E432" s="4"/>
      <c r="F432" s="4"/>
      <c r="G432" s="4"/>
      <c r="H432" s="4"/>
      <c r="I432" s="4"/>
      <c r="J432" s="4"/>
      <c r="K432" s="4"/>
      <c r="L432" s="4"/>
      <c r="M432" s="4"/>
      <c r="N432" s="4"/>
      <c r="O432" s="4"/>
      <c r="P432" s="4"/>
      <c r="Q432" s="4"/>
      <c r="R432" s="4"/>
      <c r="S432" s="4"/>
      <c r="T432" s="4"/>
      <c r="U432" s="4"/>
      <c r="V432" s="4"/>
      <c r="W432" s="4"/>
    </row>
    <row r="433" spans="1:23" ht="14.25" customHeight="1">
      <c r="A433" s="4"/>
      <c r="B433" s="4"/>
      <c r="C433" s="4"/>
      <c r="D433" s="4"/>
      <c r="E433" s="4"/>
      <c r="F433" s="4"/>
      <c r="G433" s="4"/>
      <c r="H433" s="4"/>
      <c r="I433" s="4"/>
      <c r="J433" s="4"/>
      <c r="K433" s="4"/>
      <c r="L433" s="4"/>
      <c r="M433" s="4"/>
      <c r="N433" s="4"/>
      <c r="O433" s="4"/>
      <c r="P433" s="4"/>
      <c r="Q433" s="4"/>
      <c r="R433" s="4"/>
      <c r="S433" s="4"/>
      <c r="T433" s="4"/>
      <c r="U433" s="4"/>
      <c r="V433" s="4"/>
      <c r="W433" s="4"/>
    </row>
    <row r="434" spans="1:23" ht="14.25" customHeight="1">
      <c r="A434" s="4"/>
      <c r="B434" s="4"/>
      <c r="C434" s="4"/>
      <c r="D434" s="4"/>
      <c r="E434" s="4"/>
      <c r="F434" s="4"/>
      <c r="G434" s="4"/>
      <c r="H434" s="4"/>
      <c r="I434" s="4"/>
      <c r="J434" s="4"/>
      <c r="K434" s="4"/>
      <c r="L434" s="4"/>
      <c r="M434" s="4"/>
      <c r="N434" s="4"/>
      <c r="O434" s="4"/>
      <c r="P434" s="4"/>
      <c r="Q434" s="4"/>
      <c r="R434" s="4"/>
      <c r="S434" s="4"/>
      <c r="T434" s="4"/>
      <c r="U434" s="4"/>
      <c r="V434" s="4"/>
      <c r="W434" s="4"/>
    </row>
    <row r="435" spans="1:23" ht="14.25" customHeight="1">
      <c r="A435" s="4"/>
      <c r="B435" s="4"/>
      <c r="C435" s="4"/>
      <c r="D435" s="4"/>
      <c r="E435" s="4"/>
      <c r="F435" s="4"/>
      <c r="G435" s="4"/>
      <c r="H435" s="4"/>
      <c r="I435" s="4"/>
      <c r="J435" s="4"/>
      <c r="K435" s="4"/>
      <c r="L435" s="4"/>
      <c r="M435" s="4"/>
      <c r="N435" s="4"/>
      <c r="O435" s="4"/>
      <c r="P435" s="4"/>
      <c r="Q435" s="4"/>
      <c r="R435" s="4"/>
      <c r="S435" s="4"/>
      <c r="T435" s="4"/>
      <c r="U435" s="4"/>
      <c r="V435" s="4"/>
      <c r="W435" s="4"/>
    </row>
    <row r="436" spans="1:23" ht="14.25" customHeight="1">
      <c r="A436" s="4"/>
      <c r="B436" s="4"/>
      <c r="C436" s="4"/>
      <c r="D436" s="4"/>
      <c r="E436" s="4"/>
      <c r="F436" s="4"/>
      <c r="G436" s="4"/>
      <c r="H436" s="4"/>
      <c r="I436" s="4"/>
      <c r="J436" s="4"/>
      <c r="K436" s="4"/>
      <c r="L436" s="4"/>
      <c r="M436" s="4"/>
      <c r="N436" s="4"/>
      <c r="O436" s="4"/>
      <c r="P436" s="4"/>
      <c r="Q436" s="4"/>
      <c r="R436" s="4"/>
      <c r="S436" s="4"/>
      <c r="T436" s="4"/>
      <c r="U436" s="4"/>
      <c r="V436" s="4"/>
      <c r="W436" s="4"/>
    </row>
    <row r="437" spans="1:23" ht="14.25" customHeight="1">
      <c r="A437" s="4"/>
      <c r="B437" s="4"/>
      <c r="C437" s="4"/>
      <c r="D437" s="4"/>
      <c r="E437" s="4"/>
      <c r="F437" s="4"/>
      <c r="G437" s="4"/>
      <c r="H437" s="4"/>
      <c r="I437" s="4"/>
      <c r="J437" s="4"/>
      <c r="K437" s="4"/>
      <c r="L437" s="4"/>
      <c r="M437" s="4"/>
      <c r="N437" s="4"/>
      <c r="O437" s="4"/>
      <c r="P437" s="4"/>
      <c r="Q437" s="4"/>
      <c r="R437" s="4"/>
      <c r="S437" s="4"/>
      <c r="T437" s="4"/>
      <c r="U437" s="4"/>
      <c r="V437" s="4"/>
      <c r="W437" s="4"/>
    </row>
    <row r="438" spans="1:23" ht="14.25" customHeight="1">
      <c r="A438" s="4"/>
      <c r="B438" s="4"/>
      <c r="C438" s="4"/>
      <c r="D438" s="4"/>
      <c r="E438" s="4"/>
      <c r="F438" s="4"/>
      <c r="G438" s="4"/>
      <c r="H438" s="4"/>
      <c r="I438" s="4"/>
      <c r="J438" s="4"/>
      <c r="K438" s="4"/>
      <c r="L438" s="4"/>
      <c r="M438" s="4"/>
      <c r="N438" s="4"/>
      <c r="O438" s="4"/>
      <c r="P438" s="4"/>
      <c r="Q438" s="4"/>
      <c r="R438" s="4"/>
      <c r="S438" s="4"/>
      <c r="T438" s="4"/>
      <c r="U438" s="4"/>
      <c r="V438" s="4"/>
      <c r="W438" s="4"/>
    </row>
    <row r="439" spans="1:23" ht="14.25" customHeight="1">
      <c r="A439" s="4"/>
      <c r="B439" s="4"/>
      <c r="C439" s="4"/>
      <c r="D439" s="4"/>
      <c r="E439" s="4"/>
      <c r="F439" s="4"/>
      <c r="G439" s="4"/>
      <c r="H439" s="4"/>
      <c r="I439" s="4"/>
      <c r="J439" s="4"/>
      <c r="K439" s="4"/>
      <c r="L439" s="4"/>
      <c r="M439" s="4"/>
      <c r="N439" s="4"/>
      <c r="O439" s="4"/>
      <c r="P439" s="4"/>
      <c r="Q439" s="4"/>
      <c r="R439" s="4"/>
      <c r="S439" s="4"/>
      <c r="T439" s="4"/>
      <c r="U439" s="4"/>
      <c r="V439" s="4"/>
      <c r="W439" s="4"/>
    </row>
    <row r="440" spans="1:23" ht="14.25" customHeight="1">
      <c r="A440" s="4"/>
      <c r="B440" s="4"/>
      <c r="C440" s="4"/>
      <c r="D440" s="4"/>
      <c r="E440" s="4"/>
      <c r="F440" s="4"/>
      <c r="G440" s="4"/>
      <c r="H440" s="4"/>
      <c r="I440" s="4"/>
      <c r="J440" s="4"/>
      <c r="K440" s="4"/>
      <c r="L440" s="4"/>
      <c r="M440" s="4"/>
      <c r="N440" s="4"/>
      <c r="O440" s="4"/>
      <c r="P440" s="4"/>
      <c r="Q440" s="4"/>
      <c r="R440" s="4"/>
      <c r="S440" s="4"/>
      <c r="T440" s="4"/>
      <c r="U440" s="4"/>
      <c r="V440" s="4"/>
      <c r="W440" s="4"/>
    </row>
    <row r="441" spans="1:23" ht="14.25" customHeight="1">
      <c r="A441" s="4"/>
      <c r="B441" s="4"/>
      <c r="C441" s="4"/>
      <c r="D441" s="4"/>
      <c r="E441" s="4"/>
      <c r="F441" s="4"/>
      <c r="G441" s="4"/>
      <c r="H441" s="4"/>
      <c r="I441" s="4"/>
      <c r="J441" s="4"/>
      <c r="K441" s="4"/>
      <c r="L441" s="4"/>
      <c r="M441" s="4"/>
      <c r="N441" s="4"/>
      <c r="O441" s="4"/>
      <c r="P441" s="4"/>
      <c r="Q441" s="4"/>
      <c r="R441" s="4"/>
      <c r="S441" s="4"/>
      <c r="T441" s="4"/>
      <c r="U441" s="4"/>
      <c r="V441" s="4"/>
      <c r="W441" s="4"/>
    </row>
    <row r="442" spans="1:23" ht="14.25" customHeight="1">
      <c r="A442" s="4"/>
      <c r="B442" s="4"/>
      <c r="C442" s="4"/>
      <c r="D442" s="4"/>
      <c r="E442" s="4"/>
      <c r="F442" s="4"/>
      <c r="G442" s="4"/>
      <c r="H442" s="4"/>
      <c r="I442" s="4"/>
      <c r="J442" s="4"/>
      <c r="K442" s="4"/>
      <c r="L442" s="4"/>
      <c r="M442" s="4"/>
      <c r="N442" s="4"/>
      <c r="O442" s="4"/>
      <c r="P442" s="4"/>
      <c r="Q442" s="4"/>
      <c r="R442" s="4"/>
      <c r="S442" s="4"/>
      <c r="T442" s="4"/>
      <c r="U442" s="4"/>
      <c r="V442" s="4"/>
      <c r="W442" s="4"/>
    </row>
    <row r="443" spans="1:23" ht="14.25" customHeight="1">
      <c r="A443" s="4"/>
      <c r="B443" s="4"/>
      <c r="C443" s="4"/>
      <c r="D443" s="4"/>
      <c r="E443" s="4"/>
      <c r="F443" s="4"/>
      <c r="G443" s="4"/>
      <c r="H443" s="4"/>
      <c r="I443" s="4"/>
      <c r="J443" s="4"/>
      <c r="K443" s="4"/>
      <c r="L443" s="4"/>
      <c r="M443" s="4"/>
      <c r="N443" s="4"/>
      <c r="O443" s="4"/>
      <c r="P443" s="4"/>
      <c r="Q443" s="4"/>
      <c r="R443" s="4"/>
      <c r="S443" s="4"/>
      <c r="T443" s="4"/>
      <c r="U443" s="4"/>
      <c r="V443" s="4"/>
      <c r="W443" s="4"/>
    </row>
    <row r="444" spans="1:23" ht="14.25" customHeight="1">
      <c r="A444" s="4"/>
      <c r="B444" s="4"/>
      <c r="C444" s="4"/>
      <c r="D444" s="4"/>
      <c r="E444" s="4"/>
      <c r="F444" s="4"/>
      <c r="G444" s="4"/>
      <c r="H444" s="4"/>
      <c r="I444" s="4"/>
      <c r="J444" s="4"/>
      <c r="K444" s="4"/>
      <c r="L444" s="4"/>
      <c r="M444" s="4"/>
      <c r="N444" s="4"/>
      <c r="O444" s="4"/>
      <c r="P444" s="4"/>
      <c r="Q444" s="4"/>
      <c r="R444" s="4"/>
      <c r="S444" s="4"/>
      <c r="T444" s="4"/>
      <c r="U444" s="4"/>
      <c r="V444" s="4"/>
      <c r="W444" s="4"/>
    </row>
    <row r="445" spans="1:23" ht="14.25" customHeight="1">
      <c r="A445" s="4"/>
      <c r="B445" s="4"/>
      <c r="C445" s="4"/>
      <c r="D445" s="4"/>
      <c r="E445" s="4"/>
      <c r="F445" s="4"/>
      <c r="G445" s="4"/>
      <c r="H445" s="4"/>
      <c r="I445" s="4"/>
      <c r="J445" s="4"/>
      <c r="K445" s="4"/>
      <c r="L445" s="4"/>
      <c r="M445" s="4"/>
      <c r="N445" s="4"/>
      <c r="O445" s="4"/>
      <c r="P445" s="4"/>
      <c r="Q445" s="4"/>
      <c r="R445" s="4"/>
      <c r="S445" s="4"/>
      <c r="T445" s="4"/>
      <c r="U445" s="4"/>
      <c r="V445" s="4"/>
      <c r="W445" s="4"/>
    </row>
    <row r="446" spans="1:23" ht="14.25" customHeight="1">
      <c r="A446" s="4"/>
      <c r="B446" s="4"/>
      <c r="C446" s="4"/>
      <c r="D446" s="4"/>
      <c r="E446" s="4"/>
      <c r="F446" s="4"/>
      <c r="G446" s="4"/>
      <c r="H446" s="4"/>
      <c r="I446" s="4"/>
      <c r="J446" s="4"/>
      <c r="K446" s="4"/>
      <c r="L446" s="4"/>
      <c r="M446" s="4"/>
      <c r="N446" s="4"/>
      <c r="O446" s="4"/>
      <c r="P446" s="4"/>
      <c r="Q446" s="4"/>
      <c r="R446" s="4"/>
      <c r="S446" s="4"/>
      <c r="T446" s="4"/>
      <c r="U446" s="4"/>
      <c r="V446" s="4"/>
      <c r="W446" s="4"/>
    </row>
    <row r="447" spans="1:23" ht="14.25" customHeight="1">
      <c r="A447" s="4"/>
      <c r="B447" s="4"/>
      <c r="C447" s="4"/>
      <c r="D447" s="4"/>
      <c r="E447" s="4"/>
      <c r="F447" s="4"/>
      <c r="G447" s="4"/>
      <c r="H447" s="4"/>
      <c r="I447" s="4"/>
      <c r="J447" s="4"/>
      <c r="K447" s="4"/>
      <c r="L447" s="4"/>
      <c r="M447" s="4"/>
      <c r="N447" s="4"/>
      <c r="O447" s="4"/>
      <c r="P447" s="4"/>
      <c r="Q447" s="4"/>
      <c r="R447" s="4"/>
      <c r="S447" s="4"/>
      <c r="T447" s="4"/>
      <c r="U447" s="4"/>
      <c r="V447" s="4"/>
      <c r="W447" s="4"/>
    </row>
    <row r="448" spans="1:23" ht="14.25" customHeight="1">
      <c r="A448" s="4"/>
      <c r="B448" s="4"/>
      <c r="C448" s="4"/>
      <c r="D448" s="4"/>
      <c r="E448" s="4"/>
      <c r="F448" s="4"/>
      <c r="G448" s="4"/>
      <c r="H448" s="4"/>
      <c r="I448" s="4"/>
      <c r="J448" s="4"/>
      <c r="K448" s="4"/>
      <c r="L448" s="4"/>
      <c r="M448" s="4"/>
      <c r="N448" s="4"/>
      <c r="O448" s="4"/>
      <c r="P448" s="4"/>
      <c r="Q448" s="4"/>
      <c r="R448" s="4"/>
      <c r="S448" s="4"/>
      <c r="T448" s="4"/>
      <c r="U448" s="4"/>
      <c r="V448" s="4"/>
      <c r="W448" s="4"/>
    </row>
    <row r="449" spans="1:23" ht="14.25" customHeight="1">
      <c r="A449" s="4"/>
      <c r="B449" s="4"/>
      <c r="C449" s="4"/>
      <c r="D449" s="4"/>
      <c r="E449" s="4"/>
      <c r="F449" s="4"/>
      <c r="G449" s="4"/>
      <c r="H449" s="4"/>
      <c r="I449" s="4"/>
      <c r="J449" s="4"/>
      <c r="K449" s="4"/>
      <c r="L449" s="4"/>
      <c r="M449" s="4"/>
      <c r="N449" s="4"/>
      <c r="O449" s="4"/>
      <c r="P449" s="4"/>
      <c r="Q449" s="4"/>
      <c r="R449" s="4"/>
      <c r="S449" s="4"/>
      <c r="T449" s="4"/>
      <c r="U449" s="4"/>
      <c r="V449" s="4"/>
      <c r="W449" s="4"/>
    </row>
    <row r="450" spans="1:23" ht="14.25" customHeight="1">
      <c r="A450" s="4"/>
      <c r="B450" s="4"/>
      <c r="C450" s="4"/>
      <c r="D450" s="4"/>
      <c r="E450" s="4"/>
      <c r="F450" s="4"/>
      <c r="G450" s="4"/>
      <c r="H450" s="4"/>
      <c r="I450" s="4"/>
      <c r="J450" s="4"/>
      <c r="K450" s="4"/>
      <c r="L450" s="4"/>
      <c r="M450" s="4"/>
      <c r="N450" s="4"/>
      <c r="O450" s="4"/>
      <c r="P450" s="4"/>
      <c r="Q450" s="4"/>
      <c r="R450" s="4"/>
      <c r="S450" s="4"/>
      <c r="T450" s="4"/>
      <c r="U450" s="4"/>
      <c r="V450" s="4"/>
      <c r="W450" s="4"/>
    </row>
    <row r="451" spans="1:23" ht="14.25" customHeight="1">
      <c r="A451" s="4"/>
      <c r="B451" s="4"/>
      <c r="C451" s="4"/>
      <c r="D451" s="4"/>
      <c r="E451" s="4"/>
      <c r="F451" s="4"/>
      <c r="G451" s="4"/>
      <c r="H451" s="4"/>
      <c r="I451" s="4"/>
      <c r="J451" s="4"/>
      <c r="K451" s="4"/>
      <c r="L451" s="4"/>
      <c r="M451" s="4"/>
      <c r="N451" s="4"/>
      <c r="O451" s="4"/>
      <c r="P451" s="4"/>
      <c r="Q451" s="4"/>
      <c r="R451" s="4"/>
      <c r="S451" s="4"/>
      <c r="T451" s="4"/>
      <c r="U451" s="4"/>
      <c r="V451" s="4"/>
      <c r="W451" s="4"/>
    </row>
    <row r="452" spans="1:23" ht="14.25" customHeight="1">
      <c r="A452" s="4"/>
      <c r="B452" s="4"/>
      <c r="C452" s="4"/>
      <c r="D452" s="4"/>
      <c r="E452" s="4"/>
      <c r="F452" s="4"/>
      <c r="G452" s="4"/>
      <c r="H452" s="4"/>
      <c r="I452" s="4"/>
      <c r="J452" s="4"/>
      <c r="K452" s="4"/>
      <c r="L452" s="4"/>
      <c r="M452" s="4"/>
      <c r="N452" s="4"/>
      <c r="O452" s="4"/>
      <c r="P452" s="4"/>
      <c r="Q452" s="4"/>
      <c r="R452" s="4"/>
      <c r="S452" s="4"/>
      <c r="T452" s="4"/>
      <c r="U452" s="4"/>
      <c r="V452" s="4"/>
      <c r="W452" s="4"/>
    </row>
    <row r="453" spans="1:23" ht="14.25" customHeight="1">
      <c r="A453" s="4"/>
      <c r="B453" s="4"/>
      <c r="C453" s="4"/>
      <c r="D453" s="4"/>
      <c r="E453" s="4"/>
      <c r="F453" s="4"/>
      <c r="G453" s="4"/>
      <c r="H453" s="4"/>
      <c r="I453" s="4"/>
      <c r="J453" s="4"/>
      <c r="K453" s="4"/>
      <c r="L453" s="4"/>
      <c r="M453" s="4"/>
      <c r="N453" s="4"/>
      <c r="O453" s="4"/>
      <c r="P453" s="4"/>
      <c r="Q453" s="4"/>
      <c r="R453" s="4"/>
      <c r="S453" s="4"/>
      <c r="T453" s="4"/>
      <c r="U453" s="4"/>
      <c r="V453" s="4"/>
      <c r="W453" s="4"/>
    </row>
    <row r="454" spans="1:23" ht="14.25" customHeight="1">
      <c r="A454" s="4"/>
      <c r="B454" s="4"/>
      <c r="C454" s="4"/>
      <c r="D454" s="4"/>
      <c r="E454" s="4"/>
      <c r="F454" s="4"/>
      <c r="G454" s="4"/>
      <c r="H454" s="4"/>
      <c r="I454" s="4"/>
      <c r="J454" s="4"/>
      <c r="K454" s="4"/>
      <c r="L454" s="4"/>
      <c r="M454" s="4"/>
      <c r="N454" s="4"/>
      <c r="O454" s="4"/>
      <c r="P454" s="4"/>
      <c r="Q454" s="4"/>
      <c r="R454" s="4"/>
      <c r="S454" s="4"/>
      <c r="T454" s="4"/>
      <c r="U454" s="4"/>
      <c r="V454" s="4"/>
      <c r="W454" s="4"/>
    </row>
    <row r="455" spans="1:23" ht="14.25" customHeight="1">
      <c r="A455" s="4"/>
      <c r="B455" s="4"/>
      <c r="C455" s="4"/>
      <c r="D455" s="4"/>
      <c r="E455" s="4"/>
      <c r="F455" s="4"/>
      <c r="G455" s="4"/>
      <c r="H455" s="4"/>
      <c r="I455" s="4"/>
      <c r="J455" s="4"/>
      <c r="K455" s="4"/>
      <c r="L455" s="4"/>
      <c r="M455" s="4"/>
      <c r="N455" s="4"/>
      <c r="O455" s="4"/>
      <c r="P455" s="4"/>
      <c r="Q455" s="4"/>
      <c r="R455" s="4"/>
      <c r="S455" s="4"/>
      <c r="T455" s="4"/>
      <c r="U455" s="4"/>
      <c r="V455" s="4"/>
      <c r="W455" s="4"/>
    </row>
    <row r="456" spans="1:23" ht="14.25" customHeight="1">
      <c r="A456" s="4"/>
      <c r="B456" s="4"/>
      <c r="C456" s="4"/>
      <c r="D456" s="4"/>
      <c r="E456" s="4"/>
      <c r="F456" s="4"/>
      <c r="G456" s="4"/>
      <c r="H456" s="4"/>
      <c r="I456" s="4"/>
      <c r="J456" s="4"/>
      <c r="K456" s="4"/>
      <c r="L456" s="4"/>
      <c r="M456" s="4"/>
      <c r="N456" s="4"/>
      <c r="O456" s="4"/>
      <c r="P456" s="4"/>
      <c r="Q456" s="4"/>
      <c r="R456" s="4"/>
      <c r="S456" s="4"/>
      <c r="T456" s="4"/>
      <c r="U456" s="4"/>
      <c r="V456" s="4"/>
      <c r="W456" s="4"/>
    </row>
    <row r="457" spans="1:23" ht="14.25" customHeight="1">
      <c r="A457" s="4"/>
      <c r="B457" s="4"/>
      <c r="C457" s="4"/>
      <c r="D457" s="4"/>
      <c r="E457" s="4"/>
      <c r="F457" s="4"/>
      <c r="G457" s="4"/>
      <c r="H457" s="4"/>
      <c r="I457" s="4"/>
      <c r="J457" s="4"/>
      <c r="K457" s="4"/>
      <c r="L457" s="4"/>
      <c r="M457" s="4"/>
      <c r="N457" s="4"/>
      <c r="O457" s="4"/>
      <c r="P457" s="4"/>
      <c r="Q457" s="4"/>
      <c r="R457" s="4"/>
      <c r="S457" s="4"/>
      <c r="T457" s="4"/>
      <c r="U457" s="4"/>
      <c r="V457" s="4"/>
      <c r="W457" s="4"/>
    </row>
    <row r="458" spans="1:23" ht="14.25" customHeight="1">
      <c r="A458" s="4"/>
      <c r="B458" s="4"/>
      <c r="C458" s="4"/>
      <c r="D458" s="4"/>
      <c r="E458" s="4"/>
      <c r="F458" s="4"/>
      <c r="G458" s="4"/>
      <c r="H458" s="4"/>
      <c r="I458" s="4"/>
      <c r="J458" s="4"/>
      <c r="K458" s="4"/>
      <c r="L458" s="4"/>
      <c r="M458" s="4"/>
      <c r="N458" s="4"/>
      <c r="O458" s="4"/>
      <c r="P458" s="4"/>
      <c r="Q458" s="4"/>
      <c r="R458" s="4"/>
      <c r="S458" s="4"/>
      <c r="T458" s="4"/>
      <c r="U458" s="4"/>
      <c r="V458" s="4"/>
      <c r="W458" s="4"/>
    </row>
    <row r="459" spans="1:23" ht="14.25" customHeight="1">
      <c r="A459" s="4"/>
      <c r="B459" s="4"/>
      <c r="C459" s="4"/>
      <c r="D459" s="4"/>
      <c r="E459" s="4"/>
      <c r="F459" s="4"/>
      <c r="G459" s="4"/>
      <c r="H459" s="4"/>
      <c r="I459" s="4"/>
      <c r="J459" s="4"/>
      <c r="K459" s="4"/>
      <c r="L459" s="4"/>
      <c r="M459" s="4"/>
      <c r="N459" s="4"/>
      <c r="O459" s="4"/>
      <c r="P459" s="4"/>
      <c r="Q459" s="4"/>
      <c r="R459" s="4"/>
      <c r="S459" s="4"/>
      <c r="T459" s="4"/>
      <c r="U459" s="4"/>
      <c r="V459" s="4"/>
      <c r="W459" s="4"/>
    </row>
    <row r="460" spans="1:23" ht="14.25" customHeight="1">
      <c r="A460" s="4"/>
      <c r="B460" s="4"/>
      <c r="C460" s="4"/>
      <c r="D460" s="4"/>
      <c r="E460" s="4"/>
      <c r="F460" s="4"/>
      <c r="G460" s="4"/>
      <c r="H460" s="4"/>
      <c r="I460" s="4"/>
      <c r="J460" s="4"/>
      <c r="K460" s="4"/>
      <c r="L460" s="4"/>
      <c r="M460" s="4"/>
      <c r="N460" s="4"/>
      <c r="O460" s="4"/>
      <c r="P460" s="4"/>
      <c r="Q460" s="4"/>
      <c r="R460" s="4"/>
      <c r="S460" s="4"/>
      <c r="T460" s="4"/>
      <c r="U460" s="4"/>
      <c r="V460" s="4"/>
      <c r="W460" s="4"/>
    </row>
    <row r="461" spans="1:23" ht="14.25" customHeight="1">
      <c r="A461" s="4"/>
      <c r="B461" s="4"/>
      <c r="C461" s="4"/>
      <c r="D461" s="4"/>
      <c r="E461" s="4"/>
      <c r="F461" s="4"/>
      <c r="G461" s="4"/>
      <c r="H461" s="4"/>
      <c r="I461" s="4"/>
      <c r="J461" s="4"/>
      <c r="K461" s="4"/>
      <c r="L461" s="4"/>
      <c r="M461" s="4"/>
      <c r="N461" s="4"/>
      <c r="O461" s="4"/>
      <c r="P461" s="4"/>
      <c r="Q461" s="4"/>
      <c r="R461" s="4"/>
      <c r="S461" s="4"/>
      <c r="T461" s="4"/>
      <c r="U461" s="4"/>
      <c r="V461" s="4"/>
      <c r="W461" s="4"/>
    </row>
    <row r="462" spans="1:23" ht="14.25" customHeight="1">
      <c r="A462" s="4"/>
      <c r="B462" s="4"/>
      <c r="C462" s="4"/>
      <c r="D462" s="4"/>
      <c r="E462" s="4"/>
      <c r="F462" s="4"/>
      <c r="G462" s="4"/>
      <c r="H462" s="4"/>
      <c r="I462" s="4"/>
      <c r="J462" s="4"/>
      <c r="K462" s="4"/>
      <c r="L462" s="4"/>
      <c r="M462" s="4"/>
      <c r="N462" s="4"/>
      <c r="O462" s="4"/>
      <c r="P462" s="4"/>
      <c r="Q462" s="4"/>
      <c r="R462" s="4"/>
      <c r="S462" s="4"/>
      <c r="T462" s="4"/>
      <c r="U462" s="4"/>
      <c r="V462" s="4"/>
      <c r="W462" s="4"/>
    </row>
    <row r="463" spans="1:23" ht="14.25" customHeight="1">
      <c r="A463" s="4"/>
      <c r="B463" s="4"/>
      <c r="C463" s="4"/>
      <c r="D463" s="4"/>
      <c r="E463" s="4"/>
      <c r="F463" s="4"/>
      <c r="G463" s="4"/>
      <c r="H463" s="4"/>
      <c r="I463" s="4"/>
      <c r="J463" s="4"/>
      <c r="K463" s="4"/>
      <c r="L463" s="4"/>
      <c r="M463" s="4"/>
      <c r="N463" s="4"/>
      <c r="O463" s="4"/>
      <c r="P463" s="4"/>
      <c r="Q463" s="4"/>
      <c r="R463" s="4"/>
      <c r="S463" s="4"/>
      <c r="T463" s="4"/>
      <c r="U463" s="4"/>
      <c r="V463" s="4"/>
      <c r="W463" s="4"/>
    </row>
    <row r="464" spans="1:23" ht="14.25" customHeight="1">
      <c r="A464" s="4"/>
      <c r="B464" s="4"/>
      <c r="C464" s="4"/>
      <c r="D464" s="4"/>
      <c r="E464" s="4"/>
      <c r="F464" s="4"/>
      <c r="G464" s="4"/>
      <c r="H464" s="4"/>
      <c r="I464" s="4"/>
      <c r="J464" s="4"/>
      <c r="K464" s="4"/>
      <c r="L464" s="4"/>
      <c r="M464" s="4"/>
      <c r="N464" s="4"/>
      <c r="O464" s="4"/>
      <c r="P464" s="4"/>
      <c r="Q464" s="4"/>
      <c r="R464" s="4"/>
      <c r="S464" s="4"/>
      <c r="T464" s="4"/>
      <c r="U464" s="4"/>
      <c r="V464" s="4"/>
      <c r="W464" s="4"/>
    </row>
    <row r="465" spans="1:23" ht="14.25" customHeight="1">
      <c r="A465" s="4"/>
      <c r="B465" s="4"/>
      <c r="C465" s="4"/>
      <c r="D465" s="4"/>
      <c r="E465" s="4"/>
      <c r="F465" s="4"/>
      <c r="G465" s="4"/>
      <c r="H465" s="4"/>
      <c r="I465" s="4"/>
      <c r="J465" s="4"/>
      <c r="K465" s="4"/>
      <c r="L465" s="4"/>
      <c r="M465" s="4"/>
      <c r="N465" s="4"/>
      <c r="O465" s="4"/>
      <c r="P465" s="4"/>
      <c r="Q465" s="4"/>
      <c r="R465" s="4"/>
      <c r="S465" s="4"/>
      <c r="T465" s="4"/>
      <c r="U465" s="4"/>
      <c r="V465" s="4"/>
      <c r="W465" s="4"/>
    </row>
    <row r="466" spans="1:23" ht="14.25" customHeight="1">
      <c r="A466" s="4"/>
      <c r="B466" s="4"/>
      <c r="C466" s="4"/>
      <c r="D466" s="4"/>
      <c r="E466" s="4"/>
      <c r="F466" s="4"/>
      <c r="G466" s="4"/>
      <c r="H466" s="4"/>
      <c r="I466" s="4"/>
      <c r="J466" s="4"/>
      <c r="K466" s="4"/>
      <c r="L466" s="4"/>
      <c r="M466" s="4"/>
      <c r="N466" s="4"/>
      <c r="O466" s="4"/>
      <c r="P466" s="4"/>
      <c r="Q466" s="4"/>
      <c r="R466" s="4"/>
      <c r="S466" s="4"/>
      <c r="T466" s="4"/>
      <c r="U466" s="4"/>
      <c r="V466" s="4"/>
      <c r="W466" s="4"/>
    </row>
    <row r="467" spans="1:23" ht="14.25" customHeight="1">
      <c r="A467" s="4"/>
      <c r="B467" s="4"/>
      <c r="C467" s="4"/>
      <c r="D467" s="4"/>
      <c r="E467" s="4"/>
      <c r="F467" s="4"/>
      <c r="G467" s="4"/>
      <c r="H467" s="4"/>
      <c r="I467" s="4"/>
      <c r="J467" s="4"/>
      <c r="K467" s="4"/>
      <c r="L467" s="4"/>
      <c r="M467" s="4"/>
      <c r="N467" s="4"/>
      <c r="O467" s="4"/>
      <c r="P467" s="4"/>
      <c r="Q467" s="4"/>
      <c r="R467" s="4"/>
      <c r="S467" s="4"/>
      <c r="T467" s="4"/>
      <c r="U467" s="4"/>
      <c r="V467" s="4"/>
      <c r="W467" s="4"/>
    </row>
    <row r="468" spans="1:23" ht="14.25" customHeight="1">
      <c r="A468" s="4"/>
      <c r="B468" s="4"/>
      <c r="C468" s="4"/>
      <c r="D468" s="4"/>
      <c r="E468" s="4"/>
      <c r="F468" s="4"/>
      <c r="G468" s="4"/>
      <c r="H468" s="4"/>
      <c r="I468" s="4"/>
      <c r="J468" s="4"/>
      <c r="K468" s="4"/>
      <c r="L468" s="4"/>
      <c r="M468" s="4"/>
      <c r="N468" s="4"/>
      <c r="O468" s="4"/>
      <c r="P468" s="4"/>
      <c r="Q468" s="4"/>
      <c r="R468" s="4"/>
      <c r="S468" s="4"/>
      <c r="T468" s="4"/>
      <c r="U468" s="4"/>
      <c r="V468" s="4"/>
      <c r="W468" s="4"/>
    </row>
    <row r="469" spans="1:23" ht="14.25" customHeight="1">
      <c r="A469" s="4"/>
      <c r="B469" s="4"/>
      <c r="C469" s="4"/>
      <c r="D469" s="4"/>
      <c r="E469" s="4"/>
      <c r="F469" s="4"/>
      <c r="G469" s="4"/>
      <c r="H469" s="4"/>
      <c r="I469" s="4"/>
      <c r="J469" s="4"/>
      <c r="K469" s="4"/>
      <c r="L469" s="4"/>
      <c r="M469" s="4"/>
      <c r="N469" s="4"/>
      <c r="O469" s="4"/>
      <c r="P469" s="4"/>
      <c r="Q469" s="4"/>
      <c r="R469" s="4"/>
      <c r="S469" s="4"/>
      <c r="T469" s="4"/>
      <c r="U469" s="4"/>
      <c r="V469" s="4"/>
      <c r="W469" s="4"/>
    </row>
    <row r="470" spans="1:23" ht="14.25" customHeight="1">
      <c r="A470" s="4"/>
      <c r="B470" s="4"/>
      <c r="C470" s="4"/>
      <c r="D470" s="4"/>
      <c r="E470" s="4"/>
      <c r="F470" s="4"/>
      <c r="G470" s="4"/>
      <c r="H470" s="4"/>
      <c r="I470" s="4"/>
      <c r="J470" s="4"/>
      <c r="K470" s="4"/>
      <c r="L470" s="4"/>
      <c r="M470" s="4"/>
      <c r="N470" s="4"/>
      <c r="O470" s="4"/>
      <c r="P470" s="4"/>
      <c r="Q470" s="4"/>
      <c r="R470" s="4"/>
      <c r="S470" s="4"/>
      <c r="T470" s="4"/>
      <c r="U470" s="4"/>
      <c r="V470" s="4"/>
      <c r="W470" s="4"/>
    </row>
    <row r="471" spans="1:23" ht="14.25" customHeight="1">
      <c r="A471" s="4"/>
      <c r="B471" s="4"/>
      <c r="C471" s="4"/>
      <c r="D471" s="4"/>
      <c r="E471" s="4"/>
      <c r="F471" s="4"/>
      <c r="G471" s="4"/>
      <c r="H471" s="4"/>
      <c r="I471" s="4"/>
      <c r="J471" s="4"/>
      <c r="K471" s="4"/>
      <c r="L471" s="4"/>
      <c r="M471" s="4"/>
      <c r="N471" s="4"/>
      <c r="O471" s="4"/>
      <c r="P471" s="4"/>
      <c r="Q471" s="4"/>
      <c r="R471" s="4"/>
      <c r="S471" s="4"/>
      <c r="T471" s="4"/>
      <c r="U471" s="4"/>
      <c r="V471" s="4"/>
      <c r="W471" s="4"/>
    </row>
    <row r="472" spans="1:23" ht="14.25" customHeight="1">
      <c r="A472" s="4"/>
      <c r="B472" s="4"/>
      <c r="C472" s="4"/>
      <c r="D472" s="4"/>
      <c r="E472" s="4"/>
      <c r="F472" s="4"/>
      <c r="G472" s="4"/>
      <c r="H472" s="4"/>
      <c r="I472" s="4"/>
      <c r="J472" s="4"/>
      <c r="K472" s="4"/>
      <c r="L472" s="4"/>
      <c r="M472" s="4"/>
      <c r="N472" s="4"/>
      <c r="O472" s="4"/>
      <c r="P472" s="4"/>
      <c r="Q472" s="4"/>
      <c r="R472" s="4"/>
      <c r="S472" s="4"/>
      <c r="T472" s="4"/>
      <c r="U472" s="4"/>
      <c r="V472" s="4"/>
      <c r="W472" s="4"/>
    </row>
    <row r="473" spans="1:23" ht="14.25" customHeight="1">
      <c r="A473" s="4"/>
      <c r="B473" s="4"/>
      <c r="C473" s="4"/>
      <c r="D473" s="4"/>
      <c r="E473" s="4"/>
      <c r="F473" s="4"/>
      <c r="G473" s="4"/>
      <c r="H473" s="4"/>
      <c r="I473" s="4"/>
      <c r="J473" s="4"/>
      <c r="K473" s="4"/>
      <c r="L473" s="4"/>
      <c r="M473" s="4"/>
      <c r="N473" s="4"/>
      <c r="O473" s="4"/>
      <c r="P473" s="4"/>
      <c r="Q473" s="4"/>
      <c r="R473" s="4"/>
      <c r="S473" s="4"/>
      <c r="T473" s="4"/>
      <c r="U473" s="4"/>
      <c r="V473" s="4"/>
      <c r="W473" s="4"/>
    </row>
    <row r="474" spans="1:23" ht="14.25" customHeight="1">
      <c r="A474" s="4"/>
      <c r="B474" s="4"/>
      <c r="C474" s="4"/>
      <c r="D474" s="4"/>
      <c r="E474" s="4"/>
      <c r="F474" s="4"/>
      <c r="G474" s="4"/>
      <c r="H474" s="4"/>
      <c r="I474" s="4"/>
      <c r="J474" s="4"/>
      <c r="K474" s="4"/>
      <c r="L474" s="4"/>
      <c r="M474" s="4"/>
      <c r="N474" s="4"/>
      <c r="O474" s="4"/>
      <c r="P474" s="4"/>
      <c r="Q474" s="4"/>
      <c r="R474" s="4"/>
      <c r="S474" s="4"/>
      <c r="T474" s="4"/>
      <c r="U474" s="4"/>
      <c r="V474" s="4"/>
      <c r="W474" s="4"/>
    </row>
    <row r="475" spans="1:23" ht="14.25" customHeight="1">
      <c r="A475" s="4"/>
      <c r="B475" s="4"/>
      <c r="C475" s="4"/>
      <c r="D475" s="4"/>
      <c r="E475" s="4"/>
      <c r="F475" s="4"/>
      <c r="G475" s="4"/>
      <c r="H475" s="4"/>
      <c r="I475" s="4"/>
      <c r="J475" s="4"/>
      <c r="K475" s="4"/>
      <c r="L475" s="4"/>
      <c r="M475" s="4"/>
      <c r="N475" s="4"/>
      <c r="O475" s="4"/>
      <c r="P475" s="4"/>
      <c r="Q475" s="4"/>
      <c r="R475" s="4"/>
      <c r="S475" s="4"/>
      <c r="T475" s="4"/>
      <c r="U475" s="4"/>
      <c r="V475" s="4"/>
      <c r="W475" s="4"/>
    </row>
    <row r="476" spans="1:23" ht="14.25" customHeight="1">
      <c r="A476" s="4"/>
      <c r="B476" s="4"/>
      <c r="C476" s="4"/>
      <c r="D476" s="4"/>
      <c r="E476" s="4"/>
      <c r="F476" s="4"/>
      <c r="G476" s="4"/>
      <c r="H476" s="4"/>
      <c r="I476" s="4"/>
      <c r="J476" s="4"/>
      <c r="K476" s="4"/>
      <c r="L476" s="4"/>
      <c r="M476" s="4"/>
      <c r="N476" s="4"/>
      <c r="O476" s="4"/>
      <c r="P476" s="4"/>
      <c r="Q476" s="4"/>
      <c r="R476" s="4"/>
      <c r="S476" s="4"/>
      <c r="T476" s="4"/>
      <c r="U476" s="4"/>
      <c r="V476" s="4"/>
      <c r="W476" s="4"/>
    </row>
    <row r="477" spans="1:23" ht="14.25" customHeight="1">
      <c r="A477" s="4"/>
      <c r="B477" s="4"/>
      <c r="C477" s="4"/>
      <c r="D477" s="4"/>
      <c r="E477" s="4"/>
      <c r="F477" s="4"/>
      <c r="G477" s="4"/>
      <c r="H477" s="4"/>
      <c r="I477" s="4"/>
      <c r="J477" s="4"/>
      <c r="K477" s="4"/>
      <c r="L477" s="4"/>
      <c r="M477" s="4"/>
      <c r="N477" s="4"/>
      <c r="O477" s="4"/>
      <c r="P477" s="4"/>
      <c r="Q477" s="4"/>
      <c r="R477" s="4"/>
      <c r="S477" s="4"/>
      <c r="T477" s="4"/>
      <c r="U477" s="4"/>
      <c r="V477" s="4"/>
      <c r="W477" s="4"/>
    </row>
    <row r="478" spans="1:23" ht="14.25" customHeight="1">
      <c r="A478" s="4"/>
      <c r="B478" s="4"/>
      <c r="C478" s="4"/>
      <c r="D478" s="4"/>
      <c r="E478" s="4"/>
      <c r="F478" s="4"/>
      <c r="G478" s="4"/>
      <c r="H478" s="4"/>
      <c r="I478" s="4"/>
      <c r="J478" s="4"/>
      <c r="K478" s="4"/>
      <c r="L478" s="4"/>
      <c r="M478" s="4"/>
      <c r="N478" s="4"/>
      <c r="O478" s="4"/>
      <c r="P478" s="4"/>
      <c r="Q478" s="4"/>
      <c r="R478" s="4"/>
      <c r="S478" s="4"/>
      <c r="T478" s="4"/>
      <c r="U478" s="4"/>
      <c r="V478" s="4"/>
      <c r="W478" s="4"/>
    </row>
    <row r="479" spans="1:23" ht="14.25" customHeight="1">
      <c r="A479" s="4"/>
      <c r="B479" s="4"/>
      <c r="C479" s="4"/>
      <c r="D479" s="4"/>
      <c r="E479" s="4"/>
      <c r="F479" s="4"/>
      <c r="G479" s="4"/>
      <c r="H479" s="4"/>
      <c r="I479" s="4"/>
      <c r="J479" s="4"/>
      <c r="K479" s="4"/>
      <c r="L479" s="4"/>
      <c r="M479" s="4"/>
      <c r="N479" s="4"/>
      <c r="O479" s="4"/>
      <c r="P479" s="4"/>
      <c r="Q479" s="4"/>
      <c r="R479" s="4"/>
      <c r="S479" s="4"/>
      <c r="T479" s="4"/>
      <c r="U479" s="4"/>
      <c r="V479" s="4"/>
      <c r="W479" s="4"/>
    </row>
    <row r="480" spans="1:23" ht="14.25" customHeight="1">
      <c r="A480" s="4"/>
      <c r="B480" s="4"/>
      <c r="C480" s="4"/>
      <c r="D480" s="4"/>
      <c r="E480" s="4"/>
      <c r="F480" s="4"/>
      <c r="G480" s="4"/>
      <c r="H480" s="4"/>
      <c r="I480" s="4"/>
      <c r="J480" s="4"/>
      <c r="K480" s="4"/>
      <c r="L480" s="4"/>
      <c r="M480" s="4"/>
      <c r="N480" s="4"/>
      <c r="O480" s="4"/>
      <c r="P480" s="4"/>
      <c r="Q480" s="4"/>
      <c r="R480" s="4"/>
      <c r="S480" s="4"/>
      <c r="T480" s="4"/>
      <c r="U480" s="4"/>
      <c r="V480" s="4"/>
      <c r="W480" s="4"/>
    </row>
    <row r="481" spans="1:23" ht="14.25" customHeight="1">
      <c r="A481" s="4"/>
      <c r="B481" s="4"/>
      <c r="C481" s="4"/>
      <c r="D481" s="4"/>
      <c r="E481" s="4"/>
      <c r="F481" s="4"/>
      <c r="G481" s="4"/>
      <c r="H481" s="4"/>
      <c r="I481" s="4"/>
      <c r="J481" s="4"/>
      <c r="K481" s="4"/>
      <c r="L481" s="4"/>
      <c r="M481" s="4"/>
      <c r="N481" s="4"/>
      <c r="O481" s="4"/>
      <c r="P481" s="4"/>
      <c r="Q481" s="4"/>
      <c r="R481" s="4"/>
      <c r="S481" s="4"/>
      <c r="T481" s="4"/>
      <c r="U481" s="4"/>
      <c r="V481" s="4"/>
      <c r="W481" s="4"/>
    </row>
    <row r="482" spans="1:23" ht="14.25" customHeight="1">
      <c r="A482" s="4"/>
      <c r="B482" s="4"/>
      <c r="C482" s="4"/>
      <c r="D482" s="4"/>
      <c r="E482" s="4"/>
      <c r="F482" s="4"/>
      <c r="G482" s="4"/>
      <c r="H482" s="4"/>
      <c r="I482" s="4"/>
      <c r="J482" s="4"/>
      <c r="K482" s="4"/>
      <c r="L482" s="4"/>
      <c r="M482" s="4"/>
      <c r="N482" s="4"/>
      <c r="O482" s="4"/>
      <c r="P482" s="4"/>
      <c r="Q482" s="4"/>
      <c r="R482" s="4"/>
      <c r="S482" s="4"/>
      <c r="T482" s="4"/>
      <c r="U482" s="4"/>
      <c r="V482" s="4"/>
      <c r="W482" s="4"/>
    </row>
    <row r="483" spans="1:23" ht="14.25" customHeight="1">
      <c r="A483" s="4"/>
      <c r="B483" s="4"/>
      <c r="C483" s="4"/>
      <c r="D483" s="4"/>
      <c r="E483" s="4"/>
      <c r="F483" s="4"/>
      <c r="G483" s="4"/>
      <c r="H483" s="4"/>
      <c r="I483" s="4"/>
      <c r="J483" s="4"/>
      <c r="K483" s="4"/>
      <c r="L483" s="4"/>
      <c r="M483" s="4"/>
      <c r="N483" s="4"/>
      <c r="O483" s="4"/>
      <c r="P483" s="4"/>
      <c r="Q483" s="4"/>
      <c r="R483" s="4"/>
      <c r="S483" s="4"/>
      <c r="T483" s="4"/>
      <c r="U483" s="4"/>
      <c r="V483" s="4"/>
      <c r="W483" s="4"/>
    </row>
    <row r="484" spans="1:23" ht="14.25" customHeight="1">
      <c r="A484" s="4"/>
      <c r="B484" s="4"/>
      <c r="C484" s="4"/>
      <c r="D484" s="4"/>
      <c r="E484" s="4"/>
      <c r="F484" s="4"/>
      <c r="G484" s="4"/>
      <c r="H484" s="4"/>
      <c r="I484" s="4"/>
      <c r="J484" s="4"/>
      <c r="K484" s="4"/>
      <c r="L484" s="4"/>
      <c r="M484" s="4"/>
      <c r="N484" s="4"/>
      <c r="O484" s="4"/>
      <c r="P484" s="4"/>
      <c r="Q484" s="4"/>
      <c r="R484" s="4"/>
      <c r="S484" s="4"/>
      <c r="T484" s="4"/>
      <c r="U484" s="4"/>
      <c r="V484" s="4"/>
      <c r="W484" s="4"/>
    </row>
    <row r="485" spans="1:23" ht="14.25" customHeight="1">
      <c r="A485" s="4"/>
      <c r="B485" s="4"/>
      <c r="C485" s="4"/>
      <c r="D485" s="4"/>
      <c r="E485" s="4"/>
      <c r="F485" s="4"/>
      <c r="G485" s="4"/>
      <c r="H485" s="4"/>
      <c r="I485" s="4"/>
      <c r="J485" s="4"/>
      <c r="K485" s="4"/>
      <c r="L485" s="4"/>
      <c r="M485" s="4"/>
      <c r="N485" s="4"/>
      <c r="O485" s="4"/>
      <c r="P485" s="4"/>
      <c r="Q485" s="4"/>
      <c r="R485" s="4"/>
      <c r="S485" s="4"/>
      <c r="T485" s="4"/>
      <c r="U485" s="4"/>
      <c r="V485" s="4"/>
      <c r="W485" s="4"/>
    </row>
    <row r="486" spans="1:23" ht="14.25" customHeight="1">
      <c r="A486" s="4"/>
      <c r="B486" s="4"/>
      <c r="C486" s="4"/>
      <c r="D486" s="4"/>
      <c r="E486" s="4"/>
      <c r="F486" s="4"/>
      <c r="G486" s="4"/>
      <c r="H486" s="4"/>
      <c r="I486" s="4"/>
      <c r="J486" s="4"/>
      <c r="K486" s="4"/>
      <c r="L486" s="4"/>
      <c r="M486" s="4"/>
      <c r="N486" s="4"/>
      <c r="O486" s="4"/>
      <c r="P486" s="4"/>
      <c r="Q486" s="4"/>
      <c r="R486" s="4"/>
      <c r="S486" s="4"/>
      <c r="T486" s="4"/>
      <c r="U486" s="4"/>
      <c r="V486" s="4"/>
      <c r="W486" s="4"/>
    </row>
    <row r="487" spans="1:23" ht="14.25" customHeight="1">
      <c r="A487" s="4"/>
      <c r="B487" s="4"/>
      <c r="C487" s="4"/>
      <c r="D487" s="4"/>
      <c r="E487" s="4"/>
      <c r="F487" s="4"/>
      <c r="G487" s="4"/>
      <c r="H487" s="4"/>
      <c r="I487" s="4"/>
      <c r="J487" s="4"/>
      <c r="K487" s="4"/>
      <c r="L487" s="4"/>
      <c r="M487" s="4"/>
      <c r="N487" s="4"/>
      <c r="O487" s="4"/>
      <c r="P487" s="4"/>
      <c r="Q487" s="4"/>
      <c r="R487" s="4"/>
      <c r="S487" s="4"/>
      <c r="T487" s="4"/>
      <c r="U487" s="4"/>
      <c r="V487" s="4"/>
      <c r="W487" s="4"/>
    </row>
    <row r="488" spans="1:23" ht="14.25" customHeight="1">
      <c r="A488" s="4"/>
      <c r="B488" s="4"/>
      <c r="C488" s="4"/>
      <c r="D488" s="4"/>
      <c r="E488" s="4"/>
      <c r="F488" s="4"/>
      <c r="G488" s="4"/>
      <c r="H488" s="4"/>
      <c r="I488" s="4"/>
      <c r="J488" s="4"/>
      <c r="K488" s="4"/>
      <c r="L488" s="4"/>
      <c r="M488" s="4"/>
      <c r="N488" s="4"/>
      <c r="O488" s="4"/>
      <c r="P488" s="4"/>
      <c r="Q488" s="4"/>
      <c r="R488" s="4"/>
      <c r="S488" s="4"/>
      <c r="T488" s="4"/>
      <c r="U488" s="4"/>
      <c r="V488" s="4"/>
      <c r="W488" s="4"/>
    </row>
    <row r="489" spans="1:23" ht="14.25" customHeight="1">
      <c r="A489" s="4"/>
      <c r="B489" s="4"/>
      <c r="C489" s="4"/>
      <c r="D489" s="4"/>
      <c r="E489" s="4"/>
      <c r="F489" s="4"/>
      <c r="G489" s="4"/>
      <c r="H489" s="4"/>
      <c r="I489" s="4"/>
      <c r="J489" s="4"/>
      <c r="K489" s="4"/>
      <c r="L489" s="4"/>
      <c r="M489" s="4"/>
      <c r="N489" s="4"/>
      <c r="O489" s="4"/>
      <c r="P489" s="4"/>
      <c r="Q489" s="4"/>
      <c r="R489" s="4"/>
      <c r="S489" s="4"/>
      <c r="T489" s="4"/>
      <c r="U489" s="4"/>
      <c r="V489" s="4"/>
      <c r="W489" s="4"/>
    </row>
    <row r="490" spans="1:23" ht="14.25" customHeight="1">
      <c r="A490" s="4"/>
      <c r="B490" s="4"/>
      <c r="C490" s="4"/>
      <c r="D490" s="4"/>
      <c r="E490" s="4"/>
      <c r="F490" s="4"/>
      <c r="G490" s="4"/>
      <c r="H490" s="4"/>
      <c r="I490" s="4"/>
      <c r="J490" s="4"/>
      <c r="K490" s="4"/>
      <c r="L490" s="4"/>
      <c r="M490" s="4"/>
      <c r="N490" s="4"/>
      <c r="O490" s="4"/>
      <c r="P490" s="4"/>
      <c r="Q490" s="4"/>
      <c r="R490" s="4"/>
      <c r="S490" s="4"/>
      <c r="T490" s="4"/>
      <c r="U490" s="4"/>
      <c r="V490" s="4"/>
      <c r="W490" s="4"/>
    </row>
    <row r="491" spans="1:23" ht="14.25" customHeight="1">
      <c r="A491" s="4"/>
      <c r="B491" s="4"/>
      <c r="C491" s="4"/>
      <c r="D491" s="4"/>
      <c r="E491" s="4"/>
      <c r="F491" s="4"/>
      <c r="G491" s="4"/>
      <c r="H491" s="4"/>
      <c r="I491" s="4"/>
      <c r="J491" s="4"/>
      <c r="K491" s="4"/>
      <c r="L491" s="4"/>
      <c r="M491" s="4"/>
      <c r="N491" s="4"/>
      <c r="O491" s="4"/>
      <c r="P491" s="4"/>
      <c r="Q491" s="4"/>
      <c r="R491" s="4"/>
      <c r="S491" s="4"/>
      <c r="T491" s="4"/>
      <c r="U491" s="4"/>
      <c r="V491" s="4"/>
      <c r="W491" s="4"/>
    </row>
    <row r="492" spans="1:23" ht="14.25" customHeight="1">
      <c r="A492" s="4"/>
      <c r="B492" s="4"/>
      <c r="C492" s="4"/>
      <c r="D492" s="4"/>
      <c r="E492" s="4"/>
      <c r="F492" s="4"/>
      <c r="G492" s="4"/>
      <c r="H492" s="4"/>
      <c r="I492" s="4"/>
      <c r="J492" s="4"/>
      <c r="K492" s="4"/>
      <c r="L492" s="4"/>
      <c r="M492" s="4"/>
      <c r="N492" s="4"/>
      <c r="O492" s="4"/>
      <c r="P492" s="4"/>
      <c r="Q492" s="4"/>
      <c r="R492" s="4"/>
      <c r="S492" s="4"/>
      <c r="T492" s="4"/>
      <c r="U492" s="4"/>
      <c r="V492" s="4"/>
      <c r="W492" s="4"/>
    </row>
    <row r="493" spans="1:23" ht="14.25" customHeight="1">
      <c r="A493" s="4"/>
      <c r="B493" s="4"/>
      <c r="C493" s="4"/>
      <c r="D493" s="4"/>
      <c r="E493" s="4"/>
      <c r="F493" s="4"/>
      <c r="G493" s="4"/>
      <c r="H493" s="4"/>
      <c r="I493" s="4"/>
      <c r="J493" s="4"/>
      <c r="K493" s="4"/>
      <c r="L493" s="4"/>
      <c r="M493" s="4"/>
      <c r="N493" s="4"/>
      <c r="O493" s="4"/>
      <c r="P493" s="4"/>
      <c r="Q493" s="4"/>
      <c r="R493" s="4"/>
      <c r="S493" s="4"/>
      <c r="T493" s="4"/>
      <c r="U493" s="4"/>
      <c r="V493" s="4"/>
      <c r="W493" s="4"/>
    </row>
    <row r="494" spans="1:23" ht="14.25" customHeight="1">
      <c r="A494" s="4"/>
      <c r="B494" s="4"/>
      <c r="C494" s="4"/>
      <c r="D494" s="4"/>
      <c r="E494" s="4"/>
      <c r="F494" s="4"/>
      <c r="G494" s="4"/>
      <c r="H494" s="4"/>
      <c r="I494" s="4"/>
      <c r="J494" s="4"/>
      <c r="K494" s="4"/>
      <c r="L494" s="4"/>
      <c r="M494" s="4"/>
      <c r="N494" s="4"/>
      <c r="O494" s="4"/>
      <c r="P494" s="4"/>
      <c r="Q494" s="4"/>
      <c r="R494" s="4"/>
      <c r="S494" s="4"/>
      <c r="T494" s="4"/>
      <c r="U494" s="4"/>
      <c r="V494" s="4"/>
      <c r="W494" s="4"/>
    </row>
    <row r="495" spans="1:23" ht="14.25" customHeight="1">
      <c r="A495" s="4"/>
      <c r="B495" s="4"/>
      <c r="C495" s="4"/>
      <c r="D495" s="4"/>
      <c r="E495" s="4"/>
      <c r="F495" s="4"/>
      <c r="G495" s="4"/>
      <c r="H495" s="4"/>
      <c r="I495" s="4"/>
      <c r="J495" s="4"/>
      <c r="K495" s="4"/>
      <c r="L495" s="4"/>
      <c r="M495" s="4"/>
      <c r="N495" s="4"/>
      <c r="O495" s="4"/>
      <c r="P495" s="4"/>
      <c r="Q495" s="4"/>
      <c r="R495" s="4"/>
      <c r="S495" s="4"/>
      <c r="T495" s="4"/>
      <c r="U495" s="4"/>
      <c r="V495" s="4"/>
      <c r="W495" s="4"/>
    </row>
    <row r="496" spans="1:23" ht="14.25" customHeight="1">
      <c r="A496" s="4"/>
      <c r="B496" s="4"/>
      <c r="C496" s="4"/>
      <c r="D496" s="4"/>
      <c r="E496" s="4"/>
      <c r="F496" s="4"/>
      <c r="G496" s="4"/>
      <c r="H496" s="4"/>
      <c r="I496" s="4"/>
      <c r="J496" s="4"/>
      <c r="K496" s="4"/>
      <c r="L496" s="4"/>
      <c r="M496" s="4"/>
      <c r="N496" s="4"/>
      <c r="O496" s="4"/>
      <c r="P496" s="4"/>
      <c r="Q496" s="4"/>
      <c r="R496" s="4"/>
      <c r="S496" s="4"/>
      <c r="T496" s="4"/>
      <c r="U496" s="4"/>
      <c r="V496" s="4"/>
      <c r="W496" s="4"/>
    </row>
    <row r="497" spans="1:23" ht="14.25" customHeight="1">
      <c r="A497" s="4"/>
      <c r="B497" s="4"/>
      <c r="C497" s="4"/>
      <c r="D497" s="4"/>
      <c r="E497" s="4"/>
      <c r="F497" s="4"/>
      <c r="G497" s="4"/>
      <c r="H497" s="4"/>
      <c r="I497" s="4"/>
      <c r="J497" s="4"/>
      <c r="K497" s="4"/>
      <c r="L497" s="4"/>
      <c r="M497" s="4"/>
      <c r="N497" s="4"/>
      <c r="O497" s="4"/>
      <c r="P497" s="4"/>
      <c r="Q497" s="4"/>
      <c r="R497" s="4"/>
      <c r="S497" s="4"/>
      <c r="T497" s="4"/>
      <c r="U497" s="4"/>
      <c r="V497" s="4"/>
      <c r="W497" s="4"/>
    </row>
    <row r="498" spans="1:23" ht="14.25" customHeight="1">
      <c r="A498" s="4"/>
      <c r="B498" s="4"/>
      <c r="C498" s="4"/>
      <c r="D498" s="4"/>
      <c r="E498" s="4"/>
      <c r="F498" s="4"/>
      <c r="G498" s="4"/>
      <c r="H498" s="4"/>
      <c r="I498" s="4"/>
      <c r="J498" s="4"/>
      <c r="K498" s="4"/>
      <c r="L498" s="4"/>
      <c r="M498" s="4"/>
      <c r="N498" s="4"/>
      <c r="O498" s="4"/>
      <c r="P498" s="4"/>
      <c r="Q498" s="4"/>
      <c r="R498" s="4"/>
      <c r="S498" s="4"/>
      <c r="T498" s="4"/>
      <c r="U498" s="4"/>
      <c r="V498" s="4"/>
      <c r="W498" s="4"/>
    </row>
    <row r="499" spans="1:23" ht="14.25" customHeight="1">
      <c r="A499" s="4"/>
      <c r="B499" s="4"/>
      <c r="C499" s="4"/>
      <c r="D499" s="4"/>
      <c r="E499" s="4"/>
      <c r="F499" s="4"/>
      <c r="G499" s="4"/>
      <c r="H499" s="4"/>
      <c r="I499" s="4"/>
      <c r="J499" s="4"/>
      <c r="K499" s="4"/>
      <c r="L499" s="4"/>
      <c r="M499" s="4"/>
      <c r="N499" s="4"/>
      <c r="O499" s="4"/>
      <c r="P499" s="4"/>
      <c r="Q499" s="4"/>
      <c r="R499" s="4"/>
      <c r="S499" s="4"/>
      <c r="T499" s="4"/>
      <c r="U499" s="4"/>
      <c r="V499" s="4"/>
      <c r="W499" s="4"/>
    </row>
    <row r="500" spans="1:23" ht="14.25" customHeight="1">
      <c r="A500" s="4"/>
      <c r="B500" s="4"/>
      <c r="C500" s="4"/>
      <c r="D500" s="4"/>
      <c r="E500" s="4"/>
      <c r="F500" s="4"/>
      <c r="G500" s="4"/>
      <c r="H500" s="4"/>
      <c r="I500" s="4"/>
      <c r="J500" s="4"/>
      <c r="K500" s="4"/>
      <c r="L500" s="4"/>
      <c r="M500" s="4"/>
      <c r="N500" s="4"/>
      <c r="O500" s="4"/>
      <c r="P500" s="4"/>
      <c r="Q500" s="4"/>
      <c r="R500" s="4"/>
      <c r="S500" s="4"/>
      <c r="T500" s="4"/>
      <c r="U500" s="4"/>
      <c r="V500" s="4"/>
      <c r="W500" s="4"/>
    </row>
    <row r="501" spans="1:23" ht="14.25" customHeight="1">
      <c r="A501" s="4"/>
      <c r="B501" s="4"/>
      <c r="C501" s="4"/>
      <c r="D501" s="4"/>
      <c r="E501" s="4"/>
      <c r="F501" s="4"/>
      <c r="G501" s="4"/>
      <c r="H501" s="4"/>
      <c r="I501" s="4"/>
      <c r="J501" s="4"/>
      <c r="K501" s="4"/>
      <c r="L501" s="4"/>
      <c r="M501" s="4"/>
      <c r="N501" s="4"/>
      <c r="O501" s="4"/>
      <c r="P501" s="4"/>
      <c r="Q501" s="4"/>
      <c r="R501" s="4"/>
      <c r="S501" s="4"/>
      <c r="T501" s="4"/>
      <c r="U501" s="4"/>
      <c r="V501" s="4"/>
      <c r="W501" s="4"/>
    </row>
    <row r="502" spans="1:23" ht="14.25" customHeight="1">
      <c r="A502" s="4"/>
      <c r="B502" s="4"/>
      <c r="C502" s="4"/>
      <c r="D502" s="4"/>
      <c r="E502" s="4"/>
      <c r="F502" s="4"/>
      <c r="G502" s="4"/>
      <c r="H502" s="4"/>
      <c r="I502" s="4"/>
      <c r="J502" s="4"/>
      <c r="K502" s="4"/>
      <c r="L502" s="4"/>
      <c r="M502" s="4"/>
      <c r="N502" s="4"/>
      <c r="O502" s="4"/>
      <c r="P502" s="4"/>
      <c r="Q502" s="4"/>
      <c r="R502" s="4"/>
      <c r="S502" s="4"/>
      <c r="T502" s="4"/>
      <c r="U502" s="4"/>
      <c r="V502" s="4"/>
      <c r="W502" s="4"/>
    </row>
    <row r="503" spans="1:23" ht="14.25" customHeight="1">
      <c r="A503" s="4"/>
      <c r="B503" s="4"/>
      <c r="C503" s="4"/>
      <c r="D503" s="4"/>
      <c r="E503" s="4"/>
      <c r="F503" s="4"/>
      <c r="G503" s="4"/>
      <c r="H503" s="4"/>
      <c r="I503" s="4"/>
      <c r="J503" s="4"/>
      <c r="K503" s="4"/>
      <c r="L503" s="4"/>
      <c r="M503" s="4"/>
      <c r="N503" s="4"/>
      <c r="O503" s="4"/>
      <c r="P503" s="4"/>
      <c r="Q503" s="4"/>
      <c r="R503" s="4"/>
      <c r="S503" s="4"/>
      <c r="T503" s="4"/>
      <c r="U503" s="4"/>
      <c r="V503" s="4"/>
      <c r="W503" s="4"/>
    </row>
    <row r="504" spans="1:23" ht="14.25" customHeight="1">
      <c r="A504" s="4"/>
      <c r="B504" s="4"/>
      <c r="C504" s="4"/>
      <c r="D504" s="4"/>
      <c r="E504" s="4"/>
      <c r="F504" s="4"/>
      <c r="G504" s="4"/>
      <c r="H504" s="4"/>
      <c r="I504" s="4"/>
      <c r="J504" s="4"/>
      <c r="K504" s="4"/>
      <c r="L504" s="4"/>
      <c r="M504" s="4"/>
      <c r="N504" s="4"/>
      <c r="O504" s="4"/>
      <c r="P504" s="4"/>
      <c r="Q504" s="4"/>
      <c r="R504" s="4"/>
      <c r="S504" s="4"/>
      <c r="T504" s="4"/>
      <c r="U504" s="4"/>
      <c r="V504" s="4"/>
      <c r="W504" s="4"/>
    </row>
    <row r="505" spans="1:23" ht="14.25" customHeight="1">
      <c r="A505" s="4"/>
      <c r="B505" s="4"/>
      <c r="C505" s="4"/>
      <c r="D505" s="4"/>
      <c r="E505" s="4"/>
      <c r="F505" s="4"/>
      <c r="G505" s="4"/>
      <c r="H505" s="4"/>
      <c r="I505" s="4"/>
      <c r="J505" s="4"/>
      <c r="K505" s="4"/>
      <c r="L505" s="4"/>
      <c r="M505" s="4"/>
      <c r="N505" s="4"/>
      <c r="O505" s="4"/>
      <c r="P505" s="4"/>
      <c r="Q505" s="4"/>
      <c r="R505" s="4"/>
      <c r="S505" s="4"/>
      <c r="T505" s="4"/>
      <c r="U505" s="4"/>
      <c r="V505" s="4"/>
      <c r="W505" s="4"/>
    </row>
    <row r="506" spans="1:23" ht="14.25" customHeight="1">
      <c r="A506" s="4"/>
      <c r="B506" s="4"/>
      <c r="C506" s="4"/>
      <c r="D506" s="4"/>
      <c r="E506" s="4"/>
      <c r="F506" s="4"/>
      <c r="G506" s="4"/>
      <c r="H506" s="4"/>
      <c r="I506" s="4"/>
      <c r="J506" s="4"/>
      <c r="K506" s="4"/>
      <c r="L506" s="4"/>
      <c r="M506" s="4"/>
      <c r="N506" s="4"/>
      <c r="O506" s="4"/>
      <c r="P506" s="4"/>
      <c r="Q506" s="4"/>
      <c r="R506" s="4"/>
      <c r="S506" s="4"/>
      <c r="T506" s="4"/>
      <c r="U506" s="4"/>
      <c r="V506" s="4"/>
      <c r="W506" s="4"/>
    </row>
    <row r="507" spans="1:23" ht="14.25" customHeight="1">
      <c r="A507" s="4"/>
      <c r="B507" s="4"/>
      <c r="C507" s="4"/>
      <c r="D507" s="4"/>
      <c r="E507" s="4"/>
      <c r="F507" s="4"/>
      <c r="G507" s="4"/>
      <c r="H507" s="4"/>
      <c r="I507" s="4"/>
      <c r="J507" s="4"/>
      <c r="K507" s="4"/>
      <c r="L507" s="4"/>
      <c r="M507" s="4"/>
      <c r="N507" s="4"/>
      <c r="O507" s="4"/>
      <c r="P507" s="4"/>
      <c r="Q507" s="4"/>
      <c r="R507" s="4"/>
      <c r="S507" s="4"/>
      <c r="T507" s="4"/>
      <c r="U507" s="4"/>
      <c r="V507" s="4"/>
      <c r="W507" s="4"/>
    </row>
    <row r="508" spans="1:23" ht="14.25" customHeight="1">
      <c r="A508" s="4"/>
      <c r="B508" s="4"/>
      <c r="C508" s="4"/>
      <c r="D508" s="4"/>
      <c r="E508" s="4"/>
      <c r="F508" s="4"/>
      <c r="G508" s="4"/>
      <c r="H508" s="4"/>
      <c r="I508" s="4"/>
      <c r="J508" s="4"/>
      <c r="K508" s="4"/>
      <c r="L508" s="4"/>
      <c r="M508" s="4"/>
      <c r="N508" s="4"/>
      <c r="O508" s="4"/>
      <c r="P508" s="4"/>
      <c r="Q508" s="4"/>
      <c r="R508" s="4"/>
      <c r="S508" s="4"/>
      <c r="T508" s="4"/>
      <c r="U508" s="4"/>
      <c r="V508" s="4"/>
      <c r="W508" s="4"/>
    </row>
    <row r="509" spans="1:23" ht="14.25" customHeight="1">
      <c r="A509" s="4"/>
      <c r="B509" s="4"/>
      <c r="C509" s="4"/>
      <c r="D509" s="4"/>
      <c r="E509" s="4"/>
      <c r="F509" s="4"/>
      <c r="G509" s="4"/>
      <c r="H509" s="4"/>
      <c r="I509" s="4"/>
      <c r="J509" s="4"/>
      <c r="K509" s="4"/>
      <c r="L509" s="4"/>
      <c r="M509" s="4"/>
      <c r="N509" s="4"/>
      <c r="O509" s="4"/>
      <c r="P509" s="4"/>
      <c r="Q509" s="4"/>
      <c r="R509" s="4"/>
      <c r="S509" s="4"/>
      <c r="T509" s="4"/>
      <c r="U509" s="4"/>
      <c r="V509" s="4"/>
      <c r="W509" s="4"/>
    </row>
    <row r="510" spans="1:23" ht="14.25" customHeight="1">
      <c r="A510" s="4"/>
      <c r="B510" s="4"/>
      <c r="C510" s="4"/>
      <c r="D510" s="4"/>
      <c r="E510" s="4"/>
      <c r="F510" s="4"/>
      <c r="G510" s="4"/>
      <c r="H510" s="4"/>
      <c r="I510" s="4"/>
      <c r="J510" s="4"/>
      <c r="K510" s="4"/>
      <c r="L510" s="4"/>
      <c r="M510" s="4"/>
      <c r="N510" s="4"/>
      <c r="O510" s="4"/>
      <c r="P510" s="4"/>
      <c r="Q510" s="4"/>
      <c r="R510" s="4"/>
      <c r="S510" s="4"/>
      <c r="T510" s="4"/>
      <c r="U510" s="4"/>
      <c r="V510" s="4"/>
      <c r="W510" s="4"/>
    </row>
    <row r="511" spans="1:23" ht="14.25" customHeight="1">
      <c r="A511" s="4"/>
      <c r="B511" s="4"/>
      <c r="C511" s="4"/>
      <c r="D511" s="4"/>
      <c r="E511" s="4"/>
      <c r="F511" s="4"/>
      <c r="G511" s="4"/>
      <c r="H511" s="4"/>
      <c r="I511" s="4"/>
      <c r="J511" s="4"/>
      <c r="K511" s="4"/>
      <c r="L511" s="4"/>
      <c r="M511" s="4"/>
      <c r="N511" s="4"/>
      <c r="O511" s="4"/>
      <c r="P511" s="4"/>
      <c r="Q511" s="4"/>
      <c r="R511" s="4"/>
      <c r="S511" s="4"/>
      <c r="T511" s="4"/>
      <c r="U511" s="4"/>
      <c r="V511" s="4"/>
      <c r="W511" s="4"/>
    </row>
    <row r="512" spans="1:23" ht="14.25" customHeight="1">
      <c r="A512" s="4"/>
      <c r="B512" s="4"/>
      <c r="C512" s="4"/>
      <c r="D512" s="4"/>
      <c r="E512" s="4"/>
      <c r="F512" s="4"/>
      <c r="G512" s="4"/>
      <c r="H512" s="4"/>
      <c r="I512" s="4"/>
      <c r="J512" s="4"/>
      <c r="K512" s="4"/>
      <c r="L512" s="4"/>
      <c r="M512" s="4"/>
      <c r="N512" s="4"/>
      <c r="O512" s="4"/>
      <c r="P512" s="4"/>
      <c r="Q512" s="4"/>
      <c r="R512" s="4"/>
      <c r="S512" s="4"/>
      <c r="T512" s="4"/>
      <c r="U512" s="4"/>
      <c r="V512" s="4"/>
      <c r="W512" s="4"/>
    </row>
    <row r="513" spans="1:23" ht="14.25" customHeight="1">
      <c r="A513" s="4"/>
      <c r="B513" s="4"/>
      <c r="C513" s="4"/>
      <c r="D513" s="4"/>
      <c r="E513" s="4"/>
      <c r="F513" s="4"/>
      <c r="G513" s="4"/>
      <c r="H513" s="4"/>
      <c r="I513" s="4"/>
      <c r="J513" s="4"/>
      <c r="K513" s="4"/>
      <c r="L513" s="4"/>
      <c r="M513" s="4"/>
      <c r="N513" s="4"/>
      <c r="O513" s="4"/>
      <c r="P513" s="4"/>
      <c r="Q513" s="4"/>
      <c r="R513" s="4"/>
      <c r="S513" s="4"/>
      <c r="T513" s="4"/>
      <c r="U513" s="4"/>
      <c r="V513" s="4"/>
      <c r="W513" s="4"/>
    </row>
    <row r="514" spans="1:23" ht="14.25" customHeight="1">
      <c r="A514" s="4"/>
      <c r="B514" s="4"/>
      <c r="C514" s="4"/>
      <c r="D514" s="4"/>
      <c r="E514" s="4"/>
      <c r="F514" s="4"/>
      <c r="G514" s="4"/>
      <c r="H514" s="4"/>
      <c r="I514" s="4"/>
      <c r="J514" s="4"/>
      <c r="K514" s="4"/>
      <c r="L514" s="4"/>
      <c r="M514" s="4"/>
      <c r="N514" s="4"/>
      <c r="O514" s="4"/>
      <c r="P514" s="4"/>
      <c r="Q514" s="4"/>
      <c r="R514" s="4"/>
      <c r="S514" s="4"/>
      <c r="T514" s="4"/>
      <c r="U514" s="4"/>
      <c r="V514" s="4"/>
      <c r="W514" s="4"/>
    </row>
    <row r="515" spans="1:23" ht="14.25" customHeight="1">
      <c r="A515" s="4"/>
      <c r="B515" s="4"/>
      <c r="C515" s="4"/>
      <c r="D515" s="4"/>
      <c r="E515" s="4"/>
      <c r="F515" s="4"/>
      <c r="G515" s="4"/>
      <c r="H515" s="4"/>
      <c r="I515" s="4"/>
      <c r="J515" s="4"/>
      <c r="K515" s="4"/>
      <c r="L515" s="4"/>
      <c r="M515" s="4"/>
      <c r="N515" s="4"/>
      <c r="O515" s="4"/>
      <c r="P515" s="4"/>
      <c r="Q515" s="4"/>
      <c r="R515" s="4"/>
      <c r="S515" s="4"/>
      <c r="T515" s="4"/>
      <c r="U515" s="4"/>
      <c r="V515" s="4"/>
      <c r="W515" s="4"/>
    </row>
    <row r="516" spans="1:23" ht="14.25" customHeight="1">
      <c r="A516" s="4"/>
      <c r="B516" s="4"/>
      <c r="C516" s="4"/>
      <c r="D516" s="4"/>
      <c r="E516" s="4"/>
      <c r="F516" s="4"/>
      <c r="G516" s="4"/>
      <c r="H516" s="4"/>
      <c r="I516" s="4"/>
      <c r="J516" s="4"/>
      <c r="K516" s="4"/>
      <c r="L516" s="4"/>
      <c r="M516" s="4"/>
      <c r="N516" s="4"/>
      <c r="O516" s="4"/>
      <c r="P516" s="4"/>
      <c r="Q516" s="4"/>
      <c r="R516" s="4"/>
      <c r="S516" s="4"/>
      <c r="T516" s="4"/>
      <c r="U516" s="4"/>
      <c r="V516" s="4"/>
      <c r="W516" s="4"/>
    </row>
    <row r="517" spans="1:23" ht="14.25" customHeight="1">
      <c r="A517" s="4"/>
      <c r="B517" s="4"/>
      <c r="C517" s="4"/>
      <c r="D517" s="4"/>
      <c r="E517" s="4"/>
      <c r="F517" s="4"/>
      <c r="G517" s="4"/>
      <c r="H517" s="4"/>
      <c r="I517" s="4"/>
      <c r="J517" s="4"/>
      <c r="K517" s="4"/>
      <c r="L517" s="4"/>
      <c r="M517" s="4"/>
      <c r="N517" s="4"/>
      <c r="O517" s="4"/>
      <c r="P517" s="4"/>
      <c r="Q517" s="4"/>
      <c r="R517" s="4"/>
      <c r="S517" s="4"/>
      <c r="T517" s="4"/>
      <c r="U517" s="4"/>
      <c r="V517" s="4"/>
      <c r="W517" s="4"/>
    </row>
    <row r="518" spans="1:23" ht="14.25" customHeight="1">
      <c r="A518" s="4"/>
      <c r="B518" s="4"/>
      <c r="C518" s="4"/>
      <c r="D518" s="4"/>
      <c r="E518" s="4"/>
      <c r="F518" s="4"/>
      <c r="G518" s="4"/>
      <c r="H518" s="4"/>
      <c r="I518" s="4"/>
      <c r="J518" s="4"/>
      <c r="K518" s="4"/>
      <c r="L518" s="4"/>
      <c r="M518" s="4"/>
      <c r="N518" s="4"/>
      <c r="O518" s="4"/>
      <c r="P518" s="4"/>
      <c r="Q518" s="4"/>
      <c r="R518" s="4"/>
      <c r="S518" s="4"/>
      <c r="T518" s="4"/>
      <c r="U518" s="4"/>
      <c r="V518" s="4"/>
      <c r="W518" s="4"/>
    </row>
    <row r="519" spans="1:23" ht="14.25" customHeight="1">
      <c r="A519" s="4"/>
      <c r="B519" s="4"/>
      <c r="C519" s="4"/>
      <c r="D519" s="4"/>
      <c r="E519" s="4"/>
      <c r="F519" s="4"/>
      <c r="G519" s="4"/>
      <c r="H519" s="4"/>
      <c r="I519" s="4"/>
      <c r="J519" s="4"/>
      <c r="K519" s="4"/>
      <c r="L519" s="4"/>
      <c r="M519" s="4"/>
      <c r="N519" s="4"/>
      <c r="O519" s="4"/>
      <c r="P519" s="4"/>
      <c r="Q519" s="4"/>
      <c r="R519" s="4"/>
      <c r="S519" s="4"/>
      <c r="T519" s="4"/>
      <c r="U519" s="4"/>
      <c r="V519" s="4"/>
      <c r="W519" s="4"/>
    </row>
    <row r="520" spans="1:23" ht="14.25" customHeight="1">
      <c r="A520" s="4"/>
      <c r="B520" s="4"/>
      <c r="C520" s="4"/>
      <c r="D520" s="4"/>
      <c r="E520" s="4"/>
      <c r="F520" s="4"/>
      <c r="G520" s="4"/>
      <c r="H520" s="4"/>
      <c r="I520" s="4"/>
      <c r="J520" s="4"/>
      <c r="K520" s="4"/>
      <c r="L520" s="4"/>
      <c r="M520" s="4"/>
      <c r="N520" s="4"/>
      <c r="O520" s="4"/>
      <c r="P520" s="4"/>
      <c r="Q520" s="4"/>
      <c r="R520" s="4"/>
      <c r="S520" s="4"/>
      <c r="T520" s="4"/>
      <c r="U520" s="4"/>
      <c r="V520" s="4"/>
      <c r="W520" s="4"/>
    </row>
    <row r="521" spans="1:23" ht="14.25" customHeight="1">
      <c r="A521" s="4"/>
      <c r="B521" s="4"/>
      <c r="C521" s="4"/>
      <c r="D521" s="4"/>
      <c r="E521" s="4"/>
      <c r="F521" s="4"/>
      <c r="G521" s="4"/>
      <c r="H521" s="4"/>
      <c r="I521" s="4"/>
      <c r="J521" s="4"/>
      <c r="K521" s="4"/>
      <c r="L521" s="4"/>
      <c r="M521" s="4"/>
      <c r="N521" s="4"/>
      <c r="O521" s="4"/>
      <c r="P521" s="4"/>
      <c r="Q521" s="4"/>
      <c r="R521" s="4"/>
      <c r="S521" s="4"/>
      <c r="T521" s="4"/>
      <c r="U521" s="4"/>
      <c r="V521" s="4"/>
      <c r="W521" s="4"/>
    </row>
    <row r="522" spans="1:23" ht="14.25" customHeight="1">
      <c r="A522" s="4"/>
      <c r="B522" s="4"/>
      <c r="C522" s="4"/>
      <c r="D522" s="4"/>
      <c r="E522" s="4"/>
      <c r="F522" s="4"/>
      <c r="G522" s="4"/>
      <c r="H522" s="4"/>
      <c r="I522" s="4"/>
      <c r="J522" s="4"/>
      <c r="K522" s="4"/>
      <c r="L522" s="4"/>
      <c r="M522" s="4"/>
      <c r="N522" s="4"/>
      <c r="O522" s="4"/>
      <c r="P522" s="4"/>
      <c r="Q522" s="4"/>
      <c r="R522" s="4"/>
      <c r="S522" s="4"/>
      <c r="T522" s="4"/>
      <c r="U522" s="4"/>
      <c r="V522" s="4"/>
      <c r="W522" s="4"/>
    </row>
    <row r="523" spans="1:23" ht="14.25" customHeight="1">
      <c r="A523" s="4"/>
      <c r="B523" s="4"/>
      <c r="C523" s="4"/>
      <c r="D523" s="4"/>
      <c r="E523" s="4"/>
      <c r="F523" s="4"/>
      <c r="G523" s="4"/>
      <c r="H523" s="4"/>
      <c r="I523" s="4"/>
      <c r="J523" s="4"/>
      <c r="K523" s="4"/>
      <c r="L523" s="4"/>
      <c r="M523" s="4"/>
      <c r="N523" s="4"/>
      <c r="O523" s="4"/>
      <c r="P523" s="4"/>
      <c r="Q523" s="4"/>
      <c r="R523" s="4"/>
      <c r="S523" s="4"/>
      <c r="T523" s="4"/>
      <c r="U523" s="4"/>
      <c r="V523" s="4"/>
      <c r="W523" s="4"/>
    </row>
    <row r="524" spans="1:23" ht="14.25" customHeight="1">
      <c r="A524" s="4"/>
      <c r="B524" s="4"/>
      <c r="C524" s="4"/>
      <c r="D524" s="4"/>
      <c r="E524" s="4"/>
      <c r="F524" s="4"/>
      <c r="G524" s="4"/>
      <c r="H524" s="4"/>
      <c r="I524" s="4"/>
      <c r="J524" s="4"/>
      <c r="K524" s="4"/>
      <c r="L524" s="4"/>
      <c r="M524" s="4"/>
      <c r="N524" s="4"/>
      <c r="O524" s="4"/>
      <c r="P524" s="4"/>
      <c r="Q524" s="4"/>
      <c r="R524" s="4"/>
      <c r="S524" s="4"/>
      <c r="T524" s="4"/>
      <c r="U524" s="4"/>
      <c r="V524" s="4"/>
      <c r="W524" s="4"/>
    </row>
    <row r="525" spans="1:23" ht="14.25" customHeight="1">
      <c r="A525" s="4"/>
      <c r="B525" s="4"/>
      <c r="C525" s="4"/>
      <c r="D525" s="4"/>
      <c r="E525" s="4"/>
      <c r="F525" s="4"/>
      <c r="G525" s="4"/>
      <c r="H525" s="4"/>
      <c r="I525" s="4"/>
      <c r="J525" s="4"/>
      <c r="K525" s="4"/>
      <c r="L525" s="4"/>
      <c r="M525" s="4"/>
      <c r="N525" s="4"/>
      <c r="O525" s="4"/>
      <c r="P525" s="4"/>
      <c r="Q525" s="4"/>
      <c r="R525" s="4"/>
      <c r="S525" s="4"/>
      <c r="T525" s="4"/>
      <c r="U525" s="4"/>
      <c r="V525" s="4"/>
      <c r="W525" s="4"/>
    </row>
    <row r="526" spans="1:23" ht="14.25" customHeight="1">
      <c r="A526" s="4"/>
      <c r="B526" s="4"/>
      <c r="C526" s="4"/>
      <c r="D526" s="4"/>
      <c r="E526" s="4"/>
      <c r="F526" s="4"/>
      <c r="G526" s="4"/>
      <c r="H526" s="4"/>
      <c r="I526" s="4"/>
      <c r="J526" s="4"/>
      <c r="K526" s="4"/>
      <c r="L526" s="4"/>
      <c r="M526" s="4"/>
      <c r="N526" s="4"/>
      <c r="O526" s="4"/>
      <c r="P526" s="4"/>
      <c r="Q526" s="4"/>
      <c r="R526" s="4"/>
      <c r="S526" s="4"/>
      <c r="T526" s="4"/>
      <c r="U526" s="4"/>
      <c r="V526" s="4"/>
      <c r="W526" s="4"/>
    </row>
    <row r="527" spans="1:23" ht="14.25" customHeight="1">
      <c r="A527" s="4"/>
      <c r="B527" s="4"/>
      <c r="C527" s="4"/>
      <c r="D527" s="4"/>
      <c r="E527" s="4"/>
      <c r="F527" s="4"/>
      <c r="G527" s="4"/>
      <c r="H527" s="4"/>
      <c r="I527" s="4"/>
      <c r="J527" s="4"/>
      <c r="K527" s="4"/>
      <c r="L527" s="4"/>
      <c r="M527" s="4"/>
      <c r="N527" s="4"/>
      <c r="O527" s="4"/>
      <c r="P527" s="4"/>
      <c r="Q527" s="4"/>
      <c r="R527" s="4"/>
      <c r="S527" s="4"/>
      <c r="T527" s="4"/>
      <c r="U527" s="4"/>
      <c r="V527" s="4"/>
      <c r="W527" s="4"/>
    </row>
    <row r="528" spans="1:23" ht="14.25" customHeight="1">
      <c r="A528" s="4"/>
      <c r="B528" s="4"/>
      <c r="C528" s="4"/>
      <c r="D528" s="4"/>
      <c r="E528" s="4"/>
      <c r="F528" s="4"/>
      <c r="G528" s="4"/>
      <c r="H528" s="4"/>
      <c r="I528" s="4"/>
      <c r="J528" s="4"/>
      <c r="K528" s="4"/>
      <c r="L528" s="4"/>
      <c r="M528" s="4"/>
      <c r="N528" s="4"/>
      <c r="O528" s="4"/>
      <c r="P528" s="4"/>
      <c r="Q528" s="4"/>
      <c r="R528" s="4"/>
      <c r="S528" s="4"/>
      <c r="T528" s="4"/>
      <c r="U528" s="4"/>
      <c r="V528" s="4"/>
      <c r="W528" s="4"/>
    </row>
    <row r="529" spans="1:23" ht="14.25" customHeight="1">
      <c r="A529" s="4"/>
      <c r="B529" s="4"/>
      <c r="C529" s="4"/>
      <c r="D529" s="4"/>
      <c r="E529" s="4"/>
      <c r="F529" s="4"/>
      <c r="G529" s="4"/>
      <c r="H529" s="4"/>
      <c r="I529" s="4"/>
      <c r="J529" s="4"/>
      <c r="K529" s="4"/>
      <c r="L529" s="4"/>
      <c r="M529" s="4"/>
      <c r="N529" s="4"/>
      <c r="O529" s="4"/>
      <c r="P529" s="4"/>
      <c r="Q529" s="4"/>
      <c r="R529" s="4"/>
      <c r="S529" s="4"/>
      <c r="T529" s="4"/>
      <c r="U529" s="4"/>
      <c r="V529" s="4"/>
      <c r="W529" s="4"/>
    </row>
    <row r="530" spans="1:23" ht="14.25" customHeight="1">
      <c r="A530" s="4"/>
      <c r="B530" s="4"/>
      <c r="C530" s="4"/>
      <c r="D530" s="4"/>
      <c r="E530" s="4"/>
      <c r="F530" s="4"/>
      <c r="G530" s="4"/>
      <c r="H530" s="4"/>
      <c r="I530" s="4"/>
      <c r="J530" s="4"/>
      <c r="K530" s="4"/>
      <c r="L530" s="4"/>
      <c r="M530" s="4"/>
      <c r="N530" s="4"/>
      <c r="O530" s="4"/>
      <c r="P530" s="4"/>
      <c r="Q530" s="4"/>
      <c r="R530" s="4"/>
      <c r="S530" s="4"/>
      <c r="T530" s="4"/>
      <c r="U530" s="4"/>
      <c r="V530" s="4"/>
      <c r="W530" s="4"/>
    </row>
    <row r="531" spans="1:23" ht="14.25" customHeight="1">
      <c r="A531" s="4"/>
      <c r="B531" s="4"/>
      <c r="C531" s="4"/>
      <c r="D531" s="4"/>
      <c r="E531" s="4"/>
      <c r="F531" s="4"/>
      <c r="G531" s="4"/>
      <c r="H531" s="4"/>
      <c r="I531" s="4"/>
      <c r="J531" s="4"/>
      <c r="K531" s="4"/>
      <c r="L531" s="4"/>
      <c r="M531" s="4"/>
      <c r="N531" s="4"/>
      <c r="O531" s="4"/>
      <c r="P531" s="4"/>
      <c r="Q531" s="4"/>
      <c r="R531" s="4"/>
      <c r="S531" s="4"/>
      <c r="T531" s="4"/>
      <c r="U531" s="4"/>
      <c r="V531" s="4"/>
      <c r="W531" s="4"/>
    </row>
    <row r="532" spans="1:23" ht="14.25" customHeight="1">
      <c r="A532" s="4"/>
      <c r="B532" s="4"/>
      <c r="C532" s="4"/>
      <c r="D532" s="4"/>
      <c r="E532" s="4"/>
      <c r="F532" s="4"/>
      <c r="G532" s="4"/>
      <c r="H532" s="4"/>
      <c r="I532" s="4"/>
      <c r="J532" s="4"/>
      <c r="K532" s="4"/>
      <c r="L532" s="4"/>
      <c r="M532" s="4"/>
      <c r="N532" s="4"/>
      <c r="O532" s="4"/>
      <c r="P532" s="4"/>
      <c r="Q532" s="4"/>
      <c r="R532" s="4"/>
      <c r="S532" s="4"/>
      <c r="T532" s="4"/>
      <c r="U532" s="4"/>
      <c r="V532" s="4"/>
      <c r="W532" s="4"/>
    </row>
    <row r="533" spans="1:23" ht="14.25" customHeight="1">
      <c r="A533" s="4"/>
      <c r="B533" s="4"/>
      <c r="C533" s="4"/>
      <c r="D533" s="4"/>
      <c r="E533" s="4"/>
      <c r="F533" s="4"/>
      <c r="G533" s="4"/>
      <c r="H533" s="4"/>
      <c r="I533" s="4"/>
      <c r="J533" s="4"/>
      <c r="K533" s="4"/>
      <c r="L533" s="4"/>
      <c r="M533" s="4"/>
      <c r="N533" s="4"/>
      <c r="O533" s="4"/>
      <c r="P533" s="4"/>
      <c r="Q533" s="4"/>
      <c r="R533" s="4"/>
      <c r="S533" s="4"/>
      <c r="T533" s="4"/>
      <c r="U533" s="4"/>
      <c r="V533" s="4"/>
      <c r="W533" s="4"/>
    </row>
    <row r="534" spans="1:23" ht="14.25" customHeight="1">
      <c r="A534" s="4"/>
      <c r="B534" s="4"/>
      <c r="C534" s="4"/>
      <c r="D534" s="4"/>
      <c r="E534" s="4"/>
      <c r="F534" s="4"/>
      <c r="G534" s="4"/>
      <c r="H534" s="4"/>
      <c r="I534" s="4"/>
      <c r="J534" s="4"/>
      <c r="K534" s="4"/>
      <c r="L534" s="4"/>
      <c r="M534" s="4"/>
      <c r="N534" s="4"/>
      <c r="O534" s="4"/>
      <c r="P534" s="4"/>
      <c r="Q534" s="4"/>
      <c r="R534" s="4"/>
      <c r="S534" s="4"/>
      <c r="T534" s="4"/>
      <c r="U534" s="4"/>
      <c r="V534" s="4"/>
      <c r="W534" s="4"/>
    </row>
    <row r="535" spans="1:23" ht="14.25" customHeight="1">
      <c r="A535" s="4"/>
      <c r="B535" s="4"/>
      <c r="C535" s="4"/>
      <c r="D535" s="4"/>
      <c r="E535" s="4"/>
      <c r="F535" s="4"/>
      <c r="G535" s="4"/>
      <c r="H535" s="4"/>
      <c r="I535" s="4"/>
      <c r="J535" s="4"/>
      <c r="K535" s="4"/>
      <c r="L535" s="4"/>
      <c r="M535" s="4"/>
      <c r="N535" s="4"/>
      <c r="O535" s="4"/>
      <c r="P535" s="4"/>
      <c r="Q535" s="4"/>
      <c r="R535" s="4"/>
      <c r="S535" s="4"/>
      <c r="T535" s="4"/>
      <c r="U535" s="4"/>
      <c r="V535" s="4"/>
      <c r="W535" s="4"/>
    </row>
    <row r="536" spans="1:23" ht="14.25" customHeight="1">
      <c r="A536" s="4"/>
      <c r="B536" s="4"/>
      <c r="C536" s="4"/>
      <c r="D536" s="4"/>
      <c r="E536" s="4"/>
      <c r="F536" s="4"/>
      <c r="G536" s="4"/>
      <c r="H536" s="4"/>
      <c r="I536" s="4"/>
      <c r="J536" s="4"/>
      <c r="K536" s="4"/>
      <c r="L536" s="4"/>
      <c r="M536" s="4"/>
      <c r="N536" s="4"/>
      <c r="O536" s="4"/>
      <c r="P536" s="4"/>
      <c r="Q536" s="4"/>
      <c r="R536" s="4"/>
      <c r="S536" s="4"/>
      <c r="T536" s="4"/>
      <c r="U536" s="4"/>
      <c r="V536" s="4"/>
      <c r="W536" s="4"/>
    </row>
    <row r="537" spans="1:23" ht="14.25" customHeight="1">
      <c r="A537" s="4"/>
      <c r="B537" s="4"/>
      <c r="C537" s="4"/>
      <c r="D537" s="4"/>
      <c r="E537" s="4"/>
      <c r="F537" s="4"/>
      <c r="G537" s="4"/>
      <c r="H537" s="4"/>
      <c r="I537" s="4"/>
      <c r="J537" s="4"/>
      <c r="K537" s="4"/>
      <c r="L537" s="4"/>
      <c r="M537" s="4"/>
      <c r="N537" s="4"/>
      <c r="O537" s="4"/>
      <c r="P537" s="4"/>
      <c r="Q537" s="4"/>
      <c r="R537" s="4"/>
      <c r="S537" s="4"/>
      <c r="T537" s="4"/>
      <c r="U537" s="4"/>
      <c r="V537" s="4"/>
      <c r="W537" s="4"/>
    </row>
    <row r="538" spans="1:23" ht="14.25" customHeight="1">
      <c r="A538" s="4"/>
      <c r="B538" s="4"/>
      <c r="C538" s="4"/>
      <c r="D538" s="4"/>
      <c r="E538" s="4"/>
      <c r="F538" s="4"/>
      <c r="G538" s="4"/>
      <c r="H538" s="4"/>
      <c r="I538" s="4"/>
      <c r="J538" s="4"/>
      <c r="K538" s="4"/>
      <c r="L538" s="4"/>
      <c r="M538" s="4"/>
      <c r="N538" s="4"/>
      <c r="O538" s="4"/>
      <c r="P538" s="4"/>
      <c r="Q538" s="4"/>
      <c r="R538" s="4"/>
      <c r="S538" s="4"/>
      <c r="T538" s="4"/>
      <c r="U538" s="4"/>
      <c r="V538" s="4"/>
      <c r="W538" s="4"/>
    </row>
    <row r="539" spans="1:23" ht="14.25" customHeight="1">
      <c r="A539" s="4"/>
      <c r="B539" s="4"/>
      <c r="C539" s="4"/>
      <c r="D539" s="4"/>
      <c r="E539" s="4"/>
      <c r="F539" s="4"/>
      <c r="G539" s="4"/>
      <c r="H539" s="4"/>
      <c r="I539" s="4"/>
      <c r="J539" s="4"/>
      <c r="K539" s="4"/>
      <c r="L539" s="4"/>
      <c r="M539" s="4"/>
      <c r="N539" s="4"/>
      <c r="O539" s="4"/>
      <c r="P539" s="4"/>
      <c r="Q539" s="4"/>
      <c r="R539" s="4"/>
      <c r="S539" s="4"/>
      <c r="T539" s="4"/>
      <c r="U539" s="4"/>
      <c r="V539" s="4"/>
      <c r="W539" s="4"/>
    </row>
    <row r="540" spans="1:23" ht="14.25" customHeight="1">
      <c r="A540" s="4"/>
      <c r="B540" s="4"/>
      <c r="C540" s="4"/>
      <c r="D540" s="4"/>
      <c r="E540" s="4"/>
      <c r="F540" s="4"/>
      <c r="G540" s="4"/>
      <c r="H540" s="4"/>
      <c r="I540" s="4"/>
      <c r="J540" s="4"/>
      <c r="K540" s="4"/>
      <c r="L540" s="4"/>
      <c r="M540" s="4"/>
      <c r="N540" s="4"/>
      <c r="O540" s="4"/>
      <c r="P540" s="4"/>
      <c r="Q540" s="4"/>
      <c r="R540" s="4"/>
      <c r="S540" s="4"/>
      <c r="T540" s="4"/>
      <c r="U540" s="4"/>
      <c r="V540" s="4"/>
      <c r="W540" s="4"/>
    </row>
    <row r="541" spans="1:23" ht="14.25" customHeight="1">
      <c r="A541" s="4"/>
      <c r="B541" s="4"/>
      <c r="C541" s="4"/>
      <c r="D541" s="4"/>
      <c r="E541" s="4"/>
      <c r="F541" s="4"/>
      <c r="G541" s="4"/>
      <c r="H541" s="4"/>
      <c r="I541" s="4"/>
      <c r="J541" s="4"/>
      <c r="K541" s="4"/>
      <c r="L541" s="4"/>
      <c r="M541" s="4"/>
      <c r="N541" s="4"/>
      <c r="O541" s="4"/>
      <c r="P541" s="4"/>
      <c r="Q541" s="4"/>
      <c r="R541" s="4"/>
      <c r="S541" s="4"/>
      <c r="T541" s="4"/>
      <c r="U541" s="4"/>
      <c r="V541" s="4"/>
      <c r="W541" s="4"/>
    </row>
    <row r="542" spans="1:23" ht="14.25" customHeight="1">
      <c r="A542" s="4"/>
      <c r="B542" s="4"/>
      <c r="C542" s="4"/>
      <c r="D542" s="4"/>
      <c r="E542" s="4"/>
      <c r="F542" s="4"/>
      <c r="G542" s="4"/>
      <c r="H542" s="4"/>
      <c r="I542" s="4"/>
      <c r="J542" s="4"/>
      <c r="K542" s="4"/>
      <c r="L542" s="4"/>
      <c r="M542" s="4"/>
      <c r="N542" s="4"/>
      <c r="O542" s="4"/>
      <c r="P542" s="4"/>
      <c r="Q542" s="4"/>
      <c r="R542" s="4"/>
      <c r="S542" s="4"/>
      <c r="T542" s="4"/>
      <c r="U542" s="4"/>
      <c r="V542" s="4"/>
      <c r="W542" s="4"/>
    </row>
    <row r="543" spans="1:23" ht="14.25" customHeight="1">
      <c r="A543" s="4"/>
      <c r="B543" s="4"/>
      <c r="C543" s="4"/>
      <c r="D543" s="4"/>
      <c r="E543" s="4"/>
      <c r="F543" s="4"/>
      <c r="G543" s="4"/>
      <c r="H543" s="4"/>
      <c r="I543" s="4"/>
      <c r="J543" s="4"/>
      <c r="K543" s="4"/>
      <c r="L543" s="4"/>
      <c r="M543" s="4"/>
      <c r="N543" s="4"/>
      <c r="O543" s="4"/>
      <c r="P543" s="4"/>
      <c r="Q543" s="4"/>
      <c r="R543" s="4"/>
      <c r="S543" s="4"/>
      <c r="T543" s="4"/>
      <c r="U543" s="4"/>
      <c r="V543" s="4"/>
      <c r="W543" s="4"/>
    </row>
    <row r="544" spans="1:23" ht="14.25" customHeight="1">
      <c r="A544" s="4"/>
      <c r="B544" s="4"/>
      <c r="C544" s="4"/>
      <c r="D544" s="4"/>
      <c r="E544" s="4"/>
      <c r="F544" s="4"/>
      <c r="G544" s="4"/>
      <c r="H544" s="4"/>
      <c r="I544" s="4"/>
      <c r="J544" s="4"/>
      <c r="K544" s="4"/>
      <c r="L544" s="4"/>
      <c r="M544" s="4"/>
      <c r="N544" s="4"/>
      <c r="O544" s="4"/>
      <c r="P544" s="4"/>
      <c r="Q544" s="4"/>
      <c r="R544" s="4"/>
      <c r="S544" s="4"/>
      <c r="T544" s="4"/>
      <c r="U544" s="4"/>
      <c r="V544" s="4"/>
      <c r="W544" s="4"/>
    </row>
    <row r="545" spans="1:23" ht="14.25" customHeight="1">
      <c r="A545" s="4"/>
      <c r="B545" s="4"/>
      <c r="C545" s="4"/>
      <c r="D545" s="4"/>
      <c r="E545" s="4"/>
      <c r="F545" s="4"/>
      <c r="G545" s="4"/>
      <c r="H545" s="4"/>
      <c r="I545" s="4"/>
      <c r="J545" s="4"/>
      <c r="K545" s="4"/>
      <c r="L545" s="4"/>
      <c r="M545" s="4"/>
      <c r="N545" s="4"/>
      <c r="O545" s="4"/>
      <c r="P545" s="4"/>
      <c r="Q545" s="4"/>
      <c r="R545" s="4"/>
      <c r="S545" s="4"/>
      <c r="T545" s="4"/>
      <c r="U545" s="4"/>
      <c r="V545" s="4"/>
      <c r="W545" s="4"/>
    </row>
    <row r="546" spans="1:23" ht="14.25" customHeight="1">
      <c r="A546" s="4"/>
      <c r="B546" s="4"/>
      <c r="C546" s="4"/>
      <c r="D546" s="4"/>
      <c r="E546" s="4"/>
      <c r="F546" s="4"/>
      <c r="G546" s="4"/>
      <c r="H546" s="4"/>
      <c r="I546" s="4"/>
      <c r="J546" s="4"/>
      <c r="K546" s="4"/>
      <c r="L546" s="4"/>
      <c r="M546" s="4"/>
      <c r="N546" s="4"/>
      <c r="O546" s="4"/>
      <c r="P546" s="4"/>
      <c r="Q546" s="4"/>
      <c r="R546" s="4"/>
      <c r="S546" s="4"/>
      <c r="T546" s="4"/>
      <c r="U546" s="4"/>
      <c r="V546" s="4"/>
      <c r="W546" s="4"/>
    </row>
    <row r="547" spans="1:23" ht="14.25" customHeight="1">
      <c r="A547" s="4"/>
      <c r="B547" s="4"/>
      <c r="C547" s="4"/>
      <c r="D547" s="4"/>
      <c r="E547" s="4"/>
      <c r="F547" s="4"/>
      <c r="G547" s="4"/>
      <c r="H547" s="4"/>
      <c r="I547" s="4"/>
      <c r="J547" s="4"/>
      <c r="K547" s="4"/>
      <c r="L547" s="4"/>
      <c r="M547" s="4"/>
      <c r="N547" s="4"/>
      <c r="O547" s="4"/>
      <c r="P547" s="4"/>
      <c r="Q547" s="4"/>
      <c r="R547" s="4"/>
      <c r="S547" s="4"/>
      <c r="T547" s="4"/>
      <c r="U547" s="4"/>
      <c r="V547" s="4"/>
      <c r="W547" s="4"/>
    </row>
    <row r="548" spans="1:23" ht="14.25" customHeight="1">
      <c r="A548" s="4"/>
      <c r="B548" s="4"/>
      <c r="C548" s="4"/>
      <c r="D548" s="4"/>
      <c r="E548" s="4"/>
      <c r="F548" s="4"/>
      <c r="G548" s="4"/>
      <c r="H548" s="4"/>
      <c r="I548" s="4"/>
      <c r="J548" s="4"/>
      <c r="K548" s="4"/>
      <c r="L548" s="4"/>
      <c r="M548" s="4"/>
      <c r="N548" s="4"/>
      <c r="O548" s="4"/>
      <c r="P548" s="4"/>
      <c r="Q548" s="4"/>
      <c r="R548" s="4"/>
      <c r="S548" s="4"/>
      <c r="T548" s="4"/>
      <c r="U548" s="4"/>
      <c r="V548" s="4"/>
      <c r="W548" s="4"/>
    </row>
    <row r="549" spans="1:23" ht="14.25" customHeight="1">
      <c r="A549" s="4"/>
      <c r="B549" s="4"/>
      <c r="C549" s="4"/>
      <c r="D549" s="4"/>
      <c r="E549" s="4"/>
      <c r="F549" s="4"/>
      <c r="G549" s="4"/>
      <c r="H549" s="4"/>
      <c r="I549" s="4"/>
      <c r="J549" s="4"/>
      <c r="K549" s="4"/>
      <c r="L549" s="4"/>
      <c r="M549" s="4"/>
      <c r="N549" s="4"/>
      <c r="O549" s="4"/>
      <c r="P549" s="4"/>
      <c r="Q549" s="4"/>
      <c r="R549" s="4"/>
      <c r="S549" s="4"/>
      <c r="T549" s="4"/>
      <c r="U549" s="4"/>
      <c r="V549" s="4"/>
      <c r="W549" s="4"/>
    </row>
    <row r="550" spans="1:23" ht="14.25" customHeight="1">
      <c r="A550" s="4"/>
      <c r="B550" s="4"/>
      <c r="C550" s="4"/>
      <c r="D550" s="4"/>
      <c r="E550" s="4"/>
      <c r="F550" s="4"/>
      <c r="G550" s="4"/>
      <c r="H550" s="4"/>
      <c r="I550" s="4"/>
      <c r="J550" s="4"/>
      <c r="K550" s="4"/>
      <c r="L550" s="4"/>
      <c r="M550" s="4"/>
      <c r="N550" s="4"/>
      <c r="O550" s="4"/>
      <c r="P550" s="4"/>
      <c r="Q550" s="4"/>
      <c r="R550" s="4"/>
      <c r="S550" s="4"/>
      <c r="T550" s="4"/>
      <c r="U550" s="4"/>
      <c r="V550" s="4"/>
      <c r="W550" s="4"/>
    </row>
    <row r="551" spans="1:23" ht="14.25" customHeight="1">
      <c r="A551" s="4"/>
      <c r="B551" s="4"/>
      <c r="C551" s="4"/>
      <c r="D551" s="4"/>
      <c r="E551" s="4"/>
      <c r="F551" s="4"/>
      <c r="G551" s="4"/>
      <c r="H551" s="4"/>
      <c r="I551" s="4"/>
      <c r="J551" s="4"/>
      <c r="K551" s="4"/>
      <c r="L551" s="4"/>
      <c r="M551" s="4"/>
      <c r="N551" s="4"/>
      <c r="O551" s="4"/>
      <c r="P551" s="4"/>
      <c r="Q551" s="4"/>
      <c r="R551" s="4"/>
      <c r="S551" s="4"/>
      <c r="T551" s="4"/>
      <c r="U551" s="4"/>
      <c r="V551" s="4"/>
      <c r="W551" s="4"/>
    </row>
    <row r="552" spans="1:23" ht="14.25" customHeight="1">
      <c r="A552" s="4"/>
      <c r="B552" s="4"/>
      <c r="C552" s="4"/>
      <c r="D552" s="4"/>
      <c r="E552" s="4"/>
      <c r="F552" s="4"/>
      <c r="G552" s="4"/>
      <c r="H552" s="4"/>
      <c r="I552" s="4"/>
      <c r="J552" s="4"/>
      <c r="K552" s="4"/>
      <c r="L552" s="4"/>
      <c r="M552" s="4"/>
      <c r="N552" s="4"/>
      <c r="O552" s="4"/>
      <c r="P552" s="4"/>
      <c r="Q552" s="4"/>
      <c r="R552" s="4"/>
      <c r="S552" s="4"/>
      <c r="T552" s="4"/>
      <c r="U552" s="4"/>
      <c r="V552" s="4"/>
      <c r="W552" s="4"/>
    </row>
    <row r="553" spans="1:23" ht="14.25" customHeight="1">
      <c r="A553" s="4"/>
      <c r="B553" s="4"/>
      <c r="C553" s="4"/>
      <c r="D553" s="4"/>
      <c r="E553" s="4"/>
      <c r="F553" s="4"/>
      <c r="G553" s="4"/>
      <c r="H553" s="4"/>
      <c r="I553" s="4"/>
      <c r="J553" s="4"/>
      <c r="K553" s="4"/>
      <c r="L553" s="4"/>
      <c r="M553" s="4"/>
      <c r="N553" s="4"/>
      <c r="O553" s="4"/>
      <c r="P553" s="4"/>
      <c r="Q553" s="4"/>
      <c r="R553" s="4"/>
      <c r="S553" s="4"/>
      <c r="T553" s="4"/>
      <c r="U553" s="4"/>
      <c r="V553" s="4"/>
      <c r="W553" s="4"/>
    </row>
    <row r="554" spans="1:23" ht="14.25" customHeight="1">
      <c r="A554" s="4"/>
      <c r="B554" s="4"/>
      <c r="C554" s="4"/>
      <c r="D554" s="4"/>
      <c r="E554" s="4"/>
      <c r="F554" s="4"/>
      <c r="G554" s="4"/>
      <c r="H554" s="4"/>
      <c r="I554" s="4"/>
      <c r="J554" s="4"/>
      <c r="K554" s="4"/>
      <c r="L554" s="4"/>
      <c r="M554" s="4"/>
      <c r="N554" s="4"/>
      <c r="O554" s="4"/>
      <c r="P554" s="4"/>
      <c r="Q554" s="4"/>
      <c r="R554" s="4"/>
      <c r="S554" s="4"/>
      <c r="T554" s="4"/>
      <c r="U554" s="4"/>
      <c r="V554" s="4"/>
      <c r="W554" s="4"/>
    </row>
    <row r="555" spans="1:23" ht="14.25" customHeight="1">
      <c r="A555" s="4"/>
      <c r="B555" s="4"/>
      <c r="C555" s="4"/>
      <c r="D555" s="4"/>
      <c r="E555" s="4"/>
      <c r="F555" s="4"/>
      <c r="G555" s="4"/>
      <c r="H555" s="4"/>
      <c r="I555" s="4"/>
      <c r="J555" s="4"/>
      <c r="K555" s="4"/>
      <c r="L555" s="4"/>
      <c r="M555" s="4"/>
      <c r="N555" s="4"/>
      <c r="O555" s="4"/>
      <c r="P555" s="4"/>
      <c r="Q555" s="4"/>
      <c r="R555" s="4"/>
      <c r="S555" s="4"/>
      <c r="T555" s="4"/>
      <c r="U555" s="4"/>
      <c r="V555" s="4"/>
      <c r="W555" s="4"/>
    </row>
    <row r="556" spans="1:23" ht="14.25" customHeight="1">
      <c r="A556" s="4"/>
      <c r="B556" s="4"/>
      <c r="C556" s="4"/>
      <c r="D556" s="4"/>
      <c r="E556" s="4"/>
      <c r="F556" s="4"/>
      <c r="G556" s="4"/>
      <c r="H556" s="4"/>
      <c r="I556" s="4"/>
      <c r="J556" s="4"/>
      <c r="K556" s="4"/>
      <c r="L556" s="4"/>
      <c r="M556" s="4"/>
      <c r="N556" s="4"/>
      <c r="O556" s="4"/>
      <c r="P556" s="4"/>
      <c r="Q556" s="4"/>
      <c r="R556" s="4"/>
      <c r="S556" s="4"/>
      <c r="T556" s="4"/>
      <c r="U556" s="4"/>
      <c r="V556" s="4"/>
      <c r="W556" s="4"/>
    </row>
    <row r="557" spans="1:23" ht="14.25" customHeight="1">
      <c r="A557" s="4"/>
      <c r="B557" s="4"/>
      <c r="C557" s="4"/>
      <c r="D557" s="4"/>
      <c r="E557" s="4"/>
      <c r="F557" s="4"/>
      <c r="G557" s="4"/>
      <c r="H557" s="4"/>
      <c r="I557" s="4"/>
      <c r="J557" s="4"/>
      <c r="K557" s="4"/>
      <c r="L557" s="4"/>
      <c r="M557" s="4"/>
      <c r="N557" s="4"/>
      <c r="O557" s="4"/>
      <c r="P557" s="4"/>
      <c r="Q557" s="4"/>
      <c r="R557" s="4"/>
      <c r="S557" s="4"/>
      <c r="T557" s="4"/>
      <c r="U557" s="4"/>
      <c r="V557" s="4"/>
      <c r="W557" s="4"/>
    </row>
    <row r="558" spans="1:23" ht="14.25" customHeight="1">
      <c r="A558" s="4"/>
      <c r="B558" s="4"/>
      <c r="C558" s="4"/>
      <c r="D558" s="4"/>
      <c r="E558" s="4"/>
      <c r="F558" s="4"/>
      <c r="G558" s="4"/>
      <c r="H558" s="4"/>
      <c r="I558" s="4"/>
      <c r="J558" s="4"/>
      <c r="K558" s="4"/>
      <c r="L558" s="4"/>
      <c r="M558" s="4"/>
      <c r="N558" s="4"/>
      <c r="O558" s="4"/>
      <c r="P558" s="4"/>
      <c r="Q558" s="4"/>
      <c r="R558" s="4"/>
      <c r="S558" s="4"/>
      <c r="T558" s="4"/>
      <c r="U558" s="4"/>
      <c r="V558" s="4"/>
      <c r="W558" s="4"/>
    </row>
    <row r="559" spans="1:23" ht="14.25" customHeight="1">
      <c r="A559" s="4"/>
      <c r="B559" s="4"/>
      <c r="C559" s="4"/>
      <c r="D559" s="4"/>
      <c r="E559" s="4"/>
      <c r="F559" s="4"/>
      <c r="G559" s="4"/>
      <c r="H559" s="4"/>
      <c r="I559" s="4"/>
      <c r="J559" s="4"/>
      <c r="K559" s="4"/>
      <c r="L559" s="4"/>
      <c r="M559" s="4"/>
      <c r="N559" s="4"/>
      <c r="O559" s="4"/>
      <c r="P559" s="4"/>
      <c r="Q559" s="4"/>
      <c r="R559" s="4"/>
      <c r="S559" s="4"/>
      <c r="T559" s="4"/>
      <c r="U559" s="4"/>
      <c r="V559" s="4"/>
      <c r="W559" s="4"/>
    </row>
    <row r="560" spans="1:23" ht="14.25" customHeight="1">
      <c r="A560" s="4"/>
      <c r="B560" s="4"/>
      <c r="C560" s="4"/>
      <c r="D560" s="4"/>
      <c r="E560" s="4"/>
      <c r="F560" s="4"/>
      <c r="G560" s="4"/>
      <c r="H560" s="4"/>
      <c r="I560" s="4"/>
      <c r="J560" s="4"/>
      <c r="K560" s="4"/>
      <c r="L560" s="4"/>
      <c r="M560" s="4"/>
      <c r="N560" s="4"/>
      <c r="O560" s="4"/>
      <c r="P560" s="4"/>
      <c r="Q560" s="4"/>
      <c r="R560" s="4"/>
      <c r="S560" s="4"/>
      <c r="T560" s="4"/>
      <c r="U560" s="4"/>
      <c r="V560" s="4"/>
      <c r="W560" s="4"/>
    </row>
    <row r="561" spans="1:23" ht="14.25" customHeight="1">
      <c r="A561" s="4"/>
      <c r="B561" s="4"/>
      <c r="C561" s="4"/>
      <c r="D561" s="4"/>
      <c r="E561" s="4"/>
      <c r="F561" s="4"/>
      <c r="G561" s="4"/>
      <c r="H561" s="4"/>
      <c r="I561" s="4"/>
      <c r="J561" s="4"/>
      <c r="K561" s="4"/>
      <c r="L561" s="4"/>
      <c r="M561" s="4"/>
      <c r="N561" s="4"/>
      <c r="O561" s="4"/>
      <c r="P561" s="4"/>
      <c r="Q561" s="4"/>
      <c r="R561" s="4"/>
      <c r="S561" s="4"/>
      <c r="T561" s="4"/>
      <c r="U561" s="4"/>
      <c r="V561" s="4"/>
      <c r="W561" s="4"/>
    </row>
    <row r="562" spans="1:23" ht="14.25" customHeight="1">
      <c r="A562" s="4"/>
      <c r="B562" s="4"/>
      <c r="C562" s="4"/>
      <c r="D562" s="4"/>
      <c r="E562" s="4"/>
      <c r="F562" s="4"/>
      <c r="G562" s="4"/>
      <c r="H562" s="4"/>
      <c r="I562" s="4"/>
      <c r="J562" s="4"/>
      <c r="K562" s="4"/>
      <c r="L562" s="4"/>
      <c r="M562" s="4"/>
      <c r="N562" s="4"/>
      <c r="O562" s="4"/>
      <c r="P562" s="4"/>
      <c r="Q562" s="4"/>
      <c r="R562" s="4"/>
      <c r="S562" s="4"/>
      <c r="T562" s="4"/>
      <c r="U562" s="4"/>
      <c r="V562" s="4"/>
      <c r="W562" s="4"/>
    </row>
    <row r="563" spans="1:23" ht="14.25" customHeight="1">
      <c r="A563" s="4"/>
      <c r="B563" s="4"/>
      <c r="C563" s="4"/>
      <c r="D563" s="4"/>
      <c r="E563" s="4"/>
      <c r="F563" s="4"/>
      <c r="G563" s="4"/>
      <c r="H563" s="4"/>
      <c r="I563" s="4"/>
      <c r="J563" s="4"/>
      <c r="K563" s="4"/>
      <c r="L563" s="4"/>
      <c r="M563" s="4"/>
      <c r="N563" s="4"/>
      <c r="O563" s="4"/>
      <c r="P563" s="4"/>
      <c r="Q563" s="4"/>
      <c r="R563" s="4"/>
      <c r="S563" s="4"/>
      <c r="T563" s="4"/>
      <c r="U563" s="4"/>
      <c r="V563" s="4"/>
      <c r="W563" s="4"/>
    </row>
    <row r="564" spans="1:23" ht="14.25" customHeight="1">
      <c r="A564" s="4"/>
      <c r="B564" s="4"/>
      <c r="C564" s="4"/>
      <c r="D564" s="4"/>
      <c r="E564" s="4"/>
      <c r="F564" s="4"/>
      <c r="G564" s="4"/>
      <c r="H564" s="4"/>
      <c r="I564" s="4"/>
      <c r="J564" s="4"/>
      <c r="K564" s="4"/>
      <c r="L564" s="4"/>
      <c r="M564" s="4"/>
      <c r="N564" s="4"/>
      <c r="O564" s="4"/>
      <c r="P564" s="4"/>
      <c r="Q564" s="4"/>
      <c r="R564" s="4"/>
      <c r="S564" s="4"/>
      <c r="T564" s="4"/>
      <c r="U564" s="4"/>
      <c r="V564" s="4"/>
      <c r="W564" s="4"/>
    </row>
    <row r="565" spans="1:23" ht="14.25" customHeight="1">
      <c r="A565" s="4"/>
      <c r="B565" s="4"/>
      <c r="C565" s="4"/>
      <c r="D565" s="4"/>
      <c r="E565" s="4"/>
      <c r="F565" s="4"/>
      <c r="G565" s="4"/>
      <c r="H565" s="4"/>
      <c r="I565" s="4"/>
      <c r="J565" s="4"/>
      <c r="K565" s="4"/>
      <c r="L565" s="4"/>
      <c r="M565" s="4"/>
      <c r="N565" s="4"/>
      <c r="O565" s="4"/>
      <c r="P565" s="4"/>
      <c r="Q565" s="4"/>
      <c r="R565" s="4"/>
      <c r="S565" s="4"/>
      <c r="T565" s="4"/>
      <c r="U565" s="4"/>
      <c r="V565" s="4"/>
      <c r="W565" s="4"/>
    </row>
    <row r="566" spans="1:23" ht="14.25" customHeight="1">
      <c r="A566" s="4"/>
      <c r="B566" s="4"/>
      <c r="C566" s="4"/>
      <c r="D566" s="4"/>
      <c r="E566" s="4"/>
      <c r="F566" s="4"/>
      <c r="G566" s="4"/>
      <c r="H566" s="4"/>
      <c r="I566" s="4"/>
      <c r="J566" s="4"/>
      <c r="K566" s="4"/>
      <c r="L566" s="4"/>
      <c r="M566" s="4"/>
      <c r="N566" s="4"/>
      <c r="O566" s="4"/>
      <c r="P566" s="4"/>
      <c r="Q566" s="4"/>
      <c r="R566" s="4"/>
      <c r="S566" s="4"/>
      <c r="T566" s="4"/>
      <c r="U566" s="4"/>
      <c r="V566" s="4"/>
      <c r="W566" s="4"/>
    </row>
    <row r="567" spans="1:23" ht="14.25" customHeight="1">
      <c r="A567" s="4"/>
      <c r="B567" s="4"/>
      <c r="C567" s="4"/>
      <c r="D567" s="4"/>
      <c r="E567" s="4"/>
      <c r="F567" s="4"/>
      <c r="G567" s="4"/>
      <c r="H567" s="4"/>
      <c r="I567" s="4"/>
      <c r="J567" s="4"/>
      <c r="K567" s="4"/>
      <c r="L567" s="4"/>
      <c r="M567" s="4"/>
      <c r="N567" s="4"/>
      <c r="O567" s="4"/>
      <c r="P567" s="4"/>
      <c r="Q567" s="4"/>
      <c r="R567" s="4"/>
      <c r="S567" s="4"/>
      <c r="T567" s="4"/>
      <c r="U567" s="4"/>
      <c r="V567" s="4"/>
      <c r="W567" s="4"/>
    </row>
    <row r="568" spans="1:23" ht="14.25" customHeight="1">
      <c r="A568" s="4"/>
      <c r="B568" s="4"/>
      <c r="C568" s="4"/>
      <c r="D568" s="4"/>
      <c r="E568" s="4"/>
      <c r="F568" s="4"/>
      <c r="G568" s="4"/>
      <c r="H568" s="4"/>
      <c r="I568" s="4"/>
      <c r="J568" s="4"/>
      <c r="K568" s="4"/>
      <c r="L568" s="4"/>
      <c r="M568" s="4"/>
      <c r="N568" s="4"/>
      <c r="O568" s="4"/>
      <c r="P568" s="4"/>
      <c r="Q568" s="4"/>
      <c r="R568" s="4"/>
      <c r="S568" s="4"/>
      <c r="T568" s="4"/>
      <c r="U568" s="4"/>
      <c r="V568" s="4"/>
      <c r="W568" s="4"/>
    </row>
    <row r="569" spans="1:23" ht="14.25" customHeight="1">
      <c r="A569" s="4"/>
      <c r="B569" s="4"/>
      <c r="C569" s="4"/>
      <c r="D569" s="4"/>
      <c r="E569" s="4"/>
      <c r="F569" s="4"/>
      <c r="G569" s="4"/>
      <c r="H569" s="4"/>
      <c r="I569" s="4"/>
      <c r="J569" s="4"/>
      <c r="K569" s="4"/>
      <c r="L569" s="4"/>
      <c r="M569" s="4"/>
      <c r="N569" s="4"/>
      <c r="O569" s="4"/>
      <c r="P569" s="4"/>
      <c r="Q569" s="4"/>
      <c r="R569" s="4"/>
      <c r="S569" s="4"/>
      <c r="T569" s="4"/>
      <c r="U569" s="4"/>
      <c r="V569" s="4"/>
      <c r="W569" s="4"/>
    </row>
    <row r="570" spans="1:23" ht="14.25" customHeight="1">
      <c r="A570" s="4"/>
      <c r="B570" s="4"/>
      <c r="C570" s="4"/>
      <c r="D570" s="4"/>
      <c r="E570" s="4"/>
      <c r="F570" s="4"/>
      <c r="G570" s="4"/>
      <c r="H570" s="4"/>
      <c r="I570" s="4"/>
      <c r="J570" s="4"/>
      <c r="K570" s="4"/>
      <c r="L570" s="4"/>
      <c r="M570" s="4"/>
      <c r="N570" s="4"/>
      <c r="O570" s="4"/>
      <c r="P570" s="4"/>
      <c r="Q570" s="4"/>
      <c r="R570" s="4"/>
      <c r="S570" s="4"/>
      <c r="T570" s="4"/>
      <c r="U570" s="4"/>
      <c r="V570" s="4"/>
      <c r="W570" s="4"/>
    </row>
    <row r="571" spans="1:23" ht="14.25" customHeight="1">
      <c r="A571" s="4"/>
      <c r="B571" s="4"/>
      <c r="C571" s="4"/>
      <c r="D571" s="4"/>
      <c r="E571" s="4"/>
      <c r="F571" s="4"/>
      <c r="G571" s="4"/>
      <c r="H571" s="4"/>
      <c r="I571" s="4"/>
      <c r="J571" s="4"/>
      <c r="K571" s="4"/>
      <c r="L571" s="4"/>
      <c r="M571" s="4"/>
      <c r="N571" s="4"/>
      <c r="O571" s="4"/>
      <c r="P571" s="4"/>
      <c r="Q571" s="4"/>
      <c r="R571" s="4"/>
      <c r="S571" s="4"/>
      <c r="T571" s="4"/>
      <c r="U571" s="4"/>
      <c r="V571" s="4"/>
      <c r="W571" s="4"/>
    </row>
    <row r="572" spans="1:23" ht="14.25" customHeight="1">
      <c r="A572" s="4"/>
      <c r="B572" s="4"/>
      <c r="C572" s="4"/>
      <c r="D572" s="4"/>
      <c r="E572" s="4"/>
      <c r="F572" s="4"/>
      <c r="G572" s="4"/>
      <c r="H572" s="4"/>
      <c r="I572" s="4"/>
      <c r="J572" s="4"/>
      <c r="K572" s="4"/>
      <c r="L572" s="4"/>
      <c r="M572" s="4"/>
      <c r="N572" s="4"/>
      <c r="O572" s="4"/>
      <c r="P572" s="4"/>
      <c r="Q572" s="4"/>
      <c r="R572" s="4"/>
      <c r="S572" s="4"/>
      <c r="T572" s="4"/>
      <c r="U572" s="4"/>
      <c r="V572" s="4"/>
      <c r="W572" s="4"/>
    </row>
    <row r="573" spans="1:23" ht="14.25" customHeight="1">
      <c r="A573" s="4"/>
      <c r="B573" s="4"/>
      <c r="C573" s="4"/>
      <c r="D573" s="4"/>
      <c r="E573" s="4"/>
      <c r="F573" s="4"/>
      <c r="G573" s="4"/>
      <c r="H573" s="4"/>
      <c r="I573" s="4"/>
      <c r="J573" s="4"/>
      <c r="K573" s="4"/>
      <c r="L573" s="4"/>
      <c r="M573" s="4"/>
      <c r="N573" s="4"/>
      <c r="O573" s="4"/>
      <c r="P573" s="4"/>
      <c r="Q573" s="4"/>
      <c r="R573" s="4"/>
      <c r="S573" s="4"/>
      <c r="T573" s="4"/>
      <c r="U573" s="4"/>
      <c r="V573" s="4"/>
      <c r="W573" s="4"/>
    </row>
    <row r="574" spans="1:23" ht="14.25" customHeight="1">
      <c r="A574" s="4"/>
      <c r="B574" s="4"/>
      <c r="C574" s="4"/>
      <c r="D574" s="4"/>
      <c r="E574" s="4"/>
      <c r="F574" s="4"/>
      <c r="G574" s="4"/>
      <c r="H574" s="4"/>
      <c r="I574" s="4"/>
      <c r="J574" s="4"/>
      <c r="K574" s="4"/>
      <c r="L574" s="4"/>
      <c r="M574" s="4"/>
      <c r="N574" s="4"/>
      <c r="O574" s="4"/>
      <c r="P574" s="4"/>
      <c r="Q574" s="4"/>
      <c r="R574" s="4"/>
      <c r="S574" s="4"/>
      <c r="T574" s="4"/>
      <c r="U574" s="4"/>
      <c r="V574" s="4"/>
      <c r="W574" s="4"/>
    </row>
    <row r="575" spans="1:23" ht="14.25" customHeight="1">
      <c r="A575" s="4"/>
      <c r="B575" s="4"/>
      <c r="C575" s="4"/>
      <c r="D575" s="4"/>
      <c r="E575" s="4"/>
      <c r="F575" s="4"/>
      <c r="G575" s="4"/>
      <c r="H575" s="4"/>
      <c r="I575" s="4"/>
      <c r="J575" s="4"/>
      <c r="K575" s="4"/>
      <c r="L575" s="4"/>
      <c r="M575" s="4"/>
      <c r="N575" s="4"/>
      <c r="O575" s="4"/>
      <c r="P575" s="4"/>
      <c r="Q575" s="4"/>
      <c r="R575" s="4"/>
      <c r="S575" s="4"/>
      <c r="T575" s="4"/>
      <c r="U575" s="4"/>
      <c r="V575" s="4"/>
      <c r="W575" s="4"/>
    </row>
    <row r="576" spans="1:23" ht="14.25" customHeight="1">
      <c r="A576" s="4"/>
      <c r="B576" s="4"/>
      <c r="C576" s="4"/>
      <c r="D576" s="4"/>
      <c r="E576" s="4"/>
      <c r="F576" s="4"/>
      <c r="G576" s="4"/>
      <c r="H576" s="4"/>
      <c r="I576" s="4"/>
      <c r="J576" s="4"/>
      <c r="K576" s="4"/>
      <c r="L576" s="4"/>
      <c r="M576" s="4"/>
      <c r="N576" s="4"/>
      <c r="O576" s="4"/>
      <c r="P576" s="4"/>
      <c r="Q576" s="4"/>
      <c r="R576" s="4"/>
      <c r="S576" s="4"/>
      <c r="T576" s="4"/>
      <c r="U576" s="4"/>
      <c r="V576" s="4"/>
      <c r="W576" s="4"/>
    </row>
    <row r="577" spans="1:23" ht="14.25" customHeight="1">
      <c r="A577" s="4"/>
      <c r="B577" s="4"/>
      <c r="C577" s="4"/>
      <c r="D577" s="4"/>
      <c r="E577" s="4"/>
      <c r="F577" s="4"/>
      <c r="G577" s="4"/>
      <c r="H577" s="4"/>
      <c r="I577" s="4"/>
      <c r="J577" s="4"/>
      <c r="K577" s="4"/>
      <c r="L577" s="4"/>
      <c r="M577" s="4"/>
      <c r="N577" s="4"/>
      <c r="O577" s="4"/>
      <c r="P577" s="4"/>
      <c r="Q577" s="4"/>
      <c r="R577" s="4"/>
      <c r="S577" s="4"/>
      <c r="T577" s="4"/>
      <c r="U577" s="4"/>
      <c r="V577" s="4"/>
      <c r="W577" s="4"/>
    </row>
    <row r="578" spans="1:23" ht="14.25" customHeight="1">
      <c r="A578" s="4"/>
      <c r="B578" s="4"/>
      <c r="C578" s="4"/>
      <c r="D578" s="4"/>
      <c r="E578" s="4"/>
      <c r="F578" s="4"/>
      <c r="G578" s="4"/>
      <c r="H578" s="4"/>
      <c r="I578" s="4"/>
      <c r="J578" s="4"/>
      <c r="K578" s="4"/>
      <c r="L578" s="4"/>
      <c r="M578" s="4"/>
      <c r="N578" s="4"/>
      <c r="O578" s="4"/>
      <c r="P578" s="4"/>
      <c r="Q578" s="4"/>
      <c r="R578" s="4"/>
      <c r="S578" s="4"/>
      <c r="T578" s="4"/>
      <c r="U578" s="4"/>
      <c r="V578" s="4"/>
      <c r="W578" s="4"/>
    </row>
    <row r="579" spans="1:23" ht="14.25" customHeight="1">
      <c r="A579" s="4"/>
      <c r="B579" s="4"/>
      <c r="C579" s="4"/>
      <c r="D579" s="4"/>
      <c r="E579" s="4"/>
      <c r="F579" s="4"/>
      <c r="G579" s="4"/>
      <c r="H579" s="4"/>
      <c r="I579" s="4"/>
      <c r="J579" s="4"/>
      <c r="K579" s="4"/>
      <c r="L579" s="4"/>
      <c r="M579" s="4"/>
      <c r="N579" s="4"/>
      <c r="O579" s="4"/>
      <c r="P579" s="4"/>
      <c r="Q579" s="4"/>
      <c r="R579" s="4"/>
      <c r="S579" s="4"/>
      <c r="T579" s="4"/>
      <c r="U579" s="4"/>
      <c r="V579" s="4"/>
      <c r="W579" s="4"/>
    </row>
    <row r="580" spans="1:23" ht="14.25" customHeight="1">
      <c r="A580" s="4"/>
      <c r="B580" s="4"/>
      <c r="C580" s="4"/>
      <c r="D580" s="4"/>
      <c r="E580" s="4"/>
      <c r="F580" s="4"/>
      <c r="G580" s="4"/>
      <c r="H580" s="4"/>
      <c r="I580" s="4"/>
      <c r="J580" s="4"/>
      <c r="K580" s="4"/>
      <c r="L580" s="4"/>
      <c r="M580" s="4"/>
      <c r="N580" s="4"/>
      <c r="O580" s="4"/>
      <c r="P580" s="4"/>
      <c r="Q580" s="4"/>
      <c r="R580" s="4"/>
      <c r="S580" s="4"/>
      <c r="T580" s="4"/>
      <c r="U580" s="4"/>
      <c r="V580" s="4"/>
      <c r="W580" s="4"/>
    </row>
    <row r="581" spans="1:23" ht="14.25" customHeight="1">
      <c r="A581" s="4"/>
      <c r="B581" s="4"/>
      <c r="C581" s="4"/>
      <c r="D581" s="4"/>
      <c r="E581" s="4"/>
      <c r="F581" s="4"/>
      <c r="G581" s="4"/>
      <c r="H581" s="4"/>
      <c r="I581" s="4"/>
      <c r="J581" s="4"/>
      <c r="K581" s="4"/>
      <c r="L581" s="4"/>
      <c r="M581" s="4"/>
      <c r="N581" s="4"/>
      <c r="O581" s="4"/>
      <c r="P581" s="4"/>
      <c r="Q581" s="4"/>
      <c r="R581" s="4"/>
      <c r="S581" s="4"/>
      <c r="T581" s="4"/>
      <c r="U581" s="4"/>
      <c r="V581" s="4"/>
      <c r="W581" s="4"/>
    </row>
    <row r="582" spans="1:23" ht="14.25" customHeight="1">
      <c r="A582" s="4"/>
      <c r="B582" s="4"/>
      <c r="C582" s="4"/>
      <c r="D582" s="4"/>
      <c r="E582" s="4"/>
      <c r="F582" s="4"/>
      <c r="G582" s="4"/>
      <c r="H582" s="4"/>
      <c r="I582" s="4"/>
      <c r="J582" s="4"/>
      <c r="K582" s="4"/>
      <c r="L582" s="4"/>
      <c r="M582" s="4"/>
      <c r="N582" s="4"/>
      <c r="O582" s="4"/>
      <c r="P582" s="4"/>
      <c r="Q582" s="4"/>
      <c r="R582" s="4"/>
      <c r="S582" s="4"/>
      <c r="T582" s="4"/>
      <c r="U582" s="4"/>
      <c r="V582" s="4"/>
      <c r="W582" s="4"/>
    </row>
    <row r="583" spans="1:23" ht="14.25" customHeight="1">
      <c r="A583" s="4"/>
      <c r="B583" s="4"/>
      <c r="C583" s="4"/>
      <c r="D583" s="4"/>
      <c r="E583" s="4"/>
      <c r="F583" s="4"/>
      <c r="G583" s="4"/>
      <c r="H583" s="4"/>
      <c r="I583" s="4"/>
      <c r="J583" s="4"/>
      <c r="K583" s="4"/>
      <c r="L583" s="4"/>
      <c r="M583" s="4"/>
      <c r="N583" s="4"/>
      <c r="O583" s="4"/>
      <c r="P583" s="4"/>
      <c r="Q583" s="4"/>
      <c r="R583" s="4"/>
      <c r="S583" s="4"/>
      <c r="T583" s="4"/>
      <c r="U583" s="4"/>
      <c r="V583" s="4"/>
      <c r="W583" s="4"/>
    </row>
    <row r="584" spans="1:23" ht="14.25" customHeight="1">
      <c r="A584" s="4"/>
      <c r="B584" s="4"/>
      <c r="C584" s="4"/>
      <c r="D584" s="4"/>
      <c r="E584" s="4"/>
      <c r="F584" s="4"/>
      <c r="G584" s="4"/>
      <c r="H584" s="4"/>
      <c r="I584" s="4"/>
      <c r="J584" s="4"/>
      <c r="K584" s="4"/>
      <c r="L584" s="4"/>
      <c r="M584" s="4"/>
      <c r="N584" s="4"/>
      <c r="O584" s="4"/>
      <c r="P584" s="4"/>
      <c r="Q584" s="4"/>
      <c r="R584" s="4"/>
      <c r="S584" s="4"/>
      <c r="T584" s="4"/>
      <c r="U584" s="4"/>
      <c r="V584" s="4"/>
      <c r="W584" s="4"/>
    </row>
    <row r="585" spans="1:23" ht="14.25" customHeight="1">
      <c r="A585" s="4"/>
      <c r="B585" s="4"/>
      <c r="C585" s="4"/>
      <c r="D585" s="4"/>
      <c r="E585" s="4"/>
      <c r="F585" s="4"/>
      <c r="G585" s="4"/>
      <c r="H585" s="4"/>
      <c r="I585" s="4"/>
      <c r="J585" s="4"/>
      <c r="K585" s="4"/>
      <c r="L585" s="4"/>
      <c r="M585" s="4"/>
      <c r="N585" s="4"/>
      <c r="O585" s="4"/>
      <c r="P585" s="4"/>
      <c r="Q585" s="4"/>
      <c r="R585" s="4"/>
      <c r="S585" s="4"/>
      <c r="T585" s="4"/>
      <c r="U585" s="4"/>
      <c r="V585" s="4"/>
      <c r="W585" s="4"/>
    </row>
    <row r="586" spans="1:23" ht="14.25" customHeight="1">
      <c r="A586" s="4"/>
      <c r="B586" s="4"/>
      <c r="C586" s="4"/>
      <c r="D586" s="4"/>
      <c r="E586" s="4"/>
      <c r="F586" s="4"/>
      <c r="G586" s="4"/>
      <c r="H586" s="4"/>
      <c r="I586" s="4"/>
      <c r="J586" s="4"/>
      <c r="K586" s="4"/>
      <c r="L586" s="4"/>
      <c r="M586" s="4"/>
      <c r="N586" s="4"/>
      <c r="O586" s="4"/>
      <c r="P586" s="4"/>
      <c r="Q586" s="4"/>
      <c r="R586" s="4"/>
      <c r="S586" s="4"/>
      <c r="T586" s="4"/>
      <c r="U586" s="4"/>
      <c r="V586" s="4"/>
      <c r="W586" s="4"/>
    </row>
    <row r="587" spans="1:23" ht="14.25" customHeight="1">
      <c r="A587" s="4"/>
      <c r="B587" s="4"/>
      <c r="C587" s="4"/>
      <c r="D587" s="4"/>
      <c r="E587" s="4"/>
      <c r="F587" s="4"/>
      <c r="G587" s="4"/>
      <c r="H587" s="4"/>
      <c r="I587" s="4"/>
      <c r="J587" s="4"/>
      <c r="K587" s="4"/>
      <c r="L587" s="4"/>
      <c r="M587" s="4"/>
      <c r="N587" s="4"/>
      <c r="O587" s="4"/>
      <c r="P587" s="4"/>
      <c r="Q587" s="4"/>
      <c r="R587" s="4"/>
      <c r="S587" s="4"/>
      <c r="T587" s="4"/>
      <c r="U587" s="4"/>
      <c r="V587" s="4"/>
      <c r="W587" s="4"/>
    </row>
    <row r="588" spans="1:23" ht="14.25" customHeight="1">
      <c r="A588" s="4"/>
      <c r="B588" s="4"/>
      <c r="C588" s="4"/>
      <c r="D588" s="4"/>
      <c r="E588" s="4"/>
      <c r="F588" s="4"/>
      <c r="G588" s="4"/>
      <c r="H588" s="4"/>
      <c r="I588" s="4"/>
      <c r="J588" s="4"/>
      <c r="K588" s="4"/>
      <c r="L588" s="4"/>
      <c r="M588" s="4"/>
      <c r="N588" s="4"/>
      <c r="O588" s="4"/>
      <c r="P588" s="4"/>
      <c r="Q588" s="4"/>
      <c r="R588" s="4"/>
      <c r="S588" s="4"/>
      <c r="T588" s="4"/>
      <c r="U588" s="4"/>
      <c r="V588" s="4"/>
      <c r="W588" s="4"/>
    </row>
    <row r="589" spans="1:23" ht="14.25" customHeight="1">
      <c r="A589" s="4"/>
      <c r="B589" s="4"/>
      <c r="C589" s="4"/>
      <c r="D589" s="4"/>
      <c r="E589" s="4"/>
      <c r="F589" s="4"/>
      <c r="G589" s="4"/>
      <c r="H589" s="4"/>
      <c r="I589" s="4"/>
      <c r="J589" s="4"/>
      <c r="K589" s="4"/>
      <c r="L589" s="4"/>
      <c r="M589" s="4"/>
      <c r="N589" s="4"/>
      <c r="O589" s="4"/>
      <c r="P589" s="4"/>
      <c r="Q589" s="4"/>
      <c r="R589" s="4"/>
      <c r="S589" s="4"/>
      <c r="T589" s="4"/>
      <c r="U589" s="4"/>
      <c r="V589" s="4"/>
      <c r="W589" s="4"/>
    </row>
    <row r="590" spans="1:23" ht="14.25" customHeight="1">
      <c r="A590" s="4"/>
      <c r="B590" s="4"/>
      <c r="C590" s="4"/>
      <c r="D590" s="4"/>
      <c r="E590" s="4"/>
      <c r="F590" s="4"/>
      <c r="G590" s="4"/>
      <c r="H590" s="4"/>
      <c r="I590" s="4"/>
      <c r="J590" s="4"/>
      <c r="K590" s="4"/>
      <c r="L590" s="4"/>
      <c r="M590" s="4"/>
      <c r="N590" s="4"/>
      <c r="O590" s="4"/>
      <c r="P590" s="4"/>
      <c r="Q590" s="4"/>
      <c r="R590" s="4"/>
      <c r="S590" s="4"/>
      <c r="T590" s="4"/>
      <c r="U590" s="4"/>
      <c r="V590" s="4"/>
      <c r="W590" s="4"/>
    </row>
    <row r="591" spans="1:23" ht="14.25" customHeight="1">
      <c r="A591" s="4"/>
      <c r="B591" s="4"/>
      <c r="C591" s="4"/>
      <c r="D591" s="4"/>
      <c r="E591" s="4"/>
      <c r="F591" s="4"/>
      <c r="G591" s="4"/>
      <c r="H591" s="4"/>
      <c r="I591" s="4"/>
      <c r="J591" s="4"/>
      <c r="K591" s="4"/>
      <c r="L591" s="4"/>
      <c r="M591" s="4"/>
      <c r="N591" s="4"/>
      <c r="O591" s="4"/>
      <c r="P591" s="4"/>
      <c r="Q591" s="4"/>
      <c r="R591" s="4"/>
      <c r="S591" s="4"/>
      <c r="T591" s="4"/>
      <c r="U591" s="4"/>
      <c r="V591" s="4"/>
      <c r="W591" s="4"/>
    </row>
    <row r="592" spans="1:23" ht="14.25" customHeight="1">
      <c r="A592" s="4"/>
      <c r="B592" s="4"/>
      <c r="C592" s="4"/>
      <c r="D592" s="4"/>
      <c r="E592" s="4"/>
      <c r="F592" s="4"/>
      <c r="G592" s="4"/>
      <c r="H592" s="4"/>
      <c r="I592" s="4"/>
      <c r="J592" s="4"/>
      <c r="K592" s="4"/>
      <c r="L592" s="4"/>
      <c r="M592" s="4"/>
      <c r="N592" s="4"/>
      <c r="O592" s="4"/>
      <c r="P592" s="4"/>
      <c r="Q592" s="4"/>
      <c r="R592" s="4"/>
      <c r="S592" s="4"/>
      <c r="T592" s="4"/>
      <c r="U592" s="4"/>
      <c r="V592" s="4"/>
      <c r="W592" s="4"/>
    </row>
    <row r="593" spans="1:23" ht="14.25" customHeight="1">
      <c r="A593" s="4"/>
      <c r="B593" s="4"/>
      <c r="C593" s="4"/>
      <c r="D593" s="4"/>
      <c r="E593" s="4"/>
      <c r="F593" s="4"/>
      <c r="G593" s="4"/>
      <c r="H593" s="4"/>
      <c r="I593" s="4"/>
      <c r="J593" s="4"/>
      <c r="K593" s="4"/>
      <c r="L593" s="4"/>
      <c r="M593" s="4"/>
      <c r="N593" s="4"/>
      <c r="O593" s="4"/>
      <c r="P593" s="4"/>
      <c r="Q593" s="4"/>
      <c r="R593" s="4"/>
      <c r="S593" s="4"/>
      <c r="T593" s="4"/>
      <c r="U593" s="4"/>
      <c r="V593" s="4"/>
      <c r="W593" s="4"/>
    </row>
    <row r="594" spans="1:23" ht="14.25" customHeight="1">
      <c r="A594" s="4"/>
      <c r="B594" s="4"/>
      <c r="C594" s="4"/>
      <c r="D594" s="4"/>
      <c r="E594" s="4"/>
      <c r="F594" s="4"/>
      <c r="G594" s="4"/>
      <c r="H594" s="4"/>
      <c r="I594" s="4"/>
      <c r="J594" s="4"/>
      <c r="K594" s="4"/>
      <c r="L594" s="4"/>
      <c r="M594" s="4"/>
      <c r="N594" s="4"/>
      <c r="O594" s="4"/>
      <c r="P594" s="4"/>
      <c r="Q594" s="4"/>
      <c r="R594" s="4"/>
      <c r="S594" s="4"/>
      <c r="T594" s="4"/>
      <c r="U594" s="4"/>
      <c r="V594" s="4"/>
      <c r="W594" s="4"/>
    </row>
    <row r="595" spans="1:23" ht="14.25" customHeight="1">
      <c r="A595" s="4"/>
      <c r="B595" s="4"/>
      <c r="C595" s="4"/>
      <c r="D595" s="4"/>
      <c r="E595" s="4"/>
      <c r="F595" s="4"/>
      <c r="G595" s="4"/>
      <c r="H595" s="4"/>
      <c r="I595" s="4"/>
      <c r="J595" s="4"/>
      <c r="K595" s="4"/>
      <c r="L595" s="4"/>
      <c r="M595" s="4"/>
      <c r="N595" s="4"/>
      <c r="O595" s="4"/>
      <c r="P595" s="4"/>
      <c r="Q595" s="4"/>
      <c r="R595" s="4"/>
      <c r="S595" s="4"/>
      <c r="T595" s="4"/>
      <c r="U595" s="4"/>
      <c r="V595" s="4"/>
      <c r="W595" s="4"/>
    </row>
    <row r="596" spans="1:23" ht="14.25" customHeight="1">
      <c r="A596" s="4"/>
      <c r="B596" s="4"/>
      <c r="C596" s="4"/>
      <c r="D596" s="4"/>
      <c r="E596" s="4"/>
      <c r="F596" s="4"/>
      <c r="G596" s="4"/>
      <c r="H596" s="4"/>
      <c r="I596" s="4"/>
      <c r="J596" s="4"/>
      <c r="K596" s="4"/>
      <c r="L596" s="4"/>
      <c r="M596" s="4"/>
      <c r="N596" s="4"/>
      <c r="O596" s="4"/>
      <c r="P596" s="4"/>
      <c r="Q596" s="4"/>
      <c r="R596" s="4"/>
      <c r="S596" s="4"/>
      <c r="T596" s="4"/>
      <c r="U596" s="4"/>
      <c r="V596" s="4"/>
      <c r="W596" s="4"/>
    </row>
    <row r="597" spans="1:23" ht="14.25" customHeight="1">
      <c r="A597" s="4"/>
      <c r="B597" s="4"/>
      <c r="C597" s="4"/>
      <c r="D597" s="4"/>
      <c r="E597" s="4"/>
      <c r="F597" s="4"/>
      <c r="G597" s="4"/>
      <c r="H597" s="4"/>
      <c r="I597" s="4"/>
      <c r="J597" s="4"/>
      <c r="K597" s="4"/>
      <c r="L597" s="4"/>
      <c r="M597" s="4"/>
      <c r="N597" s="4"/>
      <c r="O597" s="4"/>
      <c r="P597" s="4"/>
      <c r="Q597" s="4"/>
      <c r="R597" s="4"/>
      <c r="S597" s="4"/>
      <c r="T597" s="4"/>
      <c r="U597" s="4"/>
      <c r="V597" s="4"/>
      <c r="W597" s="4"/>
    </row>
    <row r="598" spans="1:23" ht="14.25" customHeight="1">
      <c r="A598" s="4"/>
      <c r="B598" s="4"/>
      <c r="C598" s="4"/>
      <c r="D598" s="4"/>
      <c r="E598" s="4"/>
      <c r="F598" s="4"/>
      <c r="G598" s="4"/>
      <c r="H598" s="4"/>
      <c r="I598" s="4"/>
      <c r="J598" s="4"/>
      <c r="K598" s="4"/>
      <c r="L598" s="4"/>
      <c r="M598" s="4"/>
      <c r="N598" s="4"/>
      <c r="O598" s="4"/>
      <c r="P598" s="4"/>
      <c r="Q598" s="4"/>
      <c r="R598" s="4"/>
      <c r="S598" s="4"/>
      <c r="T598" s="4"/>
      <c r="U598" s="4"/>
      <c r="V598" s="4"/>
      <c r="W598" s="4"/>
    </row>
    <row r="599" spans="1:23" ht="14.25" customHeight="1">
      <c r="A599" s="4"/>
      <c r="B599" s="4"/>
      <c r="C599" s="4"/>
      <c r="D599" s="4"/>
      <c r="E599" s="4"/>
      <c r="F599" s="4"/>
      <c r="G599" s="4"/>
      <c r="H599" s="4"/>
      <c r="I599" s="4"/>
      <c r="J599" s="4"/>
      <c r="K599" s="4"/>
      <c r="L599" s="4"/>
      <c r="M599" s="4"/>
      <c r="N599" s="4"/>
      <c r="O599" s="4"/>
      <c r="P599" s="4"/>
      <c r="Q599" s="4"/>
      <c r="R599" s="4"/>
      <c r="S599" s="4"/>
      <c r="T599" s="4"/>
      <c r="U599" s="4"/>
      <c r="V599" s="4"/>
      <c r="W599" s="4"/>
    </row>
    <row r="600" spans="1:23" ht="14.25" customHeight="1">
      <c r="A600" s="4"/>
      <c r="B600" s="4"/>
      <c r="C600" s="4"/>
      <c r="D600" s="4"/>
      <c r="E600" s="4"/>
      <c r="F600" s="4"/>
      <c r="G600" s="4"/>
      <c r="H600" s="4"/>
      <c r="I600" s="4"/>
      <c r="J600" s="4"/>
      <c r="K600" s="4"/>
      <c r="L600" s="4"/>
      <c r="M600" s="4"/>
      <c r="N600" s="4"/>
      <c r="O600" s="4"/>
      <c r="P600" s="4"/>
      <c r="Q600" s="4"/>
      <c r="R600" s="4"/>
      <c r="S600" s="4"/>
      <c r="T600" s="4"/>
      <c r="U600" s="4"/>
      <c r="V600" s="4"/>
      <c r="W600" s="4"/>
    </row>
    <row r="601" spans="1:23" ht="14.25" customHeight="1">
      <c r="A601" s="4"/>
      <c r="B601" s="4"/>
      <c r="C601" s="4"/>
      <c r="D601" s="4"/>
      <c r="E601" s="4"/>
      <c r="F601" s="4"/>
      <c r="G601" s="4"/>
      <c r="H601" s="4"/>
      <c r="I601" s="4"/>
      <c r="J601" s="4"/>
      <c r="K601" s="4"/>
      <c r="L601" s="4"/>
      <c r="M601" s="4"/>
      <c r="N601" s="4"/>
      <c r="O601" s="4"/>
      <c r="P601" s="4"/>
      <c r="Q601" s="4"/>
      <c r="R601" s="4"/>
      <c r="S601" s="4"/>
      <c r="T601" s="4"/>
      <c r="U601" s="4"/>
      <c r="V601" s="4"/>
      <c r="W601" s="4"/>
    </row>
    <row r="602" spans="1:23" ht="14.25" customHeight="1">
      <c r="A602" s="4"/>
      <c r="B602" s="4"/>
      <c r="C602" s="4"/>
      <c r="D602" s="4"/>
      <c r="E602" s="4"/>
      <c r="F602" s="4"/>
      <c r="G602" s="4"/>
      <c r="H602" s="4"/>
      <c r="I602" s="4"/>
      <c r="J602" s="4"/>
      <c r="K602" s="4"/>
      <c r="L602" s="4"/>
      <c r="M602" s="4"/>
      <c r="N602" s="4"/>
      <c r="O602" s="4"/>
      <c r="P602" s="4"/>
      <c r="Q602" s="4"/>
      <c r="R602" s="4"/>
      <c r="S602" s="4"/>
      <c r="T602" s="4"/>
      <c r="U602" s="4"/>
      <c r="V602" s="4"/>
      <c r="W602" s="4"/>
    </row>
    <row r="603" spans="1:23" ht="14.25" customHeight="1">
      <c r="A603" s="4"/>
      <c r="B603" s="4"/>
      <c r="C603" s="4"/>
      <c r="D603" s="4"/>
      <c r="E603" s="4"/>
      <c r="F603" s="4"/>
      <c r="G603" s="4"/>
      <c r="H603" s="4"/>
      <c r="I603" s="4"/>
      <c r="J603" s="4"/>
      <c r="K603" s="4"/>
      <c r="L603" s="4"/>
      <c r="M603" s="4"/>
      <c r="N603" s="4"/>
      <c r="O603" s="4"/>
      <c r="P603" s="4"/>
      <c r="Q603" s="4"/>
      <c r="R603" s="4"/>
      <c r="S603" s="4"/>
      <c r="T603" s="4"/>
      <c r="U603" s="4"/>
      <c r="V603" s="4"/>
      <c r="W603" s="4"/>
    </row>
    <row r="604" spans="1:23" ht="14.25" customHeight="1">
      <c r="A604" s="4"/>
      <c r="B604" s="4"/>
      <c r="C604" s="4"/>
      <c r="D604" s="4"/>
      <c r="E604" s="4"/>
      <c r="F604" s="4"/>
      <c r="G604" s="4"/>
      <c r="H604" s="4"/>
      <c r="I604" s="4"/>
      <c r="J604" s="4"/>
      <c r="K604" s="4"/>
      <c r="L604" s="4"/>
      <c r="M604" s="4"/>
      <c r="N604" s="4"/>
      <c r="O604" s="4"/>
      <c r="P604" s="4"/>
      <c r="Q604" s="4"/>
      <c r="R604" s="4"/>
      <c r="S604" s="4"/>
      <c r="T604" s="4"/>
      <c r="U604" s="4"/>
      <c r="V604" s="4"/>
      <c r="W604" s="4"/>
    </row>
    <row r="605" spans="1:23" ht="14.25" customHeight="1">
      <c r="A605" s="4"/>
      <c r="B605" s="4"/>
      <c r="C605" s="4"/>
      <c r="D605" s="4"/>
      <c r="E605" s="4"/>
      <c r="F605" s="4"/>
      <c r="G605" s="4"/>
      <c r="H605" s="4"/>
      <c r="I605" s="4"/>
      <c r="J605" s="4"/>
      <c r="K605" s="4"/>
      <c r="L605" s="4"/>
      <c r="M605" s="4"/>
      <c r="N605" s="4"/>
      <c r="O605" s="4"/>
      <c r="P605" s="4"/>
      <c r="Q605" s="4"/>
      <c r="R605" s="4"/>
      <c r="S605" s="4"/>
      <c r="T605" s="4"/>
      <c r="U605" s="4"/>
      <c r="V605" s="4"/>
      <c r="W605" s="4"/>
    </row>
    <row r="606" spans="1:23" ht="14.25" customHeight="1">
      <c r="A606" s="4"/>
      <c r="B606" s="4"/>
      <c r="C606" s="4"/>
      <c r="D606" s="4"/>
      <c r="E606" s="4"/>
      <c r="F606" s="4"/>
      <c r="G606" s="4"/>
      <c r="H606" s="4"/>
      <c r="I606" s="4"/>
      <c r="J606" s="4"/>
      <c r="K606" s="4"/>
      <c r="L606" s="4"/>
      <c r="M606" s="4"/>
      <c r="N606" s="4"/>
      <c r="O606" s="4"/>
      <c r="P606" s="4"/>
      <c r="Q606" s="4"/>
      <c r="R606" s="4"/>
      <c r="S606" s="4"/>
      <c r="T606" s="4"/>
      <c r="U606" s="4"/>
      <c r="V606" s="4"/>
      <c r="W606" s="4"/>
    </row>
    <row r="607" spans="1:23" ht="14.25" customHeight="1">
      <c r="A607" s="4"/>
      <c r="B607" s="4"/>
      <c r="C607" s="4"/>
      <c r="D607" s="4"/>
      <c r="E607" s="4"/>
      <c r="F607" s="4"/>
      <c r="G607" s="4"/>
      <c r="H607" s="4"/>
      <c r="I607" s="4"/>
      <c r="J607" s="4"/>
      <c r="K607" s="4"/>
      <c r="L607" s="4"/>
      <c r="M607" s="4"/>
      <c r="N607" s="4"/>
      <c r="O607" s="4"/>
      <c r="P607" s="4"/>
      <c r="Q607" s="4"/>
      <c r="R607" s="4"/>
      <c r="S607" s="4"/>
      <c r="T607" s="4"/>
      <c r="U607" s="4"/>
      <c r="V607" s="4"/>
      <c r="W607" s="4"/>
    </row>
    <row r="608" spans="1:23" ht="14.25" customHeight="1">
      <c r="A608" s="4"/>
      <c r="B608" s="4"/>
      <c r="C608" s="4"/>
      <c r="D608" s="4"/>
      <c r="E608" s="4"/>
      <c r="F608" s="4"/>
      <c r="G608" s="4"/>
      <c r="H608" s="4"/>
      <c r="I608" s="4"/>
      <c r="J608" s="4"/>
      <c r="K608" s="4"/>
      <c r="L608" s="4"/>
      <c r="M608" s="4"/>
      <c r="N608" s="4"/>
      <c r="O608" s="4"/>
      <c r="P608" s="4"/>
      <c r="Q608" s="4"/>
      <c r="R608" s="4"/>
      <c r="S608" s="4"/>
      <c r="T608" s="4"/>
      <c r="U608" s="4"/>
      <c r="V608" s="4"/>
      <c r="W608" s="4"/>
    </row>
    <row r="609" spans="1:23" ht="14.25" customHeight="1">
      <c r="A609" s="4"/>
      <c r="B609" s="4"/>
      <c r="C609" s="4"/>
      <c r="D609" s="4"/>
      <c r="E609" s="4"/>
      <c r="F609" s="4"/>
      <c r="G609" s="4"/>
      <c r="H609" s="4"/>
      <c r="I609" s="4"/>
      <c r="J609" s="4"/>
      <c r="K609" s="4"/>
      <c r="L609" s="4"/>
      <c r="M609" s="4"/>
      <c r="N609" s="4"/>
      <c r="O609" s="4"/>
      <c r="P609" s="4"/>
      <c r="Q609" s="4"/>
      <c r="R609" s="4"/>
      <c r="S609" s="4"/>
      <c r="T609" s="4"/>
      <c r="U609" s="4"/>
      <c r="V609" s="4"/>
      <c r="W609" s="4"/>
    </row>
    <row r="610" spans="1:23" ht="14.25" customHeight="1">
      <c r="A610" s="4"/>
      <c r="B610" s="4"/>
      <c r="C610" s="4"/>
      <c r="D610" s="4"/>
      <c r="E610" s="4"/>
      <c r="F610" s="4"/>
      <c r="G610" s="4"/>
      <c r="H610" s="4"/>
      <c r="I610" s="4"/>
      <c r="J610" s="4"/>
      <c r="K610" s="4"/>
      <c r="L610" s="4"/>
      <c r="M610" s="4"/>
      <c r="N610" s="4"/>
      <c r="O610" s="4"/>
      <c r="P610" s="4"/>
      <c r="Q610" s="4"/>
      <c r="R610" s="4"/>
      <c r="S610" s="4"/>
      <c r="T610" s="4"/>
      <c r="U610" s="4"/>
      <c r="V610" s="4"/>
      <c r="W610" s="4"/>
    </row>
    <row r="611" spans="1:23" ht="14.25" customHeight="1">
      <c r="A611" s="4"/>
      <c r="B611" s="4"/>
      <c r="C611" s="4"/>
      <c r="D611" s="4"/>
      <c r="E611" s="4"/>
      <c r="F611" s="4"/>
      <c r="G611" s="4"/>
      <c r="H611" s="4"/>
      <c r="I611" s="4"/>
      <c r="J611" s="4"/>
      <c r="K611" s="4"/>
      <c r="L611" s="4"/>
      <c r="M611" s="4"/>
      <c r="N611" s="4"/>
      <c r="O611" s="4"/>
      <c r="P611" s="4"/>
      <c r="Q611" s="4"/>
      <c r="R611" s="4"/>
      <c r="S611" s="4"/>
      <c r="T611" s="4"/>
      <c r="U611" s="4"/>
      <c r="V611" s="4"/>
      <c r="W611" s="4"/>
    </row>
    <row r="612" spans="1:23" ht="14.25" customHeight="1">
      <c r="A612" s="4"/>
      <c r="B612" s="4"/>
      <c r="C612" s="4"/>
      <c r="D612" s="4"/>
      <c r="E612" s="4"/>
      <c r="F612" s="4"/>
      <c r="G612" s="4"/>
      <c r="H612" s="4"/>
      <c r="I612" s="4"/>
      <c r="J612" s="4"/>
      <c r="K612" s="4"/>
      <c r="L612" s="4"/>
      <c r="M612" s="4"/>
      <c r="N612" s="4"/>
      <c r="O612" s="4"/>
      <c r="P612" s="4"/>
      <c r="Q612" s="4"/>
      <c r="R612" s="4"/>
      <c r="S612" s="4"/>
      <c r="T612" s="4"/>
      <c r="U612" s="4"/>
      <c r="V612" s="4"/>
      <c r="W612" s="4"/>
    </row>
    <row r="613" spans="1:23" ht="14.25" customHeight="1">
      <c r="A613" s="4"/>
      <c r="B613" s="4"/>
      <c r="C613" s="4"/>
      <c r="D613" s="4"/>
      <c r="E613" s="4"/>
      <c r="F613" s="4"/>
      <c r="G613" s="4"/>
      <c r="H613" s="4"/>
      <c r="I613" s="4"/>
      <c r="J613" s="4"/>
      <c r="K613" s="4"/>
      <c r="L613" s="4"/>
      <c r="M613" s="4"/>
      <c r="N613" s="4"/>
      <c r="O613" s="4"/>
      <c r="P613" s="4"/>
      <c r="Q613" s="4"/>
      <c r="R613" s="4"/>
      <c r="S613" s="4"/>
      <c r="T613" s="4"/>
      <c r="U613" s="4"/>
      <c r="V613" s="4"/>
      <c r="W613" s="4"/>
    </row>
    <row r="614" spans="1:23" ht="14.25" customHeight="1">
      <c r="A614" s="4"/>
      <c r="B614" s="4"/>
      <c r="C614" s="4"/>
      <c r="D614" s="4"/>
      <c r="E614" s="4"/>
      <c r="F614" s="4"/>
      <c r="G614" s="4"/>
      <c r="H614" s="4"/>
      <c r="I614" s="4"/>
      <c r="J614" s="4"/>
      <c r="K614" s="4"/>
      <c r="L614" s="4"/>
      <c r="M614" s="4"/>
      <c r="N614" s="4"/>
      <c r="O614" s="4"/>
      <c r="P614" s="4"/>
      <c r="Q614" s="4"/>
      <c r="R614" s="4"/>
      <c r="S614" s="4"/>
      <c r="T614" s="4"/>
      <c r="U614" s="4"/>
      <c r="V614" s="4"/>
      <c r="W614" s="4"/>
    </row>
    <row r="615" spans="1:23" ht="14.25" customHeight="1">
      <c r="A615" s="4"/>
      <c r="B615" s="4"/>
      <c r="C615" s="4"/>
      <c r="D615" s="4"/>
      <c r="E615" s="4"/>
      <c r="F615" s="4"/>
      <c r="G615" s="4"/>
      <c r="H615" s="4"/>
      <c r="I615" s="4"/>
      <c r="J615" s="4"/>
      <c r="K615" s="4"/>
      <c r="L615" s="4"/>
      <c r="M615" s="4"/>
      <c r="N615" s="4"/>
      <c r="O615" s="4"/>
      <c r="P615" s="4"/>
      <c r="Q615" s="4"/>
      <c r="R615" s="4"/>
      <c r="S615" s="4"/>
      <c r="T615" s="4"/>
      <c r="U615" s="4"/>
      <c r="V615" s="4"/>
      <c r="W615" s="4"/>
    </row>
    <row r="616" spans="1:23" ht="14.25" customHeight="1">
      <c r="A616" s="4"/>
      <c r="B616" s="4"/>
      <c r="C616" s="4"/>
      <c r="D616" s="4"/>
      <c r="E616" s="4"/>
      <c r="F616" s="4"/>
      <c r="G616" s="4"/>
      <c r="H616" s="4"/>
      <c r="I616" s="4"/>
      <c r="J616" s="4"/>
      <c r="K616" s="4"/>
      <c r="L616" s="4"/>
      <c r="M616" s="4"/>
      <c r="N616" s="4"/>
      <c r="O616" s="4"/>
      <c r="P616" s="4"/>
      <c r="Q616" s="4"/>
      <c r="R616" s="4"/>
      <c r="S616" s="4"/>
      <c r="T616" s="4"/>
      <c r="U616" s="4"/>
      <c r="V616" s="4"/>
      <c r="W616" s="4"/>
    </row>
    <row r="617" spans="1:23" ht="14.25" customHeight="1">
      <c r="A617" s="4"/>
      <c r="B617" s="4"/>
      <c r="C617" s="4"/>
      <c r="D617" s="4"/>
      <c r="E617" s="4"/>
      <c r="F617" s="4"/>
      <c r="G617" s="4"/>
      <c r="H617" s="4"/>
      <c r="I617" s="4"/>
      <c r="J617" s="4"/>
      <c r="K617" s="4"/>
      <c r="L617" s="4"/>
      <c r="M617" s="4"/>
      <c r="N617" s="4"/>
      <c r="O617" s="4"/>
      <c r="P617" s="4"/>
      <c r="Q617" s="4"/>
      <c r="R617" s="4"/>
      <c r="S617" s="4"/>
      <c r="T617" s="4"/>
      <c r="U617" s="4"/>
      <c r="V617" s="4"/>
      <c r="W617" s="4"/>
    </row>
    <row r="618" spans="1:23" ht="14.25" customHeight="1">
      <c r="A618" s="4"/>
      <c r="B618" s="4"/>
      <c r="C618" s="4"/>
      <c r="D618" s="4"/>
      <c r="E618" s="4"/>
      <c r="F618" s="4"/>
      <c r="G618" s="4"/>
      <c r="H618" s="4"/>
      <c r="I618" s="4"/>
      <c r="J618" s="4"/>
      <c r="K618" s="4"/>
      <c r="L618" s="4"/>
      <c r="M618" s="4"/>
      <c r="N618" s="4"/>
      <c r="O618" s="4"/>
      <c r="P618" s="4"/>
      <c r="Q618" s="4"/>
      <c r="R618" s="4"/>
      <c r="S618" s="4"/>
      <c r="T618" s="4"/>
      <c r="U618" s="4"/>
      <c r="V618" s="4"/>
      <c r="W618" s="4"/>
    </row>
    <row r="619" spans="1:23" ht="14.25" customHeight="1">
      <c r="A619" s="4"/>
      <c r="B619" s="4"/>
      <c r="C619" s="4"/>
      <c r="D619" s="4"/>
      <c r="E619" s="4"/>
      <c r="F619" s="4"/>
      <c r="G619" s="4"/>
      <c r="H619" s="4"/>
      <c r="I619" s="4"/>
      <c r="J619" s="4"/>
      <c r="K619" s="4"/>
      <c r="L619" s="4"/>
      <c r="M619" s="4"/>
      <c r="N619" s="4"/>
      <c r="O619" s="4"/>
      <c r="P619" s="4"/>
      <c r="Q619" s="4"/>
      <c r="R619" s="4"/>
      <c r="S619" s="4"/>
      <c r="T619" s="4"/>
      <c r="U619" s="4"/>
      <c r="V619" s="4"/>
      <c r="W619" s="4"/>
    </row>
    <row r="620" spans="1:23" ht="14.25" customHeight="1">
      <c r="A620" s="4"/>
      <c r="B620" s="4"/>
      <c r="C620" s="4"/>
      <c r="D620" s="4"/>
      <c r="E620" s="4"/>
      <c r="F620" s="4"/>
      <c r="G620" s="4"/>
      <c r="H620" s="4"/>
      <c r="I620" s="4"/>
      <c r="J620" s="4"/>
      <c r="K620" s="4"/>
      <c r="L620" s="4"/>
      <c r="M620" s="4"/>
      <c r="N620" s="4"/>
      <c r="O620" s="4"/>
      <c r="P620" s="4"/>
      <c r="Q620" s="4"/>
      <c r="R620" s="4"/>
      <c r="S620" s="4"/>
      <c r="T620" s="4"/>
      <c r="U620" s="4"/>
      <c r="V620" s="4"/>
      <c r="W620" s="4"/>
    </row>
    <row r="621" spans="1:23" ht="14.25" customHeight="1">
      <c r="A621" s="4"/>
      <c r="B621" s="4"/>
      <c r="C621" s="4"/>
      <c r="D621" s="4"/>
      <c r="E621" s="4"/>
      <c r="F621" s="4"/>
      <c r="G621" s="4"/>
      <c r="H621" s="4"/>
      <c r="I621" s="4"/>
      <c r="J621" s="4"/>
      <c r="K621" s="4"/>
      <c r="L621" s="4"/>
      <c r="M621" s="4"/>
      <c r="N621" s="4"/>
      <c r="O621" s="4"/>
      <c r="P621" s="4"/>
      <c r="Q621" s="4"/>
      <c r="R621" s="4"/>
      <c r="S621" s="4"/>
      <c r="T621" s="4"/>
      <c r="U621" s="4"/>
      <c r="V621" s="4"/>
      <c r="W621" s="4"/>
    </row>
    <row r="622" spans="1:23" ht="14.25" customHeight="1">
      <c r="A622" s="4"/>
      <c r="B622" s="4"/>
      <c r="C622" s="4"/>
      <c r="D622" s="4"/>
      <c r="E622" s="4"/>
      <c r="F622" s="4"/>
      <c r="G622" s="4"/>
      <c r="H622" s="4"/>
      <c r="I622" s="4"/>
      <c r="J622" s="4"/>
      <c r="K622" s="4"/>
      <c r="L622" s="4"/>
      <c r="M622" s="4"/>
      <c r="N622" s="4"/>
      <c r="O622" s="4"/>
      <c r="P622" s="4"/>
      <c r="Q622" s="4"/>
      <c r="R622" s="4"/>
      <c r="S622" s="4"/>
      <c r="T622" s="4"/>
      <c r="U622" s="4"/>
      <c r="V622" s="4"/>
      <c r="W622" s="4"/>
    </row>
    <row r="623" spans="1:23" ht="14.25" customHeight="1">
      <c r="A623" s="4"/>
      <c r="B623" s="4"/>
      <c r="C623" s="4"/>
      <c r="D623" s="4"/>
      <c r="E623" s="4"/>
      <c r="F623" s="4"/>
      <c r="G623" s="4"/>
      <c r="H623" s="4"/>
      <c r="I623" s="4"/>
      <c r="J623" s="4"/>
      <c r="K623" s="4"/>
      <c r="L623" s="4"/>
      <c r="M623" s="4"/>
      <c r="N623" s="4"/>
      <c r="O623" s="4"/>
      <c r="P623" s="4"/>
      <c r="Q623" s="4"/>
      <c r="R623" s="4"/>
      <c r="S623" s="4"/>
      <c r="T623" s="4"/>
      <c r="U623" s="4"/>
      <c r="V623" s="4"/>
      <c r="W623" s="4"/>
    </row>
    <row r="624" spans="1:23" ht="14.25" customHeight="1">
      <c r="A624" s="4"/>
      <c r="B624" s="4"/>
      <c r="C624" s="4"/>
      <c r="D624" s="4"/>
      <c r="E624" s="4"/>
      <c r="F624" s="4"/>
      <c r="G624" s="4"/>
      <c r="H624" s="4"/>
      <c r="I624" s="4"/>
      <c r="J624" s="4"/>
      <c r="K624" s="4"/>
      <c r="L624" s="4"/>
      <c r="M624" s="4"/>
      <c r="N624" s="4"/>
      <c r="O624" s="4"/>
      <c r="P624" s="4"/>
      <c r="Q624" s="4"/>
      <c r="R624" s="4"/>
      <c r="S624" s="4"/>
      <c r="T624" s="4"/>
      <c r="U624" s="4"/>
      <c r="V624" s="4"/>
      <c r="W624" s="4"/>
    </row>
    <row r="625" spans="1:23" ht="14.25" customHeight="1">
      <c r="A625" s="4"/>
      <c r="B625" s="4"/>
      <c r="C625" s="4"/>
      <c r="D625" s="4"/>
      <c r="E625" s="4"/>
      <c r="F625" s="4"/>
      <c r="G625" s="4"/>
      <c r="H625" s="4"/>
      <c r="I625" s="4"/>
      <c r="J625" s="4"/>
      <c r="K625" s="4"/>
      <c r="L625" s="4"/>
      <c r="M625" s="4"/>
      <c r="N625" s="4"/>
      <c r="O625" s="4"/>
      <c r="P625" s="4"/>
      <c r="Q625" s="4"/>
      <c r="R625" s="4"/>
      <c r="S625" s="4"/>
      <c r="T625" s="4"/>
      <c r="U625" s="4"/>
      <c r="V625" s="4"/>
      <c r="W625" s="4"/>
    </row>
    <row r="626" spans="1:23" ht="14.25" customHeight="1">
      <c r="A626" s="4"/>
      <c r="B626" s="4"/>
      <c r="C626" s="4"/>
      <c r="D626" s="4"/>
      <c r="E626" s="4"/>
      <c r="F626" s="4"/>
      <c r="G626" s="4"/>
      <c r="H626" s="4"/>
      <c r="I626" s="4"/>
      <c r="J626" s="4"/>
      <c r="K626" s="4"/>
      <c r="L626" s="4"/>
      <c r="M626" s="4"/>
      <c r="N626" s="4"/>
      <c r="O626" s="4"/>
      <c r="P626" s="4"/>
      <c r="Q626" s="4"/>
      <c r="R626" s="4"/>
      <c r="S626" s="4"/>
      <c r="T626" s="4"/>
      <c r="U626" s="4"/>
      <c r="V626" s="4"/>
      <c r="W626" s="4"/>
    </row>
    <row r="627" spans="1:23" ht="14.25" customHeight="1">
      <c r="A627" s="4"/>
      <c r="B627" s="4"/>
      <c r="C627" s="4"/>
      <c r="D627" s="4"/>
      <c r="E627" s="4"/>
      <c r="F627" s="4"/>
      <c r="G627" s="4"/>
      <c r="H627" s="4"/>
      <c r="I627" s="4"/>
      <c r="J627" s="4"/>
      <c r="K627" s="4"/>
      <c r="L627" s="4"/>
      <c r="M627" s="4"/>
      <c r="N627" s="4"/>
      <c r="O627" s="4"/>
      <c r="P627" s="4"/>
      <c r="Q627" s="4"/>
      <c r="R627" s="4"/>
      <c r="S627" s="4"/>
      <c r="T627" s="4"/>
      <c r="U627" s="4"/>
      <c r="V627" s="4"/>
      <c r="W627" s="4"/>
    </row>
    <row r="628" spans="1:23" ht="14.25" customHeight="1">
      <c r="A628" s="4"/>
      <c r="B628" s="4"/>
      <c r="C628" s="4"/>
      <c r="D628" s="4"/>
      <c r="E628" s="4"/>
      <c r="F628" s="4"/>
      <c r="G628" s="4"/>
      <c r="H628" s="4"/>
      <c r="I628" s="4"/>
      <c r="J628" s="4"/>
      <c r="K628" s="4"/>
      <c r="L628" s="4"/>
      <c r="M628" s="4"/>
      <c r="N628" s="4"/>
      <c r="O628" s="4"/>
      <c r="P628" s="4"/>
      <c r="Q628" s="4"/>
      <c r="R628" s="4"/>
      <c r="S628" s="4"/>
      <c r="T628" s="4"/>
      <c r="U628" s="4"/>
      <c r="V628" s="4"/>
      <c r="W628" s="4"/>
    </row>
    <row r="629" spans="1:23" ht="14.25" customHeight="1">
      <c r="A629" s="4"/>
      <c r="B629" s="4"/>
      <c r="C629" s="4"/>
      <c r="D629" s="4"/>
      <c r="E629" s="4"/>
      <c r="F629" s="4"/>
      <c r="G629" s="4"/>
      <c r="H629" s="4"/>
      <c r="I629" s="4"/>
      <c r="J629" s="4"/>
      <c r="K629" s="4"/>
      <c r="L629" s="4"/>
      <c r="M629" s="4"/>
      <c r="N629" s="4"/>
      <c r="O629" s="4"/>
      <c r="P629" s="4"/>
      <c r="Q629" s="4"/>
      <c r="R629" s="4"/>
      <c r="S629" s="4"/>
      <c r="T629" s="4"/>
      <c r="U629" s="4"/>
      <c r="V629" s="4"/>
      <c r="W629" s="4"/>
    </row>
    <row r="630" spans="1:23" ht="14.25" customHeight="1">
      <c r="A630" s="4"/>
      <c r="B630" s="4"/>
      <c r="C630" s="4"/>
      <c r="D630" s="4"/>
      <c r="E630" s="4"/>
      <c r="F630" s="4"/>
      <c r="G630" s="4"/>
      <c r="H630" s="4"/>
      <c r="I630" s="4"/>
      <c r="J630" s="4"/>
      <c r="K630" s="4"/>
      <c r="L630" s="4"/>
      <c r="M630" s="4"/>
      <c r="N630" s="4"/>
      <c r="O630" s="4"/>
      <c r="P630" s="4"/>
      <c r="Q630" s="4"/>
      <c r="R630" s="4"/>
      <c r="S630" s="4"/>
      <c r="T630" s="4"/>
      <c r="U630" s="4"/>
      <c r="V630" s="4"/>
      <c r="W630" s="4"/>
    </row>
    <row r="631" spans="1:23" ht="14.25" customHeight="1">
      <c r="A631" s="4"/>
      <c r="B631" s="4"/>
      <c r="C631" s="4"/>
      <c r="D631" s="4"/>
      <c r="E631" s="4"/>
      <c r="F631" s="4"/>
      <c r="G631" s="4"/>
      <c r="H631" s="4"/>
      <c r="I631" s="4"/>
      <c r="J631" s="4"/>
      <c r="K631" s="4"/>
      <c r="L631" s="4"/>
      <c r="M631" s="4"/>
      <c r="N631" s="4"/>
      <c r="O631" s="4"/>
      <c r="P631" s="4"/>
      <c r="Q631" s="4"/>
      <c r="R631" s="4"/>
      <c r="S631" s="4"/>
      <c r="T631" s="4"/>
      <c r="U631" s="4"/>
      <c r="V631" s="4"/>
      <c r="W631" s="4"/>
    </row>
    <row r="632" spans="1:23" ht="14.25" customHeight="1">
      <c r="A632" s="4"/>
      <c r="B632" s="4"/>
      <c r="C632" s="4"/>
      <c r="D632" s="4"/>
      <c r="E632" s="4"/>
      <c r="F632" s="4"/>
      <c r="G632" s="4"/>
      <c r="H632" s="4"/>
      <c r="I632" s="4"/>
      <c r="J632" s="4"/>
      <c r="K632" s="4"/>
      <c r="L632" s="4"/>
      <c r="M632" s="4"/>
      <c r="N632" s="4"/>
      <c r="O632" s="4"/>
      <c r="P632" s="4"/>
      <c r="Q632" s="4"/>
      <c r="R632" s="4"/>
      <c r="S632" s="4"/>
      <c r="T632" s="4"/>
      <c r="U632" s="4"/>
      <c r="V632" s="4"/>
      <c r="W632" s="4"/>
    </row>
    <row r="633" spans="1:23" ht="14.25" customHeight="1">
      <c r="A633" s="4"/>
      <c r="B633" s="4"/>
      <c r="C633" s="4"/>
      <c r="D633" s="4"/>
      <c r="E633" s="4"/>
      <c r="F633" s="4"/>
      <c r="G633" s="4"/>
      <c r="H633" s="4"/>
      <c r="I633" s="4"/>
      <c r="J633" s="4"/>
      <c r="K633" s="4"/>
      <c r="L633" s="4"/>
      <c r="M633" s="4"/>
      <c r="N633" s="4"/>
      <c r="O633" s="4"/>
      <c r="P633" s="4"/>
      <c r="Q633" s="4"/>
      <c r="R633" s="4"/>
      <c r="S633" s="4"/>
      <c r="T633" s="4"/>
      <c r="U633" s="4"/>
      <c r="V633" s="4"/>
      <c r="W633" s="4"/>
    </row>
    <row r="634" spans="1:23" ht="14.25" customHeight="1">
      <c r="A634" s="4"/>
      <c r="B634" s="4"/>
      <c r="C634" s="4"/>
      <c r="D634" s="4"/>
      <c r="E634" s="4"/>
      <c r="F634" s="4"/>
      <c r="G634" s="4"/>
      <c r="H634" s="4"/>
      <c r="I634" s="4"/>
      <c r="J634" s="4"/>
      <c r="K634" s="4"/>
      <c r="L634" s="4"/>
      <c r="M634" s="4"/>
      <c r="N634" s="4"/>
      <c r="O634" s="4"/>
      <c r="P634" s="4"/>
      <c r="Q634" s="4"/>
      <c r="R634" s="4"/>
      <c r="S634" s="4"/>
      <c r="T634" s="4"/>
      <c r="U634" s="4"/>
      <c r="V634" s="4"/>
      <c r="W634" s="4"/>
    </row>
    <row r="635" spans="1:23" ht="14.25" customHeight="1">
      <c r="A635" s="4"/>
      <c r="B635" s="4"/>
      <c r="C635" s="4"/>
      <c r="D635" s="4"/>
      <c r="E635" s="4"/>
      <c r="F635" s="4"/>
      <c r="G635" s="4"/>
      <c r="H635" s="4"/>
      <c r="I635" s="4"/>
      <c r="J635" s="4"/>
      <c r="K635" s="4"/>
      <c r="L635" s="4"/>
      <c r="M635" s="4"/>
      <c r="N635" s="4"/>
      <c r="O635" s="4"/>
      <c r="P635" s="4"/>
      <c r="Q635" s="4"/>
      <c r="R635" s="4"/>
      <c r="S635" s="4"/>
      <c r="T635" s="4"/>
      <c r="U635" s="4"/>
      <c r="V635" s="4"/>
      <c r="W635" s="4"/>
    </row>
    <row r="636" spans="1:23" ht="14.25" customHeight="1">
      <c r="A636" s="4"/>
      <c r="B636" s="4"/>
      <c r="C636" s="4"/>
      <c r="D636" s="4"/>
      <c r="E636" s="4"/>
      <c r="F636" s="4"/>
      <c r="G636" s="4"/>
      <c r="H636" s="4"/>
      <c r="I636" s="4"/>
      <c r="J636" s="4"/>
      <c r="K636" s="4"/>
      <c r="L636" s="4"/>
      <c r="M636" s="4"/>
      <c r="N636" s="4"/>
      <c r="O636" s="4"/>
      <c r="P636" s="4"/>
      <c r="Q636" s="4"/>
      <c r="R636" s="4"/>
      <c r="S636" s="4"/>
      <c r="T636" s="4"/>
      <c r="U636" s="4"/>
      <c r="V636" s="4"/>
      <c r="W636" s="4"/>
    </row>
    <row r="637" spans="1:23" ht="14.25" customHeight="1">
      <c r="A637" s="4"/>
      <c r="B637" s="4"/>
      <c r="C637" s="4"/>
      <c r="D637" s="4"/>
      <c r="E637" s="4"/>
      <c r="F637" s="4"/>
      <c r="G637" s="4"/>
      <c r="H637" s="4"/>
      <c r="I637" s="4"/>
      <c r="J637" s="4"/>
      <c r="K637" s="4"/>
      <c r="L637" s="4"/>
      <c r="M637" s="4"/>
      <c r="N637" s="4"/>
      <c r="O637" s="4"/>
      <c r="P637" s="4"/>
      <c r="Q637" s="4"/>
      <c r="R637" s="4"/>
      <c r="S637" s="4"/>
      <c r="T637" s="4"/>
      <c r="U637" s="4"/>
      <c r="V637" s="4"/>
      <c r="W637" s="4"/>
    </row>
    <row r="638" spans="1:23" ht="14.25" customHeight="1">
      <c r="A638" s="4"/>
      <c r="B638" s="4"/>
      <c r="C638" s="4"/>
      <c r="D638" s="4"/>
      <c r="E638" s="4"/>
      <c r="F638" s="4"/>
      <c r="G638" s="4"/>
      <c r="H638" s="4"/>
      <c r="I638" s="4"/>
      <c r="J638" s="4"/>
      <c r="K638" s="4"/>
      <c r="L638" s="4"/>
      <c r="M638" s="4"/>
      <c r="N638" s="4"/>
      <c r="O638" s="4"/>
      <c r="P638" s="4"/>
      <c r="Q638" s="4"/>
      <c r="R638" s="4"/>
      <c r="S638" s="4"/>
      <c r="T638" s="4"/>
      <c r="U638" s="4"/>
      <c r="V638" s="4"/>
      <c r="W638" s="4"/>
    </row>
    <row r="639" spans="1:23" ht="14.25" customHeight="1">
      <c r="A639" s="4"/>
      <c r="B639" s="4"/>
      <c r="C639" s="4"/>
      <c r="D639" s="4"/>
      <c r="E639" s="4"/>
      <c r="F639" s="4"/>
      <c r="G639" s="4"/>
      <c r="H639" s="4"/>
      <c r="I639" s="4"/>
      <c r="J639" s="4"/>
      <c r="K639" s="4"/>
      <c r="L639" s="4"/>
      <c r="M639" s="4"/>
      <c r="N639" s="4"/>
      <c r="O639" s="4"/>
      <c r="P639" s="4"/>
      <c r="Q639" s="4"/>
      <c r="R639" s="4"/>
      <c r="S639" s="4"/>
      <c r="T639" s="4"/>
      <c r="U639" s="4"/>
      <c r="V639" s="4"/>
      <c r="W639" s="4"/>
    </row>
    <row r="640" spans="1:23" ht="14.25" customHeight="1">
      <c r="A640" s="4"/>
      <c r="B640" s="4"/>
      <c r="C640" s="4"/>
      <c r="D640" s="4"/>
      <c r="E640" s="4"/>
      <c r="F640" s="4"/>
      <c r="G640" s="4"/>
      <c r="H640" s="4"/>
      <c r="I640" s="4"/>
      <c r="J640" s="4"/>
      <c r="K640" s="4"/>
      <c r="L640" s="4"/>
      <c r="M640" s="4"/>
      <c r="N640" s="4"/>
      <c r="O640" s="4"/>
      <c r="P640" s="4"/>
      <c r="Q640" s="4"/>
      <c r="R640" s="4"/>
      <c r="S640" s="4"/>
      <c r="T640" s="4"/>
      <c r="U640" s="4"/>
      <c r="V640" s="4"/>
      <c r="W640" s="4"/>
    </row>
    <row r="641" spans="1:23" ht="14.25" customHeight="1">
      <c r="A641" s="4"/>
      <c r="B641" s="4"/>
      <c r="C641" s="4"/>
      <c r="D641" s="4"/>
      <c r="E641" s="4"/>
      <c r="F641" s="4"/>
      <c r="G641" s="4"/>
      <c r="H641" s="4"/>
      <c r="I641" s="4"/>
      <c r="J641" s="4"/>
      <c r="K641" s="4"/>
      <c r="L641" s="4"/>
      <c r="M641" s="4"/>
      <c r="N641" s="4"/>
      <c r="O641" s="4"/>
      <c r="P641" s="4"/>
      <c r="Q641" s="4"/>
      <c r="R641" s="4"/>
      <c r="S641" s="4"/>
      <c r="T641" s="4"/>
      <c r="U641" s="4"/>
      <c r="V641" s="4"/>
      <c r="W641" s="4"/>
    </row>
    <row r="642" spans="1:23" ht="14.25" customHeight="1">
      <c r="A642" s="4"/>
      <c r="B642" s="4"/>
      <c r="C642" s="4"/>
      <c r="D642" s="4"/>
      <c r="E642" s="4"/>
      <c r="F642" s="4"/>
      <c r="G642" s="4"/>
      <c r="H642" s="4"/>
      <c r="I642" s="4"/>
      <c r="J642" s="4"/>
      <c r="K642" s="4"/>
      <c r="L642" s="4"/>
      <c r="M642" s="4"/>
      <c r="N642" s="4"/>
      <c r="O642" s="4"/>
      <c r="P642" s="4"/>
      <c r="Q642" s="4"/>
      <c r="R642" s="4"/>
      <c r="S642" s="4"/>
      <c r="T642" s="4"/>
      <c r="U642" s="4"/>
      <c r="V642" s="4"/>
      <c r="W642" s="4"/>
    </row>
    <row r="643" spans="1:23" ht="14.25" customHeight="1">
      <c r="A643" s="4"/>
      <c r="B643" s="4"/>
      <c r="C643" s="4"/>
      <c r="D643" s="4"/>
      <c r="E643" s="4"/>
      <c r="F643" s="4"/>
      <c r="G643" s="4"/>
      <c r="H643" s="4"/>
      <c r="I643" s="4"/>
      <c r="J643" s="4"/>
      <c r="K643" s="4"/>
      <c r="L643" s="4"/>
      <c r="M643" s="4"/>
      <c r="N643" s="4"/>
      <c r="O643" s="4"/>
      <c r="P643" s="4"/>
      <c r="Q643" s="4"/>
      <c r="R643" s="4"/>
      <c r="S643" s="4"/>
      <c r="T643" s="4"/>
      <c r="U643" s="4"/>
      <c r="V643" s="4"/>
      <c r="W643" s="4"/>
    </row>
    <row r="644" spans="1:23" ht="14.25" customHeight="1">
      <c r="A644" s="4"/>
      <c r="B644" s="4"/>
      <c r="C644" s="4"/>
      <c r="D644" s="4"/>
      <c r="E644" s="4"/>
      <c r="F644" s="4"/>
      <c r="G644" s="4"/>
      <c r="H644" s="4"/>
      <c r="I644" s="4"/>
      <c r="J644" s="4"/>
      <c r="K644" s="4"/>
      <c r="L644" s="4"/>
      <c r="M644" s="4"/>
      <c r="N644" s="4"/>
      <c r="O644" s="4"/>
      <c r="P644" s="4"/>
      <c r="Q644" s="4"/>
      <c r="R644" s="4"/>
      <c r="S644" s="4"/>
      <c r="T644" s="4"/>
      <c r="U644" s="4"/>
      <c r="V644" s="4"/>
      <c r="W644" s="4"/>
    </row>
    <row r="645" spans="1:23" ht="14.25" customHeight="1">
      <c r="A645" s="4"/>
      <c r="B645" s="4"/>
      <c r="C645" s="4"/>
      <c r="D645" s="4"/>
      <c r="E645" s="4"/>
      <c r="F645" s="4"/>
      <c r="G645" s="4"/>
      <c r="H645" s="4"/>
      <c r="I645" s="4"/>
      <c r="J645" s="4"/>
      <c r="K645" s="4"/>
      <c r="L645" s="4"/>
      <c r="M645" s="4"/>
      <c r="N645" s="4"/>
      <c r="O645" s="4"/>
      <c r="P645" s="4"/>
      <c r="Q645" s="4"/>
      <c r="R645" s="4"/>
      <c r="S645" s="4"/>
      <c r="T645" s="4"/>
      <c r="U645" s="4"/>
      <c r="V645" s="4"/>
      <c r="W645" s="4"/>
    </row>
    <row r="646" spans="1:23" ht="14.25" customHeight="1">
      <c r="A646" s="4"/>
      <c r="B646" s="4"/>
      <c r="C646" s="4"/>
      <c r="D646" s="4"/>
      <c r="E646" s="4"/>
      <c r="F646" s="4"/>
      <c r="G646" s="4"/>
      <c r="H646" s="4"/>
      <c r="I646" s="4"/>
      <c r="J646" s="4"/>
      <c r="K646" s="4"/>
      <c r="L646" s="4"/>
      <c r="M646" s="4"/>
      <c r="N646" s="4"/>
      <c r="O646" s="4"/>
      <c r="P646" s="4"/>
      <c r="Q646" s="4"/>
      <c r="R646" s="4"/>
      <c r="S646" s="4"/>
      <c r="T646" s="4"/>
      <c r="U646" s="4"/>
      <c r="V646" s="4"/>
      <c r="W646" s="4"/>
    </row>
    <row r="647" spans="1:23" ht="14.25" customHeight="1">
      <c r="A647" s="4"/>
      <c r="B647" s="4"/>
      <c r="C647" s="4"/>
      <c r="D647" s="4"/>
      <c r="E647" s="4"/>
      <c r="F647" s="4"/>
      <c r="G647" s="4"/>
      <c r="H647" s="4"/>
      <c r="I647" s="4"/>
      <c r="J647" s="4"/>
      <c r="K647" s="4"/>
      <c r="L647" s="4"/>
      <c r="M647" s="4"/>
      <c r="N647" s="4"/>
      <c r="O647" s="4"/>
      <c r="P647" s="4"/>
      <c r="Q647" s="4"/>
      <c r="R647" s="4"/>
      <c r="S647" s="4"/>
      <c r="T647" s="4"/>
      <c r="U647" s="4"/>
      <c r="V647" s="4"/>
      <c r="W647" s="4"/>
    </row>
    <row r="648" spans="1:23" ht="14.25" customHeight="1">
      <c r="A648" s="4"/>
      <c r="B648" s="4"/>
      <c r="C648" s="4"/>
      <c r="D648" s="4"/>
      <c r="E648" s="4"/>
      <c r="F648" s="4"/>
      <c r="G648" s="4"/>
      <c r="H648" s="4"/>
      <c r="I648" s="4"/>
      <c r="J648" s="4"/>
      <c r="K648" s="4"/>
      <c r="L648" s="4"/>
      <c r="M648" s="4"/>
      <c r="N648" s="4"/>
      <c r="O648" s="4"/>
      <c r="P648" s="4"/>
      <c r="Q648" s="4"/>
      <c r="R648" s="4"/>
      <c r="S648" s="4"/>
      <c r="T648" s="4"/>
      <c r="U648" s="4"/>
      <c r="V648" s="4"/>
      <c r="W648" s="4"/>
    </row>
    <row r="649" spans="1:23" ht="14.25" customHeight="1">
      <c r="A649" s="4"/>
      <c r="B649" s="4"/>
      <c r="C649" s="4"/>
      <c r="D649" s="4"/>
      <c r="E649" s="4"/>
      <c r="F649" s="4"/>
      <c r="G649" s="4"/>
      <c r="H649" s="4"/>
      <c r="I649" s="4"/>
      <c r="J649" s="4"/>
      <c r="K649" s="4"/>
      <c r="L649" s="4"/>
      <c r="M649" s="4"/>
      <c r="N649" s="4"/>
      <c r="O649" s="4"/>
      <c r="P649" s="4"/>
      <c r="Q649" s="4"/>
      <c r="R649" s="4"/>
      <c r="S649" s="4"/>
      <c r="T649" s="4"/>
      <c r="U649" s="4"/>
      <c r="V649" s="4"/>
      <c r="W649" s="4"/>
    </row>
    <row r="650" spans="1:23" ht="14.25" customHeight="1">
      <c r="A650" s="4"/>
      <c r="B650" s="4"/>
      <c r="C650" s="4"/>
      <c r="D650" s="4"/>
      <c r="E650" s="4"/>
      <c r="F650" s="4"/>
      <c r="G650" s="4"/>
      <c r="H650" s="4"/>
      <c r="I650" s="4"/>
      <c r="J650" s="4"/>
      <c r="K650" s="4"/>
      <c r="L650" s="4"/>
      <c r="M650" s="4"/>
      <c r="N650" s="4"/>
      <c r="O650" s="4"/>
      <c r="P650" s="4"/>
      <c r="Q650" s="4"/>
      <c r="R650" s="4"/>
      <c r="S650" s="4"/>
      <c r="T650" s="4"/>
      <c r="U650" s="4"/>
      <c r="V650" s="4"/>
      <c r="W650" s="4"/>
    </row>
    <row r="651" spans="1:23" ht="14.25" customHeight="1">
      <c r="A651" s="4"/>
      <c r="B651" s="4"/>
      <c r="C651" s="4"/>
      <c r="D651" s="4"/>
      <c r="E651" s="4"/>
      <c r="F651" s="4"/>
      <c r="G651" s="4"/>
      <c r="H651" s="4"/>
      <c r="I651" s="4"/>
      <c r="J651" s="4"/>
      <c r="K651" s="4"/>
      <c r="L651" s="4"/>
      <c r="M651" s="4"/>
      <c r="N651" s="4"/>
      <c r="O651" s="4"/>
      <c r="P651" s="4"/>
      <c r="Q651" s="4"/>
      <c r="R651" s="4"/>
      <c r="S651" s="4"/>
      <c r="T651" s="4"/>
      <c r="U651" s="4"/>
      <c r="V651" s="4"/>
      <c r="W651" s="4"/>
    </row>
    <row r="652" spans="1:23" ht="14.25" customHeight="1">
      <c r="A652" s="4"/>
      <c r="B652" s="4"/>
      <c r="C652" s="4"/>
      <c r="D652" s="4"/>
      <c r="E652" s="4"/>
      <c r="F652" s="4"/>
      <c r="G652" s="4"/>
      <c r="H652" s="4"/>
      <c r="I652" s="4"/>
      <c r="J652" s="4"/>
      <c r="K652" s="4"/>
      <c r="L652" s="4"/>
      <c r="M652" s="4"/>
      <c r="N652" s="4"/>
      <c r="O652" s="4"/>
      <c r="P652" s="4"/>
      <c r="Q652" s="4"/>
      <c r="R652" s="4"/>
      <c r="S652" s="4"/>
      <c r="T652" s="4"/>
      <c r="U652" s="4"/>
      <c r="V652" s="4"/>
      <c r="W652" s="4"/>
    </row>
    <row r="653" spans="1:23" ht="14.25" customHeight="1">
      <c r="A653" s="4"/>
      <c r="B653" s="4"/>
      <c r="C653" s="4"/>
      <c r="D653" s="4"/>
      <c r="E653" s="4"/>
      <c r="F653" s="4"/>
      <c r="G653" s="4"/>
      <c r="H653" s="4"/>
      <c r="I653" s="4"/>
      <c r="J653" s="4"/>
      <c r="K653" s="4"/>
      <c r="L653" s="4"/>
      <c r="M653" s="4"/>
      <c r="N653" s="4"/>
      <c r="O653" s="4"/>
      <c r="P653" s="4"/>
      <c r="Q653" s="4"/>
      <c r="R653" s="4"/>
      <c r="S653" s="4"/>
      <c r="T653" s="4"/>
      <c r="U653" s="4"/>
      <c r="V653" s="4"/>
      <c r="W653" s="4"/>
    </row>
    <row r="654" spans="1:23" ht="14.25" customHeight="1">
      <c r="A654" s="4"/>
      <c r="B654" s="4"/>
      <c r="C654" s="4"/>
      <c r="D654" s="4"/>
      <c r="E654" s="4"/>
      <c r="F654" s="4"/>
      <c r="G654" s="4"/>
      <c r="H654" s="4"/>
      <c r="I654" s="4"/>
      <c r="J654" s="4"/>
      <c r="K654" s="4"/>
      <c r="L654" s="4"/>
      <c r="M654" s="4"/>
      <c r="N654" s="4"/>
      <c r="O654" s="4"/>
      <c r="P654" s="4"/>
      <c r="Q654" s="4"/>
      <c r="R654" s="4"/>
      <c r="S654" s="4"/>
      <c r="T654" s="4"/>
      <c r="U654" s="4"/>
      <c r="V654" s="4"/>
      <c r="W654" s="4"/>
    </row>
    <row r="655" spans="1:23" ht="14.25" customHeight="1">
      <c r="A655" s="4"/>
      <c r="B655" s="4"/>
      <c r="C655" s="4"/>
      <c r="D655" s="4"/>
      <c r="E655" s="4"/>
      <c r="F655" s="4"/>
      <c r="G655" s="4"/>
      <c r="H655" s="4"/>
      <c r="I655" s="4"/>
      <c r="J655" s="4"/>
      <c r="K655" s="4"/>
      <c r="L655" s="4"/>
      <c r="M655" s="4"/>
      <c r="N655" s="4"/>
      <c r="O655" s="4"/>
      <c r="P655" s="4"/>
      <c r="Q655" s="4"/>
      <c r="R655" s="4"/>
      <c r="S655" s="4"/>
      <c r="T655" s="4"/>
      <c r="U655" s="4"/>
      <c r="V655" s="4"/>
      <c r="W655" s="4"/>
    </row>
    <row r="656" spans="1:23" ht="14.25" customHeight="1">
      <c r="A656" s="4"/>
      <c r="B656" s="4"/>
      <c r="C656" s="4"/>
      <c r="D656" s="4"/>
      <c r="E656" s="4"/>
      <c r="F656" s="4"/>
      <c r="G656" s="4"/>
      <c r="H656" s="4"/>
      <c r="I656" s="4"/>
      <c r="J656" s="4"/>
      <c r="K656" s="4"/>
      <c r="L656" s="4"/>
      <c r="M656" s="4"/>
      <c r="N656" s="4"/>
      <c r="O656" s="4"/>
      <c r="P656" s="4"/>
      <c r="Q656" s="4"/>
      <c r="R656" s="4"/>
      <c r="S656" s="4"/>
      <c r="T656" s="4"/>
      <c r="U656" s="4"/>
      <c r="V656" s="4"/>
      <c r="W656" s="4"/>
    </row>
    <row r="657" spans="1:23" ht="14.25" customHeight="1">
      <c r="A657" s="4"/>
      <c r="B657" s="4"/>
      <c r="C657" s="4"/>
      <c r="D657" s="4"/>
      <c r="E657" s="4"/>
      <c r="F657" s="4"/>
      <c r="G657" s="4"/>
      <c r="H657" s="4"/>
      <c r="I657" s="4"/>
      <c r="J657" s="4"/>
      <c r="K657" s="4"/>
      <c r="L657" s="4"/>
      <c r="M657" s="4"/>
      <c r="N657" s="4"/>
      <c r="O657" s="4"/>
      <c r="P657" s="4"/>
      <c r="Q657" s="4"/>
      <c r="R657" s="4"/>
      <c r="S657" s="4"/>
      <c r="T657" s="4"/>
      <c r="U657" s="4"/>
      <c r="V657" s="4"/>
      <c r="W657" s="4"/>
    </row>
    <row r="658" spans="1:23" ht="14.25" customHeight="1">
      <c r="A658" s="4"/>
      <c r="B658" s="4"/>
      <c r="C658" s="4"/>
      <c r="D658" s="4"/>
      <c r="E658" s="4"/>
      <c r="F658" s="4"/>
      <c r="G658" s="4"/>
      <c r="H658" s="4"/>
      <c r="I658" s="4"/>
      <c r="J658" s="4"/>
      <c r="K658" s="4"/>
      <c r="L658" s="4"/>
      <c r="M658" s="4"/>
      <c r="N658" s="4"/>
      <c r="O658" s="4"/>
      <c r="P658" s="4"/>
      <c r="Q658" s="4"/>
      <c r="R658" s="4"/>
      <c r="S658" s="4"/>
      <c r="T658" s="4"/>
      <c r="U658" s="4"/>
      <c r="V658" s="4"/>
      <c r="W658" s="4"/>
    </row>
    <row r="659" spans="1:23" ht="14.25" customHeight="1">
      <c r="A659" s="4"/>
      <c r="B659" s="4"/>
      <c r="C659" s="4"/>
      <c r="D659" s="4"/>
      <c r="E659" s="4"/>
      <c r="F659" s="4"/>
      <c r="G659" s="4"/>
      <c r="H659" s="4"/>
      <c r="I659" s="4"/>
      <c r="J659" s="4"/>
      <c r="K659" s="4"/>
      <c r="L659" s="4"/>
      <c r="M659" s="4"/>
      <c r="N659" s="4"/>
      <c r="O659" s="4"/>
      <c r="P659" s="4"/>
      <c r="Q659" s="4"/>
      <c r="R659" s="4"/>
      <c r="S659" s="4"/>
      <c r="T659" s="4"/>
      <c r="U659" s="4"/>
      <c r="V659" s="4"/>
      <c r="W659" s="4"/>
    </row>
    <row r="660" spans="1:23" ht="14.25" customHeight="1">
      <c r="A660" s="4"/>
      <c r="B660" s="4"/>
      <c r="C660" s="4"/>
      <c r="D660" s="4"/>
      <c r="E660" s="4"/>
      <c r="F660" s="4"/>
      <c r="G660" s="4"/>
      <c r="H660" s="4"/>
      <c r="I660" s="4"/>
      <c r="J660" s="4"/>
      <c r="K660" s="4"/>
      <c r="L660" s="4"/>
      <c r="M660" s="4"/>
      <c r="N660" s="4"/>
      <c r="O660" s="4"/>
      <c r="P660" s="4"/>
      <c r="Q660" s="4"/>
      <c r="R660" s="4"/>
      <c r="S660" s="4"/>
      <c r="T660" s="4"/>
      <c r="U660" s="4"/>
      <c r="V660" s="4"/>
      <c r="W660" s="4"/>
    </row>
    <row r="661" spans="1:23" ht="14.25" customHeight="1">
      <c r="A661" s="4"/>
      <c r="B661" s="4"/>
      <c r="C661" s="4"/>
      <c r="D661" s="4"/>
      <c r="E661" s="4"/>
      <c r="F661" s="4"/>
      <c r="G661" s="4"/>
      <c r="H661" s="4"/>
      <c r="I661" s="4"/>
      <c r="J661" s="4"/>
      <c r="K661" s="4"/>
      <c r="L661" s="4"/>
      <c r="M661" s="4"/>
      <c r="N661" s="4"/>
      <c r="O661" s="4"/>
      <c r="P661" s="4"/>
      <c r="Q661" s="4"/>
      <c r="R661" s="4"/>
      <c r="S661" s="4"/>
      <c r="T661" s="4"/>
      <c r="U661" s="4"/>
      <c r="V661" s="4"/>
      <c r="W661" s="4"/>
    </row>
    <row r="662" spans="1:23" ht="14.25" customHeight="1">
      <c r="A662" s="4"/>
      <c r="B662" s="4"/>
      <c r="C662" s="4"/>
      <c r="D662" s="4"/>
      <c r="E662" s="4"/>
      <c r="F662" s="4"/>
      <c r="G662" s="4"/>
      <c r="H662" s="4"/>
      <c r="I662" s="4"/>
      <c r="J662" s="4"/>
      <c r="K662" s="4"/>
      <c r="L662" s="4"/>
      <c r="M662" s="4"/>
      <c r="N662" s="4"/>
      <c r="O662" s="4"/>
      <c r="P662" s="4"/>
      <c r="Q662" s="4"/>
      <c r="R662" s="4"/>
      <c r="S662" s="4"/>
      <c r="T662" s="4"/>
      <c r="U662" s="4"/>
      <c r="V662" s="4"/>
      <c r="W662" s="4"/>
    </row>
    <row r="663" spans="1:23" ht="14.25" customHeight="1">
      <c r="A663" s="4"/>
      <c r="B663" s="4"/>
      <c r="C663" s="4"/>
      <c r="D663" s="4"/>
      <c r="E663" s="4"/>
      <c r="F663" s="4"/>
      <c r="G663" s="4"/>
      <c r="H663" s="4"/>
      <c r="I663" s="4"/>
      <c r="J663" s="4"/>
      <c r="K663" s="4"/>
      <c r="L663" s="4"/>
      <c r="M663" s="4"/>
      <c r="N663" s="4"/>
      <c r="O663" s="4"/>
      <c r="P663" s="4"/>
      <c r="Q663" s="4"/>
      <c r="R663" s="4"/>
      <c r="S663" s="4"/>
      <c r="T663" s="4"/>
      <c r="U663" s="4"/>
      <c r="V663" s="4"/>
      <c r="W663" s="4"/>
    </row>
    <row r="664" spans="1:23" ht="14.25" customHeight="1">
      <c r="A664" s="4"/>
      <c r="B664" s="4"/>
      <c r="C664" s="4"/>
      <c r="D664" s="4"/>
      <c r="E664" s="4"/>
      <c r="F664" s="4"/>
      <c r="G664" s="4"/>
      <c r="H664" s="4"/>
      <c r="I664" s="4"/>
      <c r="J664" s="4"/>
      <c r="K664" s="4"/>
      <c r="L664" s="4"/>
      <c r="M664" s="4"/>
      <c r="N664" s="4"/>
      <c r="O664" s="4"/>
      <c r="P664" s="4"/>
      <c r="Q664" s="4"/>
      <c r="R664" s="4"/>
      <c r="S664" s="4"/>
      <c r="T664" s="4"/>
      <c r="U664" s="4"/>
      <c r="V664" s="4"/>
      <c r="W664" s="4"/>
    </row>
    <row r="665" spans="1:23" ht="14.25" customHeight="1">
      <c r="A665" s="4"/>
      <c r="B665" s="4"/>
      <c r="C665" s="4"/>
      <c r="D665" s="4"/>
      <c r="E665" s="4"/>
      <c r="F665" s="4"/>
      <c r="G665" s="4"/>
      <c r="H665" s="4"/>
      <c r="I665" s="4"/>
      <c r="J665" s="4"/>
      <c r="K665" s="4"/>
      <c r="L665" s="4"/>
      <c r="M665" s="4"/>
      <c r="N665" s="4"/>
      <c r="O665" s="4"/>
      <c r="P665" s="4"/>
      <c r="Q665" s="4"/>
      <c r="R665" s="4"/>
      <c r="S665" s="4"/>
      <c r="T665" s="4"/>
      <c r="U665" s="4"/>
      <c r="V665" s="4"/>
      <c r="W665" s="4"/>
    </row>
    <row r="666" spans="1:23" ht="14.25" customHeight="1">
      <c r="A666" s="4"/>
      <c r="B666" s="4"/>
      <c r="C666" s="4"/>
      <c r="D666" s="4"/>
      <c r="E666" s="4"/>
      <c r="F666" s="4"/>
      <c r="G666" s="4"/>
      <c r="H666" s="4"/>
      <c r="I666" s="4"/>
      <c r="J666" s="4"/>
      <c r="K666" s="4"/>
      <c r="L666" s="4"/>
      <c r="M666" s="4"/>
      <c r="N666" s="4"/>
      <c r="O666" s="4"/>
      <c r="P666" s="4"/>
      <c r="Q666" s="4"/>
      <c r="R666" s="4"/>
      <c r="S666" s="4"/>
      <c r="T666" s="4"/>
      <c r="U666" s="4"/>
      <c r="V666" s="4"/>
      <c r="W666" s="4"/>
    </row>
    <row r="667" spans="1:23" ht="14.25" customHeight="1">
      <c r="A667" s="4"/>
      <c r="B667" s="4"/>
      <c r="C667" s="4"/>
      <c r="D667" s="4"/>
      <c r="E667" s="4"/>
      <c r="F667" s="4"/>
      <c r="G667" s="4"/>
      <c r="H667" s="4"/>
      <c r="I667" s="4"/>
      <c r="J667" s="4"/>
      <c r="K667" s="4"/>
      <c r="L667" s="4"/>
      <c r="M667" s="4"/>
      <c r="N667" s="4"/>
      <c r="O667" s="4"/>
      <c r="P667" s="4"/>
      <c r="Q667" s="4"/>
      <c r="R667" s="4"/>
      <c r="S667" s="4"/>
      <c r="T667" s="4"/>
      <c r="U667" s="4"/>
      <c r="V667" s="4"/>
      <c r="W667" s="4"/>
    </row>
    <row r="668" spans="1:23" ht="14.25" customHeight="1">
      <c r="A668" s="4"/>
      <c r="B668" s="4"/>
      <c r="C668" s="4"/>
      <c r="D668" s="4"/>
      <c r="E668" s="4"/>
      <c r="F668" s="4"/>
      <c r="G668" s="4"/>
      <c r="H668" s="4"/>
      <c r="I668" s="4"/>
      <c r="J668" s="4"/>
      <c r="K668" s="4"/>
      <c r="L668" s="4"/>
      <c r="M668" s="4"/>
      <c r="N668" s="4"/>
      <c r="O668" s="4"/>
      <c r="P668" s="4"/>
      <c r="Q668" s="4"/>
      <c r="R668" s="4"/>
      <c r="S668" s="4"/>
      <c r="T668" s="4"/>
      <c r="U668" s="4"/>
      <c r="V668" s="4"/>
      <c r="W668" s="4"/>
    </row>
    <row r="669" spans="1:23" ht="14.25" customHeight="1">
      <c r="A669" s="4"/>
      <c r="B669" s="4"/>
      <c r="C669" s="4"/>
      <c r="D669" s="4"/>
      <c r="E669" s="4"/>
      <c r="F669" s="4"/>
      <c r="G669" s="4"/>
      <c r="H669" s="4"/>
      <c r="I669" s="4"/>
      <c r="J669" s="4"/>
      <c r="K669" s="4"/>
      <c r="L669" s="4"/>
      <c r="M669" s="4"/>
      <c r="N669" s="4"/>
      <c r="O669" s="4"/>
      <c r="P669" s="4"/>
      <c r="Q669" s="4"/>
      <c r="R669" s="4"/>
      <c r="S669" s="4"/>
      <c r="T669" s="4"/>
      <c r="U669" s="4"/>
      <c r="V669" s="4"/>
      <c r="W669" s="4"/>
    </row>
    <row r="670" spans="1:23" ht="14.25" customHeight="1">
      <c r="A670" s="4"/>
      <c r="B670" s="4"/>
      <c r="C670" s="4"/>
      <c r="D670" s="4"/>
      <c r="E670" s="4"/>
      <c r="F670" s="4"/>
      <c r="G670" s="4"/>
      <c r="H670" s="4"/>
      <c r="I670" s="4"/>
      <c r="J670" s="4"/>
      <c r="K670" s="4"/>
      <c r="L670" s="4"/>
      <c r="M670" s="4"/>
      <c r="N670" s="4"/>
      <c r="O670" s="4"/>
      <c r="P670" s="4"/>
      <c r="Q670" s="4"/>
      <c r="R670" s="4"/>
      <c r="S670" s="4"/>
      <c r="T670" s="4"/>
      <c r="U670" s="4"/>
      <c r="V670" s="4"/>
      <c r="W670" s="4"/>
    </row>
    <row r="671" spans="1:23" ht="14.25" customHeight="1">
      <c r="A671" s="4"/>
      <c r="B671" s="4"/>
      <c r="C671" s="4"/>
      <c r="D671" s="4"/>
      <c r="E671" s="4"/>
      <c r="F671" s="4"/>
      <c r="G671" s="4"/>
      <c r="H671" s="4"/>
      <c r="I671" s="4"/>
      <c r="J671" s="4"/>
      <c r="K671" s="4"/>
      <c r="L671" s="4"/>
      <c r="M671" s="4"/>
      <c r="N671" s="4"/>
      <c r="O671" s="4"/>
      <c r="P671" s="4"/>
      <c r="Q671" s="4"/>
      <c r="R671" s="4"/>
      <c r="S671" s="4"/>
      <c r="T671" s="4"/>
      <c r="U671" s="4"/>
      <c r="V671" s="4"/>
      <c r="W671" s="4"/>
    </row>
    <row r="672" spans="1:23" ht="14.25" customHeight="1">
      <c r="A672" s="4"/>
      <c r="B672" s="4"/>
      <c r="C672" s="4"/>
      <c r="D672" s="4"/>
      <c r="E672" s="4"/>
      <c r="F672" s="4"/>
      <c r="G672" s="4"/>
      <c r="H672" s="4"/>
      <c r="I672" s="4"/>
      <c r="J672" s="4"/>
      <c r="K672" s="4"/>
      <c r="L672" s="4"/>
      <c r="M672" s="4"/>
      <c r="N672" s="4"/>
      <c r="O672" s="4"/>
      <c r="P672" s="4"/>
      <c r="Q672" s="4"/>
      <c r="R672" s="4"/>
      <c r="S672" s="4"/>
      <c r="T672" s="4"/>
      <c r="U672" s="4"/>
      <c r="V672" s="4"/>
      <c r="W672" s="4"/>
    </row>
    <row r="673" spans="1:23" ht="14.25" customHeight="1">
      <c r="A673" s="4"/>
      <c r="B673" s="4"/>
      <c r="C673" s="4"/>
      <c r="D673" s="4"/>
      <c r="E673" s="4"/>
      <c r="F673" s="4"/>
      <c r="G673" s="4"/>
      <c r="H673" s="4"/>
      <c r="I673" s="4"/>
      <c r="J673" s="4"/>
      <c r="K673" s="4"/>
      <c r="L673" s="4"/>
      <c r="M673" s="4"/>
      <c r="N673" s="4"/>
      <c r="O673" s="4"/>
      <c r="P673" s="4"/>
      <c r="Q673" s="4"/>
      <c r="R673" s="4"/>
      <c r="S673" s="4"/>
      <c r="T673" s="4"/>
      <c r="U673" s="4"/>
      <c r="V673" s="4"/>
      <c r="W673" s="4"/>
    </row>
    <row r="674" spans="1:23" ht="14.25" customHeight="1">
      <c r="A674" s="4"/>
      <c r="B674" s="4"/>
      <c r="C674" s="4"/>
      <c r="D674" s="4"/>
      <c r="E674" s="4"/>
      <c r="F674" s="4"/>
      <c r="G674" s="4"/>
      <c r="H674" s="4"/>
      <c r="I674" s="4"/>
      <c r="J674" s="4"/>
      <c r="K674" s="4"/>
      <c r="L674" s="4"/>
      <c r="M674" s="4"/>
      <c r="N674" s="4"/>
      <c r="O674" s="4"/>
      <c r="P674" s="4"/>
      <c r="Q674" s="4"/>
      <c r="R674" s="4"/>
      <c r="S674" s="4"/>
      <c r="T674" s="4"/>
      <c r="U674" s="4"/>
      <c r="V674" s="4"/>
      <c r="W674" s="4"/>
    </row>
    <row r="675" spans="1:23" ht="14.25" customHeight="1">
      <c r="A675" s="4"/>
      <c r="B675" s="4"/>
      <c r="C675" s="4"/>
      <c r="D675" s="4"/>
      <c r="E675" s="4"/>
      <c r="F675" s="4"/>
      <c r="G675" s="4"/>
      <c r="H675" s="4"/>
      <c r="I675" s="4"/>
      <c r="J675" s="4"/>
      <c r="K675" s="4"/>
      <c r="L675" s="4"/>
      <c r="M675" s="4"/>
      <c r="N675" s="4"/>
      <c r="O675" s="4"/>
      <c r="P675" s="4"/>
      <c r="Q675" s="4"/>
      <c r="R675" s="4"/>
      <c r="S675" s="4"/>
      <c r="T675" s="4"/>
      <c r="U675" s="4"/>
      <c r="V675" s="4"/>
      <c r="W675" s="4"/>
    </row>
    <row r="676" spans="1:23" ht="14.25" customHeight="1">
      <c r="A676" s="4"/>
      <c r="B676" s="4"/>
      <c r="C676" s="4"/>
      <c r="D676" s="4"/>
      <c r="E676" s="4"/>
      <c r="F676" s="4"/>
      <c r="G676" s="4"/>
      <c r="H676" s="4"/>
      <c r="I676" s="4"/>
      <c r="J676" s="4"/>
      <c r="K676" s="4"/>
      <c r="L676" s="4"/>
      <c r="M676" s="4"/>
      <c r="N676" s="4"/>
      <c r="O676" s="4"/>
      <c r="P676" s="4"/>
      <c r="Q676" s="4"/>
      <c r="R676" s="4"/>
      <c r="S676" s="4"/>
      <c r="T676" s="4"/>
      <c r="U676" s="4"/>
      <c r="V676" s="4"/>
      <c r="W676" s="4"/>
    </row>
    <row r="677" spans="1:23" ht="14.25" customHeight="1">
      <c r="A677" s="4"/>
      <c r="B677" s="4"/>
      <c r="C677" s="4"/>
      <c r="D677" s="4"/>
      <c r="E677" s="4"/>
      <c r="F677" s="4"/>
      <c r="G677" s="4"/>
      <c r="H677" s="4"/>
      <c r="I677" s="4"/>
      <c r="J677" s="4"/>
      <c r="K677" s="4"/>
      <c r="L677" s="4"/>
      <c r="M677" s="4"/>
      <c r="N677" s="4"/>
      <c r="O677" s="4"/>
      <c r="P677" s="4"/>
      <c r="Q677" s="4"/>
      <c r="R677" s="4"/>
      <c r="S677" s="4"/>
      <c r="T677" s="4"/>
      <c r="U677" s="4"/>
      <c r="V677" s="4"/>
      <c r="W677" s="4"/>
    </row>
    <row r="678" spans="1:23" ht="14.25" customHeight="1">
      <c r="A678" s="4"/>
      <c r="B678" s="4"/>
      <c r="C678" s="4"/>
      <c r="D678" s="4"/>
      <c r="E678" s="4"/>
      <c r="F678" s="4"/>
      <c r="G678" s="4"/>
      <c r="H678" s="4"/>
      <c r="I678" s="4"/>
      <c r="J678" s="4"/>
      <c r="K678" s="4"/>
      <c r="L678" s="4"/>
      <c r="M678" s="4"/>
      <c r="N678" s="4"/>
      <c r="O678" s="4"/>
      <c r="P678" s="4"/>
      <c r="Q678" s="4"/>
      <c r="R678" s="4"/>
      <c r="S678" s="4"/>
      <c r="T678" s="4"/>
      <c r="U678" s="4"/>
      <c r="V678" s="4"/>
      <c r="W678" s="4"/>
    </row>
    <row r="679" spans="1:23" ht="14.25" customHeight="1">
      <c r="A679" s="4"/>
      <c r="B679" s="4"/>
      <c r="C679" s="4"/>
      <c r="D679" s="4"/>
      <c r="E679" s="4"/>
      <c r="F679" s="4"/>
      <c r="G679" s="4"/>
      <c r="H679" s="4"/>
      <c r="I679" s="4"/>
      <c r="J679" s="4"/>
      <c r="K679" s="4"/>
      <c r="L679" s="4"/>
      <c r="M679" s="4"/>
      <c r="N679" s="4"/>
      <c r="O679" s="4"/>
      <c r="P679" s="4"/>
      <c r="Q679" s="4"/>
      <c r="R679" s="4"/>
      <c r="S679" s="4"/>
      <c r="T679" s="4"/>
      <c r="U679" s="4"/>
      <c r="V679" s="4"/>
      <c r="W679" s="4"/>
    </row>
    <row r="680" spans="1:23" ht="14.25" customHeight="1">
      <c r="A680" s="4"/>
      <c r="B680" s="4"/>
      <c r="C680" s="4"/>
      <c r="D680" s="4"/>
      <c r="E680" s="4"/>
      <c r="F680" s="4"/>
      <c r="G680" s="4"/>
      <c r="H680" s="4"/>
      <c r="I680" s="4"/>
      <c r="J680" s="4"/>
      <c r="K680" s="4"/>
      <c r="L680" s="4"/>
      <c r="M680" s="4"/>
      <c r="N680" s="4"/>
      <c r="O680" s="4"/>
      <c r="P680" s="4"/>
      <c r="Q680" s="4"/>
      <c r="R680" s="4"/>
      <c r="S680" s="4"/>
      <c r="T680" s="4"/>
      <c r="U680" s="4"/>
      <c r="V680" s="4"/>
      <c r="W680" s="4"/>
    </row>
    <row r="681" spans="1:23" ht="14.25" customHeight="1">
      <c r="A681" s="4"/>
      <c r="B681" s="4"/>
      <c r="C681" s="4"/>
      <c r="D681" s="4"/>
      <c r="E681" s="4"/>
      <c r="F681" s="4"/>
      <c r="G681" s="4"/>
      <c r="H681" s="4"/>
      <c r="I681" s="4"/>
      <c r="J681" s="4"/>
      <c r="K681" s="4"/>
      <c r="L681" s="4"/>
      <c r="M681" s="4"/>
      <c r="N681" s="4"/>
      <c r="O681" s="4"/>
      <c r="P681" s="4"/>
      <c r="Q681" s="4"/>
      <c r="R681" s="4"/>
      <c r="S681" s="4"/>
      <c r="T681" s="4"/>
      <c r="U681" s="4"/>
      <c r="V681" s="4"/>
      <c r="W681" s="4"/>
    </row>
    <row r="682" spans="1:23" ht="14.25" customHeight="1">
      <c r="A682" s="4"/>
      <c r="B682" s="4"/>
      <c r="C682" s="4"/>
      <c r="D682" s="4"/>
      <c r="E682" s="4"/>
      <c r="F682" s="4"/>
      <c r="G682" s="4"/>
      <c r="H682" s="4"/>
      <c r="I682" s="4"/>
      <c r="J682" s="4"/>
      <c r="K682" s="4"/>
      <c r="L682" s="4"/>
      <c r="M682" s="4"/>
      <c r="N682" s="4"/>
      <c r="O682" s="4"/>
      <c r="P682" s="4"/>
      <c r="Q682" s="4"/>
      <c r="R682" s="4"/>
      <c r="S682" s="4"/>
      <c r="T682" s="4"/>
      <c r="U682" s="4"/>
      <c r="V682" s="4"/>
      <c r="W682" s="4"/>
    </row>
    <row r="683" spans="1:23" ht="14.25" customHeight="1">
      <c r="A683" s="4"/>
      <c r="B683" s="4"/>
      <c r="C683" s="4"/>
      <c r="D683" s="4"/>
      <c r="E683" s="4"/>
      <c r="F683" s="4"/>
      <c r="G683" s="4"/>
      <c r="H683" s="4"/>
      <c r="I683" s="4"/>
      <c r="J683" s="4"/>
      <c r="K683" s="4"/>
      <c r="L683" s="4"/>
      <c r="M683" s="4"/>
      <c r="N683" s="4"/>
      <c r="O683" s="4"/>
      <c r="P683" s="4"/>
      <c r="Q683" s="4"/>
      <c r="R683" s="4"/>
      <c r="S683" s="4"/>
      <c r="T683" s="4"/>
      <c r="U683" s="4"/>
      <c r="V683" s="4"/>
      <c r="W683" s="4"/>
    </row>
    <row r="684" spans="1:23" ht="14.25" customHeight="1">
      <c r="A684" s="4"/>
      <c r="B684" s="4"/>
      <c r="C684" s="4"/>
      <c r="D684" s="4"/>
      <c r="E684" s="4"/>
      <c r="F684" s="4"/>
      <c r="G684" s="4"/>
      <c r="H684" s="4"/>
      <c r="I684" s="4"/>
      <c r="J684" s="4"/>
      <c r="K684" s="4"/>
      <c r="L684" s="4"/>
      <c r="M684" s="4"/>
      <c r="N684" s="4"/>
      <c r="O684" s="4"/>
      <c r="P684" s="4"/>
      <c r="Q684" s="4"/>
      <c r="R684" s="4"/>
      <c r="S684" s="4"/>
      <c r="T684" s="4"/>
      <c r="U684" s="4"/>
      <c r="V684" s="4"/>
      <c r="W684" s="4"/>
    </row>
    <row r="685" spans="1:23" ht="14.25" customHeight="1">
      <c r="A685" s="4"/>
      <c r="B685" s="4"/>
      <c r="C685" s="4"/>
      <c r="D685" s="4"/>
      <c r="E685" s="4"/>
      <c r="F685" s="4"/>
      <c r="G685" s="4"/>
      <c r="H685" s="4"/>
      <c r="I685" s="4"/>
      <c r="J685" s="4"/>
      <c r="K685" s="4"/>
      <c r="L685" s="4"/>
      <c r="M685" s="4"/>
      <c r="N685" s="4"/>
      <c r="O685" s="4"/>
      <c r="P685" s="4"/>
      <c r="Q685" s="4"/>
      <c r="R685" s="4"/>
      <c r="S685" s="4"/>
      <c r="T685" s="4"/>
      <c r="U685" s="4"/>
      <c r="V685" s="4"/>
      <c r="W685" s="4"/>
    </row>
    <row r="686" spans="1:23" ht="14.25" customHeight="1">
      <c r="A686" s="4"/>
      <c r="B686" s="4"/>
      <c r="C686" s="4"/>
      <c r="D686" s="4"/>
      <c r="E686" s="4"/>
      <c r="F686" s="4"/>
      <c r="G686" s="4"/>
      <c r="H686" s="4"/>
      <c r="I686" s="4"/>
      <c r="J686" s="4"/>
      <c r="K686" s="4"/>
      <c r="L686" s="4"/>
      <c r="M686" s="4"/>
      <c r="N686" s="4"/>
      <c r="O686" s="4"/>
      <c r="P686" s="4"/>
      <c r="Q686" s="4"/>
      <c r="R686" s="4"/>
      <c r="S686" s="4"/>
      <c r="T686" s="4"/>
      <c r="U686" s="4"/>
      <c r="V686" s="4"/>
      <c r="W686" s="4"/>
    </row>
    <row r="687" spans="1:23" ht="14.25" customHeight="1">
      <c r="A687" s="4"/>
      <c r="B687" s="4"/>
      <c r="C687" s="4"/>
      <c r="D687" s="4"/>
      <c r="E687" s="4"/>
      <c r="F687" s="4"/>
      <c r="G687" s="4"/>
      <c r="H687" s="4"/>
      <c r="I687" s="4"/>
      <c r="J687" s="4"/>
      <c r="K687" s="4"/>
      <c r="L687" s="4"/>
      <c r="M687" s="4"/>
      <c r="N687" s="4"/>
      <c r="O687" s="4"/>
      <c r="P687" s="4"/>
      <c r="Q687" s="4"/>
      <c r="R687" s="4"/>
      <c r="S687" s="4"/>
      <c r="T687" s="4"/>
      <c r="U687" s="4"/>
      <c r="V687" s="4"/>
      <c r="W687" s="4"/>
    </row>
    <row r="688" spans="1:23" ht="14.25" customHeight="1">
      <c r="A688" s="4"/>
      <c r="B688" s="4"/>
      <c r="C688" s="4"/>
      <c r="D688" s="4"/>
      <c r="E688" s="4"/>
      <c r="F688" s="4"/>
      <c r="G688" s="4"/>
      <c r="H688" s="4"/>
      <c r="I688" s="4"/>
      <c r="J688" s="4"/>
      <c r="K688" s="4"/>
      <c r="L688" s="4"/>
      <c r="M688" s="4"/>
      <c r="N688" s="4"/>
      <c r="O688" s="4"/>
      <c r="P688" s="4"/>
      <c r="Q688" s="4"/>
      <c r="R688" s="4"/>
      <c r="S688" s="4"/>
      <c r="T688" s="4"/>
      <c r="U688" s="4"/>
      <c r="V688" s="4"/>
      <c r="W688" s="4"/>
    </row>
    <row r="689" spans="1:23" ht="14.25" customHeight="1">
      <c r="A689" s="4"/>
      <c r="B689" s="4"/>
      <c r="C689" s="4"/>
      <c r="D689" s="4"/>
      <c r="E689" s="4"/>
      <c r="F689" s="4"/>
      <c r="G689" s="4"/>
      <c r="H689" s="4"/>
      <c r="I689" s="4"/>
      <c r="J689" s="4"/>
      <c r="K689" s="4"/>
      <c r="L689" s="4"/>
      <c r="M689" s="4"/>
      <c r="N689" s="4"/>
      <c r="O689" s="4"/>
      <c r="P689" s="4"/>
      <c r="Q689" s="4"/>
      <c r="R689" s="4"/>
      <c r="S689" s="4"/>
      <c r="T689" s="4"/>
      <c r="U689" s="4"/>
      <c r="V689" s="4"/>
      <c r="W689" s="4"/>
    </row>
    <row r="690" spans="1:23" ht="14.25" customHeight="1">
      <c r="A690" s="4"/>
      <c r="B690" s="4"/>
      <c r="C690" s="4"/>
      <c r="D690" s="4"/>
      <c r="E690" s="4"/>
      <c r="F690" s="4"/>
      <c r="G690" s="4"/>
      <c r="H690" s="4"/>
      <c r="I690" s="4"/>
      <c r="J690" s="4"/>
      <c r="K690" s="4"/>
      <c r="L690" s="4"/>
      <c r="M690" s="4"/>
      <c r="N690" s="4"/>
      <c r="O690" s="4"/>
      <c r="P690" s="4"/>
      <c r="Q690" s="4"/>
      <c r="R690" s="4"/>
      <c r="S690" s="4"/>
      <c r="T690" s="4"/>
      <c r="U690" s="4"/>
      <c r="V690" s="4"/>
      <c r="W690" s="4"/>
    </row>
    <row r="691" spans="1:23" ht="14.25" customHeight="1">
      <c r="A691" s="4"/>
      <c r="B691" s="4"/>
      <c r="C691" s="4"/>
      <c r="D691" s="4"/>
      <c r="E691" s="4"/>
      <c r="F691" s="4"/>
      <c r="G691" s="4"/>
      <c r="H691" s="4"/>
      <c r="I691" s="4"/>
      <c r="J691" s="4"/>
      <c r="K691" s="4"/>
      <c r="L691" s="4"/>
      <c r="M691" s="4"/>
      <c r="N691" s="4"/>
      <c r="O691" s="4"/>
      <c r="P691" s="4"/>
      <c r="Q691" s="4"/>
      <c r="R691" s="4"/>
      <c r="S691" s="4"/>
      <c r="T691" s="4"/>
      <c r="U691" s="4"/>
      <c r="V691" s="4"/>
      <c r="W691" s="4"/>
    </row>
    <row r="692" spans="1:23" ht="14.25" customHeight="1">
      <c r="A692" s="4"/>
      <c r="B692" s="4"/>
      <c r="C692" s="4"/>
      <c r="D692" s="4"/>
      <c r="E692" s="4"/>
      <c r="F692" s="4"/>
      <c r="G692" s="4"/>
      <c r="H692" s="4"/>
      <c r="I692" s="4"/>
      <c r="J692" s="4"/>
      <c r="K692" s="4"/>
      <c r="L692" s="4"/>
      <c r="M692" s="4"/>
      <c r="N692" s="4"/>
      <c r="O692" s="4"/>
      <c r="P692" s="4"/>
      <c r="Q692" s="4"/>
      <c r="R692" s="4"/>
      <c r="S692" s="4"/>
      <c r="T692" s="4"/>
      <c r="U692" s="4"/>
      <c r="V692" s="4"/>
      <c r="W692" s="4"/>
    </row>
    <row r="693" spans="1:23" ht="14.25" customHeight="1">
      <c r="A693" s="4"/>
      <c r="B693" s="4"/>
      <c r="C693" s="4"/>
      <c r="D693" s="4"/>
      <c r="E693" s="4"/>
      <c r="F693" s="4"/>
      <c r="G693" s="4"/>
      <c r="H693" s="4"/>
      <c r="I693" s="4"/>
      <c r="J693" s="4"/>
      <c r="K693" s="4"/>
      <c r="L693" s="4"/>
      <c r="M693" s="4"/>
      <c r="N693" s="4"/>
      <c r="O693" s="4"/>
      <c r="P693" s="4"/>
      <c r="Q693" s="4"/>
      <c r="R693" s="4"/>
      <c r="S693" s="4"/>
      <c r="T693" s="4"/>
      <c r="U693" s="4"/>
      <c r="V693" s="4"/>
      <c r="W693" s="4"/>
    </row>
    <row r="694" spans="1:23" ht="14.25" customHeight="1">
      <c r="A694" s="4"/>
      <c r="B694" s="4"/>
      <c r="C694" s="4"/>
      <c r="D694" s="4"/>
      <c r="E694" s="4"/>
      <c r="F694" s="4"/>
      <c r="G694" s="4"/>
      <c r="H694" s="4"/>
      <c r="I694" s="4"/>
      <c r="J694" s="4"/>
      <c r="K694" s="4"/>
      <c r="L694" s="4"/>
      <c r="M694" s="4"/>
      <c r="N694" s="4"/>
      <c r="O694" s="4"/>
      <c r="P694" s="4"/>
      <c r="Q694" s="4"/>
      <c r="R694" s="4"/>
      <c r="S694" s="4"/>
      <c r="T694" s="4"/>
      <c r="U694" s="4"/>
      <c r="V694" s="4"/>
      <c r="W694" s="4"/>
    </row>
    <row r="695" spans="1:23" ht="14.25" customHeight="1">
      <c r="A695" s="4"/>
      <c r="B695" s="4"/>
      <c r="C695" s="4"/>
      <c r="D695" s="4"/>
      <c r="E695" s="4"/>
      <c r="F695" s="4"/>
      <c r="G695" s="4"/>
      <c r="H695" s="4"/>
      <c r="I695" s="4"/>
      <c r="J695" s="4"/>
      <c r="K695" s="4"/>
      <c r="L695" s="4"/>
      <c r="M695" s="4"/>
      <c r="N695" s="4"/>
      <c r="O695" s="4"/>
      <c r="P695" s="4"/>
      <c r="Q695" s="4"/>
      <c r="R695" s="4"/>
      <c r="S695" s="4"/>
      <c r="T695" s="4"/>
      <c r="U695" s="4"/>
      <c r="V695" s="4"/>
      <c r="W695" s="4"/>
    </row>
    <row r="696" spans="1:23" ht="14.25" customHeight="1">
      <c r="A696" s="4"/>
      <c r="B696" s="4"/>
      <c r="C696" s="4"/>
      <c r="D696" s="4"/>
      <c r="E696" s="4"/>
      <c r="F696" s="4"/>
      <c r="G696" s="4"/>
      <c r="H696" s="4"/>
      <c r="I696" s="4"/>
      <c r="J696" s="4"/>
      <c r="K696" s="4"/>
      <c r="L696" s="4"/>
      <c r="M696" s="4"/>
      <c r="N696" s="4"/>
      <c r="O696" s="4"/>
      <c r="P696" s="4"/>
      <c r="Q696" s="4"/>
      <c r="R696" s="4"/>
      <c r="S696" s="4"/>
      <c r="T696" s="4"/>
      <c r="U696" s="4"/>
      <c r="V696" s="4"/>
      <c r="W696" s="4"/>
    </row>
    <row r="697" spans="1:23" ht="14.25" customHeight="1">
      <c r="A697" s="4"/>
      <c r="B697" s="4"/>
      <c r="C697" s="4"/>
      <c r="D697" s="4"/>
      <c r="E697" s="4"/>
      <c r="F697" s="4"/>
      <c r="G697" s="4"/>
      <c r="H697" s="4"/>
      <c r="I697" s="4"/>
      <c r="J697" s="4"/>
      <c r="K697" s="4"/>
      <c r="L697" s="4"/>
      <c r="M697" s="4"/>
      <c r="N697" s="4"/>
      <c r="O697" s="4"/>
      <c r="P697" s="4"/>
      <c r="Q697" s="4"/>
      <c r="R697" s="4"/>
      <c r="S697" s="4"/>
      <c r="T697" s="4"/>
      <c r="U697" s="4"/>
      <c r="V697" s="4"/>
      <c r="W697" s="4"/>
    </row>
    <row r="698" spans="1:23" ht="14.25" customHeight="1">
      <c r="A698" s="4"/>
      <c r="B698" s="4"/>
      <c r="C698" s="4"/>
      <c r="D698" s="4"/>
      <c r="E698" s="4"/>
      <c r="F698" s="4"/>
      <c r="G698" s="4"/>
      <c r="H698" s="4"/>
      <c r="I698" s="4"/>
      <c r="J698" s="4"/>
      <c r="K698" s="4"/>
      <c r="L698" s="4"/>
      <c r="M698" s="4"/>
      <c r="N698" s="4"/>
      <c r="O698" s="4"/>
      <c r="P698" s="4"/>
      <c r="Q698" s="4"/>
      <c r="R698" s="4"/>
      <c r="S698" s="4"/>
      <c r="T698" s="4"/>
      <c r="U698" s="4"/>
      <c r="V698" s="4"/>
      <c r="W698" s="4"/>
    </row>
    <row r="699" spans="1:23" ht="14.25" customHeight="1">
      <c r="A699" s="4"/>
      <c r="B699" s="4"/>
      <c r="C699" s="4"/>
      <c r="D699" s="4"/>
      <c r="E699" s="4"/>
      <c r="F699" s="4"/>
      <c r="G699" s="4"/>
      <c r="H699" s="4"/>
      <c r="I699" s="4"/>
      <c r="J699" s="4"/>
      <c r="K699" s="4"/>
      <c r="L699" s="4"/>
      <c r="M699" s="4"/>
      <c r="N699" s="4"/>
      <c r="O699" s="4"/>
      <c r="P699" s="4"/>
      <c r="Q699" s="4"/>
      <c r="R699" s="4"/>
      <c r="S699" s="4"/>
      <c r="T699" s="4"/>
      <c r="U699" s="4"/>
      <c r="V699" s="4"/>
      <c r="W699" s="4"/>
    </row>
    <row r="700" spans="1:23" ht="14.25" customHeight="1">
      <c r="A700" s="4"/>
      <c r="B700" s="4"/>
      <c r="C700" s="4"/>
      <c r="D700" s="4"/>
      <c r="E700" s="4"/>
      <c r="F700" s="4"/>
      <c r="G700" s="4"/>
      <c r="H700" s="4"/>
      <c r="I700" s="4"/>
      <c r="J700" s="4"/>
      <c r="K700" s="4"/>
      <c r="L700" s="4"/>
      <c r="M700" s="4"/>
      <c r="N700" s="4"/>
      <c r="O700" s="4"/>
      <c r="P700" s="4"/>
      <c r="Q700" s="4"/>
      <c r="R700" s="4"/>
      <c r="S700" s="4"/>
      <c r="T700" s="4"/>
      <c r="U700" s="4"/>
      <c r="V700" s="4"/>
      <c r="W700" s="4"/>
    </row>
    <row r="701" spans="1:23" ht="14.25" customHeight="1">
      <c r="A701" s="4"/>
      <c r="B701" s="4"/>
      <c r="C701" s="4"/>
      <c r="D701" s="4"/>
      <c r="E701" s="4"/>
      <c r="F701" s="4"/>
      <c r="G701" s="4"/>
      <c r="H701" s="4"/>
      <c r="I701" s="4"/>
      <c r="J701" s="4"/>
      <c r="K701" s="4"/>
      <c r="L701" s="4"/>
      <c r="M701" s="4"/>
      <c r="N701" s="4"/>
      <c r="O701" s="4"/>
      <c r="P701" s="4"/>
      <c r="Q701" s="4"/>
      <c r="R701" s="4"/>
      <c r="S701" s="4"/>
      <c r="T701" s="4"/>
      <c r="U701" s="4"/>
      <c r="V701" s="4"/>
      <c r="W701" s="4"/>
    </row>
    <row r="702" spans="1:23" ht="14.25" customHeight="1">
      <c r="A702" s="4"/>
      <c r="B702" s="4"/>
      <c r="C702" s="4"/>
      <c r="D702" s="4"/>
      <c r="E702" s="4"/>
      <c r="F702" s="4"/>
      <c r="G702" s="4"/>
      <c r="H702" s="4"/>
      <c r="I702" s="4"/>
      <c r="J702" s="4"/>
      <c r="K702" s="4"/>
      <c r="L702" s="4"/>
      <c r="M702" s="4"/>
      <c r="N702" s="4"/>
      <c r="O702" s="4"/>
      <c r="P702" s="4"/>
      <c r="Q702" s="4"/>
      <c r="R702" s="4"/>
      <c r="S702" s="4"/>
      <c r="T702" s="4"/>
      <c r="U702" s="4"/>
      <c r="V702" s="4"/>
      <c r="W702" s="4"/>
    </row>
    <row r="703" spans="1:23" ht="14.25" customHeight="1">
      <c r="A703" s="4"/>
      <c r="B703" s="4"/>
      <c r="C703" s="4"/>
      <c r="D703" s="4"/>
      <c r="E703" s="4"/>
      <c r="F703" s="4"/>
      <c r="G703" s="4"/>
      <c r="H703" s="4"/>
      <c r="I703" s="4"/>
      <c r="J703" s="4"/>
      <c r="K703" s="4"/>
      <c r="L703" s="4"/>
      <c r="M703" s="4"/>
      <c r="N703" s="4"/>
      <c r="O703" s="4"/>
      <c r="P703" s="4"/>
      <c r="Q703" s="4"/>
      <c r="R703" s="4"/>
      <c r="S703" s="4"/>
      <c r="T703" s="4"/>
      <c r="U703" s="4"/>
      <c r="V703" s="4"/>
      <c r="W703" s="4"/>
    </row>
    <row r="704" spans="1:23" ht="14.25" customHeight="1">
      <c r="A704" s="4"/>
      <c r="B704" s="4"/>
      <c r="C704" s="4"/>
      <c r="D704" s="4"/>
      <c r="E704" s="4"/>
      <c r="F704" s="4"/>
      <c r="G704" s="4"/>
      <c r="H704" s="4"/>
      <c r="I704" s="4"/>
      <c r="J704" s="4"/>
      <c r="K704" s="4"/>
      <c r="L704" s="4"/>
      <c r="M704" s="4"/>
      <c r="N704" s="4"/>
      <c r="O704" s="4"/>
      <c r="P704" s="4"/>
      <c r="Q704" s="4"/>
      <c r="R704" s="4"/>
      <c r="S704" s="4"/>
      <c r="T704" s="4"/>
      <c r="U704" s="4"/>
      <c r="V704" s="4"/>
      <c r="W704" s="4"/>
    </row>
    <row r="705" spans="1:23" ht="14.25" customHeight="1">
      <c r="A705" s="4"/>
      <c r="B705" s="4"/>
      <c r="C705" s="4"/>
      <c r="D705" s="4"/>
      <c r="E705" s="4"/>
      <c r="F705" s="4"/>
      <c r="G705" s="4"/>
      <c r="H705" s="4"/>
      <c r="I705" s="4"/>
      <c r="J705" s="4"/>
      <c r="K705" s="4"/>
      <c r="L705" s="4"/>
      <c r="M705" s="4"/>
      <c r="N705" s="4"/>
      <c r="O705" s="4"/>
      <c r="P705" s="4"/>
      <c r="Q705" s="4"/>
      <c r="R705" s="4"/>
      <c r="S705" s="4"/>
      <c r="T705" s="4"/>
      <c r="U705" s="4"/>
      <c r="V705" s="4"/>
      <c r="W705" s="4"/>
    </row>
    <row r="706" spans="1:23" ht="14.25" customHeight="1">
      <c r="A706" s="4"/>
      <c r="B706" s="4"/>
      <c r="C706" s="4"/>
      <c r="D706" s="4"/>
      <c r="E706" s="4"/>
      <c r="F706" s="4"/>
      <c r="G706" s="4"/>
      <c r="H706" s="4"/>
      <c r="I706" s="4"/>
      <c r="J706" s="4"/>
      <c r="K706" s="4"/>
      <c r="L706" s="4"/>
      <c r="M706" s="4"/>
      <c r="N706" s="4"/>
      <c r="O706" s="4"/>
      <c r="P706" s="4"/>
      <c r="Q706" s="4"/>
      <c r="R706" s="4"/>
      <c r="S706" s="4"/>
      <c r="T706" s="4"/>
      <c r="U706" s="4"/>
      <c r="V706" s="4"/>
      <c r="W706" s="4"/>
    </row>
    <row r="707" spans="1:23" ht="14.25" customHeight="1">
      <c r="A707" s="4"/>
      <c r="B707" s="4"/>
      <c r="C707" s="4"/>
      <c r="D707" s="4"/>
      <c r="E707" s="4"/>
      <c r="F707" s="4"/>
      <c r="G707" s="4"/>
      <c r="H707" s="4"/>
      <c r="I707" s="4"/>
      <c r="J707" s="4"/>
      <c r="K707" s="4"/>
      <c r="L707" s="4"/>
      <c r="M707" s="4"/>
      <c r="N707" s="4"/>
      <c r="O707" s="4"/>
      <c r="P707" s="4"/>
      <c r="Q707" s="4"/>
      <c r="R707" s="4"/>
      <c r="S707" s="4"/>
      <c r="T707" s="4"/>
      <c r="U707" s="4"/>
      <c r="V707" s="4"/>
      <c r="W707" s="4"/>
    </row>
    <row r="708" spans="1:23" ht="14.25" customHeight="1">
      <c r="A708" s="4"/>
      <c r="B708" s="4"/>
      <c r="C708" s="4"/>
      <c r="D708" s="4"/>
      <c r="E708" s="4"/>
      <c r="F708" s="4"/>
      <c r="G708" s="4"/>
      <c r="H708" s="4"/>
      <c r="I708" s="4"/>
      <c r="J708" s="4"/>
      <c r="K708" s="4"/>
      <c r="L708" s="4"/>
      <c r="M708" s="4"/>
      <c r="N708" s="4"/>
      <c r="O708" s="4"/>
      <c r="P708" s="4"/>
      <c r="Q708" s="4"/>
      <c r="R708" s="4"/>
      <c r="S708" s="4"/>
      <c r="T708" s="4"/>
      <c r="U708" s="4"/>
      <c r="V708" s="4"/>
      <c r="W708" s="4"/>
    </row>
    <row r="709" spans="1:23" ht="14.25" customHeight="1">
      <c r="A709" s="4"/>
      <c r="B709" s="4"/>
      <c r="C709" s="4"/>
      <c r="D709" s="4"/>
      <c r="E709" s="4"/>
      <c r="F709" s="4"/>
      <c r="G709" s="4"/>
      <c r="H709" s="4"/>
      <c r="I709" s="4"/>
      <c r="J709" s="4"/>
      <c r="K709" s="4"/>
      <c r="L709" s="4"/>
      <c r="M709" s="4"/>
      <c r="N709" s="4"/>
      <c r="O709" s="4"/>
      <c r="P709" s="4"/>
      <c r="Q709" s="4"/>
      <c r="R709" s="4"/>
      <c r="S709" s="4"/>
      <c r="T709" s="4"/>
      <c r="U709" s="4"/>
      <c r="V709" s="4"/>
      <c r="W709" s="4"/>
    </row>
    <row r="710" spans="1:23" ht="14.25" customHeight="1">
      <c r="A710" s="4"/>
      <c r="B710" s="4"/>
      <c r="C710" s="4"/>
      <c r="D710" s="4"/>
      <c r="E710" s="4"/>
      <c r="F710" s="4"/>
      <c r="G710" s="4"/>
      <c r="H710" s="4"/>
      <c r="I710" s="4"/>
      <c r="J710" s="4"/>
      <c r="K710" s="4"/>
      <c r="L710" s="4"/>
      <c r="M710" s="4"/>
      <c r="N710" s="4"/>
      <c r="O710" s="4"/>
      <c r="P710" s="4"/>
      <c r="Q710" s="4"/>
      <c r="R710" s="4"/>
      <c r="S710" s="4"/>
      <c r="T710" s="4"/>
      <c r="U710" s="4"/>
      <c r="V710" s="4"/>
      <c r="W710" s="4"/>
    </row>
    <row r="711" spans="1:23" ht="14.25" customHeight="1">
      <c r="A711" s="4"/>
      <c r="B711" s="4"/>
      <c r="C711" s="4"/>
      <c r="D711" s="4"/>
      <c r="E711" s="4"/>
      <c r="F711" s="4"/>
      <c r="G711" s="4"/>
      <c r="H711" s="4"/>
      <c r="I711" s="4"/>
      <c r="J711" s="4"/>
      <c r="K711" s="4"/>
      <c r="L711" s="4"/>
      <c r="M711" s="4"/>
      <c r="N711" s="4"/>
      <c r="O711" s="4"/>
      <c r="P711" s="4"/>
      <c r="Q711" s="4"/>
      <c r="R711" s="4"/>
      <c r="S711" s="4"/>
      <c r="T711" s="4"/>
      <c r="U711" s="4"/>
      <c r="V711" s="4"/>
      <c r="W711" s="4"/>
    </row>
    <row r="712" spans="1:23" ht="14.25" customHeight="1">
      <c r="A712" s="4"/>
      <c r="B712" s="4"/>
      <c r="C712" s="4"/>
      <c r="D712" s="4"/>
      <c r="E712" s="4"/>
      <c r="F712" s="4"/>
      <c r="G712" s="4"/>
      <c r="H712" s="4"/>
      <c r="I712" s="4"/>
      <c r="J712" s="4"/>
      <c r="K712" s="4"/>
      <c r="L712" s="4"/>
      <c r="M712" s="4"/>
      <c r="N712" s="4"/>
      <c r="O712" s="4"/>
      <c r="P712" s="4"/>
      <c r="Q712" s="4"/>
      <c r="R712" s="4"/>
      <c r="S712" s="4"/>
      <c r="T712" s="4"/>
      <c r="U712" s="4"/>
      <c r="V712" s="4"/>
      <c r="W712" s="4"/>
    </row>
    <row r="713" spans="1:23" ht="14.25" customHeight="1">
      <c r="A713" s="4"/>
      <c r="B713" s="4"/>
      <c r="C713" s="4"/>
      <c r="D713" s="4"/>
      <c r="E713" s="4"/>
      <c r="F713" s="4"/>
      <c r="G713" s="4"/>
      <c r="H713" s="4"/>
      <c r="I713" s="4"/>
      <c r="J713" s="4"/>
      <c r="K713" s="4"/>
      <c r="L713" s="4"/>
      <c r="M713" s="4"/>
      <c r="N713" s="4"/>
      <c r="O713" s="4"/>
      <c r="P713" s="4"/>
      <c r="Q713" s="4"/>
      <c r="R713" s="4"/>
      <c r="S713" s="4"/>
      <c r="T713" s="4"/>
      <c r="U713" s="4"/>
      <c r="V713" s="4"/>
      <c r="W713" s="4"/>
    </row>
    <row r="714" spans="1:23" ht="14.25" customHeight="1">
      <c r="A714" s="4"/>
      <c r="B714" s="4"/>
      <c r="C714" s="4"/>
      <c r="D714" s="4"/>
      <c r="E714" s="4"/>
      <c r="F714" s="4"/>
      <c r="G714" s="4"/>
      <c r="H714" s="4"/>
      <c r="I714" s="4"/>
      <c r="J714" s="4"/>
      <c r="K714" s="4"/>
      <c r="L714" s="4"/>
      <c r="M714" s="4"/>
      <c r="N714" s="4"/>
      <c r="O714" s="4"/>
      <c r="P714" s="4"/>
      <c r="Q714" s="4"/>
      <c r="R714" s="4"/>
      <c r="S714" s="4"/>
      <c r="T714" s="4"/>
      <c r="U714" s="4"/>
      <c r="V714" s="4"/>
      <c r="W714" s="4"/>
    </row>
    <row r="715" spans="1:23" ht="14.25" customHeight="1">
      <c r="A715" s="4"/>
      <c r="B715" s="4"/>
      <c r="C715" s="4"/>
      <c r="D715" s="4"/>
      <c r="E715" s="4"/>
      <c r="F715" s="4"/>
      <c r="G715" s="4"/>
      <c r="H715" s="4"/>
      <c r="I715" s="4"/>
      <c r="J715" s="4"/>
      <c r="K715" s="4"/>
      <c r="L715" s="4"/>
      <c r="M715" s="4"/>
      <c r="N715" s="4"/>
      <c r="O715" s="4"/>
      <c r="P715" s="4"/>
      <c r="Q715" s="4"/>
      <c r="R715" s="4"/>
      <c r="S715" s="4"/>
      <c r="T715" s="4"/>
      <c r="U715" s="4"/>
      <c r="V715" s="4"/>
      <c r="W715" s="4"/>
    </row>
    <row r="716" spans="1:23" ht="14.25" customHeight="1">
      <c r="A716" s="4"/>
      <c r="B716" s="4"/>
      <c r="C716" s="4"/>
      <c r="D716" s="4"/>
      <c r="E716" s="4"/>
      <c r="F716" s="4"/>
      <c r="G716" s="4"/>
      <c r="H716" s="4"/>
      <c r="I716" s="4"/>
      <c r="J716" s="4"/>
      <c r="K716" s="4"/>
      <c r="L716" s="4"/>
      <c r="M716" s="4"/>
      <c r="N716" s="4"/>
      <c r="O716" s="4"/>
      <c r="P716" s="4"/>
      <c r="Q716" s="4"/>
      <c r="R716" s="4"/>
      <c r="S716" s="4"/>
      <c r="T716" s="4"/>
      <c r="U716" s="4"/>
      <c r="V716" s="4"/>
      <c r="W716" s="4"/>
    </row>
    <row r="717" spans="1:23" ht="14.25" customHeight="1">
      <c r="A717" s="4"/>
      <c r="B717" s="4"/>
      <c r="C717" s="4"/>
      <c r="D717" s="4"/>
      <c r="E717" s="4"/>
      <c r="F717" s="4"/>
      <c r="G717" s="4"/>
      <c r="H717" s="4"/>
      <c r="I717" s="4"/>
      <c r="J717" s="4"/>
      <c r="K717" s="4"/>
      <c r="L717" s="4"/>
      <c r="M717" s="4"/>
      <c r="N717" s="4"/>
      <c r="O717" s="4"/>
      <c r="P717" s="4"/>
      <c r="Q717" s="4"/>
      <c r="R717" s="4"/>
      <c r="S717" s="4"/>
      <c r="T717" s="4"/>
      <c r="U717" s="4"/>
      <c r="V717" s="4"/>
      <c r="W717" s="4"/>
    </row>
    <row r="718" spans="1:23" ht="14.25" customHeight="1">
      <c r="A718" s="4"/>
      <c r="B718" s="4"/>
      <c r="C718" s="4"/>
      <c r="D718" s="4"/>
      <c r="E718" s="4"/>
      <c r="F718" s="4"/>
      <c r="G718" s="4"/>
      <c r="H718" s="4"/>
      <c r="I718" s="4"/>
      <c r="J718" s="4"/>
      <c r="K718" s="4"/>
      <c r="L718" s="4"/>
      <c r="M718" s="4"/>
      <c r="N718" s="4"/>
      <c r="O718" s="4"/>
      <c r="P718" s="4"/>
      <c r="Q718" s="4"/>
      <c r="R718" s="4"/>
      <c r="S718" s="4"/>
      <c r="T718" s="4"/>
      <c r="U718" s="4"/>
      <c r="V718" s="4"/>
      <c r="W718" s="4"/>
    </row>
    <row r="719" spans="1:23" ht="14.25" customHeight="1">
      <c r="A719" s="4"/>
      <c r="B719" s="4"/>
      <c r="C719" s="4"/>
      <c r="D719" s="4"/>
      <c r="E719" s="4"/>
      <c r="F719" s="4"/>
      <c r="G719" s="4"/>
      <c r="H719" s="4"/>
      <c r="I719" s="4"/>
      <c r="J719" s="4"/>
      <c r="K719" s="4"/>
      <c r="L719" s="4"/>
      <c r="M719" s="4"/>
      <c r="N719" s="4"/>
      <c r="O719" s="4"/>
      <c r="P719" s="4"/>
      <c r="Q719" s="4"/>
      <c r="R719" s="4"/>
      <c r="S719" s="4"/>
      <c r="T719" s="4"/>
      <c r="U719" s="4"/>
      <c r="V719" s="4"/>
      <c r="W719" s="4"/>
    </row>
    <row r="720" spans="1:23" ht="14.25" customHeight="1">
      <c r="A720" s="4"/>
      <c r="B720" s="4"/>
      <c r="C720" s="4"/>
      <c r="D720" s="4"/>
      <c r="E720" s="4"/>
      <c r="F720" s="4"/>
      <c r="G720" s="4"/>
      <c r="H720" s="4"/>
      <c r="I720" s="4"/>
      <c r="J720" s="4"/>
      <c r="K720" s="4"/>
      <c r="L720" s="4"/>
      <c r="M720" s="4"/>
      <c r="N720" s="4"/>
      <c r="O720" s="4"/>
      <c r="P720" s="4"/>
      <c r="Q720" s="4"/>
      <c r="R720" s="4"/>
      <c r="S720" s="4"/>
      <c r="T720" s="4"/>
      <c r="U720" s="4"/>
      <c r="V720" s="4"/>
      <c r="W720" s="4"/>
    </row>
    <row r="721" spans="1:23" ht="14.25" customHeight="1">
      <c r="A721" s="4"/>
      <c r="B721" s="4"/>
      <c r="C721" s="4"/>
      <c r="D721" s="4"/>
      <c r="E721" s="4"/>
      <c r="F721" s="4"/>
      <c r="G721" s="4"/>
      <c r="H721" s="4"/>
      <c r="I721" s="4"/>
      <c r="J721" s="4"/>
      <c r="K721" s="4"/>
      <c r="L721" s="4"/>
      <c r="M721" s="4"/>
      <c r="N721" s="4"/>
      <c r="O721" s="4"/>
      <c r="P721" s="4"/>
      <c r="Q721" s="4"/>
      <c r="R721" s="4"/>
      <c r="S721" s="4"/>
      <c r="T721" s="4"/>
      <c r="U721" s="4"/>
      <c r="V721" s="4"/>
      <c r="W721" s="4"/>
    </row>
    <row r="722" spans="1:23" ht="14.25" customHeight="1">
      <c r="A722" s="4"/>
      <c r="B722" s="4"/>
      <c r="C722" s="4"/>
      <c r="D722" s="4"/>
      <c r="E722" s="4"/>
      <c r="F722" s="4"/>
      <c r="G722" s="4"/>
      <c r="H722" s="4"/>
      <c r="I722" s="4"/>
      <c r="J722" s="4"/>
      <c r="K722" s="4"/>
      <c r="L722" s="4"/>
      <c r="M722" s="4"/>
      <c r="N722" s="4"/>
      <c r="O722" s="4"/>
      <c r="P722" s="4"/>
      <c r="Q722" s="4"/>
      <c r="R722" s="4"/>
      <c r="S722" s="4"/>
      <c r="T722" s="4"/>
      <c r="U722" s="4"/>
      <c r="V722" s="4"/>
      <c r="W722" s="4"/>
    </row>
    <row r="723" spans="1:23" ht="14.25" customHeight="1">
      <c r="A723" s="4"/>
      <c r="B723" s="4"/>
      <c r="C723" s="4"/>
      <c r="D723" s="4"/>
      <c r="E723" s="4"/>
      <c r="F723" s="4"/>
      <c r="G723" s="4"/>
      <c r="H723" s="4"/>
      <c r="I723" s="4"/>
      <c r="J723" s="4"/>
      <c r="K723" s="4"/>
      <c r="L723" s="4"/>
      <c r="M723" s="4"/>
      <c r="N723" s="4"/>
      <c r="O723" s="4"/>
      <c r="P723" s="4"/>
      <c r="Q723" s="4"/>
      <c r="R723" s="4"/>
      <c r="S723" s="4"/>
      <c r="T723" s="4"/>
      <c r="U723" s="4"/>
      <c r="V723" s="4"/>
      <c r="W723" s="4"/>
    </row>
    <row r="724" spans="1:23" ht="14.25" customHeight="1">
      <c r="A724" s="4"/>
      <c r="B724" s="4"/>
      <c r="C724" s="4"/>
      <c r="D724" s="4"/>
      <c r="E724" s="4"/>
      <c r="F724" s="4"/>
      <c r="G724" s="4"/>
      <c r="H724" s="4"/>
      <c r="I724" s="4"/>
      <c r="J724" s="4"/>
      <c r="K724" s="4"/>
      <c r="L724" s="4"/>
      <c r="M724" s="4"/>
      <c r="N724" s="4"/>
      <c r="O724" s="4"/>
      <c r="P724" s="4"/>
      <c r="Q724" s="4"/>
      <c r="R724" s="4"/>
      <c r="S724" s="4"/>
      <c r="T724" s="4"/>
      <c r="U724" s="4"/>
      <c r="V724" s="4"/>
      <c r="W724" s="4"/>
    </row>
    <row r="725" spans="1:23" ht="14.25" customHeight="1">
      <c r="A725" s="4"/>
      <c r="B725" s="4"/>
      <c r="C725" s="4"/>
      <c r="D725" s="4"/>
      <c r="E725" s="4"/>
      <c r="F725" s="4"/>
      <c r="G725" s="4"/>
      <c r="H725" s="4"/>
      <c r="I725" s="4"/>
      <c r="J725" s="4"/>
      <c r="K725" s="4"/>
      <c r="L725" s="4"/>
      <c r="M725" s="4"/>
      <c r="N725" s="4"/>
      <c r="O725" s="4"/>
      <c r="P725" s="4"/>
      <c r="Q725" s="4"/>
      <c r="R725" s="4"/>
      <c r="S725" s="4"/>
      <c r="T725" s="4"/>
      <c r="U725" s="4"/>
      <c r="V725" s="4"/>
      <c r="W725" s="4"/>
    </row>
    <row r="726" spans="1:23" ht="14.25" customHeight="1">
      <c r="A726" s="4"/>
      <c r="B726" s="4"/>
      <c r="C726" s="4"/>
      <c r="D726" s="4"/>
      <c r="E726" s="4"/>
      <c r="F726" s="4"/>
      <c r="G726" s="4"/>
      <c r="H726" s="4"/>
      <c r="I726" s="4"/>
      <c r="J726" s="4"/>
      <c r="K726" s="4"/>
      <c r="L726" s="4"/>
      <c r="M726" s="4"/>
      <c r="N726" s="4"/>
      <c r="O726" s="4"/>
      <c r="P726" s="4"/>
      <c r="Q726" s="4"/>
      <c r="R726" s="4"/>
      <c r="S726" s="4"/>
      <c r="T726" s="4"/>
      <c r="U726" s="4"/>
      <c r="V726" s="4"/>
      <c r="W726" s="4"/>
    </row>
    <row r="727" spans="1:23" ht="14.25" customHeight="1">
      <c r="A727" s="4"/>
      <c r="B727" s="4"/>
      <c r="C727" s="4"/>
      <c r="D727" s="4"/>
      <c r="E727" s="4"/>
      <c r="F727" s="4"/>
      <c r="G727" s="4"/>
      <c r="H727" s="4"/>
      <c r="I727" s="4"/>
      <c r="J727" s="4"/>
      <c r="K727" s="4"/>
      <c r="L727" s="4"/>
      <c r="M727" s="4"/>
      <c r="N727" s="4"/>
      <c r="O727" s="4"/>
      <c r="P727" s="4"/>
      <c r="Q727" s="4"/>
      <c r="R727" s="4"/>
      <c r="S727" s="4"/>
      <c r="T727" s="4"/>
      <c r="U727" s="4"/>
      <c r="V727" s="4"/>
      <c r="W727" s="4"/>
    </row>
    <row r="728" spans="1:23" ht="14.25" customHeight="1">
      <c r="A728" s="4"/>
      <c r="B728" s="4"/>
      <c r="C728" s="4"/>
      <c r="D728" s="4"/>
      <c r="E728" s="4"/>
      <c r="F728" s="4"/>
      <c r="G728" s="4"/>
      <c r="H728" s="4"/>
      <c r="I728" s="4"/>
      <c r="J728" s="4"/>
      <c r="K728" s="4"/>
      <c r="L728" s="4"/>
      <c r="M728" s="4"/>
      <c r="N728" s="4"/>
      <c r="O728" s="4"/>
      <c r="P728" s="4"/>
      <c r="Q728" s="4"/>
      <c r="R728" s="4"/>
      <c r="S728" s="4"/>
      <c r="T728" s="4"/>
      <c r="U728" s="4"/>
      <c r="V728" s="4"/>
      <c r="W728" s="4"/>
    </row>
    <row r="729" spans="1:23" ht="14.25" customHeight="1">
      <c r="A729" s="4"/>
      <c r="B729" s="4"/>
      <c r="C729" s="4"/>
      <c r="D729" s="4"/>
      <c r="E729" s="4"/>
      <c r="F729" s="4"/>
      <c r="G729" s="4"/>
      <c r="H729" s="4"/>
      <c r="I729" s="4"/>
      <c r="J729" s="4"/>
      <c r="K729" s="4"/>
      <c r="L729" s="4"/>
      <c r="M729" s="4"/>
      <c r="N729" s="4"/>
      <c r="O729" s="4"/>
      <c r="P729" s="4"/>
      <c r="Q729" s="4"/>
      <c r="R729" s="4"/>
      <c r="S729" s="4"/>
      <c r="T729" s="4"/>
      <c r="U729" s="4"/>
      <c r="V729" s="4"/>
      <c r="W729" s="4"/>
    </row>
    <row r="730" spans="1:23" ht="14.25" customHeight="1">
      <c r="A730" s="4"/>
      <c r="B730" s="4"/>
      <c r="C730" s="4"/>
      <c r="D730" s="4"/>
      <c r="E730" s="4"/>
      <c r="F730" s="4"/>
      <c r="G730" s="4"/>
      <c r="H730" s="4"/>
      <c r="I730" s="4"/>
      <c r="J730" s="4"/>
      <c r="K730" s="4"/>
      <c r="L730" s="4"/>
      <c r="M730" s="4"/>
      <c r="N730" s="4"/>
      <c r="O730" s="4"/>
      <c r="P730" s="4"/>
      <c r="Q730" s="4"/>
      <c r="R730" s="4"/>
      <c r="S730" s="4"/>
      <c r="T730" s="4"/>
      <c r="U730" s="4"/>
      <c r="V730" s="4"/>
      <c r="W730" s="4"/>
    </row>
    <row r="731" spans="1:23" ht="14.25" customHeight="1">
      <c r="A731" s="4"/>
      <c r="B731" s="4"/>
      <c r="C731" s="4"/>
      <c r="D731" s="4"/>
      <c r="E731" s="4"/>
      <c r="F731" s="4"/>
      <c r="G731" s="4"/>
      <c r="H731" s="4"/>
      <c r="I731" s="4"/>
      <c r="J731" s="4"/>
      <c r="K731" s="4"/>
      <c r="L731" s="4"/>
      <c r="M731" s="4"/>
      <c r="N731" s="4"/>
      <c r="O731" s="4"/>
      <c r="P731" s="4"/>
      <c r="Q731" s="4"/>
      <c r="R731" s="4"/>
      <c r="S731" s="4"/>
      <c r="T731" s="4"/>
      <c r="U731" s="4"/>
      <c r="V731" s="4"/>
      <c r="W731" s="4"/>
    </row>
    <row r="732" spans="1:23" ht="14.25" customHeight="1">
      <c r="A732" s="4"/>
      <c r="B732" s="4"/>
      <c r="C732" s="4"/>
      <c r="D732" s="4"/>
      <c r="E732" s="4"/>
      <c r="F732" s="4"/>
      <c r="G732" s="4"/>
      <c r="H732" s="4"/>
      <c r="I732" s="4"/>
      <c r="J732" s="4"/>
      <c r="K732" s="4"/>
      <c r="L732" s="4"/>
      <c r="M732" s="4"/>
      <c r="N732" s="4"/>
      <c r="O732" s="4"/>
      <c r="P732" s="4"/>
      <c r="Q732" s="4"/>
      <c r="R732" s="4"/>
      <c r="S732" s="4"/>
      <c r="T732" s="4"/>
      <c r="U732" s="4"/>
      <c r="V732" s="4"/>
      <c r="W732" s="4"/>
    </row>
    <row r="733" spans="1:23" ht="14.25" customHeight="1">
      <c r="A733" s="4"/>
      <c r="B733" s="4"/>
      <c r="C733" s="4"/>
      <c r="D733" s="4"/>
      <c r="E733" s="4"/>
      <c r="F733" s="4"/>
      <c r="G733" s="4"/>
      <c r="H733" s="4"/>
      <c r="I733" s="4"/>
      <c r="J733" s="4"/>
      <c r="K733" s="4"/>
      <c r="L733" s="4"/>
      <c r="M733" s="4"/>
      <c r="N733" s="4"/>
      <c r="O733" s="4"/>
      <c r="P733" s="4"/>
      <c r="Q733" s="4"/>
      <c r="R733" s="4"/>
      <c r="S733" s="4"/>
      <c r="T733" s="4"/>
      <c r="U733" s="4"/>
      <c r="V733" s="4"/>
      <c r="W733" s="4"/>
    </row>
    <row r="734" spans="1:23" ht="14.25" customHeight="1">
      <c r="A734" s="4"/>
      <c r="B734" s="4"/>
      <c r="C734" s="4"/>
      <c r="D734" s="4"/>
      <c r="E734" s="4"/>
      <c r="F734" s="4"/>
      <c r="G734" s="4"/>
      <c r="H734" s="4"/>
      <c r="I734" s="4"/>
      <c r="J734" s="4"/>
      <c r="K734" s="4"/>
      <c r="L734" s="4"/>
      <c r="M734" s="4"/>
      <c r="N734" s="4"/>
      <c r="O734" s="4"/>
      <c r="P734" s="4"/>
      <c r="Q734" s="4"/>
      <c r="R734" s="4"/>
      <c r="S734" s="4"/>
      <c r="T734" s="4"/>
      <c r="U734" s="4"/>
      <c r="V734" s="4"/>
      <c r="W734" s="4"/>
    </row>
    <row r="735" spans="1:23" ht="14.25" customHeight="1">
      <c r="A735" s="4"/>
      <c r="B735" s="4"/>
      <c r="C735" s="4"/>
      <c r="D735" s="4"/>
      <c r="E735" s="4"/>
      <c r="F735" s="4"/>
      <c r="G735" s="4"/>
      <c r="H735" s="4"/>
      <c r="I735" s="4"/>
      <c r="J735" s="4"/>
      <c r="K735" s="4"/>
      <c r="L735" s="4"/>
      <c r="M735" s="4"/>
      <c r="N735" s="4"/>
      <c r="O735" s="4"/>
      <c r="P735" s="4"/>
      <c r="Q735" s="4"/>
      <c r="R735" s="4"/>
      <c r="S735" s="4"/>
      <c r="T735" s="4"/>
      <c r="U735" s="4"/>
      <c r="V735" s="4"/>
      <c r="W735" s="4"/>
    </row>
    <row r="736" spans="1:23" ht="14.25" customHeight="1">
      <c r="A736" s="4"/>
      <c r="B736" s="4"/>
      <c r="C736" s="4"/>
      <c r="D736" s="4"/>
      <c r="E736" s="4"/>
      <c r="F736" s="4"/>
      <c r="G736" s="4"/>
      <c r="H736" s="4"/>
      <c r="I736" s="4"/>
      <c r="J736" s="4"/>
      <c r="K736" s="4"/>
      <c r="L736" s="4"/>
      <c r="M736" s="4"/>
      <c r="N736" s="4"/>
      <c r="O736" s="4"/>
      <c r="P736" s="4"/>
      <c r="Q736" s="4"/>
      <c r="R736" s="4"/>
      <c r="S736" s="4"/>
      <c r="T736" s="4"/>
      <c r="U736" s="4"/>
      <c r="V736" s="4"/>
      <c r="W736" s="4"/>
    </row>
    <row r="737" spans="1:23" ht="14.25" customHeight="1">
      <c r="A737" s="4"/>
      <c r="B737" s="4"/>
      <c r="C737" s="4"/>
      <c r="D737" s="4"/>
      <c r="E737" s="4"/>
      <c r="F737" s="4"/>
      <c r="G737" s="4"/>
      <c r="H737" s="4"/>
      <c r="I737" s="4"/>
      <c r="J737" s="4"/>
      <c r="K737" s="4"/>
      <c r="L737" s="4"/>
      <c r="M737" s="4"/>
      <c r="N737" s="4"/>
      <c r="O737" s="4"/>
      <c r="P737" s="4"/>
      <c r="Q737" s="4"/>
      <c r="R737" s="4"/>
      <c r="S737" s="4"/>
      <c r="T737" s="4"/>
      <c r="U737" s="4"/>
      <c r="V737" s="4"/>
      <c r="W737" s="4"/>
    </row>
    <row r="738" spans="1:23" ht="14.25" customHeight="1">
      <c r="A738" s="4"/>
      <c r="B738" s="4"/>
      <c r="C738" s="4"/>
      <c r="D738" s="4"/>
      <c r="E738" s="4"/>
      <c r="F738" s="4"/>
      <c r="G738" s="4"/>
      <c r="H738" s="4"/>
      <c r="I738" s="4"/>
      <c r="J738" s="4"/>
      <c r="K738" s="4"/>
      <c r="L738" s="4"/>
      <c r="M738" s="4"/>
      <c r="N738" s="4"/>
      <c r="O738" s="4"/>
      <c r="P738" s="4"/>
      <c r="Q738" s="4"/>
      <c r="R738" s="4"/>
      <c r="S738" s="4"/>
      <c r="T738" s="4"/>
      <c r="U738" s="4"/>
      <c r="V738" s="4"/>
      <c r="W738" s="4"/>
    </row>
    <row r="739" spans="1:23" ht="14.25" customHeight="1">
      <c r="A739" s="4"/>
      <c r="B739" s="4"/>
      <c r="C739" s="4"/>
      <c r="D739" s="4"/>
      <c r="E739" s="4"/>
      <c r="F739" s="4"/>
      <c r="G739" s="4"/>
      <c r="H739" s="4"/>
      <c r="I739" s="4"/>
      <c r="J739" s="4"/>
      <c r="K739" s="4"/>
      <c r="L739" s="4"/>
      <c r="M739" s="4"/>
      <c r="N739" s="4"/>
      <c r="O739" s="4"/>
      <c r="P739" s="4"/>
      <c r="Q739" s="4"/>
      <c r="R739" s="4"/>
      <c r="S739" s="4"/>
      <c r="T739" s="4"/>
      <c r="U739" s="4"/>
      <c r="V739" s="4"/>
      <c r="W739" s="4"/>
    </row>
    <row r="740" spans="1:23" ht="14.25" customHeight="1">
      <c r="A740" s="4"/>
      <c r="B740" s="4"/>
      <c r="C740" s="4"/>
      <c r="D740" s="4"/>
      <c r="E740" s="4"/>
      <c r="F740" s="4"/>
      <c r="G740" s="4"/>
      <c r="H740" s="4"/>
      <c r="I740" s="4"/>
      <c r="J740" s="4"/>
      <c r="K740" s="4"/>
      <c r="L740" s="4"/>
      <c r="M740" s="4"/>
      <c r="N740" s="4"/>
      <c r="O740" s="4"/>
      <c r="P740" s="4"/>
      <c r="Q740" s="4"/>
      <c r="R740" s="4"/>
      <c r="S740" s="4"/>
      <c r="T740" s="4"/>
      <c r="U740" s="4"/>
      <c r="V740" s="4"/>
      <c r="W740" s="4"/>
    </row>
    <row r="741" spans="1:23" ht="14.25" customHeight="1">
      <c r="A741" s="4"/>
      <c r="B741" s="4"/>
      <c r="C741" s="4"/>
      <c r="D741" s="4"/>
      <c r="E741" s="4"/>
      <c r="F741" s="4"/>
      <c r="G741" s="4"/>
      <c r="H741" s="4"/>
      <c r="I741" s="4"/>
      <c r="J741" s="4"/>
      <c r="K741" s="4"/>
      <c r="L741" s="4"/>
      <c r="M741" s="4"/>
      <c r="N741" s="4"/>
      <c r="O741" s="4"/>
      <c r="P741" s="4"/>
      <c r="Q741" s="4"/>
      <c r="R741" s="4"/>
      <c r="S741" s="4"/>
      <c r="T741" s="4"/>
      <c r="U741" s="4"/>
      <c r="V741" s="4"/>
      <c r="W741" s="4"/>
    </row>
    <row r="742" spans="1:23" ht="14.25" customHeight="1">
      <c r="A742" s="4"/>
      <c r="B742" s="4"/>
      <c r="C742" s="4"/>
      <c r="D742" s="4"/>
      <c r="E742" s="4"/>
      <c r="F742" s="4"/>
      <c r="G742" s="4"/>
      <c r="H742" s="4"/>
      <c r="I742" s="4"/>
      <c r="J742" s="4"/>
      <c r="K742" s="4"/>
      <c r="L742" s="4"/>
      <c r="M742" s="4"/>
      <c r="N742" s="4"/>
      <c r="O742" s="4"/>
      <c r="P742" s="4"/>
      <c r="Q742" s="4"/>
      <c r="R742" s="4"/>
      <c r="S742" s="4"/>
      <c r="T742" s="4"/>
      <c r="U742" s="4"/>
      <c r="V742" s="4"/>
      <c r="W742" s="4"/>
    </row>
    <row r="743" spans="1:23" ht="14.25" customHeight="1">
      <c r="A743" s="4"/>
      <c r="B743" s="4"/>
      <c r="C743" s="4"/>
      <c r="D743" s="4"/>
      <c r="E743" s="4"/>
      <c r="F743" s="4"/>
      <c r="G743" s="4"/>
      <c r="H743" s="4"/>
      <c r="I743" s="4"/>
      <c r="J743" s="4"/>
      <c r="K743" s="4"/>
      <c r="L743" s="4"/>
      <c r="M743" s="4"/>
      <c r="N743" s="4"/>
      <c r="O743" s="4"/>
      <c r="P743" s="4"/>
      <c r="Q743" s="4"/>
      <c r="R743" s="4"/>
      <c r="S743" s="4"/>
      <c r="T743" s="4"/>
      <c r="U743" s="4"/>
      <c r="V743" s="4"/>
      <c r="W743" s="4"/>
    </row>
    <row r="744" spans="1:23" ht="14.25" customHeight="1">
      <c r="A744" s="4"/>
      <c r="B744" s="4"/>
      <c r="C744" s="4"/>
      <c r="D744" s="4"/>
      <c r="E744" s="4"/>
      <c r="F744" s="4"/>
      <c r="G744" s="4"/>
      <c r="H744" s="4"/>
      <c r="I744" s="4"/>
      <c r="J744" s="4"/>
      <c r="K744" s="4"/>
      <c r="L744" s="4"/>
      <c r="M744" s="4"/>
      <c r="N744" s="4"/>
      <c r="O744" s="4"/>
      <c r="P744" s="4"/>
      <c r="Q744" s="4"/>
      <c r="R744" s="4"/>
      <c r="S744" s="4"/>
      <c r="T744" s="4"/>
      <c r="U744" s="4"/>
      <c r="V744" s="4"/>
      <c r="W744" s="4"/>
    </row>
    <row r="745" spans="1:23" ht="14.25" customHeight="1">
      <c r="A745" s="4"/>
      <c r="B745" s="4"/>
      <c r="C745" s="4"/>
      <c r="D745" s="4"/>
      <c r="E745" s="4"/>
      <c r="F745" s="4"/>
      <c r="G745" s="4"/>
      <c r="H745" s="4"/>
      <c r="I745" s="4"/>
      <c r="J745" s="4"/>
      <c r="K745" s="4"/>
      <c r="L745" s="4"/>
      <c r="M745" s="4"/>
      <c r="N745" s="4"/>
      <c r="O745" s="4"/>
      <c r="P745" s="4"/>
      <c r="Q745" s="4"/>
      <c r="R745" s="4"/>
      <c r="S745" s="4"/>
      <c r="T745" s="4"/>
      <c r="U745" s="4"/>
      <c r="V745" s="4"/>
      <c r="W745" s="4"/>
    </row>
    <row r="746" spans="1:23" ht="14.25" customHeight="1">
      <c r="A746" s="4"/>
      <c r="B746" s="4"/>
      <c r="C746" s="4"/>
      <c r="D746" s="4"/>
      <c r="E746" s="4"/>
      <c r="F746" s="4"/>
      <c r="G746" s="4"/>
      <c r="H746" s="4"/>
      <c r="I746" s="4"/>
      <c r="J746" s="4"/>
      <c r="K746" s="4"/>
      <c r="L746" s="4"/>
      <c r="M746" s="4"/>
      <c r="N746" s="4"/>
      <c r="O746" s="4"/>
      <c r="P746" s="4"/>
      <c r="Q746" s="4"/>
      <c r="R746" s="4"/>
      <c r="S746" s="4"/>
      <c r="T746" s="4"/>
      <c r="U746" s="4"/>
      <c r="V746" s="4"/>
      <c r="W746" s="4"/>
    </row>
    <row r="747" spans="1:23" ht="14.25" customHeight="1">
      <c r="A747" s="4"/>
      <c r="B747" s="4"/>
      <c r="C747" s="4"/>
      <c r="D747" s="4"/>
      <c r="E747" s="4"/>
      <c r="F747" s="4"/>
      <c r="G747" s="4"/>
      <c r="H747" s="4"/>
      <c r="I747" s="4"/>
      <c r="J747" s="4"/>
      <c r="K747" s="4"/>
      <c r="L747" s="4"/>
      <c r="M747" s="4"/>
      <c r="N747" s="4"/>
      <c r="O747" s="4"/>
      <c r="P747" s="4"/>
      <c r="Q747" s="4"/>
      <c r="R747" s="4"/>
      <c r="S747" s="4"/>
      <c r="T747" s="4"/>
      <c r="U747" s="4"/>
      <c r="V747" s="4"/>
      <c r="W747" s="4"/>
    </row>
    <row r="748" spans="1:23" ht="14.25" customHeight="1">
      <c r="A748" s="4"/>
      <c r="B748" s="4"/>
      <c r="C748" s="4"/>
      <c r="D748" s="4"/>
      <c r="E748" s="4"/>
      <c r="F748" s="4"/>
      <c r="G748" s="4"/>
      <c r="H748" s="4"/>
      <c r="I748" s="4"/>
      <c r="J748" s="4"/>
      <c r="K748" s="4"/>
      <c r="L748" s="4"/>
      <c r="M748" s="4"/>
      <c r="N748" s="4"/>
      <c r="O748" s="4"/>
      <c r="P748" s="4"/>
      <c r="Q748" s="4"/>
      <c r="R748" s="4"/>
      <c r="S748" s="4"/>
      <c r="T748" s="4"/>
      <c r="U748" s="4"/>
      <c r="V748" s="4"/>
      <c r="W748" s="4"/>
    </row>
    <row r="749" spans="1:23" ht="14.25" customHeight="1">
      <c r="A749" s="4"/>
      <c r="B749" s="4"/>
      <c r="C749" s="4"/>
      <c r="D749" s="4"/>
      <c r="E749" s="4"/>
      <c r="F749" s="4"/>
      <c r="G749" s="4"/>
      <c r="H749" s="4"/>
      <c r="I749" s="4"/>
      <c r="J749" s="4"/>
      <c r="K749" s="4"/>
      <c r="L749" s="4"/>
      <c r="M749" s="4"/>
      <c r="N749" s="4"/>
      <c r="O749" s="4"/>
      <c r="P749" s="4"/>
      <c r="Q749" s="4"/>
      <c r="R749" s="4"/>
      <c r="S749" s="4"/>
      <c r="T749" s="4"/>
      <c r="U749" s="4"/>
      <c r="V749" s="4"/>
      <c r="W749" s="4"/>
    </row>
    <row r="750" spans="1:23" ht="14.25" customHeight="1">
      <c r="A750" s="4"/>
      <c r="B750" s="4"/>
      <c r="C750" s="4"/>
      <c r="D750" s="4"/>
      <c r="E750" s="4"/>
      <c r="F750" s="4"/>
      <c r="G750" s="4"/>
      <c r="H750" s="4"/>
      <c r="I750" s="4"/>
      <c r="J750" s="4"/>
      <c r="K750" s="4"/>
      <c r="L750" s="4"/>
      <c r="M750" s="4"/>
      <c r="N750" s="4"/>
      <c r="O750" s="4"/>
      <c r="P750" s="4"/>
      <c r="Q750" s="4"/>
      <c r="R750" s="4"/>
      <c r="S750" s="4"/>
      <c r="T750" s="4"/>
      <c r="U750" s="4"/>
      <c r="V750" s="4"/>
      <c r="W750" s="4"/>
    </row>
    <row r="751" spans="1:23" ht="14.25" customHeight="1">
      <c r="A751" s="4"/>
      <c r="B751" s="4"/>
      <c r="C751" s="4"/>
      <c r="D751" s="4"/>
      <c r="E751" s="4"/>
      <c r="F751" s="4"/>
      <c r="G751" s="4"/>
      <c r="H751" s="4"/>
      <c r="I751" s="4"/>
      <c r="J751" s="4"/>
      <c r="K751" s="4"/>
      <c r="L751" s="4"/>
      <c r="M751" s="4"/>
      <c r="N751" s="4"/>
      <c r="O751" s="4"/>
      <c r="P751" s="4"/>
      <c r="Q751" s="4"/>
      <c r="R751" s="4"/>
      <c r="S751" s="4"/>
      <c r="T751" s="4"/>
      <c r="U751" s="4"/>
      <c r="V751" s="4"/>
      <c r="W751" s="4"/>
    </row>
    <row r="752" spans="1:23" ht="14.25" customHeight="1">
      <c r="A752" s="4"/>
      <c r="B752" s="4"/>
      <c r="C752" s="4"/>
      <c r="D752" s="4"/>
      <c r="E752" s="4"/>
      <c r="F752" s="4"/>
      <c r="G752" s="4"/>
      <c r="H752" s="4"/>
      <c r="I752" s="4"/>
      <c r="J752" s="4"/>
      <c r="K752" s="4"/>
      <c r="L752" s="4"/>
      <c r="M752" s="4"/>
      <c r="N752" s="4"/>
      <c r="O752" s="4"/>
      <c r="P752" s="4"/>
      <c r="Q752" s="4"/>
      <c r="R752" s="4"/>
      <c r="S752" s="4"/>
      <c r="T752" s="4"/>
      <c r="U752" s="4"/>
      <c r="V752" s="4"/>
      <c r="W752" s="4"/>
    </row>
    <row r="753" spans="1:23" ht="14.25" customHeight="1">
      <c r="A753" s="4"/>
      <c r="B753" s="4"/>
      <c r="C753" s="4"/>
      <c r="D753" s="4"/>
      <c r="E753" s="4"/>
      <c r="F753" s="4"/>
      <c r="G753" s="4"/>
      <c r="H753" s="4"/>
      <c r="I753" s="4"/>
      <c r="J753" s="4"/>
      <c r="K753" s="4"/>
      <c r="L753" s="4"/>
      <c r="M753" s="4"/>
      <c r="N753" s="4"/>
      <c r="O753" s="4"/>
      <c r="P753" s="4"/>
      <c r="Q753" s="4"/>
      <c r="R753" s="4"/>
      <c r="S753" s="4"/>
      <c r="T753" s="4"/>
      <c r="U753" s="4"/>
      <c r="V753" s="4"/>
      <c r="W753" s="4"/>
    </row>
    <row r="754" spans="1:23" ht="14.25" customHeight="1">
      <c r="A754" s="4"/>
      <c r="B754" s="4"/>
      <c r="C754" s="4"/>
      <c r="D754" s="4"/>
      <c r="E754" s="4"/>
      <c r="F754" s="4"/>
      <c r="G754" s="4"/>
      <c r="H754" s="4"/>
      <c r="I754" s="4"/>
      <c r="J754" s="4"/>
      <c r="K754" s="4"/>
      <c r="L754" s="4"/>
      <c r="M754" s="4"/>
      <c r="N754" s="4"/>
      <c r="O754" s="4"/>
      <c r="P754" s="4"/>
      <c r="Q754" s="4"/>
      <c r="R754" s="4"/>
      <c r="S754" s="4"/>
      <c r="T754" s="4"/>
      <c r="U754" s="4"/>
      <c r="V754" s="4"/>
      <c r="W754" s="4"/>
    </row>
    <row r="755" spans="1:23" ht="14.25" customHeight="1">
      <c r="A755" s="4"/>
      <c r="B755" s="4"/>
      <c r="C755" s="4"/>
      <c r="D755" s="4"/>
      <c r="E755" s="4"/>
      <c r="F755" s="4"/>
      <c r="G755" s="4"/>
      <c r="H755" s="4"/>
      <c r="I755" s="4"/>
      <c r="J755" s="4"/>
      <c r="K755" s="4"/>
      <c r="L755" s="4"/>
      <c r="M755" s="4"/>
      <c r="N755" s="4"/>
      <c r="O755" s="4"/>
      <c r="P755" s="4"/>
      <c r="Q755" s="4"/>
      <c r="R755" s="4"/>
      <c r="S755" s="4"/>
      <c r="T755" s="4"/>
      <c r="U755" s="4"/>
      <c r="V755" s="4"/>
      <c r="W755" s="4"/>
    </row>
    <row r="756" spans="1:23" ht="14.25" customHeight="1">
      <c r="A756" s="4"/>
      <c r="B756" s="4"/>
      <c r="C756" s="4"/>
      <c r="D756" s="4"/>
      <c r="E756" s="4"/>
      <c r="F756" s="4"/>
      <c r="G756" s="4"/>
      <c r="H756" s="4"/>
      <c r="I756" s="4"/>
      <c r="J756" s="4"/>
      <c r="K756" s="4"/>
      <c r="L756" s="4"/>
      <c r="M756" s="4"/>
      <c r="N756" s="4"/>
      <c r="O756" s="4"/>
      <c r="P756" s="4"/>
      <c r="Q756" s="4"/>
      <c r="R756" s="4"/>
      <c r="S756" s="4"/>
      <c r="T756" s="4"/>
      <c r="U756" s="4"/>
      <c r="V756" s="4"/>
      <c r="W756" s="4"/>
    </row>
    <row r="757" spans="1:23" ht="14.25" customHeight="1">
      <c r="A757" s="4"/>
      <c r="B757" s="4"/>
      <c r="C757" s="4"/>
      <c r="D757" s="4"/>
      <c r="E757" s="4"/>
      <c r="F757" s="4"/>
      <c r="G757" s="4"/>
      <c r="H757" s="4"/>
      <c r="I757" s="4"/>
      <c r="J757" s="4"/>
      <c r="K757" s="4"/>
      <c r="L757" s="4"/>
      <c r="M757" s="4"/>
      <c r="N757" s="4"/>
      <c r="O757" s="4"/>
      <c r="P757" s="4"/>
      <c r="Q757" s="4"/>
      <c r="R757" s="4"/>
      <c r="S757" s="4"/>
      <c r="T757" s="4"/>
      <c r="U757" s="4"/>
      <c r="V757" s="4"/>
      <c r="W757" s="4"/>
    </row>
    <row r="758" spans="1:23" ht="14.25" customHeight="1">
      <c r="A758" s="4"/>
      <c r="B758" s="4"/>
      <c r="C758" s="4"/>
      <c r="D758" s="4"/>
      <c r="E758" s="4"/>
      <c r="F758" s="4"/>
      <c r="G758" s="4"/>
      <c r="H758" s="4"/>
      <c r="I758" s="4"/>
      <c r="J758" s="4"/>
      <c r="K758" s="4"/>
      <c r="L758" s="4"/>
      <c r="M758" s="4"/>
      <c r="N758" s="4"/>
      <c r="O758" s="4"/>
      <c r="P758" s="4"/>
      <c r="Q758" s="4"/>
      <c r="R758" s="4"/>
      <c r="S758" s="4"/>
      <c r="T758" s="4"/>
      <c r="U758" s="4"/>
      <c r="V758" s="4"/>
      <c r="W758" s="4"/>
    </row>
    <row r="759" spans="1:23" ht="14.25" customHeight="1">
      <c r="A759" s="4"/>
      <c r="B759" s="4"/>
      <c r="C759" s="4"/>
      <c r="D759" s="4"/>
      <c r="E759" s="4"/>
      <c r="F759" s="4"/>
      <c r="G759" s="4"/>
      <c r="H759" s="4"/>
      <c r="I759" s="4"/>
      <c r="J759" s="4"/>
      <c r="K759" s="4"/>
      <c r="L759" s="4"/>
      <c r="M759" s="4"/>
      <c r="N759" s="4"/>
      <c r="O759" s="4"/>
      <c r="P759" s="4"/>
      <c r="Q759" s="4"/>
      <c r="R759" s="4"/>
      <c r="S759" s="4"/>
      <c r="T759" s="4"/>
      <c r="U759" s="4"/>
      <c r="V759" s="4"/>
      <c r="W759" s="4"/>
    </row>
    <row r="760" spans="1:23" ht="14.25" customHeight="1">
      <c r="A760" s="4"/>
      <c r="B760" s="4"/>
      <c r="C760" s="4"/>
      <c r="D760" s="4"/>
      <c r="E760" s="4"/>
      <c r="F760" s="4"/>
      <c r="G760" s="4"/>
      <c r="H760" s="4"/>
      <c r="I760" s="4"/>
      <c r="J760" s="4"/>
      <c r="K760" s="4"/>
      <c r="L760" s="4"/>
      <c r="M760" s="4"/>
      <c r="N760" s="4"/>
      <c r="O760" s="4"/>
      <c r="P760" s="4"/>
      <c r="Q760" s="4"/>
      <c r="R760" s="4"/>
      <c r="S760" s="4"/>
      <c r="T760" s="4"/>
      <c r="U760" s="4"/>
      <c r="V760" s="4"/>
      <c r="W760" s="4"/>
    </row>
    <row r="761" spans="1:23" ht="14.25" customHeight="1">
      <c r="A761" s="4"/>
      <c r="B761" s="4"/>
      <c r="C761" s="4"/>
      <c r="D761" s="4"/>
      <c r="E761" s="4"/>
      <c r="F761" s="4"/>
      <c r="G761" s="4"/>
      <c r="H761" s="4"/>
      <c r="I761" s="4"/>
      <c r="J761" s="4"/>
      <c r="K761" s="4"/>
      <c r="L761" s="4"/>
      <c r="M761" s="4"/>
      <c r="N761" s="4"/>
      <c r="O761" s="4"/>
      <c r="P761" s="4"/>
      <c r="Q761" s="4"/>
      <c r="R761" s="4"/>
      <c r="S761" s="4"/>
      <c r="T761" s="4"/>
      <c r="U761" s="4"/>
      <c r="V761" s="4"/>
      <c r="W761" s="4"/>
    </row>
    <row r="762" spans="1:23" ht="14.25" customHeight="1">
      <c r="A762" s="4"/>
      <c r="B762" s="4"/>
      <c r="C762" s="4"/>
      <c r="D762" s="4"/>
      <c r="E762" s="4"/>
      <c r="F762" s="4"/>
      <c r="G762" s="4"/>
      <c r="H762" s="4"/>
      <c r="I762" s="4"/>
      <c r="J762" s="4"/>
      <c r="K762" s="4"/>
      <c r="L762" s="4"/>
      <c r="M762" s="4"/>
      <c r="N762" s="4"/>
      <c r="O762" s="4"/>
      <c r="P762" s="4"/>
      <c r="Q762" s="4"/>
      <c r="R762" s="4"/>
      <c r="S762" s="4"/>
      <c r="T762" s="4"/>
      <c r="U762" s="4"/>
      <c r="V762" s="4"/>
      <c r="W762" s="4"/>
    </row>
    <row r="763" spans="1:23" ht="14.25" customHeight="1">
      <c r="A763" s="4"/>
      <c r="B763" s="4"/>
      <c r="C763" s="4"/>
      <c r="D763" s="4"/>
      <c r="E763" s="4"/>
      <c r="F763" s="4"/>
      <c r="G763" s="4"/>
      <c r="H763" s="4"/>
      <c r="I763" s="4"/>
      <c r="J763" s="4"/>
      <c r="K763" s="4"/>
      <c r="L763" s="4"/>
      <c r="M763" s="4"/>
      <c r="N763" s="4"/>
      <c r="O763" s="4"/>
      <c r="P763" s="4"/>
      <c r="Q763" s="4"/>
      <c r="R763" s="4"/>
      <c r="S763" s="4"/>
      <c r="T763" s="4"/>
      <c r="U763" s="4"/>
      <c r="V763" s="4"/>
      <c r="W763" s="4"/>
    </row>
    <row r="764" spans="1:23" ht="14.25" customHeight="1">
      <c r="A764" s="4"/>
      <c r="B764" s="4"/>
      <c r="C764" s="4"/>
      <c r="D764" s="4"/>
      <c r="E764" s="4"/>
      <c r="F764" s="4"/>
      <c r="G764" s="4"/>
      <c r="H764" s="4"/>
      <c r="I764" s="4"/>
      <c r="J764" s="4"/>
      <c r="K764" s="4"/>
      <c r="L764" s="4"/>
      <c r="M764" s="4"/>
      <c r="N764" s="4"/>
      <c r="O764" s="4"/>
      <c r="P764" s="4"/>
      <c r="Q764" s="4"/>
      <c r="R764" s="4"/>
      <c r="S764" s="4"/>
      <c r="T764" s="4"/>
      <c r="U764" s="4"/>
      <c r="V764" s="4"/>
      <c r="W764" s="4"/>
    </row>
    <row r="765" spans="1:23" ht="14.25" customHeight="1">
      <c r="A765" s="4"/>
      <c r="B765" s="4"/>
      <c r="C765" s="4"/>
      <c r="D765" s="4"/>
      <c r="E765" s="4"/>
      <c r="F765" s="4"/>
      <c r="G765" s="4"/>
      <c r="H765" s="4"/>
      <c r="I765" s="4"/>
      <c r="J765" s="4"/>
      <c r="K765" s="4"/>
      <c r="L765" s="4"/>
      <c r="M765" s="4"/>
      <c r="N765" s="4"/>
      <c r="O765" s="4"/>
      <c r="P765" s="4"/>
      <c r="Q765" s="4"/>
      <c r="R765" s="4"/>
      <c r="S765" s="4"/>
      <c r="T765" s="4"/>
      <c r="U765" s="4"/>
      <c r="V765" s="4"/>
      <c r="W765" s="4"/>
    </row>
    <row r="766" spans="1:23" ht="14.25" customHeight="1">
      <c r="A766" s="4"/>
      <c r="B766" s="4"/>
      <c r="C766" s="4"/>
      <c r="D766" s="4"/>
      <c r="E766" s="4"/>
      <c r="F766" s="4"/>
      <c r="G766" s="4"/>
      <c r="H766" s="4"/>
      <c r="I766" s="4"/>
      <c r="J766" s="4"/>
      <c r="K766" s="4"/>
      <c r="L766" s="4"/>
      <c r="M766" s="4"/>
      <c r="N766" s="4"/>
      <c r="O766" s="4"/>
      <c r="P766" s="4"/>
      <c r="Q766" s="4"/>
      <c r="R766" s="4"/>
      <c r="S766" s="4"/>
      <c r="T766" s="4"/>
      <c r="U766" s="4"/>
      <c r="V766" s="4"/>
      <c r="W766" s="4"/>
    </row>
    <row r="767" spans="1:23" ht="14.25" customHeight="1">
      <c r="A767" s="4"/>
      <c r="B767" s="4"/>
      <c r="C767" s="4"/>
      <c r="D767" s="4"/>
      <c r="E767" s="4"/>
      <c r="F767" s="4"/>
      <c r="G767" s="4"/>
      <c r="H767" s="4"/>
      <c r="I767" s="4"/>
      <c r="J767" s="4"/>
      <c r="K767" s="4"/>
      <c r="L767" s="4"/>
      <c r="M767" s="4"/>
      <c r="N767" s="4"/>
      <c r="O767" s="4"/>
      <c r="P767" s="4"/>
      <c r="Q767" s="4"/>
      <c r="R767" s="4"/>
      <c r="S767" s="4"/>
      <c r="T767" s="4"/>
      <c r="U767" s="4"/>
      <c r="V767" s="4"/>
      <c r="W767" s="4"/>
    </row>
    <row r="768" spans="1:23" ht="14.25" customHeight="1">
      <c r="A768" s="4"/>
      <c r="B768" s="4"/>
      <c r="C768" s="4"/>
      <c r="D768" s="4"/>
      <c r="E768" s="4"/>
      <c r="F768" s="4"/>
      <c r="G768" s="4"/>
      <c r="H768" s="4"/>
      <c r="I768" s="4"/>
      <c r="J768" s="4"/>
      <c r="K768" s="4"/>
      <c r="L768" s="4"/>
      <c r="M768" s="4"/>
      <c r="N768" s="4"/>
      <c r="O768" s="4"/>
      <c r="P768" s="4"/>
      <c r="Q768" s="4"/>
      <c r="R768" s="4"/>
      <c r="S768" s="4"/>
      <c r="T768" s="4"/>
      <c r="U768" s="4"/>
      <c r="V768" s="4"/>
      <c r="W768" s="4"/>
    </row>
    <row r="769" spans="1:23" ht="14.25" customHeight="1">
      <c r="A769" s="4"/>
      <c r="B769" s="4"/>
      <c r="C769" s="4"/>
      <c r="D769" s="4"/>
      <c r="E769" s="4"/>
      <c r="F769" s="4"/>
      <c r="G769" s="4"/>
      <c r="H769" s="4"/>
      <c r="I769" s="4"/>
      <c r="J769" s="4"/>
      <c r="K769" s="4"/>
      <c r="L769" s="4"/>
      <c r="M769" s="4"/>
      <c r="N769" s="4"/>
      <c r="O769" s="4"/>
      <c r="P769" s="4"/>
      <c r="Q769" s="4"/>
      <c r="R769" s="4"/>
      <c r="S769" s="4"/>
      <c r="T769" s="4"/>
      <c r="U769" s="4"/>
      <c r="V769" s="4"/>
      <c r="W769" s="4"/>
    </row>
    <row r="770" spans="1:23" ht="14.25" customHeight="1">
      <c r="A770" s="4"/>
      <c r="B770" s="4"/>
      <c r="C770" s="4"/>
      <c r="D770" s="4"/>
      <c r="E770" s="4"/>
      <c r="F770" s="4"/>
      <c r="G770" s="4"/>
      <c r="H770" s="4"/>
      <c r="I770" s="4"/>
      <c r="J770" s="4"/>
      <c r="K770" s="4"/>
      <c r="L770" s="4"/>
      <c r="M770" s="4"/>
      <c r="N770" s="4"/>
      <c r="O770" s="4"/>
      <c r="P770" s="4"/>
      <c r="Q770" s="4"/>
      <c r="R770" s="4"/>
      <c r="S770" s="4"/>
      <c r="T770" s="4"/>
      <c r="U770" s="4"/>
      <c r="V770" s="4"/>
      <c r="W770" s="4"/>
    </row>
    <row r="771" spans="1:23" ht="14.25" customHeight="1">
      <c r="A771" s="4"/>
      <c r="B771" s="4"/>
      <c r="C771" s="4"/>
      <c r="D771" s="4"/>
      <c r="E771" s="4"/>
      <c r="F771" s="4"/>
      <c r="G771" s="4"/>
      <c r="H771" s="4"/>
      <c r="I771" s="4"/>
      <c r="J771" s="4"/>
      <c r="K771" s="4"/>
      <c r="L771" s="4"/>
      <c r="M771" s="4"/>
      <c r="N771" s="4"/>
      <c r="O771" s="4"/>
      <c r="P771" s="4"/>
      <c r="Q771" s="4"/>
      <c r="R771" s="4"/>
      <c r="S771" s="4"/>
      <c r="T771" s="4"/>
      <c r="U771" s="4"/>
      <c r="V771" s="4"/>
      <c r="W771" s="4"/>
    </row>
    <row r="772" spans="1:23" ht="14.25" customHeight="1">
      <c r="A772" s="4"/>
      <c r="B772" s="4"/>
      <c r="C772" s="4"/>
      <c r="D772" s="4"/>
      <c r="E772" s="4"/>
      <c r="F772" s="4"/>
      <c r="G772" s="4"/>
      <c r="H772" s="4"/>
      <c r="I772" s="4"/>
      <c r="J772" s="4"/>
      <c r="K772" s="4"/>
      <c r="L772" s="4"/>
      <c r="M772" s="4"/>
      <c r="N772" s="4"/>
      <c r="O772" s="4"/>
      <c r="P772" s="4"/>
      <c r="Q772" s="4"/>
      <c r="R772" s="4"/>
      <c r="S772" s="4"/>
      <c r="T772" s="4"/>
      <c r="U772" s="4"/>
      <c r="V772" s="4"/>
      <c r="W772" s="4"/>
    </row>
    <row r="773" spans="1:23" ht="14.25" customHeight="1">
      <c r="A773" s="4"/>
      <c r="B773" s="4"/>
      <c r="C773" s="4"/>
      <c r="D773" s="4"/>
      <c r="E773" s="4"/>
      <c r="F773" s="4"/>
      <c r="G773" s="4"/>
      <c r="H773" s="4"/>
      <c r="I773" s="4"/>
      <c r="J773" s="4"/>
      <c r="K773" s="4"/>
      <c r="L773" s="4"/>
      <c r="M773" s="4"/>
      <c r="N773" s="4"/>
      <c r="O773" s="4"/>
      <c r="P773" s="4"/>
      <c r="Q773" s="4"/>
      <c r="R773" s="4"/>
      <c r="S773" s="4"/>
      <c r="T773" s="4"/>
      <c r="U773" s="4"/>
      <c r="V773" s="4"/>
      <c r="W773" s="4"/>
    </row>
    <row r="774" spans="1:23" ht="14.25" customHeight="1">
      <c r="A774" s="4"/>
      <c r="B774" s="4"/>
      <c r="C774" s="4"/>
      <c r="D774" s="4"/>
      <c r="E774" s="4"/>
      <c r="F774" s="4"/>
      <c r="G774" s="4"/>
      <c r="H774" s="4"/>
      <c r="I774" s="4"/>
      <c r="J774" s="4"/>
      <c r="K774" s="4"/>
      <c r="L774" s="4"/>
      <c r="M774" s="4"/>
      <c r="N774" s="4"/>
      <c r="O774" s="4"/>
      <c r="P774" s="4"/>
      <c r="Q774" s="4"/>
      <c r="R774" s="4"/>
      <c r="S774" s="4"/>
      <c r="T774" s="4"/>
      <c r="U774" s="4"/>
      <c r="V774" s="4"/>
      <c r="W774" s="4"/>
    </row>
    <row r="775" spans="1:23" ht="14.25" customHeight="1">
      <c r="A775" s="4"/>
      <c r="B775" s="4"/>
      <c r="C775" s="4"/>
      <c r="D775" s="4"/>
      <c r="E775" s="4"/>
      <c r="F775" s="4"/>
      <c r="G775" s="4"/>
      <c r="H775" s="4"/>
      <c r="I775" s="4"/>
      <c r="J775" s="4"/>
      <c r="K775" s="4"/>
      <c r="L775" s="4"/>
      <c r="M775" s="4"/>
      <c r="N775" s="4"/>
      <c r="O775" s="4"/>
      <c r="P775" s="4"/>
      <c r="Q775" s="4"/>
      <c r="R775" s="4"/>
      <c r="S775" s="4"/>
      <c r="T775" s="4"/>
      <c r="U775" s="4"/>
      <c r="V775" s="4"/>
      <c r="W775" s="4"/>
    </row>
    <row r="776" spans="1:23" ht="14.25" customHeight="1">
      <c r="A776" s="4"/>
      <c r="B776" s="4"/>
      <c r="C776" s="4"/>
      <c r="D776" s="4"/>
      <c r="E776" s="4"/>
      <c r="F776" s="4"/>
      <c r="G776" s="4"/>
      <c r="H776" s="4"/>
      <c r="I776" s="4"/>
      <c r="J776" s="4"/>
      <c r="K776" s="4"/>
      <c r="L776" s="4"/>
      <c r="M776" s="4"/>
      <c r="N776" s="4"/>
      <c r="O776" s="4"/>
      <c r="P776" s="4"/>
      <c r="Q776" s="4"/>
      <c r="R776" s="4"/>
      <c r="S776" s="4"/>
      <c r="T776" s="4"/>
      <c r="U776" s="4"/>
      <c r="V776" s="4"/>
      <c r="W776" s="4"/>
    </row>
    <row r="777" spans="1:23" ht="14.25" customHeight="1">
      <c r="A777" s="4"/>
      <c r="B777" s="4"/>
      <c r="C777" s="4"/>
      <c r="D777" s="4"/>
      <c r="E777" s="4"/>
      <c r="F777" s="4"/>
      <c r="G777" s="4"/>
      <c r="H777" s="4"/>
      <c r="I777" s="4"/>
      <c r="J777" s="4"/>
      <c r="K777" s="4"/>
      <c r="L777" s="4"/>
      <c r="M777" s="4"/>
      <c r="N777" s="4"/>
      <c r="O777" s="4"/>
      <c r="P777" s="4"/>
      <c r="Q777" s="4"/>
      <c r="R777" s="4"/>
      <c r="S777" s="4"/>
      <c r="T777" s="4"/>
      <c r="U777" s="4"/>
      <c r="V777" s="4"/>
      <c r="W777" s="4"/>
    </row>
    <row r="778" spans="1:23" ht="14.25" customHeight="1">
      <c r="A778" s="4"/>
      <c r="B778" s="4"/>
      <c r="C778" s="4"/>
      <c r="D778" s="4"/>
      <c r="E778" s="4"/>
      <c r="F778" s="4"/>
      <c r="G778" s="4"/>
      <c r="H778" s="4"/>
      <c r="I778" s="4"/>
      <c r="J778" s="4"/>
      <c r="K778" s="4"/>
      <c r="L778" s="4"/>
      <c r="M778" s="4"/>
      <c r="N778" s="4"/>
      <c r="O778" s="4"/>
      <c r="P778" s="4"/>
      <c r="Q778" s="4"/>
      <c r="R778" s="4"/>
      <c r="S778" s="4"/>
      <c r="T778" s="4"/>
      <c r="U778" s="4"/>
      <c r="V778" s="4"/>
      <c r="W778" s="4"/>
    </row>
    <row r="779" spans="1:23" ht="14.25" customHeight="1">
      <c r="A779" s="4"/>
      <c r="B779" s="4"/>
      <c r="C779" s="4"/>
      <c r="D779" s="4"/>
      <c r="E779" s="4"/>
      <c r="F779" s="4"/>
      <c r="G779" s="4"/>
      <c r="H779" s="4"/>
      <c r="I779" s="4"/>
      <c r="J779" s="4"/>
      <c r="K779" s="4"/>
      <c r="L779" s="4"/>
      <c r="M779" s="4"/>
      <c r="N779" s="4"/>
      <c r="O779" s="4"/>
      <c r="P779" s="4"/>
      <c r="Q779" s="4"/>
      <c r="R779" s="4"/>
      <c r="S779" s="4"/>
      <c r="T779" s="4"/>
      <c r="U779" s="4"/>
      <c r="V779" s="4"/>
      <c r="W779" s="4"/>
    </row>
    <row r="780" spans="1:23" ht="14.25" customHeight="1">
      <c r="A780" s="4"/>
      <c r="B780" s="4"/>
      <c r="C780" s="4"/>
      <c r="D780" s="4"/>
      <c r="E780" s="4"/>
      <c r="F780" s="4"/>
      <c r="G780" s="4"/>
      <c r="H780" s="4"/>
      <c r="I780" s="4"/>
      <c r="J780" s="4"/>
      <c r="K780" s="4"/>
      <c r="L780" s="4"/>
      <c r="M780" s="4"/>
      <c r="N780" s="4"/>
      <c r="O780" s="4"/>
      <c r="P780" s="4"/>
      <c r="Q780" s="4"/>
      <c r="R780" s="4"/>
      <c r="S780" s="4"/>
      <c r="T780" s="4"/>
      <c r="U780" s="4"/>
      <c r="V780" s="4"/>
      <c r="W780" s="4"/>
    </row>
    <row r="781" spans="1:23" ht="14.25" customHeight="1">
      <c r="A781" s="4"/>
      <c r="B781" s="4"/>
      <c r="C781" s="4"/>
      <c r="D781" s="4"/>
      <c r="E781" s="4"/>
      <c r="F781" s="4"/>
      <c r="G781" s="4"/>
      <c r="H781" s="4"/>
      <c r="I781" s="4"/>
      <c r="J781" s="4"/>
      <c r="K781" s="4"/>
      <c r="L781" s="4"/>
      <c r="M781" s="4"/>
      <c r="N781" s="4"/>
      <c r="O781" s="4"/>
      <c r="P781" s="4"/>
      <c r="Q781" s="4"/>
      <c r="R781" s="4"/>
      <c r="S781" s="4"/>
      <c r="T781" s="4"/>
      <c r="U781" s="4"/>
      <c r="V781" s="4"/>
      <c r="W781" s="4"/>
    </row>
    <row r="782" spans="1:23" ht="14.25" customHeight="1">
      <c r="A782" s="4"/>
      <c r="B782" s="4"/>
      <c r="C782" s="4"/>
      <c r="D782" s="4"/>
      <c r="E782" s="4"/>
      <c r="F782" s="4"/>
      <c r="G782" s="4"/>
      <c r="H782" s="4"/>
      <c r="I782" s="4"/>
      <c r="J782" s="4"/>
      <c r="K782" s="4"/>
      <c r="L782" s="4"/>
      <c r="M782" s="4"/>
      <c r="N782" s="4"/>
      <c r="O782" s="4"/>
      <c r="P782" s="4"/>
      <c r="Q782" s="4"/>
      <c r="R782" s="4"/>
      <c r="S782" s="4"/>
      <c r="T782" s="4"/>
      <c r="U782" s="4"/>
      <c r="V782" s="4"/>
      <c r="W782" s="4"/>
    </row>
    <row r="783" spans="1:23" ht="14.25" customHeight="1">
      <c r="A783" s="4"/>
      <c r="B783" s="4"/>
      <c r="C783" s="4"/>
      <c r="D783" s="4"/>
      <c r="E783" s="4"/>
      <c r="F783" s="4"/>
      <c r="G783" s="4"/>
      <c r="H783" s="4"/>
      <c r="I783" s="4"/>
      <c r="J783" s="4"/>
      <c r="K783" s="4"/>
      <c r="L783" s="4"/>
      <c r="M783" s="4"/>
      <c r="N783" s="4"/>
      <c r="O783" s="4"/>
      <c r="P783" s="4"/>
      <c r="Q783" s="4"/>
      <c r="R783" s="4"/>
      <c r="S783" s="4"/>
      <c r="T783" s="4"/>
      <c r="U783" s="4"/>
      <c r="V783" s="4"/>
      <c r="W783" s="4"/>
    </row>
    <row r="784" spans="1:23" ht="14.25" customHeight="1">
      <c r="A784" s="4"/>
      <c r="B784" s="4"/>
      <c r="C784" s="4"/>
      <c r="D784" s="4"/>
      <c r="E784" s="4"/>
      <c r="F784" s="4"/>
      <c r="G784" s="4"/>
      <c r="H784" s="4"/>
      <c r="I784" s="4"/>
      <c r="J784" s="4"/>
      <c r="K784" s="4"/>
      <c r="L784" s="4"/>
      <c r="M784" s="4"/>
      <c r="N784" s="4"/>
      <c r="O784" s="4"/>
      <c r="P784" s="4"/>
      <c r="Q784" s="4"/>
      <c r="R784" s="4"/>
      <c r="S784" s="4"/>
      <c r="T784" s="4"/>
      <c r="U784" s="4"/>
      <c r="V784" s="4"/>
      <c r="W784" s="4"/>
    </row>
    <row r="785" spans="1:23" ht="14.25" customHeight="1">
      <c r="A785" s="4"/>
      <c r="B785" s="4"/>
      <c r="C785" s="4"/>
      <c r="D785" s="4"/>
      <c r="E785" s="4"/>
      <c r="F785" s="4"/>
      <c r="G785" s="4"/>
      <c r="H785" s="4"/>
      <c r="I785" s="4"/>
      <c r="J785" s="4"/>
      <c r="K785" s="4"/>
      <c r="L785" s="4"/>
      <c r="M785" s="4"/>
      <c r="N785" s="4"/>
      <c r="O785" s="4"/>
      <c r="P785" s="4"/>
      <c r="Q785" s="4"/>
      <c r="R785" s="4"/>
      <c r="S785" s="4"/>
      <c r="T785" s="4"/>
      <c r="U785" s="4"/>
      <c r="V785" s="4"/>
      <c r="W785" s="4"/>
    </row>
    <row r="786" spans="1:23" ht="14.25" customHeight="1">
      <c r="A786" s="4"/>
      <c r="B786" s="4"/>
      <c r="C786" s="4"/>
      <c r="D786" s="4"/>
      <c r="E786" s="4"/>
      <c r="F786" s="4"/>
      <c r="G786" s="4"/>
      <c r="H786" s="4"/>
      <c r="I786" s="4"/>
      <c r="J786" s="4"/>
      <c r="K786" s="4"/>
      <c r="L786" s="4"/>
      <c r="M786" s="4"/>
      <c r="N786" s="4"/>
      <c r="O786" s="4"/>
      <c r="P786" s="4"/>
      <c r="Q786" s="4"/>
      <c r="R786" s="4"/>
      <c r="S786" s="4"/>
      <c r="T786" s="4"/>
      <c r="U786" s="4"/>
      <c r="V786" s="4"/>
      <c r="W786" s="4"/>
    </row>
    <row r="787" spans="1:23" ht="14.25" customHeight="1">
      <c r="A787" s="4"/>
      <c r="B787" s="4"/>
      <c r="C787" s="4"/>
      <c r="D787" s="4"/>
      <c r="E787" s="4"/>
      <c r="F787" s="4"/>
      <c r="G787" s="4"/>
      <c r="H787" s="4"/>
      <c r="I787" s="4"/>
      <c r="J787" s="4"/>
      <c r="K787" s="4"/>
      <c r="L787" s="4"/>
      <c r="M787" s="4"/>
      <c r="N787" s="4"/>
      <c r="O787" s="4"/>
      <c r="P787" s="4"/>
      <c r="Q787" s="4"/>
      <c r="R787" s="4"/>
      <c r="S787" s="4"/>
      <c r="T787" s="4"/>
      <c r="U787" s="4"/>
      <c r="V787" s="4"/>
      <c r="W787" s="4"/>
    </row>
    <row r="788" spans="1:23" ht="14.25" customHeight="1">
      <c r="A788" s="4"/>
      <c r="B788" s="4"/>
      <c r="C788" s="4"/>
      <c r="D788" s="4"/>
      <c r="E788" s="4"/>
      <c r="F788" s="4"/>
      <c r="G788" s="4"/>
      <c r="H788" s="4"/>
      <c r="I788" s="4"/>
      <c r="J788" s="4"/>
      <c r="K788" s="4"/>
      <c r="L788" s="4"/>
      <c r="M788" s="4"/>
      <c r="N788" s="4"/>
      <c r="O788" s="4"/>
      <c r="P788" s="4"/>
      <c r="Q788" s="4"/>
      <c r="R788" s="4"/>
      <c r="S788" s="4"/>
      <c r="T788" s="4"/>
      <c r="U788" s="4"/>
      <c r="V788" s="4"/>
      <c r="W788" s="4"/>
    </row>
    <row r="789" spans="1:23" ht="14.25" customHeight="1">
      <c r="A789" s="4"/>
      <c r="B789" s="4"/>
      <c r="C789" s="4"/>
      <c r="D789" s="4"/>
      <c r="E789" s="4"/>
      <c r="F789" s="4"/>
      <c r="G789" s="4"/>
      <c r="H789" s="4"/>
      <c r="I789" s="4"/>
      <c r="J789" s="4"/>
      <c r="K789" s="4"/>
      <c r="L789" s="4"/>
      <c r="M789" s="4"/>
      <c r="N789" s="4"/>
      <c r="O789" s="4"/>
      <c r="P789" s="4"/>
      <c r="Q789" s="4"/>
      <c r="R789" s="4"/>
      <c r="S789" s="4"/>
      <c r="T789" s="4"/>
      <c r="U789" s="4"/>
      <c r="V789" s="4"/>
      <c r="W789" s="4"/>
    </row>
    <row r="790" spans="1:23" ht="14.25" customHeight="1">
      <c r="A790" s="4"/>
      <c r="B790" s="4"/>
      <c r="C790" s="4"/>
      <c r="D790" s="4"/>
      <c r="E790" s="4"/>
      <c r="F790" s="4"/>
      <c r="G790" s="4"/>
      <c r="H790" s="4"/>
      <c r="I790" s="4"/>
      <c r="J790" s="4"/>
      <c r="K790" s="4"/>
      <c r="L790" s="4"/>
      <c r="M790" s="4"/>
      <c r="N790" s="4"/>
      <c r="O790" s="4"/>
      <c r="P790" s="4"/>
      <c r="Q790" s="4"/>
      <c r="R790" s="4"/>
      <c r="S790" s="4"/>
      <c r="T790" s="4"/>
      <c r="U790" s="4"/>
      <c r="V790" s="4"/>
      <c r="W790" s="4"/>
    </row>
    <row r="791" spans="1:23" ht="14.25" customHeight="1">
      <c r="A791" s="4"/>
      <c r="B791" s="4"/>
      <c r="C791" s="4"/>
      <c r="D791" s="4"/>
      <c r="E791" s="4"/>
      <c r="F791" s="4"/>
      <c r="G791" s="4"/>
      <c r="H791" s="4"/>
      <c r="I791" s="4"/>
      <c r="J791" s="4"/>
      <c r="K791" s="4"/>
      <c r="L791" s="4"/>
      <c r="M791" s="4"/>
      <c r="N791" s="4"/>
      <c r="O791" s="4"/>
      <c r="P791" s="4"/>
      <c r="Q791" s="4"/>
      <c r="R791" s="4"/>
      <c r="S791" s="4"/>
      <c r="T791" s="4"/>
      <c r="U791" s="4"/>
      <c r="V791" s="4"/>
      <c r="W791" s="4"/>
    </row>
    <row r="792" spans="1:23" ht="14.25" customHeight="1">
      <c r="A792" s="4"/>
      <c r="B792" s="4"/>
      <c r="C792" s="4"/>
      <c r="D792" s="4"/>
      <c r="E792" s="4"/>
      <c r="F792" s="4"/>
      <c r="G792" s="4"/>
      <c r="H792" s="4"/>
      <c r="I792" s="4"/>
      <c r="J792" s="4"/>
      <c r="K792" s="4"/>
      <c r="L792" s="4"/>
      <c r="M792" s="4"/>
      <c r="N792" s="4"/>
      <c r="O792" s="4"/>
      <c r="P792" s="4"/>
      <c r="Q792" s="4"/>
      <c r="R792" s="4"/>
      <c r="S792" s="4"/>
      <c r="T792" s="4"/>
      <c r="U792" s="4"/>
      <c r="V792" s="4"/>
      <c r="W792" s="4"/>
    </row>
    <row r="793" spans="1:23" ht="14.25" customHeight="1">
      <c r="A793" s="4"/>
      <c r="B793" s="4"/>
      <c r="C793" s="4"/>
      <c r="D793" s="4"/>
      <c r="E793" s="4"/>
      <c r="F793" s="4"/>
      <c r="G793" s="4"/>
      <c r="H793" s="4"/>
      <c r="I793" s="4"/>
      <c r="J793" s="4"/>
      <c r="K793" s="4"/>
      <c r="L793" s="4"/>
      <c r="M793" s="4"/>
      <c r="N793" s="4"/>
      <c r="O793" s="4"/>
      <c r="P793" s="4"/>
      <c r="Q793" s="4"/>
      <c r="R793" s="4"/>
      <c r="S793" s="4"/>
      <c r="T793" s="4"/>
      <c r="U793" s="4"/>
      <c r="V793" s="4"/>
      <c r="W793" s="4"/>
    </row>
    <row r="794" spans="1:23" ht="14.25" customHeight="1">
      <c r="A794" s="4"/>
      <c r="B794" s="4"/>
      <c r="C794" s="4"/>
      <c r="D794" s="4"/>
      <c r="E794" s="4"/>
      <c r="F794" s="4"/>
      <c r="G794" s="4"/>
      <c r="H794" s="4"/>
      <c r="I794" s="4"/>
      <c r="J794" s="4"/>
      <c r="K794" s="4"/>
      <c r="L794" s="4"/>
      <c r="M794" s="4"/>
      <c r="N794" s="4"/>
      <c r="O794" s="4"/>
      <c r="P794" s="4"/>
      <c r="Q794" s="4"/>
      <c r="R794" s="4"/>
      <c r="S794" s="4"/>
      <c r="T794" s="4"/>
      <c r="U794" s="4"/>
      <c r="V794" s="4"/>
      <c r="W794" s="4"/>
    </row>
    <row r="795" spans="1:23" ht="14.25" customHeight="1">
      <c r="A795" s="4"/>
      <c r="B795" s="4"/>
      <c r="C795" s="4"/>
      <c r="D795" s="4"/>
      <c r="E795" s="4"/>
      <c r="F795" s="4"/>
      <c r="G795" s="4"/>
      <c r="H795" s="4"/>
      <c r="I795" s="4"/>
      <c r="J795" s="4"/>
      <c r="K795" s="4"/>
      <c r="L795" s="4"/>
      <c r="M795" s="4"/>
      <c r="N795" s="4"/>
      <c r="O795" s="4"/>
      <c r="P795" s="4"/>
      <c r="Q795" s="4"/>
      <c r="R795" s="4"/>
      <c r="S795" s="4"/>
      <c r="T795" s="4"/>
      <c r="U795" s="4"/>
      <c r="V795" s="4"/>
      <c r="W795" s="4"/>
    </row>
    <row r="796" spans="1:23" ht="14.25" customHeight="1">
      <c r="A796" s="4"/>
      <c r="B796" s="4"/>
      <c r="C796" s="4"/>
      <c r="D796" s="4"/>
      <c r="E796" s="4"/>
      <c r="F796" s="4"/>
      <c r="G796" s="4"/>
      <c r="H796" s="4"/>
      <c r="I796" s="4"/>
      <c r="J796" s="4"/>
      <c r="K796" s="4"/>
      <c r="L796" s="4"/>
      <c r="M796" s="4"/>
      <c r="N796" s="4"/>
      <c r="O796" s="4"/>
      <c r="P796" s="4"/>
      <c r="Q796" s="4"/>
      <c r="R796" s="4"/>
      <c r="S796" s="4"/>
      <c r="T796" s="4"/>
      <c r="U796" s="4"/>
      <c r="V796" s="4"/>
      <c r="W796" s="4"/>
    </row>
    <row r="797" spans="1:23" ht="14.25" customHeight="1">
      <c r="A797" s="4"/>
      <c r="B797" s="4"/>
      <c r="C797" s="4"/>
      <c r="D797" s="4"/>
      <c r="E797" s="4"/>
      <c r="F797" s="4"/>
      <c r="G797" s="4"/>
      <c r="H797" s="4"/>
      <c r="I797" s="4"/>
      <c r="J797" s="4"/>
      <c r="K797" s="4"/>
      <c r="L797" s="4"/>
      <c r="M797" s="4"/>
      <c r="N797" s="4"/>
      <c r="O797" s="4"/>
      <c r="P797" s="4"/>
      <c r="Q797" s="4"/>
      <c r="R797" s="4"/>
      <c r="S797" s="4"/>
      <c r="T797" s="4"/>
      <c r="U797" s="4"/>
      <c r="V797" s="4"/>
      <c r="W797" s="4"/>
    </row>
    <row r="798" spans="1:23" ht="14.25" customHeight="1">
      <c r="A798" s="4"/>
      <c r="B798" s="4"/>
      <c r="C798" s="4"/>
      <c r="D798" s="4"/>
      <c r="E798" s="4"/>
      <c r="F798" s="4"/>
      <c r="G798" s="4"/>
      <c r="H798" s="4"/>
      <c r="I798" s="4"/>
      <c r="J798" s="4"/>
      <c r="K798" s="4"/>
      <c r="L798" s="4"/>
      <c r="M798" s="4"/>
      <c r="N798" s="4"/>
      <c r="O798" s="4"/>
      <c r="P798" s="4"/>
      <c r="Q798" s="4"/>
      <c r="R798" s="4"/>
      <c r="S798" s="4"/>
      <c r="T798" s="4"/>
      <c r="U798" s="4"/>
      <c r="V798" s="4"/>
      <c r="W798" s="4"/>
    </row>
    <row r="799" spans="1:23" ht="14.25" customHeight="1">
      <c r="A799" s="4"/>
      <c r="B799" s="4"/>
      <c r="C799" s="4"/>
      <c r="D799" s="4"/>
      <c r="E799" s="4"/>
      <c r="F799" s="4"/>
      <c r="G799" s="4"/>
      <c r="H799" s="4"/>
      <c r="I799" s="4"/>
      <c r="J799" s="4"/>
      <c r="K799" s="4"/>
      <c r="L799" s="4"/>
      <c r="M799" s="4"/>
      <c r="N799" s="4"/>
      <c r="O799" s="4"/>
      <c r="P799" s="4"/>
      <c r="Q799" s="4"/>
      <c r="R799" s="4"/>
      <c r="S799" s="4"/>
      <c r="T799" s="4"/>
      <c r="U799" s="4"/>
      <c r="V799" s="4"/>
      <c r="W799" s="4"/>
    </row>
    <row r="800" spans="1:23" ht="14.25" customHeight="1">
      <c r="A800" s="4"/>
      <c r="B800" s="4"/>
      <c r="C800" s="4"/>
      <c r="D800" s="4"/>
      <c r="E800" s="4"/>
      <c r="F800" s="4"/>
      <c r="G800" s="4"/>
      <c r="H800" s="4"/>
      <c r="I800" s="4"/>
      <c r="J800" s="4"/>
      <c r="K800" s="4"/>
      <c r="L800" s="4"/>
      <c r="M800" s="4"/>
      <c r="N800" s="4"/>
      <c r="O800" s="4"/>
      <c r="P800" s="4"/>
      <c r="Q800" s="4"/>
      <c r="R800" s="4"/>
      <c r="S800" s="4"/>
      <c r="T800" s="4"/>
      <c r="U800" s="4"/>
      <c r="V800" s="4"/>
      <c r="W800" s="4"/>
    </row>
    <row r="801" spans="1:23" ht="14.25" customHeight="1">
      <c r="A801" s="4"/>
      <c r="B801" s="4"/>
      <c r="C801" s="4"/>
      <c r="D801" s="4"/>
      <c r="E801" s="4"/>
      <c r="F801" s="4"/>
      <c r="G801" s="4"/>
      <c r="H801" s="4"/>
      <c r="I801" s="4"/>
      <c r="J801" s="4"/>
      <c r="K801" s="4"/>
      <c r="L801" s="4"/>
      <c r="M801" s="4"/>
      <c r="N801" s="4"/>
      <c r="O801" s="4"/>
      <c r="P801" s="4"/>
      <c r="Q801" s="4"/>
      <c r="R801" s="4"/>
      <c r="S801" s="4"/>
      <c r="T801" s="4"/>
      <c r="U801" s="4"/>
      <c r="V801" s="4"/>
      <c r="W801" s="4"/>
    </row>
    <row r="802" spans="1:23" ht="14.25" customHeight="1">
      <c r="A802" s="4"/>
      <c r="B802" s="4"/>
      <c r="C802" s="4"/>
      <c r="D802" s="4"/>
      <c r="E802" s="4"/>
      <c r="F802" s="4"/>
      <c r="G802" s="4"/>
      <c r="H802" s="4"/>
      <c r="I802" s="4"/>
      <c r="J802" s="4"/>
      <c r="K802" s="4"/>
      <c r="L802" s="4"/>
      <c r="M802" s="4"/>
      <c r="N802" s="4"/>
      <c r="O802" s="4"/>
      <c r="P802" s="4"/>
      <c r="Q802" s="4"/>
      <c r="R802" s="4"/>
      <c r="S802" s="4"/>
      <c r="T802" s="4"/>
      <c r="U802" s="4"/>
      <c r="V802" s="4"/>
      <c r="W802" s="4"/>
    </row>
    <row r="803" spans="1:23" ht="14.25" customHeight="1">
      <c r="A803" s="4"/>
      <c r="B803" s="4"/>
      <c r="C803" s="4"/>
      <c r="D803" s="4"/>
      <c r="E803" s="4"/>
      <c r="F803" s="4"/>
      <c r="G803" s="4"/>
      <c r="H803" s="4"/>
      <c r="I803" s="4"/>
      <c r="J803" s="4"/>
      <c r="K803" s="4"/>
      <c r="L803" s="4"/>
      <c r="M803" s="4"/>
      <c r="N803" s="4"/>
      <c r="O803" s="4"/>
      <c r="P803" s="4"/>
      <c r="Q803" s="4"/>
      <c r="R803" s="4"/>
      <c r="S803" s="4"/>
      <c r="T803" s="4"/>
      <c r="U803" s="4"/>
      <c r="V803" s="4"/>
      <c r="W803" s="4"/>
    </row>
    <row r="804" spans="1:23" ht="14.25" customHeight="1">
      <c r="A804" s="4"/>
      <c r="B804" s="4"/>
      <c r="C804" s="4"/>
      <c r="D804" s="4"/>
      <c r="E804" s="4"/>
      <c r="F804" s="4"/>
      <c r="G804" s="4"/>
      <c r="H804" s="4"/>
      <c r="I804" s="4"/>
      <c r="J804" s="4"/>
      <c r="K804" s="4"/>
      <c r="L804" s="4"/>
      <c r="M804" s="4"/>
      <c r="N804" s="4"/>
      <c r="O804" s="4"/>
      <c r="P804" s="4"/>
      <c r="Q804" s="4"/>
      <c r="R804" s="4"/>
      <c r="S804" s="4"/>
      <c r="T804" s="4"/>
      <c r="U804" s="4"/>
      <c r="V804" s="4"/>
      <c r="W804" s="4"/>
    </row>
    <row r="805" spans="1:23" ht="14.25" customHeight="1">
      <c r="A805" s="4"/>
      <c r="B805" s="4"/>
      <c r="C805" s="4"/>
      <c r="D805" s="4"/>
      <c r="E805" s="4"/>
      <c r="F805" s="4"/>
      <c r="G805" s="4"/>
      <c r="H805" s="4"/>
      <c r="I805" s="4"/>
      <c r="J805" s="4"/>
      <c r="K805" s="4"/>
      <c r="L805" s="4"/>
      <c r="M805" s="4"/>
      <c r="N805" s="4"/>
      <c r="O805" s="4"/>
      <c r="P805" s="4"/>
      <c r="Q805" s="4"/>
      <c r="R805" s="4"/>
      <c r="S805" s="4"/>
      <c r="T805" s="4"/>
      <c r="U805" s="4"/>
      <c r="V805" s="4"/>
      <c r="W805" s="4"/>
    </row>
    <row r="806" spans="1:23" ht="14.25" customHeight="1">
      <c r="A806" s="4"/>
      <c r="B806" s="4"/>
      <c r="C806" s="4"/>
      <c r="D806" s="4"/>
      <c r="E806" s="4"/>
      <c r="F806" s="4"/>
      <c r="G806" s="4"/>
      <c r="H806" s="4"/>
      <c r="I806" s="4"/>
      <c r="J806" s="4"/>
      <c r="K806" s="4"/>
      <c r="L806" s="4"/>
      <c r="M806" s="4"/>
      <c r="N806" s="4"/>
      <c r="O806" s="4"/>
      <c r="P806" s="4"/>
      <c r="Q806" s="4"/>
      <c r="R806" s="4"/>
      <c r="S806" s="4"/>
      <c r="T806" s="4"/>
      <c r="U806" s="4"/>
      <c r="V806" s="4"/>
      <c r="W806" s="4"/>
    </row>
    <row r="807" spans="1:23" ht="14.25" customHeight="1">
      <c r="A807" s="4"/>
      <c r="B807" s="4"/>
      <c r="C807" s="4"/>
      <c r="D807" s="4"/>
      <c r="E807" s="4"/>
      <c r="F807" s="4"/>
      <c r="G807" s="4"/>
      <c r="H807" s="4"/>
      <c r="I807" s="4"/>
      <c r="J807" s="4"/>
      <c r="K807" s="4"/>
      <c r="L807" s="4"/>
      <c r="M807" s="4"/>
      <c r="N807" s="4"/>
      <c r="O807" s="4"/>
      <c r="P807" s="4"/>
      <c r="Q807" s="4"/>
      <c r="R807" s="4"/>
      <c r="S807" s="4"/>
      <c r="T807" s="4"/>
      <c r="U807" s="4"/>
      <c r="V807" s="4"/>
      <c r="W807" s="4"/>
    </row>
    <row r="808" spans="1:23" ht="14.25" customHeight="1">
      <c r="A808" s="4"/>
      <c r="B808" s="4"/>
      <c r="C808" s="4"/>
      <c r="D808" s="4"/>
      <c r="E808" s="4"/>
      <c r="F808" s="4"/>
      <c r="G808" s="4"/>
      <c r="H808" s="4"/>
      <c r="I808" s="4"/>
      <c r="J808" s="4"/>
      <c r="K808" s="4"/>
      <c r="L808" s="4"/>
      <c r="M808" s="4"/>
      <c r="N808" s="4"/>
      <c r="O808" s="4"/>
      <c r="P808" s="4"/>
      <c r="Q808" s="4"/>
      <c r="R808" s="4"/>
      <c r="S808" s="4"/>
      <c r="T808" s="4"/>
      <c r="U808" s="4"/>
      <c r="V808" s="4"/>
      <c r="W808" s="4"/>
    </row>
    <row r="809" spans="1:23" ht="14.25" customHeight="1">
      <c r="A809" s="4"/>
      <c r="B809" s="4"/>
      <c r="C809" s="4"/>
      <c r="D809" s="4"/>
      <c r="E809" s="4"/>
      <c r="F809" s="4"/>
      <c r="G809" s="4"/>
      <c r="H809" s="4"/>
      <c r="I809" s="4"/>
      <c r="J809" s="4"/>
      <c r="K809" s="4"/>
      <c r="L809" s="4"/>
      <c r="M809" s="4"/>
      <c r="N809" s="4"/>
      <c r="O809" s="4"/>
      <c r="P809" s="4"/>
      <c r="Q809" s="4"/>
      <c r="R809" s="4"/>
      <c r="S809" s="4"/>
      <c r="T809" s="4"/>
      <c r="U809" s="4"/>
      <c r="V809" s="4"/>
      <c r="W809" s="4"/>
    </row>
    <row r="810" spans="1:23" ht="14.25" customHeight="1">
      <c r="A810" s="4"/>
      <c r="B810" s="4"/>
      <c r="C810" s="4"/>
      <c r="D810" s="4"/>
      <c r="E810" s="4"/>
      <c r="F810" s="4"/>
      <c r="G810" s="4"/>
      <c r="H810" s="4"/>
      <c r="I810" s="4"/>
      <c r="J810" s="4"/>
      <c r="K810" s="4"/>
      <c r="L810" s="4"/>
      <c r="M810" s="4"/>
      <c r="N810" s="4"/>
      <c r="O810" s="4"/>
      <c r="P810" s="4"/>
      <c r="Q810" s="4"/>
      <c r="R810" s="4"/>
      <c r="S810" s="4"/>
      <c r="T810" s="4"/>
      <c r="U810" s="4"/>
      <c r="V810" s="4"/>
      <c r="W810" s="4"/>
    </row>
    <row r="811" spans="1:23" ht="14.25" customHeight="1">
      <c r="A811" s="4"/>
      <c r="B811" s="4"/>
      <c r="C811" s="4"/>
      <c r="D811" s="4"/>
      <c r="E811" s="4"/>
      <c r="F811" s="4"/>
      <c r="G811" s="4"/>
      <c r="H811" s="4"/>
      <c r="I811" s="4"/>
      <c r="J811" s="4"/>
      <c r="K811" s="4"/>
      <c r="L811" s="4"/>
      <c r="M811" s="4"/>
      <c r="N811" s="4"/>
      <c r="O811" s="4"/>
      <c r="P811" s="4"/>
      <c r="Q811" s="4"/>
      <c r="R811" s="4"/>
      <c r="S811" s="4"/>
      <c r="T811" s="4"/>
      <c r="U811" s="4"/>
      <c r="V811" s="4"/>
      <c r="W811" s="4"/>
    </row>
    <row r="812" spans="1:23" ht="14.25" customHeight="1">
      <c r="A812" s="4"/>
      <c r="B812" s="4"/>
      <c r="C812" s="4"/>
      <c r="D812" s="4"/>
      <c r="E812" s="4"/>
      <c r="F812" s="4"/>
      <c r="G812" s="4"/>
      <c r="H812" s="4"/>
      <c r="I812" s="4"/>
      <c r="J812" s="4"/>
      <c r="K812" s="4"/>
      <c r="L812" s="4"/>
      <c r="M812" s="4"/>
      <c r="N812" s="4"/>
      <c r="O812" s="4"/>
      <c r="P812" s="4"/>
      <c r="Q812" s="4"/>
      <c r="R812" s="4"/>
      <c r="S812" s="4"/>
      <c r="T812" s="4"/>
      <c r="U812" s="4"/>
      <c r="V812" s="4"/>
      <c r="W812" s="4"/>
    </row>
    <row r="813" spans="1:23" ht="14.25" customHeight="1">
      <c r="A813" s="4"/>
      <c r="B813" s="4"/>
      <c r="C813" s="4"/>
      <c r="D813" s="4"/>
      <c r="E813" s="4"/>
      <c r="F813" s="4"/>
      <c r="G813" s="4"/>
      <c r="H813" s="4"/>
      <c r="I813" s="4"/>
      <c r="J813" s="4"/>
      <c r="K813" s="4"/>
      <c r="L813" s="4"/>
      <c r="M813" s="4"/>
      <c r="N813" s="4"/>
      <c r="O813" s="4"/>
      <c r="P813" s="4"/>
      <c r="Q813" s="4"/>
      <c r="R813" s="4"/>
      <c r="S813" s="4"/>
      <c r="T813" s="4"/>
      <c r="U813" s="4"/>
      <c r="V813" s="4"/>
      <c r="W813" s="4"/>
    </row>
    <row r="814" spans="1:23" ht="14.25" customHeight="1">
      <c r="A814" s="4"/>
      <c r="B814" s="4"/>
      <c r="C814" s="4"/>
      <c r="D814" s="4"/>
      <c r="E814" s="4"/>
      <c r="F814" s="4"/>
      <c r="G814" s="4"/>
      <c r="H814" s="4"/>
      <c r="I814" s="4"/>
      <c r="J814" s="4"/>
      <c r="K814" s="4"/>
      <c r="L814" s="4"/>
      <c r="M814" s="4"/>
      <c r="N814" s="4"/>
      <c r="O814" s="4"/>
      <c r="P814" s="4"/>
      <c r="Q814" s="4"/>
      <c r="R814" s="4"/>
      <c r="S814" s="4"/>
      <c r="T814" s="4"/>
      <c r="U814" s="4"/>
      <c r="V814" s="4"/>
      <c r="W814" s="4"/>
    </row>
    <row r="815" spans="1:23" ht="14.25" customHeight="1">
      <c r="A815" s="4"/>
      <c r="B815" s="4"/>
      <c r="C815" s="4"/>
      <c r="D815" s="4"/>
      <c r="E815" s="4"/>
      <c r="F815" s="4"/>
      <c r="G815" s="4"/>
      <c r="H815" s="4"/>
      <c r="I815" s="4"/>
      <c r="J815" s="4"/>
      <c r="K815" s="4"/>
      <c r="L815" s="4"/>
      <c r="M815" s="4"/>
      <c r="N815" s="4"/>
      <c r="O815" s="4"/>
      <c r="P815" s="4"/>
      <c r="Q815" s="4"/>
      <c r="R815" s="4"/>
      <c r="S815" s="4"/>
      <c r="T815" s="4"/>
      <c r="U815" s="4"/>
      <c r="V815" s="4"/>
      <c r="W815" s="4"/>
    </row>
    <row r="816" spans="1:23" ht="14.25" customHeight="1">
      <c r="A816" s="4"/>
      <c r="B816" s="4"/>
      <c r="C816" s="4"/>
      <c r="D816" s="4"/>
      <c r="E816" s="4"/>
      <c r="F816" s="4"/>
      <c r="G816" s="4"/>
      <c r="H816" s="4"/>
      <c r="I816" s="4"/>
      <c r="J816" s="4"/>
      <c r="K816" s="4"/>
      <c r="L816" s="4"/>
      <c r="M816" s="4"/>
      <c r="N816" s="4"/>
      <c r="O816" s="4"/>
      <c r="P816" s="4"/>
      <c r="Q816" s="4"/>
      <c r="R816" s="4"/>
      <c r="S816" s="4"/>
      <c r="T816" s="4"/>
      <c r="U816" s="4"/>
      <c r="V816" s="4"/>
      <c r="W816" s="4"/>
    </row>
    <row r="817" spans="1:23" ht="14.25" customHeight="1">
      <c r="A817" s="4"/>
      <c r="B817" s="4"/>
      <c r="C817" s="4"/>
      <c r="D817" s="4"/>
      <c r="E817" s="4"/>
      <c r="F817" s="4"/>
      <c r="G817" s="4"/>
      <c r="H817" s="4"/>
      <c r="I817" s="4"/>
      <c r="J817" s="4"/>
      <c r="K817" s="4"/>
      <c r="L817" s="4"/>
      <c r="M817" s="4"/>
      <c r="N817" s="4"/>
      <c r="O817" s="4"/>
      <c r="P817" s="4"/>
      <c r="Q817" s="4"/>
      <c r="R817" s="4"/>
      <c r="S817" s="4"/>
      <c r="T817" s="4"/>
      <c r="U817" s="4"/>
      <c r="V817" s="4"/>
      <c r="W817" s="4"/>
    </row>
    <row r="818" spans="1:23" ht="14.25" customHeight="1">
      <c r="A818" s="4"/>
      <c r="B818" s="4"/>
      <c r="C818" s="4"/>
      <c r="D818" s="4"/>
      <c r="E818" s="4"/>
      <c r="F818" s="4"/>
      <c r="G818" s="4"/>
      <c r="H818" s="4"/>
      <c r="I818" s="4"/>
      <c r="J818" s="4"/>
      <c r="K818" s="4"/>
      <c r="L818" s="4"/>
      <c r="M818" s="4"/>
      <c r="N818" s="4"/>
      <c r="O818" s="4"/>
      <c r="P818" s="4"/>
      <c r="Q818" s="4"/>
      <c r="R818" s="4"/>
      <c r="S818" s="4"/>
      <c r="T818" s="4"/>
      <c r="U818" s="4"/>
      <c r="V818" s="4"/>
      <c r="W818" s="4"/>
    </row>
    <row r="819" spans="1:23" ht="14.25" customHeight="1">
      <c r="A819" s="4"/>
      <c r="B819" s="4"/>
      <c r="C819" s="4"/>
      <c r="D819" s="4"/>
      <c r="E819" s="4"/>
      <c r="F819" s="4"/>
      <c r="G819" s="4"/>
      <c r="H819" s="4"/>
      <c r="I819" s="4"/>
      <c r="J819" s="4"/>
      <c r="K819" s="4"/>
      <c r="L819" s="4"/>
      <c r="M819" s="4"/>
      <c r="N819" s="4"/>
      <c r="O819" s="4"/>
      <c r="P819" s="4"/>
      <c r="Q819" s="4"/>
      <c r="R819" s="4"/>
      <c r="S819" s="4"/>
      <c r="T819" s="4"/>
      <c r="U819" s="4"/>
      <c r="V819" s="4"/>
      <c r="W819" s="4"/>
    </row>
    <row r="820" spans="1:23" ht="14.25" customHeight="1">
      <c r="A820" s="4"/>
      <c r="B820" s="4"/>
      <c r="C820" s="4"/>
      <c r="D820" s="4"/>
      <c r="E820" s="4"/>
      <c r="F820" s="4"/>
      <c r="G820" s="4"/>
      <c r="H820" s="4"/>
      <c r="I820" s="4"/>
      <c r="J820" s="4"/>
      <c r="K820" s="4"/>
      <c r="L820" s="4"/>
      <c r="M820" s="4"/>
      <c r="N820" s="4"/>
      <c r="O820" s="4"/>
      <c r="P820" s="4"/>
      <c r="Q820" s="4"/>
      <c r="R820" s="4"/>
      <c r="S820" s="4"/>
      <c r="T820" s="4"/>
      <c r="U820" s="4"/>
      <c r="V820" s="4"/>
      <c r="W820" s="4"/>
    </row>
    <row r="821" spans="1:23" ht="14.25" customHeight="1">
      <c r="A821" s="4"/>
      <c r="B821" s="4"/>
      <c r="C821" s="4"/>
      <c r="D821" s="4"/>
      <c r="E821" s="4"/>
      <c r="F821" s="4"/>
      <c r="G821" s="4"/>
      <c r="H821" s="4"/>
      <c r="I821" s="4"/>
      <c r="J821" s="4"/>
      <c r="K821" s="4"/>
      <c r="L821" s="4"/>
      <c r="M821" s="4"/>
      <c r="N821" s="4"/>
      <c r="O821" s="4"/>
      <c r="P821" s="4"/>
      <c r="Q821" s="4"/>
      <c r="R821" s="4"/>
      <c r="S821" s="4"/>
      <c r="T821" s="4"/>
      <c r="U821" s="4"/>
      <c r="V821" s="4"/>
      <c r="W821" s="4"/>
    </row>
    <row r="822" spans="1:23" ht="14.25" customHeight="1">
      <c r="A822" s="4"/>
      <c r="B822" s="4"/>
      <c r="C822" s="4"/>
      <c r="D822" s="4"/>
      <c r="E822" s="4"/>
      <c r="F822" s="4"/>
      <c r="G822" s="4"/>
      <c r="H822" s="4"/>
      <c r="I822" s="4"/>
      <c r="J822" s="4"/>
      <c r="K822" s="4"/>
      <c r="L822" s="4"/>
      <c r="M822" s="4"/>
      <c r="N822" s="4"/>
      <c r="O822" s="4"/>
      <c r="P822" s="4"/>
      <c r="Q822" s="4"/>
      <c r="R822" s="4"/>
      <c r="S822" s="4"/>
      <c r="T822" s="4"/>
      <c r="U822" s="4"/>
      <c r="V822" s="4"/>
      <c r="W822" s="4"/>
    </row>
    <row r="823" spans="1:23" ht="14.25" customHeight="1">
      <c r="A823" s="4"/>
      <c r="B823" s="4"/>
      <c r="C823" s="4"/>
      <c r="D823" s="4"/>
      <c r="E823" s="4"/>
      <c r="F823" s="4"/>
      <c r="G823" s="4"/>
      <c r="H823" s="4"/>
      <c r="I823" s="4"/>
      <c r="J823" s="4"/>
      <c r="K823" s="4"/>
      <c r="L823" s="4"/>
      <c r="M823" s="4"/>
      <c r="N823" s="4"/>
      <c r="O823" s="4"/>
      <c r="P823" s="4"/>
      <c r="Q823" s="4"/>
      <c r="R823" s="4"/>
      <c r="S823" s="4"/>
      <c r="T823" s="4"/>
      <c r="U823" s="4"/>
      <c r="V823" s="4"/>
      <c r="W823" s="4"/>
    </row>
    <row r="824" spans="1:23" ht="14.25" customHeight="1">
      <c r="A824" s="4"/>
      <c r="B824" s="4"/>
      <c r="C824" s="4"/>
      <c r="D824" s="4"/>
      <c r="E824" s="4"/>
      <c r="F824" s="4"/>
      <c r="G824" s="4"/>
      <c r="H824" s="4"/>
      <c r="I824" s="4"/>
      <c r="J824" s="4"/>
      <c r="K824" s="4"/>
      <c r="L824" s="4"/>
      <c r="M824" s="4"/>
      <c r="N824" s="4"/>
      <c r="O824" s="4"/>
      <c r="P824" s="4"/>
      <c r="Q824" s="4"/>
      <c r="R824" s="4"/>
      <c r="S824" s="4"/>
      <c r="T824" s="4"/>
      <c r="U824" s="4"/>
      <c r="V824" s="4"/>
      <c r="W824" s="4"/>
    </row>
    <row r="825" spans="1:23" ht="14.25" customHeight="1">
      <c r="A825" s="4"/>
      <c r="B825" s="4"/>
      <c r="C825" s="4"/>
      <c r="D825" s="4"/>
      <c r="E825" s="4"/>
      <c r="F825" s="4"/>
      <c r="G825" s="4"/>
      <c r="H825" s="4"/>
      <c r="I825" s="4"/>
      <c r="J825" s="4"/>
      <c r="K825" s="4"/>
      <c r="L825" s="4"/>
      <c r="M825" s="4"/>
      <c r="N825" s="4"/>
      <c r="O825" s="4"/>
      <c r="P825" s="4"/>
      <c r="Q825" s="4"/>
      <c r="R825" s="4"/>
      <c r="S825" s="4"/>
      <c r="T825" s="4"/>
      <c r="U825" s="4"/>
      <c r="V825" s="4"/>
      <c r="W825" s="4"/>
    </row>
    <row r="826" spans="1:23" ht="14.25" customHeight="1">
      <c r="A826" s="4"/>
      <c r="B826" s="4"/>
      <c r="C826" s="4"/>
      <c r="D826" s="4"/>
      <c r="E826" s="4"/>
      <c r="F826" s="4"/>
      <c r="G826" s="4"/>
      <c r="H826" s="4"/>
      <c r="I826" s="4"/>
      <c r="J826" s="4"/>
      <c r="K826" s="4"/>
      <c r="L826" s="4"/>
      <c r="M826" s="4"/>
      <c r="N826" s="4"/>
      <c r="O826" s="4"/>
      <c r="P826" s="4"/>
      <c r="Q826" s="4"/>
      <c r="R826" s="4"/>
      <c r="S826" s="4"/>
      <c r="T826" s="4"/>
      <c r="U826" s="4"/>
      <c r="V826" s="4"/>
      <c r="W826" s="4"/>
    </row>
    <row r="827" spans="1:23" ht="14.25" customHeight="1">
      <c r="A827" s="4"/>
      <c r="B827" s="4"/>
      <c r="C827" s="4"/>
      <c r="D827" s="4"/>
      <c r="E827" s="4"/>
      <c r="F827" s="4"/>
      <c r="G827" s="4"/>
      <c r="H827" s="4"/>
      <c r="I827" s="4"/>
      <c r="J827" s="4"/>
      <c r="K827" s="4"/>
      <c r="L827" s="4"/>
      <c r="M827" s="4"/>
      <c r="N827" s="4"/>
      <c r="O827" s="4"/>
      <c r="P827" s="4"/>
      <c r="Q827" s="4"/>
      <c r="R827" s="4"/>
      <c r="S827" s="4"/>
      <c r="T827" s="4"/>
      <c r="U827" s="4"/>
      <c r="V827" s="4"/>
      <c r="W827" s="4"/>
    </row>
    <row r="828" spans="1:23" ht="14.25" customHeight="1">
      <c r="A828" s="4"/>
      <c r="B828" s="4"/>
      <c r="C828" s="4"/>
      <c r="D828" s="4"/>
      <c r="E828" s="4"/>
      <c r="F828" s="4"/>
      <c r="G828" s="4"/>
      <c r="H828" s="4"/>
      <c r="I828" s="4"/>
      <c r="J828" s="4"/>
      <c r="K828" s="4"/>
      <c r="L828" s="4"/>
      <c r="M828" s="4"/>
      <c r="N828" s="4"/>
      <c r="O828" s="4"/>
      <c r="P828" s="4"/>
      <c r="Q828" s="4"/>
      <c r="R828" s="4"/>
      <c r="S828" s="4"/>
      <c r="T828" s="4"/>
      <c r="U828" s="4"/>
      <c r="V828" s="4"/>
      <c r="W828" s="4"/>
    </row>
    <row r="829" spans="1:23" ht="14.25" customHeight="1">
      <c r="A829" s="4"/>
      <c r="B829" s="4"/>
      <c r="C829" s="4"/>
      <c r="D829" s="4"/>
      <c r="E829" s="4"/>
      <c r="F829" s="4"/>
      <c r="G829" s="4"/>
      <c r="H829" s="4"/>
      <c r="I829" s="4"/>
      <c r="J829" s="4"/>
      <c r="K829" s="4"/>
      <c r="L829" s="4"/>
      <c r="M829" s="4"/>
      <c r="N829" s="4"/>
      <c r="O829" s="4"/>
      <c r="P829" s="4"/>
      <c r="Q829" s="4"/>
      <c r="R829" s="4"/>
      <c r="S829" s="4"/>
      <c r="T829" s="4"/>
      <c r="U829" s="4"/>
      <c r="V829" s="4"/>
      <c r="W829" s="4"/>
    </row>
    <row r="830" spans="1:23" ht="14.25" customHeight="1">
      <c r="A830" s="4"/>
      <c r="B830" s="4"/>
      <c r="C830" s="4"/>
      <c r="D830" s="4"/>
      <c r="E830" s="4"/>
      <c r="F830" s="4"/>
      <c r="G830" s="4"/>
      <c r="H830" s="4"/>
      <c r="I830" s="4"/>
      <c r="J830" s="4"/>
      <c r="K830" s="4"/>
      <c r="L830" s="4"/>
      <c r="M830" s="4"/>
      <c r="N830" s="4"/>
      <c r="O830" s="4"/>
      <c r="P830" s="4"/>
      <c r="Q830" s="4"/>
      <c r="R830" s="4"/>
      <c r="S830" s="4"/>
      <c r="T830" s="4"/>
      <c r="U830" s="4"/>
      <c r="V830" s="4"/>
      <c r="W830" s="4"/>
    </row>
    <row r="831" spans="1:23" ht="14.25" customHeight="1">
      <c r="A831" s="4"/>
      <c r="B831" s="4"/>
      <c r="C831" s="4"/>
      <c r="D831" s="4"/>
      <c r="E831" s="4"/>
      <c r="F831" s="4"/>
      <c r="G831" s="4"/>
      <c r="H831" s="4"/>
      <c r="I831" s="4"/>
      <c r="J831" s="4"/>
      <c r="K831" s="4"/>
      <c r="L831" s="4"/>
      <c r="M831" s="4"/>
      <c r="N831" s="4"/>
      <c r="O831" s="4"/>
      <c r="P831" s="4"/>
      <c r="Q831" s="4"/>
      <c r="R831" s="4"/>
      <c r="S831" s="4"/>
      <c r="T831" s="4"/>
      <c r="U831" s="4"/>
      <c r="V831" s="4"/>
      <c r="W831" s="4"/>
    </row>
    <row r="832" spans="1:23" ht="14.25" customHeight="1">
      <c r="A832" s="4"/>
      <c r="B832" s="4"/>
      <c r="C832" s="4"/>
      <c r="D832" s="4"/>
      <c r="E832" s="4"/>
      <c r="F832" s="4"/>
      <c r="G832" s="4"/>
      <c r="H832" s="4"/>
      <c r="I832" s="4"/>
      <c r="J832" s="4"/>
      <c r="K832" s="4"/>
      <c r="L832" s="4"/>
      <c r="M832" s="4"/>
      <c r="N832" s="4"/>
      <c r="O832" s="4"/>
      <c r="P832" s="4"/>
      <c r="Q832" s="4"/>
      <c r="R832" s="4"/>
      <c r="S832" s="4"/>
      <c r="T832" s="4"/>
      <c r="U832" s="4"/>
      <c r="V832" s="4"/>
      <c r="W832" s="4"/>
    </row>
    <row r="833" spans="1:23" ht="14.25" customHeight="1">
      <c r="A833" s="4"/>
      <c r="B833" s="4"/>
      <c r="C833" s="4"/>
      <c r="D833" s="4"/>
      <c r="E833" s="4"/>
      <c r="F833" s="4"/>
      <c r="G833" s="4"/>
      <c r="H833" s="4"/>
      <c r="I833" s="4"/>
      <c r="J833" s="4"/>
      <c r="K833" s="4"/>
      <c r="L833" s="4"/>
      <c r="M833" s="4"/>
      <c r="N833" s="4"/>
      <c r="O833" s="4"/>
      <c r="P833" s="4"/>
      <c r="Q833" s="4"/>
      <c r="R833" s="4"/>
      <c r="S833" s="4"/>
      <c r="T833" s="4"/>
      <c r="U833" s="4"/>
      <c r="V833" s="4"/>
      <c r="W833" s="4"/>
    </row>
    <row r="834" spans="1:23" ht="14.25" customHeight="1">
      <c r="A834" s="4"/>
      <c r="B834" s="4"/>
      <c r="C834" s="4"/>
      <c r="D834" s="4"/>
      <c r="E834" s="4"/>
      <c r="F834" s="4"/>
      <c r="G834" s="4"/>
      <c r="H834" s="4"/>
      <c r="I834" s="4"/>
      <c r="J834" s="4"/>
      <c r="K834" s="4"/>
      <c r="L834" s="4"/>
      <c r="M834" s="4"/>
      <c r="N834" s="4"/>
      <c r="O834" s="4"/>
      <c r="P834" s="4"/>
      <c r="Q834" s="4"/>
      <c r="R834" s="4"/>
      <c r="S834" s="4"/>
      <c r="T834" s="4"/>
      <c r="U834" s="4"/>
      <c r="V834" s="4"/>
      <c r="W834" s="4"/>
    </row>
    <row r="835" spans="1:23" ht="14.25" customHeight="1">
      <c r="A835" s="4"/>
      <c r="B835" s="4"/>
      <c r="C835" s="4"/>
      <c r="D835" s="4"/>
      <c r="E835" s="4"/>
      <c r="F835" s="4"/>
      <c r="G835" s="4"/>
      <c r="H835" s="4"/>
      <c r="I835" s="4"/>
      <c r="J835" s="4"/>
      <c r="K835" s="4"/>
      <c r="L835" s="4"/>
      <c r="M835" s="4"/>
      <c r="N835" s="4"/>
      <c r="O835" s="4"/>
      <c r="P835" s="4"/>
      <c r="Q835" s="4"/>
      <c r="R835" s="4"/>
      <c r="S835" s="4"/>
      <c r="T835" s="4"/>
      <c r="U835" s="4"/>
      <c r="V835" s="4"/>
      <c r="W835" s="4"/>
    </row>
    <row r="836" spans="1:23" ht="14.25" customHeight="1">
      <c r="A836" s="4"/>
      <c r="B836" s="4"/>
      <c r="C836" s="4"/>
      <c r="D836" s="4"/>
      <c r="E836" s="4"/>
      <c r="F836" s="4"/>
      <c r="G836" s="4"/>
      <c r="H836" s="4"/>
      <c r="I836" s="4"/>
      <c r="J836" s="4"/>
      <c r="K836" s="4"/>
      <c r="L836" s="4"/>
      <c r="M836" s="4"/>
      <c r="N836" s="4"/>
      <c r="O836" s="4"/>
      <c r="P836" s="4"/>
      <c r="Q836" s="4"/>
      <c r="R836" s="4"/>
      <c r="S836" s="4"/>
      <c r="T836" s="4"/>
      <c r="U836" s="4"/>
      <c r="V836" s="4"/>
      <c r="W836" s="4"/>
    </row>
    <row r="837" spans="1:23" ht="14.25" customHeight="1">
      <c r="A837" s="4"/>
      <c r="B837" s="4"/>
      <c r="C837" s="4"/>
      <c r="D837" s="4"/>
      <c r="E837" s="4"/>
      <c r="F837" s="4"/>
      <c r="G837" s="4"/>
      <c r="H837" s="4"/>
      <c r="I837" s="4"/>
      <c r="J837" s="4"/>
      <c r="K837" s="4"/>
      <c r="L837" s="4"/>
      <c r="M837" s="4"/>
      <c r="N837" s="4"/>
      <c r="O837" s="4"/>
      <c r="P837" s="4"/>
      <c r="Q837" s="4"/>
      <c r="R837" s="4"/>
      <c r="S837" s="4"/>
      <c r="T837" s="4"/>
      <c r="U837" s="4"/>
      <c r="V837" s="4"/>
      <c r="W837" s="4"/>
    </row>
    <row r="838" spans="1:23" ht="14.25" customHeight="1">
      <c r="A838" s="4"/>
      <c r="B838" s="4"/>
      <c r="C838" s="4"/>
      <c r="D838" s="4"/>
      <c r="E838" s="4"/>
      <c r="F838" s="4"/>
      <c r="G838" s="4"/>
      <c r="H838" s="4"/>
      <c r="I838" s="4"/>
      <c r="J838" s="4"/>
      <c r="K838" s="4"/>
      <c r="L838" s="4"/>
      <c r="M838" s="4"/>
      <c r="N838" s="4"/>
      <c r="O838" s="4"/>
      <c r="P838" s="4"/>
      <c r="Q838" s="4"/>
      <c r="R838" s="4"/>
      <c r="S838" s="4"/>
      <c r="T838" s="4"/>
      <c r="U838" s="4"/>
      <c r="V838" s="4"/>
      <c r="W838" s="4"/>
    </row>
    <row r="839" spans="1:23" ht="14.25" customHeight="1">
      <c r="A839" s="4"/>
      <c r="B839" s="4"/>
      <c r="C839" s="4"/>
      <c r="D839" s="4"/>
      <c r="E839" s="4"/>
      <c r="F839" s="4"/>
      <c r="G839" s="4"/>
      <c r="H839" s="4"/>
      <c r="I839" s="4"/>
      <c r="J839" s="4"/>
      <c r="K839" s="4"/>
      <c r="L839" s="4"/>
      <c r="M839" s="4"/>
      <c r="N839" s="4"/>
      <c r="O839" s="4"/>
      <c r="P839" s="4"/>
      <c r="Q839" s="4"/>
      <c r="R839" s="4"/>
      <c r="S839" s="4"/>
      <c r="T839" s="4"/>
      <c r="U839" s="4"/>
      <c r="V839" s="4"/>
      <c r="W839" s="4"/>
    </row>
    <row r="840" spans="1:23" ht="14.25" customHeight="1">
      <c r="A840" s="4"/>
      <c r="B840" s="4"/>
      <c r="C840" s="4"/>
      <c r="D840" s="4"/>
      <c r="E840" s="4"/>
      <c r="F840" s="4"/>
      <c r="G840" s="4"/>
      <c r="H840" s="4"/>
      <c r="I840" s="4"/>
      <c r="J840" s="4"/>
      <c r="K840" s="4"/>
      <c r="L840" s="4"/>
      <c r="M840" s="4"/>
      <c r="N840" s="4"/>
      <c r="O840" s="4"/>
      <c r="P840" s="4"/>
      <c r="Q840" s="4"/>
      <c r="R840" s="4"/>
      <c r="S840" s="4"/>
      <c r="T840" s="4"/>
      <c r="U840" s="4"/>
      <c r="V840" s="4"/>
      <c r="W840" s="4"/>
    </row>
    <row r="841" spans="1:23" ht="14.25" customHeight="1">
      <c r="A841" s="4"/>
      <c r="B841" s="4"/>
      <c r="C841" s="4"/>
      <c r="D841" s="4"/>
      <c r="E841" s="4"/>
      <c r="F841" s="4"/>
      <c r="G841" s="4"/>
      <c r="H841" s="4"/>
      <c r="I841" s="4"/>
      <c r="J841" s="4"/>
      <c r="K841" s="4"/>
      <c r="L841" s="4"/>
      <c r="M841" s="4"/>
      <c r="N841" s="4"/>
      <c r="O841" s="4"/>
      <c r="P841" s="4"/>
      <c r="Q841" s="4"/>
      <c r="R841" s="4"/>
      <c r="S841" s="4"/>
      <c r="T841" s="4"/>
      <c r="U841" s="4"/>
      <c r="V841" s="4"/>
      <c r="W841" s="4"/>
    </row>
    <row r="842" spans="1:23" ht="14.25" customHeight="1">
      <c r="A842" s="4"/>
      <c r="B842" s="4"/>
      <c r="C842" s="4"/>
      <c r="D842" s="4"/>
      <c r="E842" s="4"/>
      <c r="F842" s="4"/>
      <c r="G842" s="4"/>
      <c r="H842" s="4"/>
      <c r="I842" s="4"/>
      <c r="J842" s="4"/>
      <c r="K842" s="4"/>
      <c r="L842" s="4"/>
      <c r="M842" s="4"/>
      <c r="N842" s="4"/>
      <c r="O842" s="4"/>
      <c r="P842" s="4"/>
      <c r="Q842" s="4"/>
      <c r="R842" s="4"/>
      <c r="S842" s="4"/>
      <c r="T842" s="4"/>
      <c r="U842" s="4"/>
      <c r="V842" s="4"/>
      <c r="W842" s="4"/>
    </row>
    <row r="843" spans="1:23" ht="14.25" customHeight="1">
      <c r="A843" s="4"/>
      <c r="B843" s="4"/>
      <c r="C843" s="4"/>
      <c r="D843" s="4"/>
      <c r="E843" s="4"/>
      <c r="F843" s="4"/>
      <c r="G843" s="4"/>
      <c r="H843" s="4"/>
      <c r="I843" s="4"/>
      <c r="J843" s="4"/>
      <c r="K843" s="4"/>
      <c r="L843" s="4"/>
      <c r="M843" s="4"/>
      <c r="N843" s="4"/>
      <c r="O843" s="4"/>
      <c r="P843" s="4"/>
      <c r="Q843" s="4"/>
      <c r="R843" s="4"/>
      <c r="S843" s="4"/>
      <c r="T843" s="4"/>
      <c r="U843" s="4"/>
      <c r="V843" s="4"/>
      <c r="W843" s="4"/>
    </row>
    <row r="844" spans="1:23" ht="14.25" customHeight="1">
      <c r="A844" s="4"/>
      <c r="B844" s="4"/>
      <c r="C844" s="4"/>
      <c r="D844" s="4"/>
      <c r="E844" s="4"/>
      <c r="F844" s="4"/>
      <c r="G844" s="4"/>
      <c r="H844" s="4"/>
      <c r="I844" s="4"/>
      <c r="J844" s="4"/>
      <c r="K844" s="4"/>
      <c r="L844" s="4"/>
      <c r="M844" s="4"/>
      <c r="N844" s="4"/>
      <c r="O844" s="4"/>
      <c r="P844" s="4"/>
      <c r="Q844" s="4"/>
      <c r="R844" s="4"/>
      <c r="S844" s="4"/>
      <c r="T844" s="4"/>
      <c r="U844" s="4"/>
      <c r="V844" s="4"/>
      <c r="W844" s="4"/>
    </row>
    <row r="845" spans="1:23" ht="14.25" customHeight="1">
      <c r="A845" s="4"/>
      <c r="B845" s="4"/>
      <c r="C845" s="4"/>
      <c r="D845" s="4"/>
      <c r="E845" s="4"/>
      <c r="F845" s="4"/>
      <c r="G845" s="4"/>
      <c r="H845" s="4"/>
      <c r="I845" s="4"/>
      <c r="J845" s="4"/>
      <c r="K845" s="4"/>
      <c r="L845" s="4"/>
      <c r="M845" s="4"/>
      <c r="N845" s="4"/>
      <c r="O845" s="4"/>
      <c r="P845" s="4"/>
      <c r="Q845" s="4"/>
      <c r="R845" s="4"/>
      <c r="S845" s="4"/>
      <c r="T845" s="4"/>
      <c r="U845" s="4"/>
      <c r="V845" s="4"/>
      <c r="W845" s="4"/>
    </row>
    <row r="846" spans="1:23" ht="14.25" customHeight="1">
      <c r="A846" s="4"/>
      <c r="B846" s="4"/>
      <c r="C846" s="4"/>
      <c r="D846" s="4"/>
      <c r="E846" s="4"/>
      <c r="F846" s="4"/>
      <c r="G846" s="4"/>
      <c r="H846" s="4"/>
      <c r="I846" s="4"/>
      <c r="J846" s="4"/>
      <c r="K846" s="4"/>
      <c r="L846" s="4"/>
      <c r="M846" s="4"/>
      <c r="N846" s="4"/>
      <c r="O846" s="4"/>
      <c r="P846" s="4"/>
      <c r="Q846" s="4"/>
      <c r="R846" s="4"/>
      <c r="S846" s="4"/>
      <c r="T846" s="4"/>
      <c r="U846" s="4"/>
      <c r="V846" s="4"/>
      <c r="W846" s="4"/>
    </row>
    <row r="847" spans="1:23" ht="14.25" customHeight="1">
      <c r="A847" s="4"/>
      <c r="B847" s="4"/>
      <c r="C847" s="4"/>
      <c r="D847" s="4"/>
      <c r="E847" s="4"/>
      <c r="F847" s="4"/>
      <c r="G847" s="4"/>
      <c r="H847" s="4"/>
      <c r="I847" s="4"/>
      <c r="J847" s="4"/>
      <c r="K847" s="4"/>
      <c r="L847" s="4"/>
      <c r="M847" s="4"/>
      <c r="N847" s="4"/>
      <c r="O847" s="4"/>
      <c r="P847" s="4"/>
      <c r="Q847" s="4"/>
      <c r="R847" s="4"/>
      <c r="S847" s="4"/>
      <c r="T847" s="4"/>
      <c r="U847" s="4"/>
      <c r="V847" s="4"/>
      <c r="W847" s="4"/>
    </row>
    <row r="848" spans="1:23" ht="14.25" customHeight="1">
      <c r="A848" s="4"/>
      <c r="B848" s="4"/>
      <c r="C848" s="4"/>
      <c r="D848" s="4"/>
      <c r="E848" s="4"/>
      <c r="F848" s="4"/>
      <c r="G848" s="4"/>
      <c r="H848" s="4"/>
      <c r="I848" s="4"/>
      <c r="J848" s="4"/>
      <c r="K848" s="4"/>
      <c r="L848" s="4"/>
      <c r="M848" s="4"/>
      <c r="N848" s="4"/>
      <c r="O848" s="4"/>
      <c r="P848" s="4"/>
      <c r="Q848" s="4"/>
      <c r="R848" s="4"/>
      <c r="S848" s="4"/>
      <c r="T848" s="4"/>
      <c r="U848" s="4"/>
      <c r="V848" s="4"/>
      <c r="W848" s="4"/>
    </row>
    <row r="849" spans="1:23" ht="14.25" customHeight="1">
      <c r="A849" s="4"/>
      <c r="B849" s="4"/>
      <c r="C849" s="4"/>
      <c r="D849" s="4"/>
      <c r="E849" s="4"/>
      <c r="F849" s="4"/>
      <c r="G849" s="4"/>
      <c r="H849" s="4"/>
      <c r="I849" s="4"/>
      <c r="J849" s="4"/>
      <c r="K849" s="4"/>
      <c r="L849" s="4"/>
      <c r="M849" s="4"/>
      <c r="N849" s="4"/>
      <c r="O849" s="4"/>
      <c r="P849" s="4"/>
      <c r="Q849" s="4"/>
      <c r="R849" s="4"/>
      <c r="S849" s="4"/>
      <c r="T849" s="4"/>
      <c r="U849" s="4"/>
      <c r="V849" s="4"/>
      <c r="W849" s="4"/>
    </row>
    <row r="850" spans="1:23" ht="14.25" customHeight="1">
      <c r="A850" s="4"/>
      <c r="B850" s="4"/>
      <c r="C850" s="4"/>
      <c r="D850" s="4"/>
      <c r="E850" s="4"/>
      <c r="F850" s="4"/>
      <c r="G850" s="4"/>
      <c r="H850" s="4"/>
      <c r="I850" s="4"/>
      <c r="J850" s="4"/>
      <c r="K850" s="4"/>
      <c r="L850" s="4"/>
      <c r="M850" s="4"/>
      <c r="N850" s="4"/>
      <c r="O850" s="4"/>
      <c r="P850" s="4"/>
      <c r="Q850" s="4"/>
      <c r="R850" s="4"/>
      <c r="S850" s="4"/>
      <c r="T850" s="4"/>
      <c r="U850" s="4"/>
      <c r="V850" s="4"/>
      <c r="W850" s="4"/>
    </row>
    <row r="851" spans="1:23" ht="14.25" customHeight="1">
      <c r="A851" s="4"/>
      <c r="B851" s="4"/>
      <c r="C851" s="4"/>
      <c r="D851" s="4"/>
      <c r="E851" s="4"/>
      <c r="F851" s="4"/>
      <c r="G851" s="4"/>
      <c r="H851" s="4"/>
      <c r="I851" s="4"/>
      <c r="J851" s="4"/>
      <c r="K851" s="4"/>
      <c r="L851" s="4"/>
      <c r="M851" s="4"/>
      <c r="N851" s="4"/>
      <c r="O851" s="4"/>
      <c r="P851" s="4"/>
      <c r="Q851" s="4"/>
      <c r="R851" s="4"/>
      <c r="S851" s="4"/>
      <c r="T851" s="4"/>
      <c r="U851" s="4"/>
      <c r="V851" s="4"/>
      <c r="W851" s="4"/>
    </row>
    <row r="852" spans="1:23" ht="14.25" customHeight="1">
      <c r="A852" s="4"/>
      <c r="B852" s="4"/>
      <c r="C852" s="4"/>
      <c r="D852" s="4"/>
      <c r="E852" s="4"/>
      <c r="F852" s="4"/>
      <c r="G852" s="4"/>
      <c r="H852" s="4"/>
      <c r="I852" s="4"/>
      <c r="J852" s="4"/>
      <c r="K852" s="4"/>
      <c r="L852" s="4"/>
      <c r="M852" s="4"/>
      <c r="N852" s="4"/>
      <c r="O852" s="4"/>
      <c r="P852" s="4"/>
      <c r="Q852" s="4"/>
      <c r="R852" s="4"/>
      <c r="S852" s="4"/>
      <c r="T852" s="4"/>
      <c r="U852" s="4"/>
      <c r="V852" s="4"/>
      <c r="W852" s="4"/>
    </row>
    <row r="853" spans="1:23" ht="14.25" customHeight="1">
      <c r="A853" s="4"/>
      <c r="B853" s="4"/>
      <c r="C853" s="4"/>
      <c r="D853" s="4"/>
      <c r="E853" s="4"/>
      <c r="F853" s="4"/>
      <c r="G853" s="4"/>
      <c r="H853" s="4"/>
      <c r="I853" s="4"/>
      <c r="J853" s="4"/>
      <c r="K853" s="4"/>
      <c r="L853" s="4"/>
      <c r="M853" s="4"/>
      <c r="N853" s="4"/>
      <c r="O853" s="4"/>
      <c r="P853" s="4"/>
      <c r="Q853" s="4"/>
      <c r="R853" s="4"/>
      <c r="S853" s="4"/>
      <c r="T853" s="4"/>
      <c r="U853" s="4"/>
      <c r="V853" s="4"/>
      <c r="W853" s="4"/>
    </row>
    <row r="854" spans="1:23" ht="14.25" customHeight="1">
      <c r="A854" s="4"/>
      <c r="B854" s="4"/>
      <c r="C854" s="4"/>
      <c r="D854" s="4"/>
      <c r="E854" s="4"/>
      <c r="F854" s="4"/>
      <c r="G854" s="4"/>
      <c r="H854" s="4"/>
      <c r="I854" s="4"/>
      <c r="J854" s="4"/>
      <c r="K854" s="4"/>
      <c r="L854" s="4"/>
      <c r="M854" s="4"/>
      <c r="N854" s="4"/>
      <c r="O854" s="4"/>
      <c r="P854" s="4"/>
      <c r="Q854" s="4"/>
      <c r="R854" s="4"/>
      <c r="S854" s="4"/>
      <c r="T854" s="4"/>
      <c r="U854" s="4"/>
      <c r="V854" s="4"/>
      <c r="W854" s="4"/>
    </row>
    <row r="855" spans="1:23" ht="14.25" customHeight="1">
      <c r="A855" s="4"/>
      <c r="B855" s="4"/>
      <c r="C855" s="4"/>
      <c r="D855" s="4"/>
      <c r="E855" s="4"/>
      <c r="F855" s="4"/>
      <c r="G855" s="4"/>
      <c r="H855" s="4"/>
      <c r="I855" s="4"/>
      <c r="J855" s="4"/>
      <c r="K855" s="4"/>
      <c r="L855" s="4"/>
      <c r="M855" s="4"/>
      <c r="N855" s="4"/>
      <c r="O855" s="4"/>
      <c r="P855" s="4"/>
      <c r="Q855" s="4"/>
      <c r="R855" s="4"/>
      <c r="S855" s="4"/>
      <c r="T855" s="4"/>
      <c r="U855" s="4"/>
      <c r="V855" s="4"/>
      <c r="W855" s="4"/>
    </row>
    <row r="856" spans="1:23" ht="14.25" customHeight="1">
      <c r="A856" s="4"/>
      <c r="B856" s="4"/>
      <c r="C856" s="4"/>
      <c r="D856" s="4"/>
      <c r="E856" s="4"/>
      <c r="F856" s="4"/>
      <c r="G856" s="4"/>
      <c r="H856" s="4"/>
      <c r="I856" s="4"/>
      <c r="J856" s="4"/>
      <c r="K856" s="4"/>
      <c r="L856" s="4"/>
      <c r="M856" s="4"/>
      <c r="N856" s="4"/>
      <c r="O856" s="4"/>
      <c r="P856" s="4"/>
      <c r="Q856" s="4"/>
      <c r="R856" s="4"/>
      <c r="S856" s="4"/>
      <c r="T856" s="4"/>
      <c r="U856" s="4"/>
      <c r="V856" s="4"/>
      <c r="W856" s="4"/>
    </row>
    <row r="857" spans="1:23" ht="14.25" customHeight="1">
      <c r="A857" s="4"/>
      <c r="B857" s="4"/>
      <c r="C857" s="4"/>
      <c r="D857" s="4"/>
      <c r="E857" s="4"/>
      <c r="F857" s="4"/>
      <c r="G857" s="4"/>
      <c r="H857" s="4"/>
      <c r="I857" s="4"/>
      <c r="J857" s="4"/>
      <c r="K857" s="4"/>
      <c r="L857" s="4"/>
      <c r="M857" s="4"/>
      <c r="N857" s="4"/>
      <c r="O857" s="4"/>
      <c r="P857" s="4"/>
      <c r="Q857" s="4"/>
      <c r="R857" s="4"/>
      <c r="S857" s="4"/>
      <c r="T857" s="4"/>
      <c r="U857" s="4"/>
      <c r="V857" s="4"/>
      <c r="W857" s="4"/>
    </row>
    <row r="858" spans="1:23" ht="14.25" customHeight="1">
      <c r="A858" s="4"/>
      <c r="B858" s="4"/>
      <c r="C858" s="4"/>
      <c r="D858" s="4"/>
      <c r="E858" s="4"/>
      <c r="F858" s="4"/>
      <c r="G858" s="4"/>
      <c r="H858" s="4"/>
      <c r="I858" s="4"/>
      <c r="J858" s="4"/>
      <c r="K858" s="4"/>
      <c r="L858" s="4"/>
      <c r="M858" s="4"/>
      <c r="N858" s="4"/>
      <c r="O858" s="4"/>
      <c r="P858" s="4"/>
      <c r="Q858" s="4"/>
      <c r="R858" s="4"/>
      <c r="S858" s="4"/>
      <c r="T858" s="4"/>
      <c r="U858" s="4"/>
      <c r="V858" s="4"/>
      <c r="W858" s="4"/>
    </row>
    <row r="859" spans="1:23" ht="14.25" customHeight="1">
      <c r="A859" s="4"/>
      <c r="B859" s="4"/>
      <c r="C859" s="4"/>
      <c r="D859" s="4"/>
      <c r="E859" s="4"/>
      <c r="F859" s="4"/>
      <c r="G859" s="4"/>
      <c r="H859" s="4"/>
      <c r="I859" s="4"/>
      <c r="J859" s="4"/>
      <c r="K859" s="4"/>
      <c r="L859" s="4"/>
      <c r="M859" s="4"/>
      <c r="N859" s="4"/>
      <c r="O859" s="4"/>
      <c r="P859" s="4"/>
      <c r="Q859" s="4"/>
      <c r="R859" s="4"/>
      <c r="S859" s="4"/>
      <c r="T859" s="4"/>
      <c r="U859" s="4"/>
      <c r="V859" s="4"/>
      <c r="W859" s="4"/>
    </row>
    <row r="860" spans="1:23" ht="14.25" customHeight="1">
      <c r="A860" s="4"/>
      <c r="B860" s="4"/>
      <c r="C860" s="4"/>
      <c r="D860" s="4"/>
      <c r="E860" s="4"/>
      <c r="F860" s="4"/>
      <c r="G860" s="4"/>
      <c r="H860" s="4"/>
      <c r="I860" s="4"/>
      <c r="J860" s="4"/>
      <c r="K860" s="4"/>
      <c r="L860" s="4"/>
      <c r="M860" s="4"/>
      <c r="N860" s="4"/>
      <c r="O860" s="4"/>
      <c r="P860" s="4"/>
      <c r="Q860" s="4"/>
      <c r="R860" s="4"/>
      <c r="S860" s="4"/>
      <c r="T860" s="4"/>
      <c r="U860" s="4"/>
      <c r="V860" s="4"/>
      <c r="W860" s="4"/>
    </row>
    <row r="861" spans="1:23" ht="14.25" customHeight="1">
      <c r="A861" s="4"/>
      <c r="B861" s="4"/>
      <c r="C861" s="4"/>
      <c r="D861" s="4"/>
      <c r="E861" s="4"/>
      <c r="F861" s="4"/>
      <c r="G861" s="4"/>
      <c r="H861" s="4"/>
      <c r="I861" s="4"/>
      <c r="J861" s="4"/>
      <c r="K861" s="4"/>
      <c r="L861" s="4"/>
      <c r="M861" s="4"/>
      <c r="N861" s="4"/>
      <c r="O861" s="4"/>
      <c r="P861" s="4"/>
      <c r="Q861" s="4"/>
      <c r="R861" s="4"/>
      <c r="S861" s="4"/>
      <c r="T861" s="4"/>
      <c r="U861" s="4"/>
      <c r="V861" s="4"/>
      <c r="W861" s="4"/>
    </row>
    <row r="862" spans="1:23" ht="14.25" customHeight="1">
      <c r="A862" s="4"/>
      <c r="B862" s="4"/>
      <c r="C862" s="4"/>
      <c r="D862" s="4"/>
      <c r="E862" s="4"/>
      <c r="F862" s="4"/>
      <c r="G862" s="4"/>
      <c r="H862" s="4"/>
      <c r="I862" s="4"/>
      <c r="J862" s="4"/>
      <c r="K862" s="4"/>
      <c r="L862" s="4"/>
      <c r="M862" s="4"/>
      <c r="N862" s="4"/>
      <c r="O862" s="4"/>
      <c r="P862" s="4"/>
      <c r="Q862" s="4"/>
      <c r="R862" s="4"/>
      <c r="S862" s="4"/>
      <c r="T862" s="4"/>
      <c r="U862" s="4"/>
      <c r="V862" s="4"/>
      <c r="W862" s="4"/>
    </row>
    <row r="863" spans="1:23" ht="14.25" customHeight="1">
      <c r="A863" s="4"/>
      <c r="B863" s="4"/>
      <c r="C863" s="4"/>
      <c r="D863" s="4"/>
      <c r="E863" s="4"/>
      <c r="F863" s="4"/>
      <c r="G863" s="4"/>
      <c r="H863" s="4"/>
      <c r="I863" s="4"/>
      <c r="J863" s="4"/>
      <c r="K863" s="4"/>
      <c r="L863" s="4"/>
      <c r="M863" s="4"/>
      <c r="N863" s="4"/>
      <c r="O863" s="4"/>
      <c r="P863" s="4"/>
      <c r="Q863" s="4"/>
      <c r="R863" s="4"/>
      <c r="S863" s="4"/>
      <c r="T863" s="4"/>
      <c r="U863" s="4"/>
      <c r="V863" s="4"/>
      <c r="W863" s="4"/>
    </row>
    <row r="864" spans="1:23" ht="14.25" customHeight="1">
      <c r="A864" s="4"/>
      <c r="B864" s="4"/>
      <c r="C864" s="4"/>
      <c r="D864" s="4"/>
      <c r="E864" s="4"/>
      <c r="F864" s="4"/>
      <c r="G864" s="4"/>
      <c r="H864" s="4"/>
      <c r="I864" s="4"/>
      <c r="J864" s="4"/>
      <c r="K864" s="4"/>
      <c r="L864" s="4"/>
      <c r="M864" s="4"/>
      <c r="N864" s="4"/>
      <c r="O864" s="4"/>
      <c r="P864" s="4"/>
      <c r="Q864" s="4"/>
      <c r="R864" s="4"/>
      <c r="S864" s="4"/>
      <c r="T864" s="4"/>
      <c r="U864" s="4"/>
      <c r="V864" s="4"/>
      <c r="W864" s="4"/>
    </row>
    <row r="865" spans="1:23" ht="14.25" customHeight="1">
      <c r="A865" s="4"/>
      <c r="B865" s="4"/>
      <c r="C865" s="4"/>
      <c r="D865" s="4"/>
      <c r="E865" s="4"/>
      <c r="F865" s="4"/>
      <c r="G865" s="4"/>
      <c r="H865" s="4"/>
      <c r="I865" s="4"/>
      <c r="J865" s="4"/>
      <c r="K865" s="4"/>
      <c r="L865" s="4"/>
      <c r="M865" s="4"/>
      <c r="N865" s="4"/>
      <c r="O865" s="4"/>
      <c r="P865" s="4"/>
      <c r="Q865" s="4"/>
      <c r="R865" s="4"/>
      <c r="S865" s="4"/>
      <c r="T865" s="4"/>
      <c r="U865" s="4"/>
      <c r="V865" s="4"/>
      <c r="W865" s="4"/>
    </row>
    <row r="866" spans="1:23" ht="14.25" customHeight="1">
      <c r="A866" s="4"/>
      <c r="B866" s="4"/>
      <c r="C866" s="4"/>
      <c r="D866" s="4"/>
      <c r="E866" s="4"/>
      <c r="F866" s="4"/>
      <c r="G866" s="4"/>
      <c r="H866" s="4"/>
      <c r="I866" s="4"/>
      <c r="J866" s="4"/>
      <c r="K866" s="4"/>
      <c r="L866" s="4"/>
      <c r="M866" s="4"/>
      <c r="N866" s="4"/>
      <c r="O866" s="4"/>
      <c r="P866" s="4"/>
      <c r="Q866" s="4"/>
      <c r="R866" s="4"/>
      <c r="S866" s="4"/>
      <c r="T866" s="4"/>
      <c r="U866" s="4"/>
      <c r="V866" s="4"/>
      <c r="W866" s="4"/>
    </row>
    <row r="867" spans="1:23" ht="14.25" customHeight="1">
      <c r="A867" s="4"/>
      <c r="B867" s="4"/>
      <c r="C867" s="4"/>
      <c r="D867" s="4"/>
      <c r="E867" s="4"/>
      <c r="F867" s="4"/>
      <c r="G867" s="4"/>
      <c r="H867" s="4"/>
      <c r="I867" s="4"/>
      <c r="J867" s="4"/>
      <c r="K867" s="4"/>
      <c r="L867" s="4"/>
      <c r="M867" s="4"/>
      <c r="N867" s="4"/>
      <c r="O867" s="4"/>
      <c r="P867" s="4"/>
      <c r="Q867" s="4"/>
      <c r="R867" s="4"/>
      <c r="S867" s="4"/>
      <c r="T867" s="4"/>
      <c r="U867" s="4"/>
      <c r="V867" s="4"/>
      <c r="W867" s="4"/>
    </row>
    <row r="868" spans="1:23" ht="14.25" customHeight="1">
      <c r="A868" s="4"/>
      <c r="B868" s="4"/>
      <c r="C868" s="4"/>
      <c r="D868" s="4"/>
      <c r="E868" s="4"/>
      <c r="F868" s="4"/>
      <c r="G868" s="4"/>
      <c r="H868" s="4"/>
      <c r="I868" s="4"/>
      <c r="J868" s="4"/>
      <c r="K868" s="4"/>
      <c r="L868" s="4"/>
      <c r="M868" s="4"/>
      <c r="N868" s="4"/>
      <c r="O868" s="4"/>
      <c r="P868" s="4"/>
      <c r="Q868" s="4"/>
      <c r="R868" s="4"/>
      <c r="S868" s="4"/>
      <c r="T868" s="4"/>
      <c r="U868" s="4"/>
      <c r="V868" s="4"/>
      <c r="W868" s="4"/>
    </row>
    <row r="869" spans="1:23" ht="14.25" customHeight="1">
      <c r="A869" s="4"/>
      <c r="B869" s="4"/>
      <c r="C869" s="4"/>
      <c r="D869" s="4"/>
      <c r="E869" s="4"/>
      <c r="F869" s="4"/>
      <c r="G869" s="4"/>
      <c r="H869" s="4"/>
      <c r="I869" s="4"/>
      <c r="J869" s="4"/>
      <c r="K869" s="4"/>
      <c r="L869" s="4"/>
      <c r="M869" s="4"/>
      <c r="N869" s="4"/>
      <c r="O869" s="4"/>
      <c r="P869" s="4"/>
      <c r="Q869" s="4"/>
      <c r="R869" s="4"/>
      <c r="S869" s="4"/>
      <c r="T869" s="4"/>
      <c r="U869" s="4"/>
      <c r="V869" s="4"/>
      <c r="W869" s="4"/>
    </row>
    <row r="870" spans="1:23" ht="14.25" customHeight="1">
      <c r="A870" s="4"/>
      <c r="B870" s="4"/>
      <c r="C870" s="4"/>
      <c r="D870" s="4"/>
      <c r="E870" s="4"/>
      <c r="F870" s="4"/>
      <c r="G870" s="4"/>
      <c r="H870" s="4"/>
      <c r="I870" s="4"/>
      <c r="J870" s="4"/>
      <c r="K870" s="4"/>
      <c r="L870" s="4"/>
      <c r="M870" s="4"/>
      <c r="N870" s="4"/>
      <c r="O870" s="4"/>
      <c r="P870" s="4"/>
      <c r="Q870" s="4"/>
      <c r="R870" s="4"/>
      <c r="S870" s="4"/>
      <c r="T870" s="4"/>
      <c r="U870" s="4"/>
      <c r="V870" s="4"/>
      <c r="W870" s="4"/>
    </row>
    <row r="871" spans="1:23" ht="14.25" customHeight="1">
      <c r="A871" s="4"/>
      <c r="B871" s="4"/>
      <c r="C871" s="4"/>
      <c r="D871" s="4"/>
      <c r="E871" s="4"/>
      <c r="F871" s="4"/>
      <c r="G871" s="4"/>
      <c r="H871" s="4"/>
      <c r="I871" s="4"/>
      <c r="J871" s="4"/>
      <c r="K871" s="4"/>
      <c r="L871" s="4"/>
      <c r="M871" s="4"/>
      <c r="N871" s="4"/>
      <c r="O871" s="4"/>
      <c r="P871" s="4"/>
      <c r="Q871" s="4"/>
      <c r="R871" s="4"/>
      <c r="S871" s="4"/>
      <c r="T871" s="4"/>
      <c r="U871" s="4"/>
      <c r="V871" s="4"/>
      <c r="W871" s="4"/>
    </row>
    <row r="872" spans="1:23" ht="14.25" customHeight="1">
      <c r="A872" s="4"/>
      <c r="B872" s="4"/>
      <c r="C872" s="4"/>
      <c r="D872" s="4"/>
      <c r="E872" s="4"/>
      <c r="F872" s="4"/>
      <c r="G872" s="4"/>
      <c r="H872" s="4"/>
      <c r="I872" s="4"/>
      <c r="J872" s="4"/>
      <c r="K872" s="4"/>
      <c r="L872" s="4"/>
      <c r="M872" s="4"/>
      <c r="N872" s="4"/>
      <c r="O872" s="4"/>
      <c r="P872" s="4"/>
      <c r="Q872" s="4"/>
      <c r="R872" s="4"/>
      <c r="S872" s="4"/>
      <c r="T872" s="4"/>
      <c r="U872" s="4"/>
      <c r="V872" s="4"/>
      <c r="W872" s="4"/>
    </row>
    <row r="873" spans="1:23" ht="14.25" customHeight="1">
      <c r="A873" s="4"/>
      <c r="B873" s="4"/>
      <c r="C873" s="4"/>
      <c r="D873" s="4"/>
      <c r="E873" s="4"/>
      <c r="F873" s="4"/>
      <c r="G873" s="4"/>
      <c r="H873" s="4"/>
      <c r="I873" s="4"/>
      <c r="J873" s="4"/>
      <c r="K873" s="4"/>
      <c r="L873" s="4"/>
      <c r="M873" s="4"/>
      <c r="N873" s="4"/>
      <c r="O873" s="4"/>
      <c r="P873" s="4"/>
      <c r="Q873" s="4"/>
      <c r="R873" s="4"/>
      <c r="S873" s="4"/>
      <c r="T873" s="4"/>
      <c r="U873" s="4"/>
      <c r="V873" s="4"/>
      <c r="W873" s="4"/>
    </row>
    <row r="874" spans="1:23" ht="14.25" customHeight="1">
      <c r="A874" s="4"/>
      <c r="B874" s="4"/>
      <c r="C874" s="4"/>
      <c r="D874" s="4"/>
      <c r="E874" s="4"/>
      <c r="F874" s="4"/>
      <c r="G874" s="4"/>
      <c r="H874" s="4"/>
      <c r="I874" s="4"/>
      <c r="J874" s="4"/>
      <c r="K874" s="4"/>
      <c r="L874" s="4"/>
      <c r="M874" s="4"/>
      <c r="N874" s="4"/>
      <c r="O874" s="4"/>
      <c r="P874" s="4"/>
      <c r="Q874" s="4"/>
      <c r="R874" s="4"/>
      <c r="S874" s="4"/>
      <c r="T874" s="4"/>
      <c r="U874" s="4"/>
      <c r="V874" s="4"/>
      <c r="W874" s="4"/>
    </row>
    <row r="875" spans="1:23" ht="14.25" customHeight="1">
      <c r="A875" s="4"/>
      <c r="B875" s="4"/>
      <c r="C875" s="4"/>
      <c r="D875" s="4"/>
      <c r="E875" s="4"/>
      <c r="F875" s="4"/>
      <c r="G875" s="4"/>
      <c r="H875" s="4"/>
      <c r="I875" s="4"/>
      <c r="J875" s="4"/>
      <c r="K875" s="4"/>
      <c r="L875" s="4"/>
      <c r="M875" s="4"/>
      <c r="N875" s="4"/>
      <c r="O875" s="4"/>
      <c r="P875" s="4"/>
      <c r="Q875" s="4"/>
      <c r="R875" s="4"/>
      <c r="S875" s="4"/>
      <c r="T875" s="4"/>
      <c r="U875" s="4"/>
      <c r="V875" s="4"/>
      <c r="W875" s="4"/>
    </row>
    <row r="876" spans="1:23" ht="14.25" customHeight="1">
      <c r="A876" s="4"/>
      <c r="B876" s="4"/>
      <c r="C876" s="4"/>
      <c r="D876" s="4"/>
      <c r="E876" s="4"/>
      <c r="F876" s="4"/>
      <c r="G876" s="4"/>
      <c r="H876" s="4"/>
      <c r="I876" s="4"/>
      <c r="J876" s="4"/>
      <c r="K876" s="4"/>
      <c r="L876" s="4"/>
      <c r="M876" s="4"/>
      <c r="N876" s="4"/>
      <c r="O876" s="4"/>
      <c r="P876" s="4"/>
      <c r="Q876" s="4"/>
      <c r="R876" s="4"/>
      <c r="S876" s="4"/>
      <c r="T876" s="4"/>
      <c r="U876" s="4"/>
      <c r="V876" s="4"/>
      <c r="W876" s="4"/>
    </row>
    <row r="877" spans="1:23" ht="14.25" customHeight="1">
      <c r="A877" s="4"/>
      <c r="B877" s="4"/>
      <c r="C877" s="4"/>
      <c r="D877" s="4"/>
      <c r="E877" s="4"/>
      <c r="F877" s="4"/>
      <c r="G877" s="4"/>
      <c r="H877" s="4"/>
      <c r="I877" s="4"/>
      <c r="J877" s="4"/>
      <c r="K877" s="4"/>
      <c r="L877" s="4"/>
      <c r="M877" s="4"/>
      <c r="N877" s="4"/>
      <c r="O877" s="4"/>
      <c r="P877" s="4"/>
      <c r="Q877" s="4"/>
      <c r="R877" s="4"/>
      <c r="S877" s="4"/>
      <c r="T877" s="4"/>
      <c r="U877" s="4"/>
      <c r="V877" s="4"/>
      <c r="W877" s="4"/>
    </row>
    <row r="878" spans="1:23" ht="14.25" customHeight="1">
      <c r="A878" s="4"/>
      <c r="B878" s="4"/>
      <c r="C878" s="4"/>
      <c r="D878" s="4"/>
      <c r="E878" s="4"/>
      <c r="F878" s="4"/>
      <c r="G878" s="4"/>
      <c r="H878" s="4"/>
      <c r="I878" s="4"/>
      <c r="J878" s="4"/>
      <c r="K878" s="4"/>
      <c r="L878" s="4"/>
      <c r="M878" s="4"/>
      <c r="N878" s="4"/>
      <c r="O878" s="4"/>
      <c r="P878" s="4"/>
      <c r="Q878" s="4"/>
      <c r="R878" s="4"/>
      <c r="S878" s="4"/>
      <c r="T878" s="4"/>
      <c r="U878" s="4"/>
      <c r="V878" s="4"/>
      <c r="W878" s="4"/>
    </row>
    <row r="879" spans="1:23" ht="14.25" customHeight="1">
      <c r="A879" s="4"/>
      <c r="B879" s="4"/>
      <c r="C879" s="4"/>
      <c r="D879" s="4"/>
      <c r="E879" s="4"/>
      <c r="F879" s="4"/>
      <c r="G879" s="4"/>
      <c r="H879" s="4"/>
      <c r="I879" s="4"/>
      <c r="J879" s="4"/>
      <c r="K879" s="4"/>
      <c r="L879" s="4"/>
      <c r="M879" s="4"/>
      <c r="N879" s="4"/>
      <c r="O879" s="4"/>
      <c r="P879" s="4"/>
      <c r="Q879" s="4"/>
      <c r="R879" s="4"/>
      <c r="S879" s="4"/>
      <c r="T879" s="4"/>
      <c r="U879" s="4"/>
      <c r="V879" s="4"/>
      <c r="W879" s="4"/>
    </row>
    <row r="880" spans="1:23" ht="14.25" customHeight="1">
      <c r="A880" s="4"/>
      <c r="B880" s="4"/>
      <c r="C880" s="4"/>
      <c r="D880" s="4"/>
      <c r="E880" s="4"/>
      <c r="F880" s="4"/>
      <c r="G880" s="4"/>
      <c r="H880" s="4"/>
      <c r="I880" s="4"/>
      <c r="J880" s="4"/>
      <c r="K880" s="4"/>
      <c r="L880" s="4"/>
      <c r="M880" s="4"/>
      <c r="N880" s="4"/>
      <c r="O880" s="4"/>
      <c r="P880" s="4"/>
      <c r="Q880" s="4"/>
      <c r="R880" s="4"/>
      <c r="S880" s="4"/>
      <c r="T880" s="4"/>
      <c r="U880" s="4"/>
      <c r="V880" s="4"/>
      <c r="W880" s="4"/>
    </row>
    <row r="881" spans="1:23" ht="14.25" customHeight="1">
      <c r="A881" s="4"/>
      <c r="B881" s="4"/>
      <c r="C881" s="4"/>
      <c r="D881" s="4"/>
      <c r="E881" s="4"/>
      <c r="F881" s="4"/>
      <c r="G881" s="4"/>
      <c r="H881" s="4"/>
      <c r="I881" s="4"/>
      <c r="J881" s="4"/>
      <c r="K881" s="4"/>
      <c r="L881" s="4"/>
      <c r="M881" s="4"/>
      <c r="N881" s="4"/>
      <c r="O881" s="4"/>
      <c r="P881" s="4"/>
      <c r="Q881" s="4"/>
      <c r="R881" s="4"/>
      <c r="S881" s="4"/>
      <c r="T881" s="4"/>
      <c r="U881" s="4"/>
      <c r="V881" s="4"/>
      <c r="W881" s="4"/>
    </row>
    <row r="882" spans="1:23" ht="14.25" customHeight="1">
      <c r="A882" s="4"/>
      <c r="B882" s="4"/>
      <c r="C882" s="4"/>
      <c r="D882" s="4"/>
      <c r="E882" s="4"/>
      <c r="F882" s="4"/>
      <c r="G882" s="4"/>
      <c r="H882" s="4"/>
      <c r="I882" s="4"/>
      <c r="J882" s="4"/>
      <c r="K882" s="4"/>
      <c r="L882" s="4"/>
      <c r="M882" s="4"/>
      <c r="N882" s="4"/>
      <c r="O882" s="4"/>
      <c r="P882" s="4"/>
      <c r="Q882" s="4"/>
      <c r="R882" s="4"/>
      <c r="S882" s="4"/>
      <c r="T882" s="4"/>
      <c r="U882" s="4"/>
      <c r="V882" s="4"/>
      <c r="W882" s="4"/>
    </row>
    <row r="883" spans="1:23" ht="14.25" customHeight="1">
      <c r="A883" s="4"/>
      <c r="B883" s="4"/>
      <c r="C883" s="4"/>
      <c r="D883" s="4"/>
      <c r="E883" s="4"/>
      <c r="F883" s="4"/>
      <c r="G883" s="4"/>
      <c r="H883" s="4"/>
      <c r="I883" s="4"/>
      <c r="J883" s="4"/>
      <c r="K883" s="4"/>
      <c r="L883" s="4"/>
      <c r="M883" s="4"/>
      <c r="N883" s="4"/>
      <c r="O883" s="4"/>
      <c r="P883" s="4"/>
      <c r="Q883" s="4"/>
      <c r="R883" s="4"/>
      <c r="S883" s="4"/>
      <c r="T883" s="4"/>
      <c r="U883" s="4"/>
      <c r="V883" s="4"/>
      <c r="W883" s="4"/>
    </row>
    <row r="884" spans="1:23" ht="14.25" customHeight="1">
      <c r="A884" s="4"/>
      <c r="B884" s="4"/>
      <c r="C884" s="4"/>
      <c r="D884" s="4"/>
      <c r="E884" s="4"/>
      <c r="F884" s="4"/>
      <c r="G884" s="4"/>
      <c r="H884" s="4"/>
      <c r="I884" s="4"/>
      <c r="J884" s="4"/>
      <c r="K884" s="4"/>
      <c r="L884" s="4"/>
      <c r="M884" s="4"/>
      <c r="N884" s="4"/>
      <c r="O884" s="4"/>
      <c r="P884" s="4"/>
      <c r="Q884" s="4"/>
      <c r="R884" s="4"/>
      <c r="S884" s="4"/>
      <c r="T884" s="4"/>
      <c r="U884" s="4"/>
      <c r="V884" s="4"/>
      <c r="W884" s="4"/>
    </row>
    <row r="885" spans="1:23" ht="14.25" customHeight="1">
      <c r="A885" s="4"/>
      <c r="B885" s="4"/>
      <c r="C885" s="4"/>
      <c r="D885" s="4"/>
      <c r="E885" s="4"/>
      <c r="F885" s="4"/>
      <c r="G885" s="4"/>
      <c r="H885" s="4"/>
      <c r="I885" s="4"/>
      <c r="J885" s="4"/>
      <c r="K885" s="4"/>
      <c r="L885" s="4"/>
      <c r="M885" s="4"/>
      <c r="N885" s="4"/>
      <c r="O885" s="4"/>
      <c r="P885" s="4"/>
      <c r="Q885" s="4"/>
      <c r="R885" s="4"/>
      <c r="S885" s="4"/>
      <c r="T885" s="4"/>
      <c r="U885" s="4"/>
      <c r="V885" s="4"/>
      <c r="W885" s="4"/>
    </row>
    <row r="886" spans="1:23" ht="14.25" customHeight="1">
      <c r="A886" s="4"/>
      <c r="B886" s="4"/>
      <c r="C886" s="4"/>
      <c r="D886" s="4"/>
      <c r="E886" s="4"/>
      <c r="F886" s="4"/>
      <c r="G886" s="4"/>
      <c r="H886" s="4"/>
      <c r="I886" s="4"/>
      <c r="J886" s="4"/>
      <c r="K886" s="4"/>
      <c r="L886" s="4"/>
      <c r="M886" s="4"/>
      <c r="N886" s="4"/>
      <c r="O886" s="4"/>
      <c r="P886" s="4"/>
      <c r="Q886" s="4"/>
      <c r="R886" s="4"/>
      <c r="S886" s="4"/>
      <c r="T886" s="4"/>
      <c r="U886" s="4"/>
      <c r="V886" s="4"/>
      <c r="W886" s="4"/>
    </row>
    <row r="887" spans="1:23" ht="14.25" customHeight="1">
      <c r="A887" s="4"/>
      <c r="B887" s="4"/>
      <c r="C887" s="4"/>
      <c r="D887" s="4"/>
      <c r="E887" s="4"/>
      <c r="F887" s="4"/>
      <c r="G887" s="4"/>
      <c r="H887" s="4"/>
      <c r="I887" s="4"/>
      <c r="J887" s="4"/>
      <c r="K887" s="4"/>
      <c r="L887" s="4"/>
      <c r="M887" s="4"/>
      <c r="N887" s="4"/>
      <c r="O887" s="4"/>
      <c r="P887" s="4"/>
      <c r="Q887" s="4"/>
      <c r="R887" s="4"/>
      <c r="S887" s="4"/>
      <c r="T887" s="4"/>
      <c r="U887" s="4"/>
      <c r="V887" s="4"/>
      <c r="W887" s="4"/>
    </row>
    <row r="888" spans="1:23" ht="14.25" customHeight="1">
      <c r="A888" s="4"/>
      <c r="B888" s="4"/>
      <c r="C888" s="4"/>
      <c r="D888" s="4"/>
      <c r="E888" s="4"/>
      <c r="F888" s="4"/>
      <c r="G888" s="4"/>
      <c r="H888" s="4"/>
      <c r="I888" s="4"/>
      <c r="J888" s="4"/>
      <c r="K888" s="4"/>
      <c r="L888" s="4"/>
      <c r="M888" s="4"/>
      <c r="N888" s="4"/>
      <c r="O888" s="4"/>
      <c r="P888" s="4"/>
      <c r="Q888" s="4"/>
      <c r="R888" s="4"/>
      <c r="S888" s="4"/>
      <c r="T888" s="4"/>
      <c r="U888" s="4"/>
      <c r="V888" s="4"/>
      <c r="W888" s="4"/>
    </row>
    <row r="889" spans="1:23" ht="14.25" customHeight="1">
      <c r="A889" s="4"/>
      <c r="B889" s="4"/>
      <c r="C889" s="4"/>
      <c r="D889" s="4"/>
      <c r="E889" s="4"/>
      <c r="F889" s="4"/>
      <c r="G889" s="4"/>
      <c r="H889" s="4"/>
      <c r="I889" s="4"/>
      <c r="J889" s="4"/>
      <c r="K889" s="4"/>
      <c r="L889" s="4"/>
      <c r="M889" s="4"/>
      <c r="N889" s="4"/>
      <c r="O889" s="4"/>
      <c r="P889" s="4"/>
      <c r="Q889" s="4"/>
      <c r="R889" s="4"/>
      <c r="S889" s="4"/>
      <c r="T889" s="4"/>
      <c r="U889" s="4"/>
      <c r="V889" s="4"/>
      <c r="W889" s="4"/>
    </row>
    <row r="890" spans="1:23" ht="14.25" customHeight="1">
      <c r="A890" s="4"/>
      <c r="B890" s="4"/>
      <c r="C890" s="4"/>
      <c r="D890" s="4"/>
      <c r="E890" s="4"/>
      <c r="F890" s="4"/>
      <c r="G890" s="4"/>
      <c r="H890" s="4"/>
      <c r="I890" s="4"/>
      <c r="J890" s="4"/>
      <c r="K890" s="4"/>
      <c r="L890" s="4"/>
      <c r="M890" s="4"/>
      <c r="N890" s="4"/>
      <c r="O890" s="4"/>
      <c r="P890" s="4"/>
      <c r="Q890" s="4"/>
      <c r="R890" s="4"/>
      <c r="S890" s="4"/>
      <c r="T890" s="4"/>
      <c r="U890" s="4"/>
      <c r="V890" s="4"/>
      <c r="W890" s="4"/>
    </row>
    <row r="891" spans="1:23" ht="14.25" customHeight="1">
      <c r="A891" s="4"/>
      <c r="B891" s="4"/>
      <c r="C891" s="4"/>
      <c r="D891" s="4"/>
      <c r="E891" s="4"/>
      <c r="F891" s="4"/>
      <c r="G891" s="4"/>
      <c r="H891" s="4"/>
      <c r="I891" s="4"/>
      <c r="J891" s="4"/>
      <c r="K891" s="4"/>
      <c r="L891" s="4"/>
      <c r="M891" s="4"/>
      <c r="N891" s="4"/>
      <c r="O891" s="4"/>
      <c r="P891" s="4"/>
      <c r="Q891" s="4"/>
      <c r="R891" s="4"/>
      <c r="S891" s="4"/>
      <c r="T891" s="4"/>
      <c r="U891" s="4"/>
      <c r="V891" s="4"/>
      <c r="W891" s="4"/>
    </row>
    <row r="892" spans="1:23" ht="14.25" customHeight="1">
      <c r="A892" s="4"/>
      <c r="B892" s="4"/>
      <c r="C892" s="4"/>
      <c r="D892" s="4"/>
      <c r="E892" s="4"/>
      <c r="F892" s="4"/>
      <c r="G892" s="4"/>
      <c r="H892" s="4"/>
      <c r="I892" s="4"/>
      <c r="J892" s="4"/>
      <c r="K892" s="4"/>
      <c r="L892" s="4"/>
      <c r="M892" s="4"/>
      <c r="N892" s="4"/>
      <c r="O892" s="4"/>
      <c r="P892" s="4"/>
      <c r="Q892" s="4"/>
      <c r="R892" s="4"/>
      <c r="S892" s="4"/>
      <c r="T892" s="4"/>
      <c r="U892" s="4"/>
      <c r="V892" s="4"/>
      <c r="W892" s="4"/>
    </row>
    <row r="893" spans="1:23" ht="14.25" customHeight="1">
      <c r="A893" s="4"/>
      <c r="B893" s="4"/>
      <c r="C893" s="4"/>
      <c r="D893" s="4"/>
      <c r="E893" s="4"/>
      <c r="F893" s="4"/>
      <c r="G893" s="4"/>
      <c r="H893" s="4"/>
      <c r="I893" s="4"/>
      <c r="J893" s="4"/>
      <c r="K893" s="4"/>
      <c r="L893" s="4"/>
      <c r="M893" s="4"/>
      <c r="N893" s="4"/>
      <c r="O893" s="4"/>
      <c r="P893" s="4"/>
      <c r="Q893" s="4"/>
      <c r="R893" s="4"/>
      <c r="S893" s="4"/>
      <c r="T893" s="4"/>
      <c r="U893" s="4"/>
      <c r="V893" s="4"/>
      <c r="W893" s="4"/>
    </row>
    <row r="894" spans="1:23" ht="14.25" customHeight="1">
      <c r="A894" s="4"/>
      <c r="B894" s="4"/>
      <c r="C894" s="4"/>
      <c r="D894" s="4"/>
      <c r="E894" s="4"/>
      <c r="F894" s="4"/>
      <c r="G894" s="4"/>
      <c r="H894" s="4"/>
      <c r="I894" s="4"/>
      <c r="J894" s="4"/>
      <c r="K894" s="4"/>
      <c r="L894" s="4"/>
      <c r="M894" s="4"/>
      <c r="N894" s="4"/>
      <c r="O894" s="4"/>
      <c r="P894" s="4"/>
      <c r="Q894" s="4"/>
      <c r="R894" s="4"/>
      <c r="S894" s="4"/>
      <c r="T894" s="4"/>
      <c r="U894" s="4"/>
      <c r="V894" s="4"/>
      <c r="W894" s="4"/>
    </row>
    <row r="895" spans="1:23" ht="14.25" customHeight="1">
      <c r="A895" s="4"/>
      <c r="B895" s="4"/>
      <c r="C895" s="4"/>
      <c r="D895" s="4"/>
      <c r="E895" s="4"/>
      <c r="F895" s="4"/>
      <c r="G895" s="4"/>
      <c r="H895" s="4"/>
      <c r="I895" s="4"/>
      <c r="J895" s="4"/>
      <c r="K895" s="4"/>
      <c r="L895" s="4"/>
      <c r="M895" s="4"/>
      <c r="N895" s="4"/>
      <c r="O895" s="4"/>
      <c r="P895" s="4"/>
      <c r="Q895" s="4"/>
      <c r="R895" s="4"/>
      <c r="S895" s="4"/>
      <c r="T895" s="4"/>
      <c r="U895" s="4"/>
      <c r="V895" s="4"/>
      <c r="W895" s="4"/>
    </row>
    <row r="896" spans="1:23" ht="14.25" customHeight="1">
      <c r="A896" s="4"/>
      <c r="B896" s="4"/>
      <c r="C896" s="4"/>
      <c r="D896" s="4"/>
      <c r="E896" s="4"/>
      <c r="F896" s="4"/>
      <c r="G896" s="4"/>
      <c r="H896" s="4"/>
      <c r="I896" s="4"/>
      <c r="J896" s="4"/>
      <c r="K896" s="4"/>
      <c r="L896" s="4"/>
      <c r="M896" s="4"/>
      <c r="N896" s="4"/>
      <c r="O896" s="4"/>
      <c r="P896" s="4"/>
      <c r="Q896" s="4"/>
      <c r="R896" s="4"/>
      <c r="S896" s="4"/>
      <c r="T896" s="4"/>
      <c r="U896" s="4"/>
      <c r="V896" s="4"/>
      <c r="W896" s="4"/>
    </row>
    <row r="897" spans="1:23" ht="14.25" customHeight="1">
      <c r="A897" s="4"/>
      <c r="B897" s="4"/>
      <c r="C897" s="4"/>
      <c r="D897" s="4"/>
      <c r="E897" s="4"/>
      <c r="F897" s="4"/>
      <c r="G897" s="4"/>
      <c r="H897" s="4"/>
      <c r="I897" s="4"/>
      <c r="J897" s="4"/>
      <c r="K897" s="4"/>
      <c r="L897" s="4"/>
      <c r="M897" s="4"/>
      <c r="N897" s="4"/>
      <c r="O897" s="4"/>
      <c r="P897" s="4"/>
      <c r="Q897" s="4"/>
      <c r="R897" s="4"/>
      <c r="S897" s="4"/>
      <c r="T897" s="4"/>
      <c r="U897" s="4"/>
      <c r="V897" s="4"/>
      <c r="W897" s="4"/>
    </row>
    <row r="898" spans="1:23" ht="14.25" customHeight="1">
      <c r="A898" s="4"/>
      <c r="B898" s="4"/>
      <c r="C898" s="4"/>
      <c r="D898" s="4"/>
      <c r="E898" s="4"/>
      <c r="F898" s="4"/>
      <c r="G898" s="4"/>
      <c r="H898" s="4"/>
      <c r="I898" s="4"/>
      <c r="J898" s="4"/>
      <c r="K898" s="4"/>
      <c r="L898" s="4"/>
      <c r="M898" s="4"/>
      <c r="N898" s="4"/>
      <c r="O898" s="4"/>
      <c r="P898" s="4"/>
      <c r="Q898" s="4"/>
      <c r="R898" s="4"/>
      <c r="S898" s="4"/>
      <c r="T898" s="4"/>
      <c r="U898" s="4"/>
      <c r="V898" s="4"/>
      <c r="W898" s="4"/>
    </row>
    <row r="899" spans="1:23" ht="14.25" customHeight="1">
      <c r="A899" s="4"/>
      <c r="B899" s="4"/>
      <c r="C899" s="4"/>
      <c r="D899" s="4"/>
      <c r="E899" s="4"/>
      <c r="F899" s="4"/>
      <c r="G899" s="4"/>
      <c r="H899" s="4"/>
      <c r="I899" s="4"/>
      <c r="J899" s="4"/>
      <c r="K899" s="4"/>
      <c r="L899" s="4"/>
      <c r="M899" s="4"/>
      <c r="N899" s="4"/>
      <c r="O899" s="4"/>
      <c r="P899" s="4"/>
      <c r="Q899" s="4"/>
      <c r="R899" s="4"/>
      <c r="S899" s="4"/>
      <c r="T899" s="4"/>
      <c r="U899" s="4"/>
      <c r="V899" s="4"/>
      <c r="W899" s="4"/>
    </row>
    <row r="900" spans="1:23" ht="14.25" customHeight="1">
      <c r="A900" s="4"/>
      <c r="B900" s="4"/>
      <c r="C900" s="4"/>
      <c r="D900" s="4"/>
      <c r="E900" s="4"/>
      <c r="F900" s="4"/>
      <c r="G900" s="4"/>
      <c r="H900" s="4"/>
      <c r="I900" s="4"/>
      <c r="J900" s="4"/>
      <c r="K900" s="4"/>
      <c r="L900" s="4"/>
      <c r="M900" s="4"/>
      <c r="N900" s="4"/>
      <c r="O900" s="4"/>
      <c r="P900" s="4"/>
      <c r="Q900" s="4"/>
      <c r="R900" s="4"/>
      <c r="S900" s="4"/>
      <c r="T900" s="4"/>
      <c r="U900" s="4"/>
      <c r="V900" s="4"/>
      <c r="W900" s="4"/>
    </row>
    <row r="901" spans="1:23" ht="14.25" customHeight="1">
      <c r="A901" s="4"/>
      <c r="B901" s="4"/>
      <c r="C901" s="4"/>
      <c r="D901" s="4"/>
      <c r="E901" s="4"/>
      <c r="F901" s="4"/>
      <c r="G901" s="4"/>
      <c r="H901" s="4"/>
      <c r="I901" s="4"/>
      <c r="J901" s="4"/>
      <c r="K901" s="4"/>
      <c r="L901" s="4"/>
      <c r="M901" s="4"/>
      <c r="N901" s="4"/>
      <c r="O901" s="4"/>
      <c r="P901" s="4"/>
      <c r="Q901" s="4"/>
      <c r="R901" s="4"/>
      <c r="S901" s="4"/>
      <c r="T901" s="4"/>
      <c r="U901" s="4"/>
      <c r="V901" s="4"/>
      <c r="W901" s="4"/>
    </row>
    <row r="902" spans="1:23" ht="14.25" customHeight="1">
      <c r="A902" s="4"/>
      <c r="B902" s="4"/>
      <c r="C902" s="4"/>
      <c r="D902" s="4"/>
      <c r="E902" s="4"/>
      <c r="F902" s="4"/>
      <c r="G902" s="4"/>
      <c r="H902" s="4"/>
      <c r="I902" s="4"/>
      <c r="J902" s="4"/>
      <c r="K902" s="4"/>
      <c r="L902" s="4"/>
      <c r="M902" s="4"/>
      <c r="N902" s="4"/>
      <c r="O902" s="4"/>
      <c r="P902" s="4"/>
      <c r="Q902" s="4"/>
      <c r="R902" s="4"/>
      <c r="S902" s="4"/>
      <c r="T902" s="4"/>
      <c r="U902" s="4"/>
      <c r="V902" s="4"/>
      <c r="W902" s="4"/>
    </row>
    <row r="903" spans="1:23" ht="14.25" customHeight="1">
      <c r="A903" s="4"/>
      <c r="B903" s="4"/>
      <c r="C903" s="4"/>
      <c r="D903" s="4"/>
      <c r="E903" s="4"/>
      <c r="F903" s="4"/>
      <c r="G903" s="4"/>
      <c r="H903" s="4"/>
      <c r="I903" s="4"/>
      <c r="J903" s="4"/>
      <c r="K903" s="4"/>
      <c r="L903" s="4"/>
      <c r="M903" s="4"/>
      <c r="N903" s="4"/>
      <c r="O903" s="4"/>
      <c r="P903" s="4"/>
      <c r="Q903" s="4"/>
      <c r="R903" s="4"/>
      <c r="S903" s="4"/>
      <c r="T903" s="4"/>
      <c r="U903" s="4"/>
      <c r="V903" s="4"/>
      <c r="W903" s="4"/>
    </row>
    <row r="904" spans="1:23" ht="14.25" customHeight="1">
      <c r="A904" s="4"/>
      <c r="B904" s="4"/>
      <c r="C904" s="4"/>
      <c r="D904" s="4"/>
      <c r="E904" s="4"/>
      <c r="F904" s="4"/>
      <c r="G904" s="4"/>
      <c r="H904" s="4"/>
      <c r="I904" s="4"/>
      <c r="J904" s="4"/>
      <c r="K904" s="4"/>
      <c r="L904" s="4"/>
      <c r="M904" s="4"/>
      <c r="N904" s="4"/>
      <c r="O904" s="4"/>
      <c r="P904" s="4"/>
      <c r="Q904" s="4"/>
      <c r="R904" s="4"/>
      <c r="S904" s="4"/>
      <c r="T904" s="4"/>
      <c r="U904" s="4"/>
      <c r="V904" s="4"/>
      <c r="W904" s="4"/>
    </row>
    <row r="905" spans="1:23" ht="14.25" customHeight="1">
      <c r="A905" s="4"/>
      <c r="B905" s="4"/>
      <c r="C905" s="4"/>
      <c r="D905" s="4"/>
      <c r="E905" s="4"/>
      <c r="F905" s="4"/>
      <c r="G905" s="4"/>
      <c r="H905" s="4"/>
      <c r="I905" s="4"/>
      <c r="J905" s="4"/>
      <c r="K905" s="4"/>
      <c r="L905" s="4"/>
      <c r="M905" s="4"/>
      <c r="N905" s="4"/>
      <c r="O905" s="4"/>
      <c r="P905" s="4"/>
      <c r="Q905" s="4"/>
      <c r="R905" s="4"/>
      <c r="S905" s="4"/>
      <c r="T905" s="4"/>
      <c r="U905" s="4"/>
      <c r="V905" s="4"/>
      <c r="W905" s="4"/>
    </row>
    <row r="906" spans="1:23" ht="14.25" customHeight="1">
      <c r="A906" s="4"/>
      <c r="B906" s="4"/>
      <c r="C906" s="4"/>
      <c r="D906" s="4"/>
      <c r="E906" s="4"/>
      <c r="F906" s="4"/>
      <c r="G906" s="4"/>
      <c r="H906" s="4"/>
      <c r="I906" s="4"/>
      <c r="J906" s="4"/>
      <c r="K906" s="4"/>
      <c r="L906" s="4"/>
      <c r="M906" s="4"/>
      <c r="N906" s="4"/>
      <c r="O906" s="4"/>
      <c r="P906" s="4"/>
      <c r="Q906" s="4"/>
      <c r="R906" s="4"/>
      <c r="S906" s="4"/>
      <c r="T906" s="4"/>
      <c r="U906" s="4"/>
      <c r="V906" s="4"/>
      <c r="W906" s="4"/>
    </row>
    <row r="907" spans="1:23" ht="14.25" customHeight="1">
      <c r="A907" s="4"/>
      <c r="B907" s="4"/>
      <c r="C907" s="4"/>
      <c r="D907" s="4"/>
      <c r="E907" s="4"/>
      <c r="F907" s="4"/>
      <c r="G907" s="4"/>
      <c r="H907" s="4"/>
      <c r="I907" s="4"/>
      <c r="J907" s="4"/>
      <c r="K907" s="4"/>
      <c r="L907" s="4"/>
      <c r="M907" s="4"/>
      <c r="N907" s="4"/>
      <c r="O907" s="4"/>
      <c r="P907" s="4"/>
      <c r="Q907" s="4"/>
      <c r="R907" s="4"/>
      <c r="S907" s="4"/>
      <c r="T907" s="4"/>
      <c r="U907" s="4"/>
      <c r="V907" s="4"/>
      <c r="W907" s="4"/>
    </row>
    <row r="908" spans="1:23" ht="14.25" customHeight="1">
      <c r="A908" s="4"/>
      <c r="B908" s="4"/>
      <c r="C908" s="4"/>
      <c r="D908" s="4"/>
      <c r="E908" s="4"/>
      <c r="F908" s="4"/>
      <c r="G908" s="4"/>
      <c r="H908" s="4"/>
      <c r="I908" s="4"/>
      <c r="J908" s="4"/>
      <c r="K908" s="4"/>
      <c r="L908" s="4"/>
      <c r="M908" s="4"/>
      <c r="N908" s="4"/>
      <c r="O908" s="4"/>
      <c r="P908" s="4"/>
      <c r="Q908" s="4"/>
      <c r="R908" s="4"/>
      <c r="S908" s="4"/>
      <c r="T908" s="4"/>
      <c r="U908" s="4"/>
      <c r="V908" s="4"/>
      <c r="W908" s="4"/>
    </row>
    <row r="909" spans="1:23" ht="14.25" customHeight="1">
      <c r="A909" s="4"/>
      <c r="B909" s="4"/>
      <c r="C909" s="4"/>
      <c r="D909" s="4"/>
      <c r="E909" s="4"/>
      <c r="F909" s="4"/>
      <c r="G909" s="4"/>
      <c r="H909" s="4"/>
      <c r="I909" s="4"/>
      <c r="J909" s="4"/>
      <c r="K909" s="4"/>
      <c r="L909" s="4"/>
      <c r="M909" s="4"/>
      <c r="N909" s="4"/>
      <c r="O909" s="4"/>
      <c r="P909" s="4"/>
      <c r="Q909" s="4"/>
      <c r="R909" s="4"/>
      <c r="S909" s="4"/>
      <c r="T909" s="4"/>
      <c r="U909" s="4"/>
      <c r="V909" s="4"/>
      <c r="W909" s="4"/>
    </row>
    <row r="910" spans="1:23" ht="14.25" customHeight="1">
      <c r="A910" s="4"/>
      <c r="B910" s="4"/>
      <c r="C910" s="4"/>
      <c r="D910" s="4"/>
      <c r="E910" s="4"/>
      <c r="F910" s="4"/>
      <c r="G910" s="4"/>
      <c r="H910" s="4"/>
      <c r="I910" s="4"/>
      <c r="J910" s="4"/>
      <c r="K910" s="4"/>
      <c r="L910" s="4"/>
      <c r="M910" s="4"/>
      <c r="N910" s="4"/>
      <c r="O910" s="4"/>
      <c r="P910" s="4"/>
      <c r="Q910" s="4"/>
      <c r="R910" s="4"/>
      <c r="S910" s="4"/>
      <c r="T910" s="4"/>
      <c r="U910" s="4"/>
      <c r="V910" s="4"/>
      <c r="W910" s="4"/>
    </row>
    <row r="911" spans="1:23" ht="14.25" customHeight="1">
      <c r="A911" s="4"/>
      <c r="B911" s="4"/>
      <c r="C911" s="4"/>
      <c r="D911" s="4"/>
      <c r="E911" s="4"/>
      <c r="F911" s="4"/>
      <c r="G911" s="4"/>
      <c r="H911" s="4"/>
      <c r="I911" s="4"/>
      <c r="J911" s="4"/>
      <c r="K911" s="4"/>
      <c r="L911" s="4"/>
      <c r="M911" s="4"/>
      <c r="N911" s="4"/>
      <c r="O911" s="4"/>
      <c r="P911" s="4"/>
      <c r="Q911" s="4"/>
      <c r="R911" s="4"/>
      <c r="S911" s="4"/>
      <c r="T911" s="4"/>
      <c r="U911" s="4"/>
      <c r="V911" s="4"/>
      <c r="W911" s="4"/>
    </row>
    <row r="912" spans="1:23" ht="14.25" customHeight="1">
      <c r="A912" s="4"/>
      <c r="B912" s="4"/>
      <c r="C912" s="4"/>
      <c r="D912" s="4"/>
      <c r="E912" s="4"/>
      <c r="F912" s="4"/>
      <c r="G912" s="4"/>
      <c r="H912" s="4"/>
      <c r="I912" s="4"/>
      <c r="J912" s="4"/>
      <c r="K912" s="4"/>
      <c r="L912" s="4"/>
      <c r="M912" s="4"/>
      <c r="N912" s="4"/>
      <c r="O912" s="4"/>
      <c r="P912" s="4"/>
      <c r="Q912" s="4"/>
      <c r="R912" s="4"/>
      <c r="S912" s="4"/>
      <c r="T912" s="4"/>
      <c r="U912" s="4"/>
      <c r="V912" s="4"/>
      <c r="W912" s="4"/>
    </row>
    <row r="913" spans="1:23" ht="14.25" customHeight="1">
      <c r="A913" s="4"/>
      <c r="B913" s="4"/>
      <c r="C913" s="4"/>
      <c r="D913" s="4"/>
      <c r="E913" s="4"/>
      <c r="F913" s="4"/>
      <c r="G913" s="4"/>
      <c r="H913" s="4"/>
      <c r="I913" s="4"/>
      <c r="J913" s="4"/>
      <c r="K913" s="4"/>
      <c r="L913" s="4"/>
      <c r="M913" s="4"/>
      <c r="N913" s="4"/>
      <c r="O913" s="4"/>
      <c r="P913" s="4"/>
      <c r="Q913" s="4"/>
      <c r="R913" s="4"/>
      <c r="S913" s="4"/>
      <c r="T913" s="4"/>
      <c r="U913" s="4"/>
      <c r="V913" s="4"/>
      <c r="W913" s="4"/>
    </row>
    <row r="914" spans="1:23" ht="14.25" customHeight="1">
      <c r="A914" s="4"/>
      <c r="B914" s="4"/>
      <c r="C914" s="4"/>
      <c r="D914" s="4"/>
      <c r="E914" s="4"/>
      <c r="F914" s="4"/>
      <c r="G914" s="4"/>
      <c r="H914" s="4"/>
      <c r="I914" s="4"/>
      <c r="J914" s="4"/>
      <c r="K914" s="4"/>
      <c r="L914" s="4"/>
      <c r="M914" s="4"/>
      <c r="N914" s="4"/>
      <c r="O914" s="4"/>
      <c r="P914" s="4"/>
      <c r="Q914" s="4"/>
      <c r="R914" s="4"/>
      <c r="S914" s="4"/>
      <c r="T914" s="4"/>
      <c r="U914" s="4"/>
      <c r="V914" s="4"/>
      <c r="W914" s="4"/>
    </row>
    <row r="915" spans="1:23" ht="14.25" customHeight="1">
      <c r="A915" s="4"/>
      <c r="B915" s="4"/>
      <c r="C915" s="4"/>
      <c r="D915" s="4"/>
      <c r="E915" s="4"/>
      <c r="F915" s="4"/>
      <c r="G915" s="4"/>
      <c r="H915" s="4"/>
      <c r="I915" s="4"/>
      <c r="J915" s="4"/>
      <c r="K915" s="4"/>
      <c r="L915" s="4"/>
      <c r="M915" s="4"/>
      <c r="N915" s="4"/>
      <c r="O915" s="4"/>
      <c r="P915" s="4"/>
      <c r="Q915" s="4"/>
      <c r="R915" s="4"/>
      <c r="S915" s="4"/>
      <c r="T915" s="4"/>
      <c r="U915" s="4"/>
      <c r="V915" s="4"/>
      <c r="W915" s="4"/>
    </row>
    <row r="916" spans="1:23" ht="14.25" customHeight="1">
      <c r="A916" s="4"/>
      <c r="B916" s="4"/>
      <c r="C916" s="4"/>
      <c r="D916" s="4"/>
      <c r="E916" s="4"/>
      <c r="F916" s="4"/>
      <c r="G916" s="4"/>
      <c r="H916" s="4"/>
      <c r="I916" s="4"/>
      <c r="J916" s="4"/>
      <c r="K916" s="4"/>
      <c r="L916" s="4"/>
      <c r="M916" s="4"/>
      <c r="N916" s="4"/>
      <c r="O916" s="4"/>
      <c r="P916" s="4"/>
      <c r="Q916" s="4"/>
      <c r="R916" s="4"/>
      <c r="S916" s="4"/>
      <c r="T916" s="4"/>
      <c r="U916" s="4"/>
      <c r="V916" s="4"/>
      <c r="W916" s="4"/>
    </row>
    <row r="917" spans="1:23" ht="14.25" customHeight="1">
      <c r="A917" s="4"/>
      <c r="B917" s="4"/>
      <c r="C917" s="4"/>
      <c r="D917" s="4"/>
      <c r="E917" s="4"/>
      <c r="F917" s="4"/>
      <c r="G917" s="4"/>
      <c r="H917" s="4"/>
      <c r="I917" s="4"/>
      <c r="J917" s="4"/>
      <c r="K917" s="4"/>
      <c r="L917" s="4"/>
      <c r="M917" s="4"/>
      <c r="N917" s="4"/>
      <c r="O917" s="4"/>
      <c r="P917" s="4"/>
      <c r="Q917" s="4"/>
      <c r="R917" s="4"/>
      <c r="S917" s="4"/>
      <c r="T917" s="4"/>
      <c r="U917" s="4"/>
      <c r="V917" s="4"/>
      <c r="W917" s="4"/>
    </row>
    <row r="918" spans="1:23" ht="14.25" customHeight="1">
      <c r="A918" s="4"/>
      <c r="B918" s="4"/>
      <c r="C918" s="4"/>
      <c r="D918" s="4"/>
      <c r="E918" s="4"/>
      <c r="F918" s="4"/>
      <c r="G918" s="4"/>
      <c r="H918" s="4"/>
      <c r="I918" s="4"/>
      <c r="J918" s="4"/>
      <c r="K918" s="4"/>
      <c r="L918" s="4"/>
      <c r="M918" s="4"/>
      <c r="N918" s="4"/>
      <c r="O918" s="4"/>
      <c r="P918" s="4"/>
      <c r="Q918" s="4"/>
      <c r="R918" s="4"/>
      <c r="S918" s="4"/>
      <c r="T918" s="4"/>
      <c r="U918" s="4"/>
      <c r="V918" s="4"/>
      <c r="W918" s="4"/>
    </row>
    <row r="919" spans="1:23" ht="14.25" customHeight="1">
      <c r="A919" s="4"/>
      <c r="B919" s="4"/>
      <c r="C919" s="4"/>
      <c r="D919" s="4"/>
      <c r="E919" s="4"/>
      <c r="F919" s="4"/>
      <c r="G919" s="4"/>
      <c r="H919" s="4"/>
      <c r="I919" s="4"/>
      <c r="J919" s="4"/>
      <c r="K919" s="4"/>
      <c r="L919" s="4"/>
      <c r="M919" s="4"/>
      <c r="N919" s="4"/>
      <c r="O919" s="4"/>
      <c r="P919" s="4"/>
      <c r="Q919" s="4"/>
      <c r="R919" s="4"/>
      <c r="S919" s="4"/>
      <c r="T919" s="4"/>
      <c r="U919" s="4"/>
      <c r="V919" s="4"/>
      <c r="W919" s="4"/>
    </row>
    <row r="920" spans="1:23" ht="14.25" customHeight="1">
      <c r="A920" s="4"/>
      <c r="B920" s="4"/>
      <c r="C920" s="4"/>
      <c r="D920" s="4"/>
      <c r="E920" s="4"/>
      <c r="F920" s="4"/>
      <c r="G920" s="4"/>
      <c r="H920" s="4"/>
      <c r="I920" s="4"/>
      <c r="J920" s="4"/>
      <c r="K920" s="4"/>
      <c r="L920" s="4"/>
      <c r="M920" s="4"/>
      <c r="N920" s="4"/>
      <c r="O920" s="4"/>
      <c r="P920" s="4"/>
      <c r="Q920" s="4"/>
      <c r="R920" s="4"/>
      <c r="S920" s="4"/>
      <c r="T920" s="4"/>
      <c r="U920" s="4"/>
      <c r="V920" s="4"/>
      <c r="W920" s="4"/>
    </row>
    <row r="921" spans="1:23" ht="14.25" customHeight="1">
      <c r="A921" s="4"/>
      <c r="B921" s="4"/>
      <c r="C921" s="4"/>
      <c r="D921" s="4"/>
      <c r="E921" s="4"/>
      <c r="F921" s="4"/>
      <c r="G921" s="4"/>
      <c r="H921" s="4"/>
      <c r="I921" s="4"/>
      <c r="J921" s="4"/>
      <c r="K921" s="4"/>
      <c r="L921" s="4"/>
      <c r="M921" s="4"/>
      <c r="N921" s="4"/>
      <c r="O921" s="4"/>
      <c r="P921" s="4"/>
      <c r="Q921" s="4"/>
      <c r="R921" s="4"/>
      <c r="S921" s="4"/>
      <c r="T921" s="4"/>
      <c r="U921" s="4"/>
      <c r="V921" s="4"/>
      <c r="W921" s="4"/>
    </row>
    <row r="922" spans="1:23" ht="14.25" customHeight="1">
      <c r="A922" s="4"/>
      <c r="B922" s="4"/>
      <c r="C922" s="4"/>
      <c r="D922" s="4"/>
      <c r="E922" s="4"/>
      <c r="F922" s="4"/>
      <c r="G922" s="4"/>
      <c r="H922" s="4"/>
      <c r="I922" s="4"/>
      <c r="J922" s="4"/>
      <c r="K922" s="4"/>
      <c r="L922" s="4"/>
      <c r="M922" s="4"/>
      <c r="N922" s="4"/>
      <c r="O922" s="4"/>
      <c r="P922" s="4"/>
      <c r="Q922" s="4"/>
      <c r="R922" s="4"/>
      <c r="S922" s="4"/>
      <c r="T922" s="4"/>
      <c r="U922" s="4"/>
      <c r="V922" s="4"/>
      <c r="W922" s="4"/>
    </row>
    <row r="923" spans="1:23" ht="14.25" customHeight="1">
      <c r="A923" s="4"/>
      <c r="B923" s="4"/>
      <c r="C923" s="4"/>
      <c r="D923" s="4"/>
      <c r="E923" s="4"/>
      <c r="F923" s="4"/>
      <c r="G923" s="4"/>
      <c r="H923" s="4"/>
      <c r="I923" s="4"/>
      <c r="J923" s="4"/>
      <c r="K923" s="4"/>
      <c r="L923" s="4"/>
      <c r="M923" s="4"/>
      <c r="N923" s="4"/>
      <c r="O923" s="4"/>
      <c r="P923" s="4"/>
      <c r="Q923" s="4"/>
      <c r="R923" s="4"/>
      <c r="S923" s="4"/>
      <c r="T923" s="4"/>
      <c r="U923" s="4"/>
      <c r="V923" s="4"/>
      <c r="W923" s="4"/>
    </row>
    <row r="924" spans="1:23" ht="14.25" customHeight="1">
      <c r="A924" s="4"/>
      <c r="B924" s="4"/>
      <c r="C924" s="4"/>
      <c r="D924" s="4"/>
      <c r="E924" s="4"/>
      <c r="F924" s="4"/>
      <c r="G924" s="4"/>
      <c r="H924" s="4"/>
      <c r="I924" s="4"/>
      <c r="J924" s="4"/>
      <c r="K924" s="4"/>
      <c r="L924" s="4"/>
      <c r="M924" s="4"/>
      <c r="N924" s="4"/>
      <c r="O924" s="4"/>
      <c r="P924" s="4"/>
      <c r="Q924" s="4"/>
      <c r="R924" s="4"/>
      <c r="S924" s="4"/>
      <c r="T924" s="4"/>
      <c r="U924" s="4"/>
      <c r="V924" s="4"/>
      <c r="W924" s="4"/>
    </row>
    <row r="925" spans="1:23" ht="14.25" customHeight="1">
      <c r="A925" s="4"/>
      <c r="B925" s="4"/>
      <c r="C925" s="4"/>
      <c r="D925" s="4"/>
      <c r="E925" s="4"/>
      <c r="F925" s="4"/>
      <c r="G925" s="4"/>
      <c r="H925" s="4"/>
      <c r="I925" s="4"/>
      <c r="J925" s="4"/>
      <c r="K925" s="4"/>
      <c r="L925" s="4"/>
      <c r="M925" s="4"/>
      <c r="N925" s="4"/>
      <c r="O925" s="4"/>
      <c r="P925" s="4"/>
      <c r="Q925" s="4"/>
      <c r="R925" s="4"/>
      <c r="S925" s="4"/>
      <c r="T925" s="4"/>
      <c r="U925" s="4"/>
      <c r="V925" s="4"/>
      <c r="W925" s="4"/>
    </row>
    <row r="926" spans="1:23" ht="14.25" customHeight="1">
      <c r="A926" s="4"/>
      <c r="B926" s="4"/>
      <c r="C926" s="4"/>
      <c r="D926" s="4"/>
      <c r="E926" s="4"/>
      <c r="F926" s="4"/>
      <c r="G926" s="4"/>
      <c r="H926" s="4"/>
      <c r="I926" s="4"/>
      <c r="J926" s="4"/>
      <c r="K926" s="4"/>
      <c r="L926" s="4"/>
      <c r="M926" s="4"/>
      <c r="N926" s="4"/>
      <c r="O926" s="4"/>
      <c r="P926" s="4"/>
      <c r="Q926" s="4"/>
      <c r="R926" s="4"/>
      <c r="S926" s="4"/>
      <c r="T926" s="4"/>
      <c r="U926" s="4"/>
      <c r="V926" s="4"/>
      <c r="W926" s="4"/>
    </row>
    <row r="927" spans="1:23" ht="14.25" customHeight="1">
      <c r="A927" s="4"/>
      <c r="B927" s="4"/>
      <c r="C927" s="4"/>
      <c r="D927" s="4"/>
      <c r="E927" s="4"/>
      <c r="F927" s="4"/>
      <c r="G927" s="4"/>
      <c r="H927" s="4"/>
      <c r="I927" s="4"/>
      <c r="J927" s="4"/>
      <c r="K927" s="4"/>
      <c r="L927" s="4"/>
      <c r="M927" s="4"/>
      <c r="N927" s="4"/>
      <c r="O927" s="4"/>
      <c r="P927" s="4"/>
      <c r="Q927" s="4"/>
      <c r="R927" s="4"/>
      <c r="S927" s="4"/>
      <c r="T927" s="4"/>
      <c r="U927" s="4"/>
      <c r="V927" s="4"/>
      <c r="W927" s="4"/>
    </row>
    <row r="928" spans="1:23" ht="14.25" customHeight="1">
      <c r="A928" s="4"/>
      <c r="B928" s="4"/>
      <c r="C928" s="4"/>
      <c r="D928" s="4"/>
      <c r="E928" s="4"/>
      <c r="F928" s="4"/>
      <c r="G928" s="4"/>
      <c r="H928" s="4"/>
      <c r="I928" s="4"/>
      <c r="J928" s="4"/>
      <c r="K928" s="4"/>
      <c r="L928" s="4"/>
      <c r="M928" s="4"/>
      <c r="N928" s="4"/>
      <c r="O928" s="4"/>
      <c r="P928" s="4"/>
      <c r="Q928" s="4"/>
      <c r="R928" s="4"/>
      <c r="S928" s="4"/>
      <c r="T928" s="4"/>
      <c r="U928" s="4"/>
      <c r="V928" s="4"/>
      <c r="W928" s="4"/>
    </row>
    <row r="929" spans="1:23" ht="14.25" customHeight="1">
      <c r="A929" s="4"/>
      <c r="B929" s="4"/>
      <c r="C929" s="4"/>
      <c r="D929" s="4"/>
      <c r="E929" s="4"/>
      <c r="F929" s="4"/>
      <c r="G929" s="4"/>
      <c r="H929" s="4"/>
      <c r="I929" s="4"/>
      <c r="J929" s="4"/>
      <c r="K929" s="4"/>
      <c r="L929" s="4"/>
      <c r="M929" s="4"/>
      <c r="N929" s="4"/>
      <c r="O929" s="4"/>
      <c r="P929" s="4"/>
      <c r="Q929" s="4"/>
      <c r="R929" s="4"/>
      <c r="S929" s="4"/>
      <c r="T929" s="4"/>
      <c r="U929" s="4"/>
      <c r="V929" s="4"/>
      <c r="W929" s="4"/>
    </row>
    <row r="930" spans="1:23" ht="14.25" customHeight="1">
      <c r="A930" s="4"/>
      <c r="B930" s="4"/>
      <c r="C930" s="4"/>
      <c r="D930" s="4"/>
      <c r="E930" s="4"/>
      <c r="F930" s="4"/>
      <c r="G930" s="4"/>
      <c r="H930" s="4"/>
      <c r="I930" s="4"/>
      <c r="J930" s="4"/>
      <c r="K930" s="4"/>
      <c r="L930" s="4"/>
      <c r="M930" s="4"/>
      <c r="N930" s="4"/>
      <c r="O930" s="4"/>
      <c r="P930" s="4"/>
      <c r="Q930" s="4"/>
      <c r="R930" s="4"/>
      <c r="S930" s="4"/>
      <c r="T930" s="4"/>
      <c r="U930" s="4"/>
      <c r="V930" s="4"/>
      <c r="W930" s="4"/>
    </row>
    <row r="931" spans="1:23" ht="14.25" customHeight="1">
      <c r="A931" s="4"/>
      <c r="B931" s="4"/>
      <c r="C931" s="4"/>
      <c r="D931" s="4"/>
      <c r="E931" s="4"/>
      <c r="F931" s="4"/>
      <c r="G931" s="4"/>
      <c r="H931" s="4"/>
      <c r="I931" s="4"/>
      <c r="J931" s="4"/>
      <c r="K931" s="4"/>
      <c r="L931" s="4"/>
      <c r="M931" s="4"/>
      <c r="N931" s="4"/>
      <c r="O931" s="4"/>
      <c r="P931" s="4"/>
      <c r="Q931" s="4"/>
      <c r="R931" s="4"/>
      <c r="S931" s="4"/>
      <c r="T931" s="4"/>
      <c r="U931" s="4"/>
      <c r="V931" s="4"/>
      <c r="W931" s="4"/>
    </row>
    <row r="932" spans="1:23" ht="14.25" customHeight="1">
      <c r="A932" s="4"/>
      <c r="B932" s="4"/>
      <c r="C932" s="4"/>
      <c r="D932" s="4"/>
      <c r="E932" s="4"/>
      <c r="F932" s="4"/>
      <c r="G932" s="4"/>
      <c r="H932" s="4"/>
      <c r="I932" s="4"/>
      <c r="J932" s="4"/>
      <c r="K932" s="4"/>
      <c r="L932" s="4"/>
      <c r="M932" s="4"/>
      <c r="N932" s="4"/>
      <c r="O932" s="4"/>
      <c r="P932" s="4"/>
      <c r="Q932" s="4"/>
      <c r="R932" s="4"/>
      <c r="S932" s="4"/>
      <c r="T932" s="4"/>
      <c r="U932" s="4"/>
      <c r="V932" s="4"/>
      <c r="W932" s="4"/>
    </row>
    <row r="933" spans="1:23" ht="14.25" customHeight="1">
      <c r="A933" s="4"/>
      <c r="B933" s="4"/>
      <c r="C933" s="4"/>
      <c r="D933" s="4"/>
      <c r="E933" s="4"/>
      <c r="F933" s="4"/>
      <c r="G933" s="4"/>
      <c r="H933" s="4"/>
      <c r="I933" s="4"/>
      <c r="J933" s="4"/>
      <c r="K933" s="4"/>
      <c r="L933" s="4"/>
      <c r="M933" s="4"/>
      <c r="N933" s="4"/>
      <c r="O933" s="4"/>
      <c r="P933" s="4"/>
      <c r="Q933" s="4"/>
      <c r="R933" s="4"/>
      <c r="S933" s="4"/>
      <c r="T933" s="4"/>
      <c r="U933" s="4"/>
      <c r="V933" s="4"/>
      <c r="W933" s="4"/>
    </row>
    <row r="934" spans="1:23" ht="14.25" customHeight="1">
      <c r="A934" s="4"/>
      <c r="B934" s="4"/>
      <c r="C934" s="4"/>
      <c r="D934" s="4"/>
      <c r="E934" s="4"/>
      <c r="F934" s="4"/>
      <c r="G934" s="4"/>
      <c r="H934" s="4"/>
      <c r="I934" s="4"/>
      <c r="J934" s="4"/>
      <c r="K934" s="4"/>
      <c r="L934" s="4"/>
      <c r="M934" s="4"/>
      <c r="N934" s="4"/>
      <c r="O934" s="4"/>
      <c r="P934" s="4"/>
      <c r="Q934" s="4"/>
      <c r="R934" s="4"/>
      <c r="S934" s="4"/>
      <c r="T934" s="4"/>
      <c r="U934" s="4"/>
      <c r="V934" s="4"/>
      <c r="W934" s="4"/>
    </row>
    <row r="935" spans="1:23" ht="14.25" customHeight="1">
      <c r="A935" s="4"/>
      <c r="B935" s="4"/>
      <c r="C935" s="4"/>
      <c r="D935" s="4"/>
      <c r="E935" s="4"/>
      <c r="F935" s="4"/>
      <c r="G935" s="4"/>
      <c r="H935" s="4"/>
      <c r="I935" s="4"/>
      <c r="J935" s="4"/>
      <c r="K935" s="4"/>
      <c r="L935" s="4"/>
      <c r="M935" s="4"/>
      <c r="N935" s="4"/>
      <c r="O935" s="4"/>
      <c r="P935" s="4"/>
      <c r="Q935" s="4"/>
      <c r="R935" s="4"/>
      <c r="S935" s="4"/>
      <c r="T935" s="4"/>
      <c r="U935" s="4"/>
      <c r="V935" s="4"/>
      <c r="W935" s="4"/>
    </row>
    <row r="936" spans="1:23" ht="14.25" customHeight="1">
      <c r="A936" s="4"/>
      <c r="B936" s="4"/>
      <c r="C936" s="4"/>
      <c r="D936" s="4"/>
      <c r="E936" s="4"/>
      <c r="F936" s="4"/>
      <c r="G936" s="4"/>
      <c r="H936" s="4"/>
      <c r="I936" s="4"/>
      <c r="J936" s="4"/>
      <c r="K936" s="4"/>
      <c r="L936" s="4"/>
      <c r="M936" s="4"/>
      <c r="N936" s="4"/>
      <c r="O936" s="4"/>
      <c r="P936" s="4"/>
      <c r="Q936" s="4"/>
      <c r="R936" s="4"/>
      <c r="S936" s="4"/>
      <c r="T936" s="4"/>
      <c r="U936" s="4"/>
      <c r="V936" s="4"/>
      <c r="W936" s="4"/>
    </row>
    <row r="937" spans="1:23" ht="14.25" customHeight="1">
      <c r="A937" s="4"/>
      <c r="B937" s="4"/>
      <c r="C937" s="4"/>
      <c r="D937" s="4"/>
      <c r="E937" s="4"/>
      <c r="F937" s="4"/>
      <c r="G937" s="4"/>
      <c r="H937" s="4"/>
      <c r="I937" s="4"/>
      <c r="J937" s="4"/>
      <c r="K937" s="4"/>
      <c r="L937" s="4"/>
      <c r="M937" s="4"/>
      <c r="N937" s="4"/>
      <c r="O937" s="4"/>
      <c r="P937" s="4"/>
      <c r="Q937" s="4"/>
      <c r="R937" s="4"/>
      <c r="S937" s="4"/>
      <c r="T937" s="4"/>
      <c r="U937" s="4"/>
      <c r="V937" s="4"/>
      <c r="W937" s="4"/>
    </row>
    <row r="938" spans="1:23" ht="14.25" customHeight="1">
      <c r="A938" s="4"/>
      <c r="B938" s="4"/>
      <c r="C938" s="4"/>
      <c r="D938" s="4"/>
      <c r="E938" s="4"/>
      <c r="F938" s="4"/>
      <c r="G938" s="4"/>
      <c r="H938" s="4"/>
      <c r="I938" s="4"/>
      <c r="J938" s="4"/>
      <c r="K938" s="4"/>
      <c r="L938" s="4"/>
      <c r="M938" s="4"/>
      <c r="N938" s="4"/>
      <c r="O938" s="4"/>
      <c r="P938" s="4"/>
      <c r="Q938" s="4"/>
      <c r="R938" s="4"/>
      <c r="S938" s="4"/>
      <c r="T938" s="4"/>
      <c r="U938" s="4"/>
      <c r="V938" s="4"/>
      <c r="W938" s="4"/>
    </row>
    <row r="939" spans="1:23" ht="14.25" customHeight="1">
      <c r="A939" s="4"/>
      <c r="B939" s="4"/>
      <c r="C939" s="4"/>
      <c r="D939" s="4"/>
      <c r="E939" s="4"/>
      <c r="F939" s="4"/>
      <c r="G939" s="4"/>
      <c r="H939" s="4"/>
      <c r="I939" s="4"/>
      <c r="J939" s="4"/>
      <c r="K939" s="4"/>
      <c r="L939" s="4"/>
      <c r="M939" s="4"/>
      <c r="N939" s="4"/>
      <c r="O939" s="4"/>
      <c r="P939" s="4"/>
      <c r="Q939" s="4"/>
      <c r="R939" s="4"/>
      <c r="S939" s="4"/>
      <c r="T939" s="4"/>
      <c r="U939" s="4"/>
      <c r="V939" s="4"/>
      <c r="W939" s="4"/>
    </row>
    <row r="940" spans="1:23" ht="14.25" customHeight="1">
      <c r="A940" s="4"/>
      <c r="B940" s="4"/>
      <c r="C940" s="4"/>
      <c r="D940" s="4"/>
      <c r="E940" s="4"/>
      <c r="F940" s="4"/>
      <c r="G940" s="4"/>
      <c r="H940" s="4"/>
      <c r="I940" s="4"/>
      <c r="J940" s="4"/>
      <c r="K940" s="4"/>
      <c r="L940" s="4"/>
      <c r="M940" s="4"/>
      <c r="N940" s="4"/>
      <c r="O940" s="4"/>
      <c r="P940" s="4"/>
      <c r="Q940" s="4"/>
      <c r="R940" s="4"/>
      <c r="S940" s="4"/>
      <c r="T940" s="4"/>
      <c r="U940" s="4"/>
      <c r="V940" s="4"/>
      <c r="W940" s="4"/>
    </row>
    <row r="941" spans="1:23" ht="14.25" customHeight="1">
      <c r="A941" s="4"/>
      <c r="B941" s="4"/>
      <c r="C941" s="4"/>
      <c r="D941" s="4"/>
      <c r="E941" s="4"/>
      <c r="F941" s="4"/>
      <c r="G941" s="4"/>
      <c r="H941" s="4"/>
      <c r="I941" s="4"/>
      <c r="J941" s="4"/>
      <c r="K941" s="4"/>
      <c r="L941" s="4"/>
      <c r="M941" s="4"/>
      <c r="N941" s="4"/>
      <c r="O941" s="4"/>
      <c r="P941" s="4"/>
      <c r="Q941" s="4"/>
      <c r="R941" s="4"/>
      <c r="S941" s="4"/>
      <c r="T941" s="4"/>
      <c r="U941" s="4"/>
      <c r="V941" s="4"/>
      <c r="W941" s="4"/>
    </row>
    <row r="942" spans="1:23" ht="14.25" customHeight="1">
      <c r="A942" s="4"/>
      <c r="B942" s="4"/>
      <c r="C942" s="4"/>
      <c r="D942" s="4"/>
      <c r="E942" s="4"/>
      <c r="F942" s="4"/>
      <c r="G942" s="4"/>
      <c r="H942" s="4"/>
      <c r="I942" s="4"/>
      <c r="J942" s="4"/>
      <c r="K942" s="4"/>
      <c r="L942" s="4"/>
      <c r="M942" s="4"/>
      <c r="N942" s="4"/>
      <c r="O942" s="4"/>
      <c r="P942" s="4"/>
      <c r="Q942" s="4"/>
      <c r="R942" s="4"/>
      <c r="S942" s="4"/>
      <c r="T942" s="4"/>
      <c r="U942" s="4"/>
      <c r="V942" s="4"/>
      <c r="W942" s="4"/>
    </row>
    <row r="943" spans="1:23" ht="14.25" customHeight="1">
      <c r="A943" s="4"/>
      <c r="B943" s="4"/>
      <c r="C943" s="4"/>
      <c r="D943" s="4"/>
      <c r="E943" s="4"/>
      <c r="F943" s="4"/>
      <c r="G943" s="4"/>
      <c r="H943" s="4"/>
      <c r="I943" s="4"/>
      <c r="J943" s="4"/>
      <c r="K943" s="4"/>
      <c r="L943" s="4"/>
      <c r="M943" s="4"/>
      <c r="N943" s="4"/>
      <c r="O943" s="4"/>
      <c r="P943" s="4"/>
      <c r="Q943" s="4"/>
      <c r="R943" s="4"/>
      <c r="S943" s="4"/>
      <c r="T943" s="4"/>
      <c r="U943" s="4"/>
      <c r="V943" s="4"/>
      <c r="W943" s="4"/>
    </row>
    <row r="944" spans="1:23" ht="14.25" customHeight="1">
      <c r="A944" s="4"/>
      <c r="B944" s="4"/>
      <c r="C944" s="4"/>
      <c r="D944" s="4"/>
      <c r="E944" s="4"/>
      <c r="F944" s="4"/>
      <c r="G944" s="4"/>
      <c r="H944" s="4"/>
      <c r="I944" s="4"/>
      <c r="J944" s="4"/>
      <c r="K944" s="4"/>
      <c r="L944" s="4"/>
      <c r="M944" s="4"/>
      <c r="N944" s="4"/>
      <c r="O944" s="4"/>
      <c r="P944" s="4"/>
      <c r="Q944" s="4"/>
      <c r="R944" s="4"/>
      <c r="S944" s="4"/>
      <c r="T944" s="4"/>
      <c r="U944" s="4"/>
      <c r="V944" s="4"/>
      <c r="W944" s="4"/>
    </row>
    <row r="945" spans="1:23" ht="14.25" customHeight="1">
      <c r="A945" s="4"/>
      <c r="B945" s="4"/>
      <c r="C945" s="4"/>
      <c r="D945" s="4"/>
      <c r="E945" s="4"/>
      <c r="F945" s="4"/>
      <c r="G945" s="4"/>
      <c r="H945" s="4"/>
      <c r="I945" s="4"/>
      <c r="J945" s="4"/>
      <c r="K945" s="4"/>
      <c r="L945" s="4"/>
      <c r="M945" s="4"/>
      <c r="N945" s="4"/>
      <c r="O945" s="4"/>
      <c r="P945" s="4"/>
      <c r="Q945" s="4"/>
      <c r="R945" s="4"/>
      <c r="S945" s="4"/>
      <c r="T945" s="4"/>
      <c r="U945" s="4"/>
      <c r="V945" s="4"/>
      <c r="W945" s="4"/>
    </row>
    <row r="946" spans="1:23" ht="14.25" customHeight="1">
      <c r="A946" s="4"/>
      <c r="B946" s="4"/>
      <c r="C946" s="4"/>
      <c r="D946" s="4"/>
      <c r="E946" s="4"/>
      <c r="F946" s="4"/>
      <c r="G946" s="4"/>
      <c r="H946" s="4"/>
      <c r="I946" s="4"/>
      <c r="J946" s="4"/>
      <c r="K946" s="4"/>
      <c r="L946" s="4"/>
      <c r="M946" s="4"/>
      <c r="N946" s="4"/>
      <c r="O946" s="4"/>
      <c r="P946" s="4"/>
      <c r="Q946" s="4"/>
      <c r="R946" s="4"/>
      <c r="S946" s="4"/>
      <c r="T946" s="4"/>
      <c r="U946" s="4"/>
      <c r="V946" s="4"/>
      <c r="W946" s="4"/>
    </row>
    <row r="947" spans="1:23" ht="14.25" customHeight="1">
      <c r="A947" s="4"/>
      <c r="B947" s="4"/>
      <c r="C947" s="4"/>
      <c r="D947" s="4"/>
      <c r="E947" s="4"/>
      <c r="F947" s="4"/>
      <c r="G947" s="4"/>
      <c r="H947" s="4"/>
      <c r="I947" s="4"/>
      <c r="J947" s="4"/>
      <c r="K947" s="4"/>
      <c r="L947" s="4"/>
      <c r="M947" s="4"/>
      <c r="N947" s="4"/>
      <c r="O947" s="4"/>
      <c r="P947" s="4"/>
      <c r="Q947" s="4"/>
      <c r="R947" s="4"/>
      <c r="S947" s="4"/>
      <c r="T947" s="4"/>
      <c r="U947" s="4"/>
      <c r="V947" s="4"/>
      <c r="W947" s="4"/>
    </row>
    <row r="948" spans="1:23" ht="14.25" customHeight="1">
      <c r="A948" s="4"/>
      <c r="B948" s="4"/>
      <c r="C948" s="4"/>
      <c r="D948" s="4"/>
      <c r="E948" s="4"/>
      <c r="F948" s="4"/>
      <c r="G948" s="4"/>
      <c r="H948" s="4"/>
      <c r="I948" s="4"/>
      <c r="J948" s="4"/>
      <c r="K948" s="4"/>
      <c r="L948" s="4"/>
      <c r="M948" s="4"/>
      <c r="N948" s="4"/>
      <c r="O948" s="4"/>
      <c r="P948" s="4"/>
      <c r="Q948" s="4"/>
      <c r="R948" s="4"/>
      <c r="S948" s="4"/>
      <c r="T948" s="4"/>
      <c r="U948" s="4"/>
      <c r="V948" s="4"/>
      <c r="W948" s="4"/>
    </row>
    <row r="949" spans="1:23" ht="14.25" customHeight="1">
      <c r="A949" s="4"/>
      <c r="B949" s="4"/>
      <c r="C949" s="4"/>
      <c r="D949" s="4"/>
      <c r="E949" s="4"/>
      <c r="F949" s="4"/>
      <c r="G949" s="4"/>
      <c r="H949" s="4"/>
      <c r="I949" s="4"/>
      <c r="J949" s="4"/>
      <c r="K949" s="4"/>
      <c r="L949" s="4"/>
      <c r="M949" s="4"/>
      <c r="N949" s="4"/>
      <c r="O949" s="4"/>
      <c r="P949" s="4"/>
      <c r="Q949" s="4"/>
      <c r="R949" s="4"/>
      <c r="S949" s="4"/>
      <c r="T949" s="4"/>
      <c r="U949" s="4"/>
      <c r="V949" s="4"/>
      <c r="W949" s="4"/>
    </row>
    <row r="950" spans="1:23" ht="14.25" customHeight="1">
      <c r="A950" s="4"/>
      <c r="B950" s="4"/>
      <c r="C950" s="4"/>
      <c r="D950" s="4"/>
      <c r="E950" s="4"/>
      <c r="F950" s="4"/>
      <c r="G950" s="4"/>
      <c r="H950" s="4"/>
      <c r="I950" s="4"/>
      <c r="J950" s="4"/>
      <c r="K950" s="4"/>
      <c r="L950" s="4"/>
      <c r="M950" s="4"/>
      <c r="N950" s="4"/>
      <c r="O950" s="4"/>
      <c r="P950" s="4"/>
      <c r="Q950" s="4"/>
      <c r="R950" s="4"/>
      <c r="S950" s="4"/>
      <c r="T950" s="4"/>
      <c r="U950" s="4"/>
      <c r="V950" s="4"/>
      <c r="W950" s="4"/>
    </row>
    <row r="951" spans="1:23" ht="14.25" customHeight="1">
      <c r="A951" s="4"/>
      <c r="B951" s="4"/>
      <c r="C951" s="4"/>
      <c r="D951" s="4"/>
      <c r="E951" s="4"/>
      <c r="F951" s="4"/>
      <c r="G951" s="4"/>
      <c r="H951" s="4"/>
      <c r="I951" s="4"/>
      <c r="J951" s="4"/>
      <c r="K951" s="4"/>
      <c r="L951" s="4"/>
      <c r="M951" s="4"/>
      <c r="N951" s="4"/>
      <c r="O951" s="4"/>
      <c r="P951" s="4"/>
      <c r="Q951" s="4"/>
      <c r="R951" s="4"/>
      <c r="S951" s="4"/>
      <c r="T951" s="4"/>
      <c r="U951" s="4"/>
      <c r="V951" s="4"/>
      <c r="W951" s="4"/>
    </row>
    <row r="952" spans="1:23" ht="14.25" customHeight="1">
      <c r="A952" s="4"/>
      <c r="B952" s="4"/>
      <c r="C952" s="4"/>
      <c r="D952" s="4"/>
      <c r="E952" s="4"/>
      <c r="F952" s="4"/>
      <c r="G952" s="4"/>
      <c r="H952" s="4"/>
      <c r="I952" s="4"/>
      <c r="J952" s="4"/>
      <c r="K952" s="4"/>
      <c r="L952" s="4"/>
      <c r="M952" s="4"/>
      <c r="N952" s="4"/>
      <c r="O952" s="4"/>
      <c r="P952" s="4"/>
      <c r="Q952" s="4"/>
      <c r="R952" s="4"/>
      <c r="S952" s="4"/>
      <c r="T952" s="4"/>
      <c r="U952" s="4"/>
      <c r="V952" s="4"/>
      <c r="W952" s="4"/>
    </row>
    <row r="953" spans="1:23" ht="14.25" customHeight="1">
      <c r="A953" s="4"/>
      <c r="B953" s="4"/>
      <c r="C953" s="4"/>
      <c r="D953" s="4"/>
      <c r="E953" s="4"/>
      <c r="F953" s="4"/>
      <c r="G953" s="4"/>
      <c r="H953" s="4"/>
      <c r="I953" s="4"/>
      <c r="J953" s="4"/>
      <c r="K953" s="4"/>
      <c r="L953" s="4"/>
      <c r="M953" s="4"/>
      <c r="N953" s="4"/>
      <c r="O953" s="4"/>
      <c r="P953" s="4"/>
      <c r="Q953" s="4"/>
      <c r="R953" s="4"/>
      <c r="S953" s="4"/>
      <c r="T953" s="4"/>
      <c r="U953" s="4"/>
      <c r="V953" s="4"/>
      <c r="W953" s="4"/>
    </row>
    <row r="954" spans="1:23" ht="14.25" customHeight="1">
      <c r="A954" s="4"/>
      <c r="B954" s="4"/>
      <c r="C954" s="4"/>
      <c r="D954" s="4"/>
      <c r="E954" s="4"/>
      <c r="F954" s="4"/>
      <c r="G954" s="4"/>
      <c r="H954" s="4"/>
      <c r="I954" s="4"/>
      <c r="J954" s="4"/>
      <c r="K954" s="4"/>
      <c r="L954" s="4"/>
      <c r="M954" s="4"/>
      <c r="N954" s="4"/>
      <c r="O954" s="4"/>
      <c r="P954" s="4"/>
      <c r="Q954" s="4"/>
      <c r="R954" s="4"/>
      <c r="S954" s="4"/>
      <c r="T954" s="4"/>
      <c r="U954" s="4"/>
      <c r="V954" s="4"/>
      <c r="W954" s="4"/>
    </row>
    <row r="955" spans="1:23" ht="14.25" customHeight="1">
      <c r="A955" s="4"/>
      <c r="B955" s="4"/>
      <c r="C955" s="4"/>
      <c r="D955" s="4"/>
      <c r="E955" s="4"/>
      <c r="F955" s="4"/>
      <c r="G955" s="4"/>
      <c r="H955" s="4"/>
      <c r="I955" s="4"/>
      <c r="J955" s="4"/>
      <c r="K955" s="4"/>
      <c r="L955" s="4"/>
      <c r="M955" s="4"/>
      <c r="N955" s="4"/>
      <c r="O955" s="4"/>
      <c r="P955" s="4"/>
      <c r="Q955" s="4"/>
      <c r="R955" s="4"/>
      <c r="S955" s="4"/>
      <c r="T955" s="4"/>
      <c r="U955" s="4"/>
      <c r="V955" s="4"/>
      <c r="W955" s="4"/>
    </row>
    <row r="956" spans="1:23" ht="14.25" customHeight="1">
      <c r="A956" s="4"/>
      <c r="B956" s="4"/>
      <c r="C956" s="4"/>
      <c r="D956" s="4"/>
      <c r="E956" s="4"/>
      <c r="F956" s="4"/>
      <c r="G956" s="4"/>
      <c r="H956" s="4"/>
      <c r="I956" s="4"/>
      <c r="J956" s="4"/>
      <c r="K956" s="4"/>
      <c r="L956" s="4"/>
      <c r="M956" s="4"/>
      <c r="N956" s="4"/>
      <c r="O956" s="4"/>
      <c r="P956" s="4"/>
      <c r="Q956" s="4"/>
      <c r="R956" s="4"/>
      <c r="S956" s="4"/>
      <c r="T956" s="4"/>
      <c r="U956" s="4"/>
      <c r="V956" s="4"/>
      <c r="W956" s="4"/>
    </row>
    <row r="957" spans="1:23" ht="14.25" customHeight="1">
      <c r="A957" s="4"/>
      <c r="B957" s="4"/>
      <c r="C957" s="4"/>
      <c r="D957" s="4"/>
      <c r="E957" s="4"/>
      <c r="F957" s="4"/>
      <c r="G957" s="4"/>
      <c r="H957" s="4"/>
      <c r="I957" s="4"/>
      <c r="J957" s="4"/>
      <c r="K957" s="4"/>
      <c r="L957" s="4"/>
      <c r="M957" s="4"/>
      <c r="N957" s="4"/>
      <c r="O957" s="4"/>
      <c r="P957" s="4"/>
      <c r="Q957" s="4"/>
      <c r="R957" s="4"/>
      <c r="S957" s="4"/>
      <c r="T957" s="4"/>
      <c r="U957" s="4"/>
      <c r="V957" s="4"/>
      <c r="W957" s="4"/>
    </row>
    <row r="958" spans="1:23" ht="14.25" customHeight="1">
      <c r="A958" s="4"/>
      <c r="B958" s="4"/>
      <c r="C958" s="4"/>
      <c r="D958" s="4"/>
      <c r="E958" s="4"/>
      <c r="F958" s="4"/>
      <c r="G958" s="4"/>
      <c r="H958" s="4"/>
      <c r="I958" s="4"/>
      <c r="J958" s="4"/>
      <c r="K958" s="4"/>
      <c r="L958" s="4"/>
      <c r="M958" s="4"/>
      <c r="N958" s="4"/>
      <c r="O958" s="4"/>
      <c r="P958" s="4"/>
      <c r="Q958" s="4"/>
      <c r="R958" s="4"/>
      <c r="S958" s="4"/>
      <c r="T958" s="4"/>
      <c r="U958" s="4"/>
      <c r="V958" s="4"/>
      <c r="W958" s="4"/>
    </row>
    <row r="959" spans="1:23" ht="14.25" customHeight="1">
      <c r="A959" s="4"/>
      <c r="B959" s="4"/>
      <c r="C959" s="4"/>
      <c r="D959" s="4"/>
      <c r="E959" s="4"/>
      <c r="F959" s="4"/>
      <c r="G959" s="4"/>
      <c r="H959" s="4"/>
      <c r="I959" s="4"/>
      <c r="J959" s="4"/>
      <c r="K959" s="4"/>
      <c r="L959" s="4"/>
      <c r="M959" s="4"/>
      <c r="N959" s="4"/>
      <c r="O959" s="4"/>
      <c r="P959" s="4"/>
      <c r="Q959" s="4"/>
      <c r="R959" s="4"/>
      <c r="S959" s="4"/>
      <c r="T959" s="4"/>
      <c r="U959" s="4"/>
      <c r="V959" s="4"/>
      <c r="W959" s="4"/>
    </row>
    <row r="960" spans="1:23" ht="14.25" customHeight="1">
      <c r="A960" s="4"/>
      <c r="B960" s="4"/>
      <c r="C960" s="4"/>
      <c r="D960" s="4"/>
      <c r="E960" s="4"/>
      <c r="F960" s="4"/>
      <c r="G960" s="4"/>
      <c r="H960" s="4"/>
      <c r="I960" s="4"/>
      <c r="J960" s="4"/>
      <c r="K960" s="4"/>
      <c r="L960" s="4"/>
      <c r="M960" s="4"/>
      <c r="N960" s="4"/>
      <c r="O960" s="4"/>
      <c r="P960" s="4"/>
      <c r="Q960" s="4"/>
      <c r="R960" s="4"/>
      <c r="S960" s="4"/>
      <c r="T960" s="4"/>
      <c r="U960" s="4"/>
      <c r="V960" s="4"/>
      <c r="W960" s="4"/>
    </row>
    <row r="961" spans="1:23" ht="14.25" customHeight="1">
      <c r="A961" s="4"/>
      <c r="B961" s="4"/>
      <c r="C961" s="4"/>
      <c r="D961" s="4"/>
      <c r="E961" s="4"/>
      <c r="F961" s="4"/>
      <c r="G961" s="4"/>
      <c r="H961" s="4"/>
      <c r="I961" s="4"/>
      <c r="J961" s="4"/>
      <c r="K961" s="4"/>
      <c r="L961" s="4"/>
      <c r="M961" s="4"/>
      <c r="N961" s="4"/>
      <c r="O961" s="4"/>
      <c r="P961" s="4"/>
      <c r="Q961" s="4"/>
      <c r="R961" s="4"/>
      <c r="S961" s="4"/>
      <c r="T961" s="4"/>
      <c r="U961" s="4"/>
      <c r="V961" s="4"/>
      <c r="W961" s="4"/>
    </row>
    <row r="962" spans="1:23" ht="14.25" customHeight="1">
      <c r="A962" s="4"/>
      <c r="B962" s="4"/>
      <c r="C962" s="4"/>
      <c r="D962" s="4"/>
      <c r="E962" s="4"/>
      <c r="F962" s="4"/>
      <c r="G962" s="4"/>
      <c r="H962" s="4"/>
      <c r="I962" s="4"/>
      <c r="J962" s="4"/>
      <c r="K962" s="4"/>
      <c r="L962" s="4"/>
      <c r="M962" s="4"/>
      <c r="N962" s="4"/>
      <c r="O962" s="4"/>
      <c r="P962" s="4"/>
      <c r="Q962" s="4"/>
      <c r="R962" s="4"/>
      <c r="S962" s="4"/>
      <c r="T962" s="4"/>
      <c r="U962" s="4"/>
      <c r="V962" s="4"/>
      <c r="W962" s="4"/>
    </row>
    <row r="963" spans="1:23" ht="14.25" customHeight="1">
      <c r="A963" s="4"/>
      <c r="B963" s="4"/>
      <c r="C963" s="4"/>
      <c r="D963" s="4"/>
      <c r="E963" s="4"/>
      <c r="F963" s="4"/>
      <c r="G963" s="4"/>
      <c r="H963" s="4"/>
      <c r="I963" s="4"/>
      <c r="J963" s="4"/>
      <c r="K963" s="4"/>
      <c r="L963" s="4"/>
      <c r="M963" s="4"/>
      <c r="N963" s="4"/>
      <c r="O963" s="4"/>
      <c r="P963" s="4"/>
      <c r="Q963" s="4"/>
      <c r="R963" s="4"/>
      <c r="S963" s="4"/>
      <c r="T963" s="4"/>
      <c r="U963" s="4"/>
      <c r="V963" s="4"/>
      <c r="W963" s="4"/>
    </row>
    <row r="964" spans="1:23" ht="14.25" customHeight="1">
      <c r="A964" s="4"/>
      <c r="B964" s="4"/>
      <c r="C964" s="4"/>
      <c r="D964" s="4"/>
      <c r="E964" s="4"/>
      <c r="F964" s="4"/>
      <c r="G964" s="4"/>
      <c r="H964" s="4"/>
      <c r="I964" s="4"/>
      <c r="J964" s="4"/>
      <c r="K964" s="4"/>
      <c r="L964" s="4"/>
      <c r="M964" s="4"/>
      <c r="N964" s="4"/>
      <c r="O964" s="4"/>
      <c r="P964" s="4"/>
      <c r="Q964" s="4"/>
      <c r="R964" s="4"/>
      <c r="S964" s="4"/>
      <c r="T964" s="4"/>
      <c r="U964" s="4"/>
      <c r="V964" s="4"/>
      <c r="W964" s="4"/>
    </row>
    <row r="965" spans="1:23" ht="14.25" customHeight="1">
      <c r="A965" s="4"/>
      <c r="B965" s="4"/>
      <c r="C965" s="4"/>
      <c r="D965" s="4"/>
      <c r="E965" s="4"/>
      <c r="F965" s="4"/>
      <c r="G965" s="4"/>
      <c r="H965" s="4"/>
      <c r="I965" s="4"/>
      <c r="J965" s="4"/>
      <c r="K965" s="4"/>
      <c r="L965" s="4"/>
      <c r="M965" s="4"/>
      <c r="N965" s="4"/>
      <c r="O965" s="4"/>
      <c r="P965" s="4"/>
      <c r="Q965" s="4"/>
      <c r="R965" s="4"/>
      <c r="S965" s="4"/>
      <c r="T965" s="4"/>
      <c r="U965" s="4"/>
      <c r="V965" s="4"/>
      <c r="W965" s="4"/>
    </row>
    <row r="966" spans="1:23" ht="14.25" customHeight="1">
      <c r="A966" s="4"/>
      <c r="B966" s="4"/>
      <c r="C966" s="4"/>
      <c r="D966" s="4"/>
      <c r="E966" s="4"/>
      <c r="F966" s="4"/>
      <c r="G966" s="4"/>
      <c r="H966" s="4"/>
      <c r="I966" s="4"/>
      <c r="J966" s="4"/>
      <c r="K966" s="4"/>
      <c r="L966" s="4"/>
      <c r="M966" s="4"/>
      <c r="N966" s="4"/>
      <c r="O966" s="4"/>
      <c r="P966" s="4"/>
      <c r="Q966" s="4"/>
      <c r="R966" s="4"/>
      <c r="S966" s="4"/>
      <c r="T966" s="4"/>
      <c r="U966" s="4"/>
      <c r="V966" s="4"/>
      <c r="W966" s="4"/>
    </row>
    <row r="967" spans="1:23" ht="14.25" customHeight="1">
      <c r="A967" s="4"/>
      <c r="B967" s="4"/>
      <c r="C967" s="4"/>
      <c r="D967" s="4"/>
      <c r="E967" s="4"/>
      <c r="F967" s="4"/>
      <c r="G967" s="4"/>
      <c r="H967" s="4"/>
      <c r="I967" s="4"/>
      <c r="J967" s="4"/>
      <c r="K967" s="4"/>
      <c r="L967" s="4"/>
      <c r="M967" s="4"/>
      <c r="N967" s="4"/>
      <c r="O967" s="4"/>
      <c r="P967" s="4"/>
      <c r="Q967" s="4"/>
      <c r="R967" s="4"/>
      <c r="S967" s="4"/>
      <c r="T967" s="4"/>
      <c r="U967" s="4"/>
      <c r="V967" s="4"/>
      <c r="W967" s="4"/>
    </row>
    <row r="968" spans="1:23" ht="14.25" customHeight="1">
      <c r="A968" s="4"/>
      <c r="B968" s="4"/>
      <c r="C968" s="4"/>
      <c r="D968" s="4"/>
      <c r="E968" s="4"/>
      <c r="F968" s="4"/>
      <c r="G968" s="4"/>
      <c r="H968" s="4"/>
      <c r="I968" s="4"/>
      <c r="J968" s="4"/>
      <c r="K968" s="4"/>
      <c r="L968" s="4"/>
      <c r="M968" s="4"/>
      <c r="N968" s="4"/>
      <c r="O968" s="4"/>
      <c r="P968" s="4"/>
      <c r="Q968" s="4"/>
      <c r="R968" s="4"/>
      <c r="S968" s="4"/>
      <c r="T968" s="4"/>
      <c r="U968" s="4"/>
      <c r="V968" s="4"/>
      <c r="W968" s="4"/>
    </row>
    <row r="969" spans="1:23" ht="14.25" customHeight="1">
      <c r="A969" s="4"/>
      <c r="B969" s="4"/>
      <c r="C969" s="4"/>
      <c r="D969" s="4"/>
      <c r="E969" s="4"/>
      <c r="F969" s="4"/>
      <c r="G969" s="4"/>
      <c r="H969" s="4"/>
      <c r="I969" s="4"/>
      <c r="J969" s="4"/>
      <c r="K969" s="4"/>
      <c r="L969" s="4"/>
      <c r="M969" s="4"/>
      <c r="N969" s="4"/>
      <c r="O969" s="4"/>
      <c r="P969" s="4"/>
      <c r="Q969" s="4"/>
      <c r="R969" s="4"/>
      <c r="S969" s="4"/>
      <c r="T969" s="4"/>
      <c r="U969" s="4"/>
      <c r="V969" s="4"/>
      <c r="W969" s="4"/>
    </row>
    <row r="970" spans="1:23" ht="14.25" customHeight="1">
      <c r="A970" s="4"/>
      <c r="B970" s="4"/>
      <c r="C970" s="4"/>
      <c r="D970" s="4"/>
      <c r="E970" s="4"/>
      <c r="F970" s="4"/>
      <c r="G970" s="4"/>
      <c r="H970" s="4"/>
      <c r="I970" s="4"/>
      <c r="J970" s="4"/>
      <c r="K970" s="4"/>
      <c r="L970" s="4"/>
      <c r="M970" s="4"/>
      <c r="N970" s="4"/>
      <c r="O970" s="4"/>
      <c r="P970" s="4"/>
      <c r="Q970" s="4"/>
      <c r="R970" s="4"/>
      <c r="S970" s="4"/>
      <c r="T970" s="4"/>
      <c r="U970" s="4"/>
      <c r="V970" s="4"/>
      <c r="W970" s="4"/>
    </row>
    <row r="971" spans="1:23" ht="14.25" customHeight="1">
      <c r="A971" s="4"/>
      <c r="B971" s="4"/>
      <c r="C971" s="4"/>
      <c r="D971" s="4"/>
      <c r="E971" s="4"/>
      <c r="F971" s="4"/>
      <c r="G971" s="4"/>
      <c r="H971" s="4"/>
      <c r="I971" s="4"/>
      <c r="J971" s="4"/>
      <c r="K971" s="4"/>
      <c r="L971" s="4"/>
      <c r="M971" s="4"/>
      <c r="N971" s="4"/>
      <c r="O971" s="4"/>
      <c r="P971" s="4"/>
      <c r="Q971" s="4"/>
      <c r="R971" s="4"/>
      <c r="S971" s="4"/>
      <c r="T971" s="4"/>
      <c r="U971" s="4"/>
      <c r="V971" s="4"/>
      <c r="W971" s="4"/>
    </row>
    <row r="972" spans="1:23" ht="14.25" customHeight="1">
      <c r="A972" s="4"/>
      <c r="B972" s="4"/>
      <c r="C972" s="4"/>
      <c r="D972" s="4"/>
      <c r="E972" s="4"/>
      <c r="F972" s="4"/>
      <c r="G972" s="4"/>
      <c r="H972" s="4"/>
      <c r="I972" s="4"/>
      <c r="J972" s="4"/>
      <c r="K972" s="4"/>
      <c r="L972" s="4"/>
      <c r="M972" s="4"/>
      <c r="N972" s="4"/>
      <c r="O972" s="4"/>
      <c r="P972" s="4"/>
      <c r="Q972" s="4"/>
      <c r="R972" s="4"/>
      <c r="S972" s="4"/>
      <c r="T972" s="4"/>
      <c r="U972" s="4"/>
      <c r="V972" s="4"/>
      <c r="W972" s="4"/>
    </row>
    <row r="973" spans="1:23" ht="14.25" customHeight="1">
      <c r="A973" s="4"/>
      <c r="B973" s="4"/>
      <c r="C973" s="4"/>
      <c r="D973" s="4"/>
      <c r="E973" s="4"/>
      <c r="F973" s="4"/>
      <c r="G973" s="4"/>
      <c r="H973" s="4"/>
      <c r="I973" s="4"/>
      <c r="J973" s="4"/>
      <c r="K973" s="4"/>
      <c r="L973" s="4"/>
      <c r="M973" s="4"/>
      <c r="N973" s="4"/>
      <c r="O973" s="4"/>
      <c r="P973" s="4"/>
      <c r="Q973" s="4"/>
      <c r="R973" s="4"/>
      <c r="S973" s="4"/>
      <c r="T973" s="4"/>
      <c r="U973" s="4"/>
      <c r="V973" s="4"/>
      <c r="W973" s="4"/>
    </row>
    <row r="974" spans="1:23" ht="14.25" customHeight="1">
      <c r="A974" s="4"/>
      <c r="B974" s="4"/>
      <c r="C974" s="4"/>
      <c r="D974" s="4"/>
      <c r="E974" s="4"/>
      <c r="F974" s="4"/>
      <c r="G974" s="4"/>
      <c r="H974" s="4"/>
      <c r="I974" s="4"/>
      <c r="J974" s="4"/>
      <c r="K974" s="4"/>
      <c r="L974" s="4"/>
      <c r="M974" s="4"/>
      <c r="N974" s="4"/>
      <c r="O974" s="4"/>
      <c r="P974" s="4"/>
      <c r="Q974" s="4"/>
      <c r="R974" s="4"/>
      <c r="S974" s="4"/>
      <c r="T974" s="4"/>
      <c r="U974" s="4"/>
      <c r="V974" s="4"/>
      <c r="W974" s="4"/>
    </row>
    <row r="975" spans="1:23" ht="14.25" customHeight="1">
      <c r="A975" s="4"/>
      <c r="B975" s="4"/>
      <c r="C975" s="4"/>
      <c r="D975" s="4"/>
      <c r="E975" s="4"/>
      <c r="F975" s="4"/>
      <c r="G975" s="4"/>
      <c r="H975" s="4"/>
      <c r="I975" s="4"/>
      <c r="J975" s="4"/>
      <c r="K975" s="4"/>
      <c r="L975" s="4"/>
      <c r="M975" s="4"/>
      <c r="N975" s="4"/>
      <c r="O975" s="4"/>
      <c r="P975" s="4"/>
      <c r="Q975" s="4"/>
      <c r="R975" s="4"/>
      <c r="S975" s="4"/>
      <c r="T975" s="4"/>
      <c r="U975" s="4"/>
      <c r="V975" s="4"/>
      <c r="W975" s="4"/>
    </row>
    <row r="976" spans="1:23" ht="14.25" customHeight="1">
      <c r="A976" s="4"/>
      <c r="B976" s="4"/>
      <c r="C976" s="4"/>
      <c r="D976" s="4"/>
      <c r="E976" s="4"/>
      <c r="F976" s="4"/>
      <c r="G976" s="4"/>
      <c r="H976" s="4"/>
      <c r="I976" s="4"/>
      <c r="J976" s="4"/>
      <c r="K976" s="4"/>
      <c r="L976" s="4"/>
      <c r="M976" s="4"/>
      <c r="N976" s="4"/>
      <c r="O976" s="4"/>
      <c r="P976" s="4"/>
      <c r="Q976" s="4"/>
      <c r="R976" s="4"/>
      <c r="S976" s="4"/>
      <c r="T976" s="4"/>
      <c r="U976" s="4"/>
      <c r="V976" s="4"/>
      <c r="W976" s="4"/>
    </row>
    <row r="977" spans="1:23" ht="14.25" customHeight="1">
      <c r="A977" s="4"/>
      <c r="B977" s="4"/>
      <c r="C977" s="4"/>
      <c r="D977" s="4"/>
      <c r="E977" s="4"/>
      <c r="F977" s="4"/>
      <c r="G977" s="4"/>
      <c r="H977" s="4"/>
      <c r="I977" s="4"/>
      <c r="J977" s="4"/>
      <c r="K977" s="4"/>
      <c r="L977" s="4"/>
      <c r="M977" s="4"/>
      <c r="N977" s="4"/>
      <c r="O977" s="4"/>
      <c r="P977" s="4"/>
      <c r="Q977" s="4"/>
      <c r="R977" s="4"/>
      <c r="S977" s="4"/>
      <c r="T977" s="4"/>
      <c r="U977" s="4"/>
      <c r="V977" s="4"/>
      <c r="W977" s="4"/>
    </row>
    <row r="978" spans="1:23" ht="14.25" customHeight="1">
      <c r="A978" s="4"/>
      <c r="B978" s="4"/>
      <c r="C978" s="4"/>
      <c r="D978" s="4"/>
      <c r="E978" s="4"/>
      <c r="F978" s="4"/>
      <c r="G978" s="4"/>
      <c r="H978" s="4"/>
      <c r="I978" s="4"/>
      <c r="J978" s="4"/>
      <c r="K978" s="4"/>
      <c r="L978" s="4"/>
      <c r="M978" s="4"/>
      <c r="N978" s="4"/>
      <c r="O978" s="4"/>
      <c r="P978" s="4"/>
      <c r="Q978" s="4"/>
      <c r="R978" s="4"/>
      <c r="S978" s="4"/>
      <c r="T978" s="4"/>
      <c r="U978" s="4"/>
      <c r="V978" s="4"/>
      <c r="W978" s="4"/>
    </row>
    <row r="979" spans="1:23" ht="14.25" customHeight="1">
      <c r="A979" s="4"/>
      <c r="B979" s="4"/>
      <c r="C979" s="4"/>
      <c r="D979" s="4"/>
      <c r="E979" s="4"/>
      <c r="F979" s="4"/>
      <c r="G979" s="4"/>
      <c r="H979" s="4"/>
      <c r="I979" s="4"/>
      <c r="J979" s="4"/>
      <c r="K979" s="4"/>
      <c r="L979" s="4"/>
      <c r="M979" s="4"/>
      <c r="N979" s="4"/>
      <c r="O979" s="4"/>
      <c r="P979" s="4"/>
      <c r="Q979" s="4"/>
      <c r="R979" s="4"/>
      <c r="S979" s="4"/>
      <c r="T979" s="4"/>
      <c r="U979" s="4"/>
      <c r="V979" s="4"/>
      <c r="W979" s="4"/>
    </row>
    <row r="980" spans="1:23" ht="14.25" customHeight="1">
      <c r="A980" s="4"/>
      <c r="B980" s="4"/>
      <c r="C980" s="4"/>
      <c r="D980" s="4"/>
      <c r="E980" s="4"/>
      <c r="F980" s="4"/>
      <c r="G980" s="4"/>
      <c r="H980" s="4"/>
      <c r="I980" s="4"/>
      <c r="J980" s="4"/>
      <c r="K980" s="4"/>
      <c r="L980" s="4"/>
      <c r="M980" s="4"/>
      <c r="N980" s="4"/>
      <c r="O980" s="4"/>
      <c r="P980" s="4"/>
      <c r="Q980" s="4"/>
      <c r="R980" s="4"/>
      <c r="S980" s="4"/>
      <c r="T980" s="4"/>
      <c r="U980" s="4"/>
      <c r="V980" s="4"/>
      <c r="W980" s="4"/>
    </row>
    <row r="981" spans="1:23" ht="14.25" customHeight="1">
      <c r="A981" s="4"/>
      <c r="B981" s="4"/>
      <c r="C981" s="4"/>
      <c r="D981" s="4"/>
      <c r="E981" s="4"/>
      <c r="F981" s="4"/>
      <c r="G981" s="4"/>
      <c r="H981" s="4"/>
      <c r="I981" s="4"/>
      <c r="J981" s="4"/>
      <c r="K981" s="4"/>
      <c r="L981" s="4"/>
      <c r="M981" s="4"/>
      <c r="N981" s="4"/>
      <c r="O981" s="4"/>
      <c r="P981" s="4"/>
      <c r="Q981" s="4"/>
      <c r="R981" s="4"/>
      <c r="S981" s="4"/>
      <c r="T981" s="4"/>
      <c r="U981" s="4"/>
      <c r="V981" s="4"/>
      <c r="W981" s="4"/>
    </row>
    <row r="982" spans="1:23" ht="14.25" customHeight="1">
      <c r="A982" s="4"/>
      <c r="B982" s="4"/>
      <c r="C982" s="4"/>
      <c r="D982" s="4"/>
      <c r="E982" s="4"/>
      <c r="F982" s="4"/>
      <c r="G982" s="4"/>
      <c r="H982" s="4"/>
      <c r="I982" s="4"/>
      <c r="J982" s="4"/>
      <c r="K982" s="4"/>
      <c r="L982" s="4"/>
      <c r="M982" s="4"/>
      <c r="N982" s="4"/>
      <c r="O982" s="4"/>
      <c r="P982" s="4"/>
      <c r="Q982" s="4"/>
      <c r="R982" s="4"/>
      <c r="S982" s="4"/>
      <c r="T982" s="4"/>
      <c r="U982" s="4"/>
      <c r="V982" s="4"/>
      <c r="W982" s="4"/>
    </row>
    <row r="983" spans="1:23" ht="14.25" customHeight="1">
      <c r="A983" s="4"/>
      <c r="B983" s="4"/>
      <c r="C983" s="4"/>
      <c r="D983" s="4"/>
      <c r="E983" s="4"/>
      <c r="F983" s="4"/>
      <c r="G983" s="4"/>
      <c r="H983" s="4"/>
      <c r="I983" s="4"/>
      <c r="J983" s="4"/>
      <c r="K983" s="4"/>
      <c r="L983" s="4"/>
      <c r="M983" s="4"/>
      <c r="N983" s="4"/>
      <c r="O983" s="4"/>
      <c r="P983" s="4"/>
      <c r="Q983" s="4"/>
      <c r="R983" s="4"/>
      <c r="S983" s="4"/>
      <c r="T983" s="4"/>
      <c r="U983" s="4"/>
      <c r="V983" s="4"/>
      <c r="W983" s="4"/>
    </row>
    <row r="984" spans="1:23" ht="14.25" customHeight="1">
      <c r="A984" s="4"/>
      <c r="B984" s="4"/>
      <c r="C984" s="4"/>
      <c r="D984" s="4"/>
      <c r="E984" s="4"/>
      <c r="F984" s="4"/>
      <c r="G984" s="4"/>
      <c r="H984" s="4"/>
      <c r="I984" s="4"/>
      <c r="J984" s="4"/>
      <c r="K984" s="4"/>
      <c r="L984" s="4"/>
      <c r="M984" s="4"/>
      <c r="N984" s="4"/>
      <c r="O984" s="4"/>
      <c r="P984" s="4"/>
      <c r="Q984" s="4"/>
      <c r="R984" s="4"/>
      <c r="S984" s="4"/>
      <c r="T984" s="4"/>
      <c r="U984" s="4"/>
      <c r="V984" s="4"/>
      <c r="W984" s="4"/>
    </row>
    <row r="985" spans="1:23" ht="14.25" customHeight="1">
      <c r="A985" s="4"/>
      <c r="B985" s="4"/>
      <c r="C985" s="4"/>
      <c r="D985" s="4"/>
      <c r="E985" s="4"/>
      <c r="F985" s="4"/>
      <c r="G985" s="4"/>
      <c r="H985" s="4"/>
      <c r="I985" s="4"/>
      <c r="J985" s="4"/>
      <c r="K985" s="4"/>
      <c r="L985" s="4"/>
      <c r="M985" s="4"/>
      <c r="N985" s="4"/>
      <c r="O985" s="4"/>
      <c r="P985" s="4"/>
      <c r="Q985" s="4"/>
      <c r="R985" s="4"/>
      <c r="S985" s="4"/>
      <c r="T985" s="4"/>
      <c r="U985" s="4"/>
      <c r="V985" s="4"/>
      <c r="W985" s="4"/>
    </row>
    <row r="986" spans="1:23" ht="14.25" customHeight="1">
      <c r="A986" s="4"/>
      <c r="B986" s="4"/>
      <c r="C986" s="4"/>
      <c r="D986" s="4"/>
      <c r="E986" s="4"/>
      <c r="F986" s="4"/>
      <c r="G986" s="4"/>
      <c r="H986" s="4"/>
      <c r="I986" s="4"/>
      <c r="J986" s="4"/>
      <c r="K986" s="4"/>
      <c r="L986" s="4"/>
      <c r="M986" s="4"/>
      <c r="N986" s="4"/>
      <c r="O986" s="4"/>
      <c r="P986" s="4"/>
      <c r="Q986" s="4"/>
      <c r="R986" s="4"/>
      <c r="S986" s="4"/>
      <c r="T986" s="4"/>
      <c r="U986" s="4"/>
      <c r="V986" s="4"/>
      <c r="W986" s="4"/>
    </row>
    <row r="987" spans="1:23" ht="14.25" customHeight="1">
      <c r="A987" s="4"/>
      <c r="B987" s="4"/>
      <c r="C987" s="4"/>
      <c r="D987" s="4"/>
      <c r="E987" s="4"/>
      <c r="F987" s="4"/>
      <c r="G987" s="4"/>
      <c r="H987" s="4"/>
      <c r="I987" s="4"/>
      <c r="J987" s="4"/>
      <c r="K987" s="4"/>
      <c r="L987" s="4"/>
      <c r="M987" s="4"/>
      <c r="N987" s="4"/>
      <c r="O987" s="4"/>
      <c r="P987" s="4"/>
      <c r="Q987" s="4"/>
      <c r="R987" s="4"/>
      <c r="S987" s="4"/>
      <c r="T987" s="4"/>
      <c r="U987" s="4"/>
      <c r="V987" s="4"/>
      <c r="W987" s="4"/>
    </row>
    <row r="988" spans="1:23" ht="14.25" customHeight="1">
      <c r="A988" s="4"/>
      <c r="B988" s="4"/>
      <c r="C988" s="4"/>
      <c r="D988" s="4"/>
      <c r="E988" s="4"/>
      <c r="F988" s="4"/>
      <c r="G988" s="4"/>
      <c r="H988" s="4"/>
      <c r="I988" s="4"/>
      <c r="J988" s="4"/>
      <c r="K988" s="4"/>
      <c r="L988" s="4"/>
      <c r="M988" s="4"/>
      <c r="N988" s="4"/>
      <c r="O988" s="4"/>
      <c r="P988" s="4"/>
      <c r="Q988" s="4"/>
      <c r="R988" s="4"/>
      <c r="S988" s="4"/>
      <c r="T988" s="4"/>
      <c r="U988" s="4"/>
      <c r="V988" s="4"/>
      <c r="W988" s="4"/>
    </row>
    <row r="989" spans="1:23" ht="14.25" customHeight="1">
      <c r="A989" s="4"/>
      <c r="B989" s="4"/>
      <c r="C989" s="4"/>
      <c r="D989" s="4"/>
      <c r="E989" s="4"/>
      <c r="F989" s="4"/>
      <c r="G989" s="4"/>
      <c r="H989" s="4"/>
      <c r="I989" s="4"/>
      <c r="J989" s="4"/>
      <c r="K989" s="4"/>
      <c r="L989" s="4"/>
      <c r="M989" s="4"/>
      <c r="N989" s="4"/>
      <c r="O989" s="4"/>
      <c r="P989" s="4"/>
      <c r="Q989" s="4"/>
      <c r="R989" s="4"/>
      <c r="S989" s="4"/>
      <c r="T989" s="4"/>
      <c r="U989" s="4"/>
      <c r="V989" s="4"/>
      <c r="W989" s="4"/>
    </row>
    <row r="990" spans="1:23" ht="14.25" customHeight="1">
      <c r="A990" s="4"/>
      <c r="B990" s="4"/>
      <c r="C990" s="4"/>
      <c r="D990" s="4"/>
      <c r="E990" s="4"/>
      <c r="F990" s="4"/>
      <c r="G990" s="4"/>
      <c r="H990" s="4"/>
      <c r="I990" s="4"/>
      <c r="J990" s="4"/>
      <c r="K990" s="4"/>
      <c r="L990" s="4"/>
      <c r="M990" s="4"/>
      <c r="N990" s="4"/>
      <c r="O990" s="4"/>
      <c r="P990" s="4"/>
      <c r="Q990" s="4"/>
      <c r="R990" s="4"/>
      <c r="S990" s="4"/>
      <c r="T990" s="4"/>
      <c r="U990" s="4"/>
      <c r="V990" s="4"/>
      <c r="W990" s="4"/>
    </row>
    <row r="991" spans="1:23" ht="14.25" customHeight="1">
      <c r="A991" s="4"/>
      <c r="B991" s="4"/>
      <c r="C991" s="4"/>
      <c r="D991" s="4"/>
      <c r="E991" s="4"/>
      <c r="F991" s="4"/>
      <c r="G991" s="4"/>
      <c r="H991" s="4"/>
      <c r="I991" s="4"/>
      <c r="J991" s="4"/>
      <c r="K991" s="4"/>
      <c r="L991" s="4"/>
      <c r="M991" s="4"/>
      <c r="N991" s="4"/>
      <c r="O991" s="4"/>
      <c r="P991" s="4"/>
      <c r="Q991" s="4"/>
      <c r="R991" s="4"/>
      <c r="S991" s="4"/>
      <c r="T991" s="4"/>
      <c r="U991" s="4"/>
      <c r="V991" s="4"/>
      <c r="W991" s="4"/>
    </row>
    <row r="992" spans="1:23" ht="14.25" customHeight="1">
      <c r="A992" s="4"/>
      <c r="B992" s="4"/>
      <c r="C992" s="4"/>
      <c r="D992" s="4"/>
      <c r="E992" s="4"/>
      <c r="F992" s="4"/>
      <c r="G992" s="4"/>
      <c r="H992" s="4"/>
      <c r="I992" s="4"/>
      <c r="J992" s="4"/>
      <c r="K992" s="4"/>
      <c r="L992" s="4"/>
      <c r="M992" s="4"/>
      <c r="N992" s="4"/>
      <c r="O992" s="4"/>
      <c r="P992" s="4"/>
      <c r="Q992" s="4"/>
      <c r="R992" s="4"/>
      <c r="S992" s="4"/>
      <c r="T992" s="4"/>
      <c r="U992" s="4"/>
      <c r="V992" s="4"/>
      <c r="W992" s="4"/>
    </row>
    <row r="993" spans="1:23" ht="14.25" customHeight="1">
      <c r="A993" s="4"/>
      <c r="B993" s="4"/>
      <c r="C993" s="4"/>
      <c r="D993" s="4"/>
      <c r="E993" s="4"/>
      <c r="F993" s="4"/>
      <c r="G993" s="4"/>
      <c r="H993" s="4"/>
      <c r="I993" s="4"/>
      <c r="J993" s="4"/>
      <c r="K993" s="4"/>
      <c r="L993" s="4"/>
      <c r="M993" s="4"/>
      <c r="N993" s="4"/>
      <c r="O993" s="4"/>
      <c r="P993" s="4"/>
      <c r="Q993" s="4"/>
      <c r="R993" s="4"/>
      <c r="S993" s="4"/>
      <c r="T993" s="4"/>
      <c r="U993" s="4"/>
      <c r="V993" s="4"/>
      <c r="W993" s="4"/>
    </row>
    <row r="994" spans="1:23" ht="14.25" customHeight="1">
      <c r="A994" s="4"/>
      <c r="B994" s="4"/>
      <c r="C994" s="4"/>
      <c r="D994" s="4"/>
      <c r="E994" s="4"/>
      <c r="F994" s="4"/>
      <c r="G994" s="4"/>
      <c r="H994" s="4"/>
      <c r="I994" s="4"/>
      <c r="J994" s="4"/>
      <c r="K994" s="4"/>
      <c r="L994" s="4"/>
      <c r="M994" s="4"/>
      <c r="N994" s="4"/>
      <c r="O994" s="4"/>
      <c r="P994" s="4"/>
      <c r="Q994" s="4"/>
      <c r="R994" s="4"/>
      <c r="S994" s="4"/>
      <c r="T994" s="4"/>
      <c r="U994" s="4"/>
      <c r="V994" s="4"/>
      <c r="W994" s="4"/>
    </row>
    <row r="995" spans="1:23" ht="14.25" customHeight="1">
      <c r="A995" s="4"/>
      <c r="B995" s="4"/>
      <c r="C995" s="4"/>
      <c r="D995" s="4"/>
      <c r="E995" s="4"/>
      <c r="F995" s="4"/>
      <c r="G995" s="4"/>
      <c r="H995" s="4"/>
      <c r="I995" s="4"/>
      <c r="J995" s="4"/>
      <c r="K995" s="4"/>
      <c r="L995" s="4"/>
      <c r="M995" s="4"/>
      <c r="N995" s="4"/>
      <c r="O995" s="4"/>
      <c r="P995" s="4"/>
      <c r="Q995" s="4"/>
      <c r="R995" s="4"/>
      <c r="S995" s="4"/>
      <c r="T995" s="4"/>
      <c r="U995" s="4"/>
      <c r="V995" s="4"/>
      <c r="W995" s="4"/>
    </row>
    <row r="996" spans="1:23" ht="14.25" customHeight="1">
      <c r="A996" s="4"/>
      <c r="B996" s="4"/>
      <c r="C996" s="4"/>
      <c r="D996" s="4"/>
      <c r="E996" s="4"/>
      <c r="F996" s="4"/>
      <c r="G996" s="4"/>
      <c r="H996" s="4"/>
      <c r="I996" s="4"/>
      <c r="J996" s="4"/>
      <c r="K996" s="4"/>
      <c r="L996" s="4"/>
      <c r="M996" s="4"/>
      <c r="N996" s="4"/>
      <c r="O996" s="4"/>
      <c r="P996" s="4"/>
      <c r="Q996" s="4"/>
      <c r="R996" s="4"/>
      <c r="S996" s="4"/>
      <c r="T996" s="4"/>
      <c r="U996" s="4"/>
      <c r="V996" s="4"/>
      <c r="W996" s="4"/>
    </row>
    <row r="997" spans="1:23" ht="14.25" customHeight="1">
      <c r="A997" s="4"/>
      <c r="B997" s="4"/>
      <c r="C997" s="4"/>
      <c r="D997" s="4"/>
      <c r="E997" s="4"/>
      <c r="F997" s="4"/>
      <c r="G997" s="4"/>
      <c r="H997" s="4"/>
      <c r="I997" s="4"/>
      <c r="J997" s="4"/>
      <c r="K997" s="4"/>
      <c r="L997" s="4"/>
      <c r="M997" s="4"/>
      <c r="N997" s="4"/>
      <c r="O997" s="4"/>
      <c r="P997" s="4"/>
      <c r="Q997" s="4"/>
      <c r="R997" s="4"/>
      <c r="S997" s="4"/>
      <c r="T997" s="4"/>
      <c r="U997" s="4"/>
      <c r="V997" s="4"/>
      <c r="W997" s="4"/>
    </row>
    <row r="998" spans="1:23" ht="14.25" customHeight="1">
      <c r="A998" s="4"/>
      <c r="B998" s="4"/>
      <c r="C998" s="4"/>
      <c r="D998" s="4"/>
      <c r="E998" s="4"/>
      <c r="F998" s="4"/>
      <c r="G998" s="4"/>
      <c r="H998" s="4"/>
      <c r="I998" s="4"/>
      <c r="J998" s="4"/>
      <c r="K998" s="4"/>
      <c r="L998" s="4"/>
      <c r="M998" s="4"/>
      <c r="N998" s="4"/>
      <c r="O998" s="4"/>
      <c r="P998" s="4"/>
      <c r="Q998" s="4"/>
      <c r="R998" s="4"/>
      <c r="S998" s="4"/>
      <c r="T998" s="4"/>
      <c r="U998" s="4"/>
      <c r="V998" s="4"/>
      <c r="W998" s="4"/>
    </row>
    <row r="999" spans="1:23" ht="14.25" customHeight="1">
      <c r="A999" s="4"/>
      <c r="B999" s="4"/>
      <c r="C999" s="4"/>
      <c r="D999" s="4"/>
      <c r="E999" s="4"/>
      <c r="F999" s="4"/>
      <c r="G999" s="4"/>
      <c r="H999" s="4"/>
      <c r="I999" s="4"/>
      <c r="J999" s="4"/>
      <c r="K999" s="4"/>
      <c r="L999" s="4"/>
      <c r="M999" s="4"/>
      <c r="N999" s="4"/>
      <c r="O999" s="4"/>
      <c r="P999" s="4"/>
      <c r="Q999" s="4"/>
      <c r="R999" s="4"/>
      <c r="S999" s="4"/>
      <c r="T999" s="4"/>
      <c r="U999" s="4"/>
      <c r="V999" s="4"/>
      <c r="W999" s="4"/>
    </row>
    <row r="1000" spans="1:23"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spans="1:23" ht="14.2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spans="1:23" ht="14.2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row r="1003" spans="1:23" ht="14.2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row>
    <row r="1004" spans="1:23" ht="14.2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row>
    <row r="1005" spans="1:23" ht="14.2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row>
    <row r="1006" spans="1:23" ht="14.2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row>
    <row r="1007" spans="1:23" ht="14.2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row>
    <row r="1008" spans="1:23" ht="14.2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row>
    <row r="1009" spans="1:23" ht="14.2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row>
    <row r="1010" spans="1:23" ht="14.2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row>
    <row r="1011" spans="1:23" ht="14.25"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row>
    <row r="1012" spans="1:23" ht="14.25"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row>
    <row r="1013" spans="1:23" ht="14.25"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row>
    <row r="1014" spans="1:23" ht="14.25" customHeight="1">
      <c r="A1014" s="4"/>
      <c r="B1014" s="4"/>
      <c r="C1014" s="4"/>
      <c r="D1014" s="4"/>
      <c r="E1014" s="4"/>
      <c r="F1014" s="4"/>
      <c r="G1014" s="4"/>
      <c r="H1014" s="4"/>
      <c r="I1014" s="4"/>
      <c r="J1014" s="4"/>
      <c r="K1014" s="4"/>
      <c r="L1014" s="4"/>
      <c r="M1014" s="4"/>
      <c r="N1014" s="4"/>
      <c r="O1014" s="4"/>
      <c r="P1014" s="4"/>
      <c r="Q1014" s="4"/>
      <c r="R1014" s="4"/>
      <c r="S1014" s="4"/>
      <c r="T1014" s="4"/>
      <c r="U1014" s="4"/>
      <c r="V1014" s="4"/>
      <c r="W1014" s="4"/>
    </row>
    <row r="1015" spans="1:23" ht="14.25" customHeight="1">
      <c r="A1015" s="4"/>
      <c r="B1015" s="4"/>
      <c r="C1015" s="4"/>
      <c r="D1015" s="4"/>
      <c r="E1015" s="4"/>
      <c r="F1015" s="4"/>
      <c r="G1015" s="4"/>
      <c r="H1015" s="4"/>
      <c r="I1015" s="4"/>
      <c r="J1015" s="4"/>
      <c r="K1015" s="4"/>
      <c r="L1015" s="4"/>
      <c r="M1015" s="4"/>
      <c r="N1015" s="4"/>
      <c r="O1015" s="4"/>
      <c r="P1015" s="4"/>
      <c r="Q1015" s="4"/>
      <c r="R1015" s="4"/>
      <c r="S1015" s="4"/>
      <c r="T1015" s="4"/>
      <c r="U1015" s="4"/>
      <c r="V1015" s="4"/>
      <c r="W1015" s="4"/>
    </row>
    <row r="1016" spans="1:23" ht="14.25" customHeight="1">
      <c r="A1016" s="4"/>
      <c r="B1016" s="4"/>
      <c r="C1016" s="4"/>
      <c r="D1016" s="4"/>
      <c r="E1016" s="4"/>
      <c r="F1016" s="4"/>
      <c r="G1016" s="4"/>
      <c r="H1016" s="4"/>
      <c r="I1016" s="4"/>
      <c r="J1016" s="4"/>
      <c r="K1016" s="4"/>
      <c r="L1016" s="4"/>
      <c r="M1016" s="4"/>
      <c r="N1016" s="4"/>
      <c r="O1016" s="4"/>
      <c r="P1016" s="4"/>
      <c r="Q1016" s="4"/>
      <c r="R1016" s="4"/>
      <c r="S1016" s="4"/>
      <c r="T1016" s="4"/>
      <c r="U1016" s="4"/>
      <c r="V1016" s="4"/>
      <c r="W1016" s="4"/>
    </row>
  </sheetData>
  <mergeCells count="3">
    <mergeCell ref="A1:C1"/>
    <mergeCell ref="A13:F13"/>
    <mergeCell ref="A14:F14"/>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2"/>
  <sheetViews>
    <sheetView topLeftCell="A4" zoomScale="85" zoomScaleNormal="85" workbookViewId="0">
      <selection activeCell="G12" sqref="G12"/>
    </sheetView>
  </sheetViews>
  <sheetFormatPr defaultColWidth="12.625" defaultRowHeight="15" customHeight="1"/>
  <cols>
    <col min="1" max="1" width="5.75" customWidth="1"/>
    <col min="2" max="2" width="25.25" customWidth="1"/>
    <col min="3" max="3" width="13.75" customWidth="1"/>
    <col min="4" max="4" width="13.625" customWidth="1"/>
    <col min="5" max="5" width="12.875" customWidth="1"/>
    <col min="6" max="6" width="12.625" customWidth="1"/>
    <col min="7" max="7" width="12.875" customWidth="1"/>
    <col min="8" max="8" width="13.25" customWidth="1"/>
    <col min="9" max="9" width="19.5" customWidth="1"/>
    <col min="10" max="11" width="9.125" customWidth="1"/>
    <col min="12" max="12" width="9.875" customWidth="1"/>
    <col min="13" max="13" width="14.25" customWidth="1"/>
    <col min="14" max="26" width="9.125" customWidth="1"/>
  </cols>
  <sheetData>
    <row r="1" spans="1:26" ht="21.6" customHeight="1">
      <c r="A1" s="517" t="s">
        <v>1294</v>
      </c>
      <c r="B1" s="517"/>
      <c r="C1" s="517"/>
      <c r="D1" s="517"/>
      <c r="E1" s="517"/>
      <c r="F1" s="517"/>
      <c r="G1" s="517"/>
      <c r="H1" s="517"/>
      <c r="I1" s="517"/>
      <c r="J1" s="21"/>
      <c r="K1" s="21"/>
      <c r="L1" s="21"/>
      <c r="M1" s="21"/>
      <c r="N1" s="21"/>
      <c r="O1" s="21"/>
      <c r="P1" s="21"/>
      <c r="Q1" s="21"/>
      <c r="R1" s="21"/>
      <c r="S1" s="21"/>
      <c r="T1" s="21"/>
      <c r="U1" s="21"/>
      <c r="V1" s="21"/>
      <c r="W1" s="21"/>
      <c r="X1" s="21"/>
      <c r="Y1" s="21"/>
      <c r="Z1" s="21"/>
    </row>
    <row r="2" spans="1:26" ht="18.75">
      <c r="A2" s="516" t="s">
        <v>1310</v>
      </c>
      <c r="B2" s="516"/>
      <c r="C2" s="516"/>
      <c r="D2" s="516"/>
      <c r="E2" s="516"/>
      <c r="F2" s="516"/>
      <c r="G2" s="516"/>
      <c r="H2" s="516"/>
      <c r="I2" s="516"/>
      <c r="J2" s="21"/>
      <c r="K2" s="21"/>
      <c r="L2" s="21"/>
      <c r="M2" s="21"/>
      <c r="N2" s="21"/>
      <c r="O2" s="21"/>
      <c r="P2" s="21"/>
      <c r="Q2" s="21"/>
      <c r="R2" s="21"/>
      <c r="S2" s="21"/>
      <c r="T2" s="21"/>
      <c r="U2" s="21"/>
      <c r="V2" s="21"/>
      <c r="W2" s="21"/>
      <c r="X2" s="21"/>
      <c r="Y2" s="21"/>
      <c r="Z2" s="21"/>
    </row>
    <row r="3" spans="1:26" ht="18.75">
      <c r="A3" s="169"/>
      <c r="B3" s="21"/>
      <c r="C3" s="21"/>
      <c r="D3" s="21"/>
      <c r="E3" s="21"/>
      <c r="F3" s="21"/>
      <c r="G3" s="21"/>
      <c r="H3" s="21"/>
      <c r="I3" s="170" t="s">
        <v>1287</v>
      </c>
      <c r="J3" s="21"/>
      <c r="K3" s="21"/>
      <c r="L3" s="21"/>
      <c r="M3" s="21"/>
      <c r="N3" s="21"/>
      <c r="O3" s="21"/>
      <c r="P3" s="21"/>
      <c r="Q3" s="21"/>
      <c r="R3" s="21"/>
      <c r="S3" s="21"/>
      <c r="T3" s="21"/>
      <c r="U3" s="21"/>
      <c r="V3" s="21"/>
      <c r="W3" s="21"/>
      <c r="X3" s="21"/>
      <c r="Y3" s="21"/>
      <c r="Z3" s="21"/>
    </row>
    <row r="4" spans="1:26" ht="18.600000000000001" customHeight="1">
      <c r="A4" s="518" t="s">
        <v>6</v>
      </c>
      <c r="B4" s="518" t="s">
        <v>29</v>
      </c>
      <c r="C4" s="518" t="s">
        <v>30</v>
      </c>
      <c r="D4" s="520" t="s">
        <v>31</v>
      </c>
      <c r="E4" s="521"/>
      <c r="F4" s="521"/>
      <c r="G4" s="521"/>
      <c r="H4" s="522"/>
      <c r="I4" s="518" t="s">
        <v>4</v>
      </c>
      <c r="J4" s="21"/>
      <c r="K4" s="21"/>
      <c r="L4" s="21"/>
      <c r="M4" s="21"/>
      <c r="N4" s="21"/>
      <c r="O4" s="21"/>
      <c r="P4" s="21"/>
      <c r="Q4" s="21"/>
      <c r="R4" s="21"/>
      <c r="S4" s="21"/>
      <c r="T4" s="21"/>
      <c r="U4" s="21"/>
      <c r="V4" s="21"/>
      <c r="W4" s="21"/>
      <c r="X4" s="21"/>
      <c r="Y4" s="21"/>
      <c r="Z4" s="21"/>
    </row>
    <row r="5" spans="1:26" ht="25.5" customHeight="1">
      <c r="A5" s="519"/>
      <c r="B5" s="519"/>
      <c r="C5" s="519"/>
      <c r="D5" s="1" t="s">
        <v>1471</v>
      </c>
      <c r="E5" s="1" t="s">
        <v>1472</v>
      </c>
      <c r="F5" s="1" t="s">
        <v>1473</v>
      </c>
      <c r="G5" s="1" t="s">
        <v>1474</v>
      </c>
      <c r="H5" s="1" t="s">
        <v>1475</v>
      </c>
      <c r="I5" s="519"/>
      <c r="J5" s="21"/>
      <c r="K5" s="21"/>
      <c r="L5" s="21"/>
      <c r="M5" s="21"/>
      <c r="N5" s="21"/>
      <c r="O5" s="21"/>
      <c r="P5" s="21"/>
      <c r="Q5" s="21"/>
      <c r="R5" s="21"/>
      <c r="S5" s="21"/>
      <c r="T5" s="21"/>
      <c r="U5" s="21"/>
      <c r="V5" s="21"/>
      <c r="W5" s="21"/>
      <c r="X5" s="21"/>
      <c r="Y5" s="21"/>
      <c r="Z5" s="21"/>
    </row>
    <row r="6" spans="1:26">
      <c r="A6" s="22">
        <v>1</v>
      </c>
      <c r="B6" s="2" t="s">
        <v>32</v>
      </c>
      <c r="C6" s="23">
        <f>SUM(D6:H6)</f>
        <v>7909560000</v>
      </c>
      <c r="D6" s="24">
        <f>'2.1.DV_LGSP'!E16</f>
        <v>1581912000</v>
      </c>
      <c r="E6" s="24">
        <f>'2.1.DV_LGSP'!E16</f>
        <v>1581912000</v>
      </c>
      <c r="F6" s="24">
        <f>'2.1.DV_LGSP'!E16</f>
        <v>1581912000</v>
      </c>
      <c r="G6" s="24">
        <f>'2.1.DV_LGSP'!E16</f>
        <v>1581912000</v>
      </c>
      <c r="H6" s="24">
        <f>'2.1.DV_LGSP'!E16</f>
        <v>1581912000</v>
      </c>
      <c r="I6" s="117" t="s">
        <v>33</v>
      </c>
      <c r="J6" s="21"/>
      <c r="K6" s="21"/>
      <c r="L6" s="25"/>
      <c r="M6" s="21"/>
      <c r="N6" s="21"/>
      <c r="O6" s="21"/>
      <c r="P6" s="21"/>
      <c r="Q6" s="21"/>
      <c r="R6" s="21"/>
      <c r="S6" s="21"/>
      <c r="T6" s="21"/>
      <c r="U6" s="21"/>
      <c r="V6" s="21"/>
      <c r="W6" s="21"/>
      <c r="X6" s="21"/>
      <c r="Y6" s="21"/>
      <c r="Z6" s="21"/>
    </row>
    <row r="7" spans="1:26" ht="30">
      <c r="A7" s="22">
        <v>2</v>
      </c>
      <c r="B7" s="2" t="s">
        <v>34</v>
      </c>
      <c r="C7" s="23">
        <f>'2.2.Qtri'!E10</f>
        <v>1636854000</v>
      </c>
      <c r="D7" s="24">
        <f>C7/5</f>
        <v>327370800</v>
      </c>
      <c r="E7" s="24">
        <f>C7/5</f>
        <v>327370800</v>
      </c>
      <c r="F7" s="24">
        <f>C7/5</f>
        <v>327370800</v>
      </c>
      <c r="G7" s="24">
        <f>C7/5</f>
        <v>327370800</v>
      </c>
      <c r="H7" s="24">
        <f>C7/5</f>
        <v>327370800</v>
      </c>
      <c r="I7" s="117" t="s">
        <v>35</v>
      </c>
      <c r="J7" s="21"/>
      <c r="K7" s="21"/>
      <c r="L7" s="25"/>
      <c r="M7" s="21"/>
      <c r="N7" s="21"/>
      <c r="O7" s="21"/>
      <c r="P7" s="21"/>
      <c r="Q7" s="21"/>
      <c r="R7" s="21"/>
      <c r="S7" s="21"/>
      <c r="T7" s="21"/>
      <c r="U7" s="21"/>
      <c r="V7" s="21"/>
      <c r="W7" s="21"/>
      <c r="X7" s="21"/>
      <c r="Y7" s="21"/>
      <c r="Z7" s="21"/>
    </row>
    <row r="8" spans="1:26">
      <c r="A8" s="22">
        <v>3</v>
      </c>
      <c r="B8" s="2" t="s">
        <v>36</v>
      </c>
      <c r="C8" s="23">
        <f>'2.3.Btri'!F10</f>
        <v>170412000</v>
      </c>
      <c r="D8" s="24">
        <f>C8/5</f>
        <v>34082400</v>
      </c>
      <c r="E8" s="24">
        <f>C8/5</f>
        <v>34082400</v>
      </c>
      <c r="F8" s="24">
        <f>C8/5</f>
        <v>34082400</v>
      </c>
      <c r="G8" s="24">
        <f>C8/5</f>
        <v>34082400</v>
      </c>
      <c r="H8" s="24">
        <f>C8/5</f>
        <v>34082400</v>
      </c>
      <c r="I8" s="117" t="s">
        <v>37</v>
      </c>
      <c r="J8" s="21"/>
      <c r="K8" s="21"/>
      <c r="L8" s="25"/>
      <c r="M8" s="21"/>
      <c r="N8" s="21"/>
      <c r="O8" s="21"/>
      <c r="P8" s="21"/>
      <c r="Q8" s="21"/>
      <c r="R8" s="21"/>
      <c r="S8" s="21"/>
      <c r="T8" s="21"/>
      <c r="U8" s="21"/>
      <c r="V8" s="21"/>
      <c r="W8" s="21"/>
      <c r="X8" s="21"/>
      <c r="Y8" s="21"/>
      <c r="Z8" s="21"/>
    </row>
    <row r="9" spans="1:26" ht="30">
      <c r="A9" s="22">
        <v>4</v>
      </c>
      <c r="B9" s="2" t="s">
        <v>38</v>
      </c>
      <c r="C9" s="23">
        <f t="shared" ref="C9:C10" si="0">SUM(D9:H9)</f>
        <v>8370000</v>
      </c>
      <c r="D9" s="24">
        <f>D10</f>
        <v>8370000</v>
      </c>
      <c r="E9" s="26">
        <v>0</v>
      </c>
      <c r="F9" s="26">
        <v>0</v>
      </c>
      <c r="G9" s="26">
        <v>0</v>
      </c>
      <c r="H9" s="26">
        <v>0</v>
      </c>
      <c r="I9" s="117"/>
      <c r="J9" s="21"/>
      <c r="K9" s="21"/>
      <c r="L9" s="25"/>
      <c r="M9" s="21"/>
      <c r="N9" s="21"/>
      <c r="O9" s="21"/>
      <c r="P9" s="21"/>
      <c r="Q9" s="21"/>
      <c r="R9" s="21"/>
      <c r="S9" s="21"/>
      <c r="T9" s="21"/>
      <c r="U9" s="21"/>
      <c r="V9" s="21"/>
      <c r="W9" s="21"/>
      <c r="X9" s="21"/>
      <c r="Y9" s="21"/>
      <c r="Z9" s="21"/>
    </row>
    <row r="10" spans="1:26" ht="30">
      <c r="A10" s="27"/>
      <c r="B10" s="3" t="s">
        <v>39</v>
      </c>
      <c r="C10" s="28">
        <f t="shared" si="0"/>
        <v>8370000</v>
      </c>
      <c r="D10" s="29">
        <f>'2.4.Khac'!F5</f>
        <v>8370000</v>
      </c>
      <c r="E10" s="30">
        <v>0</v>
      </c>
      <c r="F10" s="30">
        <v>0</v>
      </c>
      <c r="G10" s="30">
        <v>0</v>
      </c>
      <c r="H10" s="30">
        <v>0</v>
      </c>
      <c r="I10" s="117" t="s">
        <v>40</v>
      </c>
      <c r="J10" s="31"/>
      <c r="K10" s="31"/>
      <c r="L10" s="32"/>
      <c r="M10" s="31"/>
      <c r="N10" s="31"/>
      <c r="O10" s="31"/>
      <c r="P10" s="31"/>
      <c r="Q10" s="31"/>
      <c r="R10" s="31"/>
      <c r="S10" s="31"/>
      <c r="T10" s="31"/>
      <c r="U10" s="31"/>
      <c r="V10" s="31"/>
      <c r="W10" s="31"/>
      <c r="X10" s="31"/>
      <c r="Y10" s="31"/>
      <c r="Z10" s="31"/>
    </row>
    <row r="11" spans="1:26" ht="30">
      <c r="A11" s="27"/>
      <c r="B11" s="3" t="s">
        <v>1288</v>
      </c>
      <c r="C11" s="28">
        <v>0</v>
      </c>
      <c r="D11" s="29">
        <v>0</v>
      </c>
      <c r="E11" s="30">
        <v>0</v>
      </c>
      <c r="F11" s="30">
        <v>0</v>
      </c>
      <c r="G11" s="30">
        <v>0</v>
      </c>
      <c r="H11" s="30">
        <v>0</v>
      </c>
      <c r="I11" s="117" t="s">
        <v>1478</v>
      </c>
      <c r="J11" s="31"/>
      <c r="K11" s="31"/>
      <c r="L11" s="32"/>
      <c r="M11" s="31"/>
      <c r="N11" s="31"/>
      <c r="O11" s="31"/>
      <c r="P11" s="31"/>
      <c r="Q11" s="31"/>
      <c r="R11" s="31"/>
      <c r="S11" s="31"/>
      <c r="T11" s="31"/>
      <c r="U11" s="31"/>
      <c r="V11" s="31"/>
      <c r="W11" s="31"/>
      <c r="X11" s="31"/>
      <c r="Y11" s="31"/>
      <c r="Z11" s="31"/>
    </row>
    <row r="12" spans="1:26">
      <c r="A12" s="27">
        <v>5</v>
      </c>
      <c r="B12" s="2" t="s">
        <v>18</v>
      </c>
      <c r="C12" s="23">
        <f>SUM(D12:H12)</f>
        <v>180358000</v>
      </c>
      <c r="D12" s="23">
        <f>'1.TongDT'!C19</f>
        <v>180358000</v>
      </c>
      <c r="E12" s="30">
        <v>0</v>
      </c>
      <c r="F12" s="30">
        <v>0</v>
      </c>
      <c r="G12" s="30">
        <v>0</v>
      </c>
      <c r="H12" s="30">
        <v>0</v>
      </c>
      <c r="I12" s="117"/>
      <c r="J12" s="31"/>
      <c r="K12" s="31"/>
      <c r="L12" s="32"/>
      <c r="M12" s="31"/>
      <c r="N12" s="31"/>
      <c r="O12" s="31"/>
      <c r="P12" s="31"/>
      <c r="Q12" s="31"/>
      <c r="R12" s="31"/>
      <c r="S12" s="31"/>
      <c r="T12" s="31"/>
      <c r="U12" s="31"/>
      <c r="V12" s="31"/>
      <c r="W12" s="31"/>
      <c r="X12" s="31"/>
      <c r="Y12" s="31"/>
      <c r="Z12" s="31"/>
    </row>
    <row r="13" spans="1:26">
      <c r="A13" s="27">
        <v>6</v>
      </c>
      <c r="B13" s="2" t="s">
        <v>11</v>
      </c>
      <c r="C13" s="23">
        <f>SUM(D13:H13)</f>
        <v>103564000</v>
      </c>
      <c r="D13" s="23">
        <f>'1.TongDT'!C20</f>
        <v>103564000</v>
      </c>
      <c r="E13" s="30">
        <v>0</v>
      </c>
      <c r="F13" s="30">
        <v>0</v>
      </c>
      <c r="G13" s="30">
        <v>0</v>
      </c>
      <c r="H13" s="30">
        <v>0</v>
      </c>
      <c r="I13" s="117"/>
      <c r="J13" s="31"/>
      <c r="K13" s="31"/>
      <c r="L13" s="32"/>
      <c r="M13" s="31"/>
      <c r="N13" s="31"/>
      <c r="O13" s="31"/>
      <c r="P13" s="31"/>
      <c r="Q13" s="31"/>
      <c r="R13" s="31"/>
      <c r="S13" s="31"/>
      <c r="T13" s="31"/>
      <c r="U13" s="31"/>
      <c r="V13" s="31"/>
      <c r="W13" s="31"/>
      <c r="X13" s="31"/>
      <c r="Y13" s="31"/>
      <c r="Z13" s="31"/>
    </row>
    <row r="14" spans="1:26">
      <c r="A14" s="27">
        <v>7</v>
      </c>
      <c r="B14" s="2" t="s">
        <v>25</v>
      </c>
      <c r="C14" s="23">
        <f>SUM(D14:H14)</f>
        <v>433043000</v>
      </c>
      <c r="D14" s="23">
        <f>'1.TongDT'!E26</f>
        <v>433043000</v>
      </c>
      <c r="E14" s="30">
        <v>0</v>
      </c>
      <c r="F14" s="30">
        <v>0</v>
      </c>
      <c r="G14" s="30">
        <v>0</v>
      </c>
      <c r="H14" s="30">
        <v>0</v>
      </c>
      <c r="I14" s="117"/>
      <c r="J14" s="31"/>
      <c r="K14" s="31"/>
      <c r="L14" s="32"/>
      <c r="M14" s="31"/>
      <c r="N14" s="31"/>
      <c r="O14" s="31"/>
      <c r="P14" s="31"/>
      <c r="Q14" s="31"/>
      <c r="R14" s="31"/>
      <c r="S14" s="31"/>
      <c r="T14" s="31"/>
      <c r="U14" s="31"/>
      <c r="V14" s="31"/>
      <c r="W14" s="31"/>
      <c r="X14" s="31"/>
      <c r="Y14" s="31"/>
      <c r="Z14" s="31"/>
    </row>
    <row r="15" spans="1:26">
      <c r="A15" s="27">
        <v>8</v>
      </c>
      <c r="B15" s="2" t="s">
        <v>13</v>
      </c>
      <c r="C15" s="23">
        <f>D15</f>
        <v>1476662400</v>
      </c>
      <c r="D15" s="23">
        <f>'1.TongDT'!E30</f>
        <v>1476662400</v>
      </c>
      <c r="E15" s="30">
        <v>0</v>
      </c>
      <c r="F15" s="30">
        <v>0</v>
      </c>
      <c r="G15" s="30">
        <v>0</v>
      </c>
      <c r="H15" s="30">
        <v>0</v>
      </c>
      <c r="I15" s="117"/>
      <c r="J15" s="31"/>
      <c r="K15" s="31"/>
      <c r="L15" s="32"/>
      <c r="M15" s="31"/>
      <c r="N15" s="31"/>
      <c r="O15" s="31"/>
      <c r="P15" s="31"/>
      <c r="Q15" s="31"/>
      <c r="R15" s="31"/>
      <c r="S15" s="31"/>
      <c r="T15" s="31"/>
      <c r="U15" s="31"/>
      <c r="V15" s="31"/>
      <c r="W15" s="31"/>
      <c r="X15" s="31"/>
      <c r="Y15" s="31"/>
      <c r="Z15" s="31"/>
    </row>
    <row r="16" spans="1:26">
      <c r="A16" s="122"/>
      <c r="B16" s="33" t="s">
        <v>41</v>
      </c>
      <c r="C16" s="34">
        <f>C6+C7+C8+C9+C12+C13+C14+C15</f>
        <v>11918823400</v>
      </c>
      <c r="D16" s="34">
        <f>D6+D7+D8+D9+D12+D13+D14+D15</f>
        <v>4145362600</v>
      </c>
      <c r="E16" s="34">
        <f t="shared" ref="E16:H16" si="1">E6+E7+E8+E9+E12+E13+E14+E15</f>
        <v>1943365200</v>
      </c>
      <c r="F16" s="34">
        <f t="shared" si="1"/>
        <v>1943365200</v>
      </c>
      <c r="G16" s="34">
        <f t="shared" si="1"/>
        <v>1943365200</v>
      </c>
      <c r="H16" s="34">
        <f t="shared" si="1"/>
        <v>1943365200</v>
      </c>
      <c r="I16" s="117"/>
      <c r="J16" s="21"/>
      <c r="K16" s="21"/>
      <c r="L16" s="21"/>
      <c r="M16" s="25"/>
      <c r="N16" s="21"/>
      <c r="O16" s="21"/>
      <c r="P16" s="21"/>
      <c r="Q16" s="21"/>
      <c r="R16" s="21"/>
      <c r="S16" s="21"/>
      <c r="T16" s="21"/>
      <c r="U16" s="21"/>
      <c r="V16" s="21"/>
      <c r="W16" s="21"/>
      <c r="X16" s="21"/>
      <c r="Y16" s="21"/>
      <c r="Z16" s="21"/>
    </row>
    <row r="17" spans="1:26">
      <c r="A17" s="122"/>
      <c r="B17" s="122" t="s">
        <v>42</v>
      </c>
      <c r="C17" s="23">
        <f>ROUND((C6+C7+C8+C9+C13)*10%,-2)</f>
        <v>982876000</v>
      </c>
      <c r="D17" s="23">
        <f t="shared" ref="D17:H17" si="2">(D6+D7+D8+D9+D13)*10%</f>
        <v>205529920</v>
      </c>
      <c r="E17" s="23">
        <f t="shared" si="2"/>
        <v>194336520</v>
      </c>
      <c r="F17" s="23">
        <f t="shared" si="2"/>
        <v>194336520</v>
      </c>
      <c r="G17" s="23">
        <f t="shared" si="2"/>
        <v>194336520</v>
      </c>
      <c r="H17" s="23">
        <f t="shared" si="2"/>
        <v>194336520</v>
      </c>
      <c r="I17" s="118"/>
      <c r="J17" s="21"/>
      <c r="K17" s="21"/>
      <c r="L17" s="21"/>
      <c r="M17" s="21"/>
      <c r="N17" s="21"/>
      <c r="O17" s="21"/>
      <c r="P17" s="21"/>
      <c r="Q17" s="21"/>
      <c r="R17" s="21"/>
      <c r="S17" s="21"/>
      <c r="T17" s="21"/>
      <c r="U17" s="21"/>
      <c r="V17" s="21"/>
      <c r="W17" s="21"/>
      <c r="X17" s="21"/>
      <c r="Y17" s="21"/>
      <c r="Z17" s="21"/>
    </row>
    <row r="18" spans="1:26" ht="14.25">
      <c r="A18" s="220"/>
      <c r="B18" s="221" t="s">
        <v>1477</v>
      </c>
      <c r="C18" s="222">
        <f>C16+C17</f>
        <v>12901699400</v>
      </c>
      <c r="D18" s="222">
        <f>D16+D17</f>
        <v>4350892520</v>
      </c>
      <c r="E18" s="222">
        <f t="shared" ref="E18:H18" si="3">E16+E17</f>
        <v>2137701720</v>
      </c>
      <c r="F18" s="222">
        <f t="shared" si="3"/>
        <v>2137701720</v>
      </c>
      <c r="G18" s="222">
        <f t="shared" si="3"/>
        <v>2137701720</v>
      </c>
      <c r="H18" s="222">
        <f t="shared" si="3"/>
        <v>2137701720</v>
      </c>
      <c r="I18" s="223"/>
      <c r="J18" s="35"/>
      <c r="K18" s="35"/>
      <c r="L18" s="35"/>
      <c r="M18" s="36"/>
      <c r="N18" s="35"/>
      <c r="O18" s="35"/>
      <c r="P18" s="35"/>
      <c r="Q18" s="35"/>
      <c r="R18" s="35"/>
      <c r="S18" s="35"/>
      <c r="T18" s="35"/>
      <c r="U18" s="35"/>
      <c r="V18" s="35"/>
      <c r="W18" s="35"/>
      <c r="X18" s="35"/>
      <c r="Y18" s="35"/>
      <c r="Z18" s="35"/>
    </row>
    <row r="19" spans="1:26">
      <c r="A19" s="224"/>
      <c r="B19" s="226" t="s">
        <v>1476</v>
      </c>
      <c r="C19" s="225">
        <f>ROUND(C18,-3)</f>
        <v>12901699000</v>
      </c>
      <c r="D19" s="225">
        <f t="shared" ref="D19:H19" si="4">ROUND(D18,-3)</f>
        <v>4350893000</v>
      </c>
      <c r="E19" s="225">
        <f t="shared" si="4"/>
        <v>2137702000</v>
      </c>
      <c r="F19" s="225">
        <f t="shared" si="4"/>
        <v>2137702000</v>
      </c>
      <c r="G19" s="225">
        <f t="shared" si="4"/>
        <v>2137702000</v>
      </c>
      <c r="H19" s="225">
        <f t="shared" si="4"/>
        <v>2137702000</v>
      </c>
      <c r="I19" s="224"/>
      <c r="J19" s="21"/>
      <c r="K19" s="21"/>
      <c r="L19" s="21"/>
      <c r="M19" s="21"/>
      <c r="N19" s="21"/>
      <c r="O19" s="21"/>
      <c r="P19" s="21"/>
      <c r="Q19" s="21"/>
      <c r="R19" s="21"/>
      <c r="S19" s="21"/>
      <c r="T19" s="21"/>
      <c r="U19" s="21"/>
      <c r="V19" s="21"/>
      <c r="W19" s="21"/>
      <c r="X19" s="21"/>
      <c r="Y19" s="21"/>
      <c r="Z19" s="21"/>
    </row>
    <row r="20" spans="1:26">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c r="A21" s="21"/>
      <c r="B21" s="21"/>
      <c r="C21" s="21"/>
      <c r="D21" s="21"/>
      <c r="E21" s="21"/>
      <c r="F21" s="21"/>
      <c r="G21" s="37"/>
      <c r="H21" s="21"/>
      <c r="I21" s="21"/>
      <c r="J21" s="21"/>
      <c r="K21" s="21"/>
      <c r="L21" s="21"/>
      <c r="M21" s="21"/>
      <c r="N21" s="21"/>
      <c r="O21" s="21"/>
      <c r="P21" s="21"/>
      <c r="Q21" s="21"/>
      <c r="R21" s="21"/>
      <c r="S21" s="21"/>
      <c r="T21" s="21"/>
      <c r="U21" s="21"/>
      <c r="V21" s="21"/>
      <c r="W21" s="21"/>
      <c r="X21" s="21"/>
      <c r="Y21" s="21"/>
      <c r="Z21" s="21"/>
    </row>
    <row r="22" spans="1:26">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spans="1:26" ht="15.75" customHeight="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spans="1:26" ht="15.75" customHeight="1">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sheetData>
  <mergeCells count="7">
    <mergeCell ref="A1:I1"/>
    <mergeCell ref="A2:I2"/>
    <mergeCell ref="A4:A5"/>
    <mergeCell ref="B4:B5"/>
    <mergeCell ref="C4:C5"/>
    <mergeCell ref="D4:H4"/>
    <mergeCell ref="I4:I5"/>
  </mergeCells>
  <pageMargins left="0.2" right="0.2" top="0.75" bottom="0.7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A1001"/>
  <sheetViews>
    <sheetView zoomScaleNormal="100" workbookViewId="0">
      <selection activeCell="C17" sqref="C17"/>
    </sheetView>
  </sheetViews>
  <sheetFormatPr defaultColWidth="12.625" defaultRowHeight="15" customHeight="1"/>
  <cols>
    <col min="1" max="1" width="12.625" style="171"/>
    <col min="2" max="2" width="6.125" style="171" customWidth="1"/>
    <col min="3" max="3" width="53" style="171" customWidth="1"/>
    <col min="4" max="4" width="11" style="171" customWidth="1"/>
    <col min="5" max="5" width="13.5" style="171" customWidth="1"/>
    <col min="6" max="8" width="24.75" style="171" customWidth="1"/>
    <col min="9" max="10" width="8.625" style="171" customWidth="1"/>
    <col min="11" max="11" width="16.75" style="171" customWidth="1"/>
    <col min="12" max="12" width="11.625" style="171" customWidth="1"/>
    <col min="13" max="13" width="12.625" style="171" customWidth="1"/>
    <col min="14" max="15" width="8.625" style="171" customWidth="1"/>
    <col min="16" max="16" width="15.25" style="171" customWidth="1"/>
    <col min="17" max="27" width="8.625" style="171" customWidth="1"/>
    <col min="28" max="16384" width="12.625" style="171"/>
  </cols>
  <sheetData>
    <row r="1" spans="2:27" ht="18" customHeight="1">
      <c r="B1" s="523" t="s">
        <v>1295</v>
      </c>
      <c r="C1" s="523"/>
      <c r="D1" s="523"/>
      <c r="E1" s="523"/>
    </row>
    <row r="2" spans="2:27" ht="16.899999999999999" customHeight="1">
      <c r="B2" s="524" t="s">
        <v>1291</v>
      </c>
      <c r="C2" s="524"/>
      <c r="D2" s="524"/>
      <c r="E2" s="524"/>
    </row>
    <row r="3" spans="2:27" ht="13.9" customHeight="1">
      <c r="B3" s="186"/>
      <c r="C3" s="186"/>
      <c r="D3" s="186"/>
      <c r="E3" s="170" t="s">
        <v>1287</v>
      </c>
    </row>
    <row r="4" spans="2:27" ht="18.600000000000001" customHeight="1">
      <c r="B4" s="190" t="s">
        <v>6</v>
      </c>
      <c r="C4" s="150" t="s">
        <v>43</v>
      </c>
      <c r="D4" s="150" t="s">
        <v>44</v>
      </c>
      <c r="E4" s="150" t="s">
        <v>45</v>
      </c>
      <c r="F4" s="173"/>
      <c r="G4" s="173"/>
    </row>
    <row r="5" spans="2:27" ht="28.5">
      <c r="B5" s="185">
        <v>1</v>
      </c>
      <c r="C5" s="187" t="s">
        <v>46</v>
      </c>
      <c r="D5" s="188" t="s">
        <v>1289</v>
      </c>
      <c r="E5" s="189">
        <f>PM_LGSP.VIII!I10</f>
        <v>7003000000</v>
      </c>
      <c r="F5" s="173"/>
      <c r="G5" s="176"/>
    </row>
    <row r="6" spans="2:27" ht="16.5">
      <c r="B6" s="172">
        <v>2</v>
      </c>
      <c r="C6" s="174" t="s">
        <v>47</v>
      </c>
      <c r="D6" s="1" t="s">
        <v>1290</v>
      </c>
      <c r="E6" s="177">
        <v>5</v>
      </c>
      <c r="F6" s="173"/>
      <c r="G6" s="178"/>
      <c r="H6" s="43"/>
      <c r="I6" s="43"/>
      <c r="J6" s="43"/>
      <c r="K6" s="43"/>
      <c r="L6" s="43"/>
      <c r="M6" s="43"/>
      <c r="N6" s="43"/>
      <c r="O6" s="43"/>
      <c r="P6" s="43"/>
      <c r="Q6" s="43"/>
      <c r="R6" s="43"/>
      <c r="S6" s="43"/>
      <c r="T6" s="43"/>
      <c r="U6" s="43"/>
      <c r="V6" s="43"/>
      <c r="W6" s="43"/>
      <c r="X6" s="43"/>
      <c r="Y6" s="43"/>
      <c r="Z6" s="43"/>
      <c r="AA6" s="43"/>
    </row>
    <row r="7" spans="2:27">
      <c r="B7" s="172">
        <v>3</v>
      </c>
      <c r="C7" s="174" t="s">
        <v>48</v>
      </c>
      <c r="D7" s="1" t="s">
        <v>49</v>
      </c>
      <c r="E7" s="179">
        <f>E8/E12</f>
        <v>4.2000000000000003E-2</v>
      </c>
      <c r="F7" s="173"/>
      <c r="G7" s="178"/>
      <c r="H7" s="43"/>
      <c r="I7" s="43"/>
      <c r="J7" s="43"/>
      <c r="K7" s="43"/>
      <c r="L7" s="43"/>
      <c r="M7" s="43"/>
      <c r="N7" s="43"/>
      <c r="O7" s="43"/>
      <c r="P7" s="43"/>
      <c r="Q7" s="43"/>
      <c r="R7" s="43"/>
      <c r="S7" s="43"/>
      <c r="T7" s="43"/>
      <c r="U7" s="43"/>
      <c r="V7" s="43"/>
      <c r="W7" s="43"/>
      <c r="X7" s="43"/>
      <c r="Y7" s="43"/>
      <c r="Z7" s="43"/>
      <c r="AA7" s="43"/>
    </row>
    <row r="8" spans="2:27">
      <c r="B8" s="180" t="s">
        <v>50</v>
      </c>
      <c r="C8" s="181" t="s">
        <v>51</v>
      </c>
      <c r="D8" s="1" t="s">
        <v>52</v>
      </c>
      <c r="E8" s="182">
        <f>SUM(E9:E11)/3</f>
        <v>4.2000000000000003E-2</v>
      </c>
      <c r="F8" s="183"/>
      <c r="G8" s="183"/>
    </row>
    <row r="9" spans="2:27">
      <c r="B9" s="180"/>
      <c r="C9" s="181" t="s">
        <v>53</v>
      </c>
      <c r="D9" s="1"/>
      <c r="E9" s="182">
        <v>4.2000000000000003E-2</v>
      </c>
      <c r="F9" s="183"/>
      <c r="G9" s="183"/>
    </row>
    <row r="10" spans="2:27">
      <c r="B10" s="180"/>
      <c r="C10" s="181" t="s">
        <v>54</v>
      </c>
      <c r="D10" s="1"/>
      <c r="E10" s="182">
        <v>4.2000000000000003E-2</v>
      </c>
      <c r="F10" s="183"/>
      <c r="G10" s="183"/>
    </row>
    <row r="11" spans="2:27">
      <c r="B11" s="180"/>
      <c r="C11" s="181" t="s">
        <v>55</v>
      </c>
      <c r="D11" s="1"/>
      <c r="E11" s="182">
        <v>4.2000000000000003E-2</v>
      </c>
      <c r="F11" s="183"/>
      <c r="G11" s="183"/>
    </row>
    <row r="12" spans="2:27">
      <c r="B12" s="180" t="s">
        <v>56</v>
      </c>
      <c r="C12" s="181" t="s">
        <v>57</v>
      </c>
      <c r="D12" s="1" t="s">
        <v>58</v>
      </c>
      <c r="E12" s="184">
        <v>1</v>
      </c>
      <c r="F12" s="183"/>
      <c r="G12" s="183"/>
    </row>
    <row r="13" spans="2:27" ht="57">
      <c r="B13" s="172">
        <v>4</v>
      </c>
      <c r="C13" s="174" t="s">
        <v>59</v>
      </c>
      <c r="D13" s="1" t="s">
        <v>60</v>
      </c>
      <c r="E13" s="177">
        <v>0</v>
      </c>
      <c r="F13" s="178"/>
      <c r="G13" s="178"/>
      <c r="H13" s="43"/>
      <c r="I13" s="43"/>
      <c r="J13" s="43"/>
      <c r="K13" s="43"/>
      <c r="L13" s="43"/>
      <c r="M13" s="43"/>
      <c r="N13" s="43"/>
      <c r="O13" s="43"/>
      <c r="P13" s="43"/>
      <c r="Q13" s="43"/>
      <c r="R13" s="43"/>
      <c r="S13" s="43"/>
      <c r="T13" s="43"/>
      <c r="U13" s="43"/>
      <c r="V13" s="43"/>
      <c r="W13" s="43"/>
      <c r="X13" s="43"/>
      <c r="Y13" s="43"/>
      <c r="Z13" s="43"/>
      <c r="AA13" s="43"/>
    </row>
    <row r="14" spans="2:27">
      <c r="B14" s="172">
        <v>5</v>
      </c>
      <c r="C14" s="174" t="s">
        <v>61</v>
      </c>
      <c r="D14" s="1" t="s">
        <v>62</v>
      </c>
      <c r="E14" s="177">
        <f>E6*E12</f>
        <v>5</v>
      </c>
      <c r="F14" s="178"/>
      <c r="G14" s="178"/>
      <c r="H14" s="43"/>
      <c r="I14" s="43"/>
      <c r="J14" s="43"/>
      <c r="K14" s="43"/>
      <c r="L14" s="43"/>
      <c r="M14" s="43"/>
      <c r="N14" s="43"/>
      <c r="O14" s="43"/>
      <c r="P14" s="43"/>
      <c r="Q14" s="43"/>
      <c r="R14" s="43"/>
      <c r="S14" s="43"/>
      <c r="T14" s="43"/>
      <c r="U14" s="43"/>
      <c r="V14" s="43"/>
      <c r="W14" s="43"/>
      <c r="X14" s="43"/>
      <c r="Y14" s="43"/>
      <c r="Z14" s="43"/>
      <c r="AA14" s="43"/>
    </row>
    <row r="15" spans="2:27" ht="28.5">
      <c r="B15" s="172">
        <v>6</v>
      </c>
      <c r="C15" s="174" t="s">
        <v>63</v>
      </c>
      <c r="D15" s="1"/>
      <c r="E15" s="175">
        <f>ROUND((E5*E7*((1+E7)^E14)-(E13*E7))/(((1+E7)^E14)-1),-3)</f>
        <v>1581912000</v>
      </c>
      <c r="F15" s="178" t="s">
        <v>64</v>
      </c>
      <c r="G15" s="178"/>
      <c r="H15" s="43"/>
      <c r="I15" s="43"/>
      <c r="J15" s="43"/>
      <c r="K15" s="43"/>
      <c r="L15" s="43"/>
      <c r="M15" s="43"/>
      <c r="N15" s="43"/>
      <c r="O15" s="43"/>
      <c r="P15" s="43"/>
      <c r="Q15" s="43"/>
      <c r="R15" s="43"/>
      <c r="S15" s="43"/>
      <c r="T15" s="43"/>
      <c r="U15" s="43"/>
      <c r="V15" s="43"/>
      <c r="W15" s="43"/>
      <c r="X15" s="43"/>
      <c r="Y15" s="43"/>
      <c r="Z15" s="43"/>
      <c r="AA15" s="43"/>
    </row>
    <row r="16" spans="2:27">
      <c r="B16" s="172">
        <v>7</v>
      </c>
      <c r="C16" s="174" t="s">
        <v>65</v>
      </c>
      <c r="D16" s="1"/>
      <c r="E16" s="175">
        <f>E15</f>
        <v>1581912000</v>
      </c>
      <c r="F16" s="178"/>
      <c r="G16" s="178"/>
      <c r="H16" s="43"/>
      <c r="I16" s="43"/>
      <c r="J16" s="43"/>
      <c r="K16" s="43"/>
      <c r="L16" s="43"/>
      <c r="M16" s="43"/>
      <c r="N16" s="43"/>
      <c r="O16" s="43"/>
      <c r="P16" s="43"/>
      <c r="Q16" s="43"/>
      <c r="R16" s="43"/>
      <c r="S16" s="43"/>
      <c r="T16" s="43"/>
      <c r="U16" s="43"/>
      <c r="V16" s="43"/>
      <c r="W16" s="43"/>
      <c r="X16" s="43"/>
      <c r="Y16" s="43"/>
      <c r="Z16" s="43"/>
      <c r="AA16" s="43"/>
    </row>
    <row r="17" spans="2:16" ht="14.25">
      <c r="B17" s="38"/>
      <c r="D17" s="11"/>
    </row>
    <row r="18" spans="2:16" ht="14.25">
      <c r="B18" s="38"/>
      <c r="D18" s="11"/>
      <c r="E18" s="45"/>
      <c r="P18" s="46"/>
    </row>
    <row r="19" spans="2:16" ht="14.25">
      <c r="B19" s="38"/>
      <c r="D19" s="11"/>
    </row>
    <row r="20" spans="2:16" ht="14.25">
      <c r="B20" s="38"/>
      <c r="D20" s="11"/>
      <c r="H20" s="171" t="e">
        <f>(#REF!+#REF!+#REF!)/3*100</f>
        <v>#REF!</v>
      </c>
    </row>
    <row r="21" spans="2:16" ht="14.25">
      <c r="B21" s="38"/>
      <c r="D21" s="11"/>
    </row>
    <row r="22" spans="2:16" ht="15.75" customHeight="1">
      <c r="B22" s="38"/>
      <c r="D22" s="11"/>
    </row>
    <row r="23" spans="2:16" ht="15.75" customHeight="1">
      <c r="B23" s="38"/>
      <c r="D23" s="11"/>
    </row>
    <row r="24" spans="2:16" ht="15.75" customHeight="1">
      <c r="B24" s="38"/>
      <c r="D24" s="11"/>
    </row>
    <row r="25" spans="2:16" ht="15.75" customHeight="1">
      <c r="B25" s="38"/>
      <c r="D25" s="11"/>
    </row>
    <row r="26" spans="2:16" ht="15.75" customHeight="1">
      <c r="B26" s="38"/>
      <c r="D26" s="11"/>
    </row>
    <row r="27" spans="2:16" ht="15.75" customHeight="1">
      <c r="B27" s="38"/>
      <c r="D27" s="11"/>
    </row>
    <row r="28" spans="2:16" ht="15.75" customHeight="1">
      <c r="B28" s="38"/>
      <c r="D28" s="11"/>
    </row>
    <row r="29" spans="2:16" ht="15.75" customHeight="1">
      <c r="B29" s="38"/>
      <c r="D29" s="11"/>
    </row>
    <row r="30" spans="2:16" ht="15.75" customHeight="1">
      <c r="B30" s="38"/>
      <c r="D30" s="11"/>
    </row>
    <row r="31" spans="2:16" ht="15.75" customHeight="1">
      <c r="B31" s="38"/>
      <c r="D31" s="11"/>
    </row>
    <row r="32" spans="2:16" ht="15.75" customHeight="1">
      <c r="B32" s="38"/>
      <c r="D32" s="11"/>
    </row>
    <row r="33" spans="2:4" ht="15.75" customHeight="1">
      <c r="B33" s="38"/>
      <c r="D33" s="11"/>
    </row>
    <row r="34" spans="2:4" ht="15.75" customHeight="1">
      <c r="B34" s="38"/>
      <c r="D34" s="11"/>
    </row>
    <row r="35" spans="2:4" ht="15.75" customHeight="1">
      <c r="B35" s="38"/>
      <c r="D35" s="11"/>
    </row>
    <row r="36" spans="2:4" ht="15.75" customHeight="1">
      <c r="B36" s="38"/>
      <c r="D36" s="11"/>
    </row>
    <row r="37" spans="2:4" ht="15.75" customHeight="1">
      <c r="B37" s="38"/>
      <c r="D37" s="11"/>
    </row>
    <row r="38" spans="2:4" ht="15.75" customHeight="1">
      <c r="B38" s="38"/>
      <c r="D38" s="11"/>
    </row>
    <row r="39" spans="2:4" ht="15.75" customHeight="1">
      <c r="B39" s="38"/>
      <c r="D39" s="11"/>
    </row>
    <row r="40" spans="2:4" ht="15.75" customHeight="1">
      <c r="B40" s="38"/>
      <c r="D40" s="11"/>
    </row>
    <row r="41" spans="2:4" ht="15.75" customHeight="1">
      <c r="B41" s="38"/>
      <c r="D41" s="11"/>
    </row>
    <row r="42" spans="2:4" ht="15.75" customHeight="1">
      <c r="B42" s="38"/>
      <c r="D42" s="11"/>
    </row>
    <row r="43" spans="2:4" ht="15.75" customHeight="1">
      <c r="B43" s="38"/>
      <c r="D43" s="11"/>
    </row>
    <row r="44" spans="2:4" ht="15.75" customHeight="1">
      <c r="B44" s="38"/>
      <c r="D44" s="11"/>
    </row>
    <row r="45" spans="2:4" ht="15.75" customHeight="1">
      <c r="B45" s="38"/>
      <c r="D45" s="11"/>
    </row>
    <row r="46" spans="2:4" ht="15.75" customHeight="1">
      <c r="B46" s="38"/>
      <c r="D46" s="11"/>
    </row>
    <row r="47" spans="2:4" ht="15.75" customHeight="1">
      <c r="B47" s="38"/>
      <c r="D47" s="11"/>
    </row>
    <row r="48" spans="2:4" ht="15.75" customHeight="1">
      <c r="B48" s="38"/>
      <c r="D48" s="11"/>
    </row>
    <row r="49" spans="2:4" ht="15.75" customHeight="1">
      <c r="B49" s="38"/>
      <c r="D49" s="11"/>
    </row>
    <row r="50" spans="2:4" ht="15.75" customHeight="1">
      <c r="B50" s="38"/>
      <c r="D50" s="11"/>
    </row>
    <row r="51" spans="2:4" ht="15.75" customHeight="1">
      <c r="B51" s="38"/>
      <c r="D51" s="11"/>
    </row>
    <row r="52" spans="2:4" ht="15.75" customHeight="1">
      <c r="B52" s="38"/>
      <c r="D52" s="11"/>
    </row>
    <row r="53" spans="2:4" ht="15.75" customHeight="1">
      <c r="B53" s="38"/>
      <c r="D53" s="11"/>
    </row>
    <row r="54" spans="2:4" ht="15.75" customHeight="1">
      <c r="B54" s="38"/>
      <c r="D54" s="11"/>
    </row>
    <row r="55" spans="2:4" ht="15.75" customHeight="1">
      <c r="B55" s="38"/>
      <c r="D55" s="11"/>
    </row>
    <row r="56" spans="2:4" ht="15.75" customHeight="1">
      <c r="B56" s="38"/>
      <c r="D56" s="11"/>
    </row>
    <row r="57" spans="2:4" ht="15.75" customHeight="1">
      <c r="B57" s="38"/>
      <c r="D57" s="11"/>
    </row>
    <row r="58" spans="2:4" ht="15.75" customHeight="1">
      <c r="B58" s="38"/>
      <c r="D58" s="11"/>
    </row>
    <row r="59" spans="2:4" ht="15.75" customHeight="1">
      <c r="B59" s="38"/>
      <c r="D59" s="11"/>
    </row>
    <row r="60" spans="2:4" ht="15.75" customHeight="1">
      <c r="B60" s="38"/>
      <c r="D60" s="11"/>
    </row>
    <row r="61" spans="2:4" ht="15.75" customHeight="1">
      <c r="B61" s="38"/>
      <c r="D61" s="11"/>
    </row>
    <row r="62" spans="2:4" ht="15.75" customHeight="1">
      <c r="B62" s="38"/>
      <c r="D62" s="11"/>
    </row>
    <row r="63" spans="2:4" ht="15.75" customHeight="1">
      <c r="B63" s="38"/>
      <c r="D63" s="11"/>
    </row>
    <row r="64" spans="2:4" ht="15.75" customHeight="1">
      <c r="B64" s="38"/>
      <c r="D64" s="11"/>
    </row>
    <row r="65" spans="2:4" ht="15.75" customHeight="1">
      <c r="B65" s="38"/>
      <c r="D65" s="11"/>
    </row>
    <row r="66" spans="2:4" ht="15.75" customHeight="1">
      <c r="B66" s="38"/>
      <c r="D66" s="11"/>
    </row>
    <row r="67" spans="2:4" ht="15.75" customHeight="1">
      <c r="B67" s="38"/>
      <c r="D67" s="11"/>
    </row>
    <row r="68" spans="2:4" ht="15.75" customHeight="1">
      <c r="B68" s="38"/>
      <c r="D68" s="11"/>
    </row>
    <row r="69" spans="2:4" ht="15.75" customHeight="1">
      <c r="B69" s="38"/>
      <c r="D69" s="11"/>
    </row>
    <row r="70" spans="2:4" ht="15.75" customHeight="1">
      <c r="B70" s="38"/>
      <c r="D70" s="11"/>
    </row>
    <row r="71" spans="2:4" ht="15.75" customHeight="1">
      <c r="B71" s="38"/>
      <c r="D71" s="11"/>
    </row>
    <row r="72" spans="2:4" ht="15.75" customHeight="1">
      <c r="B72" s="38"/>
      <c r="D72" s="11"/>
    </row>
    <row r="73" spans="2:4" ht="15.75" customHeight="1">
      <c r="B73" s="38"/>
      <c r="D73" s="11"/>
    </row>
    <row r="74" spans="2:4" ht="15.75" customHeight="1">
      <c r="B74" s="38"/>
      <c r="D74" s="11"/>
    </row>
    <row r="75" spans="2:4" ht="15.75" customHeight="1">
      <c r="B75" s="38"/>
      <c r="D75" s="11"/>
    </row>
    <row r="76" spans="2:4" ht="15.75" customHeight="1">
      <c r="B76" s="38"/>
      <c r="D76" s="11"/>
    </row>
    <row r="77" spans="2:4" ht="15.75" customHeight="1">
      <c r="B77" s="38"/>
      <c r="D77" s="11"/>
    </row>
    <row r="78" spans="2:4" ht="15.75" customHeight="1">
      <c r="B78" s="38"/>
      <c r="D78" s="11"/>
    </row>
    <row r="79" spans="2:4" ht="15.75" customHeight="1">
      <c r="B79" s="38"/>
      <c r="D79" s="11"/>
    </row>
    <row r="80" spans="2:4" ht="15.75" customHeight="1">
      <c r="B80" s="38"/>
      <c r="D80" s="11"/>
    </row>
    <row r="81" spans="2:4" ht="15.75" customHeight="1">
      <c r="B81" s="38"/>
      <c r="D81" s="11"/>
    </row>
    <row r="82" spans="2:4" ht="15.75" customHeight="1">
      <c r="B82" s="38"/>
      <c r="D82" s="11"/>
    </row>
    <row r="83" spans="2:4" ht="15.75" customHeight="1">
      <c r="B83" s="38"/>
      <c r="D83" s="11"/>
    </row>
    <row r="84" spans="2:4" ht="15.75" customHeight="1">
      <c r="B84" s="38"/>
      <c r="D84" s="11"/>
    </row>
    <row r="85" spans="2:4" ht="15.75" customHeight="1">
      <c r="B85" s="38"/>
      <c r="D85" s="11"/>
    </row>
    <row r="86" spans="2:4" ht="15.75" customHeight="1">
      <c r="B86" s="38"/>
      <c r="D86" s="11"/>
    </row>
    <row r="87" spans="2:4" ht="15.75" customHeight="1">
      <c r="B87" s="38"/>
      <c r="D87" s="11"/>
    </row>
    <row r="88" spans="2:4" ht="15.75" customHeight="1">
      <c r="B88" s="38"/>
      <c r="D88" s="11"/>
    </row>
    <row r="89" spans="2:4" ht="15.75" customHeight="1">
      <c r="B89" s="38"/>
      <c r="D89" s="11"/>
    </row>
    <row r="90" spans="2:4" ht="15.75" customHeight="1">
      <c r="B90" s="38"/>
      <c r="D90" s="11"/>
    </row>
    <row r="91" spans="2:4" ht="15.75" customHeight="1">
      <c r="B91" s="38"/>
      <c r="D91" s="11"/>
    </row>
    <row r="92" spans="2:4" ht="15.75" customHeight="1">
      <c r="B92" s="38"/>
      <c r="D92" s="11"/>
    </row>
    <row r="93" spans="2:4" ht="15.75" customHeight="1">
      <c r="B93" s="38"/>
      <c r="D93" s="11"/>
    </row>
    <row r="94" spans="2:4" ht="15.75" customHeight="1">
      <c r="B94" s="38"/>
      <c r="D94" s="11"/>
    </row>
    <row r="95" spans="2:4" ht="15.75" customHeight="1">
      <c r="B95" s="38"/>
      <c r="D95" s="11"/>
    </row>
    <row r="96" spans="2:4" ht="15.75" customHeight="1">
      <c r="B96" s="38"/>
      <c r="D96" s="11"/>
    </row>
    <row r="97" spans="2:4" ht="15.75" customHeight="1">
      <c r="B97" s="38"/>
      <c r="D97" s="11"/>
    </row>
    <row r="98" spans="2:4" ht="15.75" customHeight="1">
      <c r="B98" s="38"/>
      <c r="D98" s="11"/>
    </row>
    <row r="99" spans="2:4" ht="15.75" customHeight="1">
      <c r="B99" s="38"/>
      <c r="D99" s="11"/>
    </row>
    <row r="100" spans="2:4" ht="15.75" customHeight="1">
      <c r="B100" s="38"/>
      <c r="D100" s="11"/>
    </row>
    <row r="101" spans="2:4" ht="15.75" customHeight="1">
      <c r="B101" s="38"/>
      <c r="D101" s="11"/>
    </row>
    <row r="102" spans="2:4" ht="15.75" customHeight="1">
      <c r="B102" s="38"/>
      <c r="D102" s="11"/>
    </row>
    <row r="103" spans="2:4" ht="15.75" customHeight="1">
      <c r="B103" s="38"/>
      <c r="D103" s="11"/>
    </row>
    <row r="104" spans="2:4" ht="15.75" customHeight="1">
      <c r="B104" s="38"/>
      <c r="D104" s="11"/>
    </row>
    <row r="105" spans="2:4" ht="15.75" customHeight="1">
      <c r="B105" s="38"/>
      <c r="D105" s="11"/>
    </row>
    <row r="106" spans="2:4" ht="15.75" customHeight="1">
      <c r="B106" s="38"/>
      <c r="D106" s="11"/>
    </row>
    <row r="107" spans="2:4" ht="15.75" customHeight="1">
      <c r="B107" s="38"/>
      <c r="D107" s="11"/>
    </row>
    <row r="108" spans="2:4" ht="15.75" customHeight="1">
      <c r="B108" s="38"/>
      <c r="D108" s="11"/>
    </row>
    <row r="109" spans="2:4" ht="15.75" customHeight="1">
      <c r="B109" s="38"/>
      <c r="D109" s="11"/>
    </row>
    <row r="110" spans="2:4" ht="15.75" customHeight="1">
      <c r="B110" s="38"/>
      <c r="D110" s="11"/>
    </row>
    <row r="111" spans="2:4" ht="15.75" customHeight="1">
      <c r="B111" s="38"/>
      <c r="D111" s="11"/>
    </row>
    <row r="112" spans="2:4" ht="15.75" customHeight="1">
      <c r="B112" s="38"/>
      <c r="D112" s="11"/>
    </row>
    <row r="113" spans="2:4" ht="15.75" customHeight="1">
      <c r="B113" s="38"/>
      <c r="D113" s="11"/>
    </row>
    <row r="114" spans="2:4" ht="15.75" customHeight="1">
      <c r="B114" s="38"/>
      <c r="D114" s="11"/>
    </row>
    <row r="115" spans="2:4" ht="15.75" customHeight="1">
      <c r="B115" s="38"/>
      <c r="D115" s="11"/>
    </row>
    <row r="116" spans="2:4" ht="15.75" customHeight="1">
      <c r="B116" s="38"/>
      <c r="D116" s="11"/>
    </row>
    <row r="117" spans="2:4" ht="15.75" customHeight="1">
      <c r="B117" s="38"/>
      <c r="D117" s="11"/>
    </row>
    <row r="118" spans="2:4" ht="15.75" customHeight="1">
      <c r="B118" s="38"/>
      <c r="D118" s="11"/>
    </row>
    <row r="119" spans="2:4" ht="15.75" customHeight="1">
      <c r="B119" s="38"/>
      <c r="D119" s="11"/>
    </row>
    <row r="120" spans="2:4" ht="15.75" customHeight="1">
      <c r="B120" s="38"/>
      <c r="D120" s="11"/>
    </row>
    <row r="121" spans="2:4" ht="15.75" customHeight="1">
      <c r="B121" s="38"/>
      <c r="D121" s="11"/>
    </row>
    <row r="122" spans="2:4" ht="15.75" customHeight="1">
      <c r="B122" s="38"/>
      <c r="D122" s="11"/>
    </row>
    <row r="123" spans="2:4" ht="15.75" customHeight="1">
      <c r="B123" s="38"/>
      <c r="D123" s="11"/>
    </row>
    <row r="124" spans="2:4" ht="15.75" customHeight="1">
      <c r="B124" s="38"/>
      <c r="D124" s="11"/>
    </row>
    <row r="125" spans="2:4" ht="15.75" customHeight="1">
      <c r="B125" s="38"/>
      <c r="D125" s="11"/>
    </row>
    <row r="126" spans="2:4" ht="15.75" customHeight="1">
      <c r="B126" s="38"/>
      <c r="D126" s="11"/>
    </row>
    <row r="127" spans="2:4" ht="15.75" customHeight="1">
      <c r="B127" s="38"/>
      <c r="D127" s="11"/>
    </row>
    <row r="128" spans="2:4" ht="15.75" customHeight="1">
      <c r="B128" s="38"/>
      <c r="D128" s="11"/>
    </row>
    <row r="129" spans="2:4" ht="15.75" customHeight="1">
      <c r="B129" s="38"/>
      <c r="D129" s="11"/>
    </row>
    <row r="130" spans="2:4" ht="15.75" customHeight="1">
      <c r="B130" s="38"/>
      <c r="D130" s="11"/>
    </row>
    <row r="131" spans="2:4" ht="15.75" customHeight="1">
      <c r="B131" s="38"/>
      <c r="D131" s="11"/>
    </row>
    <row r="132" spans="2:4" ht="15.75" customHeight="1">
      <c r="B132" s="38"/>
      <c r="D132" s="11"/>
    </row>
    <row r="133" spans="2:4" ht="15.75" customHeight="1">
      <c r="B133" s="38"/>
      <c r="D133" s="11"/>
    </row>
    <row r="134" spans="2:4" ht="15.75" customHeight="1">
      <c r="B134" s="38"/>
      <c r="D134" s="11"/>
    </row>
    <row r="135" spans="2:4" ht="15.75" customHeight="1">
      <c r="B135" s="38"/>
      <c r="D135" s="11"/>
    </row>
    <row r="136" spans="2:4" ht="15.75" customHeight="1">
      <c r="B136" s="38"/>
      <c r="D136" s="11"/>
    </row>
    <row r="137" spans="2:4" ht="15.75" customHeight="1">
      <c r="B137" s="38"/>
      <c r="D137" s="11"/>
    </row>
    <row r="138" spans="2:4" ht="15.75" customHeight="1">
      <c r="B138" s="38"/>
      <c r="D138" s="11"/>
    </row>
    <row r="139" spans="2:4" ht="15.75" customHeight="1">
      <c r="B139" s="38"/>
      <c r="D139" s="11"/>
    </row>
    <row r="140" spans="2:4" ht="15.75" customHeight="1">
      <c r="B140" s="38"/>
      <c r="D140" s="11"/>
    </row>
    <row r="141" spans="2:4" ht="15.75" customHeight="1">
      <c r="B141" s="38"/>
      <c r="D141" s="11"/>
    </row>
    <row r="142" spans="2:4" ht="15.75" customHeight="1">
      <c r="B142" s="38"/>
      <c r="D142" s="11"/>
    </row>
    <row r="143" spans="2:4" ht="15.75" customHeight="1">
      <c r="B143" s="38"/>
      <c r="D143" s="11"/>
    </row>
    <row r="144" spans="2:4" ht="15.75" customHeight="1">
      <c r="B144" s="38"/>
      <c r="D144" s="11"/>
    </row>
    <row r="145" spans="2:4" ht="15.75" customHeight="1">
      <c r="B145" s="38"/>
      <c r="D145" s="11"/>
    </row>
    <row r="146" spans="2:4" ht="15.75" customHeight="1">
      <c r="B146" s="38"/>
      <c r="D146" s="11"/>
    </row>
    <row r="147" spans="2:4" ht="15.75" customHeight="1">
      <c r="B147" s="38"/>
      <c r="D147" s="11"/>
    </row>
    <row r="148" spans="2:4" ht="15.75" customHeight="1">
      <c r="B148" s="38"/>
      <c r="D148" s="11"/>
    </row>
    <row r="149" spans="2:4" ht="15.75" customHeight="1">
      <c r="B149" s="38"/>
      <c r="D149" s="11"/>
    </row>
    <row r="150" spans="2:4" ht="15.75" customHeight="1">
      <c r="B150" s="38"/>
      <c r="D150" s="11"/>
    </row>
    <row r="151" spans="2:4" ht="15.75" customHeight="1">
      <c r="B151" s="38"/>
      <c r="D151" s="11"/>
    </row>
    <row r="152" spans="2:4" ht="15.75" customHeight="1">
      <c r="B152" s="38"/>
      <c r="D152" s="11"/>
    </row>
    <row r="153" spans="2:4" ht="15.75" customHeight="1">
      <c r="B153" s="38"/>
      <c r="D153" s="11"/>
    </row>
    <row r="154" spans="2:4" ht="15.75" customHeight="1">
      <c r="B154" s="38"/>
      <c r="D154" s="11"/>
    </row>
    <row r="155" spans="2:4" ht="15.75" customHeight="1">
      <c r="B155" s="38"/>
      <c r="D155" s="11"/>
    </row>
    <row r="156" spans="2:4" ht="15.75" customHeight="1">
      <c r="B156" s="38"/>
      <c r="D156" s="11"/>
    </row>
    <row r="157" spans="2:4" ht="15.75" customHeight="1">
      <c r="B157" s="38"/>
      <c r="D157" s="11"/>
    </row>
    <row r="158" spans="2:4" ht="15.75" customHeight="1">
      <c r="B158" s="38"/>
      <c r="D158" s="11"/>
    </row>
    <row r="159" spans="2:4" ht="15.75" customHeight="1">
      <c r="B159" s="38"/>
      <c r="D159" s="11"/>
    </row>
    <row r="160" spans="2:4" ht="15.75" customHeight="1">
      <c r="B160" s="38"/>
      <c r="D160" s="11"/>
    </row>
    <row r="161" spans="2:4" ht="15.75" customHeight="1">
      <c r="B161" s="38"/>
      <c r="D161" s="11"/>
    </row>
    <row r="162" spans="2:4" ht="15.75" customHeight="1">
      <c r="B162" s="38"/>
      <c r="D162" s="11"/>
    </row>
    <row r="163" spans="2:4" ht="15.75" customHeight="1">
      <c r="B163" s="38"/>
      <c r="D163" s="11"/>
    </row>
    <row r="164" spans="2:4" ht="15.75" customHeight="1">
      <c r="B164" s="38"/>
      <c r="D164" s="11"/>
    </row>
    <row r="165" spans="2:4" ht="15.75" customHeight="1">
      <c r="B165" s="38"/>
      <c r="D165" s="11"/>
    </row>
    <row r="166" spans="2:4" ht="15.75" customHeight="1">
      <c r="B166" s="38"/>
      <c r="D166" s="11"/>
    </row>
    <row r="167" spans="2:4" ht="15.75" customHeight="1">
      <c r="B167" s="38"/>
      <c r="D167" s="11"/>
    </row>
    <row r="168" spans="2:4" ht="15.75" customHeight="1">
      <c r="B168" s="38"/>
      <c r="D168" s="11"/>
    </row>
    <row r="169" spans="2:4" ht="15.75" customHeight="1">
      <c r="B169" s="38"/>
      <c r="D169" s="11"/>
    </row>
    <row r="170" spans="2:4" ht="15.75" customHeight="1">
      <c r="B170" s="38"/>
      <c r="D170" s="11"/>
    </row>
    <row r="171" spans="2:4" ht="15.75" customHeight="1">
      <c r="B171" s="38"/>
      <c r="D171" s="11"/>
    </row>
    <row r="172" spans="2:4" ht="15.75" customHeight="1">
      <c r="B172" s="38"/>
      <c r="D172" s="11"/>
    </row>
    <row r="173" spans="2:4" ht="15.75" customHeight="1">
      <c r="B173" s="38"/>
      <c r="D173" s="11"/>
    </row>
    <row r="174" spans="2:4" ht="15.75" customHeight="1">
      <c r="B174" s="38"/>
      <c r="D174" s="11"/>
    </row>
    <row r="175" spans="2:4" ht="15.75" customHeight="1">
      <c r="B175" s="38"/>
      <c r="D175" s="11"/>
    </row>
    <row r="176" spans="2:4" ht="15.75" customHeight="1">
      <c r="B176" s="38"/>
      <c r="D176" s="11"/>
    </row>
    <row r="177" spans="2:4" ht="15.75" customHeight="1">
      <c r="B177" s="38"/>
      <c r="D177" s="11"/>
    </row>
    <row r="178" spans="2:4" ht="15.75" customHeight="1">
      <c r="B178" s="38"/>
      <c r="D178" s="11"/>
    </row>
    <row r="179" spans="2:4" ht="15.75" customHeight="1">
      <c r="B179" s="38"/>
      <c r="D179" s="11"/>
    </row>
    <row r="180" spans="2:4" ht="15.75" customHeight="1">
      <c r="B180" s="38"/>
      <c r="D180" s="11"/>
    </row>
    <row r="181" spans="2:4" ht="15.75" customHeight="1">
      <c r="B181" s="38"/>
      <c r="D181" s="11"/>
    </row>
    <row r="182" spans="2:4" ht="15.75" customHeight="1">
      <c r="B182" s="38"/>
      <c r="D182" s="11"/>
    </row>
    <row r="183" spans="2:4" ht="15.75" customHeight="1">
      <c r="B183" s="38"/>
      <c r="D183" s="11"/>
    </row>
    <row r="184" spans="2:4" ht="15.75" customHeight="1">
      <c r="B184" s="38"/>
      <c r="D184" s="11"/>
    </row>
    <row r="185" spans="2:4" ht="15.75" customHeight="1">
      <c r="B185" s="38"/>
      <c r="D185" s="11"/>
    </row>
    <row r="186" spans="2:4" ht="15.75" customHeight="1">
      <c r="B186" s="38"/>
      <c r="D186" s="11"/>
    </row>
    <row r="187" spans="2:4" ht="15.75" customHeight="1">
      <c r="B187" s="38"/>
      <c r="D187" s="11"/>
    </row>
    <row r="188" spans="2:4" ht="15.75" customHeight="1">
      <c r="B188" s="38"/>
      <c r="D188" s="11"/>
    </row>
    <row r="189" spans="2:4" ht="15.75" customHeight="1">
      <c r="B189" s="38"/>
      <c r="D189" s="11"/>
    </row>
    <row r="190" spans="2:4" ht="15.75" customHeight="1">
      <c r="B190" s="38"/>
      <c r="D190" s="11"/>
    </row>
    <row r="191" spans="2:4" ht="15.75" customHeight="1">
      <c r="B191" s="38"/>
      <c r="D191" s="11"/>
    </row>
    <row r="192" spans="2:4" ht="15.75" customHeight="1">
      <c r="B192" s="38"/>
      <c r="D192" s="11"/>
    </row>
    <row r="193" spans="2:4" ht="15.75" customHeight="1">
      <c r="B193" s="38"/>
      <c r="D193" s="11"/>
    </row>
    <row r="194" spans="2:4" ht="15.75" customHeight="1">
      <c r="B194" s="38"/>
      <c r="D194" s="11"/>
    </row>
    <row r="195" spans="2:4" ht="15.75" customHeight="1">
      <c r="B195" s="38"/>
      <c r="D195" s="11"/>
    </row>
    <row r="196" spans="2:4" ht="15.75" customHeight="1">
      <c r="B196" s="38"/>
      <c r="D196" s="11"/>
    </row>
    <row r="197" spans="2:4" ht="15.75" customHeight="1">
      <c r="B197" s="38"/>
      <c r="D197" s="11"/>
    </row>
    <row r="198" spans="2:4" ht="15.75" customHeight="1">
      <c r="B198" s="38"/>
      <c r="D198" s="11"/>
    </row>
    <row r="199" spans="2:4" ht="15.75" customHeight="1">
      <c r="B199" s="38"/>
      <c r="D199" s="11"/>
    </row>
    <row r="200" spans="2:4" ht="15.75" customHeight="1">
      <c r="B200" s="38"/>
      <c r="D200" s="11"/>
    </row>
    <row r="201" spans="2:4" ht="15.75" customHeight="1">
      <c r="B201" s="38"/>
      <c r="D201" s="11"/>
    </row>
    <row r="202" spans="2:4" ht="15.75" customHeight="1">
      <c r="B202" s="38"/>
      <c r="D202" s="11"/>
    </row>
    <row r="203" spans="2:4" ht="15.75" customHeight="1">
      <c r="B203" s="38"/>
      <c r="D203" s="11"/>
    </row>
    <row r="204" spans="2:4" ht="15.75" customHeight="1">
      <c r="B204" s="38"/>
      <c r="D204" s="11"/>
    </row>
    <row r="205" spans="2:4" ht="15.75" customHeight="1">
      <c r="B205" s="38"/>
      <c r="D205" s="11"/>
    </row>
    <row r="206" spans="2:4" ht="15.75" customHeight="1">
      <c r="B206" s="38"/>
      <c r="D206" s="11"/>
    </row>
    <row r="207" spans="2:4" ht="15.75" customHeight="1">
      <c r="B207" s="38"/>
      <c r="D207" s="11"/>
    </row>
    <row r="208" spans="2:4" ht="15.75" customHeight="1">
      <c r="B208" s="38"/>
      <c r="D208" s="11"/>
    </row>
    <row r="209" spans="2:4" ht="15.75" customHeight="1">
      <c r="B209" s="38"/>
      <c r="D209" s="11"/>
    </row>
    <row r="210" spans="2:4" ht="15.75" customHeight="1">
      <c r="B210" s="38"/>
      <c r="D210" s="11"/>
    </row>
    <row r="211" spans="2:4" ht="15.75" customHeight="1">
      <c r="B211" s="38"/>
      <c r="D211" s="11"/>
    </row>
    <row r="212" spans="2:4" ht="15.75" customHeight="1">
      <c r="B212" s="38"/>
      <c r="D212" s="11"/>
    </row>
    <row r="213" spans="2:4" ht="15.75" customHeight="1">
      <c r="B213" s="38"/>
      <c r="D213" s="11"/>
    </row>
    <row r="214" spans="2:4" ht="15.75" customHeight="1">
      <c r="B214" s="38"/>
      <c r="D214" s="11"/>
    </row>
    <row r="215" spans="2:4" ht="15.75" customHeight="1">
      <c r="B215" s="38"/>
      <c r="D215" s="11"/>
    </row>
    <row r="216" spans="2:4" ht="15.75" customHeight="1">
      <c r="B216" s="38"/>
      <c r="D216" s="11"/>
    </row>
    <row r="217" spans="2:4" ht="15.75" customHeight="1">
      <c r="B217" s="38"/>
      <c r="D217" s="11"/>
    </row>
    <row r="218" spans="2:4" ht="15.75" customHeight="1">
      <c r="B218" s="38"/>
      <c r="D218" s="11"/>
    </row>
    <row r="219" spans="2:4" ht="15.75" customHeight="1">
      <c r="B219" s="38"/>
      <c r="D219" s="11"/>
    </row>
    <row r="220" spans="2:4" ht="15.75" customHeight="1">
      <c r="B220" s="38"/>
      <c r="D220" s="11"/>
    </row>
    <row r="221" spans="2:4" ht="15.75" customHeight="1">
      <c r="B221" s="38"/>
      <c r="D221" s="11"/>
    </row>
    <row r="222" spans="2:4" ht="15.75" customHeight="1">
      <c r="B222" s="38"/>
      <c r="D222" s="11"/>
    </row>
    <row r="223" spans="2:4" ht="15.75" customHeight="1">
      <c r="B223" s="38"/>
      <c r="D223" s="11"/>
    </row>
    <row r="224" spans="2:4" ht="15.75" customHeight="1">
      <c r="B224" s="38"/>
      <c r="D224" s="11"/>
    </row>
    <row r="225" spans="2:4" ht="15.75" customHeight="1">
      <c r="B225" s="38"/>
      <c r="D225" s="11"/>
    </row>
    <row r="226" spans="2:4" ht="15.75" customHeight="1">
      <c r="B226" s="38"/>
      <c r="D226" s="11"/>
    </row>
    <row r="227" spans="2:4" ht="15.75" customHeight="1">
      <c r="B227" s="38"/>
      <c r="D227" s="11"/>
    </row>
    <row r="228" spans="2:4" ht="15.75" customHeight="1">
      <c r="B228" s="38"/>
      <c r="D228" s="11"/>
    </row>
    <row r="229" spans="2:4" ht="15.75" customHeight="1">
      <c r="B229" s="38"/>
      <c r="D229" s="11"/>
    </row>
    <row r="230" spans="2:4" ht="15.75" customHeight="1">
      <c r="B230" s="38"/>
      <c r="D230" s="11"/>
    </row>
    <row r="231" spans="2:4" ht="15.75" customHeight="1">
      <c r="B231" s="38"/>
      <c r="D231" s="11"/>
    </row>
    <row r="232" spans="2:4" ht="15.75" customHeight="1">
      <c r="B232" s="38"/>
      <c r="D232" s="11"/>
    </row>
    <row r="233" spans="2:4" ht="15.75" customHeight="1">
      <c r="B233" s="38"/>
      <c r="D233" s="11"/>
    </row>
    <row r="234" spans="2:4" ht="15.75" customHeight="1">
      <c r="B234" s="38"/>
      <c r="D234" s="11"/>
    </row>
    <row r="235" spans="2:4" ht="15.75" customHeight="1">
      <c r="B235" s="38"/>
      <c r="D235" s="11"/>
    </row>
    <row r="236" spans="2:4" ht="15.75" customHeight="1">
      <c r="B236" s="38"/>
      <c r="D236" s="11"/>
    </row>
    <row r="237" spans="2:4" ht="15.75" customHeight="1">
      <c r="B237" s="38"/>
      <c r="D237" s="11"/>
    </row>
    <row r="238" spans="2:4" ht="15.75" customHeight="1">
      <c r="B238" s="38"/>
      <c r="D238" s="11"/>
    </row>
    <row r="239" spans="2:4" ht="15.75" customHeight="1">
      <c r="B239" s="38"/>
      <c r="D239" s="11"/>
    </row>
    <row r="240" spans="2:4" ht="15.75" customHeight="1">
      <c r="B240" s="38"/>
      <c r="D240" s="11"/>
    </row>
    <row r="241" spans="2:4" ht="15.75" customHeight="1">
      <c r="B241" s="38"/>
      <c r="D241" s="11"/>
    </row>
    <row r="242" spans="2:4" ht="15.75" customHeight="1">
      <c r="B242" s="38"/>
      <c r="D242" s="11"/>
    </row>
    <row r="243" spans="2:4" ht="15.75" customHeight="1">
      <c r="B243" s="38"/>
      <c r="D243" s="11"/>
    </row>
    <row r="244" spans="2:4" ht="15.75" customHeight="1">
      <c r="B244" s="38"/>
      <c r="D244" s="11"/>
    </row>
    <row r="245" spans="2:4" ht="15.75" customHeight="1">
      <c r="B245" s="38"/>
      <c r="D245" s="11"/>
    </row>
    <row r="246" spans="2:4" ht="15.75" customHeight="1">
      <c r="B246" s="38"/>
      <c r="D246" s="11"/>
    </row>
    <row r="247" spans="2:4" ht="15.75" customHeight="1">
      <c r="B247" s="38"/>
      <c r="D247" s="11"/>
    </row>
    <row r="248" spans="2:4" ht="15.75" customHeight="1">
      <c r="B248" s="38"/>
      <c r="D248" s="11"/>
    </row>
    <row r="249" spans="2:4" ht="15.75" customHeight="1">
      <c r="B249" s="38"/>
      <c r="D249" s="11"/>
    </row>
    <row r="250" spans="2:4" ht="15.75" customHeight="1">
      <c r="B250" s="38"/>
      <c r="D250" s="11"/>
    </row>
    <row r="251" spans="2:4" ht="15.75" customHeight="1">
      <c r="B251" s="38"/>
      <c r="D251" s="11"/>
    </row>
    <row r="252" spans="2:4" ht="15.75" customHeight="1">
      <c r="B252" s="38"/>
      <c r="D252" s="11"/>
    </row>
    <row r="253" spans="2:4" ht="15.75" customHeight="1">
      <c r="B253" s="38"/>
      <c r="D253" s="11"/>
    </row>
    <row r="254" spans="2:4" ht="15.75" customHeight="1">
      <c r="B254" s="38"/>
      <c r="D254" s="11"/>
    </row>
    <row r="255" spans="2:4" ht="15.75" customHeight="1">
      <c r="B255" s="38"/>
      <c r="D255" s="11"/>
    </row>
    <row r="256" spans="2:4" ht="15.75" customHeight="1">
      <c r="B256" s="38"/>
      <c r="D256" s="11"/>
    </row>
    <row r="257" spans="2:4" ht="15.75" customHeight="1">
      <c r="B257" s="38"/>
      <c r="D257" s="11"/>
    </row>
    <row r="258" spans="2:4" ht="15.75" customHeight="1">
      <c r="B258" s="38"/>
      <c r="D258" s="11"/>
    </row>
    <row r="259" spans="2:4" ht="15.75" customHeight="1">
      <c r="B259" s="38"/>
      <c r="D259" s="11"/>
    </row>
    <row r="260" spans="2:4" ht="15.75" customHeight="1">
      <c r="B260" s="38"/>
      <c r="D260" s="11"/>
    </row>
    <row r="261" spans="2:4" ht="15.75" customHeight="1">
      <c r="B261" s="38"/>
      <c r="D261" s="11"/>
    </row>
    <row r="262" spans="2:4" ht="15.75" customHeight="1">
      <c r="B262" s="38"/>
      <c r="D262" s="11"/>
    </row>
    <row r="263" spans="2:4" ht="15.75" customHeight="1">
      <c r="B263" s="38"/>
      <c r="D263" s="11"/>
    </row>
    <row r="264" spans="2:4" ht="15.75" customHeight="1">
      <c r="B264" s="38"/>
      <c r="D264" s="11"/>
    </row>
    <row r="265" spans="2:4" ht="15.75" customHeight="1">
      <c r="B265" s="38"/>
      <c r="D265" s="11"/>
    </row>
    <row r="266" spans="2:4" ht="15.75" customHeight="1">
      <c r="B266" s="38"/>
      <c r="D266" s="11"/>
    </row>
    <row r="267" spans="2:4" ht="15.75" customHeight="1">
      <c r="B267" s="38"/>
      <c r="D267" s="11"/>
    </row>
    <row r="268" spans="2:4" ht="15.75" customHeight="1">
      <c r="B268" s="38"/>
      <c r="D268" s="11"/>
    </row>
    <row r="269" spans="2:4" ht="15.75" customHeight="1">
      <c r="B269" s="38"/>
      <c r="D269" s="11"/>
    </row>
    <row r="270" spans="2:4" ht="15.75" customHeight="1">
      <c r="B270" s="38"/>
      <c r="D270" s="11"/>
    </row>
    <row r="271" spans="2:4" ht="15.75" customHeight="1">
      <c r="B271" s="38"/>
      <c r="D271" s="11"/>
    </row>
    <row r="272" spans="2:4" ht="15.75" customHeight="1">
      <c r="B272" s="38"/>
      <c r="D272" s="11"/>
    </row>
    <row r="273" spans="2:4" ht="15.75" customHeight="1">
      <c r="B273" s="38"/>
      <c r="D273" s="11"/>
    </row>
    <row r="274" spans="2:4" ht="15.75" customHeight="1">
      <c r="B274" s="38"/>
      <c r="D274" s="11"/>
    </row>
    <row r="275" spans="2:4" ht="15.75" customHeight="1">
      <c r="B275" s="38"/>
      <c r="D275" s="11"/>
    </row>
    <row r="276" spans="2:4" ht="15.75" customHeight="1">
      <c r="B276" s="38"/>
      <c r="D276" s="11"/>
    </row>
    <row r="277" spans="2:4" ht="15.75" customHeight="1">
      <c r="B277" s="38"/>
      <c r="D277" s="11"/>
    </row>
    <row r="278" spans="2:4" ht="15.75" customHeight="1">
      <c r="B278" s="38"/>
      <c r="D278" s="11"/>
    </row>
    <row r="279" spans="2:4" ht="15.75" customHeight="1">
      <c r="B279" s="38"/>
      <c r="D279" s="11"/>
    </row>
    <row r="280" spans="2:4" ht="15.75" customHeight="1">
      <c r="B280" s="38"/>
      <c r="D280" s="11"/>
    </row>
    <row r="281" spans="2:4" ht="15.75" customHeight="1">
      <c r="B281" s="38"/>
      <c r="D281" s="11"/>
    </row>
    <row r="282" spans="2:4" ht="15.75" customHeight="1">
      <c r="B282" s="38"/>
      <c r="D282" s="11"/>
    </row>
    <row r="283" spans="2:4" ht="15.75" customHeight="1">
      <c r="B283" s="38"/>
      <c r="D283" s="11"/>
    </row>
    <row r="284" spans="2:4" ht="15.75" customHeight="1">
      <c r="B284" s="38"/>
      <c r="D284" s="11"/>
    </row>
    <row r="285" spans="2:4" ht="15.75" customHeight="1">
      <c r="B285" s="38"/>
      <c r="D285" s="11"/>
    </row>
    <row r="286" spans="2:4" ht="15.75" customHeight="1">
      <c r="B286" s="38"/>
      <c r="D286" s="11"/>
    </row>
    <row r="287" spans="2:4" ht="15.75" customHeight="1">
      <c r="B287" s="38"/>
      <c r="D287" s="11"/>
    </row>
    <row r="288" spans="2:4" ht="15.75" customHeight="1">
      <c r="B288" s="38"/>
      <c r="D288" s="11"/>
    </row>
    <row r="289" spans="2:4" ht="15.75" customHeight="1">
      <c r="B289" s="38"/>
      <c r="D289" s="11"/>
    </row>
    <row r="290" spans="2:4" ht="15.75" customHeight="1">
      <c r="B290" s="38"/>
      <c r="D290" s="11"/>
    </row>
    <row r="291" spans="2:4" ht="15.75" customHeight="1">
      <c r="B291" s="38"/>
      <c r="D291" s="11"/>
    </row>
    <row r="292" spans="2:4" ht="15.75" customHeight="1">
      <c r="B292" s="38"/>
      <c r="D292" s="11"/>
    </row>
    <row r="293" spans="2:4" ht="15.75" customHeight="1">
      <c r="B293" s="38"/>
      <c r="D293" s="11"/>
    </row>
    <row r="294" spans="2:4" ht="15.75" customHeight="1">
      <c r="B294" s="38"/>
      <c r="D294" s="11"/>
    </row>
    <row r="295" spans="2:4" ht="15.75" customHeight="1">
      <c r="B295" s="38"/>
      <c r="D295" s="11"/>
    </row>
    <row r="296" spans="2:4" ht="15.75" customHeight="1">
      <c r="B296" s="38"/>
      <c r="D296" s="11"/>
    </row>
    <row r="297" spans="2:4" ht="15.75" customHeight="1">
      <c r="B297" s="38"/>
      <c r="D297" s="11"/>
    </row>
    <row r="298" spans="2:4" ht="15.75" customHeight="1">
      <c r="B298" s="38"/>
      <c r="D298" s="11"/>
    </row>
    <row r="299" spans="2:4" ht="15.75" customHeight="1">
      <c r="B299" s="38"/>
      <c r="D299" s="11"/>
    </row>
    <row r="300" spans="2:4" ht="15.75" customHeight="1">
      <c r="B300" s="38"/>
      <c r="D300" s="11"/>
    </row>
    <row r="301" spans="2:4" ht="15.75" customHeight="1">
      <c r="B301" s="38"/>
      <c r="D301" s="11"/>
    </row>
    <row r="302" spans="2:4" ht="15.75" customHeight="1">
      <c r="B302" s="38"/>
      <c r="D302" s="11"/>
    </row>
    <row r="303" spans="2:4" ht="15.75" customHeight="1">
      <c r="B303" s="38"/>
      <c r="D303" s="11"/>
    </row>
    <row r="304" spans="2:4" ht="15.75" customHeight="1">
      <c r="B304" s="38"/>
      <c r="D304" s="11"/>
    </row>
    <row r="305" spans="2:4" ht="15.75" customHeight="1">
      <c r="B305" s="38"/>
      <c r="D305" s="11"/>
    </row>
    <row r="306" spans="2:4" ht="15.75" customHeight="1">
      <c r="B306" s="38"/>
      <c r="D306" s="11"/>
    </row>
    <row r="307" spans="2:4" ht="15.75" customHeight="1">
      <c r="B307" s="38"/>
      <c r="D307" s="11"/>
    </row>
    <row r="308" spans="2:4" ht="15.75" customHeight="1">
      <c r="B308" s="38"/>
      <c r="D308" s="11"/>
    </row>
    <row r="309" spans="2:4" ht="15.75" customHeight="1">
      <c r="B309" s="38"/>
      <c r="D309" s="11"/>
    </row>
    <row r="310" spans="2:4" ht="15.75" customHeight="1">
      <c r="B310" s="38"/>
      <c r="D310" s="11"/>
    </row>
    <row r="311" spans="2:4" ht="15.75" customHeight="1">
      <c r="B311" s="38"/>
      <c r="D311" s="11"/>
    </row>
    <row r="312" spans="2:4" ht="15.75" customHeight="1">
      <c r="B312" s="38"/>
      <c r="D312" s="11"/>
    </row>
    <row r="313" spans="2:4" ht="15.75" customHeight="1">
      <c r="B313" s="38"/>
      <c r="D313" s="11"/>
    </row>
    <row r="314" spans="2:4" ht="15.75" customHeight="1">
      <c r="B314" s="38"/>
      <c r="D314" s="11"/>
    </row>
    <row r="315" spans="2:4" ht="15.75" customHeight="1">
      <c r="B315" s="38"/>
      <c r="D315" s="11"/>
    </row>
    <row r="316" spans="2:4" ht="15.75" customHeight="1">
      <c r="B316" s="38"/>
      <c r="D316" s="11"/>
    </row>
    <row r="317" spans="2:4" ht="15.75" customHeight="1">
      <c r="B317" s="38"/>
      <c r="D317" s="11"/>
    </row>
    <row r="318" spans="2:4" ht="15.75" customHeight="1">
      <c r="B318" s="38"/>
      <c r="D318" s="11"/>
    </row>
    <row r="319" spans="2:4" ht="15.75" customHeight="1">
      <c r="B319" s="38"/>
      <c r="D319" s="11"/>
    </row>
    <row r="320" spans="2:4" ht="15.75" customHeight="1">
      <c r="B320" s="38"/>
      <c r="D320" s="11"/>
    </row>
    <row r="321" spans="2:4" ht="15.75" customHeight="1">
      <c r="B321" s="38"/>
      <c r="D321" s="11"/>
    </row>
    <row r="322" spans="2:4" ht="15.75" customHeight="1">
      <c r="B322" s="38"/>
      <c r="D322" s="11"/>
    </row>
    <row r="323" spans="2:4" ht="15.75" customHeight="1">
      <c r="B323" s="38"/>
      <c r="D323" s="11"/>
    </row>
    <row r="324" spans="2:4" ht="15.75" customHeight="1">
      <c r="B324" s="38"/>
      <c r="D324" s="11"/>
    </row>
    <row r="325" spans="2:4" ht="15.75" customHeight="1">
      <c r="B325" s="38"/>
      <c r="D325" s="11"/>
    </row>
    <row r="326" spans="2:4" ht="15.75" customHeight="1">
      <c r="B326" s="38"/>
      <c r="D326" s="11"/>
    </row>
    <row r="327" spans="2:4" ht="15.75" customHeight="1">
      <c r="B327" s="38"/>
      <c r="D327" s="11"/>
    </row>
    <row r="328" spans="2:4" ht="15.75" customHeight="1">
      <c r="B328" s="38"/>
      <c r="D328" s="11"/>
    </row>
    <row r="329" spans="2:4" ht="15.75" customHeight="1">
      <c r="B329" s="38"/>
      <c r="D329" s="11"/>
    </row>
    <row r="330" spans="2:4" ht="15.75" customHeight="1">
      <c r="B330" s="38"/>
      <c r="D330" s="11"/>
    </row>
    <row r="331" spans="2:4" ht="15.75" customHeight="1">
      <c r="B331" s="38"/>
      <c r="D331" s="11"/>
    </row>
    <row r="332" spans="2:4" ht="15.75" customHeight="1">
      <c r="B332" s="38"/>
      <c r="D332" s="11"/>
    </row>
    <row r="333" spans="2:4" ht="15.75" customHeight="1">
      <c r="B333" s="38"/>
      <c r="D333" s="11"/>
    </row>
    <row r="334" spans="2:4" ht="15.75" customHeight="1">
      <c r="B334" s="38"/>
      <c r="D334" s="11"/>
    </row>
    <row r="335" spans="2:4" ht="15.75" customHeight="1">
      <c r="B335" s="38"/>
      <c r="D335" s="11"/>
    </row>
    <row r="336" spans="2:4" ht="15.75" customHeight="1">
      <c r="B336" s="38"/>
      <c r="D336" s="11"/>
    </row>
    <row r="337" spans="2:4" ht="15.75" customHeight="1">
      <c r="B337" s="38"/>
      <c r="D337" s="11"/>
    </row>
    <row r="338" spans="2:4" ht="15.75" customHeight="1">
      <c r="B338" s="38"/>
      <c r="D338" s="11"/>
    </row>
    <row r="339" spans="2:4" ht="15.75" customHeight="1">
      <c r="B339" s="38"/>
      <c r="D339" s="11"/>
    </row>
    <row r="340" spans="2:4" ht="15.75" customHeight="1">
      <c r="B340" s="38"/>
      <c r="D340" s="11"/>
    </row>
    <row r="341" spans="2:4" ht="15.75" customHeight="1">
      <c r="B341" s="38"/>
      <c r="D341" s="11"/>
    </row>
    <row r="342" spans="2:4" ht="15.75" customHeight="1">
      <c r="B342" s="38"/>
      <c r="D342" s="11"/>
    </row>
    <row r="343" spans="2:4" ht="15.75" customHeight="1">
      <c r="B343" s="38"/>
      <c r="D343" s="11"/>
    </row>
    <row r="344" spans="2:4" ht="15.75" customHeight="1">
      <c r="B344" s="38"/>
      <c r="D344" s="11"/>
    </row>
    <row r="345" spans="2:4" ht="15.75" customHeight="1">
      <c r="B345" s="38"/>
      <c r="D345" s="11"/>
    </row>
    <row r="346" spans="2:4" ht="15.75" customHeight="1">
      <c r="B346" s="38"/>
      <c r="D346" s="11"/>
    </row>
    <row r="347" spans="2:4" ht="15.75" customHeight="1">
      <c r="B347" s="38"/>
      <c r="D347" s="11"/>
    </row>
    <row r="348" spans="2:4" ht="15.75" customHeight="1">
      <c r="B348" s="38"/>
      <c r="D348" s="11"/>
    </row>
    <row r="349" spans="2:4" ht="15.75" customHeight="1">
      <c r="B349" s="38"/>
      <c r="D349" s="11"/>
    </row>
    <row r="350" spans="2:4" ht="15.75" customHeight="1">
      <c r="B350" s="38"/>
      <c r="D350" s="11"/>
    </row>
    <row r="351" spans="2:4" ht="15.75" customHeight="1">
      <c r="B351" s="38"/>
      <c r="D351" s="11"/>
    </row>
    <row r="352" spans="2:4" ht="15.75" customHeight="1">
      <c r="B352" s="38"/>
      <c r="D352" s="11"/>
    </row>
    <row r="353" spans="2:4" ht="15.75" customHeight="1">
      <c r="B353" s="38"/>
      <c r="D353" s="11"/>
    </row>
    <row r="354" spans="2:4" ht="15.75" customHeight="1">
      <c r="B354" s="38"/>
      <c r="D354" s="11"/>
    </row>
    <row r="355" spans="2:4" ht="15.75" customHeight="1">
      <c r="B355" s="38"/>
      <c r="D355" s="11"/>
    </row>
    <row r="356" spans="2:4" ht="15.75" customHeight="1">
      <c r="B356" s="38"/>
      <c r="D356" s="11"/>
    </row>
    <row r="357" spans="2:4" ht="15.75" customHeight="1">
      <c r="B357" s="38"/>
      <c r="D357" s="11"/>
    </row>
    <row r="358" spans="2:4" ht="15.75" customHeight="1">
      <c r="B358" s="38"/>
      <c r="D358" s="11"/>
    </row>
    <row r="359" spans="2:4" ht="15.75" customHeight="1">
      <c r="B359" s="38"/>
      <c r="D359" s="11"/>
    </row>
    <row r="360" spans="2:4" ht="15.75" customHeight="1">
      <c r="B360" s="38"/>
      <c r="D360" s="11"/>
    </row>
    <row r="361" spans="2:4" ht="15.75" customHeight="1">
      <c r="B361" s="38"/>
      <c r="D361" s="11"/>
    </row>
    <row r="362" spans="2:4" ht="15.75" customHeight="1">
      <c r="B362" s="38"/>
      <c r="D362" s="11"/>
    </row>
    <row r="363" spans="2:4" ht="15.75" customHeight="1">
      <c r="B363" s="38"/>
      <c r="D363" s="11"/>
    </row>
    <row r="364" spans="2:4" ht="15.75" customHeight="1">
      <c r="B364" s="38"/>
      <c r="D364" s="11"/>
    </row>
    <row r="365" spans="2:4" ht="15.75" customHeight="1">
      <c r="B365" s="38"/>
      <c r="D365" s="11"/>
    </row>
    <row r="366" spans="2:4" ht="15.75" customHeight="1">
      <c r="B366" s="38"/>
      <c r="D366" s="11"/>
    </row>
    <row r="367" spans="2:4" ht="15.75" customHeight="1">
      <c r="B367" s="38"/>
      <c r="D367" s="11"/>
    </row>
    <row r="368" spans="2:4" ht="15.75" customHeight="1">
      <c r="B368" s="38"/>
      <c r="D368" s="11"/>
    </row>
    <row r="369" spans="2:4" ht="15.75" customHeight="1">
      <c r="B369" s="38"/>
      <c r="D369" s="11"/>
    </row>
    <row r="370" spans="2:4" ht="15.75" customHeight="1">
      <c r="B370" s="38"/>
      <c r="D370" s="11"/>
    </row>
    <row r="371" spans="2:4" ht="15.75" customHeight="1">
      <c r="B371" s="38"/>
      <c r="D371" s="11"/>
    </row>
    <row r="372" spans="2:4" ht="15.75" customHeight="1">
      <c r="B372" s="38"/>
      <c r="D372" s="11"/>
    </row>
    <row r="373" spans="2:4" ht="15.75" customHeight="1">
      <c r="B373" s="38"/>
      <c r="D373" s="11"/>
    </row>
    <row r="374" spans="2:4" ht="15.75" customHeight="1">
      <c r="B374" s="38"/>
      <c r="D374" s="11"/>
    </row>
    <row r="375" spans="2:4" ht="15.75" customHeight="1">
      <c r="B375" s="38"/>
      <c r="D375" s="11"/>
    </row>
    <row r="376" spans="2:4" ht="15.75" customHeight="1">
      <c r="B376" s="38"/>
      <c r="D376" s="11"/>
    </row>
    <row r="377" spans="2:4" ht="15.75" customHeight="1">
      <c r="B377" s="38"/>
      <c r="D377" s="11"/>
    </row>
    <row r="378" spans="2:4" ht="15.75" customHeight="1">
      <c r="B378" s="38"/>
      <c r="D378" s="11"/>
    </row>
    <row r="379" spans="2:4" ht="15.75" customHeight="1">
      <c r="B379" s="38"/>
      <c r="D379" s="11"/>
    </row>
    <row r="380" spans="2:4" ht="15.75" customHeight="1">
      <c r="B380" s="38"/>
      <c r="D380" s="11"/>
    </row>
    <row r="381" spans="2:4" ht="15.75" customHeight="1">
      <c r="B381" s="38"/>
      <c r="D381" s="11"/>
    </row>
    <row r="382" spans="2:4" ht="15.75" customHeight="1">
      <c r="B382" s="38"/>
      <c r="D382" s="11"/>
    </row>
    <row r="383" spans="2:4" ht="15.75" customHeight="1">
      <c r="B383" s="38"/>
      <c r="D383" s="11"/>
    </row>
    <row r="384" spans="2:4" ht="15.75" customHeight="1">
      <c r="B384" s="38"/>
      <c r="D384" s="11"/>
    </row>
    <row r="385" spans="2:4" ht="15.75" customHeight="1">
      <c r="B385" s="38"/>
      <c r="D385" s="11"/>
    </row>
    <row r="386" spans="2:4" ht="15.75" customHeight="1">
      <c r="B386" s="38"/>
      <c r="D386" s="11"/>
    </row>
    <row r="387" spans="2:4" ht="15.75" customHeight="1">
      <c r="B387" s="38"/>
      <c r="D387" s="11"/>
    </row>
    <row r="388" spans="2:4" ht="15.75" customHeight="1">
      <c r="B388" s="38"/>
      <c r="D388" s="11"/>
    </row>
    <row r="389" spans="2:4" ht="15.75" customHeight="1">
      <c r="B389" s="38"/>
      <c r="D389" s="11"/>
    </row>
    <row r="390" spans="2:4" ht="15.75" customHeight="1">
      <c r="B390" s="38"/>
      <c r="D390" s="11"/>
    </row>
    <row r="391" spans="2:4" ht="15.75" customHeight="1">
      <c r="B391" s="38"/>
      <c r="D391" s="11"/>
    </row>
    <row r="392" spans="2:4" ht="15.75" customHeight="1">
      <c r="B392" s="38"/>
      <c r="D392" s="11"/>
    </row>
    <row r="393" spans="2:4" ht="15.75" customHeight="1">
      <c r="B393" s="38"/>
      <c r="D393" s="11"/>
    </row>
    <row r="394" spans="2:4" ht="15.75" customHeight="1">
      <c r="B394" s="38"/>
      <c r="D394" s="11"/>
    </row>
    <row r="395" spans="2:4" ht="15.75" customHeight="1">
      <c r="B395" s="38"/>
      <c r="D395" s="11"/>
    </row>
    <row r="396" spans="2:4" ht="15.75" customHeight="1">
      <c r="B396" s="38"/>
      <c r="D396" s="11"/>
    </row>
    <row r="397" spans="2:4" ht="15.75" customHeight="1">
      <c r="B397" s="38"/>
      <c r="D397" s="11"/>
    </row>
    <row r="398" spans="2:4" ht="15.75" customHeight="1">
      <c r="B398" s="38"/>
      <c r="D398" s="11"/>
    </row>
    <row r="399" spans="2:4" ht="15.75" customHeight="1">
      <c r="B399" s="38"/>
      <c r="D399" s="11"/>
    </row>
    <row r="400" spans="2:4" ht="15.75" customHeight="1">
      <c r="B400" s="38"/>
      <c r="D400" s="11"/>
    </row>
    <row r="401" spans="2:4" ht="15.75" customHeight="1">
      <c r="B401" s="38"/>
      <c r="D401" s="11"/>
    </row>
    <row r="402" spans="2:4" ht="15.75" customHeight="1">
      <c r="B402" s="38"/>
      <c r="D402" s="11"/>
    </row>
    <row r="403" spans="2:4" ht="15.75" customHeight="1">
      <c r="B403" s="38"/>
      <c r="D403" s="11"/>
    </row>
    <row r="404" spans="2:4" ht="15.75" customHeight="1">
      <c r="B404" s="38"/>
      <c r="D404" s="11"/>
    </row>
    <row r="405" spans="2:4" ht="15.75" customHeight="1">
      <c r="B405" s="38"/>
      <c r="D405" s="11"/>
    </row>
    <row r="406" spans="2:4" ht="15.75" customHeight="1">
      <c r="B406" s="38"/>
      <c r="D406" s="11"/>
    </row>
    <row r="407" spans="2:4" ht="15.75" customHeight="1">
      <c r="B407" s="38"/>
      <c r="D407" s="11"/>
    </row>
    <row r="408" spans="2:4" ht="15.75" customHeight="1">
      <c r="B408" s="38"/>
      <c r="D408" s="11"/>
    </row>
    <row r="409" spans="2:4" ht="15.75" customHeight="1">
      <c r="B409" s="38"/>
      <c r="D409" s="11"/>
    </row>
    <row r="410" spans="2:4" ht="15.75" customHeight="1">
      <c r="B410" s="38"/>
      <c r="D410" s="11"/>
    </row>
    <row r="411" spans="2:4" ht="15.75" customHeight="1">
      <c r="B411" s="38"/>
      <c r="D411" s="11"/>
    </row>
    <row r="412" spans="2:4" ht="15.75" customHeight="1">
      <c r="B412" s="38"/>
      <c r="D412" s="11"/>
    </row>
    <row r="413" spans="2:4" ht="15.75" customHeight="1">
      <c r="B413" s="38"/>
      <c r="D413" s="11"/>
    </row>
    <row r="414" spans="2:4" ht="15.75" customHeight="1">
      <c r="B414" s="38"/>
      <c r="D414" s="11"/>
    </row>
    <row r="415" spans="2:4" ht="15.75" customHeight="1">
      <c r="B415" s="38"/>
      <c r="D415" s="11"/>
    </row>
    <row r="416" spans="2:4" ht="15.75" customHeight="1">
      <c r="B416" s="38"/>
      <c r="D416" s="11"/>
    </row>
    <row r="417" spans="2:4" ht="15.75" customHeight="1">
      <c r="B417" s="38"/>
      <c r="D417" s="11"/>
    </row>
    <row r="418" spans="2:4" ht="15.75" customHeight="1">
      <c r="B418" s="38"/>
      <c r="D418" s="11"/>
    </row>
    <row r="419" spans="2:4" ht="15.75" customHeight="1">
      <c r="B419" s="38"/>
      <c r="D419" s="11"/>
    </row>
    <row r="420" spans="2:4" ht="15.75" customHeight="1">
      <c r="B420" s="38"/>
      <c r="D420" s="11"/>
    </row>
    <row r="421" spans="2:4" ht="15.75" customHeight="1">
      <c r="B421" s="38"/>
      <c r="D421" s="11"/>
    </row>
    <row r="422" spans="2:4" ht="15.75" customHeight="1">
      <c r="B422" s="38"/>
      <c r="D422" s="11"/>
    </row>
    <row r="423" spans="2:4" ht="15.75" customHeight="1">
      <c r="B423" s="38"/>
      <c r="D423" s="11"/>
    </row>
    <row r="424" spans="2:4" ht="15.75" customHeight="1">
      <c r="B424" s="38"/>
      <c r="D424" s="11"/>
    </row>
    <row r="425" spans="2:4" ht="15.75" customHeight="1">
      <c r="B425" s="38"/>
      <c r="D425" s="11"/>
    </row>
    <row r="426" spans="2:4" ht="15.75" customHeight="1">
      <c r="B426" s="38"/>
      <c r="D426" s="11"/>
    </row>
    <row r="427" spans="2:4" ht="15.75" customHeight="1">
      <c r="B427" s="38"/>
      <c r="D427" s="11"/>
    </row>
    <row r="428" spans="2:4" ht="15.75" customHeight="1">
      <c r="B428" s="38"/>
      <c r="D428" s="11"/>
    </row>
    <row r="429" spans="2:4" ht="15.75" customHeight="1">
      <c r="B429" s="38"/>
      <c r="D429" s="11"/>
    </row>
    <row r="430" spans="2:4" ht="15.75" customHeight="1">
      <c r="B430" s="38"/>
      <c r="D430" s="11"/>
    </row>
    <row r="431" spans="2:4" ht="15.75" customHeight="1">
      <c r="B431" s="38"/>
      <c r="D431" s="11"/>
    </row>
    <row r="432" spans="2:4" ht="15.75" customHeight="1">
      <c r="B432" s="38"/>
      <c r="D432" s="11"/>
    </row>
    <row r="433" spans="2:4" ht="15.75" customHeight="1">
      <c r="B433" s="38"/>
      <c r="D433" s="11"/>
    </row>
    <row r="434" spans="2:4" ht="15.75" customHeight="1">
      <c r="B434" s="38"/>
      <c r="D434" s="11"/>
    </row>
    <row r="435" spans="2:4" ht="15.75" customHeight="1">
      <c r="B435" s="38"/>
      <c r="D435" s="11"/>
    </row>
    <row r="436" spans="2:4" ht="15.75" customHeight="1">
      <c r="B436" s="38"/>
      <c r="D436" s="11"/>
    </row>
    <row r="437" spans="2:4" ht="15.75" customHeight="1">
      <c r="B437" s="38"/>
      <c r="D437" s="11"/>
    </row>
    <row r="438" spans="2:4" ht="15.75" customHeight="1">
      <c r="B438" s="38"/>
      <c r="D438" s="11"/>
    </row>
    <row r="439" spans="2:4" ht="15.75" customHeight="1">
      <c r="B439" s="38"/>
      <c r="D439" s="11"/>
    </row>
    <row r="440" spans="2:4" ht="15.75" customHeight="1">
      <c r="B440" s="38"/>
      <c r="D440" s="11"/>
    </row>
    <row r="441" spans="2:4" ht="15.75" customHeight="1">
      <c r="B441" s="38"/>
      <c r="D441" s="11"/>
    </row>
    <row r="442" spans="2:4" ht="15.75" customHeight="1">
      <c r="B442" s="38"/>
      <c r="D442" s="11"/>
    </row>
    <row r="443" spans="2:4" ht="15.75" customHeight="1">
      <c r="B443" s="38"/>
      <c r="D443" s="11"/>
    </row>
    <row r="444" spans="2:4" ht="15.75" customHeight="1">
      <c r="B444" s="38"/>
      <c r="D444" s="11"/>
    </row>
    <row r="445" spans="2:4" ht="15.75" customHeight="1">
      <c r="B445" s="38"/>
      <c r="D445" s="11"/>
    </row>
    <row r="446" spans="2:4" ht="15.75" customHeight="1">
      <c r="B446" s="38"/>
      <c r="D446" s="11"/>
    </row>
    <row r="447" spans="2:4" ht="15.75" customHeight="1">
      <c r="B447" s="38"/>
      <c r="D447" s="11"/>
    </row>
    <row r="448" spans="2:4" ht="15.75" customHeight="1">
      <c r="B448" s="38"/>
      <c r="D448" s="11"/>
    </row>
    <row r="449" spans="2:4" ht="15.75" customHeight="1">
      <c r="B449" s="38"/>
      <c r="D449" s="11"/>
    </row>
    <row r="450" spans="2:4" ht="15.75" customHeight="1">
      <c r="B450" s="38"/>
      <c r="D450" s="11"/>
    </row>
    <row r="451" spans="2:4" ht="15.75" customHeight="1">
      <c r="B451" s="38"/>
      <c r="D451" s="11"/>
    </row>
    <row r="452" spans="2:4" ht="15.75" customHeight="1">
      <c r="B452" s="38"/>
      <c r="D452" s="11"/>
    </row>
    <row r="453" spans="2:4" ht="15.75" customHeight="1">
      <c r="B453" s="38"/>
      <c r="D453" s="11"/>
    </row>
    <row r="454" spans="2:4" ht="15.75" customHeight="1">
      <c r="B454" s="38"/>
      <c r="D454" s="11"/>
    </row>
    <row r="455" spans="2:4" ht="15.75" customHeight="1">
      <c r="B455" s="38"/>
      <c r="D455" s="11"/>
    </row>
    <row r="456" spans="2:4" ht="15.75" customHeight="1">
      <c r="B456" s="38"/>
      <c r="D456" s="11"/>
    </row>
    <row r="457" spans="2:4" ht="15.75" customHeight="1">
      <c r="B457" s="38"/>
      <c r="D457" s="11"/>
    </row>
    <row r="458" spans="2:4" ht="15.75" customHeight="1">
      <c r="B458" s="38"/>
      <c r="D458" s="11"/>
    </row>
    <row r="459" spans="2:4" ht="15.75" customHeight="1">
      <c r="B459" s="38"/>
      <c r="D459" s="11"/>
    </row>
    <row r="460" spans="2:4" ht="15.75" customHeight="1">
      <c r="B460" s="38"/>
      <c r="D460" s="11"/>
    </row>
    <row r="461" spans="2:4" ht="15.75" customHeight="1">
      <c r="B461" s="38"/>
      <c r="D461" s="11"/>
    </row>
    <row r="462" spans="2:4" ht="15.75" customHeight="1">
      <c r="B462" s="38"/>
      <c r="D462" s="11"/>
    </row>
    <row r="463" spans="2:4" ht="15.75" customHeight="1">
      <c r="B463" s="38"/>
      <c r="D463" s="11"/>
    </row>
    <row r="464" spans="2:4" ht="15.75" customHeight="1">
      <c r="B464" s="38"/>
      <c r="D464" s="11"/>
    </row>
    <row r="465" spans="2:4" ht="15.75" customHeight="1">
      <c r="B465" s="38"/>
      <c r="D465" s="11"/>
    </row>
    <row r="466" spans="2:4" ht="15.75" customHeight="1">
      <c r="B466" s="38"/>
      <c r="D466" s="11"/>
    </row>
    <row r="467" spans="2:4" ht="15.75" customHeight="1">
      <c r="B467" s="38"/>
      <c r="D467" s="11"/>
    </row>
    <row r="468" spans="2:4" ht="15.75" customHeight="1">
      <c r="B468" s="38"/>
      <c r="D468" s="11"/>
    </row>
    <row r="469" spans="2:4" ht="15.75" customHeight="1">
      <c r="B469" s="38"/>
      <c r="D469" s="11"/>
    </row>
    <row r="470" spans="2:4" ht="15.75" customHeight="1">
      <c r="B470" s="38"/>
      <c r="D470" s="11"/>
    </row>
    <row r="471" spans="2:4" ht="15.75" customHeight="1">
      <c r="B471" s="38"/>
      <c r="D471" s="11"/>
    </row>
    <row r="472" spans="2:4" ht="15.75" customHeight="1">
      <c r="B472" s="38"/>
      <c r="D472" s="11"/>
    </row>
    <row r="473" spans="2:4" ht="15.75" customHeight="1">
      <c r="B473" s="38"/>
      <c r="D473" s="11"/>
    </row>
    <row r="474" spans="2:4" ht="15.75" customHeight="1">
      <c r="B474" s="38"/>
      <c r="D474" s="11"/>
    </row>
    <row r="475" spans="2:4" ht="15.75" customHeight="1">
      <c r="B475" s="38"/>
      <c r="D475" s="11"/>
    </row>
    <row r="476" spans="2:4" ht="15.75" customHeight="1">
      <c r="B476" s="38"/>
      <c r="D476" s="11"/>
    </row>
    <row r="477" spans="2:4" ht="15.75" customHeight="1">
      <c r="B477" s="38"/>
      <c r="D477" s="11"/>
    </row>
    <row r="478" spans="2:4" ht="15.75" customHeight="1">
      <c r="B478" s="38"/>
      <c r="D478" s="11"/>
    </row>
    <row r="479" spans="2:4" ht="15.75" customHeight="1">
      <c r="B479" s="38"/>
      <c r="D479" s="11"/>
    </row>
    <row r="480" spans="2:4" ht="15.75" customHeight="1">
      <c r="B480" s="38"/>
      <c r="D480" s="11"/>
    </row>
    <row r="481" spans="2:4" ht="15.75" customHeight="1">
      <c r="B481" s="38"/>
      <c r="D481" s="11"/>
    </row>
    <row r="482" spans="2:4" ht="15.75" customHeight="1">
      <c r="B482" s="38"/>
      <c r="D482" s="11"/>
    </row>
    <row r="483" spans="2:4" ht="15.75" customHeight="1">
      <c r="B483" s="38"/>
      <c r="D483" s="11"/>
    </row>
    <row r="484" spans="2:4" ht="15.75" customHeight="1">
      <c r="B484" s="38"/>
      <c r="D484" s="11"/>
    </row>
    <row r="485" spans="2:4" ht="15.75" customHeight="1">
      <c r="B485" s="38"/>
      <c r="D485" s="11"/>
    </row>
    <row r="486" spans="2:4" ht="15.75" customHeight="1">
      <c r="B486" s="38"/>
      <c r="D486" s="11"/>
    </row>
    <row r="487" spans="2:4" ht="15.75" customHeight="1">
      <c r="B487" s="38"/>
      <c r="D487" s="11"/>
    </row>
    <row r="488" spans="2:4" ht="15.75" customHeight="1">
      <c r="B488" s="38"/>
      <c r="D488" s="11"/>
    </row>
    <row r="489" spans="2:4" ht="15.75" customHeight="1">
      <c r="B489" s="38"/>
      <c r="D489" s="11"/>
    </row>
    <row r="490" spans="2:4" ht="15.75" customHeight="1">
      <c r="B490" s="38"/>
      <c r="D490" s="11"/>
    </row>
    <row r="491" spans="2:4" ht="15.75" customHeight="1">
      <c r="B491" s="38"/>
      <c r="D491" s="11"/>
    </row>
    <row r="492" spans="2:4" ht="15.75" customHeight="1">
      <c r="B492" s="38"/>
      <c r="D492" s="11"/>
    </row>
    <row r="493" spans="2:4" ht="15.75" customHeight="1">
      <c r="B493" s="38"/>
      <c r="D493" s="11"/>
    </row>
    <row r="494" spans="2:4" ht="15.75" customHeight="1">
      <c r="B494" s="38"/>
      <c r="D494" s="11"/>
    </row>
    <row r="495" spans="2:4" ht="15.75" customHeight="1">
      <c r="B495" s="38"/>
      <c r="D495" s="11"/>
    </row>
    <row r="496" spans="2:4" ht="15.75" customHeight="1">
      <c r="B496" s="38"/>
      <c r="D496" s="11"/>
    </row>
    <row r="497" spans="2:4" ht="15.75" customHeight="1">
      <c r="B497" s="38"/>
      <c r="D497" s="11"/>
    </row>
    <row r="498" spans="2:4" ht="15.75" customHeight="1">
      <c r="B498" s="38"/>
      <c r="D498" s="11"/>
    </row>
    <row r="499" spans="2:4" ht="15.75" customHeight="1">
      <c r="B499" s="38"/>
      <c r="D499" s="11"/>
    </row>
    <row r="500" spans="2:4" ht="15.75" customHeight="1">
      <c r="B500" s="38"/>
      <c r="D500" s="11"/>
    </row>
    <row r="501" spans="2:4" ht="15.75" customHeight="1">
      <c r="B501" s="38"/>
      <c r="D501" s="11"/>
    </row>
    <row r="502" spans="2:4" ht="15.75" customHeight="1">
      <c r="B502" s="38"/>
      <c r="D502" s="11"/>
    </row>
    <row r="503" spans="2:4" ht="15.75" customHeight="1">
      <c r="B503" s="38"/>
      <c r="D503" s="11"/>
    </row>
    <row r="504" spans="2:4" ht="15.75" customHeight="1">
      <c r="B504" s="38"/>
      <c r="D504" s="11"/>
    </row>
    <row r="505" spans="2:4" ht="15.75" customHeight="1">
      <c r="B505" s="38"/>
      <c r="D505" s="11"/>
    </row>
    <row r="506" spans="2:4" ht="15.75" customHeight="1">
      <c r="B506" s="38"/>
      <c r="D506" s="11"/>
    </row>
    <row r="507" spans="2:4" ht="15.75" customHeight="1">
      <c r="B507" s="38"/>
      <c r="D507" s="11"/>
    </row>
    <row r="508" spans="2:4" ht="15.75" customHeight="1">
      <c r="B508" s="38"/>
      <c r="D508" s="11"/>
    </row>
    <row r="509" spans="2:4" ht="15.75" customHeight="1">
      <c r="B509" s="38"/>
      <c r="D509" s="11"/>
    </row>
    <row r="510" spans="2:4" ht="15.75" customHeight="1">
      <c r="B510" s="38"/>
      <c r="D510" s="11"/>
    </row>
    <row r="511" spans="2:4" ht="15.75" customHeight="1">
      <c r="B511" s="38"/>
      <c r="D511" s="11"/>
    </row>
    <row r="512" spans="2:4" ht="15.75" customHeight="1">
      <c r="B512" s="38"/>
      <c r="D512" s="11"/>
    </row>
    <row r="513" spans="2:4" ht="15.75" customHeight="1">
      <c r="B513" s="38"/>
      <c r="D513" s="11"/>
    </row>
    <row r="514" spans="2:4" ht="15.75" customHeight="1">
      <c r="B514" s="38"/>
      <c r="D514" s="11"/>
    </row>
    <row r="515" spans="2:4" ht="15.75" customHeight="1">
      <c r="B515" s="38"/>
      <c r="D515" s="11"/>
    </row>
    <row r="516" spans="2:4" ht="15.75" customHeight="1">
      <c r="B516" s="38"/>
      <c r="D516" s="11"/>
    </row>
    <row r="517" spans="2:4" ht="15.75" customHeight="1">
      <c r="B517" s="38"/>
      <c r="D517" s="11"/>
    </row>
    <row r="518" spans="2:4" ht="15.75" customHeight="1">
      <c r="B518" s="38"/>
      <c r="D518" s="11"/>
    </row>
    <row r="519" spans="2:4" ht="15.75" customHeight="1">
      <c r="B519" s="38"/>
      <c r="D519" s="11"/>
    </row>
    <row r="520" spans="2:4" ht="15.75" customHeight="1">
      <c r="B520" s="38"/>
      <c r="D520" s="11"/>
    </row>
    <row r="521" spans="2:4" ht="15.75" customHeight="1">
      <c r="B521" s="38"/>
      <c r="D521" s="11"/>
    </row>
    <row r="522" spans="2:4" ht="15.75" customHeight="1">
      <c r="B522" s="38"/>
      <c r="D522" s="11"/>
    </row>
    <row r="523" spans="2:4" ht="15.75" customHeight="1">
      <c r="B523" s="38"/>
      <c r="D523" s="11"/>
    </row>
    <row r="524" spans="2:4" ht="15.75" customHeight="1">
      <c r="B524" s="38"/>
      <c r="D524" s="11"/>
    </row>
    <row r="525" spans="2:4" ht="15.75" customHeight="1">
      <c r="B525" s="38"/>
      <c r="D525" s="11"/>
    </row>
    <row r="526" spans="2:4" ht="15.75" customHeight="1">
      <c r="B526" s="38"/>
      <c r="D526" s="11"/>
    </row>
    <row r="527" spans="2:4" ht="15.75" customHeight="1">
      <c r="B527" s="38"/>
      <c r="D527" s="11"/>
    </row>
    <row r="528" spans="2:4" ht="15.75" customHeight="1">
      <c r="B528" s="38"/>
      <c r="D528" s="11"/>
    </row>
    <row r="529" spans="2:4" ht="15.75" customHeight="1">
      <c r="B529" s="38"/>
      <c r="D529" s="11"/>
    </row>
    <row r="530" spans="2:4" ht="15.75" customHeight="1">
      <c r="B530" s="38"/>
      <c r="D530" s="11"/>
    </row>
    <row r="531" spans="2:4" ht="15.75" customHeight="1">
      <c r="B531" s="38"/>
      <c r="D531" s="11"/>
    </row>
    <row r="532" spans="2:4" ht="15.75" customHeight="1">
      <c r="B532" s="38"/>
      <c r="D532" s="11"/>
    </row>
    <row r="533" spans="2:4" ht="15.75" customHeight="1">
      <c r="B533" s="38"/>
      <c r="D533" s="11"/>
    </row>
    <row r="534" spans="2:4" ht="15.75" customHeight="1">
      <c r="B534" s="38"/>
      <c r="D534" s="11"/>
    </row>
    <row r="535" spans="2:4" ht="15.75" customHeight="1">
      <c r="B535" s="38"/>
      <c r="D535" s="11"/>
    </row>
    <row r="536" spans="2:4" ht="15.75" customHeight="1">
      <c r="B536" s="38"/>
      <c r="D536" s="11"/>
    </row>
    <row r="537" spans="2:4" ht="15.75" customHeight="1">
      <c r="B537" s="38"/>
      <c r="D537" s="11"/>
    </row>
    <row r="538" spans="2:4" ht="15.75" customHeight="1">
      <c r="B538" s="38"/>
      <c r="D538" s="11"/>
    </row>
    <row r="539" spans="2:4" ht="15.75" customHeight="1">
      <c r="B539" s="38"/>
      <c r="D539" s="11"/>
    </row>
    <row r="540" spans="2:4" ht="15.75" customHeight="1">
      <c r="B540" s="38"/>
      <c r="D540" s="11"/>
    </row>
    <row r="541" spans="2:4" ht="15.75" customHeight="1">
      <c r="B541" s="38"/>
      <c r="D541" s="11"/>
    </row>
    <row r="542" spans="2:4" ht="15.75" customHeight="1">
      <c r="B542" s="38"/>
      <c r="D542" s="11"/>
    </row>
    <row r="543" spans="2:4" ht="15.75" customHeight="1">
      <c r="B543" s="38"/>
      <c r="D543" s="11"/>
    </row>
    <row r="544" spans="2:4" ht="15.75" customHeight="1">
      <c r="B544" s="38"/>
      <c r="D544" s="11"/>
    </row>
    <row r="545" spans="2:4" ht="15.75" customHeight="1">
      <c r="B545" s="38"/>
      <c r="D545" s="11"/>
    </row>
    <row r="546" spans="2:4" ht="15.75" customHeight="1">
      <c r="B546" s="38"/>
      <c r="D546" s="11"/>
    </row>
    <row r="547" spans="2:4" ht="15.75" customHeight="1">
      <c r="B547" s="38"/>
      <c r="D547" s="11"/>
    </row>
    <row r="548" spans="2:4" ht="15.75" customHeight="1">
      <c r="B548" s="38"/>
      <c r="D548" s="11"/>
    </row>
    <row r="549" spans="2:4" ht="15.75" customHeight="1">
      <c r="B549" s="38"/>
      <c r="D549" s="11"/>
    </row>
    <row r="550" spans="2:4" ht="15.75" customHeight="1">
      <c r="B550" s="38"/>
      <c r="D550" s="11"/>
    </row>
    <row r="551" spans="2:4" ht="15.75" customHeight="1">
      <c r="B551" s="38"/>
      <c r="D551" s="11"/>
    </row>
    <row r="552" spans="2:4" ht="15.75" customHeight="1">
      <c r="B552" s="38"/>
      <c r="D552" s="11"/>
    </row>
    <row r="553" spans="2:4" ht="15.75" customHeight="1">
      <c r="B553" s="38"/>
      <c r="D553" s="11"/>
    </row>
    <row r="554" spans="2:4" ht="15.75" customHeight="1">
      <c r="B554" s="38"/>
      <c r="D554" s="11"/>
    </row>
    <row r="555" spans="2:4" ht="15.75" customHeight="1">
      <c r="B555" s="38"/>
      <c r="D555" s="11"/>
    </row>
    <row r="556" spans="2:4" ht="15.75" customHeight="1">
      <c r="B556" s="38"/>
      <c r="D556" s="11"/>
    </row>
    <row r="557" spans="2:4" ht="15.75" customHeight="1">
      <c r="B557" s="38"/>
      <c r="D557" s="11"/>
    </row>
    <row r="558" spans="2:4" ht="15.75" customHeight="1">
      <c r="B558" s="38"/>
      <c r="D558" s="11"/>
    </row>
    <row r="559" spans="2:4" ht="15.75" customHeight="1">
      <c r="B559" s="38"/>
      <c r="D559" s="11"/>
    </row>
    <row r="560" spans="2:4" ht="15.75" customHeight="1">
      <c r="B560" s="38"/>
      <c r="D560" s="11"/>
    </row>
    <row r="561" spans="2:4" ht="15.75" customHeight="1">
      <c r="B561" s="38"/>
      <c r="D561" s="11"/>
    </row>
    <row r="562" spans="2:4" ht="15.75" customHeight="1">
      <c r="B562" s="38"/>
      <c r="D562" s="11"/>
    </row>
    <row r="563" spans="2:4" ht="15.75" customHeight="1">
      <c r="B563" s="38"/>
      <c r="D563" s="11"/>
    </row>
    <row r="564" spans="2:4" ht="15.75" customHeight="1">
      <c r="B564" s="38"/>
      <c r="D564" s="11"/>
    </row>
    <row r="565" spans="2:4" ht="15.75" customHeight="1">
      <c r="B565" s="38"/>
      <c r="D565" s="11"/>
    </row>
    <row r="566" spans="2:4" ht="15.75" customHeight="1">
      <c r="B566" s="38"/>
      <c r="D566" s="11"/>
    </row>
    <row r="567" spans="2:4" ht="15.75" customHeight="1">
      <c r="B567" s="38"/>
      <c r="D567" s="11"/>
    </row>
    <row r="568" spans="2:4" ht="15.75" customHeight="1">
      <c r="B568" s="38"/>
      <c r="D568" s="11"/>
    </row>
    <row r="569" spans="2:4" ht="15.75" customHeight="1">
      <c r="B569" s="38"/>
      <c r="D569" s="11"/>
    </row>
    <row r="570" spans="2:4" ht="15.75" customHeight="1">
      <c r="B570" s="38"/>
      <c r="D570" s="11"/>
    </row>
    <row r="571" spans="2:4" ht="15.75" customHeight="1">
      <c r="B571" s="38"/>
      <c r="D571" s="11"/>
    </row>
    <row r="572" spans="2:4" ht="15.75" customHeight="1">
      <c r="B572" s="38"/>
      <c r="D572" s="11"/>
    </row>
    <row r="573" spans="2:4" ht="15.75" customHeight="1">
      <c r="B573" s="38"/>
      <c r="D573" s="11"/>
    </row>
    <row r="574" spans="2:4" ht="15.75" customHeight="1">
      <c r="B574" s="38"/>
      <c r="D574" s="11"/>
    </row>
    <row r="575" spans="2:4" ht="15.75" customHeight="1">
      <c r="B575" s="38"/>
      <c r="D575" s="11"/>
    </row>
    <row r="576" spans="2:4" ht="15.75" customHeight="1">
      <c r="B576" s="38"/>
      <c r="D576" s="11"/>
    </row>
    <row r="577" spans="2:4" ht="15.75" customHeight="1">
      <c r="B577" s="38"/>
      <c r="D577" s="11"/>
    </row>
    <row r="578" spans="2:4" ht="15.75" customHeight="1">
      <c r="B578" s="38"/>
      <c r="D578" s="11"/>
    </row>
    <row r="579" spans="2:4" ht="15.75" customHeight="1">
      <c r="B579" s="38"/>
      <c r="D579" s="11"/>
    </row>
    <row r="580" spans="2:4" ht="15.75" customHeight="1">
      <c r="B580" s="38"/>
      <c r="D580" s="11"/>
    </row>
    <row r="581" spans="2:4" ht="15.75" customHeight="1">
      <c r="B581" s="38"/>
      <c r="D581" s="11"/>
    </row>
    <row r="582" spans="2:4" ht="15.75" customHeight="1">
      <c r="B582" s="38"/>
      <c r="D582" s="11"/>
    </row>
    <row r="583" spans="2:4" ht="15.75" customHeight="1">
      <c r="B583" s="38"/>
      <c r="D583" s="11"/>
    </row>
    <row r="584" spans="2:4" ht="15.75" customHeight="1">
      <c r="B584" s="38"/>
      <c r="D584" s="11"/>
    </row>
    <row r="585" spans="2:4" ht="15.75" customHeight="1">
      <c r="B585" s="38"/>
      <c r="D585" s="11"/>
    </row>
    <row r="586" spans="2:4" ht="15.75" customHeight="1">
      <c r="B586" s="38"/>
      <c r="D586" s="11"/>
    </row>
    <row r="587" spans="2:4" ht="15.75" customHeight="1">
      <c r="B587" s="38"/>
      <c r="D587" s="11"/>
    </row>
    <row r="588" spans="2:4" ht="15.75" customHeight="1">
      <c r="B588" s="38"/>
      <c r="D588" s="11"/>
    </row>
    <row r="589" spans="2:4" ht="15.75" customHeight="1">
      <c r="B589" s="38"/>
      <c r="D589" s="11"/>
    </row>
    <row r="590" spans="2:4" ht="15.75" customHeight="1">
      <c r="B590" s="38"/>
      <c r="D590" s="11"/>
    </row>
    <row r="591" spans="2:4" ht="15.75" customHeight="1">
      <c r="B591" s="38"/>
      <c r="D591" s="11"/>
    </row>
    <row r="592" spans="2:4" ht="15.75" customHeight="1">
      <c r="B592" s="38"/>
      <c r="D592" s="11"/>
    </row>
    <row r="593" spans="2:4" ht="15.75" customHeight="1">
      <c r="B593" s="38"/>
      <c r="D593" s="11"/>
    </row>
    <row r="594" spans="2:4" ht="15.75" customHeight="1">
      <c r="B594" s="38"/>
      <c r="D594" s="11"/>
    </row>
    <row r="595" spans="2:4" ht="15.75" customHeight="1">
      <c r="B595" s="38"/>
      <c r="D595" s="11"/>
    </row>
    <row r="596" spans="2:4" ht="15.75" customHeight="1">
      <c r="B596" s="38"/>
      <c r="D596" s="11"/>
    </row>
    <row r="597" spans="2:4" ht="15.75" customHeight="1">
      <c r="B597" s="38"/>
      <c r="D597" s="11"/>
    </row>
    <row r="598" spans="2:4" ht="15.75" customHeight="1">
      <c r="B598" s="38"/>
      <c r="D598" s="11"/>
    </row>
    <row r="599" spans="2:4" ht="15.75" customHeight="1">
      <c r="B599" s="38"/>
      <c r="D599" s="11"/>
    </row>
    <row r="600" spans="2:4" ht="15.75" customHeight="1">
      <c r="B600" s="38"/>
      <c r="D600" s="11"/>
    </row>
    <row r="601" spans="2:4" ht="15.75" customHeight="1">
      <c r="B601" s="38"/>
      <c r="D601" s="11"/>
    </row>
    <row r="602" spans="2:4" ht="15.75" customHeight="1">
      <c r="B602" s="38"/>
      <c r="D602" s="11"/>
    </row>
    <row r="603" spans="2:4" ht="15.75" customHeight="1">
      <c r="B603" s="38"/>
      <c r="D603" s="11"/>
    </row>
    <row r="604" spans="2:4" ht="15.75" customHeight="1">
      <c r="B604" s="38"/>
      <c r="D604" s="11"/>
    </row>
    <row r="605" spans="2:4" ht="15.75" customHeight="1">
      <c r="B605" s="38"/>
      <c r="D605" s="11"/>
    </row>
    <row r="606" spans="2:4" ht="15.75" customHeight="1">
      <c r="B606" s="38"/>
      <c r="D606" s="11"/>
    </row>
    <row r="607" spans="2:4" ht="15.75" customHeight="1">
      <c r="B607" s="38"/>
      <c r="D607" s="11"/>
    </row>
    <row r="608" spans="2:4" ht="15.75" customHeight="1">
      <c r="B608" s="38"/>
      <c r="D608" s="11"/>
    </row>
    <row r="609" spans="2:4" ht="15.75" customHeight="1">
      <c r="B609" s="38"/>
      <c r="D609" s="11"/>
    </row>
    <row r="610" spans="2:4" ht="15.75" customHeight="1">
      <c r="B610" s="38"/>
      <c r="D610" s="11"/>
    </row>
    <row r="611" spans="2:4" ht="15.75" customHeight="1">
      <c r="B611" s="38"/>
      <c r="D611" s="11"/>
    </row>
    <row r="612" spans="2:4" ht="15.75" customHeight="1">
      <c r="B612" s="38"/>
      <c r="D612" s="11"/>
    </row>
    <row r="613" spans="2:4" ht="15.75" customHeight="1">
      <c r="B613" s="38"/>
      <c r="D613" s="11"/>
    </row>
    <row r="614" spans="2:4" ht="15.75" customHeight="1">
      <c r="B614" s="38"/>
      <c r="D614" s="11"/>
    </row>
    <row r="615" spans="2:4" ht="15.75" customHeight="1">
      <c r="B615" s="38"/>
      <c r="D615" s="11"/>
    </row>
    <row r="616" spans="2:4" ht="15.75" customHeight="1">
      <c r="B616" s="38"/>
      <c r="D616" s="11"/>
    </row>
    <row r="617" spans="2:4" ht="15.75" customHeight="1">
      <c r="B617" s="38"/>
      <c r="D617" s="11"/>
    </row>
    <row r="618" spans="2:4" ht="15.75" customHeight="1">
      <c r="B618" s="38"/>
      <c r="D618" s="11"/>
    </row>
    <row r="619" spans="2:4" ht="15.75" customHeight="1">
      <c r="B619" s="38"/>
      <c r="D619" s="11"/>
    </row>
    <row r="620" spans="2:4" ht="15.75" customHeight="1">
      <c r="B620" s="38"/>
      <c r="D620" s="11"/>
    </row>
    <row r="621" spans="2:4" ht="15.75" customHeight="1">
      <c r="B621" s="38"/>
      <c r="D621" s="11"/>
    </row>
    <row r="622" spans="2:4" ht="15.75" customHeight="1">
      <c r="B622" s="38"/>
      <c r="D622" s="11"/>
    </row>
    <row r="623" spans="2:4" ht="15.75" customHeight="1">
      <c r="B623" s="38"/>
      <c r="D623" s="11"/>
    </row>
    <row r="624" spans="2:4" ht="15.75" customHeight="1">
      <c r="B624" s="38"/>
      <c r="D624" s="11"/>
    </row>
    <row r="625" spans="2:4" ht="15.75" customHeight="1">
      <c r="B625" s="38"/>
      <c r="D625" s="11"/>
    </row>
    <row r="626" spans="2:4" ht="15.75" customHeight="1">
      <c r="B626" s="38"/>
      <c r="D626" s="11"/>
    </row>
    <row r="627" spans="2:4" ht="15.75" customHeight="1">
      <c r="B627" s="38"/>
      <c r="D627" s="11"/>
    </row>
    <row r="628" spans="2:4" ht="15.75" customHeight="1">
      <c r="B628" s="38"/>
      <c r="D628" s="11"/>
    </row>
    <row r="629" spans="2:4" ht="15.75" customHeight="1">
      <c r="B629" s="38"/>
      <c r="D629" s="11"/>
    </row>
    <row r="630" spans="2:4" ht="15.75" customHeight="1">
      <c r="B630" s="38"/>
      <c r="D630" s="11"/>
    </row>
    <row r="631" spans="2:4" ht="15.75" customHeight="1">
      <c r="B631" s="38"/>
      <c r="D631" s="11"/>
    </row>
    <row r="632" spans="2:4" ht="15.75" customHeight="1">
      <c r="B632" s="38"/>
      <c r="D632" s="11"/>
    </row>
    <row r="633" spans="2:4" ht="15.75" customHeight="1">
      <c r="B633" s="38"/>
      <c r="D633" s="11"/>
    </row>
    <row r="634" spans="2:4" ht="15.75" customHeight="1">
      <c r="B634" s="38"/>
      <c r="D634" s="11"/>
    </row>
    <row r="635" spans="2:4" ht="15.75" customHeight="1">
      <c r="B635" s="38"/>
      <c r="D635" s="11"/>
    </row>
    <row r="636" spans="2:4" ht="15.75" customHeight="1">
      <c r="B636" s="38"/>
      <c r="D636" s="11"/>
    </row>
    <row r="637" spans="2:4" ht="15.75" customHeight="1">
      <c r="B637" s="38"/>
      <c r="D637" s="11"/>
    </row>
    <row r="638" spans="2:4" ht="15.75" customHeight="1">
      <c r="B638" s="38"/>
      <c r="D638" s="11"/>
    </row>
    <row r="639" spans="2:4" ht="15.75" customHeight="1">
      <c r="B639" s="38"/>
      <c r="D639" s="11"/>
    </row>
    <row r="640" spans="2:4" ht="15.75" customHeight="1">
      <c r="B640" s="38"/>
      <c r="D640" s="11"/>
    </row>
    <row r="641" spans="2:4" ht="15.75" customHeight="1">
      <c r="B641" s="38"/>
      <c r="D641" s="11"/>
    </row>
    <row r="642" spans="2:4" ht="15.75" customHeight="1">
      <c r="B642" s="38"/>
      <c r="D642" s="11"/>
    </row>
    <row r="643" spans="2:4" ht="15.75" customHeight="1">
      <c r="B643" s="38"/>
      <c r="D643" s="11"/>
    </row>
    <row r="644" spans="2:4" ht="15.75" customHeight="1">
      <c r="B644" s="38"/>
      <c r="D644" s="11"/>
    </row>
    <row r="645" spans="2:4" ht="15.75" customHeight="1">
      <c r="B645" s="38"/>
      <c r="D645" s="11"/>
    </row>
    <row r="646" spans="2:4" ht="15.75" customHeight="1">
      <c r="B646" s="38"/>
      <c r="D646" s="11"/>
    </row>
    <row r="647" spans="2:4" ht="15.75" customHeight="1">
      <c r="B647" s="38"/>
      <c r="D647" s="11"/>
    </row>
    <row r="648" spans="2:4" ht="15.75" customHeight="1">
      <c r="B648" s="38"/>
      <c r="D648" s="11"/>
    </row>
    <row r="649" spans="2:4" ht="15.75" customHeight="1">
      <c r="B649" s="38"/>
      <c r="D649" s="11"/>
    </row>
    <row r="650" spans="2:4" ht="15.75" customHeight="1">
      <c r="B650" s="38"/>
      <c r="D650" s="11"/>
    </row>
    <row r="651" spans="2:4" ht="15.75" customHeight="1">
      <c r="B651" s="38"/>
      <c r="D651" s="11"/>
    </row>
    <row r="652" spans="2:4" ht="15.75" customHeight="1">
      <c r="B652" s="38"/>
      <c r="D652" s="11"/>
    </row>
    <row r="653" spans="2:4" ht="15.75" customHeight="1">
      <c r="B653" s="38"/>
      <c r="D653" s="11"/>
    </row>
    <row r="654" spans="2:4" ht="15.75" customHeight="1">
      <c r="B654" s="38"/>
      <c r="D654" s="11"/>
    </row>
    <row r="655" spans="2:4" ht="15.75" customHeight="1">
      <c r="B655" s="38"/>
      <c r="D655" s="11"/>
    </row>
    <row r="656" spans="2:4" ht="15.75" customHeight="1">
      <c r="B656" s="38"/>
      <c r="D656" s="11"/>
    </row>
    <row r="657" spans="2:4" ht="15.75" customHeight="1">
      <c r="B657" s="38"/>
      <c r="D657" s="11"/>
    </row>
    <row r="658" spans="2:4" ht="15.75" customHeight="1">
      <c r="B658" s="38"/>
      <c r="D658" s="11"/>
    </row>
    <row r="659" spans="2:4" ht="15.75" customHeight="1">
      <c r="B659" s="38"/>
      <c r="D659" s="11"/>
    </row>
    <row r="660" spans="2:4" ht="15.75" customHeight="1">
      <c r="B660" s="38"/>
      <c r="D660" s="11"/>
    </row>
    <row r="661" spans="2:4" ht="15.75" customHeight="1">
      <c r="B661" s="38"/>
      <c r="D661" s="11"/>
    </row>
    <row r="662" spans="2:4" ht="15.75" customHeight="1">
      <c r="B662" s="38"/>
      <c r="D662" s="11"/>
    </row>
    <row r="663" spans="2:4" ht="15.75" customHeight="1">
      <c r="B663" s="38"/>
      <c r="D663" s="11"/>
    </row>
    <row r="664" spans="2:4" ht="15.75" customHeight="1">
      <c r="B664" s="38"/>
      <c r="D664" s="11"/>
    </row>
    <row r="665" spans="2:4" ht="15.75" customHeight="1">
      <c r="B665" s="38"/>
      <c r="D665" s="11"/>
    </row>
    <row r="666" spans="2:4" ht="15.75" customHeight="1">
      <c r="B666" s="38"/>
      <c r="D666" s="11"/>
    </row>
    <row r="667" spans="2:4" ht="15.75" customHeight="1">
      <c r="B667" s="38"/>
      <c r="D667" s="11"/>
    </row>
    <row r="668" spans="2:4" ht="15.75" customHeight="1">
      <c r="B668" s="38"/>
      <c r="D668" s="11"/>
    </row>
    <row r="669" spans="2:4" ht="15.75" customHeight="1">
      <c r="B669" s="38"/>
      <c r="D669" s="11"/>
    </row>
    <row r="670" spans="2:4" ht="15.75" customHeight="1">
      <c r="B670" s="38"/>
      <c r="D670" s="11"/>
    </row>
    <row r="671" spans="2:4" ht="15.75" customHeight="1">
      <c r="B671" s="38"/>
      <c r="D671" s="11"/>
    </row>
    <row r="672" spans="2:4" ht="15.75" customHeight="1">
      <c r="B672" s="38"/>
      <c r="D672" s="11"/>
    </row>
    <row r="673" spans="2:4" ht="15.75" customHeight="1">
      <c r="B673" s="38"/>
      <c r="D673" s="11"/>
    </row>
    <row r="674" spans="2:4" ht="15.75" customHeight="1">
      <c r="B674" s="38"/>
      <c r="D674" s="11"/>
    </row>
    <row r="675" spans="2:4" ht="15.75" customHeight="1">
      <c r="B675" s="38"/>
      <c r="D675" s="11"/>
    </row>
    <row r="676" spans="2:4" ht="15.75" customHeight="1">
      <c r="B676" s="38"/>
      <c r="D676" s="11"/>
    </row>
    <row r="677" spans="2:4" ht="15.75" customHeight="1">
      <c r="B677" s="38"/>
      <c r="D677" s="11"/>
    </row>
    <row r="678" spans="2:4" ht="15.75" customHeight="1">
      <c r="B678" s="38"/>
      <c r="D678" s="11"/>
    </row>
    <row r="679" spans="2:4" ht="15.75" customHeight="1">
      <c r="B679" s="38"/>
      <c r="D679" s="11"/>
    </row>
    <row r="680" spans="2:4" ht="15.75" customHeight="1">
      <c r="B680" s="38"/>
      <c r="D680" s="11"/>
    </row>
    <row r="681" spans="2:4" ht="15.75" customHeight="1">
      <c r="B681" s="38"/>
      <c r="D681" s="11"/>
    </row>
    <row r="682" spans="2:4" ht="15.75" customHeight="1">
      <c r="B682" s="38"/>
      <c r="D682" s="11"/>
    </row>
    <row r="683" spans="2:4" ht="15.75" customHeight="1">
      <c r="B683" s="38"/>
      <c r="D683" s="11"/>
    </row>
    <row r="684" spans="2:4" ht="15.75" customHeight="1">
      <c r="B684" s="38"/>
      <c r="D684" s="11"/>
    </row>
    <row r="685" spans="2:4" ht="15.75" customHeight="1">
      <c r="B685" s="38"/>
      <c r="D685" s="11"/>
    </row>
    <row r="686" spans="2:4" ht="15.75" customHeight="1">
      <c r="B686" s="38"/>
      <c r="D686" s="11"/>
    </row>
    <row r="687" spans="2:4" ht="15.75" customHeight="1">
      <c r="B687" s="38"/>
      <c r="D687" s="11"/>
    </row>
    <row r="688" spans="2:4" ht="15.75" customHeight="1">
      <c r="B688" s="38"/>
      <c r="D688" s="11"/>
    </row>
    <row r="689" spans="2:4" ht="15.75" customHeight="1">
      <c r="B689" s="38"/>
      <c r="D689" s="11"/>
    </row>
    <row r="690" spans="2:4" ht="15.75" customHeight="1">
      <c r="B690" s="38"/>
      <c r="D690" s="11"/>
    </row>
    <row r="691" spans="2:4" ht="15.75" customHeight="1">
      <c r="B691" s="38"/>
      <c r="D691" s="11"/>
    </row>
    <row r="692" spans="2:4" ht="15.75" customHeight="1">
      <c r="B692" s="38"/>
      <c r="D692" s="11"/>
    </row>
    <row r="693" spans="2:4" ht="15.75" customHeight="1">
      <c r="B693" s="38"/>
      <c r="D693" s="11"/>
    </row>
    <row r="694" spans="2:4" ht="15.75" customHeight="1">
      <c r="B694" s="38"/>
      <c r="D694" s="11"/>
    </row>
    <row r="695" spans="2:4" ht="15.75" customHeight="1">
      <c r="B695" s="38"/>
      <c r="D695" s="11"/>
    </row>
    <row r="696" spans="2:4" ht="15.75" customHeight="1">
      <c r="B696" s="38"/>
      <c r="D696" s="11"/>
    </row>
    <row r="697" spans="2:4" ht="15.75" customHeight="1">
      <c r="B697" s="38"/>
      <c r="D697" s="11"/>
    </row>
    <row r="698" spans="2:4" ht="15.75" customHeight="1">
      <c r="B698" s="38"/>
      <c r="D698" s="11"/>
    </row>
    <row r="699" spans="2:4" ht="15.75" customHeight="1">
      <c r="B699" s="38"/>
      <c r="D699" s="11"/>
    </row>
    <row r="700" spans="2:4" ht="15.75" customHeight="1">
      <c r="B700" s="38"/>
      <c r="D700" s="11"/>
    </row>
    <row r="701" spans="2:4" ht="15.75" customHeight="1">
      <c r="B701" s="38"/>
      <c r="D701" s="11"/>
    </row>
    <row r="702" spans="2:4" ht="15.75" customHeight="1">
      <c r="B702" s="38"/>
      <c r="D702" s="11"/>
    </row>
    <row r="703" spans="2:4" ht="15.75" customHeight="1">
      <c r="B703" s="38"/>
      <c r="D703" s="11"/>
    </row>
    <row r="704" spans="2:4" ht="15.75" customHeight="1">
      <c r="B704" s="38"/>
      <c r="D704" s="11"/>
    </row>
    <row r="705" spans="2:4" ht="15.75" customHeight="1">
      <c r="B705" s="38"/>
      <c r="D705" s="11"/>
    </row>
    <row r="706" spans="2:4" ht="15.75" customHeight="1">
      <c r="B706" s="38"/>
      <c r="D706" s="11"/>
    </row>
    <row r="707" spans="2:4" ht="15.75" customHeight="1">
      <c r="B707" s="38"/>
      <c r="D707" s="11"/>
    </row>
    <row r="708" spans="2:4" ht="15.75" customHeight="1">
      <c r="B708" s="38"/>
      <c r="D708" s="11"/>
    </row>
    <row r="709" spans="2:4" ht="15.75" customHeight="1">
      <c r="B709" s="38"/>
      <c r="D709" s="11"/>
    </row>
    <row r="710" spans="2:4" ht="15.75" customHeight="1">
      <c r="B710" s="38"/>
      <c r="D710" s="11"/>
    </row>
    <row r="711" spans="2:4" ht="15.75" customHeight="1">
      <c r="B711" s="38"/>
      <c r="D711" s="11"/>
    </row>
    <row r="712" spans="2:4" ht="15.75" customHeight="1">
      <c r="B712" s="38"/>
      <c r="D712" s="11"/>
    </row>
    <row r="713" spans="2:4" ht="15.75" customHeight="1">
      <c r="B713" s="38"/>
      <c r="D713" s="11"/>
    </row>
    <row r="714" spans="2:4" ht="15.75" customHeight="1">
      <c r="B714" s="38"/>
      <c r="D714" s="11"/>
    </row>
    <row r="715" spans="2:4" ht="15.75" customHeight="1">
      <c r="B715" s="38"/>
      <c r="D715" s="11"/>
    </row>
    <row r="716" spans="2:4" ht="15.75" customHeight="1">
      <c r="B716" s="38"/>
      <c r="D716" s="11"/>
    </row>
    <row r="717" spans="2:4" ht="15.75" customHeight="1">
      <c r="B717" s="38"/>
      <c r="D717" s="11"/>
    </row>
    <row r="718" spans="2:4" ht="15.75" customHeight="1">
      <c r="B718" s="38"/>
      <c r="D718" s="11"/>
    </row>
    <row r="719" spans="2:4" ht="15.75" customHeight="1">
      <c r="B719" s="38"/>
      <c r="D719" s="11"/>
    </row>
    <row r="720" spans="2:4" ht="15.75" customHeight="1">
      <c r="B720" s="38"/>
      <c r="D720" s="11"/>
    </row>
    <row r="721" spans="2:4" ht="15.75" customHeight="1">
      <c r="B721" s="38"/>
      <c r="D721" s="11"/>
    </row>
    <row r="722" spans="2:4" ht="15.75" customHeight="1">
      <c r="B722" s="38"/>
      <c r="D722" s="11"/>
    </row>
    <row r="723" spans="2:4" ht="15.75" customHeight="1">
      <c r="B723" s="38"/>
      <c r="D723" s="11"/>
    </row>
    <row r="724" spans="2:4" ht="15.75" customHeight="1">
      <c r="B724" s="38"/>
      <c r="D724" s="11"/>
    </row>
    <row r="725" spans="2:4" ht="15.75" customHeight="1">
      <c r="B725" s="38"/>
      <c r="D725" s="11"/>
    </row>
    <row r="726" spans="2:4" ht="15.75" customHeight="1">
      <c r="B726" s="38"/>
      <c r="D726" s="11"/>
    </row>
    <row r="727" spans="2:4" ht="15.75" customHeight="1">
      <c r="B727" s="38"/>
      <c r="D727" s="11"/>
    </row>
    <row r="728" spans="2:4" ht="15.75" customHeight="1">
      <c r="B728" s="38"/>
      <c r="D728" s="11"/>
    </row>
    <row r="729" spans="2:4" ht="15.75" customHeight="1">
      <c r="B729" s="38"/>
      <c r="D729" s="11"/>
    </row>
    <row r="730" spans="2:4" ht="15.75" customHeight="1">
      <c r="B730" s="38"/>
      <c r="D730" s="11"/>
    </row>
    <row r="731" spans="2:4" ht="15.75" customHeight="1">
      <c r="B731" s="38"/>
      <c r="D731" s="11"/>
    </row>
    <row r="732" spans="2:4" ht="15.75" customHeight="1">
      <c r="B732" s="38"/>
      <c r="D732" s="11"/>
    </row>
    <row r="733" spans="2:4" ht="15.75" customHeight="1">
      <c r="B733" s="38"/>
      <c r="D733" s="11"/>
    </row>
    <row r="734" spans="2:4" ht="15.75" customHeight="1">
      <c r="B734" s="38"/>
      <c r="D734" s="11"/>
    </row>
    <row r="735" spans="2:4" ht="15.75" customHeight="1">
      <c r="B735" s="38"/>
      <c r="D735" s="11"/>
    </row>
    <row r="736" spans="2:4" ht="15.75" customHeight="1">
      <c r="B736" s="38"/>
      <c r="D736" s="11"/>
    </row>
    <row r="737" spans="2:4" ht="15.75" customHeight="1">
      <c r="B737" s="38"/>
      <c r="D737" s="11"/>
    </row>
    <row r="738" spans="2:4" ht="15.75" customHeight="1">
      <c r="B738" s="38"/>
      <c r="D738" s="11"/>
    </row>
    <row r="739" spans="2:4" ht="15.75" customHeight="1">
      <c r="B739" s="38"/>
      <c r="D739" s="11"/>
    </row>
    <row r="740" spans="2:4" ht="15.75" customHeight="1">
      <c r="B740" s="38"/>
      <c r="D740" s="11"/>
    </row>
    <row r="741" spans="2:4" ht="15.75" customHeight="1">
      <c r="B741" s="38"/>
      <c r="D741" s="11"/>
    </row>
    <row r="742" spans="2:4" ht="15.75" customHeight="1">
      <c r="B742" s="38"/>
      <c r="D742" s="11"/>
    </row>
    <row r="743" spans="2:4" ht="15.75" customHeight="1">
      <c r="B743" s="38"/>
      <c r="D743" s="11"/>
    </row>
    <row r="744" spans="2:4" ht="15.75" customHeight="1">
      <c r="B744" s="38"/>
      <c r="D744" s="11"/>
    </row>
    <row r="745" spans="2:4" ht="15.75" customHeight="1">
      <c r="B745" s="38"/>
      <c r="D745" s="11"/>
    </row>
    <row r="746" spans="2:4" ht="15.75" customHeight="1">
      <c r="B746" s="38"/>
      <c r="D746" s="11"/>
    </row>
    <row r="747" spans="2:4" ht="15.75" customHeight="1">
      <c r="B747" s="38"/>
      <c r="D747" s="11"/>
    </row>
    <row r="748" spans="2:4" ht="15.75" customHeight="1">
      <c r="B748" s="38"/>
      <c r="D748" s="11"/>
    </row>
    <row r="749" spans="2:4" ht="15.75" customHeight="1">
      <c r="B749" s="38"/>
      <c r="D749" s="11"/>
    </row>
    <row r="750" spans="2:4" ht="15.75" customHeight="1">
      <c r="B750" s="38"/>
      <c r="D750" s="11"/>
    </row>
    <row r="751" spans="2:4" ht="15.75" customHeight="1">
      <c r="B751" s="38"/>
      <c r="D751" s="11"/>
    </row>
    <row r="752" spans="2:4" ht="15.75" customHeight="1">
      <c r="B752" s="38"/>
      <c r="D752" s="11"/>
    </row>
    <row r="753" spans="2:4" ht="15.75" customHeight="1">
      <c r="B753" s="38"/>
      <c r="D753" s="11"/>
    </row>
    <row r="754" spans="2:4" ht="15.75" customHeight="1">
      <c r="B754" s="38"/>
      <c r="D754" s="11"/>
    </row>
    <row r="755" spans="2:4" ht="15.75" customHeight="1">
      <c r="B755" s="38"/>
      <c r="D755" s="11"/>
    </row>
    <row r="756" spans="2:4" ht="15.75" customHeight="1">
      <c r="B756" s="38"/>
      <c r="D756" s="11"/>
    </row>
    <row r="757" spans="2:4" ht="15.75" customHeight="1">
      <c r="B757" s="38"/>
      <c r="D757" s="11"/>
    </row>
    <row r="758" spans="2:4" ht="15.75" customHeight="1">
      <c r="B758" s="38"/>
      <c r="D758" s="11"/>
    </row>
    <row r="759" spans="2:4" ht="15.75" customHeight="1">
      <c r="B759" s="38"/>
      <c r="D759" s="11"/>
    </row>
    <row r="760" spans="2:4" ht="15.75" customHeight="1">
      <c r="B760" s="38"/>
      <c r="D760" s="11"/>
    </row>
    <row r="761" spans="2:4" ht="15.75" customHeight="1">
      <c r="B761" s="38"/>
      <c r="D761" s="11"/>
    </row>
    <row r="762" spans="2:4" ht="15.75" customHeight="1">
      <c r="B762" s="38"/>
      <c r="D762" s="11"/>
    </row>
    <row r="763" spans="2:4" ht="15.75" customHeight="1">
      <c r="B763" s="38"/>
      <c r="D763" s="11"/>
    </row>
    <row r="764" spans="2:4" ht="15.75" customHeight="1">
      <c r="B764" s="38"/>
      <c r="D764" s="11"/>
    </row>
    <row r="765" spans="2:4" ht="15.75" customHeight="1">
      <c r="B765" s="38"/>
      <c r="D765" s="11"/>
    </row>
    <row r="766" spans="2:4" ht="15.75" customHeight="1">
      <c r="B766" s="38"/>
      <c r="D766" s="11"/>
    </row>
    <row r="767" spans="2:4" ht="15.75" customHeight="1">
      <c r="B767" s="38"/>
      <c r="D767" s="11"/>
    </row>
    <row r="768" spans="2:4" ht="15.75" customHeight="1">
      <c r="B768" s="38"/>
      <c r="D768" s="11"/>
    </row>
    <row r="769" spans="2:4" ht="15.75" customHeight="1">
      <c r="B769" s="38"/>
      <c r="D769" s="11"/>
    </row>
    <row r="770" spans="2:4" ht="15.75" customHeight="1">
      <c r="B770" s="38"/>
      <c r="D770" s="11"/>
    </row>
    <row r="771" spans="2:4" ht="15.75" customHeight="1">
      <c r="B771" s="38"/>
      <c r="D771" s="11"/>
    </row>
    <row r="772" spans="2:4" ht="15.75" customHeight="1">
      <c r="B772" s="38"/>
      <c r="D772" s="11"/>
    </row>
    <row r="773" spans="2:4" ht="15.75" customHeight="1">
      <c r="B773" s="38"/>
      <c r="D773" s="11"/>
    </row>
    <row r="774" spans="2:4" ht="15.75" customHeight="1">
      <c r="B774" s="38"/>
      <c r="D774" s="11"/>
    </row>
    <row r="775" spans="2:4" ht="15.75" customHeight="1">
      <c r="B775" s="38"/>
      <c r="D775" s="11"/>
    </row>
    <row r="776" spans="2:4" ht="15.75" customHeight="1">
      <c r="B776" s="38"/>
      <c r="D776" s="11"/>
    </row>
    <row r="777" spans="2:4" ht="15.75" customHeight="1">
      <c r="B777" s="38"/>
      <c r="D777" s="11"/>
    </row>
    <row r="778" spans="2:4" ht="15.75" customHeight="1">
      <c r="B778" s="38"/>
      <c r="D778" s="11"/>
    </row>
    <row r="779" spans="2:4" ht="15.75" customHeight="1">
      <c r="B779" s="38"/>
      <c r="D779" s="11"/>
    </row>
    <row r="780" spans="2:4" ht="15.75" customHeight="1">
      <c r="B780" s="38"/>
      <c r="D780" s="11"/>
    </row>
    <row r="781" spans="2:4" ht="15.75" customHeight="1">
      <c r="B781" s="38"/>
      <c r="D781" s="11"/>
    </row>
    <row r="782" spans="2:4" ht="15.75" customHeight="1">
      <c r="B782" s="38"/>
      <c r="D782" s="11"/>
    </row>
    <row r="783" spans="2:4" ht="15.75" customHeight="1">
      <c r="B783" s="38"/>
      <c r="D783" s="11"/>
    </row>
    <row r="784" spans="2:4" ht="15.75" customHeight="1">
      <c r="B784" s="38"/>
      <c r="D784" s="11"/>
    </row>
    <row r="785" spans="2:4" ht="15.75" customHeight="1">
      <c r="B785" s="38"/>
      <c r="D785" s="11"/>
    </row>
    <row r="786" spans="2:4" ht="15.75" customHeight="1">
      <c r="B786" s="38"/>
      <c r="D786" s="11"/>
    </row>
    <row r="787" spans="2:4" ht="15.75" customHeight="1">
      <c r="B787" s="38"/>
      <c r="D787" s="11"/>
    </row>
    <row r="788" spans="2:4" ht="15.75" customHeight="1">
      <c r="B788" s="38"/>
      <c r="D788" s="11"/>
    </row>
    <row r="789" spans="2:4" ht="15.75" customHeight="1">
      <c r="B789" s="38"/>
      <c r="D789" s="11"/>
    </row>
    <row r="790" spans="2:4" ht="15.75" customHeight="1">
      <c r="B790" s="38"/>
      <c r="D790" s="11"/>
    </row>
    <row r="791" spans="2:4" ht="15.75" customHeight="1">
      <c r="B791" s="38"/>
      <c r="D791" s="11"/>
    </row>
    <row r="792" spans="2:4" ht="15.75" customHeight="1">
      <c r="B792" s="38"/>
      <c r="D792" s="11"/>
    </row>
    <row r="793" spans="2:4" ht="15.75" customHeight="1">
      <c r="B793" s="38"/>
      <c r="D793" s="11"/>
    </row>
    <row r="794" spans="2:4" ht="15.75" customHeight="1">
      <c r="B794" s="38"/>
      <c r="D794" s="11"/>
    </row>
    <row r="795" spans="2:4" ht="15.75" customHeight="1">
      <c r="B795" s="38"/>
      <c r="D795" s="11"/>
    </row>
    <row r="796" spans="2:4" ht="15.75" customHeight="1">
      <c r="B796" s="38"/>
      <c r="D796" s="11"/>
    </row>
    <row r="797" spans="2:4" ht="15.75" customHeight="1">
      <c r="B797" s="38"/>
      <c r="D797" s="11"/>
    </row>
    <row r="798" spans="2:4" ht="15.75" customHeight="1">
      <c r="B798" s="38"/>
      <c r="D798" s="11"/>
    </row>
    <row r="799" spans="2:4" ht="15.75" customHeight="1">
      <c r="B799" s="38"/>
      <c r="D799" s="11"/>
    </row>
    <row r="800" spans="2:4" ht="15.75" customHeight="1">
      <c r="B800" s="38"/>
      <c r="D800" s="11"/>
    </row>
    <row r="801" spans="2:4" ht="15.75" customHeight="1">
      <c r="B801" s="38"/>
      <c r="D801" s="11"/>
    </row>
    <row r="802" spans="2:4" ht="15.75" customHeight="1">
      <c r="B802" s="38"/>
      <c r="D802" s="11"/>
    </row>
    <row r="803" spans="2:4" ht="15.75" customHeight="1">
      <c r="B803" s="38"/>
      <c r="D803" s="11"/>
    </row>
    <row r="804" spans="2:4" ht="15.75" customHeight="1">
      <c r="B804" s="38"/>
      <c r="D804" s="11"/>
    </row>
    <row r="805" spans="2:4" ht="15.75" customHeight="1">
      <c r="B805" s="38"/>
      <c r="D805" s="11"/>
    </row>
    <row r="806" spans="2:4" ht="15.75" customHeight="1">
      <c r="B806" s="38"/>
      <c r="D806" s="11"/>
    </row>
    <row r="807" spans="2:4" ht="15.75" customHeight="1">
      <c r="B807" s="38"/>
      <c r="D807" s="11"/>
    </row>
    <row r="808" spans="2:4" ht="15.75" customHeight="1">
      <c r="B808" s="38"/>
      <c r="D808" s="11"/>
    </row>
    <row r="809" spans="2:4" ht="15.75" customHeight="1">
      <c r="B809" s="38"/>
      <c r="D809" s="11"/>
    </row>
    <row r="810" spans="2:4" ht="15.75" customHeight="1">
      <c r="B810" s="38"/>
      <c r="D810" s="11"/>
    </row>
    <row r="811" spans="2:4" ht="15.75" customHeight="1">
      <c r="B811" s="38"/>
      <c r="D811" s="11"/>
    </row>
    <row r="812" spans="2:4" ht="15.75" customHeight="1">
      <c r="B812" s="38"/>
      <c r="D812" s="11"/>
    </row>
    <row r="813" spans="2:4" ht="15.75" customHeight="1">
      <c r="B813" s="38"/>
      <c r="D813" s="11"/>
    </row>
    <row r="814" spans="2:4" ht="15.75" customHeight="1">
      <c r="B814" s="38"/>
      <c r="D814" s="11"/>
    </row>
    <row r="815" spans="2:4" ht="15.75" customHeight="1">
      <c r="B815" s="38"/>
      <c r="D815" s="11"/>
    </row>
    <row r="816" spans="2:4" ht="15.75" customHeight="1">
      <c r="B816" s="38"/>
      <c r="D816" s="11"/>
    </row>
    <row r="817" spans="2:4" ht="15.75" customHeight="1">
      <c r="B817" s="38"/>
      <c r="D817" s="11"/>
    </row>
    <row r="818" spans="2:4" ht="15.75" customHeight="1">
      <c r="B818" s="38"/>
      <c r="D818" s="11"/>
    </row>
    <row r="819" spans="2:4" ht="15.75" customHeight="1">
      <c r="B819" s="38"/>
      <c r="D819" s="11"/>
    </row>
    <row r="820" spans="2:4" ht="15.75" customHeight="1">
      <c r="B820" s="38"/>
      <c r="D820" s="11"/>
    </row>
    <row r="821" spans="2:4" ht="15.75" customHeight="1">
      <c r="B821" s="38"/>
      <c r="D821" s="11"/>
    </row>
    <row r="822" spans="2:4" ht="15.75" customHeight="1">
      <c r="B822" s="38"/>
      <c r="D822" s="11"/>
    </row>
    <row r="823" spans="2:4" ht="15.75" customHeight="1">
      <c r="B823" s="38"/>
      <c r="D823" s="11"/>
    </row>
    <row r="824" spans="2:4" ht="15.75" customHeight="1">
      <c r="B824" s="38"/>
      <c r="D824" s="11"/>
    </row>
    <row r="825" spans="2:4" ht="15.75" customHeight="1">
      <c r="B825" s="38"/>
      <c r="D825" s="11"/>
    </row>
    <row r="826" spans="2:4" ht="15.75" customHeight="1">
      <c r="B826" s="38"/>
      <c r="D826" s="11"/>
    </row>
    <row r="827" spans="2:4" ht="15.75" customHeight="1">
      <c r="B827" s="38"/>
      <c r="D827" s="11"/>
    </row>
    <row r="828" spans="2:4" ht="15.75" customHeight="1">
      <c r="B828" s="38"/>
      <c r="D828" s="11"/>
    </row>
    <row r="829" spans="2:4" ht="15.75" customHeight="1">
      <c r="B829" s="38"/>
      <c r="D829" s="11"/>
    </row>
    <row r="830" spans="2:4" ht="15.75" customHeight="1">
      <c r="B830" s="38"/>
      <c r="D830" s="11"/>
    </row>
    <row r="831" spans="2:4" ht="15.75" customHeight="1">
      <c r="B831" s="38"/>
      <c r="D831" s="11"/>
    </row>
    <row r="832" spans="2:4" ht="15.75" customHeight="1">
      <c r="B832" s="38"/>
      <c r="D832" s="11"/>
    </row>
    <row r="833" spans="2:4" ht="15.75" customHeight="1">
      <c r="B833" s="38"/>
      <c r="D833" s="11"/>
    </row>
    <row r="834" spans="2:4" ht="15.75" customHeight="1">
      <c r="B834" s="38"/>
      <c r="D834" s="11"/>
    </row>
    <row r="835" spans="2:4" ht="15.75" customHeight="1">
      <c r="B835" s="38"/>
      <c r="D835" s="11"/>
    </row>
    <row r="836" spans="2:4" ht="15.75" customHeight="1">
      <c r="B836" s="38"/>
      <c r="D836" s="11"/>
    </row>
    <row r="837" spans="2:4" ht="15.75" customHeight="1">
      <c r="B837" s="38"/>
      <c r="D837" s="11"/>
    </row>
    <row r="838" spans="2:4" ht="15.75" customHeight="1">
      <c r="B838" s="38"/>
      <c r="D838" s="11"/>
    </row>
    <row r="839" spans="2:4" ht="15.75" customHeight="1">
      <c r="B839" s="38"/>
      <c r="D839" s="11"/>
    </row>
    <row r="840" spans="2:4" ht="15.75" customHeight="1">
      <c r="B840" s="38"/>
      <c r="D840" s="11"/>
    </row>
    <row r="841" spans="2:4" ht="15.75" customHeight="1">
      <c r="B841" s="38"/>
      <c r="D841" s="11"/>
    </row>
    <row r="842" spans="2:4" ht="15.75" customHeight="1">
      <c r="B842" s="38"/>
      <c r="D842" s="11"/>
    </row>
    <row r="843" spans="2:4" ht="15.75" customHeight="1">
      <c r="B843" s="38"/>
      <c r="D843" s="11"/>
    </row>
    <row r="844" spans="2:4" ht="15.75" customHeight="1">
      <c r="B844" s="38"/>
      <c r="D844" s="11"/>
    </row>
    <row r="845" spans="2:4" ht="15.75" customHeight="1">
      <c r="B845" s="38"/>
      <c r="D845" s="11"/>
    </row>
    <row r="846" spans="2:4" ht="15.75" customHeight="1">
      <c r="B846" s="38"/>
      <c r="D846" s="11"/>
    </row>
    <row r="847" spans="2:4" ht="15.75" customHeight="1">
      <c r="B847" s="38"/>
      <c r="D847" s="11"/>
    </row>
    <row r="848" spans="2:4" ht="15.75" customHeight="1">
      <c r="B848" s="38"/>
      <c r="D848" s="11"/>
    </row>
    <row r="849" spans="2:4" ht="15.75" customHeight="1">
      <c r="B849" s="38"/>
      <c r="D849" s="11"/>
    </row>
    <row r="850" spans="2:4" ht="15.75" customHeight="1">
      <c r="B850" s="38"/>
      <c r="D850" s="11"/>
    </row>
    <row r="851" spans="2:4" ht="15.75" customHeight="1">
      <c r="B851" s="38"/>
      <c r="D851" s="11"/>
    </row>
    <row r="852" spans="2:4" ht="15.75" customHeight="1">
      <c r="B852" s="38"/>
      <c r="D852" s="11"/>
    </row>
    <row r="853" spans="2:4" ht="15.75" customHeight="1">
      <c r="B853" s="38"/>
      <c r="D853" s="11"/>
    </row>
    <row r="854" spans="2:4" ht="15.75" customHeight="1">
      <c r="B854" s="38"/>
      <c r="D854" s="11"/>
    </row>
    <row r="855" spans="2:4" ht="15.75" customHeight="1">
      <c r="B855" s="38"/>
      <c r="D855" s="11"/>
    </row>
    <row r="856" spans="2:4" ht="15.75" customHeight="1">
      <c r="B856" s="38"/>
      <c r="D856" s="11"/>
    </row>
    <row r="857" spans="2:4" ht="15.75" customHeight="1">
      <c r="B857" s="38"/>
      <c r="D857" s="11"/>
    </row>
    <row r="858" spans="2:4" ht="15.75" customHeight="1">
      <c r="B858" s="38"/>
      <c r="D858" s="11"/>
    </row>
    <row r="859" spans="2:4" ht="15.75" customHeight="1">
      <c r="B859" s="38"/>
      <c r="D859" s="11"/>
    </row>
    <row r="860" spans="2:4" ht="15.75" customHeight="1">
      <c r="B860" s="38"/>
      <c r="D860" s="11"/>
    </row>
    <row r="861" spans="2:4" ht="15.75" customHeight="1">
      <c r="B861" s="38"/>
      <c r="D861" s="11"/>
    </row>
    <row r="862" spans="2:4" ht="15.75" customHeight="1">
      <c r="B862" s="38"/>
      <c r="D862" s="11"/>
    </row>
    <row r="863" spans="2:4" ht="15.75" customHeight="1">
      <c r="B863" s="38"/>
      <c r="D863" s="11"/>
    </row>
    <row r="864" spans="2:4" ht="15.75" customHeight="1">
      <c r="B864" s="38"/>
      <c r="D864" s="11"/>
    </row>
    <row r="865" spans="2:4" ht="15.75" customHeight="1">
      <c r="B865" s="38"/>
      <c r="D865" s="11"/>
    </row>
    <row r="866" spans="2:4" ht="15.75" customHeight="1">
      <c r="B866" s="38"/>
      <c r="D866" s="11"/>
    </row>
    <row r="867" spans="2:4" ht="15.75" customHeight="1">
      <c r="B867" s="38"/>
      <c r="D867" s="11"/>
    </row>
    <row r="868" spans="2:4" ht="15.75" customHeight="1">
      <c r="B868" s="38"/>
      <c r="D868" s="11"/>
    </row>
    <row r="869" spans="2:4" ht="15.75" customHeight="1">
      <c r="B869" s="38"/>
      <c r="D869" s="11"/>
    </row>
    <row r="870" spans="2:4" ht="15.75" customHeight="1">
      <c r="B870" s="38"/>
      <c r="D870" s="11"/>
    </row>
    <row r="871" spans="2:4" ht="15.75" customHeight="1">
      <c r="B871" s="38"/>
      <c r="D871" s="11"/>
    </row>
    <row r="872" spans="2:4" ht="15.75" customHeight="1">
      <c r="B872" s="38"/>
      <c r="D872" s="11"/>
    </row>
    <row r="873" spans="2:4" ht="15.75" customHeight="1">
      <c r="B873" s="38"/>
      <c r="D873" s="11"/>
    </row>
    <row r="874" spans="2:4" ht="15.75" customHeight="1">
      <c r="B874" s="38"/>
      <c r="D874" s="11"/>
    </row>
    <row r="875" spans="2:4" ht="15.75" customHeight="1">
      <c r="B875" s="38"/>
      <c r="D875" s="11"/>
    </row>
    <row r="876" spans="2:4" ht="15.75" customHeight="1">
      <c r="B876" s="38"/>
      <c r="D876" s="11"/>
    </row>
    <row r="877" spans="2:4" ht="15.75" customHeight="1">
      <c r="B877" s="38"/>
      <c r="D877" s="11"/>
    </row>
    <row r="878" spans="2:4" ht="15.75" customHeight="1">
      <c r="B878" s="38"/>
      <c r="D878" s="11"/>
    </row>
    <row r="879" spans="2:4" ht="15.75" customHeight="1">
      <c r="B879" s="38"/>
      <c r="D879" s="11"/>
    </row>
    <row r="880" spans="2:4" ht="15.75" customHeight="1">
      <c r="B880" s="38"/>
      <c r="D880" s="11"/>
    </row>
    <row r="881" spans="2:4" ht="15.75" customHeight="1">
      <c r="B881" s="38"/>
      <c r="D881" s="11"/>
    </row>
    <row r="882" spans="2:4" ht="15.75" customHeight="1">
      <c r="B882" s="38"/>
      <c r="D882" s="11"/>
    </row>
    <row r="883" spans="2:4" ht="15.75" customHeight="1">
      <c r="B883" s="38"/>
      <c r="D883" s="11"/>
    </row>
    <row r="884" spans="2:4" ht="15.75" customHeight="1">
      <c r="B884" s="38"/>
      <c r="D884" s="11"/>
    </row>
    <row r="885" spans="2:4" ht="15.75" customHeight="1">
      <c r="B885" s="38"/>
      <c r="D885" s="11"/>
    </row>
    <row r="886" spans="2:4" ht="15.75" customHeight="1">
      <c r="B886" s="38"/>
      <c r="D886" s="11"/>
    </row>
    <row r="887" spans="2:4" ht="15.75" customHeight="1">
      <c r="B887" s="38"/>
      <c r="D887" s="11"/>
    </row>
    <row r="888" spans="2:4" ht="15.75" customHeight="1">
      <c r="B888" s="38"/>
      <c r="D888" s="11"/>
    </row>
    <row r="889" spans="2:4" ht="15.75" customHeight="1">
      <c r="B889" s="38"/>
      <c r="D889" s="11"/>
    </row>
    <row r="890" spans="2:4" ht="15.75" customHeight="1">
      <c r="B890" s="38"/>
      <c r="D890" s="11"/>
    </row>
    <row r="891" spans="2:4" ht="15.75" customHeight="1">
      <c r="B891" s="38"/>
      <c r="D891" s="11"/>
    </row>
    <row r="892" spans="2:4" ht="15.75" customHeight="1">
      <c r="B892" s="38"/>
      <c r="D892" s="11"/>
    </row>
    <row r="893" spans="2:4" ht="15.75" customHeight="1">
      <c r="B893" s="38"/>
      <c r="D893" s="11"/>
    </row>
    <row r="894" spans="2:4" ht="15.75" customHeight="1">
      <c r="B894" s="38"/>
      <c r="D894" s="11"/>
    </row>
    <row r="895" spans="2:4" ht="15.75" customHeight="1">
      <c r="B895" s="38"/>
      <c r="D895" s="11"/>
    </row>
    <row r="896" spans="2:4" ht="15.75" customHeight="1">
      <c r="B896" s="38"/>
      <c r="D896" s="11"/>
    </row>
    <row r="897" spans="2:4" ht="15.75" customHeight="1">
      <c r="B897" s="38"/>
      <c r="D897" s="11"/>
    </row>
    <row r="898" spans="2:4" ht="15.75" customHeight="1">
      <c r="B898" s="38"/>
      <c r="D898" s="11"/>
    </row>
    <row r="899" spans="2:4" ht="15.75" customHeight="1">
      <c r="B899" s="38"/>
      <c r="D899" s="11"/>
    </row>
    <row r="900" spans="2:4" ht="15.75" customHeight="1">
      <c r="B900" s="38"/>
      <c r="D900" s="11"/>
    </row>
    <row r="901" spans="2:4" ht="15.75" customHeight="1">
      <c r="B901" s="38"/>
      <c r="D901" s="11"/>
    </row>
    <row r="902" spans="2:4" ht="15.75" customHeight="1">
      <c r="B902" s="38"/>
      <c r="D902" s="11"/>
    </row>
    <row r="903" spans="2:4" ht="15.75" customHeight="1">
      <c r="B903" s="38"/>
      <c r="D903" s="11"/>
    </row>
    <row r="904" spans="2:4" ht="15.75" customHeight="1">
      <c r="B904" s="38"/>
      <c r="D904" s="11"/>
    </row>
    <row r="905" spans="2:4" ht="15.75" customHeight="1">
      <c r="B905" s="38"/>
      <c r="D905" s="11"/>
    </row>
    <row r="906" spans="2:4" ht="15.75" customHeight="1">
      <c r="B906" s="38"/>
      <c r="D906" s="11"/>
    </row>
    <row r="907" spans="2:4" ht="15.75" customHeight="1">
      <c r="B907" s="38"/>
      <c r="D907" s="11"/>
    </row>
    <row r="908" spans="2:4" ht="15.75" customHeight="1">
      <c r="B908" s="38"/>
      <c r="D908" s="11"/>
    </row>
    <row r="909" spans="2:4" ht="15.75" customHeight="1">
      <c r="B909" s="38"/>
      <c r="D909" s="11"/>
    </row>
    <row r="910" spans="2:4" ht="15.75" customHeight="1">
      <c r="B910" s="38"/>
      <c r="D910" s="11"/>
    </row>
    <row r="911" spans="2:4" ht="15.75" customHeight="1">
      <c r="B911" s="38"/>
      <c r="D911" s="11"/>
    </row>
    <row r="912" spans="2:4" ht="15.75" customHeight="1">
      <c r="B912" s="38"/>
      <c r="D912" s="11"/>
    </row>
    <row r="913" spans="2:4" ht="15.75" customHeight="1">
      <c r="B913" s="38"/>
      <c r="D913" s="11"/>
    </row>
    <row r="914" spans="2:4" ht="15.75" customHeight="1">
      <c r="B914" s="38"/>
      <c r="D914" s="11"/>
    </row>
    <row r="915" spans="2:4" ht="15.75" customHeight="1">
      <c r="B915" s="38"/>
      <c r="D915" s="11"/>
    </row>
    <row r="916" spans="2:4" ht="15.75" customHeight="1">
      <c r="B916" s="38"/>
      <c r="D916" s="11"/>
    </row>
    <row r="917" spans="2:4" ht="15.75" customHeight="1">
      <c r="B917" s="38"/>
      <c r="D917" s="11"/>
    </row>
    <row r="918" spans="2:4" ht="15.75" customHeight="1">
      <c r="B918" s="38"/>
      <c r="D918" s="11"/>
    </row>
    <row r="919" spans="2:4" ht="15.75" customHeight="1">
      <c r="B919" s="38"/>
      <c r="D919" s="11"/>
    </row>
    <row r="920" spans="2:4" ht="15.75" customHeight="1">
      <c r="B920" s="38"/>
      <c r="D920" s="11"/>
    </row>
    <row r="921" spans="2:4" ht="15.75" customHeight="1">
      <c r="B921" s="38"/>
      <c r="D921" s="11"/>
    </row>
    <row r="922" spans="2:4" ht="15.75" customHeight="1">
      <c r="B922" s="38"/>
      <c r="D922" s="11"/>
    </row>
    <row r="923" spans="2:4" ht="15.75" customHeight="1">
      <c r="B923" s="38"/>
      <c r="D923" s="11"/>
    </row>
    <row r="924" spans="2:4" ht="15.75" customHeight="1">
      <c r="B924" s="38"/>
      <c r="D924" s="11"/>
    </row>
    <row r="925" spans="2:4" ht="15.75" customHeight="1">
      <c r="B925" s="38"/>
      <c r="D925" s="11"/>
    </row>
    <row r="926" spans="2:4" ht="15.75" customHeight="1">
      <c r="B926" s="38"/>
      <c r="D926" s="11"/>
    </row>
    <row r="927" spans="2:4" ht="15.75" customHeight="1">
      <c r="B927" s="38"/>
      <c r="D927" s="11"/>
    </row>
    <row r="928" spans="2:4" ht="15.75" customHeight="1">
      <c r="B928" s="38"/>
      <c r="D928" s="11"/>
    </row>
    <row r="929" spans="2:4" ht="15.75" customHeight="1">
      <c r="B929" s="38"/>
      <c r="D929" s="11"/>
    </row>
    <row r="930" spans="2:4" ht="15.75" customHeight="1">
      <c r="B930" s="38"/>
      <c r="D930" s="11"/>
    </row>
    <row r="931" spans="2:4" ht="15.75" customHeight="1">
      <c r="B931" s="38"/>
      <c r="D931" s="11"/>
    </row>
    <row r="932" spans="2:4" ht="15.75" customHeight="1">
      <c r="B932" s="38"/>
      <c r="D932" s="11"/>
    </row>
    <row r="933" spans="2:4" ht="15.75" customHeight="1">
      <c r="B933" s="38"/>
      <c r="D933" s="11"/>
    </row>
    <row r="934" spans="2:4" ht="15.75" customHeight="1">
      <c r="B934" s="38"/>
      <c r="D934" s="11"/>
    </row>
    <row r="935" spans="2:4" ht="15.75" customHeight="1">
      <c r="B935" s="38"/>
      <c r="D935" s="11"/>
    </row>
    <row r="936" spans="2:4" ht="15.75" customHeight="1">
      <c r="B936" s="38"/>
      <c r="D936" s="11"/>
    </row>
    <row r="937" spans="2:4" ht="15.75" customHeight="1">
      <c r="B937" s="38"/>
      <c r="D937" s="11"/>
    </row>
    <row r="938" spans="2:4" ht="15.75" customHeight="1">
      <c r="B938" s="38"/>
      <c r="D938" s="11"/>
    </row>
    <row r="939" spans="2:4" ht="15.75" customHeight="1">
      <c r="B939" s="38"/>
      <c r="D939" s="11"/>
    </row>
    <row r="940" spans="2:4" ht="15.75" customHeight="1">
      <c r="B940" s="38"/>
      <c r="D940" s="11"/>
    </row>
    <row r="941" spans="2:4" ht="15.75" customHeight="1">
      <c r="B941" s="38"/>
      <c r="D941" s="11"/>
    </row>
    <row r="942" spans="2:4" ht="15.75" customHeight="1">
      <c r="B942" s="38"/>
      <c r="D942" s="11"/>
    </row>
    <row r="943" spans="2:4" ht="15.75" customHeight="1">
      <c r="B943" s="38"/>
      <c r="D943" s="11"/>
    </row>
    <row r="944" spans="2:4" ht="15.75" customHeight="1">
      <c r="B944" s="38"/>
      <c r="D944" s="11"/>
    </row>
    <row r="945" spans="2:4" ht="15.75" customHeight="1">
      <c r="B945" s="38"/>
      <c r="D945" s="11"/>
    </row>
    <row r="946" spans="2:4" ht="15.75" customHeight="1">
      <c r="B946" s="38"/>
      <c r="D946" s="11"/>
    </row>
    <row r="947" spans="2:4" ht="15.75" customHeight="1">
      <c r="B947" s="38"/>
      <c r="D947" s="11"/>
    </row>
    <row r="948" spans="2:4" ht="15.75" customHeight="1">
      <c r="B948" s="38"/>
      <c r="D948" s="11"/>
    </row>
    <row r="949" spans="2:4" ht="15.75" customHeight="1">
      <c r="B949" s="38"/>
      <c r="D949" s="11"/>
    </row>
    <row r="950" spans="2:4" ht="15.75" customHeight="1">
      <c r="B950" s="38"/>
      <c r="D950" s="11"/>
    </row>
    <row r="951" spans="2:4" ht="15.75" customHeight="1">
      <c r="B951" s="38"/>
      <c r="D951" s="11"/>
    </row>
    <row r="952" spans="2:4" ht="15.75" customHeight="1">
      <c r="B952" s="38"/>
      <c r="D952" s="11"/>
    </row>
    <row r="953" spans="2:4" ht="15.75" customHeight="1">
      <c r="B953" s="38"/>
      <c r="D953" s="11"/>
    </row>
    <row r="954" spans="2:4" ht="15.75" customHeight="1">
      <c r="B954" s="38"/>
      <c r="D954" s="11"/>
    </row>
    <row r="955" spans="2:4" ht="15.75" customHeight="1">
      <c r="B955" s="38"/>
      <c r="D955" s="11"/>
    </row>
    <row r="956" spans="2:4" ht="15.75" customHeight="1">
      <c r="B956" s="38"/>
      <c r="D956" s="11"/>
    </row>
    <row r="957" spans="2:4" ht="15.75" customHeight="1">
      <c r="B957" s="38"/>
      <c r="D957" s="11"/>
    </row>
    <row r="958" spans="2:4" ht="15.75" customHeight="1">
      <c r="B958" s="38"/>
      <c r="D958" s="11"/>
    </row>
    <row r="959" spans="2:4" ht="15.75" customHeight="1">
      <c r="B959" s="38"/>
      <c r="D959" s="11"/>
    </row>
    <row r="960" spans="2:4" ht="15.75" customHeight="1">
      <c r="B960" s="38"/>
      <c r="D960" s="11"/>
    </row>
    <row r="961" spans="2:4" ht="15.75" customHeight="1">
      <c r="B961" s="38"/>
      <c r="D961" s="11"/>
    </row>
    <row r="962" spans="2:4" ht="15.75" customHeight="1">
      <c r="B962" s="38"/>
      <c r="D962" s="11"/>
    </row>
    <row r="963" spans="2:4" ht="15.75" customHeight="1">
      <c r="B963" s="38"/>
      <c r="D963" s="11"/>
    </row>
    <row r="964" spans="2:4" ht="15.75" customHeight="1">
      <c r="B964" s="38"/>
      <c r="D964" s="11"/>
    </row>
    <row r="965" spans="2:4" ht="15.75" customHeight="1">
      <c r="B965" s="38"/>
      <c r="D965" s="11"/>
    </row>
    <row r="966" spans="2:4" ht="15.75" customHeight="1">
      <c r="B966" s="38"/>
      <c r="D966" s="11"/>
    </row>
    <row r="967" spans="2:4" ht="15.75" customHeight="1">
      <c r="B967" s="38"/>
      <c r="D967" s="11"/>
    </row>
    <row r="968" spans="2:4" ht="15.75" customHeight="1">
      <c r="B968" s="38"/>
      <c r="D968" s="11"/>
    </row>
    <row r="969" spans="2:4" ht="15.75" customHeight="1">
      <c r="B969" s="38"/>
      <c r="D969" s="11"/>
    </row>
    <row r="970" spans="2:4" ht="15.75" customHeight="1">
      <c r="B970" s="38"/>
      <c r="D970" s="11"/>
    </row>
    <row r="971" spans="2:4" ht="15.75" customHeight="1">
      <c r="B971" s="38"/>
      <c r="D971" s="11"/>
    </row>
    <row r="972" spans="2:4" ht="15.75" customHeight="1">
      <c r="B972" s="38"/>
      <c r="D972" s="11"/>
    </row>
    <row r="973" spans="2:4" ht="15.75" customHeight="1">
      <c r="B973" s="38"/>
      <c r="D973" s="11"/>
    </row>
    <row r="974" spans="2:4" ht="15.75" customHeight="1">
      <c r="B974" s="38"/>
      <c r="D974" s="11"/>
    </row>
    <row r="975" spans="2:4" ht="15.75" customHeight="1">
      <c r="B975" s="38"/>
      <c r="D975" s="11"/>
    </row>
    <row r="976" spans="2:4" ht="15.75" customHeight="1">
      <c r="B976" s="38"/>
      <c r="D976" s="11"/>
    </row>
    <row r="977" spans="2:4" ht="15.75" customHeight="1">
      <c r="B977" s="38"/>
      <c r="D977" s="11"/>
    </row>
    <row r="978" spans="2:4" ht="15.75" customHeight="1">
      <c r="B978" s="38"/>
      <c r="D978" s="11"/>
    </row>
    <row r="979" spans="2:4" ht="15.75" customHeight="1">
      <c r="B979" s="38"/>
      <c r="D979" s="11"/>
    </row>
    <row r="980" spans="2:4" ht="15.75" customHeight="1">
      <c r="B980" s="38"/>
      <c r="D980" s="11"/>
    </row>
    <row r="981" spans="2:4" ht="15.75" customHeight="1">
      <c r="B981" s="38"/>
      <c r="D981" s="11"/>
    </row>
    <row r="982" spans="2:4" ht="15.75" customHeight="1">
      <c r="B982" s="38"/>
      <c r="D982" s="11"/>
    </row>
    <row r="983" spans="2:4" ht="15.75" customHeight="1">
      <c r="B983" s="38"/>
      <c r="D983" s="11"/>
    </row>
    <row r="984" spans="2:4" ht="15.75" customHeight="1">
      <c r="B984" s="38"/>
      <c r="D984" s="11"/>
    </row>
    <row r="985" spans="2:4" ht="15.75" customHeight="1">
      <c r="B985" s="38"/>
      <c r="D985" s="11"/>
    </row>
    <row r="986" spans="2:4" ht="15.75" customHeight="1">
      <c r="B986" s="38"/>
      <c r="D986" s="11"/>
    </row>
    <row r="987" spans="2:4" ht="15.75" customHeight="1">
      <c r="B987" s="38"/>
      <c r="D987" s="11"/>
    </row>
    <row r="988" spans="2:4" ht="15.75" customHeight="1">
      <c r="B988" s="38"/>
      <c r="D988" s="11"/>
    </row>
    <row r="989" spans="2:4" ht="15.75" customHeight="1">
      <c r="B989" s="38"/>
      <c r="D989" s="11"/>
    </row>
    <row r="990" spans="2:4" ht="15.75" customHeight="1">
      <c r="B990" s="38"/>
      <c r="D990" s="11"/>
    </row>
    <row r="991" spans="2:4" ht="15.75" customHeight="1">
      <c r="B991" s="38"/>
      <c r="D991" s="11"/>
    </row>
    <row r="992" spans="2:4" ht="15.75" customHeight="1">
      <c r="B992" s="38"/>
      <c r="D992" s="11"/>
    </row>
    <row r="993" spans="2:4" ht="15.75" customHeight="1">
      <c r="B993" s="38"/>
      <c r="D993" s="11"/>
    </row>
    <row r="994" spans="2:4" ht="15.75" customHeight="1">
      <c r="B994" s="38"/>
      <c r="D994" s="11"/>
    </row>
    <row r="995" spans="2:4" ht="15.75" customHeight="1">
      <c r="B995" s="38"/>
      <c r="D995" s="11"/>
    </row>
    <row r="996" spans="2:4" ht="15.75" customHeight="1">
      <c r="B996" s="38"/>
      <c r="D996" s="11"/>
    </row>
    <row r="997" spans="2:4" ht="15.75" customHeight="1">
      <c r="B997" s="38"/>
      <c r="D997" s="11"/>
    </row>
    <row r="998" spans="2:4" ht="15.75" customHeight="1">
      <c r="B998" s="38"/>
      <c r="D998" s="11"/>
    </row>
    <row r="999" spans="2:4" ht="15.75" customHeight="1">
      <c r="B999" s="38"/>
      <c r="D999" s="11"/>
    </row>
    <row r="1000" spans="2:4" ht="15.75" customHeight="1">
      <c r="B1000" s="38"/>
      <c r="D1000" s="11"/>
    </row>
    <row r="1001" spans="2:4" ht="15.75" customHeight="1">
      <c r="B1001" s="38"/>
      <c r="D1001" s="11"/>
    </row>
  </sheetData>
  <mergeCells count="2">
    <mergeCell ref="B1:E1"/>
    <mergeCell ref="B2:E2"/>
  </mergeCells>
  <printOptions horizontalCentered="1"/>
  <pageMargins left="0.7" right="0.7" top="0.75" bottom="0.75" header="0" footer="0"/>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A1003"/>
  <sheetViews>
    <sheetView workbookViewId="0">
      <selection activeCell="J12" sqref="J12"/>
    </sheetView>
  </sheetViews>
  <sheetFormatPr defaultColWidth="12.625" defaultRowHeight="15" customHeight="1"/>
  <cols>
    <col min="2" max="2" width="5.75" customWidth="1"/>
    <col min="3" max="3" width="29.75" customWidth="1"/>
    <col min="4" max="4" width="21.5" customWidth="1"/>
    <col min="5" max="5" width="15.75" customWidth="1"/>
    <col min="6" max="6" width="13.25" customWidth="1"/>
    <col min="7" max="7" width="14.125" customWidth="1"/>
    <col min="8" max="8" width="12.75" customWidth="1"/>
    <col min="9" max="27" width="9.125" customWidth="1"/>
  </cols>
  <sheetData>
    <row r="1" spans="2:27" ht="15.75" customHeight="1">
      <c r="B1" s="47"/>
      <c r="C1" s="48"/>
      <c r="D1" s="48"/>
      <c r="E1" s="48"/>
      <c r="F1" s="48"/>
      <c r="G1" s="48"/>
      <c r="H1" s="48"/>
      <c r="I1" s="48"/>
      <c r="J1" s="48"/>
      <c r="K1" s="48"/>
      <c r="L1" s="48"/>
      <c r="M1" s="48"/>
      <c r="N1" s="48"/>
      <c r="O1" s="48"/>
      <c r="P1" s="48"/>
      <c r="Q1" s="48"/>
      <c r="R1" s="48"/>
      <c r="S1" s="48"/>
      <c r="T1" s="48"/>
      <c r="U1" s="48"/>
      <c r="V1" s="48"/>
      <c r="W1" s="48"/>
      <c r="X1" s="48"/>
      <c r="Y1" s="48"/>
      <c r="Z1" s="48"/>
      <c r="AA1" s="48"/>
    </row>
    <row r="2" spans="2:27" ht="15.75" customHeight="1">
      <c r="B2" s="529" t="s">
        <v>1296</v>
      </c>
      <c r="C2" s="529"/>
      <c r="D2" s="529"/>
      <c r="E2" s="529"/>
      <c r="F2" s="529"/>
      <c r="G2" s="529"/>
      <c r="H2" s="48"/>
      <c r="I2" s="48"/>
      <c r="J2" s="48"/>
      <c r="K2" s="48"/>
      <c r="L2" s="48"/>
      <c r="M2" s="48"/>
      <c r="N2" s="48"/>
      <c r="O2" s="48"/>
      <c r="P2" s="48"/>
      <c r="Q2" s="48"/>
      <c r="R2" s="48"/>
      <c r="S2" s="48"/>
      <c r="T2" s="48"/>
      <c r="U2" s="48"/>
      <c r="V2" s="48"/>
      <c r="W2" s="48"/>
      <c r="X2" s="48"/>
      <c r="Y2" s="48"/>
      <c r="Z2" s="48"/>
      <c r="AA2" s="48"/>
    </row>
    <row r="3" spans="2:27" ht="15.75" customHeight="1">
      <c r="B3" s="532" t="s">
        <v>1320</v>
      </c>
      <c r="C3" s="532"/>
      <c r="D3" s="532"/>
      <c r="E3" s="532"/>
      <c r="F3" s="532"/>
      <c r="G3" s="532"/>
      <c r="H3" s="48"/>
      <c r="I3" s="48"/>
      <c r="J3" s="48"/>
      <c r="K3" s="48"/>
      <c r="L3" s="48"/>
      <c r="M3" s="48"/>
      <c r="N3" s="48"/>
      <c r="O3" s="48"/>
      <c r="P3" s="48"/>
      <c r="Q3" s="48"/>
      <c r="R3" s="48"/>
      <c r="S3" s="48"/>
      <c r="T3" s="48"/>
      <c r="U3" s="48"/>
      <c r="V3" s="48"/>
      <c r="W3" s="48"/>
      <c r="X3" s="48"/>
      <c r="Y3" s="48"/>
      <c r="Z3" s="48"/>
      <c r="AA3" s="48"/>
    </row>
    <row r="4" spans="2:27" ht="15.75" customHeight="1">
      <c r="B4" s="47"/>
      <c r="C4" s="48"/>
      <c r="D4" s="48"/>
      <c r="E4" s="48"/>
      <c r="F4" s="48"/>
      <c r="G4" s="170" t="s">
        <v>1287</v>
      </c>
      <c r="H4" s="48"/>
      <c r="I4" s="48"/>
      <c r="J4" s="48"/>
      <c r="K4" s="48"/>
      <c r="L4" s="48"/>
      <c r="M4" s="48"/>
      <c r="N4" s="48"/>
      <c r="O4" s="48"/>
      <c r="P4" s="48"/>
      <c r="Q4" s="48"/>
      <c r="R4" s="48"/>
      <c r="S4" s="48"/>
      <c r="T4" s="48"/>
      <c r="U4" s="48"/>
      <c r="V4" s="48"/>
      <c r="W4" s="48"/>
      <c r="X4" s="48"/>
      <c r="Y4" s="48"/>
      <c r="Z4" s="48"/>
      <c r="AA4" s="48"/>
    </row>
    <row r="5" spans="2:27" ht="15.75" customHeight="1">
      <c r="B5" s="39" t="s">
        <v>66</v>
      </c>
      <c r="C5" s="39" t="s">
        <v>43</v>
      </c>
      <c r="D5" s="39" t="s">
        <v>67</v>
      </c>
      <c r="E5" s="39" t="s">
        <v>68</v>
      </c>
      <c r="F5" s="39" t="s">
        <v>44</v>
      </c>
      <c r="G5" s="192" t="s">
        <v>4</v>
      </c>
      <c r="H5" s="49"/>
      <c r="I5" s="49"/>
      <c r="J5" s="49"/>
      <c r="K5" s="49"/>
      <c r="L5" s="49"/>
      <c r="M5" s="49"/>
      <c r="N5" s="49"/>
      <c r="O5" s="49"/>
      <c r="P5" s="49"/>
      <c r="Q5" s="49"/>
      <c r="R5" s="49"/>
      <c r="S5" s="49"/>
      <c r="T5" s="49"/>
      <c r="U5" s="49"/>
      <c r="V5" s="49"/>
      <c r="W5" s="49"/>
      <c r="X5" s="49"/>
      <c r="Y5" s="49"/>
      <c r="Z5" s="49"/>
      <c r="AA5" s="49"/>
    </row>
    <row r="6" spans="2:27" ht="15.75" customHeight="1">
      <c r="B6" s="44">
        <v>1</v>
      </c>
      <c r="C6" s="51" t="s">
        <v>69</v>
      </c>
      <c r="D6" s="51"/>
      <c r="E6" s="201">
        <f>H20</f>
        <v>935880000</v>
      </c>
      <c r="F6" s="191" t="s">
        <v>70</v>
      </c>
      <c r="G6" s="193"/>
      <c r="H6" s="48"/>
      <c r="I6" s="48"/>
      <c r="J6" s="48"/>
      <c r="K6" s="48"/>
      <c r="L6" s="48"/>
      <c r="M6" s="48"/>
      <c r="N6" s="48"/>
      <c r="O6" s="48"/>
      <c r="P6" s="48"/>
      <c r="Q6" s="48"/>
      <c r="R6" s="48"/>
      <c r="S6" s="48"/>
      <c r="T6" s="48"/>
      <c r="U6" s="48"/>
      <c r="V6" s="48"/>
      <c r="W6" s="48"/>
      <c r="X6" s="48"/>
      <c r="Y6" s="48"/>
      <c r="Z6" s="48"/>
      <c r="AA6" s="48"/>
    </row>
    <row r="7" spans="2:27" ht="15.75" customHeight="1">
      <c r="B7" s="44">
        <v>2</v>
      </c>
      <c r="C7" s="51" t="s">
        <v>10</v>
      </c>
      <c r="D7" s="51" t="s">
        <v>71</v>
      </c>
      <c r="E7" s="201">
        <f>65%*E6</f>
        <v>608322000</v>
      </c>
      <c r="F7" s="191" t="s">
        <v>72</v>
      </c>
      <c r="G7" s="194"/>
      <c r="H7" s="48"/>
      <c r="I7" s="48"/>
      <c r="J7" s="48"/>
      <c r="K7" s="48"/>
      <c r="L7" s="48"/>
      <c r="M7" s="48"/>
      <c r="N7" s="48"/>
      <c r="O7" s="48"/>
      <c r="P7" s="48"/>
      <c r="Q7" s="48"/>
      <c r="R7" s="48"/>
      <c r="S7" s="48"/>
      <c r="T7" s="48"/>
      <c r="U7" s="48"/>
      <c r="V7" s="48"/>
      <c r="W7" s="48"/>
      <c r="X7" s="48"/>
      <c r="Y7" s="48"/>
      <c r="Z7" s="48"/>
      <c r="AA7" s="48"/>
    </row>
    <row r="8" spans="2:27" ht="15.75" customHeight="1">
      <c r="B8" s="44">
        <v>3</v>
      </c>
      <c r="C8" s="51" t="s">
        <v>12</v>
      </c>
      <c r="D8" s="51"/>
      <c r="E8" s="51">
        <v>0</v>
      </c>
      <c r="F8" s="191" t="s">
        <v>73</v>
      </c>
      <c r="G8" s="194"/>
      <c r="H8" s="48"/>
      <c r="I8" s="48"/>
      <c r="J8" s="48"/>
      <c r="K8" s="48"/>
      <c r="L8" s="48"/>
      <c r="M8" s="48"/>
      <c r="N8" s="48"/>
      <c r="O8" s="48"/>
      <c r="P8" s="48"/>
      <c r="Q8" s="48"/>
      <c r="R8" s="48"/>
      <c r="S8" s="48"/>
      <c r="T8" s="48"/>
      <c r="U8" s="48"/>
      <c r="V8" s="48"/>
      <c r="W8" s="48"/>
      <c r="X8" s="48"/>
      <c r="Y8" s="48"/>
      <c r="Z8" s="48"/>
      <c r="AA8" s="48"/>
    </row>
    <row r="9" spans="2:27" ht="15.75" customHeight="1">
      <c r="B9" s="44">
        <v>4</v>
      </c>
      <c r="C9" s="51" t="s">
        <v>74</v>
      </c>
      <c r="D9" s="51" t="s">
        <v>75</v>
      </c>
      <c r="E9" s="201">
        <f>ROUND(6%*(E6+E7+E8),-3)</f>
        <v>92652000</v>
      </c>
      <c r="F9" s="191" t="s">
        <v>76</v>
      </c>
      <c r="G9" s="194"/>
      <c r="H9" s="48"/>
      <c r="I9" s="48"/>
      <c r="J9" s="48"/>
      <c r="K9" s="48"/>
      <c r="L9" s="48"/>
      <c r="M9" s="48"/>
      <c r="N9" s="48"/>
      <c r="O9" s="48"/>
      <c r="P9" s="48"/>
      <c r="Q9" s="48"/>
      <c r="R9" s="48"/>
      <c r="S9" s="48"/>
      <c r="T9" s="48"/>
      <c r="U9" s="48"/>
      <c r="V9" s="48"/>
      <c r="W9" s="48"/>
      <c r="X9" s="48"/>
      <c r="Y9" s="48"/>
      <c r="Z9" s="48"/>
      <c r="AA9" s="48"/>
    </row>
    <row r="10" spans="2:27" ht="15.75" customHeight="1">
      <c r="B10" s="192"/>
      <c r="C10" s="195" t="s">
        <v>77</v>
      </c>
      <c r="D10" s="196" t="s">
        <v>78</v>
      </c>
      <c r="E10" s="202">
        <f>ROUND(SUM(E6:E9),-3)</f>
        <v>1636854000</v>
      </c>
      <c r="F10" s="197"/>
      <c r="G10" s="194"/>
      <c r="H10" s="50"/>
      <c r="I10" s="50"/>
      <c r="J10" s="50"/>
      <c r="K10" s="50"/>
      <c r="L10" s="50"/>
      <c r="M10" s="50"/>
      <c r="N10" s="50"/>
      <c r="O10" s="50"/>
      <c r="P10" s="50"/>
      <c r="Q10" s="50"/>
      <c r="R10" s="50"/>
      <c r="S10" s="50"/>
      <c r="T10" s="50"/>
      <c r="U10" s="50"/>
      <c r="V10" s="50"/>
      <c r="W10" s="50"/>
      <c r="X10" s="50"/>
      <c r="Y10" s="50"/>
      <c r="Z10" s="50"/>
      <c r="AA10" s="50"/>
    </row>
    <row r="11" spans="2:27" ht="15.75" customHeight="1">
      <c r="B11" s="198">
        <v>5</v>
      </c>
      <c r="C11" s="199" t="s">
        <v>1297</v>
      </c>
      <c r="D11" s="199" t="s">
        <v>1298</v>
      </c>
      <c r="E11" s="201">
        <f>ROUND(10%*E10,-3)</f>
        <v>163685000</v>
      </c>
      <c r="F11" s="198" t="s">
        <v>1299</v>
      </c>
      <c r="G11" s="194"/>
      <c r="H11" s="50"/>
      <c r="I11" s="50"/>
      <c r="J11" s="50"/>
      <c r="K11" s="50"/>
      <c r="L11" s="50"/>
      <c r="M11" s="50"/>
      <c r="N11" s="50"/>
      <c r="O11" s="50"/>
      <c r="P11" s="50"/>
      <c r="Q11" s="50"/>
      <c r="R11" s="50"/>
      <c r="S11" s="50"/>
      <c r="T11" s="50"/>
      <c r="U11" s="50"/>
      <c r="V11" s="50"/>
      <c r="W11" s="50"/>
      <c r="X11" s="50"/>
      <c r="Y11" s="50"/>
      <c r="Z11" s="50"/>
      <c r="AA11" s="50"/>
    </row>
    <row r="12" spans="2:27" ht="15.75" customHeight="1">
      <c r="B12" s="198"/>
      <c r="C12" s="200" t="s">
        <v>30</v>
      </c>
      <c r="D12" s="199" t="s">
        <v>1300</v>
      </c>
      <c r="E12" s="202">
        <f>E10+E11</f>
        <v>1800539000</v>
      </c>
      <c r="F12" s="200" t="s">
        <v>1301</v>
      </c>
      <c r="G12" s="194"/>
      <c r="H12" s="50"/>
      <c r="I12" s="50"/>
      <c r="J12" s="50"/>
      <c r="K12" s="50"/>
      <c r="L12" s="50"/>
      <c r="M12" s="50"/>
      <c r="N12" s="50"/>
      <c r="O12" s="50"/>
      <c r="P12" s="50"/>
      <c r="Q12" s="50"/>
      <c r="R12" s="50"/>
      <c r="S12" s="50"/>
      <c r="T12" s="50"/>
      <c r="U12" s="50"/>
      <c r="V12" s="50"/>
      <c r="W12" s="50"/>
      <c r="X12" s="50"/>
      <c r="Y12" s="50"/>
      <c r="Z12" s="50"/>
      <c r="AA12" s="50"/>
    </row>
    <row r="13" spans="2:27" ht="15.75" customHeight="1">
      <c r="B13" s="47"/>
      <c r="C13" s="48"/>
      <c r="D13" s="48"/>
      <c r="E13" s="48"/>
      <c r="F13" s="48"/>
      <c r="G13" s="48"/>
      <c r="H13" s="48"/>
      <c r="I13" s="48"/>
      <c r="J13" s="48"/>
      <c r="K13" s="48"/>
      <c r="L13" s="48"/>
      <c r="M13" s="48"/>
      <c r="N13" s="48"/>
      <c r="O13" s="48"/>
      <c r="P13" s="48"/>
      <c r="Q13" s="48"/>
      <c r="R13" s="48"/>
      <c r="S13" s="48"/>
      <c r="T13" s="48"/>
      <c r="U13" s="48"/>
      <c r="V13" s="48"/>
      <c r="W13" s="48"/>
      <c r="X13" s="48"/>
      <c r="Y13" s="48"/>
      <c r="Z13" s="48"/>
      <c r="AA13" s="48"/>
    </row>
    <row r="14" spans="2:27" ht="15.75" customHeight="1">
      <c r="B14" s="47"/>
      <c r="C14" s="48"/>
      <c r="D14" s="48"/>
      <c r="E14" s="48"/>
      <c r="F14" s="48"/>
      <c r="G14" s="48"/>
      <c r="H14" s="53"/>
      <c r="I14" s="48"/>
      <c r="J14" s="48"/>
      <c r="K14" s="48"/>
      <c r="L14" s="48"/>
      <c r="M14" s="48"/>
      <c r="N14" s="48"/>
      <c r="O14" s="48"/>
      <c r="P14" s="48"/>
      <c r="Q14" s="48"/>
      <c r="R14" s="48"/>
      <c r="S14" s="48"/>
      <c r="T14" s="48"/>
      <c r="U14" s="48"/>
      <c r="V14" s="48"/>
      <c r="W14" s="48"/>
      <c r="X14" s="48"/>
      <c r="Y14" s="48"/>
      <c r="Z14" s="48"/>
      <c r="AA14" s="48"/>
    </row>
    <row r="15" spans="2:27" ht="15.75" customHeight="1">
      <c r="B15" s="525" t="s">
        <v>1302</v>
      </c>
      <c r="C15" s="526"/>
      <c r="D15" s="526"/>
      <c r="E15" s="526"/>
      <c r="F15" s="526"/>
      <c r="G15" s="526"/>
      <c r="H15" s="526"/>
      <c r="I15" s="48"/>
      <c r="J15" s="48"/>
      <c r="K15" s="48"/>
      <c r="L15" s="48"/>
      <c r="M15" s="48"/>
      <c r="N15" s="48"/>
      <c r="O15" s="48"/>
      <c r="P15" s="48"/>
      <c r="Q15" s="48"/>
      <c r="R15" s="48"/>
      <c r="S15" s="48"/>
      <c r="T15" s="48"/>
      <c r="U15" s="48"/>
      <c r="V15" s="48"/>
      <c r="W15" s="48"/>
      <c r="X15" s="48"/>
      <c r="Y15" s="48"/>
      <c r="Z15" s="48"/>
      <c r="AA15" s="48"/>
    </row>
    <row r="16" spans="2:27" ht="15.75" customHeight="1">
      <c r="B16" s="532" t="s">
        <v>1329</v>
      </c>
      <c r="C16" s="532"/>
      <c r="D16" s="532"/>
      <c r="E16" s="532"/>
      <c r="F16" s="532"/>
      <c r="G16" s="532"/>
      <c r="H16" s="532"/>
      <c r="I16" s="48"/>
      <c r="J16" s="48"/>
      <c r="K16" s="48"/>
      <c r="L16" s="48"/>
      <c r="M16" s="48"/>
      <c r="N16" s="48"/>
      <c r="O16" s="48"/>
      <c r="P16" s="48"/>
      <c r="Q16" s="48"/>
      <c r="R16" s="48"/>
      <c r="S16" s="48"/>
      <c r="T16" s="48"/>
      <c r="U16" s="48"/>
      <c r="V16" s="48"/>
      <c r="W16" s="48"/>
      <c r="X16" s="48"/>
      <c r="Y16" s="48"/>
      <c r="Z16" s="48"/>
      <c r="AA16" s="48"/>
    </row>
    <row r="17" spans="2:27" ht="15.75" customHeight="1">
      <c r="B17" s="55"/>
      <c r="C17" s="56"/>
      <c r="D17" s="55"/>
      <c r="E17" s="55"/>
      <c r="F17" s="55"/>
      <c r="G17" s="55"/>
      <c r="H17" s="170" t="s">
        <v>1287</v>
      </c>
      <c r="I17" s="48"/>
      <c r="J17" s="48"/>
      <c r="K17" s="48"/>
      <c r="L17" s="48"/>
      <c r="M17" s="48"/>
      <c r="N17" s="48"/>
      <c r="O17" s="48"/>
      <c r="P17" s="48"/>
      <c r="Q17" s="48"/>
      <c r="R17" s="48"/>
      <c r="S17" s="48"/>
      <c r="T17" s="48"/>
      <c r="U17" s="48"/>
      <c r="V17" s="48"/>
      <c r="W17" s="48"/>
      <c r="X17" s="48"/>
      <c r="Y17" s="48"/>
      <c r="Z17" s="48"/>
      <c r="AA17" s="48"/>
    </row>
    <row r="18" spans="2:27" ht="31.5">
      <c r="B18" s="530" t="s">
        <v>6</v>
      </c>
      <c r="C18" s="530" t="s">
        <v>79</v>
      </c>
      <c r="D18" s="40" t="s">
        <v>1303</v>
      </c>
      <c r="E18" s="40" t="s">
        <v>1304</v>
      </c>
      <c r="F18" s="40" t="s">
        <v>1305</v>
      </c>
      <c r="G18" s="527" t="s">
        <v>1306</v>
      </c>
      <c r="H18" s="527" t="s">
        <v>1307</v>
      </c>
      <c r="I18" s="48"/>
      <c r="J18" s="48"/>
      <c r="K18" s="48"/>
      <c r="L18" s="48"/>
      <c r="M18" s="48"/>
      <c r="N18" s="48"/>
      <c r="O18" s="48"/>
      <c r="P18" s="48"/>
      <c r="Q18" s="48"/>
      <c r="R18" s="48"/>
      <c r="S18" s="48"/>
      <c r="T18" s="48"/>
      <c r="U18" s="48"/>
      <c r="V18" s="48"/>
      <c r="W18" s="48"/>
      <c r="X18" s="48"/>
      <c r="Y18" s="48"/>
      <c r="Z18" s="48"/>
      <c r="AA18" s="48"/>
    </row>
    <row r="19" spans="2:27" ht="15.75" customHeight="1">
      <c r="B19" s="531"/>
      <c r="C19" s="531"/>
      <c r="D19" s="204" t="s">
        <v>80</v>
      </c>
      <c r="E19" s="204" t="s">
        <v>81</v>
      </c>
      <c r="F19" s="204" t="s">
        <v>80</v>
      </c>
      <c r="G19" s="528"/>
      <c r="H19" s="528"/>
      <c r="I19" s="48"/>
      <c r="J19" s="48"/>
      <c r="K19" s="48"/>
      <c r="L19" s="48"/>
      <c r="M19" s="48"/>
      <c r="N19" s="48"/>
      <c r="O19" s="48"/>
      <c r="P19" s="48"/>
      <c r="Q19" s="48"/>
      <c r="R19" s="48"/>
      <c r="S19" s="48"/>
      <c r="T19" s="48"/>
      <c r="U19" s="48"/>
      <c r="V19" s="48"/>
      <c r="W19" s="48"/>
      <c r="X19" s="48"/>
      <c r="Y19" s="48"/>
      <c r="Z19" s="48"/>
      <c r="AA19" s="48"/>
    </row>
    <row r="20" spans="2:27" ht="18" customHeight="1">
      <c r="B20" s="40">
        <v>1</v>
      </c>
      <c r="C20" s="57" t="s">
        <v>82</v>
      </c>
      <c r="D20" s="40">
        <v>1</v>
      </c>
      <c r="E20" s="40">
        <v>365</v>
      </c>
      <c r="F20" s="59">
        <f>Luong!D13</f>
        <v>512811</v>
      </c>
      <c r="G20" s="59">
        <f>ROUND(E20*F20,-3)</f>
        <v>187176000</v>
      </c>
      <c r="H20" s="59">
        <f>G20*5</f>
        <v>935880000</v>
      </c>
      <c r="I20" s="48"/>
      <c r="J20" s="48"/>
      <c r="K20" s="48"/>
      <c r="L20" s="48"/>
      <c r="M20" s="48"/>
      <c r="N20" s="48"/>
      <c r="O20" s="48"/>
      <c r="P20" s="48"/>
      <c r="Q20" s="48"/>
      <c r="R20" s="48"/>
      <c r="S20" s="48"/>
      <c r="T20" s="48"/>
      <c r="U20" s="48"/>
      <c r="V20" s="48"/>
      <c r="W20" s="48"/>
      <c r="X20" s="48"/>
      <c r="Y20" s="48"/>
      <c r="Z20" s="48"/>
      <c r="AA20" s="48"/>
    </row>
    <row r="21" spans="2:27" ht="141.75">
      <c r="B21" s="60"/>
      <c r="C21" s="61" t="s">
        <v>83</v>
      </c>
      <c r="D21" s="60"/>
      <c r="E21" s="60"/>
      <c r="F21" s="60"/>
      <c r="G21" s="60"/>
      <c r="H21" s="60"/>
      <c r="I21" s="48"/>
      <c r="J21" s="48"/>
      <c r="K21" s="48"/>
      <c r="L21" s="48"/>
      <c r="M21" s="48"/>
      <c r="N21" s="48"/>
      <c r="O21" s="48"/>
      <c r="P21" s="48"/>
      <c r="Q21" s="48"/>
      <c r="R21" s="48"/>
      <c r="S21" s="48"/>
      <c r="T21" s="48"/>
      <c r="U21" s="48"/>
      <c r="V21" s="48"/>
      <c r="W21" s="48"/>
      <c r="X21" s="48"/>
      <c r="Y21" s="48"/>
      <c r="Z21" s="48"/>
      <c r="AA21" s="48"/>
    </row>
    <row r="22" spans="2:27" ht="15.75" customHeight="1">
      <c r="B22" s="47"/>
      <c r="C22" s="48"/>
      <c r="D22" s="48"/>
      <c r="E22" s="48"/>
      <c r="F22" s="48"/>
      <c r="G22" s="48"/>
      <c r="H22" s="48"/>
      <c r="I22" s="48"/>
      <c r="J22" s="48"/>
      <c r="K22" s="48"/>
      <c r="L22" s="48"/>
      <c r="M22" s="48"/>
      <c r="N22" s="48"/>
      <c r="O22" s="48"/>
      <c r="P22" s="48"/>
      <c r="Q22" s="48"/>
      <c r="R22" s="48"/>
      <c r="S22" s="48"/>
      <c r="T22" s="48"/>
      <c r="U22" s="48"/>
      <c r="V22" s="48"/>
      <c r="W22" s="48"/>
      <c r="X22" s="48"/>
      <c r="Y22" s="48"/>
      <c r="Z22" s="48"/>
      <c r="AA22" s="48"/>
    </row>
    <row r="23" spans="2:27" ht="15.75" customHeight="1">
      <c r="B23" s="47"/>
      <c r="C23" s="48"/>
      <c r="D23" s="48"/>
      <c r="E23" s="48"/>
      <c r="F23" s="48"/>
      <c r="G23" s="48"/>
      <c r="H23" s="48"/>
      <c r="I23" s="48"/>
      <c r="J23" s="48"/>
      <c r="K23" s="48"/>
      <c r="L23" s="48"/>
      <c r="M23" s="48"/>
      <c r="N23" s="48"/>
      <c r="O23" s="48"/>
      <c r="P23" s="48"/>
      <c r="Q23" s="48"/>
      <c r="R23" s="48"/>
      <c r="S23" s="48"/>
      <c r="T23" s="48"/>
      <c r="U23" s="48"/>
      <c r="V23" s="48"/>
      <c r="W23" s="48"/>
      <c r="X23" s="48"/>
      <c r="Y23" s="48"/>
      <c r="Z23" s="48"/>
      <c r="AA23" s="48"/>
    </row>
    <row r="24" spans="2:27" ht="15.75" customHeight="1">
      <c r="B24" s="47"/>
      <c r="C24" s="48"/>
      <c r="D24" s="48"/>
      <c r="E24" s="48"/>
      <c r="F24" s="48"/>
      <c r="G24" s="48"/>
      <c r="H24" s="48"/>
      <c r="I24" s="48"/>
      <c r="J24" s="48"/>
      <c r="K24" s="48"/>
      <c r="L24" s="48"/>
      <c r="M24" s="48"/>
      <c r="N24" s="48"/>
      <c r="O24" s="48"/>
      <c r="P24" s="48"/>
      <c r="Q24" s="48"/>
      <c r="R24" s="48"/>
      <c r="S24" s="48"/>
      <c r="T24" s="48"/>
      <c r="U24" s="48"/>
      <c r="V24" s="48"/>
      <c r="W24" s="48"/>
      <c r="X24" s="48"/>
      <c r="Y24" s="48"/>
      <c r="Z24" s="48"/>
      <c r="AA24" s="48"/>
    </row>
    <row r="25" spans="2:27" ht="15.75" customHeight="1">
      <c r="B25" s="47"/>
      <c r="C25" s="48"/>
      <c r="D25" s="48"/>
      <c r="E25" s="48"/>
      <c r="F25" s="48"/>
      <c r="G25" s="48"/>
      <c r="H25" s="48"/>
      <c r="I25" s="48"/>
      <c r="J25" s="48"/>
      <c r="K25" s="48"/>
      <c r="L25" s="48"/>
      <c r="M25" s="48"/>
      <c r="N25" s="48"/>
      <c r="O25" s="48"/>
      <c r="P25" s="48"/>
      <c r="Q25" s="48"/>
      <c r="R25" s="48"/>
      <c r="S25" s="48"/>
      <c r="T25" s="48"/>
      <c r="U25" s="48"/>
      <c r="V25" s="48"/>
      <c r="W25" s="48"/>
      <c r="X25" s="48"/>
      <c r="Y25" s="48"/>
      <c r="Z25" s="48"/>
      <c r="AA25" s="48"/>
    </row>
    <row r="26" spans="2:27" ht="15.75" customHeight="1">
      <c r="B26" s="47"/>
      <c r="C26" s="48"/>
      <c r="D26" s="48"/>
      <c r="E26" s="48"/>
      <c r="F26" s="48"/>
      <c r="G26" s="48"/>
      <c r="H26" s="48"/>
      <c r="I26" s="48"/>
      <c r="J26" s="48"/>
      <c r="K26" s="48"/>
      <c r="L26" s="48"/>
      <c r="M26" s="48"/>
      <c r="N26" s="48"/>
      <c r="O26" s="48"/>
      <c r="P26" s="48"/>
      <c r="Q26" s="48"/>
      <c r="R26" s="48"/>
      <c r="S26" s="48"/>
      <c r="T26" s="48"/>
      <c r="U26" s="48"/>
      <c r="V26" s="48"/>
      <c r="W26" s="48"/>
      <c r="X26" s="48"/>
      <c r="Y26" s="48"/>
      <c r="Z26" s="48"/>
      <c r="AA26" s="48"/>
    </row>
    <row r="27" spans="2:27" ht="15.75" customHeight="1">
      <c r="B27" s="47"/>
      <c r="C27" s="48"/>
      <c r="D27" s="48"/>
      <c r="E27" s="48"/>
      <c r="F27" s="48"/>
      <c r="G27" s="48"/>
      <c r="H27" s="48"/>
      <c r="I27" s="48"/>
      <c r="J27" s="48"/>
      <c r="K27" s="48"/>
      <c r="L27" s="48"/>
      <c r="M27" s="48"/>
      <c r="N27" s="48"/>
      <c r="O27" s="48"/>
      <c r="P27" s="48"/>
      <c r="Q27" s="48"/>
      <c r="R27" s="48"/>
      <c r="S27" s="48"/>
      <c r="T27" s="48"/>
      <c r="U27" s="48"/>
      <c r="V27" s="48"/>
      <c r="W27" s="48"/>
      <c r="X27" s="48"/>
      <c r="Y27" s="48"/>
      <c r="Z27" s="48"/>
      <c r="AA27" s="48"/>
    </row>
    <row r="28" spans="2:27" ht="15.75" customHeight="1">
      <c r="B28" s="47"/>
      <c r="C28" s="48"/>
      <c r="D28" s="48"/>
      <c r="E28" s="48"/>
      <c r="F28" s="48"/>
      <c r="G28" s="48"/>
      <c r="H28" s="48"/>
      <c r="I28" s="48"/>
      <c r="J28" s="48"/>
      <c r="K28" s="48"/>
      <c r="L28" s="48"/>
      <c r="M28" s="48"/>
      <c r="N28" s="48"/>
      <c r="O28" s="48"/>
      <c r="P28" s="48"/>
      <c r="Q28" s="48"/>
      <c r="R28" s="48"/>
      <c r="S28" s="48"/>
      <c r="T28" s="48"/>
      <c r="U28" s="48"/>
      <c r="V28" s="48"/>
      <c r="W28" s="48"/>
      <c r="X28" s="48"/>
      <c r="Y28" s="48"/>
      <c r="Z28" s="48"/>
      <c r="AA28" s="48"/>
    </row>
    <row r="29" spans="2:27" ht="15.75" customHeight="1">
      <c r="B29" s="47"/>
      <c r="C29" s="48"/>
      <c r="D29" s="48"/>
      <c r="E29" s="48"/>
      <c r="F29" s="48"/>
      <c r="G29" s="48"/>
      <c r="H29" s="48"/>
      <c r="I29" s="48"/>
      <c r="J29" s="48"/>
      <c r="K29" s="48"/>
      <c r="L29" s="48"/>
      <c r="M29" s="48"/>
      <c r="N29" s="48"/>
      <c r="O29" s="48"/>
      <c r="P29" s="48"/>
      <c r="Q29" s="48"/>
      <c r="R29" s="48"/>
      <c r="S29" s="48"/>
      <c r="T29" s="48"/>
      <c r="U29" s="48"/>
      <c r="V29" s="48"/>
      <c r="W29" s="48"/>
      <c r="X29" s="48"/>
      <c r="Y29" s="48"/>
      <c r="Z29" s="48"/>
      <c r="AA29" s="48"/>
    </row>
    <row r="30" spans="2:27" ht="15.75" customHeight="1">
      <c r="B30" s="47"/>
      <c r="C30" s="48"/>
      <c r="D30" s="48"/>
      <c r="E30" s="48"/>
      <c r="F30" s="48"/>
      <c r="G30" s="48"/>
      <c r="H30" s="48"/>
      <c r="I30" s="48"/>
      <c r="J30" s="48"/>
      <c r="K30" s="48"/>
      <c r="L30" s="48"/>
      <c r="M30" s="48"/>
      <c r="N30" s="48"/>
      <c r="O30" s="48"/>
      <c r="P30" s="48"/>
      <c r="Q30" s="48"/>
      <c r="R30" s="48"/>
      <c r="S30" s="48"/>
      <c r="T30" s="48"/>
      <c r="U30" s="48"/>
      <c r="V30" s="48"/>
      <c r="W30" s="48"/>
      <c r="X30" s="48"/>
      <c r="Y30" s="48"/>
      <c r="Z30" s="48"/>
      <c r="AA30" s="48"/>
    </row>
    <row r="31" spans="2:27" ht="15.75" customHeight="1">
      <c r="B31" s="47"/>
      <c r="C31" s="48"/>
      <c r="D31" s="48"/>
      <c r="E31" s="48"/>
      <c r="F31" s="48"/>
      <c r="G31" s="48"/>
      <c r="H31" s="48"/>
      <c r="I31" s="48"/>
      <c r="J31" s="48"/>
      <c r="K31" s="48"/>
      <c r="L31" s="48"/>
      <c r="M31" s="48"/>
      <c r="N31" s="48"/>
      <c r="O31" s="48"/>
      <c r="P31" s="48"/>
      <c r="Q31" s="48"/>
      <c r="R31" s="48"/>
      <c r="S31" s="48"/>
      <c r="T31" s="48"/>
      <c r="U31" s="48"/>
      <c r="V31" s="48"/>
      <c r="W31" s="48"/>
      <c r="X31" s="48"/>
      <c r="Y31" s="48"/>
      <c r="Z31" s="48"/>
      <c r="AA31" s="48"/>
    </row>
    <row r="32" spans="2:27" ht="15.75" customHeight="1">
      <c r="B32" s="47"/>
      <c r="C32" s="48"/>
      <c r="D32" s="48"/>
      <c r="E32" s="48"/>
      <c r="F32" s="48"/>
      <c r="G32" s="48"/>
      <c r="H32" s="48"/>
      <c r="I32" s="48"/>
      <c r="J32" s="48"/>
      <c r="K32" s="48"/>
      <c r="L32" s="48"/>
      <c r="M32" s="48"/>
      <c r="N32" s="48"/>
      <c r="O32" s="48"/>
      <c r="P32" s="48"/>
      <c r="Q32" s="48"/>
      <c r="R32" s="48"/>
      <c r="S32" s="48"/>
      <c r="T32" s="48"/>
      <c r="U32" s="48"/>
      <c r="V32" s="48"/>
      <c r="W32" s="48"/>
      <c r="X32" s="48"/>
      <c r="Y32" s="48"/>
      <c r="Z32" s="48"/>
      <c r="AA32" s="48"/>
    </row>
    <row r="33" spans="2:27" ht="15.75" customHeight="1">
      <c r="B33" s="47"/>
      <c r="C33" s="48"/>
      <c r="D33" s="48"/>
      <c r="E33" s="48"/>
      <c r="F33" s="48"/>
      <c r="G33" s="48"/>
      <c r="H33" s="48"/>
      <c r="I33" s="48"/>
      <c r="J33" s="48"/>
      <c r="K33" s="48"/>
      <c r="L33" s="48"/>
      <c r="M33" s="48"/>
      <c r="N33" s="48"/>
      <c r="O33" s="48"/>
      <c r="P33" s="48"/>
      <c r="Q33" s="48"/>
      <c r="R33" s="48"/>
      <c r="S33" s="48"/>
      <c r="T33" s="48"/>
      <c r="U33" s="48"/>
      <c r="V33" s="48"/>
      <c r="W33" s="48"/>
      <c r="X33" s="48"/>
      <c r="Y33" s="48"/>
      <c r="Z33" s="48"/>
      <c r="AA33" s="48"/>
    </row>
    <row r="34" spans="2:27" ht="15.75" customHeight="1">
      <c r="B34" s="47"/>
      <c r="C34" s="48"/>
      <c r="D34" s="48"/>
      <c r="E34" s="48"/>
      <c r="F34" s="48"/>
      <c r="G34" s="48"/>
      <c r="H34" s="48"/>
      <c r="I34" s="48"/>
      <c r="J34" s="48"/>
      <c r="K34" s="48"/>
      <c r="L34" s="48"/>
      <c r="M34" s="48"/>
      <c r="N34" s="48"/>
      <c r="O34" s="48"/>
      <c r="P34" s="48"/>
      <c r="Q34" s="48"/>
      <c r="R34" s="48"/>
      <c r="S34" s="48"/>
      <c r="T34" s="48"/>
      <c r="U34" s="48"/>
      <c r="V34" s="48"/>
      <c r="W34" s="48"/>
      <c r="X34" s="48"/>
      <c r="Y34" s="48"/>
      <c r="Z34" s="48"/>
      <c r="AA34" s="48"/>
    </row>
    <row r="35" spans="2:27" ht="15.75" customHeight="1">
      <c r="B35" s="47"/>
      <c r="C35" s="48"/>
      <c r="D35" s="48"/>
      <c r="E35" s="48"/>
      <c r="F35" s="48"/>
      <c r="G35" s="48"/>
      <c r="H35" s="48"/>
      <c r="I35" s="48"/>
      <c r="J35" s="48"/>
      <c r="K35" s="48"/>
      <c r="L35" s="48"/>
      <c r="M35" s="48"/>
      <c r="N35" s="48"/>
      <c r="O35" s="48"/>
      <c r="P35" s="48"/>
      <c r="Q35" s="48"/>
      <c r="R35" s="48"/>
      <c r="S35" s="48"/>
      <c r="T35" s="48"/>
      <c r="U35" s="48"/>
      <c r="V35" s="48"/>
      <c r="W35" s="48"/>
      <c r="X35" s="48"/>
      <c r="Y35" s="48"/>
      <c r="Z35" s="48"/>
      <c r="AA35" s="48"/>
    </row>
    <row r="36" spans="2:27" ht="15.75" customHeight="1">
      <c r="B36" s="47"/>
      <c r="C36" s="48"/>
      <c r="D36" s="48"/>
      <c r="E36" s="48"/>
      <c r="F36" s="48"/>
      <c r="G36" s="48"/>
      <c r="H36" s="48"/>
      <c r="I36" s="48"/>
      <c r="J36" s="48"/>
      <c r="K36" s="48"/>
      <c r="L36" s="48"/>
      <c r="M36" s="48"/>
      <c r="N36" s="48"/>
      <c r="O36" s="48"/>
      <c r="P36" s="48"/>
      <c r="Q36" s="48"/>
      <c r="R36" s="48"/>
      <c r="S36" s="48"/>
      <c r="T36" s="48"/>
      <c r="U36" s="48"/>
      <c r="V36" s="48"/>
      <c r="W36" s="48"/>
      <c r="X36" s="48"/>
      <c r="Y36" s="48"/>
      <c r="Z36" s="48"/>
      <c r="AA36" s="48"/>
    </row>
    <row r="37" spans="2:27" ht="15.75" customHeight="1">
      <c r="B37" s="47"/>
      <c r="C37" s="48"/>
      <c r="D37" s="48"/>
      <c r="E37" s="48"/>
      <c r="F37" s="48"/>
      <c r="G37" s="48"/>
      <c r="H37" s="48"/>
      <c r="I37" s="48"/>
      <c r="J37" s="48"/>
      <c r="K37" s="48"/>
      <c r="L37" s="48"/>
      <c r="M37" s="48"/>
      <c r="N37" s="48"/>
      <c r="O37" s="48"/>
      <c r="P37" s="48"/>
      <c r="Q37" s="48"/>
      <c r="R37" s="48"/>
      <c r="S37" s="48"/>
      <c r="T37" s="48"/>
      <c r="U37" s="48"/>
      <c r="V37" s="48"/>
      <c r="W37" s="48"/>
      <c r="X37" s="48"/>
      <c r="Y37" s="48"/>
      <c r="Z37" s="48"/>
      <c r="AA37" s="48"/>
    </row>
    <row r="38" spans="2:27" ht="15.75" customHeight="1">
      <c r="B38" s="47"/>
      <c r="C38" s="48"/>
      <c r="D38" s="48"/>
      <c r="E38" s="48"/>
      <c r="F38" s="48"/>
      <c r="G38" s="48"/>
      <c r="H38" s="48"/>
      <c r="I38" s="48"/>
      <c r="J38" s="48"/>
      <c r="K38" s="48"/>
      <c r="L38" s="48"/>
      <c r="M38" s="48"/>
      <c r="N38" s="48"/>
      <c r="O38" s="48"/>
      <c r="P38" s="48"/>
      <c r="Q38" s="48"/>
      <c r="R38" s="48"/>
      <c r="S38" s="48"/>
      <c r="T38" s="48"/>
      <c r="U38" s="48"/>
      <c r="V38" s="48"/>
      <c r="W38" s="48"/>
      <c r="X38" s="48"/>
      <c r="Y38" s="48"/>
      <c r="Z38" s="48"/>
      <c r="AA38" s="48"/>
    </row>
    <row r="39" spans="2:27" ht="15.75" customHeight="1">
      <c r="B39" s="47"/>
      <c r="C39" s="48"/>
      <c r="D39" s="48"/>
      <c r="E39" s="48"/>
      <c r="F39" s="48"/>
      <c r="G39" s="48"/>
      <c r="H39" s="48"/>
      <c r="I39" s="48"/>
      <c r="J39" s="48"/>
      <c r="K39" s="48"/>
      <c r="L39" s="48"/>
      <c r="M39" s="48"/>
      <c r="N39" s="48"/>
      <c r="O39" s="48"/>
      <c r="P39" s="48"/>
      <c r="Q39" s="48"/>
      <c r="R39" s="48"/>
      <c r="S39" s="48"/>
      <c r="T39" s="48"/>
      <c r="U39" s="48"/>
      <c r="V39" s="48"/>
      <c r="W39" s="48"/>
      <c r="X39" s="48"/>
      <c r="Y39" s="48"/>
      <c r="Z39" s="48"/>
      <c r="AA39" s="48"/>
    </row>
    <row r="40" spans="2:27" ht="15.75" customHeight="1">
      <c r="B40" s="47"/>
      <c r="C40" s="48"/>
      <c r="D40" s="48"/>
      <c r="E40" s="48"/>
      <c r="F40" s="48"/>
      <c r="G40" s="48"/>
      <c r="H40" s="48"/>
      <c r="I40" s="48"/>
      <c r="J40" s="48"/>
      <c r="K40" s="48"/>
      <c r="L40" s="48"/>
      <c r="M40" s="48"/>
      <c r="N40" s="48"/>
      <c r="O40" s="48"/>
      <c r="P40" s="48"/>
      <c r="Q40" s="48"/>
      <c r="R40" s="48"/>
      <c r="S40" s="48"/>
      <c r="T40" s="48"/>
      <c r="U40" s="48"/>
      <c r="V40" s="48"/>
      <c r="W40" s="48"/>
      <c r="X40" s="48"/>
      <c r="Y40" s="48"/>
      <c r="Z40" s="48"/>
      <c r="AA40" s="48"/>
    </row>
    <row r="41" spans="2:27" ht="15.75" customHeight="1">
      <c r="B41" s="47"/>
      <c r="C41" s="48"/>
      <c r="D41" s="48"/>
      <c r="E41" s="48"/>
      <c r="F41" s="48"/>
      <c r="G41" s="48"/>
      <c r="H41" s="48"/>
      <c r="I41" s="48"/>
      <c r="J41" s="48"/>
      <c r="K41" s="48"/>
      <c r="L41" s="48"/>
      <c r="M41" s="48"/>
      <c r="N41" s="48"/>
      <c r="O41" s="48"/>
      <c r="P41" s="48"/>
      <c r="Q41" s="48"/>
      <c r="R41" s="48"/>
      <c r="S41" s="48"/>
      <c r="T41" s="48"/>
      <c r="U41" s="48"/>
      <c r="V41" s="48"/>
      <c r="W41" s="48"/>
      <c r="X41" s="48"/>
      <c r="Y41" s="48"/>
      <c r="Z41" s="48"/>
      <c r="AA41" s="48"/>
    </row>
    <row r="42" spans="2:27" ht="15.75" customHeight="1">
      <c r="B42" s="47"/>
      <c r="C42" s="48"/>
      <c r="D42" s="48"/>
      <c r="E42" s="48"/>
      <c r="F42" s="48"/>
      <c r="G42" s="48"/>
      <c r="H42" s="48"/>
      <c r="I42" s="48"/>
      <c r="J42" s="48"/>
      <c r="K42" s="48"/>
      <c r="L42" s="48"/>
      <c r="M42" s="48"/>
      <c r="N42" s="48"/>
      <c r="O42" s="48"/>
      <c r="P42" s="48"/>
      <c r="Q42" s="48"/>
      <c r="R42" s="48"/>
      <c r="S42" s="48"/>
      <c r="T42" s="48"/>
      <c r="U42" s="48"/>
      <c r="V42" s="48"/>
      <c r="W42" s="48"/>
      <c r="X42" s="48"/>
      <c r="Y42" s="48"/>
      <c r="Z42" s="48"/>
      <c r="AA42" s="48"/>
    </row>
    <row r="43" spans="2:27" ht="15.75" customHeight="1">
      <c r="B43" s="47"/>
      <c r="C43" s="48"/>
      <c r="D43" s="48"/>
      <c r="E43" s="48"/>
      <c r="F43" s="48"/>
      <c r="G43" s="48"/>
      <c r="H43" s="48"/>
      <c r="I43" s="48"/>
      <c r="J43" s="48"/>
      <c r="K43" s="48"/>
      <c r="L43" s="48"/>
      <c r="M43" s="48"/>
      <c r="N43" s="48"/>
      <c r="O43" s="48"/>
      <c r="P43" s="48"/>
      <c r="Q43" s="48"/>
      <c r="R43" s="48"/>
      <c r="S43" s="48"/>
      <c r="T43" s="48"/>
      <c r="U43" s="48"/>
      <c r="V43" s="48"/>
      <c r="W43" s="48"/>
      <c r="X43" s="48"/>
      <c r="Y43" s="48"/>
      <c r="Z43" s="48"/>
      <c r="AA43" s="48"/>
    </row>
    <row r="44" spans="2:27" ht="15.75" customHeight="1">
      <c r="B44" s="47"/>
      <c r="C44" s="48"/>
      <c r="D44" s="48"/>
      <c r="E44" s="48"/>
      <c r="F44" s="48"/>
      <c r="G44" s="48"/>
      <c r="H44" s="48"/>
      <c r="I44" s="48"/>
      <c r="J44" s="48"/>
      <c r="K44" s="48"/>
      <c r="L44" s="48"/>
      <c r="M44" s="48"/>
      <c r="N44" s="48"/>
      <c r="O44" s="48"/>
      <c r="P44" s="48"/>
      <c r="Q44" s="48"/>
      <c r="R44" s="48"/>
      <c r="S44" s="48"/>
      <c r="T44" s="48"/>
      <c r="U44" s="48"/>
      <c r="V44" s="48"/>
      <c r="W44" s="48"/>
      <c r="X44" s="48"/>
      <c r="Y44" s="48"/>
      <c r="Z44" s="48"/>
      <c r="AA44" s="48"/>
    </row>
    <row r="45" spans="2:27" ht="15.75" customHeight="1">
      <c r="B45" s="47"/>
      <c r="C45" s="48"/>
      <c r="D45" s="48"/>
      <c r="E45" s="48"/>
      <c r="F45" s="48"/>
      <c r="G45" s="48"/>
      <c r="H45" s="48"/>
      <c r="I45" s="48"/>
      <c r="J45" s="48"/>
      <c r="K45" s="48"/>
      <c r="L45" s="48"/>
      <c r="M45" s="48"/>
      <c r="N45" s="48"/>
      <c r="O45" s="48"/>
      <c r="P45" s="48"/>
      <c r="Q45" s="48"/>
      <c r="R45" s="48"/>
      <c r="S45" s="48"/>
      <c r="T45" s="48"/>
      <c r="U45" s="48"/>
      <c r="V45" s="48"/>
      <c r="W45" s="48"/>
      <c r="X45" s="48"/>
      <c r="Y45" s="48"/>
      <c r="Z45" s="48"/>
      <c r="AA45" s="48"/>
    </row>
    <row r="46" spans="2:27" ht="15.75" customHeight="1">
      <c r="B46" s="47"/>
      <c r="C46" s="48"/>
      <c r="D46" s="48"/>
      <c r="E46" s="48"/>
      <c r="F46" s="48"/>
      <c r="G46" s="48"/>
      <c r="H46" s="48"/>
      <c r="I46" s="48"/>
      <c r="J46" s="48"/>
      <c r="K46" s="48"/>
      <c r="L46" s="48"/>
      <c r="M46" s="48"/>
      <c r="N46" s="48"/>
      <c r="O46" s="48"/>
      <c r="P46" s="48"/>
      <c r="Q46" s="48"/>
      <c r="R46" s="48"/>
      <c r="S46" s="48"/>
      <c r="T46" s="48"/>
      <c r="U46" s="48"/>
      <c r="V46" s="48"/>
      <c r="W46" s="48"/>
      <c r="X46" s="48"/>
      <c r="Y46" s="48"/>
      <c r="Z46" s="48"/>
      <c r="AA46" s="48"/>
    </row>
    <row r="47" spans="2:27" ht="15.75" customHeight="1">
      <c r="B47" s="47"/>
      <c r="C47" s="48"/>
      <c r="D47" s="48"/>
      <c r="E47" s="48"/>
      <c r="F47" s="48"/>
      <c r="G47" s="48"/>
      <c r="H47" s="48"/>
      <c r="I47" s="48"/>
      <c r="J47" s="48"/>
      <c r="K47" s="48"/>
      <c r="L47" s="48"/>
      <c r="M47" s="48"/>
      <c r="N47" s="48"/>
      <c r="O47" s="48"/>
      <c r="P47" s="48"/>
      <c r="Q47" s="48"/>
      <c r="R47" s="48"/>
      <c r="S47" s="48"/>
      <c r="T47" s="48"/>
      <c r="U47" s="48"/>
      <c r="V47" s="48"/>
      <c r="W47" s="48"/>
      <c r="X47" s="48"/>
      <c r="Y47" s="48"/>
      <c r="Z47" s="48"/>
      <c r="AA47" s="48"/>
    </row>
    <row r="48" spans="2:27" ht="15.75" customHeight="1">
      <c r="B48" s="47"/>
      <c r="C48" s="48"/>
      <c r="D48" s="48"/>
      <c r="E48" s="48"/>
      <c r="F48" s="48"/>
      <c r="G48" s="48"/>
      <c r="H48" s="48"/>
      <c r="I48" s="48"/>
      <c r="J48" s="48"/>
      <c r="K48" s="48"/>
      <c r="L48" s="48"/>
      <c r="M48" s="48"/>
      <c r="N48" s="48"/>
      <c r="O48" s="48"/>
      <c r="P48" s="48"/>
      <c r="Q48" s="48"/>
      <c r="R48" s="48"/>
      <c r="S48" s="48"/>
      <c r="T48" s="48"/>
      <c r="U48" s="48"/>
      <c r="V48" s="48"/>
      <c r="W48" s="48"/>
      <c r="X48" s="48"/>
      <c r="Y48" s="48"/>
      <c r="Z48" s="48"/>
      <c r="AA48" s="48"/>
    </row>
    <row r="49" spans="2:27" ht="15.75" customHeight="1">
      <c r="B49" s="47"/>
      <c r="C49" s="48"/>
      <c r="D49" s="48"/>
      <c r="E49" s="48"/>
      <c r="F49" s="48"/>
      <c r="G49" s="48"/>
      <c r="H49" s="48"/>
      <c r="I49" s="48"/>
      <c r="J49" s="48"/>
      <c r="K49" s="48"/>
      <c r="L49" s="48"/>
      <c r="M49" s="48"/>
      <c r="N49" s="48"/>
      <c r="O49" s="48"/>
      <c r="P49" s="48"/>
      <c r="Q49" s="48"/>
      <c r="R49" s="48"/>
      <c r="S49" s="48"/>
      <c r="T49" s="48"/>
      <c r="U49" s="48"/>
      <c r="V49" s="48"/>
      <c r="W49" s="48"/>
      <c r="X49" s="48"/>
      <c r="Y49" s="48"/>
      <c r="Z49" s="48"/>
      <c r="AA49" s="48"/>
    </row>
    <row r="50" spans="2:27" ht="15.75" customHeight="1">
      <c r="B50" s="47"/>
      <c r="C50" s="48"/>
      <c r="D50" s="48"/>
      <c r="E50" s="48"/>
      <c r="F50" s="48"/>
      <c r="G50" s="48"/>
      <c r="H50" s="48"/>
      <c r="I50" s="48"/>
      <c r="J50" s="48"/>
      <c r="K50" s="48"/>
      <c r="L50" s="48"/>
      <c r="M50" s="48"/>
      <c r="N50" s="48"/>
      <c r="O50" s="48"/>
      <c r="P50" s="48"/>
      <c r="Q50" s="48"/>
      <c r="R50" s="48"/>
      <c r="S50" s="48"/>
      <c r="T50" s="48"/>
      <c r="U50" s="48"/>
      <c r="V50" s="48"/>
      <c r="W50" s="48"/>
      <c r="X50" s="48"/>
      <c r="Y50" s="48"/>
      <c r="Z50" s="48"/>
      <c r="AA50" s="48"/>
    </row>
    <row r="51" spans="2:27" ht="15.75" customHeight="1">
      <c r="B51" s="47"/>
      <c r="C51" s="48"/>
      <c r="D51" s="48"/>
      <c r="E51" s="48"/>
      <c r="F51" s="48"/>
      <c r="G51" s="48"/>
      <c r="H51" s="48"/>
      <c r="I51" s="48"/>
      <c r="J51" s="48"/>
      <c r="K51" s="48"/>
      <c r="L51" s="48"/>
      <c r="M51" s="48"/>
      <c r="N51" s="48"/>
      <c r="O51" s="48"/>
      <c r="P51" s="48"/>
      <c r="Q51" s="48"/>
      <c r="R51" s="48"/>
      <c r="S51" s="48"/>
      <c r="T51" s="48"/>
      <c r="U51" s="48"/>
      <c r="V51" s="48"/>
      <c r="W51" s="48"/>
      <c r="X51" s="48"/>
      <c r="Y51" s="48"/>
      <c r="Z51" s="48"/>
      <c r="AA51" s="48"/>
    </row>
    <row r="52" spans="2:27" ht="15.75" customHeight="1">
      <c r="B52" s="47"/>
      <c r="C52" s="48"/>
      <c r="D52" s="48"/>
      <c r="E52" s="48"/>
      <c r="F52" s="48"/>
      <c r="G52" s="48"/>
      <c r="H52" s="48"/>
      <c r="I52" s="48"/>
      <c r="J52" s="48"/>
      <c r="K52" s="48"/>
      <c r="L52" s="48"/>
      <c r="M52" s="48"/>
      <c r="N52" s="48"/>
      <c r="O52" s="48"/>
      <c r="P52" s="48"/>
      <c r="Q52" s="48"/>
      <c r="R52" s="48"/>
      <c r="S52" s="48"/>
      <c r="T52" s="48"/>
      <c r="U52" s="48"/>
      <c r="V52" s="48"/>
      <c r="W52" s="48"/>
      <c r="X52" s="48"/>
      <c r="Y52" s="48"/>
      <c r="Z52" s="48"/>
      <c r="AA52" s="48"/>
    </row>
    <row r="53" spans="2:27" ht="15.75" customHeight="1">
      <c r="B53" s="47"/>
      <c r="C53" s="48"/>
      <c r="D53" s="48"/>
      <c r="E53" s="48"/>
      <c r="F53" s="48"/>
      <c r="G53" s="48"/>
      <c r="H53" s="48"/>
      <c r="I53" s="48"/>
      <c r="J53" s="48"/>
      <c r="K53" s="48"/>
      <c r="L53" s="48"/>
      <c r="M53" s="48"/>
      <c r="N53" s="48"/>
      <c r="O53" s="48"/>
      <c r="P53" s="48"/>
      <c r="Q53" s="48"/>
      <c r="R53" s="48"/>
      <c r="S53" s="48"/>
      <c r="T53" s="48"/>
      <c r="U53" s="48"/>
      <c r="V53" s="48"/>
      <c r="W53" s="48"/>
      <c r="X53" s="48"/>
      <c r="Y53" s="48"/>
      <c r="Z53" s="48"/>
      <c r="AA53" s="48"/>
    </row>
    <row r="54" spans="2:27" ht="15.75" customHeight="1">
      <c r="B54" s="47"/>
      <c r="C54" s="48"/>
      <c r="D54" s="48"/>
      <c r="E54" s="48"/>
      <c r="F54" s="48"/>
      <c r="G54" s="48"/>
      <c r="H54" s="48"/>
      <c r="I54" s="48"/>
      <c r="J54" s="48"/>
      <c r="K54" s="48"/>
      <c r="L54" s="48"/>
      <c r="M54" s="48"/>
      <c r="N54" s="48"/>
      <c r="O54" s="48"/>
      <c r="P54" s="48"/>
      <c r="Q54" s="48"/>
      <c r="R54" s="48"/>
      <c r="S54" s="48"/>
      <c r="T54" s="48"/>
      <c r="U54" s="48"/>
      <c r="V54" s="48"/>
      <c r="W54" s="48"/>
      <c r="X54" s="48"/>
      <c r="Y54" s="48"/>
      <c r="Z54" s="48"/>
      <c r="AA54" s="48"/>
    </row>
    <row r="55" spans="2:27" ht="15.75" customHeight="1">
      <c r="B55" s="47"/>
      <c r="C55" s="48"/>
      <c r="D55" s="48"/>
      <c r="E55" s="48"/>
      <c r="F55" s="48"/>
      <c r="G55" s="48"/>
      <c r="H55" s="48"/>
      <c r="I55" s="48"/>
      <c r="J55" s="48"/>
      <c r="K55" s="48"/>
      <c r="L55" s="48"/>
      <c r="M55" s="48"/>
      <c r="N55" s="48"/>
      <c r="O55" s="48"/>
      <c r="P55" s="48"/>
      <c r="Q55" s="48"/>
      <c r="R55" s="48"/>
      <c r="S55" s="48"/>
      <c r="T55" s="48"/>
      <c r="U55" s="48"/>
      <c r="V55" s="48"/>
      <c r="W55" s="48"/>
      <c r="X55" s="48"/>
      <c r="Y55" s="48"/>
      <c r="Z55" s="48"/>
      <c r="AA55" s="48"/>
    </row>
    <row r="56" spans="2:27" ht="15.75" customHeight="1">
      <c r="B56" s="47"/>
      <c r="C56" s="48"/>
      <c r="D56" s="48"/>
      <c r="E56" s="48"/>
      <c r="F56" s="48"/>
      <c r="G56" s="48"/>
      <c r="H56" s="48"/>
      <c r="I56" s="48"/>
      <c r="J56" s="48"/>
      <c r="K56" s="48"/>
      <c r="L56" s="48"/>
      <c r="M56" s="48"/>
      <c r="N56" s="48"/>
      <c r="O56" s="48"/>
      <c r="P56" s="48"/>
      <c r="Q56" s="48"/>
      <c r="R56" s="48"/>
      <c r="S56" s="48"/>
      <c r="T56" s="48"/>
      <c r="U56" s="48"/>
      <c r="V56" s="48"/>
      <c r="W56" s="48"/>
      <c r="X56" s="48"/>
      <c r="Y56" s="48"/>
      <c r="Z56" s="48"/>
      <c r="AA56" s="48"/>
    </row>
    <row r="57" spans="2:27" ht="15.75" customHeight="1">
      <c r="B57" s="47"/>
      <c r="C57" s="48"/>
      <c r="D57" s="48"/>
      <c r="E57" s="48"/>
      <c r="F57" s="48"/>
      <c r="G57" s="48"/>
      <c r="H57" s="48"/>
      <c r="I57" s="48"/>
      <c r="J57" s="48"/>
      <c r="K57" s="48"/>
      <c r="L57" s="48"/>
      <c r="M57" s="48"/>
      <c r="N57" s="48"/>
      <c r="O57" s="48"/>
      <c r="P57" s="48"/>
      <c r="Q57" s="48"/>
      <c r="R57" s="48"/>
      <c r="S57" s="48"/>
      <c r="T57" s="48"/>
      <c r="U57" s="48"/>
      <c r="V57" s="48"/>
      <c r="W57" s="48"/>
      <c r="X57" s="48"/>
      <c r="Y57" s="48"/>
      <c r="Z57" s="48"/>
      <c r="AA57" s="48"/>
    </row>
    <row r="58" spans="2:27" ht="15.75" customHeight="1">
      <c r="B58" s="47"/>
      <c r="C58" s="48"/>
      <c r="D58" s="48"/>
      <c r="E58" s="48"/>
      <c r="F58" s="48"/>
      <c r="G58" s="48"/>
      <c r="H58" s="48"/>
      <c r="I58" s="48"/>
      <c r="J58" s="48"/>
      <c r="K58" s="48"/>
      <c r="L58" s="48"/>
      <c r="M58" s="48"/>
      <c r="N58" s="48"/>
      <c r="O58" s="48"/>
      <c r="P58" s="48"/>
      <c r="Q58" s="48"/>
      <c r="R58" s="48"/>
      <c r="S58" s="48"/>
      <c r="T58" s="48"/>
      <c r="U58" s="48"/>
      <c r="V58" s="48"/>
      <c r="W58" s="48"/>
      <c r="X58" s="48"/>
      <c r="Y58" s="48"/>
      <c r="Z58" s="48"/>
      <c r="AA58" s="48"/>
    </row>
    <row r="59" spans="2:27" ht="15.75" customHeight="1">
      <c r="B59" s="47"/>
      <c r="C59" s="48"/>
      <c r="D59" s="48"/>
      <c r="E59" s="48"/>
      <c r="F59" s="48"/>
      <c r="G59" s="48"/>
      <c r="H59" s="48"/>
      <c r="I59" s="48"/>
      <c r="J59" s="48"/>
      <c r="K59" s="48"/>
      <c r="L59" s="48"/>
      <c r="M59" s="48"/>
      <c r="N59" s="48"/>
      <c r="O59" s="48"/>
      <c r="P59" s="48"/>
      <c r="Q59" s="48"/>
      <c r="R59" s="48"/>
      <c r="S59" s="48"/>
      <c r="T59" s="48"/>
      <c r="U59" s="48"/>
      <c r="V59" s="48"/>
      <c r="W59" s="48"/>
      <c r="X59" s="48"/>
      <c r="Y59" s="48"/>
      <c r="Z59" s="48"/>
      <c r="AA59" s="48"/>
    </row>
    <row r="60" spans="2:27" ht="15.75" customHeight="1">
      <c r="B60" s="47"/>
      <c r="C60" s="48"/>
      <c r="D60" s="48"/>
      <c r="E60" s="48"/>
      <c r="F60" s="48"/>
      <c r="G60" s="48"/>
      <c r="H60" s="48"/>
      <c r="I60" s="48"/>
      <c r="J60" s="48"/>
      <c r="K60" s="48"/>
      <c r="L60" s="48"/>
      <c r="M60" s="48"/>
      <c r="N60" s="48"/>
      <c r="O60" s="48"/>
      <c r="P60" s="48"/>
      <c r="Q60" s="48"/>
      <c r="R60" s="48"/>
      <c r="S60" s="48"/>
      <c r="T60" s="48"/>
      <c r="U60" s="48"/>
      <c r="V60" s="48"/>
      <c r="W60" s="48"/>
      <c r="X60" s="48"/>
      <c r="Y60" s="48"/>
      <c r="Z60" s="48"/>
      <c r="AA60" s="48"/>
    </row>
    <row r="61" spans="2:27" ht="15.75" customHeight="1">
      <c r="B61" s="47"/>
      <c r="C61" s="48"/>
      <c r="D61" s="48"/>
      <c r="E61" s="48"/>
      <c r="F61" s="48"/>
      <c r="G61" s="48"/>
      <c r="H61" s="48"/>
      <c r="I61" s="48"/>
      <c r="J61" s="48"/>
      <c r="K61" s="48"/>
      <c r="L61" s="48"/>
      <c r="M61" s="48"/>
      <c r="N61" s="48"/>
      <c r="O61" s="48"/>
      <c r="P61" s="48"/>
      <c r="Q61" s="48"/>
      <c r="R61" s="48"/>
      <c r="S61" s="48"/>
      <c r="T61" s="48"/>
      <c r="U61" s="48"/>
      <c r="V61" s="48"/>
      <c r="W61" s="48"/>
      <c r="X61" s="48"/>
      <c r="Y61" s="48"/>
      <c r="Z61" s="48"/>
      <c r="AA61" s="48"/>
    </row>
    <row r="62" spans="2:27" ht="15.75" customHeight="1">
      <c r="B62" s="47"/>
      <c r="C62" s="48"/>
      <c r="D62" s="48"/>
      <c r="E62" s="48"/>
      <c r="F62" s="48"/>
      <c r="G62" s="48"/>
      <c r="H62" s="48"/>
      <c r="I62" s="48"/>
      <c r="J62" s="48"/>
      <c r="K62" s="48"/>
      <c r="L62" s="48"/>
      <c r="M62" s="48"/>
      <c r="N62" s="48"/>
      <c r="O62" s="48"/>
      <c r="P62" s="48"/>
      <c r="Q62" s="48"/>
      <c r="R62" s="48"/>
      <c r="S62" s="48"/>
      <c r="T62" s="48"/>
      <c r="U62" s="48"/>
      <c r="V62" s="48"/>
      <c r="W62" s="48"/>
      <c r="X62" s="48"/>
      <c r="Y62" s="48"/>
      <c r="Z62" s="48"/>
      <c r="AA62" s="48"/>
    </row>
    <row r="63" spans="2:27" ht="15.75" customHeight="1">
      <c r="B63" s="47"/>
      <c r="C63" s="48"/>
      <c r="D63" s="48"/>
      <c r="E63" s="48"/>
      <c r="F63" s="48"/>
      <c r="G63" s="48"/>
      <c r="H63" s="48"/>
      <c r="I63" s="48"/>
      <c r="J63" s="48"/>
      <c r="K63" s="48"/>
      <c r="L63" s="48"/>
      <c r="M63" s="48"/>
      <c r="N63" s="48"/>
      <c r="O63" s="48"/>
      <c r="P63" s="48"/>
      <c r="Q63" s="48"/>
      <c r="R63" s="48"/>
      <c r="S63" s="48"/>
      <c r="T63" s="48"/>
      <c r="U63" s="48"/>
      <c r="V63" s="48"/>
      <c r="W63" s="48"/>
      <c r="X63" s="48"/>
      <c r="Y63" s="48"/>
      <c r="Z63" s="48"/>
      <c r="AA63" s="48"/>
    </row>
    <row r="64" spans="2:27" ht="15.75" customHeight="1">
      <c r="B64" s="47"/>
      <c r="C64" s="48"/>
      <c r="D64" s="48"/>
      <c r="E64" s="48"/>
      <c r="F64" s="48"/>
      <c r="G64" s="48"/>
      <c r="H64" s="48"/>
      <c r="I64" s="48"/>
      <c r="J64" s="48"/>
      <c r="K64" s="48"/>
      <c r="L64" s="48"/>
      <c r="M64" s="48"/>
      <c r="N64" s="48"/>
      <c r="O64" s="48"/>
      <c r="P64" s="48"/>
      <c r="Q64" s="48"/>
      <c r="R64" s="48"/>
      <c r="S64" s="48"/>
      <c r="T64" s="48"/>
      <c r="U64" s="48"/>
      <c r="V64" s="48"/>
      <c r="W64" s="48"/>
      <c r="X64" s="48"/>
      <c r="Y64" s="48"/>
      <c r="Z64" s="48"/>
      <c r="AA64" s="48"/>
    </row>
    <row r="65" spans="2:27" ht="15.75" customHeight="1">
      <c r="B65" s="47"/>
      <c r="C65" s="48"/>
      <c r="D65" s="48"/>
      <c r="E65" s="48"/>
      <c r="F65" s="48"/>
      <c r="G65" s="48"/>
      <c r="H65" s="48"/>
      <c r="I65" s="48"/>
      <c r="J65" s="48"/>
      <c r="K65" s="48"/>
      <c r="L65" s="48"/>
      <c r="M65" s="48"/>
      <c r="N65" s="48"/>
      <c r="O65" s="48"/>
      <c r="P65" s="48"/>
      <c r="Q65" s="48"/>
      <c r="R65" s="48"/>
      <c r="S65" s="48"/>
      <c r="T65" s="48"/>
      <c r="U65" s="48"/>
      <c r="V65" s="48"/>
      <c r="W65" s="48"/>
      <c r="X65" s="48"/>
      <c r="Y65" s="48"/>
      <c r="Z65" s="48"/>
      <c r="AA65" s="48"/>
    </row>
    <row r="66" spans="2:27" ht="15.75" customHeight="1">
      <c r="B66" s="47"/>
      <c r="C66" s="48"/>
      <c r="D66" s="48"/>
      <c r="E66" s="48"/>
      <c r="F66" s="48"/>
      <c r="G66" s="48"/>
      <c r="H66" s="48"/>
      <c r="I66" s="48"/>
      <c r="J66" s="48"/>
      <c r="K66" s="48"/>
      <c r="L66" s="48"/>
      <c r="M66" s="48"/>
      <c r="N66" s="48"/>
      <c r="O66" s="48"/>
      <c r="P66" s="48"/>
      <c r="Q66" s="48"/>
      <c r="R66" s="48"/>
      <c r="S66" s="48"/>
      <c r="T66" s="48"/>
      <c r="U66" s="48"/>
      <c r="V66" s="48"/>
      <c r="W66" s="48"/>
      <c r="X66" s="48"/>
      <c r="Y66" s="48"/>
      <c r="Z66" s="48"/>
      <c r="AA66" s="48"/>
    </row>
    <row r="67" spans="2:27" ht="15.75" customHeight="1">
      <c r="B67" s="47"/>
      <c r="C67" s="48"/>
      <c r="D67" s="48"/>
      <c r="E67" s="48"/>
      <c r="F67" s="48"/>
      <c r="G67" s="48"/>
      <c r="H67" s="48"/>
      <c r="I67" s="48"/>
      <c r="J67" s="48"/>
      <c r="K67" s="48"/>
      <c r="L67" s="48"/>
      <c r="M67" s="48"/>
      <c r="N67" s="48"/>
      <c r="O67" s="48"/>
      <c r="P67" s="48"/>
      <c r="Q67" s="48"/>
      <c r="R67" s="48"/>
      <c r="S67" s="48"/>
      <c r="T67" s="48"/>
      <c r="U67" s="48"/>
      <c r="V67" s="48"/>
      <c r="W67" s="48"/>
      <c r="X67" s="48"/>
      <c r="Y67" s="48"/>
      <c r="Z67" s="48"/>
      <c r="AA67" s="48"/>
    </row>
    <row r="68" spans="2:27" ht="15.75" customHeight="1">
      <c r="B68" s="47"/>
      <c r="C68" s="48"/>
      <c r="D68" s="48"/>
      <c r="E68" s="48"/>
      <c r="F68" s="48"/>
      <c r="G68" s="48"/>
      <c r="H68" s="48"/>
      <c r="I68" s="48"/>
      <c r="J68" s="48"/>
      <c r="K68" s="48"/>
      <c r="L68" s="48"/>
      <c r="M68" s="48"/>
      <c r="N68" s="48"/>
      <c r="O68" s="48"/>
      <c r="P68" s="48"/>
      <c r="Q68" s="48"/>
      <c r="R68" s="48"/>
      <c r="S68" s="48"/>
      <c r="T68" s="48"/>
      <c r="U68" s="48"/>
      <c r="V68" s="48"/>
      <c r="W68" s="48"/>
      <c r="X68" s="48"/>
      <c r="Y68" s="48"/>
      <c r="Z68" s="48"/>
      <c r="AA68" s="48"/>
    </row>
    <row r="69" spans="2:27" ht="15.75" customHeight="1">
      <c r="B69" s="47"/>
      <c r="C69" s="48"/>
      <c r="D69" s="48"/>
      <c r="E69" s="48"/>
      <c r="F69" s="48"/>
      <c r="G69" s="48"/>
      <c r="H69" s="48"/>
      <c r="I69" s="48"/>
      <c r="J69" s="48"/>
      <c r="K69" s="48"/>
      <c r="L69" s="48"/>
      <c r="M69" s="48"/>
      <c r="N69" s="48"/>
      <c r="O69" s="48"/>
      <c r="P69" s="48"/>
      <c r="Q69" s="48"/>
      <c r="R69" s="48"/>
      <c r="S69" s="48"/>
      <c r="T69" s="48"/>
      <c r="U69" s="48"/>
      <c r="V69" s="48"/>
      <c r="W69" s="48"/>
      <c r="X69" s="48"/>
      <c r="Y69" s="48"/>
      <c r="Z69" s="48"/>
      <c r="AA69" s="48"/>
    </row>
    <row r="70" spans="2:27" ht="15.75" customHeight="1">
      <c r="B70" s="47"/>
      <c r="C70" s="48"/>
      <c r="D70" s="48"/>
      <c r="E70" s="48"/>
      <c r="F70" s="48"/>
      <c r="G70" s="48"/>
      <c r="H70" s="48"/>
      <c r="I70" s="48"/>
      <c r="J70" s="48"/>
      <c r="K70" s="48"/>
      <c r="L70" s="48"/>
      <c r="M70" s="48"/>
      <c r="N70" s="48"/>
      <c r="O70" s="48"/>
      <c r="P70" s="48"/>
      <c r="Q70" s="48"/>
      <c r="R70" s="48"/>
      <c r="S70" s="48"/>
      <c r="T70" s="48"/>
      <c r="U70" s="48"/>
      <c r="V70" s="48"/>
      <c r="W70" s="48"/>
      <c r="X70" s="48"/>
      <c r="Y70" s="48"/>
      <c r="Z70" s="48"/>
      <c r="AA70" s="48"/>
    </row>
    <row r="71" spans="2:27" ht="15.75" customHeight="1">
      <c r="B71" s="47"/>
      <c r="C71" s="48"/>
      <c r="D71" s="48"/>
      <c r="E71" s="48"/>
      <c r="F71" s="48"/>
      <c r="G71" s="48"/>
      <c r="H71" s="48"/>
      <c r="I71" s="48"/>
      <c r="J71" s="48"/>
      <c r="K71" s="48"/>
      <c r="L71" s="48"/>
      <c r="M71" s="48"/>
      <c r="N71" s="48"/>
      <c r="O71" s="48"/>
      <c r="P71" s="48"/>
      <c r="Q71" s="48"/>
      <c r="R71" s="48"/>
      <c r="S71" s="48"/>
      <c r="T71" s="48"/>
      <c r="U71" s="48"/>
      <c r="V71" s="48"/>
      <c r="W71" s="48"/>
      <c r="X71" s="48"/>
      <c r="Y71" s="48"/>
      <c r="Z71" s="48"/>
      <c r="AA71" s="48"/>
    </row>
    <row r="72" spans="2:27" ht="15.75" customHeight="1">
      <c r="B72" s="47"/>
      <c r="C72" s="48"/>
      <c r="D72" s="48"/>
      <c r="E72" s="48"/>
      <c r="F72" s="48"/>
      <c r="G72" s="48"/>
      <c r="H72" s="48"/>
      <c r="I72" s="48"/>
      <c r="J72" s="48"/>
      <c r="K72" s="48"/>
      <c r="L72" s="48"/>
      <c r="M72" s="48"/>
      <c r="N72" s="48"/>
      <c r="O72" s="48"/>
      <c r="P72" s="48"/>
      <c r="Q72" s="48"/>
      <c r="R72" s="48"/>
      <c r="S72" s="48"/>
      <c r="T72" s="48"/>
      <c r="U72" s="48"/>
      <c r="V72" s="48"/>
      <c r="W72" s="48"/>
      <c r="X72" s="48"/>
      <c r="Y72" s="48"/>
      <c r="Z72" s="48"/>
      <c r="AA72" s="48"/>
    </row>
    <row r="73" spans="2:27" ht="15.75" customHeight="1">
      <c r="B73" s="47"/>
      <c r="C73" s="48"/>
      <c r="D73" s="48"/>
      <c r="E73" s="48"/>
      <c r="F73" s="48"/>
      <c r="G73" s="48"/>
      <c r="H73" s="48"/>
      <c r="I73" s="48"/>
      <c r="J73" s="48"/>
      <c r="K73" s="48"/>
      <c r="L73" s="48"/>
      <c r="M73" s="48"/>
      <c r="N73" s="48"/>
      <c r="O73" s="48"/>
      <c r="P73" s="48"/>
      <c r="Q73" s="48"/>
      <c r="R73" s="48"/>
      <c r="S73" s="48"/>
      <c r="T73" s="48"/>
      <c r="U73" s="48"/>
      <c r="V73" s="48"/>
      <c r="W73" s="48"/>
      <c r="X73" s="48"/>
      <c r="Y73" s="48"/>
      <c r="Z73" s="48"/>
      <c r="AA73" s="48"/>
    </row>
    <row r="74" spans="2:27" ht="15.75" customHeight="1">
      <c r="B74" s="47"/>
      <c r="C74" s="48"/>
      <c r="D74" s="48"/>
      <c r="E74" s="48"/>
      <c r="F74" s="48"/>
      <c r="G74" s="48"/>
      <c r="H74" s="48"/>
      <c r="I74" s="48"/>
      <c r="J74" s="48"/>
      <c r="K74" s="48"/>
      <c r="L74" s="48"/>
      <c r="M74" s="48"/>
      <c r="N74" s="48"/>
      <c r="O74" s="48"/>
      <c r="P74" s="48"/>
      <c r="Q74" s="48"/>
      <c r="R74" s="48"/>
      <c r="S74" s="48"/>
      <c r="T74" s="48"/>
      <c r="U74" s="48"/>
      <c r="V74" s="48"/>
      <c r="W74" s="48"/>
      <c r="X74" s="48"/>
      <c r="Y74" s="48"/>
      <c r="Z74" s="48"/>
      <c r="AA74" s="48"/>
    </row>
    <row r="75" spans="2:27" ht="15.75" customHeight="1">
      <c r="B75" s="47"/>
      <c r="C75" s="48"/>
      <c r="D75" s="48"/>
      <c r="E75" s="48"/>
      <c r="F75" s="48"/>
      <c r="G75" s="48"/>
      <c r="H75" s="48"/>
      <c r="I75" s="48"/>
      <c r="J75" s="48"/>
      <c r="K75" s="48"/>
      <c r="L75" s="48"/>
      <c r="M75" s="48"/>
      <c r="N75" s="48"/>
      <c r="O75" s="48"/>
      <c r="P75" s="48"/>
      <c r="Q75" s="48"/>
      <c r="R75" s="48"/>
      <c r="S75" s="48"/>
      <c r="T75" s="48"/>
      <c r="U75" s="48"/>
      <c r="V75" s="48"/>
      <c r="W75" s="48"/>
      <c r="X75" s="48"/>
      <c r="Y75" s="48"/>
      <c r="Z75" s="48"/>
      <c r="AA75" s="48"/>
    </row>
    <row r="76" spans="2:27" ht="15.75" customHeight="1">
      <c r="B76" s="47"/>
      <c r="C76" s="48"/>
      <c r="D76" s="48"/>
      <c r="E76" s="48"/>
      <c r="F76" s="48"/>
      <c r="G76" s="48"/>
      <c r="H76" s="48"/>
      <c r="I76" s="48"/>
      <c r="J76" s="48"/>
      <c r="K76" s="48"/>
      <c r="L76" s="48"/>
      <c r="M76" s="48"/>
      <c r="N76" s="48"/>
      <c r="O76" s="48"/>
      <c r="P76" s="48"/>
      <c r="Q76" s="48"/>
      <c r="R76" s="48"/>
      <c r="S76" s="48"/>
      <c r="T76" s="48"/>
      <c r="U76" s="48"/>
      <c r="V76" s="48"/>
      <c r="W76" s="48"/>
      <c r="X76" s="48"/>
      <c r="Y76" s="48"/>
      <c r="Z76" s="48"/>
      <c r="AA76" s="48"/>
    </row>
    <row r="77" spans="2:27" ht="15.75" customHeight="1">
      <c r="B77" s="47"/>
      <c r="C77" s="48"/>
      <c r="D77" s="48"/>
      <c r="E77" s="48"/>
      <c r="F77" s="48"/>
      <c r="G77" s="48"/>
      <c r="H77" s="48"/>
      <c r="I77" s="48"/>
      <c r="J77" s="48"/>
      <c r="K77" s="48"/>
      <c r="L77" s="48"/>
      <c r="M77" s="48"/>
      <c r="N77" s="48"/>
      <c r="O77" s="48"/>
      <c r="P77" s="48"/>
      <c r="Q77" s="48"/>
      <c r="R77" s="48"/>
      <c r="S77" s="48"/>
      <c r="T77" s="48"/>
      <c r="U77" s="48"/>
      <c r="V77" s="48"/>
      <c r="W77" s="48"/>
      <c r="X77" s="48"/>
      <c r="Y77" s="48"/>
      <c r="Z77" s="48"/>
      <c r="AA77" s="48"/>
    </row>
    <row r="78" spans="2:27" ht="15.75" customHeight="1">
      <c r="B78" s="47"/>
      <c r="C78" s="48"/>
      <c r="D78" s="48"/>
      <c r="E78" s="48"/>
      <c r="F78" s="48"/>
      <c r="G78" s="48"/>
      <c r="H78" s="48"/>
      <c r="I78" s="48"/>
      <c r="J78" s="48"/>
      <c r="K78" s="48"/>
      <c r="L78" s="48"/>
      <c r="M78" s="48"/>
      <c r="N78" s="48"/>
      <c r="O78" s="48"/>
      <c r="P78" s="48"/>
      <c r="Q78" s="48"/>
      <c r="R78" s="48"/>
      <c r="S78" s="48"/>
      <c r="T78" s="48"/>
      <c r="U78" s="48"/>
      <c r="V78" s="48"/>
      <c r="W78" s="48"/>
      <c r="X78" s="48"/>
      <c r="Y78" s="48"/>
      <c r="Z78" s="48"/>
      <c r="AA78" s="48"/>
    </row>
    <row r="79" spans="2:27" ht="15.75" customHeight="1">
      <c r="B79" s="47"/>
      <c r="C79" s="48"/>
      <c r="D79" s="48"/>
      <c r="E79" s="48"/>
      <c r="F79" s="48"/>
      <c r="G79" s="48"/>
      <c r="H79" s="48"/>
      <c r="I79" s="48"/>
      <c r="J79" s="48"/>
      <c r="K79" s="48"/>
      <c r="L79" s="48"/>
      <c r="M79" s="48"/>
      <c r="N79" s="48"/>
      <c r="O79" s="48"/>
      <c r="P79" s="48"/>
      <c r="Q79" s="48"/>
      <c r="R79" s="48"/>
      <c r="S79" s="48"/>
      <c r="T79" s="48"/>
      <c r="U79" s="48"/>
      <c r="V79" s="48"/>
      <c r="W79" s="48"/>
      <c r="X79" s="48"/>
      <c r="Y79" s="48"/>
      <c r="Z79" s="48"/>
      <c r="AA79" s="48"/>
    </row>
    <row r="80" spans="2:27" ht="15.75" customHeight="1">
      <c r="B80" s="47"/>
      <c r="C80" s="48"/>
      <c r="D80" s="48"/>
      <c r="E80" s="48"/>
      <c r="F80" s="48"/>
      <c r="G80" s="48"/>
      <c r="H80" s="48"/>
      <c r="I80" s="48"/>
      <c r="J80" s="48"/>
      <c r="K80" s="48"/>
      <c r="L80" s="48"/>
      <c r="M80" s="48"/>
      <c r="N80" s="48"/>
      <c r="O80" s="48"/>
      <c r="P80" s="48"/>
      <c r="Q80" s="48"/>
      <c r="R80" s="48"/>
      <c r="S80" s="48"/>
      <c r="T80" s="48"/>
      <c r="U80" s="48"/>
      <c r="V80" s="48"/>
      <c r="W80" s="48"/>
      <c r="X80" s="48"/>
      <c r="Y80" s="48"/>
      <c r="Z80" s="48"/>
      <c r="AA80" s="48"/>
    </row>
    <row r="81" spans="2:27" ht="15.75" customHeight="1">
      <c r="B81" s="47"/>
      <c r="C81" s="48"/>
      <c r="D81" s="48"/>
      <c r="E81" s="48"/>
      <c r="F81" s="48"/>
      <c r="G81" s="48"/>
      <c r="H81" s="48"/>
      <c r="I81" s="48"/>
      <c r="J81" s="48"/>
      <c r="K81" s="48"/>
      <c r="L81" s="48"/>
      <c r="M81" s="48"/>
      <c r="N81" s="48"/>
      <c r="O81" s="48"/>
      <c r="P81" s="48"/>
      <c r="Q81" s="48"/>
      <c r="R81" s="48"/>
      <c r="S81" s="48"/>
      <c r="T81" s="48"/>
      <c r="U81" s="48"/>
      <c r="V81" s="48"/>
      <c r="W81" s="48"/>
      <c r="X81" s="48"/>
      <c r="Y81" s="48"/>
      <c r="Z81" s="48"/>
      <c r="AA81" s="48"/>
    </row>
    <row r="82" spans="2:27" ht="15.75" customHeight="1">
      <c r="B82" s="47"/>
      <c r="C82" s="48"/>
      <c r="D82" s="48"/>
      <c r="E82" s="48"/>
      <c r="F82" s="48"/>
      <c r="G82" s="48"/>
      <c r="H82" s="48"/>
      <c r="I82" s="48"/>
      <c r="J82" s="48"/>
      <c r="K82" s="48"/>
      <c r="L82" s="48"/>
      <c r="M82" s="48"/>
      <c r="N82" s="48"/>
      <c r="O82" s="48"/>
      <c r="P82" s="48"/>
      <c r="Q82" s="48"/>
      <c r="R82" s="48"/>
      <c r="S82" s="48"/>
      <c r="T82" s="48"/>
      <c r="U82" s="48"/>
      <c r="V82" s="48"/>
      <c r="W82" s="48"/>
      <c r="X82" s="48"/>
      <c r="Y82" s="48"/>
      <c r="Z82" s="48"/>
      <c r="AA82" s="48"/>
    </row>
    <row r="83" spans="2:27" ht="15.75" customHeight="1">
      <c r="B83" s="47"/>
      <c r="C83" s="48"/>
      <c r="D83" s="48"/>
      <c r="E83" s="48"/>
      <c r="F83" s="48"/>
      <c r="G83" s="48"/>
      <c r="H83" s="48"/>
      <c r="I83" s="48"/>
      <c r="J83" s="48"/>
      <c r="K83" s="48"/>
      <c r="L83" s="48"/>
      <c r="M83" s="48"/>
      <c r="N83" s="48"/>
      <c r="O83" s="48"/>
      <c r="P83" s="48"/>
      <c r="Q83" s="48"/>
      <c r="R83" s="48"/>
      <c r="S83" s="48"/>
      <c r="T83" s="48"/>
      <c r="U83" s="48"/>
      <c r="V83" s="48"/>
      <c r="W83" s="48"/>
      <c r="X83" s="48"/>
      <c r="Y83" s="48"/>
      <c r="Z83" s="48"/>
      <c r="AA83" s="48"/>
    </row>
    <row r="84" spans="2:27" ht="15.75" customHeight="1">
      <c r="B84" s="47"/>
      <c r="C84" s="48"/>
      <c r="D84" s="48"/>
      <c r="E84" s="48"/>
      <c r="F84" s="48"/>
      <c r="G84" s="48"/>
      <c r="H84" s="48"/>
      <c r="I84" s="48"/>
      <c r="J84" s="48"/>
      <c r="K84" s="48"/>
      <c r="L84" s="48"/>
      <c r="M84" s="48"/>
      <c r="N84" s="48"/>
      <c r="O84" s="48"/>
      <c r="P84" s="48"/>
      <c r="Q84" s="48"/>
      <c r="R84" s="48"/>
      <c r="S84" s="48"/>
      <c r="T84" s="48"/>
      <c r="U84" s="48"/>
      <c r="V84" s="48"/>
      <c r="W84" s="48"/>
      <c r="X84" s="48"/>
      <c r="Y84" s="48"/>
      <c r="Z84" s="48"/>
      <c r="AA84" s="48"/>
    </row>
    <row r="85" spans="2:27" ht="15.75" customHeight="1">
      <c r="B85" s="47"/>
      <c r="C85" s="48"/>
      <c r="D85" s="48"/>
      <c r="E85" s="48"/>
      <c r="F85" s="48"/>
      <c r="G85" s="48"/>
      <c r="H85" s="48"/>
      <c r="I85" s="48"/>
      <c r="J85" s="48"/>
      <c r="K85" s="48"/>
      <c r="L85" s="48"/>
      <c r="M85" s="48"/>
      <c r="N85" s="48"/>
      <c r="O85" s="48"/>
      <c r="P85" s="48"/>
      <c r="Q85" s="48"/>
      <c r="R85" s="48"/>
      <c r="S85" s="48"/>
      <c r="T85" s="48"/>
      <c r="U85" s="48"/>
      <c r="V85" s="48"/>
      <c r="W85" s="48"/>
      <c r="X85" s="48"/>
      <c r="Y85" s="48"/>
      <c r="Z85" s="48"/>
      <c r="AA85" s="48"/>
    </row>
    <row r="86" spans="2:27" ht="15.75" customHeight="1">
      <c r="B86" s="47"/>
      <c r="C86" s="48"/>
      <c r="D86" s="48"/>
      <c r="E86" s="48"/>
      <c r="F86" s="48"/>
      <c r="G86" s="48"/>
      <c r="H86" s="48"/>
      <c r="I86" s="48"/>
      <c r="J86" s="48"/>
      <c r="K86" s="48"/>
      <c r="L86" s="48"/>
      <c r="M86" s="48"/>
      <c r="N86" s="48"/>
      <c r="O86" s="48"/>
      <c r="P86" s="48"/>
      <c r="Q86" s="48"/>
      <c r="R86" s="48"/>
      <c r="S86" s="48"/>
      <c r="T86" s="48"/>
      <c r="U86" s="48"/>
      <c r="V86" s="48"/>
      <c r="W86" s="48"/>
      <c r="X86" s="48"/>
      <c r="Y86" s="48"/>
      <c r="Z86" s="48"/>
      <c r="AA86" s="48"/>
    </row>
    <row r="87" spans="2:27" ht="15.75" customHeight="1">
      <c r="B87" s="47"/>
      <c r="C87" s="48"/>
      <c r="D87" s="48"/>
      <c r="E87" s="48"/>
      <c r="F87" s="48"/>
      <c r="G87" s="48"/>
      <c r="H87" s="48"/>
      <c r="I87" s="48"/>
      <c r="J87" s="48"/>
      <c r="K87" s="48"/>
      <c r="L87" s="48"/>
      <c r="M87" s="48"/>
      <c r="N87" s="48"/>
      <c r="O87" s="48"/>
      <c r="P87" s="48"/>
      <c r="Q87" s="48"/>
      <c r="R87" s="48"/>
      <c r="S87" s="48"/>
      <c r="T87" s="48"/>
      <c r="U87" s="48"/>
      <c r="V87" s="48"/>
      <c r="W87" s="48"/>
      <c r="X87" s="48"/>
      <c r="Y87" s="48"/>
      <c r="Z87" s="48"/>
      <c r="AA87" s="48"/>
    </row>
    <row r="88" spans="2:27" ht="15.75" customHeight="1">
      <c r="B88" s="47"/>
      <c r="C88" s="48"/>
      <c r="D88" s="48"/>
      <c r="E88" s="48"/>
      <c r="F88" s="48"/>
      <c r="G88" s="48"/>
      <c r="H88" s="48"/>
      <c r="I88" s="48"/>
      <c r="J88" s="48"/>
      <c r="K88" s="48"/>
      <c r="L88" s="48"/>
      <c r="M88" s="48"/>
      <c r="N88" s="48"/>
      <c r="O88" s="48"/>
      <c r="P88" s="48"/>
      <c r="Q88" s="48"/>
      <c r="R88" s="48"/>
      <c r="S88" s="48"/>
      <c r="T88" s="48"/>
      <c r="U88" s="48"/>
      <c r="V88" s="48"/>
      <c r="W88" s="48"/>
      <c r="X88" s="48"/>
      <c r="Y88" s="48"/>
      <c r="Z88" s="48"/>
      <c r="AA88" s="48"/>
    </row>
    <row r="89" spans="2:27" ht="15.75" customHeight="1">
      <c r="B89" s="47"/>
      <c r="C89" s="48"/>
      <c r="D89" s="48"/>
      <c r="E89" s="48"/>
      <c r="F89" s="48"/>
      <c r="G89" s="48"/>
      <c r="H89" s="48"/>
      <c r="I89" s="48"/>
      <c r="J89" s="48"/>
      <c r="K89" s="48"/>
      <c r="L89" s="48"/>
      <c r="M89" s="48"/>
      <c r="N89" s="48"/>
      <c r="O89" s="48"/>
      <c r="P89" s="48"/>
      <c r="Q89" s="48"/>
      <c r="R89" s="48"/>
      <c r="S89" s="48"/>
      <c r="T89" s="48"/>
      <c r="U89" s="48"/>
      <c r="V89" s="48"/>
      <c r="W89" s="48"/>
      <c r="X89" s="48"/>
      <c r="Y89" s="48"/>
      <c r="Z89" s="48"/>
      <c r="AA89" s="48"/>
    </row>
    <row r="90" spans="2:27" ht="15.75" customHeight="1">
      <c r="B90" s="47"/>
      <c r="C90" s="48"/>
      <c r="D90" s="48"/>
      <c r="E90" s="48"/>
      <c r="F90" s="48"/>
      <c r="G90" s="48"/>
      <c r="H90" s="48"/>
      <c r="I90" s="48"/>
      <c r="J90" s="48"/>
      <c r="K90" s="48"/>
      <c r="L90" s="48"/>
      <c r="M90" s="48"/>
      <c r="N90" s="48"/>
      <c r="O90" s="48"/>
      <c r="P90" s="48"/>
      <c r="Q90" s="48"/>
      <c r="R90" s="48"/>
      <c r="S90" s="48"/>
      <c r="T90" s="48"/>
      <c r="U90" s="48"/>
      <c r="V90" s="48"/>
      <c r="W90" s="48"/>
      <c r="X90" s="48"/>
      <c r="Y90" s="48"/>
      <c r="Z90" s="48"/>
      <c r="AA90" s="48"/>
    </row>
    <row r="91" spans="2:27" ht="15.75" customHeight="1">
      <c r="B91" s="47"/>
      <c r="C91" s="48"/>
      <c r="D91" s="48"/>
      <c r="E91" s="48"/>
      <c r="F91" s="48"/>
      <c r="G91" s="48"/>
      <c r="H91" s="48"/>
      <c r="I91" s="48"/>
      <c r="J91" s="48"/>
      <c r="K91" s="48"/>
      <c r="L91" s="48"/>
      <c r="M91" s="48"/>
      <c r="N91" s="48"/>
      <c r="O91" s="48"/>
      <c r="P91" s="48"/>
      <c r="Q91" s="48"/>
      <c r="R91" s="48"/>
      <c r="S91" s="48"/>
      <c r="T91" s="48"/>
      <c r="U91" s="48"/>
      <c r="V91" s="48"/>
      <c r="W91" s="48"/>
      <c r="X91" s="48"/>
      <c r="Y91" s="48"/>
      <c r="Z91" s="48"/>
      <c r="AA91" s="48"/>
    </row>
    <row r="92" spans="2:27" ht="15.75" customHeight="1">
      <c r="B92" s="47"/>
      <c r="C92" s="48"/>
      <c r="D92" s="48"/>
      <c r="E92" s="48"/>
      <c r="F92" s="48"/>
      <c r="G92" s="48"/>
      <c r="H92" s="48"/>
      <c r="I92" s="48"/>
      <c r="J92" s="48"/>
      <c r="K92" s="48"/>
      <c r="L92" s="48"/>
      <c r="M92" s="48"/>
      <c r="N92" s="48"/>
      <c r="O92" s="48"/>
      <c r="P92" s="48"/>
      <c r="Q92" s="48"/>
      <c r="R92" s="48"/>
      <c r="S92" s="48"/>
      <c r="T92" s="48"/>
      <c r="U92" s="48"/>
      <c r="V92" s="48"/>
      <c r="W92" s="48"/>
      <c r="X92" s="48"/>
      <c r="Y92" s="48"/>
      <c r="Z92" s="48"/>
      <c r="AA92" s="48"/>
    </row>
    <row r="93" spans="2:27" ht="15.75" customHeight="1">
      <c r="B93" s="47"/>
      <c r="C93" s="48"/>
      <c r="D93" s="48"/>
      <c r="E93" s="48"/>
      <c r="F93" s="48"/>
      <c r="G93" s="48"/>
      <c r="H93" s="48"/>
      <c r="I93" s="48"/>
      <c r="J93" s="48"/>
      <c r="K93" s="48"/>
      <c r="L93" s="48"/>
      <c r="M93" s="48"/>
      <c r="N93" s="48"/>
      <c r="O93" s="48"/>
      <c r="P93" s="48"/>
      <c r="Q93" s="48"/>
      <c r="R93" s="48"/>
      <c r="S93" s="48"/>
      <c r="T93" s="48"/>
      <c r="U93" s="48"/>
      <c r="V93" s="48"/>
      <c r="W93" s="48"/>
      <c r="X93" s="48"/>
      <c r="Y93" s="48"/>
      <c r="Z93" s="48"/>
      <c r="AA93" s="48"/>
    </row>
    <row r="94" spans="2:27" ht="15.75" customHeight="1">
      <c r="B94" s="47"/>
      <c r="C94" s="48"/>
      <c r="D94" s="48"/>
      <c r="E94" s="48"/>
      <c r="F94" s="48"/>
      <c r="G94" s="48"/>
      <c r="H94" s="48"/>
      <c r="I94" s="48"/>
      <c r="J94" s="48"/>
      <c r="K94" s="48"/>
      <c r="L94" s="48"/>
      <c r="M94" s="48"/>
      <c r="N94" s="48"/>
      <c r="O94" s="48"/>
      <c r="P94" s="48"/>
      <c r="Q94" s="48"/>
      <c r="R94" s="48"/>
      <c r="S94" s="48"/>
      <c r="T94" s="48"/>
      <c r="U94" s="48"/>
      <c r="V94" s="48"/>
      <c r="W94" s="48"/>
      <c r="X94" s="48"/>
      <c r="Y94" s="48"/>
      <c r="Z94" s="48"/>
      <c r="AA94" s="48"/>
    </row>
    <row r="95" spans="2:27" ht="15.75" customHeight="1">
      <c r="B95" s="47"/>
      <c r="C95" s="48"/>
      <c r="D95" s="48"/>
      <c r="E95" s="48"/>
      <c r="F95" s="48"/>
      <c r="G95" s="48"/>
      <c r="H95" s="48"/>
      <c r="I95" s="48"/>
      <c r="J95" s="48"/>
      <c r="K95" s="48"/>
      <c r="L95" s="48"/>
      <c r="M95" s="48"/>
      <c r="N95" s="48"/>
      <c r="O95" s="48"/>
      <c r="P95" s="48"/>
      <c r="Q95" s="48"/>
      <c r="R95" s="48"/>
      <c r="S95" s="48"/>
      <c r="T95" s="48"/>
      <c r="U95" s="48"/>
      <c r="V95" s="48"/>
      <c r="W95" s="48"/>
      <c r="X95" s="48"/>
      <c r="Y95" s="48"/>
      <c r="Z95" s="48"/>
      <c r="AA95" s="48"/>
    </row>
    <row r="96" spans="2:27" ht="15.75" customHeight="1">
      <c r="B96" s="47"/>
      <c r="C96" s="48"/>
      <c r="D96" s="48"/>
      <c r="E96" s="48"/>
      <c r="F96" s="48"/>
      <c r="G96" s="48"/>
      <c r="H96" s="48"/>
      <c r="I96" s="48"/>
      <c r="J96" s="48"/>
      <c r="K96" s="48"/>
      <c r="L96" s="48"/>
      <c r="M96" s="48"/>
      <c r="N96" s="48"/>
      <c r="O96" s="48"/>
      <c r="P96" s="48"/>
      <c r="Q96" s="48"/>
      <c r="R96" s="48"/>
      <c r="S96" s="48"/>
      <c r="T96" s="48"/>
      <c r="U96" s="48"/>
      <c r="V96" s="48"/>
      <c r="W96" s="48"/>
      <c r="X96" s="48"/>
      <c r="Y96" s="48"/>
      <c r="Z96" s="48"/>
      <c r="AA96" s="48"/>
    </row>
    <row r="97" spans="2:27" ht="15.75" customHeight="1">
      <c r="B97" s="47"/>
      <c r="C97" s="48"/>
      <c r="D97" s="48"/>
      <c r="E97" s="48"/>
      <c r="F97" s="48"/>
      <c r="G97" s="48"/>
      <c r="H97" s="48"/>
      <c r="I97" s="48"/>
      <c r="J97" s="48"/>
      <c r="K97" s="48"/>
      <c r="L97" s="48"/>
      <c r="M97" s="48"/>
      <c r="N97" s="48"/>
      <c r="O97" s="48"/>
      <c r="P97" s="48"/>
      <c r="Q97" s="48"/>
      <c r="R97" s="48"/>
      <c r="S97" s="48"/>
      <c r="T97" s="48"/>
      <c r="U97" s="48"/>
      <c r="V97" s="48"/>
      <c r="W97" s="48"/>
      <c r="X97" s="48"/>
      <c r="Y97" s="48"/>
      <c r="Z97" s="48"/>
      <c r="AA97" s="48"/>
    </row>
    <row r="98" spans="2:27" ht="15.75" customHeight="1">
      <c r="B98" s="47"/>
      <c r="C98" s="48"/>
      <c r="D98" s="48"/>
      <c r="E98" s="48"/>
      <c r="F98" s="48"/>
      <c r="G98" s="48"/>
      <c r="H98" s="48"/>
      <c r="I98" s="48"/>
      <c r="J98" s="48"/>
      <c r="K98" s="48"/>
      <c r="L98" s="48"/>
      <c r="M98" s="48"/>
      <c r="N98" s="48"/>
      <c r="O98" s="48"/>
      <c r="P98" s="48"/>
      <c r="Q98" s="48"/>
      <c r="R98" s="48"/>
      <c r="S98" s="48"/>
      <c r="T98" s="48"/>
      <c r="U98" s="48"/>
      <c r="V98" s="48"/>
      <c r="W98" s="48"/>
      <c r="X98" s="48"/>
      <c r="Y98" s="48"/>
      <c r="Z98" s="48"/>
      <c r="AA98" s="48"/>
    </row>
    <row r="99" spans="2:27" ht="15.75" customHeight="1">
      <c r="B99" s="47"/>
      <c r="C99" s="48"/>
      <c r="D99" s="48"/>
      <c r="E99" s="48"/>
      <c r="F99" s="48"/>
      <c r="G99" s="48"/>
      <c r="H99" s="48"/>
      <c r="I99" s="48"/>
      <c r="J99" s="48"/>
      <c r="K99" s="48"/>
      <c r="L99" s="48"/>
      <c r="M99" s="48"/>
      <c r="N99" s="48"/>
      <c r="O99" s="48"/>
      <c r="P99" s="48"/>
      <c r="Q99" s="48"/>
      <c r="R99" s="48"/>
      <c r="S99" s="48"/>
      <c r="T99" s="48"/>
      <c r="U99" s="48"/>
      <c r="V99" s="48"/>
      <c r="W99" s="48"/>
      <c r="X99" s="48"/>
      <c r="Y99" s="48"/>
      <c r="Z99" s="48"/>
      <c r="AA99" s="48"/>
    </row>
    <row r="100" spans="2:27" ht="15.75" customHeight="1">
      <c r="B100" s="47"/>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row>
    <row r="101" spans="2:27" ht="15.75" customHeight="1">
      <c r="B101" s="47"/>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row>
    <row r="102" spans="2:27" ht="15.75" customHeight="1">
      <c r="B102" s="47"/>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row>
    <row r="103" spans="2:27" ht="15.75" customHeight="1">
      <c r="B103" s="47"/>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row>
    <row r="104" spans="2:27" ht="15.75" customHeight="1">
      <c r="B104" s="47"/>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row>
    <row r="105" spans="2:27" ht="15.75" customHeight="1">
      <c r="B105" s="47"/>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row>
    <row r="106" spans="2:27" ht="15.75" customHeight="1">
      <c r="B106" s="47"/>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row>
    <row r="107" spans="2:27" ht="15.75" customHeight="1">
      <c r="B107" s="47"/>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row>
    <row r="108" spans="2:27" ht="15.75" customHeight="1">
      <c r="B108" s="47"/>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row>
    <row r="109" spans="2:27" ht="15.75" customHeight="1">
      <c r="B109" s="47"/>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row>
    <row r="110" spans="2:27" ht="15.75" customHeight="1">
      <c r="B110" s="47"/>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row>
    <row r="111" spans="2:27" ht="15.75" customHeight="1">
      <c r="B111" s="47"/>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row>
    <row r="112" spans="2:27" ht="15.75" customHeight="1">
      <c r="B112" s="47"/>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row>
    <row r="113" spans="2:27" ht="15.75" customHeight="1">
      <c r="B113" s="47"/>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row>
    <row r="114" spans="2:27" ht="15.75" customHeight="1">
      <c r="B114" s="47"/>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row>
    <row r="115" spans="2:27" ht="15.75" customHeight="1">
      <c r="B115" s="47"/>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row>
    <row r="116" spans="2:27" ht="15.75" customHeight="1">
      <c r="B116" s="47"/>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row>
    <row r="117" spans="2:27" ht="15.75" customHeight="1">
      <c r="B117" s="47"/>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row>
    <row r="118" spans="2:27" ht="15.75" customHeight="1">
      <c r="B118" s="47"/>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row>
    <row r="119" spans="2:27" ht="15.75" customHeight="1">
      <c r="B119" s="47"/>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row>
    <row r="120" spans="2:27" ht="15.75" customHeight="1">
      <c r="B120" s="47"/>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row>
    <row r="121" spans="2:27" ht="15.75" customHeight="1">
      <c r="B121" s="47"/>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row>
    <row r="122" spans="2:27" ht="15.75" customHeight="1">
      <c r="B122" s="47"/>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row>
    <row r="123" spans="2:27" ht="15.75" customHeight="1">
      <c r="B123" s="47"/>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row>
    <row r="124" spans="2:27" ht="15.75" customHeight="1">
      <c r="B124" s="47"/>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row>
    <row r="125" spans="2:27" ht="15.75" customHeight="1">
      <c r="B125" s="47"/>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row>
    <row r="126" spans="2:27" ht="15.75" customHeight="1">
      <c r="B126" s="47"/>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row>
    <row r="127" spans="2:27" ht="15.75" customHeight="1">
      <c r="B127" s="47"/>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row>
    <row r="128" spans="2:27" ht="15.75" customHeight="1">
      <c r="B128" s="47"/>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row>
    <row r="129" spans="2:27" ht="15.75" customHeight="1">
      <c r="B129" s="47"/>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row>
    <row r="130" spans="2:27" ht="15.75" customHeight="1">
      <c r="B130" s="47"/>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row>
    <row r="131" spans="2:27" ht="15.75" customHeight="1">
      <c r="B131" s="47"/>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row>
    <row r="132" spans="2:27" ht="15.75" customHeight="1">
      <c r="B132" s="47"/>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row>
    <row r="133" spans="2:27" ht="15.75" customHeight="1">
      <c r="B133" s="47"/>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row>
    <row r="134" spans="2:27" ht="15.75" customHeight="1">
      <c r="B134" s="47"/>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row>
    <row r="135" spans="2:27" ht="15.75" customHeight="1">
      <c r="B135" s="47"/>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row>
    <row r="136" spans="2:27" ht="15.75" customHeight="1">
      <c r="B136" s="47"/>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row>
    <row r="137" spans="2:27" ht="15.75" customHeight="1">
      <c r="B137" s="47"/>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row>
    <row r="138" spans="2:27" ht="15.75" customHeight="1">
      <c r="B138" s="47"/>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row>
    <row r="139" spans="2:27" ht="15.75" customHeight="1">
      <c r="B139" s="47"/>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row>
    <row r="140" spans="2:27" ht="15.75" customHeight="1">
      <c r="B140" s="47"/>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row>
    <row r="141" spans="2:27" ht="15.75" customHeight="1">
      <c r="B141" s="47"/>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row>
    <row r="142" spans="2:27" ht="15.75" customHeight="1">
      <c r="B142" s="47"/>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row>
    <row r="143" spans="2:27" ht="15.75" customHeight="1">
      <c r="B143" s="47"/>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row>
    <row r="144" spans="2:27" ht="15.75" customHeight="1">
      <c r="B144" s="47"/>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row>
    <row r="145" spans="2:27" ht="15.75" customHeight="1">
      <c r="B145" s="47"/>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row>
    <row r="146" spans="2:27" ht="15.75" customHeight="1">
      <c r="B146" s="47"/>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row>
    <row r="147" spans="2:27" ht="15.75" customHeight="1">
      <c r="B147" s="47"/>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row>
    <row r="148" spans="2:27" ht="15.75" customHeight="1">
      <c r="B148" s="47"/>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row>
    <row r="149" spans="2:27" ht="15.75" customHeight="1">
      <c r="B149" s="47"/>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row>
    <row r="150" spans="2:27" ht="15.75" customHeight="1">
      <c r="B150" s="47"/>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row>
    <row r="151" spans="2:27" ht="15.75" customHeight="1">
      <c r="B151" s="47"/>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row>
    <row r="152" spans="2:27" ht="15.75" customHeight="1">
      <c r="B152" s="47"/>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row>
    <row r="153" spans="2:27" ht="15.75" customHeight="1">
      <c r="B153" s="47"/>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row>
    <row r="154" spans="2:27" ht="15.75" customHeight="1">
      <c r="B154" s="47"/>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row>
    <row r="155" spans="2:27" ht="15.75" customHeight="1">
      <c r="B155" s="47"/>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row>
    <row r="156" spans="2:27" ht="15.75" customHeight="1">
      <c r="B156" s="47"/>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row>
    <row r="157" spans="2:27" ht="15.75" customHeight="1">
      <c r="B157" s="47"/>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row>
    <row r="158" spans="2:27" ht="15.75" customHeight="1">
      <c r="B158" s="47"/>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row>
    <row r="159" spans="2:27" ht="15.75" customHeight="1">
      <c r="B159" s="47"/>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row>
    <row r="160" spans="2:27" ht="15.75" customHeight="1">
      <c r="B160" s="47"/>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row>
    <row r="161" spans="2:27" ht="15.75" customHeight="1">
      <c r="B161" s="47"/>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row>
    <row r="162" spans="2:27" ht="15.75" customHeight="1">
      <c r="B162" s="47"/>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row>
    <row r="163" spans="2:27" ht="15.75" customHeight="1">
      <c r="B163" s="47"/>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row>
    <row r="164" spans="2:27" ht="15.75" customHeight="1">
      <c r="B164" s="47"/>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row>
    <row r="165" spans="2:27" ht="15.75" customHeight="1">
      <c r="B165" s="47"/>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row>
    <row r="166" spans="2:27" ht="15.75" customHeight="1">
      <c r="B166" s="47"/>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row>
    <row r="167" spans="2:27" ht="15.75" customHeight="1">
      <c r="B167" s="47"/>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row>
    <row r="168" spans="2:27" ht="15.75" customHeight="1">
      <c r="B168" s="47"/>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row>
    <row r="169" spans="2:27" ht="15.75" customHeight="1">
      <c r="B169" s="47"/>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row>
    <row r="170" spans="2:27" ht="15.75" customHeight="1">
      <c r="B170" s="47"/>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row>
    <row r="171" spans="2:27" ht="15.75" customHeight="1">
      <c r="B171" s="47"/>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row>
    <row r="172" spans="2:27" ht="15.75" customHeight="1">
      <c r="B172" s="47"/>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row>
    <row r="173" spans="2:27" ht="15.75" customHeight="1">
      <c r="B173" s="47"/>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row>
    <row r="174" spans="2:27" ht="15.75" customHeight="1">
      <c r="B174" s="47"/>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row>
    <row r="175" spans="2:27" ht="15.75" customHeight="1">
      <c r="B175" s="47"/>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row>
    <row r="176" spans="2:27" ht="15.75" customHeight="1">
      <c r="B176" s="47"/>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row>
    <row r="177" spans="2:27" ht="15.75" customHeight="1">
      <c r="B177" s="47"/>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row>
    <row r="178" spans="2:27" ht="15.75" customHeight="1">
      <c r="B178" s="47"/>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row>
    <row r="179" spans="2:27" ht="15.75" customHeight="1">
      <c r="B179" s="47"/>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row>
    <row r="180" spans="2:27" ht="15.75" customHeight="1">
      <c r="B180" s="47"/>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row>
    <row r="181" spans="2:27" ht="15.75" customHeight="1">
      <c r="B181" s="47"/>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row>
    <row r="182" spans="2:27" ht="15.75" customHeight="1">
      <c r="B182" s="47"/>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row>
    <row r="183" spans="2:27" ht="15.75" customHeight="1">
      <c r="B183" s="47"/>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row>
    <row r="184" spans="2:27" ht="15.75" customHeight="1">
      <c r="B184" s="47"/>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row>
    <row r="185" spans="2:27" ht="15.75" customHeight="1">
      <c r="B185" s="47"/>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row>
    <row r="186" spans="2:27" ht="15.75" customHeight="1">
      <c r="B186" s="47"/>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row>
    <row r="187" spans="2:27" ht="15.75" customHeight="1">
      <c r="B187" s="47"/>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row>
    <row r="188" spans="2:27" ht="15.75" customHeight="1">
      <c r="B188" s="47"/>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row>
    <row r="189" spans="2:27" ht="15.75" customHeight="1">
      <c r="B189" s="47"/>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row>
    <row r="190" spans="2:27" ht="15.75" customHeight="1">
      <c r="B190" s="47"/>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row>
    <row r="191" spans="2:27" ht="15.75" customHeight="1">
      <c r="B191" s="47"/>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row>
    <row r="192" spans="2:27" ht="15.75" customHeight="1">
      <c r="B192" s="47"/>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row>
    <row r="193" spans="2:27" ht="15.75" customHeight="1">
      <c r="B193" s="47"/>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row>
    <row r="194" spans="2:27" ht="15.75" customHeight="1">
      <c r="B194" s="47"/>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row>
    <row r="195" spans="2:27" ht="15.75" customHeight="1">
      <c r="B195" s="47"/>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row>
    <row r="196" spans="2:27" ht="15.75" customHeight="1">
      <c r="B196" s="47"/>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row>
    <row r="197" spans="2:27" ht="15.75" customHeight="1">
      <c r="B197" s="47"/>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row>
    <row r="198" spans="2:27" ht="15.75" customHeight="1">
      <c r="B198" s="47"/>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row>
    <row r="199" spans="2:27" ht="15.75" customHeight="1">
      <c r="B199" s="47"/>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row>
    <row r="200" spans="2:27" ht="15.75" customHeight="1">
      <c r="B200" s="47"/>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row>
    <row r="201" spans="2:27" ht="15.75" customHeight="1">
      <c r="B201" s="47"/>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row>
    <row r="202" spans="2:27" ht="15.75" customHeight="1">
      <c r="B202" s="47"/>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row>
    <row r="203" spans="2:27" ht="15.75" customHeight="1">
      <c r="B203" s="47"/>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row>
    <row r="204" spans="2:27" ht="15.75" customHeight="1">
      <c r="B204" s="47"/>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row>
    <row r="205" spans="2:27" ht="15.75" customHeight="1">
      <c r="B205" s="47"/>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row>
    <row r="206" spans="2:27" ht="15.75" customHeight="1">
      <c r="B206" s="47"/>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row>
    <row r="207" spans="2:27" ht="15.75" customHeight="1">
      <c r="B207" s="47"/>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row>
    <row r="208" spans="2:27" ht="15.75" customHeight="1">
      <c r="B208" s="47"/>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row>
    <row r="209" spans="2:27" ht="15.75" customHeight="1">
      <c r="B209" s="47"/>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row>
    <row r="210" spans="2:27" ht="15.75" customHeight="1">
      <c r="B210" s="47"/>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row>
    <row r="211" spans="2:27" ht="15.75" customHeight="1">
      <c r="B211" s="47"/>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row>
    <row r="212" spans="2:27" ht="15.75" customHeight="1">
      <c r="B212" s="47"/>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row>
    <row r="213" spans="2:27" ht="15.75" customHeight="1">
      <c r="B213" s="47"/>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row>
    <row r="214" spans="2:27" ht="15.75" customHeight="1">
      <c r="B214" s="47"/>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row>
    <row r="215" spans="2:27" ht="15.75" customHeight="1">
      <c r="B215" s="47"/>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row>
    <row r="216" spans="2:27" ht="15.75" customHeight="1">
      <c r="B216" s="47"/>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row>
    <row r="217" spans="2:27" ht="15.75" customHeight="1">
      <c r="B217" s="47"/>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row>
    <row r="218" spans="2:27" ht="15.75" customHeight="1">
      <c r="B218" s="47"/>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row>
    <row r="219" spans="2:27" ht="15.75" customHeight="1">
      <c r="B219" s="47"/>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row>
    <row r="220" spans="2:27" ht="15.75" customHeight="1">
      <c r="B220" s="47"/>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row>
    <row r="221" spans="2:27" ht="15.75" customHeight="1">
      <c r="B221" s="47"/>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row>
    <row r="222" spans="2:27" ht="15.75" customHeight="1">
      <c r="B222" s="47"/>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row>
    <row r="223" spans="2:27" ht="15.75" customHeight="1">
      <c r="B223" s="47"/>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row>
    <row r="224" spans="2:27" ht="15.75" customHeight="1">
      <c r="B224" s="47"/>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row>
    <row r="225" spans="2:27" ht="15.75" customHeight="1">
      <c r="B225" s="47"/>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row>
    <row r="226" spans="2:27" ht="15.75" customHeight="1">
      <c r="B226" s="47"/>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row>
    <row r="227" spans="2:27" ht="15.75" customHeight="1">
      <c r="B227" s="47"/>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row>
    <row r="228" spans="2:27" ht="15.75" customHeight="1">
      <c r="B228" s="47"/>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row>
    <row r="229" spans="2:27" ht="15.75" customHeight="1">
      <c r="B229" s="47"/>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row>
    <row r="230" spans="2:27" ht="15.75" customHeight="1">
      <c r="B230" s="47"/>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row>
    <row r="231" spans="2:27" ht="15.75" customHeight="1">
      <c r="B231" s="47"/>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row>
    <row r="232" spans="2:27" ht="15.75" customHeight="1">
      <c r="B232" s="47"/>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row>
    <row r="233" spans="2:27" ht="15.75" customHeight="1">
      <c r="B233" s="47"/>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row>
    <row r="234" spans="2:27" ht="15.75" customHeight="1">
      <c r="B234" s="47"/>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row>
    <row r="235" spans="2:27" ht="15.75" customHeight="1">
      <c r="B235" s="47"/>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row>
    <row r="236" spans="2:27" ht="15.75" customHeight="1">
      <c r="B236" s="47"/>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row>
    <row r="237" spans="2:27" ht="15.75" customHeight="1">
      <c r="B237" s="47"/>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row>
    <row r="238" spans="2:27" ht="15.75" customHeight="1">
      <c r="B238" s="47"/>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row>
    <row r="239" spans="2:27" ht="15.75" customHeight="1">
      <c r="B239" s="47"/>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row>
    <row r="240" spans="2:27" ht="15.75" customHeight="1">
      <c r="B240" s="47"/>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row>
    <row r="241" spans="2:27" ht="15.75" customHeight="1">
      <c r="B241" s="47"/>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row>
    <row r="242" spans="2:27" ht="15.75" customHeight="1">
      <c r="B242" s="47"/>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row>
    <row r="243" spans="2:27" ht="15.75" customHeight="1">
      <c r="B243" s="47"/>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row>
    <row r="244" spans="2:27" ht="15.75" customHeight="1">
      <c r="B244" s="47"/>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row>
    <row r="245" spans="2:27" ht="15.75" customHeight="1">
      <c r="B245" s="47"/>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row>
    <row r="246" spans="2:27" ht="15.75" customHeight="1">
      <c r="B246" s="47"/>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row>
    <row r="247" spans="2:27" ht="15.75" customHeight="1">
      <c r="B247" s="47"/>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row>
    <row r="248" spans="2:27" ht="15.75" customHeight="1">
      <c r="B248" s="47"/>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row>
    <row r="249" spans="2:27" ht="15.75" customHeight="1">
      <c r="B249" s="47"/>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row>
    <row r="250" spans="2:27" ht="15.75" customHeight="1">
      <c r="B250" s="47"/>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row>
    <row r="251" spans="2:27" ht="15.75" customHeight="1">
      <c r="B251" s="47"/>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row>
    <row r="252" spans="2:27" ht="15.75" customHeight="1">
      <c r="B252" s="47"/>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row>
    <row r="253" spans="2:27" ht="15.75" customHeight="1">
      <c r="B253" s="47"/>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row>
    <row r="254" spans="2:27" ht="15.75" customHeight="1">
      <c r="B254" s="47"/>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row>
    <row r="255" spans="2:27" ht="15.75" customHeight="1">
      <c r="B255" s="47"/>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row>
    <row r="256" spans="2:27" ht="15.75" customHeight="1">
      <c r="B256" s="47"/>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row>
    <row r="257" spans="2:27" ht="15.75" customHeight="1">
      <c r="B257" s="47"/>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row>
    <row r="258" spans="2:27" ht="15.75" customHeight="1">
      <c r="B258" s="47"/>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row>
    <row r="259" spans="2:27" ht="15.75" customHeight="1">
      <c r="B259" s="47"/>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row>
    <row r="260" spans="2:27" ht="15.75" customHeight="1">
      <c r="B260" s="47"/>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row>
    <row r="261" spans="2:27" ht="15.75" customHeight="1">
      <c r="B261" s="47"/>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row>
    <row r="262" spans="2:27" ht="15.75" customHeight="1">
      <c r="B262" s="47"/>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row>
    <row r="263" spans="2:27" ht="15.75" customHeight="1">
      <c r="B263" s="47"/>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row>
    <row r="264" spans="2:27" ht="15.75" customHeight="1">
      <c r="B264" s="47"/>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row>
    <row r="265" spans="2:27" ht="15.75" customHeight="1">
      <c r="B265" s="47"/>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row>
    <row r="266" spans="2:27" ht="15.75" customHeight="1">
      <c r="B266" s="47"/>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row>
    <row r="267" spans="2:27" ht="15.75" customHeight="1">
      <c r="B267" s="47"/>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row>
    <row r="268" spans="2:27" ht="15.75" customHeight="1">
      <c r="B268" s="47"/>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row>
    <row r="269" spans="2:27" ht="15.75" customHeight="1">
      <c r="B269" s="47"/>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row>
    <row r="270" spans="2:27" ht="15.75" customHeight="1">
      <c r="B270" s="47"/>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row>
    <row r="271" spans="2:27" ht="15.75" customHeight="1">
      <c r="B271" s="47"/>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row>
    <row r="272" spans="2:27" ht="15.75" customHeight="1">
      <c r="B272" s="47"/>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row>
    <row r="273" spans="2:27" ht="15.75" customHeight="1">
      <c r="B273" s="47"/>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row>
    <row r="274" spans="2:27" ht="15.75" customHeight="1">
      <c r="B274" s="47"/>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row>
    <row r="275" spans="2:27" ht="15.75" customHeight="1">
      <c r="B275" s="47"/>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row>
    <row r="276" spans="2:27" ht="15.75" customHeight="1">
      <c r="B276" s="47"/>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row>
    <row r="277" spans="2:27" ht="15.75" customHeight="1">
      <c r="B277" s="47"/>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row>
    <row r="278" spans="2:27" ht="15.75" customHeight="1">
      <c r="B278" s="47"/>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row>
    <row r="279" spans="2:27" ht="15.75" customHeight="1">
      <c r="B279" s="47"/>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row>
    <row r="280" spans="2:27" ht="15.75" customHeight="1">
      <c r="B280" s="47"/>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row>
    <row r="281" spans="2:27" ht="15.75" customHeight="1">
      <c r="B281" s="47"/>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row>
    <row r="282" spans="2:27" ht="15.75" customHeight="1">
      <c r="B282" s="47"/>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row>
    <row r="283" spans="2:27" ht="15.75" customHeight="1">
      <c r="B283" s="47"/>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row>
    <row r="284" spans="2:27" ht="15.75" customHeight="1">
      <c r="B284" s="47"/>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row>
    <row r="285" spans="2:27" ht="15.75" customHeight="1">
      <c r="B285" s="47"/>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row>
    <row r="286" spans="2:27" ht="15.75" customHeight="1">
      <c r="B286" s="47"/>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row>
    <row r="287" spans="2:27" ht="15.75" customHeight="1">
      <c r="B287" s="47"/>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row>
    <row r="288" spans="2:27" ht="15.75" customHeight="1">
      <c r="B288" s="47"/>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row>
    <row r="289" spans="2:27" ht="15.75" customHeight="1">
      <c r="B289" s="47"/>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row>
    <row r="290" spans="2:27" ht="15.75" customHeight="1">
      <c r="B290" s="47"/>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row>
    <row r="291" spans="2:27" ht="15.75" customHeight="1">
      <c r="B291" s="47"/>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row>
    <row r="292" spans="2:27" ht="15.75" customHeight="1">
      <c r="B292" s="47"/>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row>
    <row r="293" spans="2:27" ht="15.75" customHeight="1">
      <c r="B293" s="47"/>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row>
    <row r="294" spans="2:27" ht="15.75" customHeight="1">
      <c r="B294" s="47"/>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row>
    <row r="295" spans="2:27" ht="15.75" customHeight="1">
      <c r="B295" s="47"/>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row>
    <row r="296" spans="2:27" ht="15.75" customHeight="1">
      <c r="B296" s="47"/>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row>
    <row r="297" spans="2:27" ht="15.75" customHeight="1">
      <c r="B297" s="47"/>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row>
    <row r="298" spans="2:27" ht="15.75" customHeight="1">
      <c r="B298" s="47"/>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row>
    <row r="299" spans="2:27" ht="15.75" customHeight="1">
      <c r="B299" s="47"/>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row>
    <row r="300" spans="2:27" ht="15.75" customHeight="1">
      <c r="B300" s="47"/>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row>
    <row r="301" spans="2:27" ht="15.75" customHeight="1">
      <c r="B301" s="47"/>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row>
    <row r="302" spans="2:27" ht="15.75" customHeight="1">
      <c r="B302" s="47"/>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row>
    <row r="303" spans="2:27" ht="15.75" customHeight="1">
      <c r="B303" s="47"/>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row>
    <row r="304" spans="2:27" ht="15.75" customHeight="1">
      <c r="B304" s="47"/>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row>
    <row r="305" spans="2:27" ht="15.75" customHeight="1">
      <c r="B305" s="47"/>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row>
    <row r="306" spans="2:27" ht="15.75" customHeight="1">
      <c r="B306" s="47"/>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row>
    <row r="307" spans="2:27" ht="15.75" customHeight="1">
      <c r="B307" s="47"/>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row>
    <row r="308" spans="2:27" ht="15.75" customHeight="1">
      <c r="B308" s="47"/>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row>
    <row r="309" spans="2:27" ht="15.75" customHeight="1">
      <c r="B309" s="47"/>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row>
    <row r="310" spans="2:27" ht="15.75" customHeight="1">
      <c r="B310" s="47"/>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row>
    <row r="311" spans="2:27" ht="15.75" customHeight="1">
      <c r="B311" s="47"/>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row>
    <row r="312" spans="2:27" ht="15.75" customHeight="1">
      <c r="B312" s="47"/>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row>
    <row r="313" spans="2:27" ht="15.75" customHeight="1">
      <c r="B313" s="47"/>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row>
    <row r="314" spans="2:27" ht="15.75" customHeight="1">
      <c r="B314" s="47"/>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row>
    <row r="315" spans="2:27" ht="15.75" customHeight="1">
      <c r="B315" s="47"/>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row>
    <row r="316" spans="2:27" ht="15.75" customHeight="1">
      <c r="B316" s="47"/>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row>
    <row r="317" spans="2:27" ht="15.75" customHeight="1">
      <c r="B317" s="47"/>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row>
    <row r="318" spans="2:27" ht="15.75" customHeight="1">
      <c r="B318" s="47"/>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row>
    <row r="319" spans="2:27" ht="15.75" customHeight="1">
      <c r="B319" s="47"/>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row>
    <row r="320" spans="2:27" ht="15.75" customHeight="1">
      <c r="B320" s="47"/>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row>
    <row r="321" spans="2:27" ht="15.75" customHeight="1">
      <c r="B321" s="47"/>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row>
    <row r="322" spans="2:27" ht="15.75" customHeight="1">
      <c r="B322" s="47"/>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row>
    <row r="323" spans="2:27" ht="15.75" customHeight="1">
      <c r="B323" s="47"/>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row>
    <row r="324" spans="2:27" ht="15.75" customHeight="1">
      <c r="B324" s="47"/>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row>
    <row r="325" spans="2:27" ht="15.75" customHeight="1">
      <c r="B325" s="47"/>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row>
    <row r="326" spans="2:27" ht="15.75" customHeight="1">
      <c r="B326" s="47"/>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row>
    <row r="327" spans="2:27" ht="15.75" customHeight="1">
      <c r="B327" s="47"/>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row>
    <row r="328" spans="2:27" ht="15.75" customHeight="1">
      <c r="B328" s="47"/>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row>
    <row r="329" spans="2:27" ht="15.75" customHeight="1">
      <c r="B329" s="47"/>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row>
    <row r="330" spans="2:27" ht="15.75" customHeight="1">
      <c r="B330" s="47"/>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row>
    <row r="331" spans="2:27" ht="15.75" customHeight="1">
      <c r="B331" s="47"/>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row>
    <row r="332" spans="2:27" ht="15.75" customHeight="1">
      <c r="B332" s="47"/>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row>
    <row r="333" spans="2:27" ht="15.75" customHeight="1">
      <c r="B333" s="47"/>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row>
    <row r="334" spans="2:27" ht="15.75" customHeight="1">
      <c r="B334" s="47"/>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row>
    <row r="335" spans="2:27" ht="15.75" customHeight="1">
      <c r="B335" s="47"/>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row>
    <row r="336" spans="2:27" ht="15.75" customHeight="1">
      <c r="B336" s="47"/>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row>
    <row r="337" spans="2:27" ht="15.75" customHeight="1">
      <c r="B337" s="47"/>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row>
    <row r="338" spans="2:27" ht="15.75" customHeight="1">
      <c r="B338" s="47"/>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row>
    <row r="339" spans="2:27" ht="15.75" customHeight="1">
      <c r="B339" s="47"/>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row>
    <row r="340" spans="2:27" ht="15.75" customHeight="1">
      <c r="B340" s="47"/>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row>
    <row r="341" spans="2:27" ht="15.75" customHeight="1">
      <c r="B341" s="47"/>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row>
    <row r="342" spans="2:27" ht="15.75" customHeight="1">
      <c r="B342" s="47"/>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row>
    <row r="343" spans="2:27" ht="15.75" customHeight="1">
      <c r="B343" s="47"/>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row>
    <row r="344" spans="2:27" ht="15.75" customHeight="1">
      <c r="B344" s="47"/>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row>
    <row r="345" spans="2:27" ht="15.75" customHeight="1">
      <c r="B345" s="47"/>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row>
    <row r="346" spans="2:27" ht="15.75" customHeight="1">
      <c r="B346" s="47"/>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row>
    <row r="347" spans="2:27" ht="15.75" customHeight="1">
      <c r="B347" s="47"/>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row>
    <row r="348" spans="2:27" ht="15.75" customHeight="1">
      <c r="B348" s="47"/>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row>
    <row r="349" spans="2:27" ht="15.75" customHeight="1">
      <c r="B349" s="47"/>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row>
    <row r="350" spans="2:27" ht="15.75" customHeight="1">
      <c r="B350" s="47"/>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row>
    <row r="351" spans="2:27" ht="15.75" customHeight="1">
      <c r="B351" s="47"/>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row>
    <row r="352" spans="2:27" ht="15.75" customHeight="1">
      <c r="B352" s="47"/>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row>
    <row r="353" spans="2:27" ht="15.75" customHeight="1">
      <c r="B353" s="47"/>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row>
    <row r="354" spans="2:27" ht="15.75" customHeight="1">
      <c r="B354" s="47"/>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row>
    <row r="355" spans="2:27" ht="15.75" customHeight="1">
      <c r="B355" s="47"/>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row>
    <row r="356" spans="2:27" ht="15.75" customHeight="1">
      <c r="B356" s="47"/>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row>
    <row r="357" spans="2:27" ht="15.75" customHeight="1">
      <c r="B357" s="47"/>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row>
    <row r="358" spans="2:27" ht="15.75" customHeight="1">
      <c r="B358" s="47"/>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row>
    <row r="359" spans="2:27" ht="15.75" customHeight="1">
      <c r="B359" s="47"/>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row>
    <row r="360" spans="2:27" ht="15.75" customHeight="1">
      <c r="B360" s="47"/>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row>
    <row r="361" spans="2:27" ht="15.75" customHeight="1">
      <c r="B361" s="47"/>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row>
    <row r="362" spans="2:27" ht="15.75" customHeight="1">
      <c r="B362" s="47"/>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row>
    <row r="363" spans="2:27" ht="15.75" customHeight="1">
      <c r="B363" s="47"/>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row>
    <row r="364" spans="2:27" ht="15.75" customHeight="1">
      <c r="B364" s="47"/>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row>
    <row r="365" spans="2:27" ht="15.75" customHeight="1">
      <c r="B365" s="47"/>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row>
    <row r="366" spans="2:27" ht="15.75" customHeight="1">
      <c r="B366" s="47"/>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row>
    <row r="367" spans="2:27" ht="15.75" customHeight="1">
      <c r="B367" s="47"/>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row>
    <row r="368" spans="2:27" ht="15.75" customHeight="1">
      <c r="B368" s="47"/>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row>
    <row r="369" spans="2:27" ht="15.75" customHeight="1">
      <c r="B369" s="47"/>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row>
    <row r="370" spans="2:27" ht="15.75" customHeight="1">
      <c r="B370" s="47"/>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row>
    <row r="371" spans="2:27" ht="15.75" customHeight="1">
      <c r="B371" s="47"/>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row>
    <row r="372" spans="2:27" ht="15.75" customHeight="1">
      <c r="B372" s="47"/>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row>
    <row r="373" spans="2:27" ht="15.75" customHeight="1">
      <c r="B373" s="47"/>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row>
    <row r="374" spans="2:27" ht="15.75" customHeight="1">
      <c r="B374" s="47"/>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row>
    <row r="375" spans="2:27" ht="15.75" customHeight="1">
      <c r="B375" s="47"/>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row>
    <row r="376" spans="2:27" ht="15.75" customHeight="1">
      <c r="B376" s="47"/>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row>
    <row r="377" spans="2:27" ht="15.75" customHeight="1">
      <c r="B377" s="47"/>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row>
    <row r="378" spans="2:27" ht="15.75" customHeight="1">
      <c r="B378" s="47"/>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row>
    <row r="379" spans="2:27" ht="15.75" customHeight="1">
      <c r="B379" s="47"/>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row>
    <row r="380" spans="2:27" ht="15.75" customHeight="1">
      <c r="B380" s="47"/>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row>
    <row r="381" spans="2:27" ht="15.75" customHeight="1">
      <c r="B381" s="47"/>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row>
    <row r="382" spans="2:27" ht="15.75" customHeight="1">
      <c r="B382" s="47"/>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row>
    <row r="383" spans="2:27" ht="15.75" customHeight="1">
      <c r="B383" s="47"/>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row>
    <row r="384" spans="2:27" ht="15.75" customHeight="1">
      <c r="B384" s="47"/>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row>
    <row r="385" spans="2:27" ht="15.75" customHeight="1">
      <c r="B385" s="47"/>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row>
    <row r="386" spans="2:27" ht="15.75" customHeight="1">
      <c r="B386" s="47"/>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row>
    <row r="387" spans="2:27" ht="15.75" customHeight="1">
      <c r="B387" s="47"/>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row>
    <row r="388" spans="2:27" ht="15.75" customHeight="1">
      <c r="B388" s="47"/>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row>
    <row r="389" spans="2:27" ht="15.75" customHeight="1">
      <c r="B389" s="47"/>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row>
    <row r="390" spans="2:27" ht="15.75" customHeight="1">
      <c r="B390" s="47"/>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row>
    <row r="391" spans="2:27" ht="15.75" customHeight="1">
      <c r="B391" s="47"/>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row>
    <row r="392" spans="2:27" ht="15.75" customHeight="1">
      <c r="B392" s="47"/>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row>
    <row r="393" spans="2:27" ht="15.75" customHeight="1">
      <c r="B393" s="47"/>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row>
    <row r="394" spans="2:27" ht="15.75" customHeight="1">
      <c r="B394" s="47"/>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row>
    <row r="395" spans="2:27" ht="15.75" customHeight="1">
      <c r="B395" s="47"/>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row>
    <row r="396" spans="2:27" ht="15.75" customHeight="1">
      <c r="B396" s="47"/>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row>
    <row r="397" spans="2:27" ht="15.75" customHeight="1">
      <c r="B397" s="47"/>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row>
    <row r="398" spans="2:27" ht="15.75" customHeight="1">
      <c r="B398" s="47"/>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row>
    <row r="399" spans="2:27" ht="15.75" customHeight="1">
      <c r="B399" s="47"/>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row>
    <row r="400" spans="2:27" ht="15.75" customHeight="1">
      <c r="B400" s="47"/>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row>
    <row r="401" spans="2:27" ht="15.75" customHeight="1">
      <c r="B401" s="47"/>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row>
    <row r="402" spans="2:27" ht="15.75" customHeight="1">
      <c r="B402" s="47"/>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row>
    <row r="403" spans="2:27" ht="15.75" customHeight="1">
      <c r="B403" s="47"/>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row>
    <row r="404" spans="2:27" ht="15.75" customHeight="1">
      <c r="B404" s="47"/>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row>
    <row r="405" spans="2:27" ht="15.75" customHeight="1">
      <c r="B405" s="47"/>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row>
    <row r="406" spans="2:27" ht="15.75" customHeight="1">
      <c r="B406" s="47"/>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row>
    <row r="407" spans="2:27" ht="15.75" customHeight="1">
      <c r="B407" s="47"/>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row>
    <row r="408" spans="2:27" ht="15.75" customHeight="1">
      <c r="B408" s="47"/>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row>
    <row r="409" spans="2:27" ht="15.75" customHeight="1">
      <c r="B409" s="47"/>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row>
    <row r="410" spans="2:27" ht="15.75" customHeight="1">
      <c r="B410" s="47"/>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row>
    <row r="411" spans="2:27" ht="15.75" customHeight="1">
      <c r="B411" s="47"/>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row>
    <row r="412" spans="2:27" ht="15.75" customHeight="1">
      <c r="B412" s="47"/>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row>
    <row r="413" spans="2:27" ht="15.75" customHeight="1">
      <c r="B413" s="47"/>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row>
    <row r="414" spans="2:27" ht="15.75" customHeight="1">
      <c r="B414" s="47"/>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row>
    <row r="415" spans="2:27" ht="15.75" customHeight="1">
      <c r="B415" s="47"/>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row>
    <row r="416" spans="2:27" ht="15.75" customHeight="1">
      <c r="B416" s="47"/>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row>
    <row r="417" spans="2:27" ht="15.75" customHeight="1">
      <c r="B417" s="47"/>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row>
    <row r="418" spans="2:27" ht="15.75" customHeight="1">
      <c r="B418" s="47"/>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row>
    <row r="419" spans="2:27" ht="15.75" customHeight="1">
      <c r="B419" s="47"/>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row>
    <row r="420" spans="2:27" ht="15.75" customHeight="1">
      <c r="B420" s="47"/>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row>
    <row r="421" spans="2:27" ht="15.75" customHeight="1">
      <c r="B421" s="47"/>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row>
    <row r="422" spans="2:27" ht="15.75" customHeight="1">
      <c r="B422" s="47"/>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row>
    <row r="423" spans="2:27" ht="15.75" customHeight="1">
      <c r="B423" s="47"/>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row>
    <row r="424" spans="2:27" ht="15.75" customHeight="1">
      <c r="B424" s="47"/>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row>
    <row r="425" spans="2:27" ht="15.75" customHeight="1">
      <c r="B425" s="47"/>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row>
    <row r="426" spans="2:27" ht="15.75" customHeight="1">
      <c r="B426" s="47"/>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row>
    <row r="427" spans="2:27" ht="15.75" customHeight="1">
      <c r="B427" s="47"/>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row>
    <row r="428" spans="2:27" ht="15.75" customHeight="1">
      <c r="B428" s="47"/>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row>
    <row r="429" spans="2:27" ht="15.75" customHeight="1">
      <c r="B429" s="47"/>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row>
    <row r="430" spans="2:27" ht="15.75" customHeight="1">
      <c r="B430" s="47"/>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row>
    <row r="431" spans="2:27" ht="15.75" customHeight="1">
      <c r="B431" s="47"/>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row>
    <row r="432" spans="2:27" ht="15.75" customHeight="1">
      <c r="B432" s="47"/>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row>
    <row r="433" spans="2:27" ht="15.75" customHeight="1">
      <c r="B433" s="47"/>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row>
    <row r="434" spans="2:27" ht="15.75" customHeight="1">
      <c r="B434" s="47"/>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row>
    <row r="435" spans="2:27" ht="15.75" customHeight="1">
      <c r="B435" s="47"/>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row>
    <row r="436" spans="2:27" ht="15.75" customHeight="1">
      <c r="B436" s="47"/>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row>
    <row r="437" spans="2:27" ht="15.75" customHeight="1">
      <c r="B437" s="47"/>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row>
    <row r="438" spans="2:27" ht="15.75" customHeight="1">
      <c r="B438" s="47"/>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row>
    <row r="439" spans="2:27" ht="15.75" customHeight="1">
      <c r="B439" s="47"/>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row>
    <row r="440" spans="2:27" ht="15.75" customHeight="1">
      <c r="B440" s="47"/>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row>
    <row r="441" spans="2:27" ht="15.75" customHeight="1">
      <c r="B441" s="47"/>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row>
    <row r="442" spans="2:27" ht="15.75" customHeight="1">
      <c r="B442" s="47"/>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row>
    <row r="443" spans="2:27" ht="15.75" customHeight="1">
      <c r="B443" s="47"/>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row>
    <row r="444" spans="2:27" ht="15.75" customHeight="1">
      <c r="B444" s="47"/>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row>
    <row r="445" spans="2:27" ht="15.75" customHeight="1">
      <c r="B445" s="47"/>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row>
    <row r="446" spans="2:27" ht="15.75" customHeight="1">
      <c r="B446" s="47"/>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row>
    <row r="447" spans="2:27" ht="15.75" customHeight="1">
      <c r="B447" s="47"/>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row>
    <row r="448" spans="2:27" ht="15.75" customHeight="1">
      <c r="B448" s="47"/>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row>
    <row r="449" spans="2:27" ht="15.75" customHeight="1">
      <c r="B449" s="47"/>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row>
    <row r="450" spans="2:27" ht="15.75" customHeight="1">
      <c r="B450" s="47"/>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row>
    <row r="451" spans="2:27" ht="15.75" customHeight="1">
      <c r="B451" s="47"/>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row>
    <row r="452" spans="2:27" ht="15.75" customHeight="1">
      <c r="B452" s="47"/>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row>
    <row r="453" spans="2:27" ht="15.75" customHeight="1">
      <c r="B453" s="47"/>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row>
    <row r="454" spans="2:27" ht="15.75" customHeight="1">
      <c r="B454" s="47"/>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row>
    <row r="455" spans="2:27" ht="15.75" customHeight="1">
      <c r="B455" s="47"/>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row>
    <row r="456" spans="2:27" ht="15.75" customHeight="1">
      <c r="B456" s="47"/>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row>
    <row r="457" spans="2:27" ht="15.75" customHeight="1">
      <c r="B457" s="47"/>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row>
    <row r="458" spans="2:27" ht="15.75" customHeight="1">
      <c r="B458" s="47"/>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row>
    <row r="459" spans="2:27" ht="15.75" customHeight="1">
      <c r="B459" s="47"/>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row>
    <row r="460" spans="2:27" ht="15.75" customHeight="1">
      <c r="B460" s="47"/>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row>
    <row r="461" spans="2:27" ht="15.75" customHeight="1">
      <c r="B461" s="47"/>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row>
    <row r="462" spans="2:27" ht="15.75" customHeight="1">
      <c r="B462" s="47"/>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row>
    <row r="463" spans="2:27" ht="15.75" customHeight="1">
      <c r="B463" s="47"/>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row>
    <row r="464" spans="2:27" ht="15.75" customHeight="1">
      <c r="B464" s="47"/>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row>
    <row r="465" spans="2:27" ht="15.75" customHeight="1">
      <c r="B465" s="47"/>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row>
    <row r="466" spans="2:27" ht="15.75" customHeight="1">
      <c r="B466" s="47"/>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row>
    <row r="467" spans="2:27" ht="15.75" customHeight="1">
      <c r="B467" s="47"/>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row>
    <row r="468" spans="2:27" ht="15.75" customHeight="1">
      <c r="B468" s="47"/>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row>
    <row r="469" spans="2:27" ht="15.75" customHeight="1">
      <c r="B469" s="47"/>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row>
    <row r="470" spans="2:27" ht="15.75" customHeight="1">
      <c r="B470" s="47"/>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row>
    <row r="471" spans="2:27" ht="15.75" customHeight="1">
      <c r="B471" s="47"/>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row>
    <row r="472" spans="2:27" ht="15.75" customHeight="1">
      <c r="B472" s="47"/>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row>
    <row r="473" spans="2:27" ht="15.75" customHeight="1">
      <c r="B473" s="47"/>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row>
    <row r="474" spans="2:27" ht="15.75" customHeight="1">
      <c r="B474" s="47"/>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row>
    <row r="475" spans="2:27" ht="15.75" customHeight="1">
      <c r="B475" s="47"/>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row>
    <row r="476" spans="2:27" ht="15.75" customHeight="1">
      <c r="B476" s="47"/>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row>
    <row r="477" spans="2:27" ht="15.75" customHeight="1">
      <c r="B477" s="47"/>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row>
    <row r="478" spans="2:27" ht="15.75" customHeight="1">
      <c r="B478" s="47"/>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row>
    <row r="479" spans="2:27" ht="15.75" customHeight="1">
      <c r="B479" s="47"/>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row>
    <row r="480" spans="2:27" ht="15.75" customHeight="1">
      <c r="B480" s="47"/>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row>
    <row r="481" spans="2:27" ht="15.75" customHeight="1">
      <c r="B481" s="47"/>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row>
    <row r="482" spans="2:27" ht="15.75" customHeight="1">
      <c r="B482" s="47"/>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row>
    <row r="483" spans="2:27" ht="15.75" customHeight="1">
      <c r="B483" s="47"/>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row>
    <row r="484" spans="2:27" ht="15.75" customHeight="1">
      <c r="B484" s="47"/>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row>
    <row r="485" spans="2:27" ht="15.75" customHeight="1">
      <c r="B485" s="47"/>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row>
    <row r="486" spans="2:27" ht="15.75" customHeight="1">
      <c r="B486" s="47"/>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row>
    <row r="487" spans="2:27" ht="15.75" customHeight="1">
      <c r="B487" s="47"/>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row>
    <row r="488" spans="2:27" ht="15.75" customHeight="1">
      <c r="B488" s="47"/>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row>
    <row r="489" spans="2:27" ht="15.75" customHeight="1">
      <c r="B489" s="47"/>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row>
    <row r="490" spans="2:27" ht="15.75" customHeight="1">
      <c r="B490" s="47"/>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row>
    <row r="491" spans="2:27" ht="15.75" customHeight="1">
      <c r="B491" s="47"/>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row>
    <row r="492" spans="2:27" ht="15.75" customHeight="1">
      <c r="B492" s="47"/>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row>
    <row r="493" spans="2:27" ht="15.75" customHeight="1">
      <c r="B493" s="47"/>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row>
    <row r="494" spans="2:27" ht="15.75" customHeight="1">
      <c r="B494" s="47"/>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row>
    <row r="495" spans="2:27" ht="15.75" customHeight="1">
      <c r="B495" s="47"/>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row>
    <row r="496" spans="2:27" ht="15.75" customHeight="1">
      <c r="B496" s="47"/>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row>
    <row r="497" spans="2:27" ht="15.75" customHeight="1">
      <c r="B497" s="47"/>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row>
    <row r="498" spans="2:27" ht="15.75" customHeight="1">
      <c r="B498" s="47"/>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row>
    <row r="499" spans="2:27" ht="15.75" customHeight="1">
      <c r="B499" s="47"/>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row>
    <row r="500" spans="2:27" ht="15.75" customHeight="1">
      <c r="B500" s="47"/>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row>
    <row r="501" spans="2:27" ht="15.75" customHeight="1">
      <c r="B501" s="47"/>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row>
    <row r="502" spans="2:27" ht="15.75" customHeight="1">
      <c r="B502" s="47"/>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row>
    <row r="503" spans="2:27" ht="15.75" customHeight="1">
      <c r="B503" s="47"/>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row>
    <row r="504" spans="2:27" ht="15.75" customHeight="1">
      <c r="B504" s="47"/>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row>
    <row r="505" spans="2:27" ht="15.75" customHeight="1">
      <c r="B505" s="47"/>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row>
    <row r="506" spans="2:27" ht="15.75" customHeight="1">
      <c r="B506" s="47"/>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row>
    <row r="507" spans="2:27" ht="15.75" customHeight="1">
      <c r="B507" s="47"/>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row>
    <row r="508" spans="2:27" ht="15.75" customHeight="1">
      <c r="B508" s="47"/>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row>
    <row r="509" spans="2:27" ht="15.75" customHeight="1">
      <c r="B509" s="47"/>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row>
    <row r="510" spans="2:27" ht="15.75" customHeight="1">
      <c r="B510" s="47"/>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row>
    <row r="511" spans="2:27" ht="15.75" customHeight="1">
      <c r="B511" s="47"/>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row>
    <row r="512" spans="2:27" ht="15.75" customHeight="1">
      <c r="B512" s="47"/>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row>
    <row r="513" spans="2:27" ht="15.75" customHeight="1">
      <c r="B513" s="47"/>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row>
    <row r="514" spans="2:27" ht="15.75" customHeight="1">
      <c r="B514" s="47"/>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row>
    <row r="515" spans="2:27" ht="15.75" customHeight="1">
      <c r="B515" s="47"/>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row>
    <row r="516" spans="2:27" ht="15.75" customHeight="1">
      <c r="B516" s="47"/>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row>
    <row r="517" spans="2:27" ht="15.75" customHeight="1">
      <c r="B517" s="47"/>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row>
    <row r="518" spans="2:27" ht="15.75" customHeight="1">
      <c r="B518" s="47"/>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row>
    <row r="519" spans="2:27" ht="15.75" customHeight="1">
      <c r="B519" s="47"/>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row>
    <row r="520" spans="2:27" ht="15.75" customHeight="1">
      <c r="B520" s="47"/>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row>
    <row r="521" spans="2:27" ht="15.75" customHeight="1">
      <c r="B521" s="47"/>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row>
    <row r="522" spans="2:27" ht="15.75" customHeight="1">
      <c r="B522" s="47"/>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row>
    <row r="523" spans="2:27" ht="15.75" customHeight="1">
      <c r="B523" s="47"/>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row>
    <row r="524" spans="2:27" ht="15.75" customHeight="1">
      <c r="B524" s="47"/>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row>
    <row r="525" spans="2:27" ht="15.75" customHeight="1">
      <c r="B525" s="47"/>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row>
    <row r="526" spans="2:27" ht="15.75" customHeight="1">
      <c r="B526" s="47"/>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row>
    <row r="527" spans="2:27" ht="15.75" customHeight="1">
      <c r="B527" s="47"/>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row>
    <row r="528" spans="2:27" ht="15.75" customHeight="1">
      <c r="B528" s="47"/>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row>
    <row r="529" spans="2:27" ht="15.75" customHeight="1">
      <c r="B529" s="47"/>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row>
    <row r="530" spans="2:27" ht="15.75" customHeight="1">
      <c r="B530" s="47"/>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row>
    <row r="531" spans="2:27" ht="15.75" customHeight="1">
      <c r="B531" s="47"/>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row>
    <row r="532" spans="2:27" ht="15.75" customHeight="1">
      <c r="B532" s="47"/>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row>
    <row r="533" spans="2:27" ht="15.75" customHeight="1">
      <c r="B533" s="47"/>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row>
    <row r="534" spans="2:27" ht="15.75" customHeight="1">
      <c r="B534" s="47"/>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row>
    <row r="535" spans="2:27" ht="15.75" customHeight="1">
      <c r="B535" s="47"/>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row>
    <row r="536" spans="2:27" ht="15.75" customHeight="1">
      <c r="B536" s="47"/>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row>
    <row r="537" spans="2:27" ht="15.75" customHeight="1">
      <c r="B537" s="47"/>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row>
    <row r="538" spans="2:27" ht="15.75" customHeight="1">
      <c r="B538" s="47"/>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row>
    <row r="539" spans="2:27" ht="15.75" customHeight="1">
      <c r="B539" s="47"/>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row>
    <row r="540" spans="2:27" ht="15.75" customHeight="1">
      <c r="B540" s="47"/>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row>
    <row r="541" spans="2:27" ht="15.75" customHeight="1">
      <c r="B541" s="47"/>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row>
    <row r="542" spans="2:27" ht="15.75" customHeight="1">
      <c r="B542" s="47"/>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row>
    <row r="543" spans="2:27" ht="15.75" customHeight="1">
      <c r="B543" s="47"/>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row>
    <row r="544" spans="2:27" ht="15.75" customHeight="1">
      <c r="B544" s="47"/>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row>
    <row r="545" spans="2:27" ht="15.75" customHeight="1">
      <c r="B545" s="47"/>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row>
    <row r="546" spans="2:27" ht="15.75" customHeight="1">
      <c r="B546" s="47"/>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row>
    <row r="547" spans="2:27" ht="15.75" customHeight="1">
      <c r="B547" s="47"/>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row>
    <row r="548" spans="2:27" ht="15.75" customHeight="1">
      <c r="B548" s="47"/>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row>
    <row r="549" spans="2:27" ht="15.75" customHeight="1">
      <c r="B549" s="47"/>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row>
    <row r="550" spans="2:27" ht="15.75" customHeight="1">
      <c r="B550" s="47"/>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row>
    <row r="551" spans="2:27" ht="15.75" customHeight="1">
      <c r="B551" s="47"/>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row>
    <row r="552" spans="2:27" ht="15.75" customHeight="1">
      <c r="B552" s="47"/>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row>
    <row r="553" spans="2:27" ht="15.75" customHeight="1">
      <c r="B553" s="47"/>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row>
    <row r="554" spans="2:27" ht="15.75" customHeight="1">
      <c r="B554" s="47"/>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row>
    <row r="555" spans="2:27" ht="15.75" customHeight="1">
      <c r="B555" s="47"/>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row>
    <row r="556" spans="2:27" ht="15.75" customHeight="1">
      <c r="B556" s="47"/>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row>
    <row r="557" spans="2:27" ht="15.75" customHeight="1">
      <c r="B557" s="47"/>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row>
    <row r="558" spans="2:27" ht="15.75" customHeight="1">
      <c r="B558" s="47"/>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row>
    <row r="559" spans="2:27" ht="15.75" customHeight="1">
      <c r="B559" s="47"/>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row>
    <row r="560" spans="2:27" ht="15.75" customHeight="1">
      <c r="B560" s="47"/>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row>
    <row r="561" spans="2:27" ht="15.75" customHeight="1">
      <c r="B561" s="47"/>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row>
    <row r="562" spans="2:27" ht="15.75" customHeight="1">
      <c r="B562" s="47"/>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row>
    <row r="563" spans="2:27" ht="15.75" customHeight="1">
      <c r="B563" s="47"/>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row>
    <row r="564" spans="2:27" ht="15.75" customHeight="1">
      <c r="B564" s="47"/>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row>
    <row r="565" spans="2:27" ht="15.75" customHeight="1">
      <c r="B565" s="47"/>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row>
    <row r="566" spans="2:27" ht="15.75" customHeight="1">
      <c r="B566" s="47"/>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row>
    <row r="567" spans="2:27" ht="15.75" customHeight="1">
      <c r="B567" s="47"/>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row>
    <row r="568" spans="2:27" ht="15.75" customHeight="1">
      <c r="B568" s="47"/>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row>
    <row r="569" spans="2:27" ht="15.75" customHeight="1">
      <c r="B569" s="47"/>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row>
    <row r="570" spans="2:27" ht="15.75" customHeight="1">
      <c r="B570" s="47"/>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row>
    <row r="571" spans="2:27" ht="15.75" customHeight="1">
      <c r="B571" s="47"/>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row>
    <row r="572" spans="2:27" ht="15.75" customHeight="1">
      <c r="B572" s="47"/>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row>
    <row r="573" spans="2:27" ht="15.75" customHeight="1">
      <c r="B573" s="47"/>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row>
    <row r="574" spans="2:27" ht="15.75" customHeight="1">
      <c r="B574" s="47"/>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row>
    <row r="575" spans="2:27" ht="15.75" customHeight="1">
      <c r="B575" s="47"/>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row>
    <row r="576" spans="2:27" ht="15.75" customHeight="1">
      <c r="B576" s="47"/>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row>
    <row r="577" spans="2:27" ht="15.75" customHeight="1">
      <c r="B577" s="47"/>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row>
    <row r="578" spans="2:27" ht="15.75" customHeight="1">
      <c r="B578" s="47"/>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row>
    <row r="579" spans="2:27" ht="15.75" customHeight="1">
      <c r="B579" s="47"/>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row>
    <row r="580" spans="2:27" ht="15.75" customHeight="1">
      <c r="B580" s="47"/>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row>
    <row r="581" spans="2:27" ht="15.75" customHeight="1">
      <c r="B581" s="47"/>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row>
    <row r="582" spans="2:27" ht="15.75" customHeight="1">
      <c r="B582" s="47"/>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row>
    <row r="583" spans="2:27" ht="15.75" customHeight="1">
      <c r="B583" s="47"/>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row>
    <row r="584" spans="2:27" ht="15.75" customHeight="1">
      <c r="B584" s="47"/>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row>
    <row r="585" spans="2:27" ht="15.75" customHeight="1">
      <c r="B585" s="47"/>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row>
    <row r="586" spans="2:27" ht="15.75" customHeight="1">
      <c r="B586" s="47"/>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row>
    <row r="587" spans="2:27" ht="15.75" customHeight="1">
      <c r="B587" s="47"/>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row>
    <row r="588" spans="2:27" ht="15.75" customHeight="1">
      <c r="B588" s="47"/>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row>
    <row r="589" spans="2:27" ht="15.75" customHeight="1">
      <c r="B589" s="47"/>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row>
    <row r="590" spans="2:27" ht="15.75" customHeight="1">
      <c r="B590" s="47"/>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row>
    <row r="591" spans="2:27" ht="15.75" customHeight="1">
      <c r="B591" s="47"/>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row>
    <row r="592" spans="2:27" ht="15.75" customHeight="1">
      <c r="B592" s="47"/>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row>
    <row r="593" spans="2:27" ht="15.75" customHeight="1">
      <c r="B593" s="47"/>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row>
    <row r="594" spans="2:27" ht="15.75" customHeight="1">
      <c r="B594" s="47"/>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row>
    <row r="595" spans="2:27" ht="15.75" customHeight="1">
      <c r="B595" s="47"/>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row>
    <row r="596" spans="2:27" ht="15.75" customHeight="1">
      <c r="B596" s="47"/>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row>
    <row r="597" spans="2:27" ht="15.75" customHeight="1">
      <c r="B597" s="47"/>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row>
    <row r="598" spans="2:27" ht="15.75" customHeight="1">
      <c r="B598" s="47"/>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row>
    <row r="599" spans="2:27" ht="15.75" customHeight="1">
      <c r="B599" s="47"/>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row>
    <row r="600" spans="2:27" ht="15.75" customHeight="1">
      <c r="B600" s="47"/>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row>
    <row r="601" spans="2:27" ht="15.75" customHeight="1">
      <c r="B601" s="47"/>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row>
    <row r="602" spans="2:27" ht="15.75" customHeight="1">
      <c r="B602" s="47"/>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row>
    <row r="603" spans="2:27" ht="15.75" customHeight="1">
      <c r="B603" s="47"/>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row>
    <row r="604" spans="2:27" ht="15.75" customHeight="1">
      <c r="B604" s="47"/>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row>
    <row r="605" spans="2:27" ht="15.75" customHeight="1">
      <c r="B605" s="47"/>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row>
    <row r="606" spans="2:27" ht="15.75" customHeight="1">
      <c r="B606" s="47"/>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row>
    <row r="607" spans="2:27" ht="15.75" customHeight="1">
      <c r="B607" s="47"/>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row>
    <row r="608" spans="2:27" ht="15.75" customHeight="1">
      <c r="B608" s="47"/>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row>
    <row r="609" spans="2:27" ht="15.75" customHeight="1">
      <c r="B609" s="47"/>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row>
    <row r="610" spans="2:27" ht="15.75" customHeight="1">
      <c r="B610" s="47"/>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row>
    <row r="611" spans="2:27" ht="15.75" customHeight="1">
      <c r="B611" s="47"/>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row>
    <row r="612" spans="2:27" ht="15.75" customHeight="1">
      <c r="B612" s="47"/>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row>
    <row r="613" spans="2:27" ht="15.75" customHeight="1">
      <c r="B613" s="47"/>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row>
    <row r="614" spans="2:27" ht="15.75" customHeight="1">
      <c r="B614" s="47"/>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row>
    <row r="615" spans="2:27" ht="15.75" customHeight="1">
      <c r="B615" s="47"/>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row>
    <row r="616" spans="2:27" ht="15.75" customHeight="1">
      <c r="B616" s="47"/>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row>
    <row r="617" spans="2:27" ht="15.75" customHeight="1">
      <c r="B617" s="47"/>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row>
    <row r="618" spans="2:27" ht="15.75" customHeight="1">
      <c r="B618" s="47"/>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row>
    <row r="619" spans="2:27" ht="15.75" customHeight="1">
      <c r="B619" s="47"/>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row>
    <row r="620" spans="2:27" ht="15.75" customHeight="1">
      <c r="B620" s="47"/>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row>
    <row r="621" spans="2:27" ht="15.75" customHeight="1">
      <c r="B621" s="47"/>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row>
    <row r="622" spans="2:27" ht="15.75" customHeight="1">
      <c r="B622" s="47"/>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row>
    <row r="623" spans="2:27" ht="15.75" customHeight="1">
      <c r="B623" s="47"/>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row>
    <row r="624" spans="2:27" ht="15.75" customHeight="1">
      <c r="B624" s="47"/>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row>
    <row r="625" spans="2:27" ht="15.75" customHeight="1">
      <c r="B625" s="47"/>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row>
    <row r="626" spans="2:27" ht="15.75" customHeight="1">
      <c r="B626" s="47"/>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row>
    <row r="627" spans="2:27" ht="15.75" customHeight="1">
      <c r="B627" s="47"/>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row>
    <row r="628" spans="2:27" ht="15.75" customHeight="1">
      <c r="B628" s="47"/>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row>
    <row r="629" spans="2:27" ht="15.75" customHeight="1">
      <c r="B629" s="47"/>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row>
    <row r="630" spans="2:27" ht="15.75" customHeight="1">
      <c r="B630" s="47"/>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row>
    <row r="631" spans="2:27" ht="15.75" customHeight="1">
      <c r="B631" s="47"/>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row>
    <row r="632" spans="2:27" ht="15.75" customHeight="1">
      <c r="B632" s="47"/>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row>
    <row r="633" spans="2:27" ht="15.75" customHeight="1">
      <c r="B633" s="47"/>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row>
    <row r="634" spans="2:27" ht="15.75" customHeight="1">
      <c r="B634" s="47"/>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row>
    <row r="635" spans="2:27" ht="15.75" customHeight="1">
      <c r="B635" s="47"/>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row>
    <row r="636" spans="2:27" ht="15.75" customHeight="1">
      <c r="B636" s="47"/>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row>
    <row r="637" spans="2:27" ht="15.75" customHeight="1">
      <c r="B637" s="47"/>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row>
    <row r="638" spans="2:27" ht="15.75" customHeight="1">
      <c r="B638" s="47"/>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row>
    <row r="639" spans="2:27" ht="15.75" customHeight="1">
      <c r="B639" s="47"/>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row>
    <row r="640" spans="2:27" ht="15.75" customHeight="1">
      <c r="B640" s="47"/>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row>
    <row r="641" spans="2:27" ht="15.75" customHeight="1">
      <c r="B641" s="47"/>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row>
    <row r="642" spans="2:27" ht="15.75" customHeight="1">
      <c r="B642" s="47"/>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row>
    <row r="643" spans="2:27" ht="15.75" customHeight="1">
      <c r="B643" s="47"/>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row>
    <row r="644" spans="2:27" ht="15.75" customHeight="1">
      <c r="B644" s="47"/>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row>
    <row r="645" spans="2:27" ht="15.75" customHeight="1">
      <c r="B645" s="47"/>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row>
    <row r="646" spans="2:27" ht="15.75" customHeight="1">
      <c r="B646" s="47"/>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row>
    <row r="647" spans="2:27" ht="15.75" customHeight="1">
      <c r="B647" s="47"/>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row>
    <row r="648" spans="2:27" ht="15.75" customHeight="1">
      <c r="B648" s="47"/>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row>
    <row r="649" spans="2:27" ht="15.75" customHeight="1">
      <c r="B649" s="47"/>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row>
    <row r="650" spans="2:27" ht="15.75" customHeight="1">
      <c r="B650" s="47"/>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row>
    <row r="651" spans="2:27" ht="15.75" customHeight="1">
      <c r="B651" s="47"/>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row>
    <row r="652" spans="2:27" ht="15.75" customHeight="1">
      <c r="B652" s="47"/>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row>
    <row r="653" spans="2:27" ht="15.75" customHeight="1">
      <c r="B653" s="47"/>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row>
    <row r="654" spans="2:27" ht="15.75" customHeight="1">
      <c r="B654" s="47"/>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row>
    <row r="655" spans="2:27" ht="15.75" customHeight="1">
      <c r="B655" s="47"/>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row>
    <row r="656" spans="2:27" ht="15.75" customHeight="1">
      <c r="B656" s="47"/>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row>
    <row r="657" spans="2:27" ht="15.75" customHeight="1">
      <c r="B657" s="47"/>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row>
    <row r="658" spans="2:27" ht="15.75" customHeight="1">
      <c r="B658" s="47"/>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row>
    <row r="659" spans="2:27" ht="15.75" customHeight="1">
      <c r="B659" s="47"/>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row>
    <row r="660" spans="2:27" ht="15.75" customHeight="1">
      <c r="B660" s="47"/>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row>
    <row r="661" spans="2:27" ht="15.75" customHeight="1">
      <c r="B661" s="47"/>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row>
    <row r="662" spans="2:27" ht="15.75" customHeight="1">
      <c r="B662" s="47"/>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row>
    <row r="663" spans="2:27" ht="15.75" customHeight="1">
      <c r="B663" s="47"/>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row>
    <row r="664" spans="2:27" ht="15.75" customHeight="1">
      <c r="B664" s="47"/>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row>
    <row r="665" spans="2:27" ht="15.75" customHeight="1">
      <c r="B665" s="47"/>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row>
    <row r="666" spans="2:27" ht="15.75" customHeight="1">
      <c r="B666" s="47"/>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row>
    <row r="667" spans="2:27" ht="15.75" customHeight="1">
      <c r="B667" s="47"/>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row>
    <row r="668" spans="2:27" ht="15.75" customHeight="1">
      <c r="B668" s="47"/>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row>
    <row r="669" spans="2:27" ht="15.75" customHeight="1">
      <c r="B669" s="47"/>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row>
    <row r="670" spans="2:27" ht="15.75" customHeight="1">
      <c r="B670" s="47"/>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row>
    <row r="671" spans="2:27" ht="15.75" customHeight="1">
      <c r="B671" s="47"/>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row>
    <row r="672" spans="2:27" ht="15.75" customHeight="1">
      <c r="B672" s="47"/>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row>
    <row r="673" spans="2:27" ht="15.75" customHeight="1">
      <c r="B673" s="47"/>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row>
    <row r="674" spans="2:27" ht="15.75" customHeight="1">
      <c r="B674" s="47"/>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row>
    <row r="675" spans="2:27" ht="15.75" customHeight="1">
      <c r="B675" s="47"/>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row>
    <row r="676" spans="2:27" ht="15.75" customHeight="1">
      <c r="B676" s="47"/>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row>
    <row r="677" spans="2:27" ht="15.75" customHeight="1">
      <c r="B677" s="47"/>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row>
    <row r="678" spans="2:27" ht="15.75" customHeight="1">
      <c r="B678" s="47"/>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row>
    <row r="679" spans="2:27" ht="15.75" customHeight="1">
      <c r="B679" s="47"/>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row>
    <row r="680" spans="2:27" ht="15.75" customHeight="1">
      <c r="B680" s="47"/>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row>
    <row r="681" spans="2:27" ht="15.75" customHeight="1">
      <c r="B681" s="47"/>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row>
    <row r="682" spans="2:27" ht="15.75" customHeight="1">
      <c r="B682" s="47"/>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row>
    <row r="683" spans="2:27" ht="15.75" customHeight="1">
      <c r="B683" s="47"/>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row>
    <row r="684" spans="2:27" ht="15.75" customHeight="1">
      <c r="B684" s="47"/>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row>
    <row r="685" spans="2:27" ht="15.75" customHeight="1">
      <c r="B685" s="47"/>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row>
    <row r="686" spans="2:27" ht="15.75" customHeight="1">
      <c r="B686" s="47"/>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row>
    <row r="687" spans="2:27" ht="15.75" customHeight="1">
      <c r="B687" s="47"/>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row>
    <row r="688" spans="2:27" ht="15.75" customHeight="1">
      <c r="B688" s="47"/>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row>
    <row r="689" spans="2:27" ht="15.75" customHeight="1">
      <c r="B689" s="47"/>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row>
    <row r="690" spans="2:27" ht="15.75" customHeight="1">
      <c r="B690" s="47"/>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row>
    <row r="691" spans="2:27" ht="15.75" customHeight="1">
      <c r="B691" s="47"/>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row>
    <row r="692" spans="2:27" ht="15.75" customHeight="1">
      <c r="B692" s="47"/>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row>
    <row r="693" spans="2:27" ht="15.75" customHeight="1">
      <c r="B693" s="47"/>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row>
    <row r="694" spans="2:27" ht="15.75" customHeight="1">
      <c r="B694" s="47"/>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row>
    <row r="695" spans="2:27" ht="15.75" customHeight="1">
      <c r="B695" s="47"/>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row>
    <row r="696" spans="2:27" ht="15.75" customHeight="1">
      <c r="B696" s="47"/>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row>
    <row r="697" spans="2:27" ht="15.75" customHeight="1">
      <c r="B697" s="47"/>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row>
    <row r="698" spans="2:27" ht="15.75" customHeight="1">
      <c r="B698" s="47"/>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row>
    <row r="699" spans="2:27" ht="15.75" customHeight="1">
      <c r="B699" s="47"/>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row>
    <row r="700" spans="2:27" ht="15.75" customHeight="1">
      <c r="B700" s="47"/>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row>
    <row r="701" spans="2:27" ht="15.75" customHeight="1">
      <c r="B701" s="47"/>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row>
    <row r="702" spans="2:27" ht="15.75" customHeight="1">
      <c r="B702" s="47"/>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row>
    <row r="703" spans="2:27" ht="15.75" customHeight="1">
      <c r="B703" s="47"/>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row>
    <row r="704" spans="2:27" ht="15.75" customHeight="1">
      <c r="B704" s="47"/>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row>
    <row r="705" spans="2:27" ht="15.75" customHeight="1">
      <c r="B705" s="47"/>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row>
    <row r="706" spans="2:27" ht="15.75" customHeight="1">
      <c r="B706" s="47"/>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row>
    <row r="707" spans="2:27" ht="15.75" customHeight="1">
      <c r="B707" s="47"/>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row>
    <row r="708" spans="2:27" ht="15.75" customHeight="1">
      <c r="B708" s="47"/>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row>
    <row r="709" spans="2:27" ht="15.75" customHeight="1">
      <c r="B709" s="47"/>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row>
    <row r="710" spans="2:27" ht="15.75" customHeight="1">
      <c r="B710" s="47"/>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row>
    <row r="711" spans="2:27" ht="15.75" customHeight="1">
      <c r="B711" s="47"/>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row>
    <row r="712" spans="2:27" ht="15.75" customHeight="1">
      <c r="B712" s="47"/>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row>
    <row r="713" spans="2:27" ht="15.75" customHeight="1">
      <c r="B713" s="47"/>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row>
    <row r="714" spans="2:27" ht="15.75" customHeight="1">
      <c r="B714" s="47"/>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row>
    <row r="715" spans="2:27" ht="15.75" customHeight="1">
      <c r="B715" s="47"/>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row>
    <row r="716" spans="2:27" ht="15.75" customHeight="1">
      <c r="B716" s="47"/>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row>
    <row r="717" spans="2:27" ht="15.75" customHeight="1">
      <c r="B717" s="47"/>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row>
    <row r="718" spans="2:27" ht="15.75" customHeight="1">
      <c r="B718" s="47"/>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row>
    <row r="719" spans="2:27" ht="15.75" customHeight="1">
      <c r="B719" s="47"/>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row>
    <row r="720" spans="2:27" ht="15.75" customHeight="1">
      <c r="B720" s="47"/>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row>
    <row r="721" spans="2:27" ht="15.75" customHeight="1">
      <c r="B721" s="47"/>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row>
    <row r="722" spans="2:27" ht="15.75" customHeight="1">
      <c r="B722" s="47"/>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row>
    <row r="723" spans="2:27" ht="15.75" customHeight="1">
      <c r="B723" s="47"/>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row>
    <row r="724" spans="2:27" ht="15.75" customHeight="1">
      <c r="B724" s="47"/>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row>
    <row r="725" spans="2:27" ht="15.75" customHeight="1">
      <c r="B725" s="47"/>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row>
    <row r="726" spans="2:27" ht="15.75" customHeight="1">
      <c r="B726" s="47"/>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row>
    <row r="727" spans="2:27" ht="15.75" customHeight="1">
      <c r="B727" s="47"/>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row>
    <row r="728" spans="2:27" ht="15.75" customHeight="1">
      <c r="B728" s="47"/>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row>
    <row r="729" spans="2:27" ht="15.75" customHeight="1">
      <c r="B729" s="47"/>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row>
    <row r="730" spans="2:27" ht="15.75" customHeight="1">
      <c r="B730" s="47"/>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row>
    <row r="731" spans="2:27" ht="15.75" customHeight="1">
      <c r="B731" s="47"/>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row>
    <row r="732" spans="2:27" ht="15.75" customHeight="1">
      <c r="B732" s="47"/>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row>
    <row r="733" spans="2:27" ht="15.75" customHeight="1">
      <c r="B733" s="47"/>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row>
    <row r="734" spans="2:27" ht="15.75" customHeight="1">
      <c r="B734" s="47"/>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row>
    <row r="735" spans="2:27" ht="15.75" customHeight="1">
      <c r="B735" s="47"/>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row>
    <row r="736" spans="2:27" ht="15.75" customHeight="1">
      <c r="B736" s="47"/>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row>
    <row r="737" spans="2:27" ht="15.75" customHeight="1">
      <c r="B737" s="47"/>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row>
    <row r="738" spans="2:27" ht="15.75" customHeight="1">
      <c r="B738" s="47"/>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row>
    <row r="739" spans="2:27" ht="15.75" customHeight="1">
      <c r="B739" s="47"/>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row>
    <row r="740" spans="2:27" ht="15.75" customHeight="1">
      <c r="B740" s="47"/>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row>
    <row r="741" spans="2:27" ht="15.75" customHeight="1">
      <c r="B741" s="47"/>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row>
    <row r="742" spans="2:27" ht="15.75" customHeight="1">
      <c r="B742" s="47"/>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row>
    <row r="743" spans="2:27" ht="15.75" customHeight="1">
      <c r="B743" s="47"/>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row>
    <row r="744" spans="2:27" ht="15.75" customHeight="1">
      <c r="B744" s="47"/>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row>
    <row r="745" spans="2:27" ht="15.75" customHeight="1">
      <c r="B745" s="47"/>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row>
    <row r="746" spans="2:27" ht="15.75" customHeight="1">
      <c r="B746" s="47"/>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row>
    <row r="747" spans="2:27" ht="15.75" customHeight="1">
      <c r="B747" s="47"/>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row>
    <row r="748" spans="2:27" ht="15.75" customHeight="1">
      <c r="B748" s="47"/>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row>
    <row r="749" spans="2:27" ht="15.75" customHeight="1">
      <c r="B749" s="47"/>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row>
    <row r="750" spans="2:27" ht="15.75" customHeight="1">
      <c r="B750" s="47"/>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row>
    <row r="751" spans="2:27" ht="15.75" customHeight="1">
      <c r="B751" s="47"/>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row>
    <row r="752" spans="2:27" ht="15.75" customHeight="1">
      <c r="B752" s="47"/>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row>
    <row r="753" spans="2:27" ht="15.75" customHeight="1">
      <c r="B753" s="47"/>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row>
    <row r="754" spans="2:27" ht="15.75" customHeight="1">
      <c r="B754" s="47"/>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row>
    <row r="755" spans="2:27" ht="15.75" customHeight="1">
      <c r="B755" s="47"/>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row>
    <row r="756" spans="2:27" ht="15.75" customHeight="1">
      <c r="B756" s="47"/>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row>
    <row r="757" spans="2:27" ht="15.75" customHeight="1">
      <c r="B757" s="47"/>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row>
    <row r="758" spans="2:27" ht="15.75" customHeight="1">
      <c r="B758" s="47"/>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row>
    <row r="759" spans="2:27" ht="15.75" customHeight="1">
      <c r="B759" s="47"/>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row>
    <row r="760" spans="2:27" ht="15.75" customHeight="1">
      <c r="B760" s="47"/>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row>
    <row r="761" spans="2:27" ht="15.75" customHeight="1">
      <c r="B761" s="47"/>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row>
    <row r="762" spans="2:27" ht="15.75" customHeight="1">
      <c r="B762" s="47"/>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row>
    <row r="763" spans="2:27" ht="15.75" customHeight="1">
      <c r="B763" s="47"/>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row>
    <row r="764" spans="2:27" ht="15.75" customHeight="1">
      <c r="B764" s="47"/>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row>
    <row r="765" spans="2:27" ht="15.75" customHeight="1">
      <c r="B765" s="47"/>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row>
    <row r="766" spans="2:27" ht="15.75" customHeight="1">
      <c r="B766" s="47"/>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row>
    <row r="767" spans="2:27" ht="15.75" customHeight="1">
      <c r="B767" s="47"/>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row>
    <row r="768" spans="2:27" ht="15.75" customHeight="1">
      <c r="B768" s="47"/>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row>
    <row r="769" spans="2:27" ht="15.75" customHeight="1">
      <c r="B769" s="47"/>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row>
    <row r="770" spans="2:27" ht="15.75" customHeight="1">
      <c r="B770" s="47"/>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row>
    <row r="771" spans="2:27" ht="15.75" customHeight="1">
      <c r="B771" s="47"/>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row>
    <row r="772" spans="2:27" ht="15.75" customHeight="1">
      <c r="B772" s="47"/>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row>
    <row r="773" spans="2:27" ht="15.75" customHeight="1">
      <c r="B773" s="47"/>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row>
    <row r="774" spans="2:27" ht="15.75" customHeight="1">
      <c r="B774" s="47"/>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row>
    <row r="775" spans="2:27" ht="15.75" customHeight="1">
      <c r="B775" s="47"/>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row>
    <row r="776" spans="2:27" ht="15.75" customHeight="1">
      <c r="B776" s="47"/>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row>
    <row r="777" spans="2:27" ht="15.75" customHeight="1">
      <c r="B777" s="47"/>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row>
    <row r="778" spans="2:27" ht="15.75" customHeight="1">
      <c r="B778" s="47"/>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row>
    <row r="779" spans="2:27" ht="15.75" customHeight="1">
      <c r="B779" s="47"/>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row>
    <row r="780" spans="2:27" ht="15.75" customHeight="1">
      <c r="B780" s="47"/>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row>
    <row r="781" spans="2:27" ht="15.75" customHeight="1">
      <c r="B781" s="47"/>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row>
    <row r="782" spans="2:27" ht="15.75" customHeight="1">
      <c r="B782" s="47"/>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row>
    <row r="783" spans="2:27" ht="15.75" customHeight="1">
      <c r="B783" s="47"/>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row>
    <row r="784" spans="2:27" ht="15.75" customHeight="1">
      <c r="B784" s="47"/>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row>
    <row r="785" spans="2:27" ht="15.75" customHeight="1">
      <c r="B785" s="47"/>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row>
    <row r="786" spans="2:27" ht="15.75" customHeight="1">
      <c r="B786" s="47"/>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row>
    <row r="787" spans="2:27" ht="15.75" customHeight="1">
      <c r="B787" s="47"/>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row>
    <row r="788" spans="2:27" ht="15.75" customHeight="1">
      <c r="B788" s="47"/>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row>
    <row r="789" spans="2:27" ht="15.75" customHeight="1">
      <c r="B789" s="47"/>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row>
    <row r="790" spans="2:27" ht="15.75" customHeight="1">
      <c r="B790" s="47"/>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row>
    <row r="791" spans="2:27" ht="15.75" customHeight="1">
      <c r="B791" s="47"/>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row>
    <row r="792" spans="2:27" ht="15.75" customHeight="1">
      <c r="B792" s="47"/>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row>
    <row r="793" spans="2:27" ht="15.75" customHeight="1">
      <c r="B793" s="47"/>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row>
    <row r="794" spans="2:27" ht="15.75" customHeight="1">
      <c r="B794" s="47"/>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row>
    <row r="795" spans="2:27" ht="15.75" customHeight="1">
      <c r="B795" s="47"/>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row>
    <row r="796" spans="2:27" ht="15.75" customHeight="1">
      <c r="B796" s="47"/>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row>
    <row r="797" spans="2:27" ht="15.75" customHeight="1">
      <c r="B797" s="47"/>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row>
    <row r="798" spans="2:27" ht="15.75" customHeight="1">
      <c r="B798" s="47"/>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row>
    <row r="799" spans="2:27" ht="15.75" customHeight="1">
      <c r="B799" s="47"/>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row>
    <row r="800" spans="2:27" ht="15.75" customHeight="1">
      <c r="B800" s="47"/>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row>
    <row r="801" spans="2:27" ht="15.75" customHeight="1">
      <c r="B801" s="47"/>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row>
    <row r="802" spans="2:27" ht="15.75" customHeight="1">
      <c r="B802" s="47"/>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row>
    <row r="803" spans="2:27" ht="15.75" customHeight="1">
      <c r="B803" s="47"/>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row>
    <row r="804" spans="2:27" ht="15.75" customHeight="1">
      <c r="B804" s="47"/>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row>
    <row r="805" spans="2:27" ht="15.75" customHeight="1">
      <c r="B805" s="47"/>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row>
    <row r="806" spans="2:27" ht="15.75" customHeight="1">
      <c r="B806" s="47"/>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row>
    <row r="807" spans="2:27" ht="15.75" customHeight="1">
      <c r="B807" s="47"/>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row>
    <row r="808" spans="2:27" ht="15.75" customHeight="1">
      <c r="B808" s="47"/>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row>
    <row r="809" spans="2:27" ht="15.75" customHeight="1">
      <c r="B809" s="47"/>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row>
    <row r="810" spans="2:27" ht="15.75" customHeight="1">
      <c r="B810" s="47"/>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row>
    <row r="811" spans="2:27" ht="15.75" customHeight="1">
      <c r="B811" s="47"/>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row>
    <row r="812" spans="2:27" ht="15.75" customHeight="1">
      <c r="B812" s="47"/>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row>
    <row r="813" spans="2:27" ht="15.75" customHeight="1">
      <c r="B813" s="47"/>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row>
    <row r="814" spans="2:27" ht="15.75" customHeight="1">
      <c r="B814" s="47"/>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row>
    <row r="815" spans="2:27" ht="15.75" customHeight="1">
      <c r="B815" s="47"/>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row>
    <row r="816" spans="2:27" ht="15.75" customHeight="1">
      <c r="B816" s="47"/>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row>
    <row r="817" spans="2:27" ht="15.75" customHeight="1">
      <c r="B817" s="47"/>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row>
    <row r="818" spans="2:27" ht="15.75" customHeight="1">
      <c r="B818" s="47"/>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row>
    <row r="819" spans="2:27" ht="15.75" customHeight="1">
      <c r="B819" s="47"/>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row>
    <row r="820" spans="2:27" ht="15.75" customHeight="1">
      <c r="B820" s="47"/>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row>
    <row r="821" spans="2:27" ht="15.75" customHeight="1">
      <c r="B821" s="47"/>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row>
    <row r="822" spans="2:27" ht="15.75" customHeight="1">
      <c r="B822" s="47"/>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row>
    <row r="823" spans="2:27" ht="15.75" customHeight="1">
      <c r="B823" s="47"/>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row>
    <row r="824" spans="2:27" ht="15.75" customHeight="1">
      <c r="B824" s="47"/>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row>
    <row r="825" spans="2:27" ht="15.75" customHeight="1">
      <c r="B825" s="47"/>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row>
    <row r="826" spans="2:27" ht="15.75" customHeight="1">
      <c r="B826" s="47"/>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row>
    <row r="827" spans="2:27" ht="15.75" customHeight="1">
      <c r="B827" s="47"/>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row>
    <row r="828" spans="2:27" ht="15.75" customHeight="1">
      <c r="B828" s="47"/>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row>
    <row r="829" spans="2:27" ht="15.75" customHeight="1">
      <c r="B829" s="47"/>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row>
    <row r="830" spans="2:27" ht="15.75" customHeight="1">
      <c r="B830" s="47"/>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row>
    <row r="831" spans="2:27" ht="15.75" customHeight="1">
      <c r="B831" s="47"/>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row>
    <row r="832" spans="2:27" ht="15.75" customHeight="1">
      <c r="B832" s="47"/>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row>
    <row r="833" spans="2:27" ht="15.75" customHeight="1">
      <c r="B833" s="47"/>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row>
    <row r="834" spans="2:27" ht="15.75" customHeight="1">
      <c r="B834" s="47"/>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row>
    <row r="835" spans="2:27" ht="15.75" customHeight="1">
      <c r="B835" s="47"/>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row>
    <row r="836" spans="2:27" ht="15.75" customHeight="1">
      <c r="B836" s="47"/>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row>
    <row r="837" spans="2:27" ht="15.75" customHeight="1">
      <c r="B837" s="47"/>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row>
    <row r="838" spans="2:27" ht="15.75" customHeight="1">
      <c r="B838" s="47"/>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row>
    <row r="839" spans="2:27" ht="15.75" customHeight="1">
      <c r="B839" s="47"/>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row>
    <row r="840" spans="2:27" ht="15.75" customHeight="1">
      <c r="B840" s="47"/>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row>
    <row r="841" spans="2:27" ht="15.75" customHeight="1">
      <c r="B841" s="47"/>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row>
    <row r="842" spans="2:27" ht="15.75" customHeight="1">
      <c r="B842" s="47"/>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row>
    <row r="843" spans="2:27" ht="15.75" customHeight="1">
      <c r="B843" s="47"/>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row>
    <row r="844" spans="2:27" ht="15.75" customHeight="1">
      <c r="B844" s="47"/>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row>
    <row r="845" spans="2:27" ht="15.75" customHeight="1">
      <c r="B845" s="47"/>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row>
    <row r="846" spans="2:27" ht="15.75" customHeight="1">
      <c r="B846" s="47"/>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row>
    <row r="847" spans="2:27" ht="15.75" customHeight="1">
      <c r="B847" s="47"/>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row>
    <row r="848" spans="2:27" ht="15.75" customHeight="1">
      <c r="B848" s="47"/>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row>
    <row r="849" spans="2:27" ht="15.75" customHeight="1">
      <c r="B849" s="47"/>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row>
    <row r="850" spans="2:27" ht="15.75" customHeight="1">
      <c r="B850" s="47"/>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row>
    <row r="851" spans="2:27" ht="15.75" customHeight="1">
      <c r="B851" s="47"/>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row>
    <row r="852" spans="2:27" ht="15.75" customHeight="1">
      <c r="B852" s="47"/>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row>
    <row r="853" spans="2:27" ht="15.75" customHeight="1">
      <c r="B853" s="47"/>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row>
    <row r="854" spans="2:27" ht="15.75" customHeight="1">
      <c r="B854" s="47"/>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row>
    <row r="855" spans="2:27" ht="15.75" customHeight="1">
      <c r="B855" s="47"/>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row>
    <row r="856" spans="2:27" ht="15.75" customHeight="1">
      <c r="B856" s="47"/>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row>
    <row r="857" spans="2:27" ht="15.75" customHeight="1">
      <c r="B857" s="47"/>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row>
    <row r="858" spans="2:27" ht="15.75" customHeight="1">
      <c r="B858" s="47"/>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row>
    <row r="859" spans="2:27" ht="15.75" customHeight="1">
      <c r="B859" s="47"/>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row>
    <row r="860" spans="2:27" ht="15.75" customHeight="1">
      <c r="B860" s="47"/>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row>
    <row r="861" spans="2:27" ht="15.75" customHeight="1">
      <c r="B861" s="47"/>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row>
    <row r="862" spans="2:27" ht="15.75" customHeight="1">
      <c r="B862" s="47"/>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row>
    <row r="863" spans="2:27" ht="15.75" customHeight="1">
      <c r="B863" s="47"/>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row>
    <row r="864" spans="2:27" ht="15.75" customHeight="1">
      <c r="B864" s="47"/>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row>
    <row r="865" spans="2:27" ht="15.75" customHeight="1">
      <c r="B865" s="47"/>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row>
    <row r="866" spans="2:27" ht="15.75" customHeight="1">
      <c r="B866" s="47"/>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row>
    <row r="867" spans="2:27" ht="15.75" customHeight="1">
      <c r="B867" s="47"/>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row>
    <row r="868" spans="2:27" ht="15.75" customHeight="1">
      <c r="B868" s="47"/>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row>
    <row r="869" spans="2:27" ht="15.75" customHeight="1">
      <c r="B869" s="47"/>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row>
    <row r="870" spans="2:27" ht="15.75" customHeight="1">
      <c r="B870" s="47"/>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row>
    <row r="871" spans="2:27" ht="15.75" customHeight="1">
      <c r="B871" s="47"/>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row>
    <row r="872" spans="2:27" ht="15.75" customHeight="1">
      <c r="B872" s="47"/>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row>
    <row r="873" spans="2:27" ht="15.75" customHeight="1">
      <c r="B873" s="47"/>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row>
    <row r="874" spans="2:27" ht="15.75" customHeight="1">
      <c r="B874" s="47"/>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row>
    <row r="875" spans="2:27" ht="15.75" customHeight="1">
      <c r="B875" s="47"/>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row>
    <row r="876" spans="2:27" ht="15.75" customHeight="1">
      <c r="B876" s="47"/>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row>
    <row r="877" spans="2:27" ht="15.75" customHeight="1">
      <c r="B877" s="47"/>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row>
    <row r="878" spans="2:27" ht="15.75" customHeight="1">
      <c r="B878" s="47"/>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row>
    <row r="879" spans="2:27" ht="15.75" customHeight="1">
      <c r="B879" s="47"/>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row>
    <row r="880" spans="2:27" ht="15.75" customHeight="1">
      <c r="B880" s="47"/>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row>
    <row r="881" spans="2:27" ht="15.75" customHeight="1">
      <c r="B881" s="47"/>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row>
    <row r="882" spans="2:27" ht="15.75" customHeight="1">
      <c r="B882" s="47"/>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row>
    <row r="883" spans="2:27" ht="15.75" customHeight="1">
      <c r="B883" s="47"/>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row>
    <row r="884" spans="2:27" ht="15.75" customHeight="1">
      <c r="B884" s="47"/>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row>
    <row r="885" spans="2:27" ht="15.75" customHeight="1">
      <c r="B885" s="47"/>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row>
    <row r="886" spans="2:27" ht="15.75" customHeight="1">
      <c r="B886" s="47"/>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row>
    <row r="887" spans="2:27" ht="15.75" customHeight="1">
      <c r="B887" s="47"/>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row>
    <row r="888" spans="2:27" ht="15.75" customHeight="1">
      <c r="B888" s="47"/>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row>
    <row r="889" spans="2:27" ht="15.75" customHeight="1">
      <c r="B889" s="47"/>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row>
    <row r="890" spans="2:27" ht="15.75" customHeight="1">
      <c r="B890" s="47"/>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row>
    <row r="891" spans="2:27" ht="15.75" customHeight="1">
      <c r="B891" s="47"/>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row>
    <row r="892" spans="2:27" ht="15.75" customHeight="1">
      <c r="B892" s="47"/>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row>
    <row r="893" spans="2:27" ht="15.75" customHeight="1">
      <c r="B893" s="47"/>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row>
    <row r="894" spans="2:27" ht="15.75" customHeight="1">
      <c r="B894" s="47"/>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row>
    <row r="895" spans="2:27" ht="15.75" customHeight="1">
      <c r="B895" s="47"/>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row>
    <row r="896" spans="2:27" ht="15.75" customHeight="1">
      <c r="B896" s="47"/>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row>
    <row r="897" spans="2:27" ht="15.75" customHeight="1">
      <c r="B897" s="47"/>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row>
    <row r="898" spans="2:27" ht="15.75" customHeight="1">
      <c r="B898" s="47"/>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row>
    <row r="899" spans="2:27" ht="15.75" customHeight="1">
      <c r="B899" s="47"/>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row>
    <row r="900" spans="2:27" ht="15.75" customHeight="1">
      <c r="B900" s="47"/>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row>
    <row r="901" spans="2:27" ht="15.75" customHeight="1">
      <c r="B901" s="47"/>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row>
    <row r="902" spans="2:27" ht="15.75" customHeight="1">
      <c r="B902" s="47"/>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row>
    <row r="903" spans="2:27" ht="15.75" customHeight="1">
      <c r="B903" s="47"/>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row>
    <row r="904" spans="2:27" ht="15.75" customHeight="1">
      <c r="B904" s="47"/>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row>
    <row r="905" spans="2:27" ht="15.75" customHeight="1">
      <c r="B905" s="47"/>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row>
    <row r="906" spans="2:27" ht="15.75" customHeight="1">
      <c r="B906" s="47"/>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row>
    <row r="907" spans="2:27" ht="15.75" customHeight="1">
      <c r="B907" s="47"/>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row>
    <row r="908" spans="2:27" ht="15.75" customHeight="1">
      <c r="B908" s="47"/>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row>
    <row r="909" spans="2:27" ht="15.75" customHeight="1">
      <c r="B909" s="47"/>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row>
    <row r="910" spans="2:27" ht="15.75" customHeight="1">
      <c r="B910" s="47"/>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row>
    <row r="911" spans="2:27" ht="15.75" customHeight="1">
      <c r="B911" s="47"/>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row>
    <row r="912" spans="2:27" ht="15.75" customHeight="1">
      <c r="B912" s="47"/>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row>
    <row r="913" spans="2:27" ht="15.75" customHeight="1">
      <c r="B913" s="47"/>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row>
    <row r="914" spans="2:27" ht="15.75" customHeight="1">
      <c r="B914" s="47"/>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row>
    <row r="915" spans="2:27" ht="15.75" customHeight="1">
      <c r="B915" s="47"/>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row>
    <row r="916" spans="2:27" ht="15.75" customHeight="1">
      <c r="B916" s="47"/>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row>
    <row r="917" spans="2:27" ht="15.75" customHeight="1">
      <c r="B917" s="47"/>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row>
    <row r="918" spans="2:27" ht="15.75" customHeight="1">
      <c r="B918" s="47"/>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row>
    <row r="919" spans="2:27" ht="15.75" customHeight="1">
      <c r="B919" s="47"/>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row>
    <row r="920" spans="2:27" ht="15.75" customHeight="1">
      <c r="B920" s="47"/>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row>
    <row r="921" spans="2:27" ht="15.75" customHeight="1">
      <c r="B921" s="47"/>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row>
    <row r="922" spans="2:27" ht="15.75" customHeight="1">
      <c r="B922" s="47"/>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row>
    <row r="923" spans="2:27" ht="15.75" customHeight="1">
      <c r="B923" s="47"/>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row>
    <row r="924" spans="2:27" ht="15.75" customHeight="1">
      <c r="B924" s="47"/>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row>
    <row r="925" spans="2:27" ht="15.75" customHeight="1">
      <c r="B925" s="47"/>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row>
    <row r="926" spans="2:27" ht="15.75" customHeight="1">
      <c r="B926" s="47"/>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row>
    <row r="927" spans="2:27" ht="15.75" customHeight="1">
      <c r="B927" s="47"/>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row>
    <row r="928" spans="2:27" ht="15.75" customHeight="1">
      <c r="B928" s="47"/>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row>
    <row r="929" spans="2:27" ht="15.75" customHeight="1">
      <c r="B929" s="47"/>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row>
    <row r="930" spans="2:27" ht="15.75" customHeight="1">
      <c r="B930" s="47"/>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row>
    <row r="931" spans="2:27" ht="15.75" customHeight="1">
      <c r="B931" s="47"/>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row>
    <row r="932" spans="2:27" ht="15.75" customHeight="1">
      <c r="B932" s="47"/>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row>
    <row r="933" spans="2:27" ht="15.75" customHeight="1">
      <c r="B933" s="47"/>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row>
    <row r="934" spans="2:27" ht="15.75" customHeight="1">
      <c r="B934" s="47"/>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row>
    <row r="935" spans="2:27" ht="15.75" customHeight="1">
      <c r="B935" s="47"/>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row>
    <row r="936" spans="2:27" ht="15.75" customHeight="1">
      <c r="B936" s="47"/>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row>
    <row r="937" spans="2:27" ht="15.75" customHeight="1">
      <c r="B937" s="47"/>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row>
    <row r="938" spans="2:27" ht="15.75" customHeight="1">
      <c r="B938" s="47"/>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row>
    <row r="939" spans="2:27" ht="15.75" customHeight="1">
      <c r="B939" s="47"/>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row>
    <row r="940" spans="2:27" ht="15.75" customHeight="1">
      <c r="B940" s="47"/>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row>
    <row r="941" spans="2:27" ht="15.75" customHeight="1">
      <c r="B941" s="47"/>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row>
    <row r="942" spans="2:27" ht="15.75" customHeight="1">
      <c r="B942" s="47"/>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row>
    <row r="943" spans="2:27" ht="15.75" customHeight="1">
      <c r="B943" s="47"/>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row>
    <row r="944" spans="2:27" ht="15.75" customHeight="1">
      <c r="B944" s="47"/>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row>
    <row r="945" spans="2:27" ht="15.75" customHeight="1">
      <c r="B945" s="47"/>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row>
    <row r="946" spans="2:27" ht="15.75" customHeight="1">
      <c r="B946" s="47"/>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row>
    <row r="947" spans="2:27" ht="15.75" customHeight="1">
      <c r="B947" s="47"/>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row>
    <row r="948" spans="2:27" ht="15.75" customHeight="1">
      <c r="B948" s="47"/>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row>
    <row r="949" spans="2:27" ht="15.75" customHeight="1">
      <c r="B949" s="47"/>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row>
    <row r="950" spans="2:27" ht="15.75" customHeight="1">
      <c r="B950" s="47"/>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row>
    <row r="951" spans="2:27" ht="15.75" customHeight="1">
      <c r="B951" s="47"/>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row>
    <row r="952" spans="2:27" ht="15.75" customHeight="1">
      <c r="B952" s="47"/>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row>
    <row r="953" spans="2:27" ht="15.75" customHeight="1">
      <c r="B953" s="47"/>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row>
    <row r="954" spans="2:27" ht="15.75" customHeight="1">
      <c r="B954" s="47"/>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row>
    <row r="955" spans="2:27" ht="15.75" customHeight="1">
      <c r="B955" s="47"/>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row>
    <row r="956" spans="2:27" ht="15.75" customHeight="1">
      <c r="B956" s="47"/>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row>
    <row r="957" spans="2:27" ht="15.75" customHeight="1">
      <c r="B957" s="47"/>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row>
    <row r="958" spans="2:27" ht="15.75" customHeight="1">
      <c r="B958" s="47"/>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row>
    <row r="959" spans="2:27" ht="15.75" customHeight="1">
      <c r="B959" s="47"/>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row>
    <row r="960" spans="2:27" ht="15.75" customHeight="1">
      <c r="B960" s="47"/>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row>
    <row r="961" spans="2:27" ht="15.75" customHeight="1">
      <c r="B961" s="47"/>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row>
    <row r="962" spans="2:27" ht="15.75" customHeight="1">
      <c r="B962" s="47"/>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row>
    <row r="963" spans="2:27" ht="15.75" customHeight="1">
      <c r="B963" s="47"/>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row>
    <row r="964" spans="2:27" ht="15.75" customHeight="1">
      <c r="B964" s="47"/>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row>
    <row r="965" spans="2:27" ht="15.75" customHeight="1">
      <c r="B965" s="47"/>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row>
    <row r="966" spans="2:27" ht="15.75" customHeight="1">
      <c r="B966" s="47"/>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row>
    <row r="967" spans="2:27" ht="15.75" customHeight="1">
      <c r="B967" s="47"/>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row>
    <row r="968" spans="2:27" ht="15.75" customHeight="1">
      <c r="B968" s="47"/>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row>
    <row r="969" spans="2:27" ht="15.75" customHeight="1">
      <c r="B969" s="47"/>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row>
    <row r="970" spans="2:27" ht="15.75" customHeight="1">
      <c r="B970" s="47"/>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row>
    <row r="971" spans="2:27" ht="15.75" customHeight="1">
      <c r="B971" s="47"/>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row>
    <row r="972" spans="2:27" ht="15.75" customHeight="1">
      <c r="B972" s="47"/>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row>
    <row r="973" spans="2:27" ht="15.75" customHeight="1">
      <c r="B973" s="47"/>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row>
    <row r="974" spans="2:27" ht="15.75" customHeight="1">
      <c r="B974" s="47"/>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row>
    <row r="975" spans="2:27" ht="15.75" customHeight="1">
      <c r="B975" s="47"/>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row>
    <row r="976" spans="2:27" ht="15.75" customHeight="1">
      <c r="B976" s="47"/>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row>
    <row r="977" spans="2:27" ht="15.75" customHeight="1">
      <c r="B977" s="47"/>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row>
    <row r="978" spans="2:27" ht="15.75" customHeight="1">
      <c r="B978" s="47"/>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row>
    <row r="979" spans="2:27" ht="15.75" customHeight="1">
      <c r="B979" s="47"/>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row>
    <row r="980" spans="2:27" ht="15.75" customHeight="1">
      <c r="B980" s="47"/>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row>
    <row r="981" spans="2:27" ht="15.75" customHeight="1">
      <c r="B981" s="47"/>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row>
    <row r="982" spans="2:27" ht="15.75" customHeight="1">
      <c r="B982" s="47"/>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row>
    <row r="983" spans="2:27" ht="15.75" customHeight="1">
      <c r="B983" s="47"/>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row>
    <row r="984" spans="2:27" ht="15.75" customHeight="1">
      <c r="B984" s="47"/>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row>
    <row r="985" spans="2:27" ht="15.75" customHeight="1">
      <c r="B985" s="47"/>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row>
    <row r="986" spans="2:27" ht="15.75" customHeight="1">
      <c r="B986" s="47"/>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row>
    <row r="987" spans="2:27" ht="15.75" customHeight="1">
      <c r="B987" s="47"/>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row>
    <row r="988" spans="2:27" ht="15.75" customHeight="1">
      <c r="B988" s="47"/>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row>
    <row r="989" spans="2:27" ht="15.75" customHeight="1">
      <c r="B989" s="47"/>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row>
    <row r="990" spans="2:27" ht="15.75" customHeight="1">
      <c r="B990" s="47"/>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row>
    <row r="991" spans="2:27" ht="15.75" customHeight="1">
      <c r="B991" s="47"/>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row>
    <row r="992" spans="2:27" ht="15.75" customHeight="1">
      <c r="B992" s="47"/>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row>
    <row r="993" spans="2:27" ht="15.75" customHeight="1">
      <c r="B993" s="47"/>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row>
    <row r="994" spans="2:27" ht="15.75" customHeight="1">
      <c r="B994" s="47"/>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row>
    <row r="995" spans="2:27" ht="15.75" customHeight="1">
      <c r="B995" s="47"/>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row>
    <row r="996" spans="2:27" ht="15.75" customHeight="1">
      <c r="B996" s="47"/>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row>
    <row r="997" spans="2:27" ht="15.75" customHeight="1">
      <c r="B997" s="47"/>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row>
    <row r="998" spans="2:27" ht="15.75" customHeight="1">
      <c r="B998" s="47"/>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row>
    <row r="999" spans="2:27" ht="15.75" customHeight="1">
      <c r="B999" s="47"/>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row>
    <row r="1000" spans="2:27" ht="15.75" customHeight="1">
      <c r="B1000" s="47"/>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row>
    <row r="1001" spans="2:27" ht="15.75" customHeight="1">
      <c r="B1001" s="47"/>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c r="Y1001" s="48"/>
      <c r="Z1001" s="48"/>
      <c r="AA1001" s="48"/>
    </row>
    <row r="1002" spans="2:27" ht="15.75" customHeight="1">
      <c r="B1002" s="47"/>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8"/>
      <c r="Y1002" s="48"/>
      <c r="Z1002" s="48"/>
      <c r="AA1002" s="48"/>
    </row>
    <row r="1003" spans="2:27" ht="15.75" customHeight="1">
      <c r="B1003" s="47"/>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8"/>
      <c r="Y1003" s="48"/>
      <c r="Z1003" s="48"/>
      <c r="AA1003" s="48"/>
    </row>
  </sheetData>
  <mergeCells count="8">
    <mergeCell ref="B15:H15"/>
    <mergeCell ref="G18:G19"/>
    <mergeCell ref="H18:H19"/>
    <mergeCell ref="B2:G2"/>
    <mergeCell ref="B18:B19"/>
    <mergeCell ref="C18:C19"/>
    <mergeCell ref="B3:G3"/>
    <mergeCell ref="B16:H16"/>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AB1016"/>
  <sheetViews>
    <sheetView workbookViewId="0">
      <selection activeCell="C11" sqref="C11"/>
    </sheetView>
  </sheetViews>
  <sheetFormatPr defaultColWidth="12.625" defaultRowHeight="15" customHeight="1"/>
  <cols>
    <col min="1" max="1" width="9.375" customWidth="1"/>
    <col min="2" max="2" width="6" customWidth="1"/>
    <col min="3" max="3" width="44.875" customWidth="1"/>
    <col min="4" max="4" width="10.625" customWidth="1"/>
    <col min="5" max="5" width="11.5" customWidth="1"/>
    <col min="6" max="6" width="11.875" customWidth="1"/>
    <col min="7" max="7" width="11.25" customWidth="1"/>
    <col min="8" max="8" width="11.75" customWidth="1"/>
    <col min="9" max="9" width="14.5" customWidth="1"/>
    <col min="10" max="28" width="9.125" customWidth="1"/>
  </cols>
  <sheetData>
    <row r="2" spans="2:28" ht="15.75" customHeight="1">
      <c r="B2" s="529" t="s">
        <v>1308</v>
      </c>
      <c r="C2" s="529"/>
      <c r="D2" s="529"/>
      <c r="E2" s="529"/>
      <c r="F2" s="529"/>
      <c r="G2" s="529"/>
      <c r="H2" s="529"/>
      <c r="I2" s="48"/>
      <c r="J2" s="48"/>
      <c r="K2" s="48"/>
      <c r="L2" s="48"/>
      <c r="M2" s="48"/>
      <c r="N2" s="48"/>
      <c r="O2" s="48"/>
      <c r="P2" s="48"/>
      <c r="Q2" s="48"/>
      <c r="R2" s="48"/>
      <c r="S2" s="48"/>
      <c r="T2" s="48"/>
      <c r="U2" s="48"/>
      <c r="V2" s="48"/>
      <c r="W2" s="48"/>
      <c r="X2" s="48"/>
      <c r="Y2" s="48"/>
      <c r="Z2" s="48"/>
      <c r="AA2" s="48"/>
      <c r="AB2" s="48"/>
    </row>
    <row r="3" spans="2:28" ht="15.75" customHeight="1">
      <c r="B3" s="532" t="s">
        <v>1320</v>
      </c>
      <c r="C3" s="532"/>
      <c r="D3" s="532"/>
      <c r="E3" s="532"/>
      <c r="F3" s="532"/>
      <c r="G3" s="532"/>
      <c r="H3" s="532"/>
      <c r="I3" s="48"/>
      <c r="J3" s="48"/>
      <c r="K3" s="48"/>
      <c r="L3" s="48"/>
      <c r="M3" s="48"/>
      <c r="N3" s="48"/>
      <c r="O3" s="48"/>
      <c r="P3" s="48"/>
      <c r="Q3" s="48"/>
      <c r="R3" s="48"/>
      <c r="S3" s="48"/>
      <c r="T3" s="48"/>
      <c r="U3" s="48"/>
      <c r="V3" s="48"/>
      <c r="W3" s="48"/>
      <c r="X3" s="48"/>
      <c r="Y3" s="48"/>
      <c r="Z3" s="48"/>
      <c r="AA3" s="48"/>
      <c r="AB3" s="48"/>
    </row>
    <row r="4" spans="2:28" ht="15.75" customHeight="1">
      <c r="B4" s="47"/>
      <c r="C4" s="48"/>
      <c r="D4" s="48"/>
      <c r="E4" s="48"/>
      <c r="F4" s="48"/>
      <c r="G4" s="48"/>
      <c r="H4" s="170" t="s">
        <v>1287</v>
      </c>
      <c r="I4" s="48"/>
      <c r="J4" s="48"/>
      <c r="K4" s="48"/>
      <c r="L4" s="48"/>
      <c r="M4" s="48"/>
      <c r="N4" s="48"/>
      <c r="O4" s="48"/>
      <c r="P4" s="48"/>
      <c r="Q4" s="48"/>
      <c r="R4" s="48"/>
      <c r="S4" s="48"/>
      <c r="T4" s="48"/>
      <c r="U4" s="48"/>
      <c r="V4" s="48"/>
      <c r="W4" s="48"/>
      <c r="X4" s="48"/>
      <c r="Y4" s="48"/>
      <c r="Z4" s="48"/>
      <c r="AA4" s="48"/>
      <c r="AB4" s="48"/>
    </row>
    <row r="5" spans="2:28" ht="15.75" customHeight="1">
      <c r="B5" s="39" t="s">
        <v>66</v>
      </c>
      <c r="C5" s="39" t="s">
        <v>43</v>
      </c>
      <c r="D5" s="540" t="s">
        <v>67</v>
      </c>
      <c r="E5" s="541"/>
      <c r="F5" s="39" t="s">
        <v>68</v>
      </c>
      <c r="G5" s="39" t="s">
        <v>44</v>
      </c>
      <c r="H5" s="192" t="s">
        <v>4</v>
      </c>
      <c r="I5" s="49"/>
      <c r="J5" s="49"/>
      <c r="K5" s="49"/>
      <c r="L5" s="49"/>
      <c r="M5" s="49"/>
      <c r="N5" s="49"/>
      <c r="O5" s="49"/>
      <c r="P5" s="49"/>
      <c r="Q5" s="49"/>
      <c r="R5" s="49"/>
      <c r="S5" s="49"/>
      <c r="T5" s="49"/>
      <c r="U5" s="49"/>
      <c r="V5" s="49"/>
      <c r="W5" s="49"/>
      <c r="X5" s="49"/>
      <c r="Y5" s="49"/>
      <c r="Z5" s="49"/>
      <c r="AA5" s="49"/>
      <c r="AB5" s="49"/>
    </row>
    <row r="6" spans="2:28" ht="15.75" customHeight="1">
      <c r="B6" s="44">
        <v>1</v>
      </c>
      <c r="C6" s="51" t="s">
        <v>69</v>
      </c>
      <c r="D6" s="542"/>
      <c r="E6" s="543"/>
      <c r="F6" s="201">
        <f>H20</f>
        <v>97434000</v>
      </c>
      <c r="G6" s="191" t="s">
        <v>70</v>
      </c>
      <c r="H6" s="193"/>
      <c r="I6" s="48"/>
      <c r="J6" s="48"/>
      <c r="K6" s="48"/>
      <c r="L6" s="48"/>
      <c r="M6" s="48"/>
      <c r="N6" s="48"/>
      <c r="O6" s="48"/>
      <c r="P6" s="48"/>
      <c r="Q6" s="48"/>
      <c r="R6" s="48"/>
      <c r="S6" s="48"/>
      <c r="T6" s="48"/>
      <c r="U6" s="48"/>
      <c r="V6" s="48"/>
      <c r="W6" s="48"/>
      <c r="X6" s="48"/>
      <c r="Y6" s="48"/>
      <c r="Z6" s="48"/>
      <c r="AA6" s="48"/>
      <c r="AB6" s="48"/>
    </row>
    <row r="7" spans="2:28" ht="15.75" customHeight="1">
      <c r="B7" s="44">
        <v>2</v>
      </c>
      <c r="C7" s="51" t="s">
        <v>10</v>
      </c>
      <c r="D7" s="542" t="s">
        <v>71</v>
      </c>
      <c r="E7" s="543"/>
      <c r="F7" s="201">
        <f>65%*F6</f>
        <v>63332100</v>
      </c>
      <c r="G7" s="191" t="s">
        <v>72</v>
      </c>
      <c r="H7" s="194"/>
      <c r="I7" s="48"/>
      <c r="J7" s="48"/>
      <c r="K7" s="48"/>
      <c r="L7" s="48"/>
      <c r="M7" s="48"/>
      <c r="N7" s="48"/>
      <c r="O7" s="48"/>
      <c r="P7" s="48"/>
      <c r="Q7" s="48"/>
      <c r="R7" s="48"/>
      <c r="S7" s="48"/>
      <c r="T7" s="48"/>
      <c r="U7" s="48"/>
      <c r="V7" s="48"/>
      <c r="W7" s="48"/>
      <c r="X7" s="48"/>
      <c r="Y7" s="48"/>
      <c r="Z7" s="48"/>
      <c r="AA7" s="48"/>
      <c r="AB7" s="48"/>
    </row>
    <row r="8" spans="2:28" ht="15.75" customHeight="1">
      <c r="B8" s="44">
        <v>3</v>
      </c>
      <c r="C8" s="51" t="s">
        <v>12</v>
      </c>
      <c r="D8" s="542"/>
      <c r="E8" s="543"/>
      <c r="F8" s="51">
        <v>0</v>
      </c>
      <c r="G8" s="191" t="s">
        <v>73</v>
      </c>
      <c r="H8" s="194"/>
      <c r="I8" s="48"/>
      <c r="J8" s="48"/>
      <c r="K8" s="48"/>
      <c r="L8" s="48"/>
      <c r="M8" s="48"/>
      <c r="N8" s="48"/>
      <c r="O8" s="48"/>
      <c r="P8" s="48"/>
      <c r="Q8" s="48"/>
      <c r="R8" s="48"/>
      <c r="S8" s="48"/>
      <c r="T8" s="48"/>
      <c r="U8" s="48"/>
      <c r="V8" s="48"/>
      <c r="W8" s="48"/>
      <c r="X8" s="48"/>
      <c r="Y8" s="48"/>
      <c r="Z8" s="48"/>
      <c r="AA8" s="48"/>
      <c r="AB8" s="48"/>
    </row>
    <row r="9" spans="2:28" ht="15.75" customHeight="1">
      <c r="B9" s="44">
        <v>4</v>
      </c>
      <c r="C9" s="51" t="s">
        <v>74</v>
      </c>
      <c r="D9" s="542" t="s">
        <v>75</v>
      </c>
      <c r="E9" s="543"/>
      <c r="F9" s="201">
        <f>ROUND(6%*(F6+F7+F8),-3)</f>
        <v>9646000</v>
      </c>
      <c r="G9" s="191" t="s">
        <v>76</v>
      </c>
      <c r="H9" s="194"/>
      <c r="I9" s="48"/>
      <c r="J9" s="48"/>
      <c r="K9" s="48"/>
      <c r="L9" s="48"/>
      <c r="M9" s="48"/>
      <c r="N9" s="48"/>
      <c r="O9" s="48"/>
      <c r="P9" s="48"/>
      <c r="Q9" s="48"/>
      <c r="R9" s="48"/>
      <c r="S9" s="48"/>
      <c r="T9" s="48"/>
      <c r="U9" s="48"/>
      <c r="V9" s="48"/>
      <c r="W9" s="48"/>
      <c r="X9" s="48"/>
      <c r="Y9" s="48"/>
      <c r="Z9" s="48"/>
      <c r="AA9" s="48"/>
      <c r="AB9" s="48"/>
    </row>
    <row r="10" spans="2:28" ht="15.75" customHeight="1">
      <c r="B10" s="192"/>
      <c r="C10" s="195" t="s">
        <v>77</v>
      </c>
      <c r="D10" s="544" t="s">
        <v>78</v>
      </c>
      <c r="E10" s="545"/>
      <c r="F10" s="202">
        <f>ROUND(SUM(F6:F9),-3)</f>
        <v>170412000</v>
      </c>
      <c r="G10" s="197"/>
      <c r="H10" s="194"/>
      <c r="I10" s="50"/>
      <c r="J10" s="50"/>
      <c r="K10" s="50"/>
      <c r="L10" s="50"/>
      <c r="M10" s="50"/>
      <c r="N10" s="50"/>
      <c r="O10" s="50"/>
      <c r="P10" s="50"/>
      <c r="Q10" s="50"/>
      <c r="R10" s="50"/>
      <c r="S10" s="50"/>
      <c r="T10" s="50"/>
      <c r="U10" s="50"/>
      <c r="V10" s="50"/>
      <c r="W10" s="50"/>
      <c r="X10" s="50"/>
      <c r="Y10" s="50"/>
      <c r="Z10" s="50"/>
      <c r="AA10" s="50"/>
      <c r="AB10" s="50"/>
    </row>
    <row r="11" spans="2:28" ht="15.75" customHeight="1">
      <c r="B11" s="198">
        <v>5</v>
      </c>
      <c r="C11" s="199" t="s">
        <v>1297</v>
      </c>
      <c r="D11" s="546" t="s">
        <v>1298</v>
      </c>
      <c r="E11" s="547"/>
      <c r="F11" s="201">
        <f>ROUND(10%*F10,-3)</f>
        <v>17041000</v>
      </c>
      <c r="G11" s="198" t="s">
        <v>1299</v>
      </c>
      <c r="H11" s="194"/>
      <c r="I11" s="50"/>
      <c r="J11" s="50"/>
      <c r="K11" s="50"/>
      <c r="L11" s="50"/>
      <c r="M11" s="50"/>
      <c r="N11" s="50"/>
      <c r="O11" s="50"/>
      <c r="P11" s="50"/>
      <c r="Q11" s="50"/>
      <c r="R11" s="50"/>
      <c r="S11" s="50"/>
      <c r="T11" s="50"/>
      <c r="U11" s="50"/>
      <c r="V11" s="50"/>
      <c r="W11" s="50"/>
      <c r="X11" s="50"/>
      <c r="Y11" s="50"/>
      <c r="Z11" s="50"/>
      <c r="AA11" s="50"/>
      <c r="AB11" s="50"/>
    </row>
    <row r="12" spans="2:28" ht="15.75" customHeight="1">
      <c r="B12" s="198"/>
      <c r="C12" s="200" t="s">
        <v>30</v>
      </c>
      <c r="D12" s="546" t="s">
        <v>1300</v>
      </c>
      <c r="E12" s="547"/>
      <c r="F12" s="202">
        <f>F10+F11</f>
        <v>187453000</v>
      </c>
      <c r="G12" s="198" t="s">
        <v>1315</v>
      </c>
      <c r="H12" s="194"/>
      <c r="I12" s="50"/>
      <c r="J12" s="50"/>
      <c r="K12" s="50"/>
      <c r="L12" s="50"/>
      <c r="M12" s="50"/>
      <c r="N12" s="50"/>
      <c r="O12" s="50"/>
      <c r="P12" s="50"/>
      <c r="Q12" s="50"/>
      <c r="R12" s="50"/>
      <c r="S12" s="50"/>
      <c r="T12" s="50"/>
      <c r="U12" s="50"/>
      <c r="V12" s="50"/>
      <c r="W12" s="50"/>
      <c r="X12" s="50"/>
      <c r="Y12" s="50"/>
      <c r="Z12" s="50"/>
      <c r="AA12" s="50"/>
      <c r="AB12" s="50"/>
    </row>
    <row r="15" spans="2:28" ht="15.75" customHeight="1">
      <c r="B15" s="535" t="s">
        <v>1309</v>
      </c>
      <c r="C15" s="535"/>
      <c r="D15" s="535"/>
      <c r="E15" s="535"/>
      <c r="F15" s="535"/>
      <c r="G15" s="535"/>
      <c r="H15" s="535"/>
      <c r="I15" s="535"/>
      <c r="J15" s="56"/>
      <c r="K15" s="56"/>
      <c r="L15" s="56"/>
      <c r="M15" s="56"/>
      <c r="N15" s="56"/>
      <c r="O15" s="56"/>
      <c r="P15" s="56"/>
      <c r="Q15" s="56"/>
      <c r="R15" s="56"/>
      <c r="S15" s="56"/>
      <c r="T15" s="56"/>
      <c r="U15" s="56"/>
      <c r="V15" s="56"/>
      <c r="W15" s="56"/>
      <c r="X15" s="56"/>
      <c r="Y15" s="56"/>
      <c r="Z15" s="56"/>
      <c r="AA15" s="56"/>
      <c r="AB15" s="56"/>
    </row>
    <row r="16" spans="2:28" ht="15.75" customHeight="1">
      <c r="B16" s="550" t="s">
        <v>1329</v>
      </c>
      <c r="C16" s="550"/>
      <c r="D16" s="550"/>
      <c r="E16" s="550"/>
      <c r="F16" s="550"/>
      <c r="G16" s="550"/>
      <c r="H16" s="550"/>
      <c r="I16" s="550"/>
      <c r="J16" s="56"/>
      <c r="K16" s="56"/>
      <c r="L16" s="56"/>
      <c r="M16" s="56"/>
      <c r="N16" s="56"/>
      <c r="O16" s="56"/>
      <c r="P16" s="56"/>
      <c r="Q16" s="56"/>
      <c r="R16" s="56"/>
      <c r="S16" s="56"/>
      <c r="T16" s="56"/>
      <c r="U16" s="56"/>
      <c r="V16" s="56"/>
      <c r="W16" s="56"/>
      <c r="X16" s="56"/>
      <c r="Y16" s="56"/>
      <c r="Z16" s="56"/>
      <c r="AA16" s="56"/>
      <c r="AB16" s="56"/>
    </row>
    <row r="17" spans="2:28" ht="15.75" customHeight="1">
      <c r="B17" s="62"/>
      <c r="C17" s="56"/>
      <c r="D17" s="56"/>
      <c r="E17" s="55"/>
      <c r="F17" s="56"/>
      <c r="G17" s="56"/>
      <c r="H17" s="56"/>
      <c r="I17" s="170" t="s">
        <v>1287</v>
      </c>
      <c r="J17" s="56"/>
      <c r="K17" s="56"/>
      <c r="L17" s="56"/>
      <c r="M17" s="56"/>
      <c r="N17" s="56"/>
      <c r="O17" s="56"/>
      <c r="P17" s="56"/>
      <c r="Q17" s="56"/>
      <c r="R17" s="56"/>
      <c r="S17" s="56"/>
      <c r="T17" s="56"/>
      <c r="U17" s="56"/>
      <c r="V17" s="56"/>
      <c r="W17" s="56"/>
      <c r="X17" s="56"/>
      <c r="Y17" s="56"/>
      <c r="Z17" s="56"/>
      <c r="AA17" s="56"/>
      <c r="AB17" s="56"/>
    </row>
    <row r="18" spans="2:28" ht="42.75">
      <c r="B18" s="536" t="s">
        <v>6</v>
      </c>
      <c r="C18" s="538" t="s">
        <v>79</v>
      </c>
      <c r="D18" s="150" t="s">
        <v>1311</v>
      </c>
      <c r="E18" s="150" t="s">
        <v>84</v>
      </c>
      <c r="F18" s="150" t="s">
        <v>1312</v>
      </c>
      <c r="G18" s="548" t="s">
        <v>1313</v>
      </c>
      <c r="H18" s="548" t="s">
        <v>1314</v>
      </c>
      <c r="I18" s="551" t="s">
        <v>4</v>
      </c>
      <c r="J18" s="54"/>
      <c r="K18" s="54"/>
      <c r="L18" s="54"/>
      <c r="M18" s="54"/>
      <c r="N18" s="54"/>
      <c r="O18" s="54"/>
      <c r="P18" s="54"/>
      <c r="Q18" s="54"/>
      <c r="R18" s="54"/>
      <c r="S18" s="54"/>
      <c r="T18" s="54"/>
      <c r="U18" s="54"/>
      <c r="V18" s="54"/>
      <c r="W18" s="54"/>
      <c r="X18" s="54"/>
      <c r="Y18" s="54"/>
      <c r="Z18" s="54"/>
      <c r="AA18" s="54"/>
      <c r="AB18" s="54"/>
    </row>
    <row r="19" spans="2:28" ht="15.75">
      <c r="B19" s="537"/>
      <c r="C19" s="539"/>
      <c r="D19" s="207" t="s">
        <v>80</v>
      </c>
      <c r="E19" s="207" t="s">
        <v>80</v>
      </c>
      <c r="F19" s="207" t="s">
        <v>80</v>
      </c>
      <c r="G19" s="549"/>
      <c r="H19" s="549"/>
      <c r="I19" s="552"/>
      <c r="J19" s="54"/>
      <c r="K19" s="54"/>
      <c r="L19" s="54"/>
      <c r="M19" s="54"/>
      <c r="N19" s="54"/>
      <c r="O19" s="54"/>
      <c r="P19" s="54"/>
      <c r="Q19" s="54"/>
      <c r="R19" s="54"/>
      <c r="S19" s="54"/>
      <c r="T19" s="54"/>
      <c r="U19" s="54"/>
      <c r="V19" s="54"/>
      <c r="W19" s="54"/>
      <c r="X19" s="54"/>
      <c r="Y19" s="54"/>
      <c r="Z19" s="54"/>
      <c r="AA19" s="54"/>
      <c r="AB19" s="54"/>
    </row>
    <row r="20" spans="2:28" ht="19.899999999999999" customHeight="1">
      <c r="B20" s="40"/>
      <c r="C20" s="41" t="s">
        <v>30</v>
      </c>
      <c r="D20" s="205"/>
      <c r="E20" s="203"/>
      <c r="F20" s="205"/>
      <c r="G20" s="206">
        <f>G21+G23</f>
        <v>19486800</v>
      </c>
      <c r="H20" s="206">
        <f t="shared" ref="H20" si="0">H21+H23</f>
        <v>97434000</v>
      </c>
      <c r="I20" s="57"/>
      <c r="J20" s="64"/>
      <c r="K20" s="64"/>
      <c r="L20" s="64"/>
      <c r="M20" s="64"/>
      <c r="N20" s="64"/>
      <c r="O20" s="64"/>
      <c r="P20" s="64"/>
      <c r="Q20" s="64"/>
      <c r="R20" s="64"/>
      <c r="S20" s="64"/>
      <c r="T20" s="64"/>
      <c r="U20" s="64"/>
      <c r="V20" s="64"/>
      <c r="W20" s="64"/>
      <c r="X20" s="64"/>
      <c r="Y20" s="64"/>
      <c r="Z20" s="64"/>
      <c r="AA20" s="64"/>
      <c r="AB20" s="64"/>
    </row>
    <row r="21" spans="2:28" ht="15.75">
      <c r="B21" s="65">
        <v>1</v>
      </c>
      <c r="C21" s="66" t="s">
        <v>85</v>
      </c>
      <c r="D21" s="60">
        <v>1</v>
      </c>
      <c r="E21" s="60">
        <v>24</v>
      </c>
      <c r="F21" s="67">
        <f>Luong!D13</f>
        <v>512811</v>
      </c>
      <c r="G21" s="67">
        <f>ROUND(E21*F21,-2)</f>
        <v>12307500</v>
      </c>
      <c r="H21" s="67">
        <f>G21*5</f>
        <v>61537500</v>
      </c>
      <c r="I21" s="66"/>
      <c r="J21" s="68"/>
      <c r="K21" s="68"/>
      <c r="L21" s="68"/>
      <c r="M21" s="68"/>
      <c r="N21" s="68"/>
      <c r="O21" s="68"/>
      <c r="P21" s="68"/>
      <c r="Q21" s="68"/>
      <c r="R21" s="68"/>
      <c r="S21" s="68"/>
      <c r="T21" s="68"/>
      <c r="U21" s="68"/>
      <c r="V21" s="68"/>
      <c r="W21" s="68"/>
      <c r="X21" s="68"/>
      <c r="Y21" s="68"/>
      <c r="Z21" s="68"/>
      <c r="AA21" s="68"/>
      <c r="AB21" s="68"/>
    </row>
    <row r="22" spans="2:28" ht="226.9" hidden="1" customHeight="1">
      <c r="B22" s="60"/>
      <c r="C22" s="61" t="s">
        <v>86</v>
      </c>
      <c r="D22" s="61"/>
      <c r="E22" s="60"/>
      <c r="F22" s="69"/>
      <c r="G22" s="67"/>
      <c r="H22" s="67"/>
      <c r="I22" s="60" t="s">
        <v>87</v>
      </c>
      <c r="J22" s="56"/>
      <c r="K22" s="56"/>
      <c r="L22" s="56"/>
      <c r="M22" s="56"/>
      <c r="N22" s="56"/>
      <c r="O22" s="56"/>
      <c r="P22" s="56"/>
      <c r="Q22" s="56"/>
      <c r="R22" s="56"/>
      <c r="S22" s="56"/>
      <c r="T22" s="56"/>
      <c r="U22" s="56"/>
      <c r="V22" s="56"/>
      <c r="W22" s="56"/>
      <c r="X22" s="56"/>
      <c r="Y22" s="56"/>
      <c r="Z22" s="56"/>
      <c r="AA22" s="56"/>
      <c r="AB22" s="56"/>
    </row>
    <row r="23" spans="2:28" ht="15.75">
      <c r="B23" s="65">
        <v>2</v>
      </c>
      <c r="C23" s="66" t="s">
        <v>88</v>
      </c>
      <c r="D23" s="66"/>
      <c r="E23" s="60"/>
      <c r="F23" s="69"/>
      <c r="G23" s="67">
        <f>SUM(G24:G26)</f>
        <v>7179300</v>
      </c>
      <c r="H23" s="67">
        <f t="shared" ref="H23" si="1">SUM(H24:H26)</f>
        <v>35896500</v>
      </c>
      <c r="I23" s="66"/>
      <c r="J23" s="68"/>
      <c r="K23" s="68"/>
      <c r="L23" s="68"/>
      <c r="M23" s="68"/>
      <c r="N23" s="68"/>
      <c r="O23" s="68"/>
      <c r="P23" s="68"/>
      <c r="Q23" s="68"/>
      <c r="R23" s="68"/>
      <c r="S23" s="68"/>
      <c r="T23" s="68"/>
      <c r="U23" s="68"/>
      <c r="V23" s="68"/>
      <c r="W23" s="68"/>
      <c r="X23" s="68"/>
      <c r="Y23" s="68"/>
      <c r="Z23" s="68"/>
      <c r="AA23" s="68"/>
      <c r="AB23" s="68"/>
    </row>
    <row r="24" spans="2:28" ht="78.75">
      <c r="B24" s="60"/>
      <c r="C24" s="69" t="s">
        <v>89</v>
      </c>
      <c r="D24" s="69"/>
      <c r="E24" s="60">
        <v>4</v>
      </c>
      <c r="F24" s="67">
        <f>Luong!D13</f>
        <v>512811</v>
      </c>
      <c r="G24" s="67">
        <f>ROUND(E24*F24,-2)</f>
        <v>2051200</v>
      </c>
      <c r="H24" s="67">
        <f t="shared" ref="H24:H26" si="2">G24*5</f>
        <v>10256000</v>
      </c>
      <c r="I24" s="533" t="s">
        <v>87</v>
      </c>
      <c r="J24" s="56"/>
      <c r="K24" s="56"/>
      <c r="L24" s="56"/>
      <c r="M24" s="56"/>
      <c r="N24" s="56"/>
      <c r="O24" s="56"/>
      <c r="P24" s="56"/>
      <c r="Q24" s="56"/>
      <c r="R24" s="56"/>
      <c r="S24" s="56"/>
      <c r="T24" s="56"/>
      <c r="U24" s="56"/>
      <c r="V24" s="56"/>
      <c r="W24" s="56"/>
      <c r="X24" s="56"/>
      <c r="Y24" s="56"/>
      <c r="Z24" s="56"/>
      <c r="AA24" s="56"/>
      <c r="AB24" s="56"/>
    </row>
    <row r="25" spans="2:28" ht="78.75">
      <c r="B25" s="60"/>
      <c r="C25" s="69" t="s">
        <v>90</v>
      </c>
      <c r="D25" s="69"/>
      <c r="E25" s="60">
        <v>4</v>
      </c>
      <c r="F25" s="67">
        <f>Luong!D13</f>
        <v>512811</v>
      </c>
      <c r="G25" s="67">
        <f>ROUND(E25*F25,-2)</f>
        <v>2051200</v>
      </c>
      <c r="H25" s="67">
        <f t="shared" si="2"/>
        <v>10256000</v>
      </c>
      <c r="I25" s="534"/>
      <c r="J25" s="56"/>
      <c r="K25" s="56"/>
      <c r="L25" s="56"/>
      <c r="M25" s="56"/>
      <c r="N25" s="56"/>
      <c r="O25" s="56"/>
      <c r="P25" s="56"/>
      <c r="Q25" s="56"/>
      <c r="R25" s="56"/>
      <c r="S25" s="56"/>
      <c r="T25" s="56"/>
      <c r="U25" s="56"/>
      <c r="V25" s="56"/>
      <c r="W25" s="56"/>
      <c r="X25" s="56"/>
      <c r="Y25" s="56"/>
      <c r="Z25" s="56"/>
      <c r="AA25" s="56"/>
      <c r="AB25" s="56"/>
    </row>
    <row r="26" spans="2:28" ht="78.75">
      <c r="B26" s="60"/>
      <c r="C26" s="69" t="s">
        <v>91</v>
      </c>
      <c r="D26" s="69"/>
      <c r="E26" s="60">
        <v>6</v>
      </c>
      <c r="F26" s="67">
        <f>Luong!D13</f>
        <v>512811</v>
      </c>
      <c r="G26" s="67">
        <f>ROUND(E26*F26,-2)</f>
        <v>3076900</v>
      </c>
      <c r="H26" s="67">
        <f t="shared" si="2"/>
        <v>15384500</v>
      </c>
      <c r="I26" s="528"/>
      <c r="J26" s="56"/>
      <c r="K26" s="56"/>
      <c r="L26" s="56"/>
      <c r="M26" s="56"/>
      <c r="N26" s="56"/>
      <c r="O26" s="56"/>
      <c r="P26" s="56"/>
      <c r="Q26" s="56"/>
      <c r="R26" s="56"/>
      <c r="S26" s="56"/>
      <c r="T26" s="56"/>
      <c r="U26" s="56"/>
      <c r="V26" s="56"/>
      <c r="W26" s="56"/>
      <c r="X26" s="56"/>
      <c r="Y26" s="56"/>
      <c r="Z26" s="56"/>
      <c r="AA26" s="56"/>
      <c r="AB26" s="56"/>
    </row>
    <row r="27" spans="2:28" ht="15.75" customHeight="1">
      <c r="B27" s="55"/>
      <c r="C27" s="56"/>
      <c r="D27" s="56"/>
      <c r="E27" s="55"/>
      <c r="F27" s="56"/>
      <c r="G27" s="56"/>
      <c r="H27" s="56"/>
      <c r="I27" s="56"/>
      <c r="J27" s="56"/>
      <c r="K27" s="56"/>
      <c r="L27" s="56"/>
      <c r="M27" s="56"/>
      <c r="N27" s="56"/>
      <c r="O27" s="56"/>
      <c r="P27" s="56"/>
      <c r="Q27" s="56"/>
      <c r="R27" s="56"/>
      <c r="S27" s="56"/>
      <c r="T27" s="56"/>
      <c r="U27" s="56"/>
      <c r="V27" s="56"/>
      <c r="W27" s="56"/>
      <c r="X27" s="56"/>
      <c r="Y27" s="56"/>
      <c r="Z27" s="56"/>
      <c r="AA27" s="56"/>
      <c r="AB27" s="56"/>
    </row>
    <row r="28" spans="2:28" ht="15.75" customHeight="1">
      <c r="B28" s="55"/>
      <c r="C28" s="56"/>
      <c r="D28" s="56"/>
      <c r="E28" s="55"/>
      <c r="F28" s="56"/>
      <c r="G28" s="56"/>
      <c r="H28" s="56"/>
      <c r="I28" s="56"/>
      <c r="J28" s="56"/>
      <c r="K28" s="56"/>
      <c r="L28" s="56"/>
      <c r="M28" s="56"/>
      <c r="N28" s="56"/>
      <c r="O28" s="56"/>
      <c r="P28" s="56"/>
      <c r="Q28" s="56"/>
      <c r="R28" s="56"/>
      <c r="S28" s="56"/>
      <c r="T28" s="56"/>
      <c r="U28" s="56"/>
      <c r="V28" s="56"/>
      <c r="W28" s="56"/>
      <c r="X28" s="56"/>
      <c r="Y28" s="56"/>
      <c r="Z28" s="56"/>
      <c r="AA28" s="56"/>
      <c r="AB28" s="56"/>
    </row>
    <row r="29" spans="2:28" ht="15.75" customHeight="1">
      <c r="B29" s="55"/>
      <c r="C29" s="56"/>
      <c r="D29" s="56"/>
      <c r="E29" s="55"/>
      <c r="F29" s="56"/>
      <c r="G29" s="56"/>
      <c r="H29" s="56"/>
      <c r="I29" s="56"/>
      <c r="J29" s="56"/>
      <c r="K29" s="56"/>
      <c r="L29" s="56"/>
      <c r="M29" s="56"/>
      <c r="N29" s="56"/>
      <c r="O29" s="56"/>
      <c r="P29" s="56"/>
      <c r="Q29" s="56"/>
      <c r="R29" s="56"/>
      <c r="S29" s="56"/>
      <c r="T29" s="56"/>
      <c r="U29" s="56"/>
      <c r="V29" s="56"/>
      <c r="W29" s="56"/>
      <c r="X29" s="56"/>
      <c r="Y29" s="56"/>
      <c r="Z29" s="56"/>
      <c r="AA29" s="56"/>
      <c r="AB29" s="56"/>
    </row>
    <row r="30" spans="2:28" ht="15.75" customHeight="1">
      <c r="B30" s="55"/>
      <c r="C30" s="56"/>
      <c r="D30" s="56"/>
      <c r="E30" s="55"/>
      <c r="F30" s="56"/>
      <c r="G30" s="56"/>
      <c r="H30" s="56"/>
      <c r="I30" s="56"/>
      <c r="J30" s="56"/>
      <c r="K30" s="56"/>
      <c r="L30" s="56"/>
      <c r="M30" s="56"/>
      <c r="N30" s="56"/>
      <c r="O30" s="56"/>
      <c r="P30" s="56"/>
      <c r="Q30" s="56"/>
      <c r="R30" s="56"/>
      <c r="S30" s="56"/>
      <c r="T30" s="56"/>
      <c r="U30" s="56"/>
      <c r="V30" s="56"/>
      <c r="W30" s="56"/>
      <c r="X30" s="56"/>
      <c r="Y30" s="56"/>
      <c r="Z30" s="56"/>
      <c r="AA30" s="56"/>
      <c r="AB30" s="56"/>
    </row>
    <row r="31" spans="2:28" ht="15.75" customHeight="1">
      <c r="B31" s="55"/>
      <c r="C31" s="56"/>
      <c r="D31" s="56"/>
      <c r="E31" s="55"/>
      <c r="F31" s="56"/>
      <c r="G31" s="56"/>
      <c r="H31" s="56"/>
      <c r="I31" s="56"/>
      <c r="J31" s="56"/>
      <c r="K31" s="56"/>
      <c r="L31" s="56"/>
      <c r="M31" s="56"/>
      <c r="N31" s="56"/>
      <c r="O31" s="56"/>
      <c r="P31" s="56"/>
      <c r="Q31" s="56"/>
      <c r="R31" s="56"/>
      <c r="S31" s="56"/>
      <c r="T31" s="56"/>
      <c r="U31" s="56"/>
      <c r="V31" s="56"/>
      <c r="W31" s="56"/>
      <c r="X31" s="56"/>
      <c r="Y31" s="56"/>
      <c r="Z31" s="56"/>
      <c r="AA31" s="56"/>
      <c r="AB31" s="56"/>
    </row>
    <row r="32" spans="2:28" ht="15.75" customHeight="1">
      <c r="B32" s="55"/>
      <c r="C32" s="56"/>
      <c r="D32" s="56"/>
      <c r="E32" s="55"/>
      <c r="F32" s="56"/>
      <c r="G32" s="56"/>
      <c r="H32" s="56"/>
      <c r="I32" s="56"/>
      <c r="J32" s="56"/>
      <c r="K32" s="56"/>
      <c r="L32" s="56"/>
      <c r="M32" s="56"/>
      <c r="N32" s="56"/>
      <c r="O32" s="56"/>
      <c r="P32" s="56"/>
      <c r="Q32" s="56"/>
      <c r="R32" s="56"/>
      <c r="S32" s="56"/>
      <c r="T32" s="56"/>
      <c r="U32" s="56"/>
      <c r="V32" s="56"/>
      <c r="W32" s="56"/>
      <c r="X32" s="56"/>
      <c r="Y32" s="56"/>
      <c r="Z32" s="56"/>
      <c r="AA32" s="56"/>
      <c r="AB32" s="56"/>
    </row>
    <row r="33" spans="2:28" ht="15.75" customHeight="1">
      <c r="B33" s="55"/>
      <c r="C33" s="56"/>
      <c r="D33" s="56"/>
      <c r="E33" s="55"/>
      <c r="F33" s="56"/>
      <c r="G33" s="56"/>
      <c r="H33" s="56"/>
      <c r="I33" s="56"/>
      <c r="J33" s="56"/>
      <c r="K33" s="56"/>
      <c r="L33" s="56"/>
      <c r="M33" s="56"/>
      <c r="N33" s="56"/>
      <c r="O33" s="56"/>
      <c r="P33" s="56"/>
      <c r="Q33" s="56"/>
      <c r="R33" s="56"/>
      <c r="S33" s="56"/>
      <c r="T33" s="56"/>
      <c r="U33" s="56"/>
      <c r="V33" s="56"/>
      <c r="W33" s="56"/>
      <c r="X33" s="56"/>
      <c r="Y33" s="56"/>
      <c r="Z33" s="56"/>
      <c r="AA33" s="56"/>
      <c r="AB33" s="56"/>
    </row>
    <row r="34" spans="2:28" ht="15.75" customHeight="1">
      <c r="B34" s="55"/>
      <c r="C34" s="56"/>
      <c r="D34" s="56"/>
      <c r="E34" s="55"/>
      <c r="F34" s="56"/>
      <c r="G34" s="56"/>
      <c r="H34" s="56"/>
      <c r="I34" s="56"/>
      <c r="J34" s="56"/>
      <c r="K34" s="56"/>
      <c r="L34" s="56"/>
      <c r="M34" s="56"/>
      <c r="N34" s="56"/>
      <c r="O34" s="56"/>
      <c r="P34" s="56"/>
      <c r="Q34" s="56"/>
      <c r="R34" s="56"/>
      <c r="S34" s="56"/>
      <c r="T34" s="56"/>
      <c r="U34" s="56"/>
      <c r="V34" s="56"/>
      <c r="W34" s="56"/>
      <c r="X34" s="56"/>
      <c r="Y34" s="56"/>
      <c r="Z34" s="56"/>
      <c r="AA34" s="56"/>
      <c r="AB34" s="56"/>
    </row>
    <row r="35" spans="2:28" ht="15.75" customHeight="1">
      <c r="B35" s="55"/>
      <c r="C35" s="56"/>
      <c r="D35" s="56"/>
      <c r="E35" s="55"/>
      <c r="F35" s="56"/>
      <c r="G35" s="56"/>
      <c r="H35" s="56"/>
      <c r="I35" s="56"/>
      <c r="J35" s="56"/>
      <c r="K35" s="56"/>
      <c r="L35" s="56"/>
      <c r="M35" s="56"/>
      <c r="N35" s="56"/>
      <c r="O35" s="56"/>
      <c r="P35" s="56"/>
      <c r="Q35" s="56"/>
      <c r="R35" s="56"/>
      <c r="S35" s="56"/>
      <c r="T35" s="56"/>
      <c r="U35" s="56"/>
      <c r="V35" s="56"/>
      <c r="W35" s="56"/>
      <c r="X35" s="56"/>
      <c r="Y35" s="56"/>
      <c r="Z35" s="56"/>
      <c r="AA35" s="56"/>
      <c r="AB35" s="56"/>
    </row>
    <row r="36" spans="2:28" ht="15.75" customHeight="1">
      <c r="B36" s="55"/>
      <c r="C36" s="56"/>
      <c r="D36" s="56"/>
      <c r="E36" s="55"/>
      <c r="F36" s="56"/>
      <c r="G36" s="56"/>
      <c r="H36" s="56"/>
      <c r="I36" s="56"/>
      <c r="J36" s="56"/>
      <c r="K36" s="56"/>
      <c r="L36" s="56"/>
      <c r="M36" s="56"/>
      <c r="N36" s="56"/>
      <c r="O36" s="56"/>
      <c r="P36" s="56"/>
      <c r="Q36" s="56"/>
      <c r="R36" s="56"/>
      <c r="S36" s="56"/>
      <c r="T36" s="56"/>
      <c r="U36" s="56"/>
      <c r="V36" s="56"/>
      <c r="W36" s="56"/>
      <c r="X36" s="56"/>
      <c r="Y36" s="56"/>
      <c r="Z36" s="56"/>
      <c r="AA36" s="56"/>
      <c r="AB36" s="56"/>
    </row>
    <row r="37" spans="2:28" ht="15.75" customHeight="1">
      <c r="B37" s="55"/>
      <c r="C37" s="56"/>
      <c r="D37" s="56"/>
      <c r="E37" s="55"/>
      <c r="F37" s="56"/>
      <c r="G37" s="56"/>
      <c r="H37" s="56"/>
      <c r="I37" s="56"/>
      <c r="J37" s="56"/>
      <c r="K37" s="56"/>
      <c r="L37" s="56"/>
      <c r="M37" s="56"/>
      <c r="N37" s="56"/>
      <c r="O37" s="56"/>
      <c r="P37" s="56"/>
      <c r="Q37" s="56"/>
      <c r="R37" s="56"/>
      <c r="S37" s="56"/>
      <c r="T37" s="56"/>
      <c r="U37" s="56"/>
      <c r="V37" s="56"/>
      <c r="W37" s="56"/>
      <c r="X37" s="56"/>
      <c r="Y37" s="56"/>
      <c r="Z37" s="56"/>
      <c r="AA37" s="56"/>
      <c r="AB37" s="56"/>
    </row>
    <row r="38" spans="2:28" ht="15.75" customHeight="1">
      <c r="B38" s="55"/>
      <c r="C38" s="56"/>
      <c r="D38" s="56"/>
      <c r="E38" s="55"/>
      <c r="F38" s="56"/>
      <c r="G38" s="56"/>
      <c r="H38" s="56"/>
      <c r="I38" s="56"/>
      <c r="J38" s="56"/>
      <c r="K38" s="56"/>
      <c r="L38" s="56"/>
      <c r="M38" s="56"/>
      <c r="N38" s="56"/>
      <c r="O38" s="56"/>
      <c r="P38" s="56"/>
      <c r="Q38" s="56"/>
      <c r="R38" s="56"/>
      <c r="S38" s="56"/>
      <c r="T38" s="56"/>
      <c r="U38" s="56"/>
      <c r="V38" s="56"/>
      <c r="W38" s="56"/>
      <c r="X38" s="56"/>
      <c r="Y38" s="56"/>
      <c r="Z38" s="56"/>
      <c r="AA38" s="56"/>
      <c r="AB38" s="56"/>
    </row>
    <row r="39" spans="2:28" ht="15.75" customHeight="1">
      <c r="B39" s="55"/>
      <c r="C39" s="56"/>
      <c r="D39" s="56"/>
      <c r="E39" s="55"/>
      <c r="F39" s="56"/>
      <c r="G39" s="56"/>
      <c r="H39" s="56"/>
      <c r="I39" s="56"/>
      <c r="J39" s="56"/>
      <c r="K39" s="56"/>
      <c r="L39" s="56"/>
      <c r="M39" s="56"/>
      <c r="N39" s="56"/>
      <c r="O39" s="56"/>
      <c r="P39" s="56"/>
      <c r="Q39" s="56"/>
      <c r="R39" s="56"/>
      <c r="S39" s="56"/>
      <c r="T39" s="56"/>
      <c r="U39" s="56"/>
      <c r="V39" s="56"/>
      <c r="W39" s="56"/>
      <c r="X39" s="56"/>
      <c r="Y39" s="56"/>
      <c r="Z39" s="56"/>
      <c r="AA39" s="56"/>
      <c r="AB39" s="56"/>
    </row>
    <row r="40" spans="2:28" ht="15.75" customHeight="1">
      <c r="B40" s="55"/>
      <c r="C40" s="56"/>
      <c r="D40" s="56"/>
      <c r="E40" s="55"/>
      <c r="F40" s="56"/>
      <c r="G40" s="56"/>
      <c r="H40" s="56"/>
      <c r="I40" s="56"/>
      <c r="J40" s="56"/>
      <c r="K40" s="56"/>
      <c r="L40" s="56"/>
      <c r="M40" s="56"/>
      <c r="N40" s="56"/>
      <c r="O40" s="56"/>
      <c r="P40" s="56"/>
      <c r="Q40" s="56"/>
      <c r="R40" s="56"/>
      <c r="S40" s="56"/>
      <c r="T40" s="56"/>
      <c r="U40" s="56"/>
      <c r="V40" s="56"/>
      <c r="W40" s="56"/>
      <c r="X40" s="56"/>
      <c r="Y40" s="56"/>
      <c r="Z40" s="56"/>
      <c r="AA40" s="56"/>
      <c r="AB40" s="56"/>
    </row>
    <row r="41" spans="2:28" ht="15.75" customHeight="1">
      <c r="B41" s="55"/>
      <c r="C41" s="56"/>
      <c r="D41" s="56"/>
      <c r="E41" s="55"/>
      <c r="F41" s="56"/>
      <c r="G41" s="56"/>
      <c r="H41" s="56"/>
      <c r="I41" s="56"/>
      <c r="J41" s="56"/>
      <c r="K41" s="56"/>
      <c r="L41" s="56"/>
      <c r="M41" s="56"/>
      <c r="N41" s="56"/>
      <c r="O41" s="56"/>
      <c r="P41" s="56"/>
      <c r="Q41" s="56"/>
      <c r="R41" s="56"/>
      <c r="S41" s="56"/>
      <c r="T41" s="56"/>
      <c r="U41" s="56"/>
      <c r="V41" s="56"/>
      <c r="W41" s="56"/>
      <c r="X41" s="56"/>
      <c r="Y41" s="56"/>
      <c r="Z41" s="56"/>
      <c r="AA41" s="56"/>
      <c r="AB41" s="56"/>
    </row>
    <row r="42" spans="2:28" ht="15.75" customHeight="1">
      <c r="B42" s="55"/>
      <c r="C42" s="56"/>
      <c r="D42" s="56"/>
      <c r="E42" s="55"/>
      <c r="F42" s="56"/>
      <c r="G42" s="56"/>
      <c r="H42" s="56"/>
      <c r="I42" s="56"/>
      <c r="J42" s="56"/>
      <c r="K42" s="56"/>
      <c r="L42" s="56"/>
      <c r="M42" s="56"/>
      <c r="N42" s="56"/>
      <c r="O42" s="56"/>
      <c r="P42" s="56"/>
      <c r="Q42" s="56"/>
      <c r="R42" s="56"/>
      <c r="S42" s="56"/>
      <c r="T42" s="56"/>
      <c r="U42" s="56"/>
      <c r="V42" s="56"/>
      <c r="W42" s="56"/>
      <c r="X42" s="56"/>
      <c r="Y42" s="56"/>
      <c r="Z42" s="56"/>
      <c r="AA42" s="56"/>
      <c r="AB42" s="56"/>
    </row>
    <row r="43" spans="2:28" ht="15.75" customHeight="1">
      <c r="B43" s="55"/>
      <c r="C43" s="56"/>
      <c r="D43" s="56"/>
      <c r="E43" s="55"/>
      <c r="F43" s="56"/>
      <c r="G43" s="56"/>
      <c r="H43" s="56"/>
      <c r="I43" s="56"/>
      <c r="J43" s="56"/>
      <c r="K43" s="56"/>
      <c r="L43" s="56"/>
      <c r="M43" s="56"/>
      <c r="N43" s="56"/>
      <c r="O43" s="56"/>
      <c r="P43" s="56"/>
      <c r="Q43" s="56"/>
      <c r="R43" s="56"/>
      <c r="S43" s="56"/>
      <c r="T43" s="56"/>
      <c r="U43" s="56"/>
      <c r="V43" s="56"/>
      <c r="W43" s="56"/>
      <c r="X43" s="56"/>
      <c r="Y43" s="56"/>
      <c r="Z43" s="56"/>
      <c r="AA43" s="56"/>
      <c r="AB43" s="56"/>
    </row>
    <row r="44" spans="2:28" ht="15.75" customHeight="1">
      <c r="B44" s="55"/>
      <c r="C44" s="56"/>
      <c r="D44" s="56"/>
      <c r="E44" s="55"/>
      <c r="F44" s="56"/>
      <c r="G44" s="56"/>
      <c r="H44" s="56"/>
      <c r="I44" s="56"/>
      <c r="J44" s="56"/>
      <c r="K44" s="56"/>
      <c r="L44" s="56"/>
      <c r="M44" s="56"/>
      <c r="N44" s="56"/>
      <c r="O44" s="56"/>
      <c r="P44" s="56"/>
      <c r="Q44" s="56"/>
      <c r="R44" s="56"/>
      <c r="S44" s="56"/>
      <c r="T44" s="56"/>
      <c r="U44" s="56"/>
      <c r="V44" s="56"/>
      <c r="W44" s="56"/>
      <c r="X44" s="56"/>
      <c r="Y44" s="56"/>
      <c r="Z44" s="56"/>
      <c r="AA44" s="56"/>
      <c r="AB44" s="56"/>
    </row>
    <row r="45" spans="2:28" ht="15.75" customHeight="1">
      <c r="B45" s="55"/>
      <c r="C45" s="56"/>
      <c r="D45" s="56"/>
      <c r="E45" s="55"/>
      <c r="F45" s="56"/>
      <c r="G45" s="56"/>
      <c r="H45" s="56"/>
      <c r="I45" s="56"/>
      <c r="J45" s="56"/>
      <c r="K45" s="56"/>
      <c r="L45" s="56"/>
      <c r="M45" s="56"/>
      <c r="N45" s="56"/>
      <c r="O45" s="56"/>
      <c r="P45" s="56"/>
      <c r="Q45" s="56"/>
      <c r="R45" s="56"/>
      <c r="S45" s="56"/>
      <c r="T45" s="56"/>
      <c r="U45" s="56"/>
      <c r="V45" s="56"/>
      <c r="W45" s="56"/>
      <c r="X45" s="56"/>
      <c r="Y45" s="56"/>
      <c r="Z45" s="56"/>
      <c r="AA45" s="56"/>
      <c r="AB45" s="56"/>
    </row>
    <row r="46" spans="2:28" ht="15.75" customHeight="1">
      <c r="B46" s="55"/>
      <c r="C46" s="56"/>
      <c r="D46" s="56"/>
      <c r="E46" s="55"/>
      <c r="F46" s="56"/>
      <c r="G46" s="56"/>
      <c r="H46" s="56"/>
      <c r="I46" s="56"/>
      <c r="J46" s="56"/>
      <c r="K46" s="56"/>
      <c r="L46" s="56"/>
      <c r="M46" s="56"/>
      <c r="N46" s="56"/>
      <c r="O46" s="56"/>
      <c r="P46" s="56"/>
      <c r="Q46" s="56"/>
      <c r="R46" s="56"/>
      <c r="S46" s="56"/>
      <c r="T46" s="56"/>
      <c r="U46" s="56"/>
      <c r="V46" s="56"/>
      <c r="W46" s="56"/>
      <c r="X46" s="56"/>
      <c r="Y46" s="56"/>
      <c r="Z46" s="56"/>
      <c r="AA46" s="56"/>
      <c r="AB46" s="56"/>
    </row>
    <row r="47" spans="2:28" ht="15.75" customHeight="1">
      <c r="B47" s="55"/>
      <c r="C47" s="56"/>
      <c r="D47" s="56"/>
      <c r="E47" s="55"/>
      <c r="F47" s="56"/>
      <c r="G47" s="56"/>
      <c r="H47" s="56"/>
      <c r="I47" s="56"/>
      <c r="J47" s="56"/>
      <c r="K47" s="56"/>
      <c r="L47" s="56"/>
      <c r="M47" s="56"/>
      <c r="N47" s="56"/>
      <c r="O47" s="56"/>
      <c r="P47" s="56"/>
      <c r="Q47" s="56"/>
      <c r="R47" s="56"/>
      <c r="S47" s="56"/>
      <c r="T47" s="56"/>
      <c r="U47" s="56"/>
      <c r="V47" s="56"/>
      <c r="W47" s="56"/>
      <c r="X47" s="56"/>
      <c r="Y47" s="56"/>
      <c r="Z47" s="56"/>
      <c r="AA47" s="56"/>
      <c r="AB47" s="56"/>
    </row>
    <row r="48" spans="2:28" ht="15.75" customHeight="1">
      <c r="B48" s="55"/>
      <c r="C48" s="56"/>
      <c r="D48" s="56"/>
      <c r="E48" s="55"/>
      <c r="F48" s="56"/>
      <c r="G48" s="56"/>
      <c r="H48" s="56"/>
      <c r="I48" s="56"/>
      <c r="J48" s="56"/>
      <c r="K48" s="56"/>
      <c r="L48" s="56"/>
      <c r="M48" s="56"/>
      <c r="N48" s="56"/>
      <c r="O48" s="56"/>
      <c r="P48" s="56"/>
      <c r="Q48" s="56"/>
      <c r="R48" s="56"/>
      <c r="S48" s="56"/>
      <c r="T48" s="56"/>
      <c r="U48" s="56"/>
      <c r="V48" s="56"/>
      <c r="W48" s="56"/>
      <c r="X48" s="56"/>
      <c r="Y48" s="56"/>
      <c r="Z48" s="56"/>
      <c r="AA48" s="56"/>
      <c r="AB48" s="56"/>
    </row>
    <row r="49" spans="2:28" ht="15.75" customHeight="1">
      <c r="B49" s="55"/>
      <c r="C49" s="56"/>
      <c r="D49" s="56"/>
      <c r="E49" s="55"/>
      <c r="F49" s="56"/>
      <c r="G49" s="56"/>
      <c r="H49" s="56"/>
      <c r="I49" s="56"/>
      <c r="J49" s="56"/>
      <c r="K49" s="56"/>
      <c r="L49" s="56"/>
      <c r="M49" s="56"/>
      <c r="N49" s="56"/>
      <c r="O49" s="56"/>
      <c r="P49" s="56"/>
      <c r="Q49" s="56"/>
      <c r="R49" s="56"/>
      <c r="S49" s="56"/>
      <c r="T49" s="56"/>
      <c r="U49" s="56"/>
      <c r="V49" s="56"/>
      <c r="W49" s="56"/>
      <c r="X49" s="56"/>
      <c r="Y49" s="56"/>
      <c r="Z49" s="56"/>
      <c r="AA49" s="56"/>
      <c r="AB49" s="56"/>
    </row>
    <row r="50" spans="2:28" ht="15.75" customHeight="1">
      <c r="B50" s="55"/>
      <c r="C50" s="56"/>
      <c r="D50" s="56"/>
      <c r="E50" s="55"/>
      <c r="F50" s="56"/>
      <c r="G50" s="56"/>
      <c r="H50" s="56"/>
      <c r="I50" s="56"/>
      <c r="J50" s="56"/>
      <c r="K50" s="56"/>
      <c r="L50" s="56"/>
      <c r="M50" s="56"/>
      <c r="N50" s="56"/>
      <c r="O50" s="56"/>
      <c r="P50" s="56"/>
      <c r="Q50" s="56"/>
      <c r="R50" s="56"/>
      <c r="S50" s="56"/>
      <c r="T50" s="56"/>
      <c r="U50" s="56"/>
      <c r="V50" s="56"/>
      <c r="W50" s="56"/>
      <c r="X50" s="56"/>
      <c r="Y50" s="56"/>
      <c r="Z50" s="56"/>
      <c r="AA50" s="56"/>
      <c r="AB50" s="56"/>
    </row>
    <row r="51" spans="2:28" ht="15.75" customHeight="1">
      <c r="B51" s="55"/>
      <c r="C51" s="56"/>
      <c r="D51" s="56"/>
      <c r="E51" s="55"/>
      <c r="F51" s="56"/>
      <c r="G51" s="56"/>
      <c r="H51" s="56"/>
      <c r="I51" s="56"/>
      <c r="J51" s="56"/>
      <c r="K51" s="56"/>
      <c r="L51" s="56"/>
      <c r="M51" s="56"/>
      <c r="N51" s="56"/>
      <c r="O51" s="56"/>
      <c r="P51" s="56"/>
      <c r="Q51" s="56"/>
      <c r="R51" s="56"/>
      <c r="S51" s="56"/>
      <c r="T51" s="56"/>
      <c r="U51" s="56"/>
      <c r="V51" s="56"/>
      <c r="W51" s="56"/>
      <c r="X51" s="56"/>
      <c r="Y51" s="56"/>
      <c r="Z51" s="56"/>
      <c r="AA51" s="56"/>
      <c r="AB51" s="56"/>
    </row>
    <row r="52" spans="2:28" ht="15.75" customHeight="1">
      <c r="B52" s="55"/>
      <c r="C52" s="56"/>
      <c r="D52" s="56"/>
      <c r="E52" s="55"/>
      <c r="F52" s="56"/>
      <c r="G52" s="56"/>
      <c r="H52" s="56"/>
      <c r="I52" s="56"/>
      <c r="J52" s="56"/>
      <c r="K52" s="56"/>
      <c r="L52" s="56"/>
      <c r="M52" s="56"/>
      <c r="N52" s="56"/>
      <c r="O52" s="56"/>
      <c r="P52" s="56"/>
      <c r="Q52" s="56"/>
      <c r="R52" s="56"/>
      <c r="S52" s="56"/>
      <c r="T52" s="56"/>
      <c r="U52" s="56"/>
      <c r="V52" s="56"/>
      <c r="W52" s="56"/>
      <c r="X52" s="56"/>
      <c r="Y52" s="56"/>
      <c r="Z52" s="56"/>
      <c r="AA52" s="56"/>
      <c r="AB52" s="56"/>
    </row>
    <row r="53" spans="2:28" ht="15.75" customHeight="1">
      <c r="B53" s="55"/>
      <c r="C53" s="56"/>
      <c r="D53" s="56"/>
      <c r="E53" s="55"/>
      <c r="F53" s="56"/>
      <c r="G53" s="56"/>
      <c r="H53" s="56"/>
      <c r="I53" s="56"/>
      <c r="J53" s="56"/>
      <c r="K53" s="56"/>
      <c r="L53" s="56"/>
      <c r="M53" s="56"/>
      <c r="N53" s="56"/>
      <c r="O53" s="56"/>
      <c r="P53" s="56"/>
      <c r="Q53" s="56"/>
      <c r="R53" s="56"/>
      <c r="S53" s="56"/>
      <c r="T53" s="56"/>
      <c r="U53" s="56"/>
      <c r="V53" s="56"/>
      <c r="W53" s="56"/>
      <c r="X53" s="56"/>
      <c r="Y53" s="56"/>
      <c r="Z53" s="56"/>
      <c r="AA53" s="56"/>
      <c r="AB53" s="56"/>
    </row>
    <row r="54" spans="2:28" ht="15.75" customHeight="1">
      <c r="B54" s="55"/>
      <c r="C54" s="56"/>
      <c r="D54" s="56"/>
      <c r="E54" s="55"/>
      <c r="F54" s="56"/>
      <c r="G54" s="56"/>
      <c r="H54" s="56"/>
      <c r="I54" s="56"/>
      <c r="J54" s="56"/>
      <c r="K54" s="56"/>
      <c r="L54" s="56"/>
      <c r="M54" s="56"/>
      <c r="N54" s="56"/>
      <c r="O54" s="56"/>
      <c r="P54" s="56"/>
      <c r="Q54" s="56"/>
      <c r="R54" s="56"/>
      <c r="S54" s="56"/>
      <c r="T54" s="56"/>
      <c r="U54" s="56"/>
      <c r="V54" s="56"/>
      <c r="W54" s="56"/>
      <c r="X54" s="56"/>
      <c r="Y54" s="56"/>
      <c r="Z54" s="56"/>
      <c r="AA54" s="56"/>
      <c r="AB54" s="56"/>
    </row>
    <row r="55" spans="2:28" ht="15.75" customHeight="1">
      <c r="B55" s="55"/>
      <c r="C55" s="56"/>
      <c r="D55" s="56"/>
      <c r="E55" s="55"/>
      <c r="F55" s="56"/>
      <c r="G55" s="56"/>
      <c r="H55" s="56"/>
      <c r="I55" s="56"/>
      <c r="J55" s="56"/>
      <c r="K55" s="56"/>
      <c r="L55" s="56"/>
      <c r="M55" s="56"/>
      <c r="N55" s="56"/>
      <c r="O55" s="56"/>
      <c r="P55" s="56"/>
      <c r="Q55" s="56"/>
      <c r="R55" s="56"/>
      <c r="S55" s="56"/>
      <c r="T55" s="56"/>
      <c r="U55" s="56"/>
      <c r="V55" s="56"/>
      <c r="W55" s="56"/>
      <c r="X55" s="56"/>
      <c r="Y55" s="56"/>
      <c r="Z55" s="56"/>
      <c r="AA55" s="56"/>
      <c r="AB55" s="56"/>
    </row>
    <row r="56" spans="2:28" ht="15.75" customHeight="1">
      <c r="B56" s="55"/>
      <c r="C56" s="56"/>
      <c r="D56" s="56"/>
      <c r="E56" s="55"/>
      <c r="F56" s="56"/>
      <c r="G56" s="56"/>
      <c r="H56" s="56"/>
      <c r="I56" s="56"/>
      <c r="J56" s="56"/>
      <c r="K56" s="56"/>
      <c r="L56" s="56"/>
      <c r="M56" s="56"/>
      <c r="N56" s="56"/>
      <c r="O56" s="56"/>
      <c r="P56" s="56"/>
      <c r="Q56" s="56"/>
      <c r="R56" s="56"/>
      <c r="S56" s="56"/>
      <c r="T56" s="56"/>
      <c r="U56" s="56"/>
      <c r="V56" s="56"/>
      <c r="W56" s="56"/>
      <c r="X56" s="56"/>
      <c r="Y56" s="56"/>
      <c r="Z56" s="56"/>
      <c r="AA56" s="56"/>
      <c r="AB56" s="56"/>
    </row>
    <row r="57" spans="2:28" ht="15.75" customHeight="1">
      <c r="B57" s="55"/>
      <c r="C57" s="56"/>
      <c r="D57" s="56"/>
      <c r="E57" s="55"/>
      <c r="F57" s="56"/>
      <c r="G57" s="56"/>
      <c r="H57" s="56"/>
      <c r="I57" s="56"/>
      <c r="J57" s="56"/>
      <c r="K57" s="56"/>
      <c r="L57" s="56"/>
      <c r="M57" s="56"/>
      <c r="N57" s="56"/>
      <c r="O57" s="56"/>
      <c r="P57" s="56"/>
      <c r="Q57" s="56"/>
      <c r="R57" s="56"/>
      <c r="S57" s="56"/>
      <c r="T57" s="56"/>
      <c r="U57" s="56"/>
      <c r="V57" s="56"/>
      <c r="W57" s="56"/>
      <c r="X57" s="56"/>
      <c r="Y57" s="56"/>
      <c r="Z57" s="56"/>
      <c r="AA57" s="56"/>
      <c r="AB57" s="56"/>
    </row>
    <row r="58" spans="2:28" ht="15.75" customHeight="1">
      <c r="B58" s="55"/>
      <c r="C58" s="56"/>
      <c r="D58" s="56"/>
      <c r="E58" s="55"/>
      <c r="F58" s="56"/>
      <c r="G58" s="56"/>
      <c r="H58" s="56"/>
      <c r="I58" s="56"/>
      <c r="J58" s="56"/>
      <c r="K58" s="56"/>
      <c r="L58" s="56"/>
      <c r="M58" s="56"/>
      <c r="N58" s="56"/>
      <c r="O58" s="56"/>
      <c r="P58" s="56"/>
      <c r="Q58" s="56"/>
      <c r="R58" s="56"/>
      <c r="S58" s="56"/>
      <c r="T58" s="56"/>
      <c r="U58" s="56"/>
      <c r="V58" s="56"/>
      <c r="W58" s="56"/>
      <c r="X58" s="56"/>
      <c r="Y58" s="56"/>
      <c r="Z58" s="56"/>
      <c r="AA58" s="56"/>
      <c r="AB58" s="56"/>
    </row>
    <row r="59" spans="2:28" ht="15.75" customHeight="1">
      <c r="B59" s="55"/>
      <c r="C59" s="56"/>
      <c r="D59" s="56"/>
      <c r="E59" s="55"/>
      <c r="F59" s="56"/>
      <c r="G59" s="56"/>
      <c r="H59" s="56"/>
      <c r="I59" s="56"/>
      <c r="J59" s="56"/>
      <c r="K59" s="56"/>
      <c r="L59" s="56"/>
      <c r="M59" s="56"/>
      <c r="N59" s="56"/>
      <c r="O59" s="56"/>
      <c r="P59" s="56"/>
      <c r="Q59" s="56"/>
      <c r="R59" s="56"/>
      <c r="S59" s="56"/>
      <c r="T59" s="56"/>
      <c r="U59" s="56"/>
      <c r="V59" s="56"/>
      <c r="W59" s="56"/>
      <c r="X59" s="56"/>
      <c r="Y59" s="56"/>
      <c r="Z59" s="56"/>
      <c r="AA59" s="56"/>
      <c r="AB59" s="56"/>
    </row>
    <row r="60" spans="2:28" ht="15.75" customHeight="1">
      <c r="B60" s="55"/>
      <c r="C60" s="56"/>
      <c r="D60" s="56"/>
      <c r="E60" s="55"/>
      <c r="F60" s="56"/>
      <c r="G60" s="56"/>
      <c r="H60" s="56"/>
      <c r="I60" s="56"/>
      <c r="J60" s="56"/>
      <c r="K60" s="56"/>
      <c r="L60" s="56"/>
      <c r="M60" s="56"/>
      <c r="N60" s="56"/>
      <c r="O60" s="56"/>
      <c r="P60" s="56"/>
      <c r="Q60" s="56"/>
      <c r="R60" s="56"/>
      <c r="S60" s="56"/>
      <c r="T60" s="56"/>
      <c r="U60" s="56"/>
      <c r="V60" s="56"/>
      <c r="W60" s="56"/>
      <c r="X60" s="56"/>
      <c r="Y60" s="56"/>
      <c r="Z60" s="56"/>
      <c r="AA60" s="56"/>
      <c r="AB60" s="56"/>
    </row>
    <row r="61" spans="2:28" ht="15.75" customHeight="1">
      <c r="B61" s="55"/>
      <c r="C61" s="56"/>
      <c r="D61" s="56"/>
      <c r="E61" s="55"/>
      <c r="F61" s="56"/>
      <c r="G61" s="56"/>
      <c r="H61" s="56"/>
      <c r="I61" s="56"/>
      <c r="J61" s="56"/>
      <c r="K61" s="56"/>
      <c r="L61" s="56"/>
      <c r="M61" s="56"/>
      <c r="N61" s="56"/>
      <c r="O61" s="56"/>
      <c r="P61" s="56"/>
      <c r="Q61" s="56"/>
      <c r="R61" s="56"/>
      <c r="S61" s="56"/>
      <c r="T61" s="56"/>
      <c r="U61" s="56"/>
      <c r="V61" s="56"/>
      <c r="W61" s="56"/>
      <c r="X61" s="56"/>
      <c r="Y61" s="56"/>
      <c r="Z61" s="56"/>
      <c r="AA61" s="56"/>
      <c r="AB61" s="56"/>
    </row>
    <row r="62" spans="2:28" ht="15.75" customHeight="1">
      <c r="B62" s="55"/>
      <c r="C62" s="56"/>
      <c r="D62" s="56"/>
      <c r="E62" s="55"/>
      <c r="F62" s="56"/>
      <c r="G62" s="56"/>
      <c r="H62" s="56"/>
      <c r="I62" s="56"/>
      <c r="J62" s="56"/>
      <c r="K62" s="56"/>
      <c r="L62" s="56"/>
      <c r="M62" s="56"/>
      <c r="N62" s="56"/>
      <c r="O62" s="56"/>
      <c r="P62" s="56"/>
      <c r="Q62" s="56"/>
      <c r="R62" s="56"/>
      <c r="S62" s="56"/>
      <c r="T62" s="56"/>
      <c r="U62" s="56"/>
      <c r="V62" s="56"/>
      <c r="W62" s="56"/>
      <c r="X62" s="56"/>
      <c r="Y62" s="56"/>
      <c r="Z62" s="56"/>
      <c r="AA62" s="56"/>
      <c r="AB62" s="56"/>
    </row>
    <row r="63" spans="2:28" ht="15.75" customHeight="1">
      <c r="B63" s="55"/>
      <c r="C63" s="56"/>
      <c r="D63" s="56"/>
      <c r="E63" s="55"/>
      <c r="F63" s="56"/>
      <c r="G63" s="56"/>
      <c r="H63" s="56"/>
      <c r="I63" s="56"/>
      <c r="J63" s="56"/>
      <c r="K63" s="56"/>
      <c r="L63" s="56"/>
      <c r="M63" s="56"/>
      <c r="N63" s="56"/>
      <c r="O63" s="56"/>
      <c r="P63" s="56"/>
      <c r="Q63" s="56"/>
      <c r="R63" s="56"/>
      <c r="S63" s="56"/>
      <c r="T63" s="56"/>
      <c r="U63" s="56"/>
      <c r="V63" s="56"/>
      <c r="W63" s="56"/>
      <c r="X63" s="56"/>
      <c r="Y63" s="56"/>
      <c r="Z63" s="56"/>
      <c r="AA63" s="56"/>
      <c r="AB63" s="56"/>
    </row>
    <row r="64" spans="2:28" ht="15.75" customHeight="1">
      <c r="B64" s="55"/>
      <c r="C64" s="56"/>
      <c r="D64" s="56"/>
      <c r="E64" s="55"/>
      <c r="F64" s="56"/>
      <c r="G64" s="56"/>
      <c r="H64" s="56"/>
      <c r="I64" s="56"/>
      <c r="J64" s="56"/>
      <c r="K64" s="56"/>
      <c r="L64" s="56"/>
      <c r="M64" s="56"/>
      <c r="N64" s="56"/>
      <c r="O64" s="56"/>
      <c r="P64" s="56"/>
      <c r="Q64" s="56"/>
      <c r="R64" s="56"/>
      <c r="S64" s="56"/>
      <c r="T64" s="56"/>
      <c r="U64" s="56"/>
      <c r="V64" s="56"/>
      <c r="W64" s="56"/>
      <c r="X64" s="56"/>
      <c r="Y64" s="56"/>
      <c r="Z64" s="56"/>
      <c r="AA64" s="56"/>
      <c r="AB64" s="56"/>
    </row>
    <row r="65" spans="2:28" ht="15.75" customHeight="1">
      <c r="B65" s="55"/>
      <c r="C65" s="56"/>
      <c r="D65" s="56"/>
      <c r="E65" s="55"/>
      <c r="F65" s="56"/>
      <c r="G65" s="56"/>
      <c r="H65" s="56"/>
      <c r="I65" s="56"/>
      <c r="J65" s="56"/>
      <c r="K65" s="56"/>
      <c r="L65" s="56"/>
      <c r="M65" s="56"/>
      <c r="N65" s="56"/>
      <c r="O65" s="56"/>
      <c r="P65" s="56"/>
      <c r="Q65" s="56"/>
      <c r="R65" s="56"/>
      <c r="S65" s="56"/>
      <c r="T65" s="56"/>
      <c r="U65" s="56"/>
      <c r="V65" s="56"/>
      <c r="W65" s="56"/>
      <c r="X65" s="56"/>
      <c r="Y65" s="56"/>
      <c r="Z65" s="56"/>
      <c r="AA65" s="56"/>
      <c r="AB65" s="56"/>
    </row>
    <row r="66" spans="2:28" ht="15.75" customHeight="1">
      <c r="B66" s="55"/>
      <c r="C66" s="56"/>
      <c r="D66" s="56"/>
      <c r="E66" s="55"/>
      <c r="F66" s="56"/>
      <c r="G66" s="56"/>
      <c r="H66" s="56"/>
      <c r="I66" s="56"/>
      <c r="J66" s="56"/>
      <c r="K66" s="56"/>
      <c r="L66" s="56"/>
      <c r="M66" s="56"/>
      <c r="N66" s="56"/>
      <c r="O66" s="56"/>
      <c r="P66" s="56"/>
      <c r="Q66" s="56"/>
      <c r="R66" s="56"/>
      <c r="S66" s="56"/>
      <c r="T66" s="56"/>
      <c r="U66" s="56"/>
      <c r="V66" s="56"/>
      <c r="W66" s="56"/>
      <c r="X66" s="56"/>
      <c r="Y66" s="56"/>
      <c r="Z66" s="56"/>
      <c r="AA66" s="56"/>
      <c r="AB66" s="56"/>
    </row>
    <row r="67" spans="2:28" ht="15.75" customHeight="1">
      <c r="B67" s="55"/>
      <c r="C67" s="56"/>
      <c r="D67" s="56"/>
      <c r="E67" s="55"/>
      <c r="F67" s="56"/>
      <c r="G67" s="56"/>
      <c r="H67" s="56"/>
      <c r="I67" s="56"/>
      <c r="J67" s="56"/>
      <c r="K67" s="56"/>
      <c r="L67" s="56"/>
      <c r="M67" s="56"/>
      <c r="N67" s="56"/>
      <c r="O67" s="56"/>
      <c r="P67" s="56"/>
      <c r="Q67" s="56"/>
      <c r="R67" s="56"/>
      <c r="S67" s="56"/>
      <c r="T67" s="56"/>
      <c r="U67" s="56"/>
      <c r="V67" s="56"/>
      <c r="W67" s="56"/>
      <c r="X67" s="56"/>
      <c r="Y67" s="56"/>
      <c r="Z67" s="56"/>
      <c r="AA67" s="56"/>
      <c r="AB67" s="56"/>
    </row>
    <row r="68" spans="2:28" ht="15.75" customHeight="1">
      <c r="B68" s="55"/>
      <c r="C68" s="56"/>
      <c r="D68" s="56"/>
      <c r="E68" s="55"/>
      <c r="F68" s="56"/>
      <c r="G68" s="56"/>
      <c r="H68" s="56"/>
      <c r="I68" s="56"/>
      <c r="J68" s="56"/>
      <c r="K68" s="56"/>
      <c r="L68" s="56"/>
      <c r="M68" s="56"/>
      <c r="N68" s="56"/>
      <c r="O68" s="56"/>
      <c r="P68" s="56"/>
      <c r="Q68" s="56"/>
      <c r="R68" s="56"/>
      <c r="S68" s="56"/>
      <c r="T68" s="56"/>
      <c r="U68" s="56"/>
      <c r="V68" s="56"/>
      <c r="W68" s="56"/>
      <c r="X68" s="56"/>
      <c r="Y68" s="56"/>
      <c r="Z68" s="56"/>
      <c r="AA68" s="56"/>
      <c r="AB68" s="56"/>
    </row>
    <row r="69" spans="2:28" ht="15.75" customHeight="1">
      <c r="B69" s="55"/>
      <c r="C69" s="56"/>
      <c r="D69" s="56"/>
      <c r="E69" s="55"/>
      <c r="F69" s="56"/>
      <c r="G69" s="56"/>
      <c r="H69" s="56"/>
      <c r="I69" s="56"/>
      <c r="J69" s="56"/>
      <c r="K69" s="56"/>
      <c r="L69" s="56"/>
      <c r="M69" s="56"/>
      <c r="N69" s="56"/>
      <c r="O69" s="56"/>
      <c r="P69" s="56"/>
      <c r="Q69" s="56"/>
      <c r="R69" s="56"/>
      <c r="S69" s="56"/>
      <c r="T69" s="56"/>
      <c r="U69" s="56"/>
      <c r="V69" s="56"/>
      <c r="W69" s="56"/>
      <c r="X69" s="56"/>
      <c r="Y69" s="56"/>
      <c r="Z69" s="56"/>
      <c r="AA69" s="56"/>
      <c r="AB69" s="56"/>
    </row>
    <row r="70" spans="2:28" ht="15.75" customHeight="1">
      <c r="B70" s="55"/>
      <c r="C70" s="56"/>
      <c r="D70" s="56"/>
      <c r="E70" s="55"/>
      <c r="F70" s="56"/>
      <c r="G70" s="56"/>
      <c r="H70" s="56"/>
      <c r="I70" s="56"/>
      <c r="J70" s="56"/>
      <c r="K70" s="56"/>
      <c r="L70" s="56"/>
      <c r="M70" s="56"/>
      <c r="N70" s="56"/>
      <c r="O70" s="56"/>
      <c r="P70" s="56"/>
      <c r="Q70" s="56"/>
      <c r="R70" s="56"/>
      <c r="S70" s="56"/>
      <c r="T70" s="56"/>
      <c r="U70" s="56"/>
      <c r="V70" s="56"/>
      <c r="W70" s="56"/>
      <c r="X70" s="56"/>
      <c r="Y70" s="56"/>
      <c r="Z70" s="56"/>
      <c r="AA70" s="56"/>
      <c r="AB70" s="56"/>
    </row>
    <row r="71" spans="2:28" ht="15.75" customHeight="1">
      <c r="B71" s="55"/>
      <c r="C71" s="56"/>
      <c r="D71" s="56"/>
      <c r="E71" s="55"/>
      <c r="F71" s="56"/>
      <c r="G71" s="56"/>
      <c r="H71" s="56"/>
      <c r="I71" s="56"/>
      <c r="J71" s="56"/>
      <c r="K71" s="56"/>
      <c r="L71" s="56"/>
      <c r="M71" s="56"/>
      <c r="N71" s="56"/>
      <c r="O71" s="56"/>
      <c r="P71" s="56"/>
      <c r="Q71" s="56"/>
      <c r="R71" s="56"/>
      <c r="S71" s="56"/>
      <c r="T71" s="56"/>
      <c r="U71" s="56"/>
      <c r="V71" s="56"/>
      <c r="W71" s="56"/>
      <c r="X71" s="56"/>
      <c r="Y71" s="56"/>
      <c r="Z71" s="56"/>
      <c r="AA71" s="56"/>
      <c r="AB71" s="56"/>
    </row>
    <row r="72" spans="2:28" ht="15.75" customHeight="1">
      <c r="B72" s="55"/>
      <c r="C72" s="56"/>
      <c r="D72" s="56"/>
      <c r="E72" s="55"/>
      <c r="F72" s="56"/>
      <c r="G72" s="56"/>
      <c r="H72" s="56"/>
      <c r="I72" s="56"/>
      <c r="J72" s="56"/>
      <c r="K72" s="56"/>
      <c r="L72" s="56"/>
      <c r="M72" s="56"/>
      <c r="N72" s="56"/>
      <c r="O72" s="56"/>
      <c r="P72" s="56"/>
      <c r="Q72" s="56"/>
      <c r="R72" s="56"/>
      <c r="S72" s="56"/>
      <c r="T72" s="56"/>
      <c r="U72" s="56"/>
      <c r="V72" s="56"/>
      <c r="W72" s="56"/>
      <c r="X72" s="56"/>
      <c r="Y72" s="56"/>
      <c r="Z72" s="56"/>
      <c r="AA72" s="56"/>
      <c r="AB72" s="56"/>
    </row>
    <row r="73" spans="2:28" ht="15.75" customHeight="1">
      <c r="B73" s="55"/>
      <c r="C73" s="56"/>
      <c r="D73" s="56"/>
      <c r="E73" s="55"/>
      <c r="F73" s="56"/>
      <c r="G73" s="56"/>
      <c r="H73" s="56"/>
      <c r="I73" s="56"/>
      <c r="J73" s="56"/>
      <c r="K73" s="56"/>
      <c r="L73" s="56"/>
      <c r="M73" s="56"/>
      <c r="N73" s="56"/>
      <c r="O73" s="56"/>
      <c r="P73" s="56"/>
      <c r="Q73" s="56"/>
      <c r="R73" s="56"/>
      <c r="S73" s="56"/>
      <c r="T73" s="56"/>
      <c r="U73" s="56"/>
      <c r="V73" s="56"/>
      <c r="W73" s="56"/>
      <c r="X73" s="56"/>
      <c r="Y73" s="56"/>
      <c r="Z73" s="56"/>
      <c r="AA73" s="56"/>
      <c r="AB73" s="56"/>
    </row>
    <row r="74" spans="2:28" ht="15.75" customHeight="1">
      <c r="B74" s="55"/>
      <c r="C74" s="56"/>
      <c r="D74" s="56"/>
      <c r="E74" s="55"/>
      <c r="F74" s="56"/>
      <c r="G74" s="56"/>
      <c r="H74" s="56"/>
      <c r="I74" s="56"/>
      <c r="J74" s="56"/>
      <c r="K74" s="56"/>
      <c r="L74" s="56"/>
      <c r="M74" s="56"/>
      <c r="N74" s="56"/>
      <c r="O74" s="56"/>
      <c r="P74" s="56"/>
      <c r="Q74" s="56"/>
      <c r="R74" s="56"/>
      <c r="S74" s="56"/>
      <c r="T74" s="56"/>
      <c r="U74" s="56"/>
      <c r="V74" s="56"/>
      <c r="W74" s="56"/>
      <c r="X74" s="56"/>
      <c r="Y74" s="56"/>
      <c r="Z74" s="56"/>
      <c r="AA74" s="56"/>
      <c r="AB74" s="56"/>
    </row>
    <row r="75" spans="2:28" ht="15.75" customHeight="1">
      <c r="B75" s="55"/>
      <c r="C75" s="56"/>
      <c r="D75" s="56"/>
      <c r="E75" s="55"/>
      <c r="F75" s="56"/>
      <c r="G75" s="56"/>
      <c r="H75" s="56"/>
      <c r="I75" s="56"/>
      <c r="J75" s="56"/>
      <c r="K75" s="56"/>
      <c r="L75" s="56"/>
      <c r="M75" s="56"/>
      <c r="N75" s="56"/>
      <c r="O75" s="56"/>
      <c r="P75" s="56"/>
      <c r="Q75" s="56"/>
      <c r="R75" s="56"/>
      <c r="S75" s="56"/>
      <c r="T75" s="56"/>
      <c r="U75" s="56"/>
      <c r="V75" s="56"/>
      <c r="W75" s="56"/>
      <c r="X75" s="56"/>
      <c r="Y75" s="56"/>
      <c r="Z75" s="56"/>
      <c r="AA75" s="56"/>
      <c r="AB75" s="56"/>
    </row>
    <row r="76" spans="2:28" ht="15.75" customHeight="1">
      <c r="B76" s="55"/>
      <c r="C76" s="56"/>
      <c r="D76" s="56"/>
      <c r="E76" s="55"/>
      <c r="F76" s="56"/>
      <c r="G76" s="56"/>
      <c r="H76" s="56"/>
      <c r="I76" s="56"/>
      <c r="J76" s="56"/>
      <c r="K76" s="56"/>
      <c r="L76" s="56"/>
      <c r="M76" s="56"/>
      <c r="N76" s="56"/>
      <c r="O76" s="56"/>
      <c r="P76" s="56"/>
      <c r="Q76" s="56"/>
      <c r="R76" s="56"/>
      <c r="S76" s="56"/>
      <c r="T76" s="56"/>
      <c r="U76" s="56"/>
      <c r="V76" s="56"/>
      <c r="W76" s="56"/>
      <c r="X76" s="56"/>
      <c r="Y76" s="56"/>
      <c r="Z76" s="56"/>
      <c r="AA76" s="56"/>
      <c r="AB76" s="56"/>
    </row>
    <row r="77" spans="2:28" ht="15.75" customHeight="1">
      <c r="B77" s="55"/>
      <c r="C77" s="56"/>
      <c r="D77" s="56"/>
      <c r="E77" s="55"/>
      <c r="F77" s="56"/>
      <c r="G77" s="56"/>
      <c r="H77" s="56"/>
      <c r="I77" s="56"/>
      <c r="J77" s="56"/>
      <c r="K77" s="56"/>
      <c r="L77" s="56"/>
      <c r="M77" s="56"/>
      <c r="N77" s="56"/>
      <c r="O77" s="56"/>
      <c r="P77" s="56"/>
      <c r="Q77" s="56"/>
      <c r="R77" s="56"/>
      <c r="S77" s="56"/>
      <c r="T77" s="56"/>
      <c r="U77" s="56"/>
      <c r="V77" s="56"/>
      <c r="W77" s="56"/>
      <c r="X77" s="56"/>
      <c r="Y77" s="56"/>
      <c r="Z77" s="56"/>
      <c r="AA77" s="56"/>
      <c r="AB77" s="56"/>
    </row>
    <row r="78" spans="2:28" ht="15.75" customHeight="1">
      <c r="B78" s="55"/>
      <c r="C78" s="56"/>
      <c r="D78" s="56"/>
      <c r="E78" s="55"/>
      <c r="F78" s="56"/>
      <c r="G78" s="56"/>
      <c r="H78" s="56"/>
      <c r="I78" s="56"/>
      <c r="J78" s="56"/>
      <c r="K78" s="56"/>
      <c r="L78" s="56"/>
      <c r="M78" s="56"/>
      <c r="N78" s="56"/>
      <c r="O78" s="56"/>
      <c r="P78" s="56"/>
      <c r="Q78" s="56"/>
      <c r="R78" s="56"/>
      <c r="S78" s="56"/>
      <c r="T78" s="56"/>
      <c r="U78" s="56"/>
      <c r="V78" s="56"/>
      <c r="W78" s="56"/>
      <c r="X78" s="56"/>
      <c r="Y78" s="56"/>
      <c r="Z78" s="56"/>
      <c r="AA78" s="56"/>
      <c r="AB78" s="56"/>
    </row>
    <row r="79" spans="2:28" ht="15.75" customHeight="1">
      <c r="B79" s="55"/>
      <c r="C79" s="56"/>
      <c r="D79" s="56"/>
      <c r="E79" s="55"/>
      <c r="F79" s="56"/>
      <c r="G79" s="56"/>
      <c r="H79" s="56"/>
      <c r="I79" s="56"/>
      <c r="J79" s="56"/>
      <c r="K79" s="56"/>
      <c r="L79" s="56"/>
      <c r="M79" s="56"/>
      <c r="N79" s="56"/>
      <c r="O79" s="56"/>
      <c r="P79" s="56"/>
      <c r="Q79" s="56"/>
      <c r="R79" s="56"/>
      <c r="S79" s="56"/>
      <c r="T79" s="56"/>
      <c r="U79" s="56"/>
      <c r="V79" s="56"/>
      <c r="W79" s="56"/>
      <c r="X79" s="56"/>
      <c r="Y79" s="56"/>
      <c r="Z79" s="56"/>
      <c r="AA79" s="56"/>
      <c r="AB79" s="56"/>
    </row>
    <row r="80" spans="2:28" ht="15.75" customHeight="1">
      <c r="B80" s="55"/>
      <c r="C80" s="56"/>
      <c r="D80" s="56"/>
      <c r="E80" s="55"/>
      <c r="F80" s="56"/>
      <c r="G80" s="56"/>
      <c r="H80" s="56"/>
      <c r="I80" s="56"/>
      <c r="J80" s="56"/>
      <c r="K80" s="56"/>
      <c r="L80" s="56"/>
      <c r="M80" s="56"/>
      <c r="N80" s="56"/>
      <c r="O80" s="56"/>
      <c r="P80" s="56"/>
      <c r="Q80" s="56"/>
      <c r="R80" s="56"/>
      <c r="S80" s="56"/>
      <c r="T80" s="56"/>
      <c r="U80" s="56"/>
      <c r="V80" s="56"/>
      <c r="W80" s="56"/>
      <c r="X80" s="56"/>
      <c r="Y80" s="56"/>
      <c r="Z80" s="56"/>
      <c r="AA80" s="56"/>
      <c r="AB80" s="56"/>
    </row>
    <row r="81" spans="2:28" ht="15.75" customHeight="1">
      <c r="B81" s="55"/>
      <c r="C81" s="56"/>
      <c r="D81" s="56"/>
      <c r="E81" s="55"/>
      <c r="F81" s="56"/>
      <c r="G81" s="56"/>
      <c r="H81" s="56"/>
      <c r="I81" s="56"/>
      <c r="J81" s="56"/>
      <c r="K81" s="56"/>
      <c r="L81" s="56"/>
      <c r="M81" s="56"/>
      <c r="N81" s="56"/>
      <c r="O81" s="56"/>
      <c r="P81" s="56"/>
      <c r="Q81" s="56"/>
      <c r="R81" s="56"/>
      <c r="S81" s="56"/>
      <c r="T81" s="56"/>
      <c r="U81" s="56"/>
      <c r="V81" s="56"/>
      <c r="W81" s="56"/>
      <c r="X81" s="56"/>
      <c r="Y81" s="56"/>
      <c r="Z81" s="56"/>
      <c r="AA81" s="56"/>
      <c r="AB81" s="56"/>
    </row>
    <row r="82" spans="2:28" ht="15.75" customHeight="1">
      <c r="B82" s="55"/>
      <c r="C82" s="56"/>
      <c r="D82" s="56"/>
      <c r="E82" s="55"/>
      <c r="F82" s="56"/>
      <c r="G82" s="56"/>
      <c r="H82" s="56"/>
      <c r="I82" s="56"/>
      <c r="J82" s="56"/>
      <c r="K82" s="56"/>
      <c r="L82" s="56"/>
      <c r="M82" s="56"/>
      <c r="N82" s="56"/>
      <c r="O82" s="56"/>
      <c r="P82" s="56"/>
      <c r="Q82" s="56"/>
      <c r="R82" s="56"/>
      <c r="S82" s="56"/>
      <c r="T82" s="56"/>
      <c r="U82" s="56"/>
      <c r="V82" s="56"/>
      <c r="W82" s="56"/>
      <c r="X82" s="56"/>
      <c r="Y82" s="56"/>
      <c r="Z82" s="56"/>
      <c r="AA82" s="56"/>
      <c r="AB82" s="56"/>
    </row>
    <row r="83" spans="2:28" ht="15.75" customHeight="1">
      <c r="B83" s="55"/>
      <c r="C83" s="56"/>
      <c r="D83" s="56"/>
      <c r="E83" s="55"/>
      <c r="F83" s="56"/>
      <c r="G83" s="56"/>
      <c r="H83" s="56"/>
      <c r="I83" s="56"/>
      <c r="J83" s="56"/>
      <c r="K83" s="56"/>
      <c r="L83" s="56"/>
      <c r="M83" s="56"/>
      <c r="N83" s="56"/>
      <c r="O83" s="56"/>
      <c r="P83" s="56"/>
      <c r="Q83" s="56"/>
      <c r="R83" s="56"/>
      <c r="S83" s="56"/>
      <c r="T83" s="56"/>
      <c r="U83" s="56"/>
      <c r="V83" s="56"/>
      <c r="W83" s="56"/>
      <c r="X83" s="56"/>
      <c r="Y83" s="56"/>
      <c r="Z83" s="56"/>
      <c r="AA83" s="56"/>
      <c r="AB83" s="56"/>
    </row>
    <row r="84" spans="2:28" ht="15.75" customHeight="1">
      <c r="B84" s="55"/>
      <c r="C84" s="56"/>
      <c r="D84" s="56"/>
      <c r="E84" s="55"/>
      <c r="F84" s="56"/>
      <c r="G84" s="56"/>
      <c r="H84" s="56"/>
      <c r="I84" s="56"/>
      <c r="J84" s="56"/>
      <c r="K84" s="56"/>
      <c r="L84" s="56"/>
      <c r="M84" s="56"/>
      <c r="N84" s="56"/>
      <c r="O84" s="56"/>
      <c r="P84" s="56"/>
      <c r="Q84" s="56"/>
      <c r="R84" s="56"/>
      <c r="S84" s="56"/>
      <c r="T84" s="56"/>
      <c r="U84" s="56"/>
      <c r="V84" s="56"/>
      <c r="W84" s="56"/>
      <c r="X84" s="56"/>
      <c r="Y84" s="56"/>
      <c r="Z84" s="56"/>
      <c r="AA84" s="56"/>
      <c r="AB84" s="56"/>
    </row>
    <row r="85" spans="2:28" ht="15.75" customHeight="1">
      <c r="B85" s="55"/>
      <c r="C85" s="56"/>
      <c r="D85" s="56"/>
      <c r="E85" s="55"/>
      <c r="F85" s="56"/>
      <c r="G85" s="56"/>
      <c r="H85" s="56"/>
      <c r="I85" s="56"/>
      <c r="J85" s="56"/>
      <c r="K85" s="56"/>
      <c r="L85" s="56"/>
      <c r="M85" s="56"/>
      <c r="N85" s="56"/>
      <c r="O85" s="56"/>
      <c r="P85" s="56"/>
      <c r="Q85" s="56"/>
      <c r="R85" s="56"/>
      <c r="S85" s="56"/>
      <c r="T85" s="56"/>
      <c r="U85" s="56"/>
      <c r="V85" s="56"/>
      <c r="W85" s="56"/>
      <c r="X85" s="56"/>
      <c r="Y85" s="56"/>
      <c r="Z85" s="56"/>
      <c r="AA85" s="56"/>
      <c r="AB85" s="56"/>
    </row>
    <row r="86" spans="2:28" ht="15.75" customHeight="1">
      <c r="B86" s="55"/>
      <c r="C86" s="56"/>
      <c r="D86" s="56"/>
      <c r="E86" s="55"/>
      <c r="F86" s="56"/>
      <c r="G86" s="56"/>
      <c r="H86" s="56"/>
      <c r="I86" s="56"/>
      <c r="J86" s="56"/>
      <c r="K86" s="56"/>
      <c r="L86" s="56"/>
      <c r="M86" s="56"/>
      <c r="N86" s="56"/>
      <c r="O86" s="56"/>
      <c r="P86" s="56"/>
      <c r="Q86" s="56"/>
      <c r="R86" s="56"/>
      <c r="S86" s="56"/>
      <c r="T86" s="56"/>
      <c r="U86" s="56"/>
      <c r="V86" s="56"/>
      <c r="W86" s="56"/>
      <c r="X86" s="56"/>
      <c r="Y86" s="56"/>
      <c r="Z86" s="56"/>
      <c r="AA86" s="56"/>
      <c r="AB86" s="56"/>
    </row>
    <row r="87" spans="2:28" ht="15.75" customHeight="1">
      <c r="B87" s="55"/>
      <c r="C87" s="56"/>
      <c r="D87" s="56"/>
      <c r="E87" s="55"/>
      <c r="F87" s="56"/>
      <c r="G87" s="56"/>
      <c r="H87" s="56"/>
      <c r="I87" s="56"/>
      <c r="J87" s="56"/>
      <c r="K87" s="56"/>
      <c r="L87" s="56"/>
      <c r="M87" s="56"/>
      <c r="N87" s="56"/>
      <c r="O87" s="56"/>
      <c r="P87" s="56"/>
      <c r="Q87" s="56"/>
      <c r="R87" s="56"/>
      <c r="S87" s="56"/>
      <c r="T87" s="56"/>
      <c r="U87" s="56"/>
      <c r="V87" s="56"/>
      <c r="W87" s="56"/>
      <c r="X87" s="56"/>
      <c r="Y87" s="56"/>
      <c r="Z87" s="56"/>
      <c r="AA87" s="56"/>
      <c r="AB87" s="56"/>
    </row>
    <row r="88" spans="2:28" ht="15.75" customHeight="1">
      <c r="B88" s="55"/>
      <c r="C88" s="56"/>
      <c r="D88" s="56"/>
      <c r="E88" s="55"/>
      <c r="F88" s="56"/>
      <c r="G88" s="56"/>
      <c r="H88" s="56"/>
      <c r="I88" s="56"/>
      <c r="J88" s="56"/>
      <c r="K88" s="56"/>
      <c r="L88" s="56"/>
      <c r="M88" s="56"/>
      <c r="N88" s="56"/>
      <c r="O88" s="56"/>
      <c r="P88" s="56"/>
      <c r="Q88" s="56"/>
      <c r="R88" s="56"/>
      <c r="S88" s="56"/>
      <c r="T88" s="56"/>
      <c r="U88" s="56"/>
      <c r="V88" s="56"/>
      <c r="W88" s="56"/>
      <c r="X88" s="56"/>
      <c r="Y88" s="56"/>
      <c r="Z88" s="56"/>
      <c r="AA88" s="56"/>
      <c r="AB88" s="56"/>
    </row>
    <row r="89" spans="2:28" ht="15.75" customHeight="1">
      <c r="B89" s="55"/>
      <c r="C89" s="56"/>
      <c r="D89" s="56"/>
      <c r="E89" s="55"/>
      <c r="F89" s="56"/>
      <c r="G89" s="56"/>
      <c r="H89" s="56"/>
      <c r="I89" s="56"/>
      <c r="J89" s="56"/>
      <c r="K89" s="56"/>
      <c r="L89" s="56"/>
      <c r="M89" s="56"/>
      <c r="N89" s="56"/>
      <c r="O89" s="56"/>
      <c r="P89" s="56"/>
      <c r="Q89" s="56"/>
      <c r="R89" s="56"/>
      <c r="S89" s="56"/>
      <c r="T89" s="56"/>
      <c r="U89" s="56"/>
      <c r="V89" s="56"/>
      <c r="W89" s="56"/>
      <c r="X89" s="56"/>
      <c r="Y89" s="56"/>
      <c r="Z89" s="56"/>
      <c r="AA89" s="56"/>
      <c r="AB89" s="56"/>
    </row>
    <row r="90" spans="2:28" ht="15.75" customHeight="1">
      <c r="B90" s="55"/>
      <c r="C90" s="56"/>
      <c r="D90" s="56"/>
      <c r="E90" s="55"/>
      <c r="F90" s="56"/>
      <c r="G90" s="56"/>
      <c r="H90" s="56"/>
      <c r="I90" s="56"/>
      <c r="J90" s="56"/>
      <c r="K90" s="56"/>
      <c r="L90" s="56"/>
      <c r="M90" s="56"/>
      <c r="N90" s="56"/>
      <c r="O90" s="56"/>
      <c r="P90" s="56"/>
      <c r="Q90" s="56"/>
      <c r="R90" s="56"/>
      <c r="S90" s="56"/>
      <c r="T90" s="56"/>
      <c r="U90" s="56"/>
      <c r="V90" s="56"/>
      <c r="W90" s="56"/>
      <c r="X90" s="56"/>
      <c r="Y90" s="56"/>
      <c r="Z90" s="56"/>
      <c r="AA90" s="56"/>
      <c r="AB90" s="56"/>
    </row>
    <row r="91" spans="2:28" ht="15.75" customHeight="1">
      <c r="B91" s="55"/>
      <c r="C91" s="56"/>
      <c r="D91" s="56"/>
      <c r="E91" s="55"/>
      <c r="F91" s="56"/>
      <c r="G91" s="56"/>
      <c r="H91" s="56"/>
      <c r="I91" s="56"/>
      <c r="J91" s="56"/>
      <c r="K91" s="56"/>
      <c r="L91" s="56"/>
      <c r="M91" s="56"/>
      <c r="N91" s="56"/>
      <c r="O91" s="56"/>
      <c r="P91" s="56"/>
      <c r="Q91" s="56"/>
      <c r="R91" s="56"/>
      <c r="S91" s="56"/>
      <c r="T91" s="56"/>
      <c r="U91" s="56"/>
      <c r="V91" s="56"/>
      <c r="W91" s="56"/>
      <c r="X91" s="56"/>
      <c r="Y91" s="56"/>
      <c r="Z91" s="56"/>
      <c r="AA91" s="56"/>
      <c r="AB91" s="56"/>
    </row>
    <row r="92" spans="2:28" ht="15.75" customHeight="1">
      <c r="B92" s="55"/>
      <c r="C92" s="56"/>
      <c r="D92" s="56"/>
      <c r="E92" s="55"/>
      <c r="F92" s="56"/>
      <c r="G92" s="56"/>
      <c r="H92" s="56"/>
      <c r="I92" s="56"/>
      <c r="J92" s="56"/>
      <c r="K92" s="56"/>
      <c r="L92" s="56"/>
      <c r="M92" s="56"/>
      <c r="N92" s="56"/>
      <c r="O92" s="56"/>
      <c r="P92" s="56"/>
      <c r="Q92" s="56"/>
      <c r="R92" s="56"/>
      <c r="S92" s="56"/>
      <c r="T92" s="56"/>
      <c r="U92" s="56"/>
      <c r="V92" s="56"/>
      <c r="W92" s="56"/>
      <c r="X92" s="56"/>
      <c r="Y92" s="56"/>
      <c r="Z92" s="56"/>
      <c r="AA92" s="56"/>
      <c r="AB92" s="56"/>
    </row>
    <row r="93" spans="2:28" ht="15.75" customHeight="1">
      <c r="B93" s="55"/>
      <c r="C93" s="56"/>
      <c r="D93" s="56"/>
      <c r="E93" s="55"/>
      <c r="F93" s="56"/>
      <c r="G93" s="56"/>
      <c r="H93" s="56"/>
      <c r="I93" s="56"/>
      <c r="J93" s="56"/>
      <c r="K93" s="56"/>
      <c r="L93" s="56"/>
      <c r="M93" s="56"/>
      <c r="N93" s="56"/>
      <c r="O93" s="56"/>
      <c r="P93" s="56"/>
      <c r="Q93" s="56"/>
      <c r="R93" s="56"/>
      <c r="S93" s="56"/>
      <c r="T93" s="56"/>
      <c r="U93" s="56"/>
      <c r="V93" s="56"/>
      <c r="W93" s="56"/>
      <c r="X93" s="56"/>
      <c r="Y93" s="56"/>
      <c r="Z93" s="56"/>
      <c r="AA93" s="56"/>
      <c r="AB93" s="56"/>
    </row>
    <row r="94" spans="2:28" ht="15.75" customHeight="1">
      <c r="B94" s="55"/>
      <c r="C94" s="56"/>
      <c r="D94" s="56"/>
      <c r="E94" s="55"/>
      <c r="F94" s="56"/>
      <c r="G94" s="56"/>
      <c r="H94" s="56"/>
      <c r="I94" s="56"/>
      <c r="J94" s="56"/>
      <c r="K94" s="56"/>
      <c r="L94" s="56"/>
      <c r="M94" s="56"/>
      <c r="N94" s="56"/>
      <c r="O94" s="56"/>
      <c r="P94" s="56"/>
      <c r="Q94" s="56"/>
      <c r="R94" s="56"/>
      <c r="S94" s="56"/>
      <c r="T94" s="56"/>
      <c r="U94" s="56"/>
      <c r="V94" s="56"/>
      <c r="W94" s="56"/>
      <c r="X94" s="56"/>
      <c r="Y94" s="56"/>
      <c r="Z94" s="56"/>
      <c r="AA94" s="56"/>
      <c r="AB94" s="56"/>
    </row>
    <row r="95" spans="2:28" ht="15.75" customHeight="1">
      <c r="B95" s="55"/>
      <c r="C95" s="56"/>
      <c r="D95" s="56"/>
      <c r="E95" s="55"/>
      <c r="F95" s="56"/>
      <c r="G95" s="56"/>
      <c r="H95" s="56"/>
      <c r="I95" s="56"/>
      <c r="J95" s="56"/>
      <c r="K95" s="56"/>
      <c r="L95" s="56"/>
      <c r="M95" s="56"/>
      <c r="N95" s="56"/>
      <c r="O95" s="56"/>
      <c r="P95" s="56"/>
      <c r="Q95" s="56"/>
      <c r="R95" s="56"/>
      <c r="S95" s="56"/>
      <c r="T95" s="56"/>
      <c r="U95" s="56"/>
      <c r="V95" s="56"/>
      <c r="W95" s="56"/>
      <c r="X95" s="56"/>
      <c r="Y95" s="56"/>
      <c r="Z95" s="56"/>
      <c r="AA95" s="56"/>
      <c r="AB95" s="56"/>
    </row>
    <row r="96" spans="2:28" ht="15.75" customHeight="1">
      <c r="B96" s="55"/>
      <c r="C96" s="56"/>
      <c r="D96" s="56"/>
      <c r="E96" s="55"/>
      <c r="F96" s="56"/>
      <c r="G96" s="56"/>
      <c r="H96" s="56"/>
      <c r="I96" s="56"/>
      <c r="J96" s="56"/>
      <c r="K96" s="56"/>
      <c r="L96" s="56"/>
      <c r="M96" s="56"/>
      <c r="N96" s="56"/>
      <c r="O96" s="56"/>
      <c r="P96" s="56"/>
      <c r="Q96" s="56"/>
      <c r="R96" s="56"/>
      <c r="S96" s="56"/>
      <c r="T96" s="56"/>
      <c r="U96" s="56"/>
      <c r="V96" s="56"/>
      <c r="W96" s="56"/>
      <c r="X96" s="56"/>
      <c r="Y96" s="56"/>
      <c r="Z96" s="56"/>
      <c r="AA96" s="56"/>
      <c r="AB96" s="56"/>
    </row>
    <row r="97" spans="2:28" ht="15.75" customHeight="1">
      <c r="B97" s="55"/>
      <c r="C97" s="56"/>
      <c r="D97" s="56"/>
      <c r="E97" s="55"/>
      <c r="F97" s="56"/>
      <c r="G97" s="56"/>
      <c r="H97" s="56"/>
      <c r="I97" s="56"/>
      <c r="J97" s="56"/>
      <c r="K97" s="56"/>
      <c r="L97" s="56"/>
      <c r="M97" s="56"/>
      <c r="N97" s="56"/>
      <c r="O97" s="56"/>
      <c r="P97" s="56"/>
      <c r="Q97" s="56"/>
      <c r="R97" s="56"/>
      <c r="S97" s="56"/>
      <c r="T97" s="56"/>
      <c r="U97" s="56"/>
      <c r="V97" s="56"/>
      <c r="W97" s="56"/>
      <c r="X97" s="56"/>
      <c r="Y97" s="56"/>
      <c r="Z97" s="56"/>
      <c r="AA97" s="56"/>
      <c r="AB97" s="56"/>
    </row>
    <row r="98" spans="2:28" ht="15.75" customHeight="1">
      <c r="B98" s="55"/>
      <c r="C98" s="56"/>
      <c r="D98" s="56"/>
      <c r="E98" s="55"/>
      <c r="F98" s="56"/>
      <c r="G98" s="56"/>
      <c r="H98" s="56"/>
      <c r="I98" s="56"/>
      <c r="J98" s="56"/>
      <c r="K98" s="56"/>
      <c r="L98" s="56"/>
      <c r="M98" s="56"/>
      <c r="N98" s="56"/>
      <c r="O98" s="56"/>
      <c r="P98" s="56"/>
      <c r="Q98" s="56"/>
      <c r="R98" s="56"/>
      <c r="S98" s="56"/>
      <c r="T98" s="56"/>
      <c r="U98" s="56"/>
      <c r="V98" s="56"/>
      <c r="W98" s="56"/>
      <c r="X98" s="56"/>
      <c r="Y98" s="56"/>
      <c r="Z98" s="56"/>
      <c r="AA98" s="56"/>
      <c r="AB98" s="56"/>
    </row>
    <row r="99" spans="2:28" ht="15.75" customHeight="1">
      <c r="B99" s="55"/>
      <c r="C99" s="56"/>
      <c r="D99" s="56"/>
      <c r="E99" s="55"/>
      <c r="F99" s="56"/>
      <c r="G99" s="56"/>
      <c r="H99" s="56"/>
      <c r="I99" s="56"/>
      <c r="J99" s="56"/>
      <c r="K99" s="56"/>
      <c r="L99" s="56"/>
      <c r="M99" s="56"/>
      <c r="N99" s="56"/>
      <c r="O99" s="56"/>
      <c r="P99" s="56"/>
      <c r="Q99" s="56"/>
      <c r="R99" s="56"/>
      <c r="S99" s="56"/>
      <c r="T99" s="56"/>
      <c r="U99" s="56"/>
      <c r="V99" s="56"/>
      <c r="W99" s="56"/>
      <c r="X99" s="56"/>
      <c r="Y99" s="56"/>
      <c r="Z99" s="56"/>
      <c r="AA99" s="56"/>
      <c r="AB99" s="56"/>
    </row>
    <row r="100" spans="2:28" ht="15.75" customHeight="1">
      <c r="B100" s="55"/>
      <c r="C100" s="56"/>
      <c r="D100" s="56"/>
      <c r="E100" s="55"/>
      <c r="F100" s="56"/>
      <c r="G100" s="56"/>
      <c r="H100" s="56"/>
      <c r="I100" s="56"/>
      <c r="J100" s="56"/>
      <c r="K100" s="56"/>
      <c r="L100" s="56"/>
      <c r="M100" s="56"/>
      <c r="N100" s="56"/>
      <c r="O100" s="56"/>
      <c r="P100" s="56"/>
      <c r="Q100" s="56"/>
      <c r="R100" s="56"/>
      <c r="S100" s="56"/>
      <c r="T100" s="56"/>
      <c r="U100" s="56"/>
      <c r="V100" s="56"/>
      <c r="W100" s="56"/>
      <c r="X100" s="56"/>
      <c r="Y100" s="56"/>
      <c r="Z100" s="56"/>
      <c r="AA100" s="56"/>
      <c r="AB100" s="56"/>
    </row>
    <row r="101" spans="2:28" ht="15.75" customHeight="1">
      <c r="B101" s="55"/>
      <c r="C101" s="56"/>
      <c r="D101" s="56"/>
      <c r="E101" s="55"/>
      <c r="F101" s="56"/>
      <c r="G101" s="56"/>
      <c r="H101" s="56"/>
      <c r="I101" s="56"/>
      <c r="J101" s="56"/>
      <c r="K101" s="56"/>
      <c r="L101" s="56"/>
      <c r="M101" s="56"/>
      <c r="N101" s="56"/>
      <c r="O101" s="56"/>
      <c r="P101" s="56"/>
      <c r="Q101" s="56"/>
      <c r="R101" s="56"/>
      <c r="S101" s="56"/>
      <c r="T101" s="56"/>
      <c r="U101" s="56"/>
      <c r="V101" s="56"/>
      <c r="W101" s="56"/>
      <c r="X101" s="56"/>
      <c r="Y101" s="56"/>
      <c r="Z101" s="56"/>
      <c r="AA101" s="56"/>
      <c r="AB101" s="56"/>
    </row>
    <row r="102" spans="2:28" ht="15.75" customHeight="1">
      <c r="B102" s="55"/>
      <c r="C102" s="56"/>
      <c r="D102" s="56"/>
      <c r="E102" s="55"/>
      <c r="F102" s="56"/>
      <c r="G102" s="56"/>
      <c r="H102" s="56"/>
      <c r="I102" s="56"/>
      <c r="J102" s="56"/>
      <c r="K102" s="56"/>
      <c r="L102" s="56"/>
      <c r="M102" s="56"/>
      <c r="N102" s="56"/>
      <c r="O102" s="56"/>
      <c r="P102" s="56"/>
      <c r="Q102" s="56"/>
      <c r="R102" s="56"/>
      <c r="S102" s="56"/>
      <c r="T102" s="56"/>
      <c r="U102" s="56"/>
      <c r="V102" s="56"/>
      <c r="W102" s="56"/>
      <c r="X102" s="56"/>
      <c r="Y102" s="56"/>
      <c r="Z102" s="56"/>
      <c r="AA102" s="56"/>
      <c r="AB102" s="56"/>
    </row>
    <row r="103" spans="2:28" ht="15.75" customHeight="1">
      <c r="B103" s="55"/>
      <c r="C103" s="56"/>
      <c r="D103" s="56"/>
      <c r="E103" s="55"/>
      <c r="F103" s="56"/>
      <c r="G103" s="56"/>
      <c r="H103" s="56"/>
      <c r="I103" s="56"/>
      <c r="J103" s="56"/>
      <c r="K103" s="56"/>
      <c r="L103" s="56"/>
      <c r="M103" s="56"/>
      <c r="N103" s="56"/>
      <c r="O103" s="56"/>
      <c r="P103" s="56"/>
      <c r="Q103" s="56"/>
      <c r="R103" s="56"/>
      <c r="S103" s="56"/>
      <c r="T103" s="56"/>
      <c r="U103" s="56"/>
      <c r="V103" s="56"/>
      <c r="W103" s="56"/>
      <c r="X103" s="56"/>
      <c r="Y103" s="56"/>
      <c r="Z103" s="56"/>
      <c r="AA103" s="56"/>
      <c r="AB103" s="56"/>
    </row>
    <row r="104" spans="2:28" ht="15.75" customHeight="1">
      <c r="B104" s="55"/>
      <c r="C104" s="56"/>
      <c r="D104" s="56"/>
      <c r="E104" s="55"/>
      <c r="F104" s="56"/>
      <c r="G104" s="56"/>
      <c r="H104" s="56"/>
      <c r="I104" s="56"/>
      <c r="J104" s="56"/>
      <c r="K104" s="56"/>
      <c r="L104" s="56"/>
      <c r="M104" s="56"/>
      <c r="N104" s="56"/>
      <c r="O104" s="56"/>
      <c r="P104" s="56"/>
      <c r="Q104" s="56"/>
      <c r="R104" s="56"/>
      <c r="S104" s="56"/>
      <c r="T104" s="56"/>
      <c r="U104" s="56"/>
      <c r="V104" s="56"/>
      <c r="W104" s="56"/>
      <c r="X104" s="56"/>
      <c r="Y104" s="56"/>
      <c r="Z104" s="56"/>
      <c r="AA104" s="56"/>
      <c r="AB104" s="56"/>
    </row>
    <row r="105" spans="2:28" ht="15.75" customHeight="1">
      <c r="B105" s="55"/>
      <c r="C105" s="56"/>
      <c r="D105" s="56"/>
      <c r="E105" s="55"/>
      <c r="F105" s="56"/>
      <c r="G105" s="56"/>
      <c r="H105" s="56"/>
      <c r="I105" s="56"/>
      <c r="J105" s="56"/>
      <c r="K105" s="56"/>
      <c r="L105" s="56"/>
      <c r="M105" s="56"/>
      <c r="N105" s="56"/>
      <c r="O105" s="56"/>
      <c r="P105" s="56"/>
      <c r="Q105" s="56"/>
      <c r="R105" s="56"/>
      <c r="S105" s="56"/>
      <c r="T105" s="56"/>
      <c r="U105" s="56"/>
      <c r="V105" s="56"/>
      <c r="W105" s="56"/>
      <c r="X105" s="56"/>
      <c r="Y105" s="56"/>
      <c r="Z105" s="56"/>
      <c r="AA105" s="56"/>
      <c r="AB105" s="56"/>
    </row>
    <row r="106" spans="2:28" ht="15.75" customHeight="1">
      <c r="B106" s="55"/>
      <c r="C106" s="56"/>
      <c r="D106" s="56"/>
      <c r="E106" s="55"/>
      <c r="F106" s="56"/>
      <c r="G106" s="56"/>
      <c r="H106" s="56"/>
      <c r="I106" s="56"/>
      <c r="J106" s="56"/>
      <c r="K106" s="56"/>
      <c r="L106" s="56"/>
      <c r="M106" s="56"/>
      <c r="N106" s="56"/>
      <c r="O106" s="56"/>
      <c r="P106" s="56"/>
      <c r="Q106" s="56"/>
      <c r="R106" s="56"/>
      <c r="S106" s="56"/>
      <c r="T106" s="56"/>
      <c r="U106" s="56"/>
      <c r="V106" s="56"/>
      <c r="W106" s="56"/>
      <c r="X106" s="56"/>
      <c r="Y106" s="56"/>
      <c r="Z106" s="56"/>
      <c r="AA106" s="56"/>
      <c r="AB106" s="56"/>
    </row>
    <row r="107" spans="2:28" ht="15.75" customHeight="1">
      <c r="B107" s="55"/>
      <c r="C107" s="56"/>
      <c r="D107" s="56"/>
      <c r="E107" s="55"/>
      <c r="F107" s="56"/>
      <c r="G107" s="56"/>
      <c r="H107" s="56"/>
      <c r="I107" s="56"/>
      <c r="J107" s="56"/>
      <c r="K107" s="56"/>
      <c r="L107" s="56"/>
      <c r="M107" s="56"/>
      <c r="N107" s="56"/>
      <c r="O107" s="56"/>
      <c r="P107" s="56"/>
      <c r="Q107" s="56"/>
      <c r="R107" s="56"/>
      <c r="S107" s="56"/>
      <c r="T107" s="56"/>
      <c r="U107" s="56"/>
      <c r="V107" s="56"/>
      <c r="W107" s="56"/>
      <c r="X107" s="56"/>
      <c r="Y107" s="56"/>
      <c r="Z107" s="56"/>
      <c r="AA107" s="56"/>
      <c r="AB107" s="56"/>
    </row>
    <row r="108" spans="2:28" ht="15.75" customHeight="1">
      <c r="B108" s="55"/>
      <c r="C108" s="56"/>
      <c r="D108" s="56"/>
      <c r="E108" s="55"/>
      <c r="F108" s="56"/>
      <c r="G108" s="56"/>
      <c r="H108" s="56"/>
      <c r="I108" s="56"/>
      <c r="J108" s="56"/>
      <c r="K108" s="56"/>
      <c r="L108" s="56"/>
      <c r="M108" s="56"/>
      <c r="N108" s="56"/>
      <c r="O108" s="56"/>
      <c r="P108" s="56"/>
      <c r="Q108" s="56"/>
      <c r="R108" s="56"/>
      <c r="S108" s="56"/>
      <c r="T108" s="56"/>
      <c r="U108" s="56"/>
      <c r="V108" s="56"/>
      <c r="W108" s="56"/>
      <c r="X108" s="56"/>
      <c r="Y108" s="56"/>
      <c r="Z108" s="56"/>
      <c r="AA108" s="56"/>
      <c r="AB108" s="56"/>
    </row>
    <row r="109" spans="2:28" ht="15.75" customHeight="1">
      <c r="B109" s="55"/>
      <c r="C109" s="56"/>
      <c r="D109" s="56"/>
      <c r="E109" s="55"/>
      <c r="F109" s="56"/>
      <c r="G109" s="56"/>
      <c r="H109" s="56"/>
      <c r="I109" s="56"/>
      <c r="J109" s="56"/>
      <c r="K109" s="56"/>
      <c r="L109" s="56"/>
      <c r="M109" s="56"/>
      <c r="N109" s="56"/>
      <c r="O109" s="56"/>
      <c r="P109" s="56"/>
      <c r="Q109" s="56"/>
      <c r="R109" s="56"/>
      <c r="S109" s="56"/>
      <c r="T109" s="56"/>
      <c r="U109" s="56"/>
      <c r="V109" s="56"/>
      <c r="W109" s="56"/>
      <c r="X109" s="56"/>
      <c r="Y109" s="56"/>
      <c r="Z109" s="56"/>
      <c r="AA109" s="56"/>
      <c r="AB109" s="56"/>
    </row>
    <row r="110" spans="2:28" ht="15.75" customHeight="1">
      <c r="B110" s="55"/>
      <c r="C110" s="56"/>
      <c r="D110" s="56"/>
      <c r="E110" s="55"/>
      <c r="F110" s="56"/>
      <c r="G110" s="56"/>
      <c r="H110" s="56"/>
      <c r="I110" s="56"/>
      <c r="J110" s="56"/>
      <c r="K110" s="56"/>
      <c r="L110" s="56"/>
      <c r="M110" s="56"/>
      <c r="N110" s="56"/>
      <c r="O110" s="56"/>
      <c r="P110" s="56"/>
      <c r="Q110" s="56"/>
      <c r="R110" s="56"/>
      <c r="S110" s="56"/>
      <c r="T110" s="56"/>
      <c r="U110" s="56"/>
      <c r="V110" s="56"/>
      <c r="W110" s="56"/>
      <c r="X110" s="56"/>
      <c r="Y110" s="56"/>
      <c r="Z110" s="56"/>
      <c r="AA110" s="56"/>
      <c r="AB110" s="56"/>
    </row>
    <row r="111" spans="2:28" ht="15.75" customHeight="1">
      <c r="B111" s="55"/>
      <c r="C111" s="56"/>
      <c r="D111" s="56"/>
      <c r="E111" s="55"/>
      <c r="F111" s="56"/>
      <c r="G111" s="56"/>
      <c r="H111" s="56"/>
      <c r="I111" s="56"/>
      <c r="J111" s="56"/>
      <c r="K111" s="56"/>
      <c r="L111" s="56"/>
      <c r="M111" s="56"/>
      <c r="N111" s="56"/>
      <c r="O111" s="56"/>
      <c r="P111" s="56"/>
      <c r="Q111" s="56"/>
      <c r="R111" s="56"/>
      <c r="S111" s="56"/>
      <c r="T111" s="56"/>
      <c r="U111" s="56"/>
      <c r="V111" s="56"/>
      <c r="W111" s="56"/>
      <c r="X111" s="56"/>
      <c r="Y111" s="56"/>
      <c r="Z111" s="56"/>
      <c r="AA111" s="56"/>
      <c r="AB111" s="56"/>
    </row>
    <row r="112" spans="2:28" ht="15.75" customHeight="1">
      <c r="B112" s="55"/>
      <c r="C112" s="56"/>
      <c r="D112" s="56"/>
      <c r="E112" s="55"/>
      <c r="F112" s="56"/>
      <c r="G112" s="56"/>
      <c r="H112" s="56"/>
      <c r="I112" s="56"/>
      <c r="J112" s="56"/>
      <c r="K112" s="56"/>
      <c r="L112" s="56"/>
      <c r="M112" s="56"/>
      <c r="N112" s="56"/>
      <c r="O112" s="56"/>
      <c r="P112" s="56"/>
      <c r="Q112" s="56"/>
      <c r="R112" s="56"/>
      <c r="S112" s="56"/>
      <c r="T112" s="56"/>
      <c r="U112" s="56"/>
      <c r="V112" s="56"/>
      <c r="W112" s="56"/>
      <c r="X112" s="56"/>
      <c r="Y112" s="56"/>
      <c r="Z112" s="56"/>
      <c r="AA112" s="56"/>
      <c r="AB112" s="56"/>
    </row>
    <row r="113" spans="2:28" ht="15.75" customHeight="1">
      <c r="B113" s="55"/>
      <c r="C113" s="56"/>
      <c r="D113" s="56"/>
      <c r="E113" s="55"/>
      <c r="F113" s="56"/>
      <c r="G113" s="56"/>
      <c r="H113" s="56"/>
      <c r="I113" s="56"/>
      <c r="J113" s="56"/>
      <c r="K113" s="56"/>
      <c r="L113" s="56"/>
      <c r="M113" s="56"/>
      <c r="N113" s="56"/>
      <c r="O113" s="56"/>
      <c r="P113" s="56"/>
      <c r="Q113" s="56"/>
      <c r="R113" s="56"/>
      <c r="S113" s="56"/>
      <c r="T113" s="56"/>
      <c r="U113" s="56"/>
      <c r="V113" s="56"/>
      <c r="W113" s="56"/>
      <c r="X113" s="56"/>
      <c r="Y113" s="56"/>
      <c r="Z113" s="56"/>
      <c r="AA113" s="56"/>
      <c r="AB113" s="56"/>
    </row>
    <row r="114" spans="2:28" ht="15.75" customHeight="1">
      <c r="B114" s="55"/>
      <c r="C114" s="56"/>
      <c r="D114" s="56"/>
      <c r="E114" s="55"/>
      <c r="F114" s="56"/>
      <c r="G114" s="56"/>
      <c r="H114" s="56"/>
      <c r="I114" s="56"/>
      <c r="J114" s="56"/>
      <c r="K114" s="56"/>
      <c r="L114" s="56"/>
      <c r="M114" s="56"/>
      <c r="N114" s="56"/>
      <c r="O114" s="56"/>
      <c r="P114" s="56"/>
      <c r="Q114" s="56"/>
      <c r="R114" s="56"/>
      <c r="S114" s="56"/>
      <c r="T114" s="56"/>
      <c r="U114" s="56"/>
      <c r="V114" s="56"/>
      <c r="W114" s="56"/>
      <c r="X114" s="56"/>
      <c r="Y114" s="56"/>
      <c r="Z114" s="56"/>
      <c r="AA114" s="56"/>
      <c r="AB114" s="56"/>
    </row>
    <row r="115" spans="2:28" ht="15.75" customHeight="1">
      <c r="B115" s="55"/>
      <c r="C115" s="56"/>
      <c r="D115" s="56"/>
      <c r="E115" s="55"/>
      <c r="F115" s="56"/>
      <c r="G115" s="56"/>
      <c r="H115" s="56"/>
      <c r="I115" s="56"/>
      <c r="J115" s="56"/>
      <c r="K115" s="56"/>
      <c r="L115" s="56"/>
      <c r="M115" s="56"/>
      <c r="N115" s="56"/>
      <c r="O115" s="56"/>
      <c r="P115" s="56"/>
      <c r="Q115" s="56"/>
      <c r="R115" s="56"/>
      <c r="S115" s="56"/>
      <c r="T115" s="56"/>
      <c r="U115" s="56"/>
      <c r="V115" s="56"/>
      <c r="W115" s="56"/>
      <c r="X115" s="56"/>
      <c r="Y115" s="56"/>
      <c r="Z115" s="56"/>
      <c r="AA115" s="56"/>
      <c r="AB115" s="56"/>
    </row>
    <row r="116" spans="2:28" ht="15.75" customHeight="1">
      <c r="B116" s="55"/>
      <c r="C116" s="56"/>
      <c r="D116" s="56"/>
      <c r="E116" s="55"/>
      <c r="F116" s="56"/>
      <c r="G116" s="56"/>
      <c r="H116" s="56"/>
      <c r="I116" s="56"/>
      <c r="J116" s="56"/>
      <c r="K116" s="56"/>
      <c r="L116" s="56"/>
      <c r="M116" s="56"/>
      <c r="N116" s="56"/>
      <c r="O116" s="56"/>
      <c r="P116" s="56"/>
      <c r="Q116" s="56"/>
      <c r="R116" s="56"/>
      <c r="S116" s="56"/>
      <c r="T116" s="56"/>
      <c r="U116" s="56"/>
      <c r="V116" s="56"/>
      <c r="W116" s="56"/>
      <c r="X116" s="56"/>
      <c r="Y116" s="56"/>
      <c r="Z116" s="56"/>
      <c r="AA116" s="56"/>
      <c r="AB116" s="56"/>
    </row>
    <row r="117" spans="2:28" ht="15.75" customHeight="1">
      <c r="B117" s="55"/>
      <c r="C117" s="56"/>
      <c r="D117" s="56"/>
      <c r="E117" s="55"/>
      <c r="F117" s="56"/>
      <c r="G117" s="56"/>
      <c r="H117" s="56"/>
      <c r="I117" s="56"/>
      <c r="J117" s="56"/>
      <c r="K117" s="56"/>
      <c r="L117" s="56"/>
      <c r="M117" s="56"/>
      <c r="N117" s="56"/>
      <c r="O117" s="56"/>
      <c r="P117" s="56"/>
      <c r="Q117" s="56"/>
      <c r="R117" s="56"/>
      <c r="S117" s="56"/>
      <c r="T117" s="56"/>
      <c r="U117" s="56"/>
      <c r="V117" s="56"/>
      <c r="W117" s="56"/>
      <c r="X117" s="56"/>
      <c r="Y117" s="56"/>
      <c r="Z117" s="56"/>
      <c r="AA117" s="56"/>
      <c r="AB117" s="56"/>
    </row>
    <row r="118" spans="2:28" ht="15.75" customHeight="1">
      <c r="B118" s="55"/>
      <c r="C118" s="56"/>
      <c r="D118" s="56"/>
      <c r="E118" s="55"/>
      <c r="F118" s="56"/>
      <c r="G118" s="56"/>
      <c r="H118" s="56"/>
      <c r="I118" s="56"/>
      <c r="J118" s="56"/>
      <c r="K118" s="56"/>
      <c r="L118" s="56"/>
      <c r="M118" s="56"/>
      <c r="N118" s="56"/>
      <c r="O118" s="56"/>
      <c r="P118" s="56"/>
      <c r="Q118" s="56"/>
      <c r="R118" s="56"/>
      <c r="S118" s="56"/>
      <c r="T118" s="56"/>
      <c r="U118" s="56"/>
      <c r="V118" s="56"/>
      <c r="W118" s="56"/>
      <c r="X118" s="56"/>
      <c r="Y118" s="56"/>
      <c r="Z118" s="56"/>
      <c r="AA118" s="56"/>
      <c r="AB118" s="56"/>
    </row>
    <row r="119" spans="2:28" ht="15.75" customHeight="1">
      <c r="B119" s="55"/>
      <c r="C119" s="56"/>
      <c r="D119" s="56"/>
      <c r="E119" s="55"/>
      <c r="F119" s="56"/>
      <c r="G119" s="56"/>
      <c r="H119" s="56"/>
      <c r="I119" s="56"/>
      <c r="J119" s="56"/>
      <c r="K119" s="56"/>
      <c r="L119" s="56"/>
      <c r="M119" s="56"/>
      <c r="N119" s="56"/>
      <c r="O119" s="56"/>
      <c r="P119" s="56"/>
      <c r="Q119" s="56"/>
      <c r="R119" s="56"/>
      <c r="S119" s="56"/>
      <c r="T119" s="56"/>
      <c r="U119" s="56"/>
      <c r="V119" s="56"/>
      <c r="W119" s="56"/>
      <c r="X119" s="56"/>
      <c r="Y119" s="56"/>
      <c r="Z119" s="56"/>
      <c r="AA119" s="56"/>
      <c r="AB119" s="56"/>
    </row>
    <row r="120" spans="2:28" ht="15.75" customHeight="1">
      <c r="B120" s="55"/>
      <c r="C120" s="56"/>
      <c r="D120" s="56"/>
      <c r="E120" s="55"/>
      <c r="F120" s="56"/>
      <c r="G120" s="56"/>
      <c r="H120" s="56"/>
      <c r="I120" s="56"/>
      <c r="J120" s="56"/>
      <c r="K120" s="56"/>
      <c r="L120" s="56"/>
      <c r="M120" s="56"/>
      <c r="N120" s="56"/>
      <c r="O120" s="56"/>
      <c r="P120" s="56"/>
      <c r="Q120" s="56"/>
      <c r="R120" s="56"/>
      <c r="S120" s="56"/>
      <c r="T120" s="56"/>
      <c r="U120" s="56"/>
      <c r="V120" s="56"/>
      <c r="W120" s="56"/>
      <c r="X120" s="56"/>
      <c r="Y120" s="56"/>
      <c r="Z120" s="56"/>
      <c r="AA120" s="56"/>
      <c r="AB120" s="56"/>
    </row>
    <row r="121" spans="2:28" ht="15.75" customHeight="1">
      <c r="B121" s="55"/>
      <c r="C121" s="56"/>
      <c r="D121" s="56"/>
      <c r="E121" s="55"/>
      <c r="F121" s="56"/>
      <c r="G121" s="56"/>
      <c r="H121" s="56"/>
      <c r="I121" s="56"/>
      <c r="J121" s="56"/>
      <c r="K121" s="56"/>
      <c r="L121" s="56"/>
      <c r="M121" s="56"/>
      <c r="N121" s="56"/>
      <c r="O121" s="56"/>
      <c r="P121" s="56"/>
      <c r="Q121" s="56"/>
      <c r="R121" s="56"/>
      <c r="S121" s="56"/>
      <c r="T121" s="56"/>
      <c r="U121" s="56"/>
      <c r="V121" s="56"/>
      <c r="W121" s="56"/>
      <c r="X121" s="56"/>
      <c r="Y121" s="56"/>
      <c r="Z121" s="56"/>
      <c r="AA121" s="56"/>
      <c r="AB121" s="56"/>
    </row>
    <row r="122" spans="2:28" ht="15.75" customHeight="1">
      <c r="B122" s="55"/>
      <c r="C122" s="56"/>
      <c r="D122" s="56"/>
      <c r="E122" s="55"/>
      <c r="F122" s="56"/>
      <c r="G122" s="56"/>
      <c r="H122" s="56"/>
      <c r="I122" s="56"/>
      <c r="J122" s="56"/>
      <c r="K122" s="56"/>
      <c r="L122" s="56"/>
      <c r="M122" s="56"/>
      <c r="N122" s="56"/>
      <c r="O122" s="56"/>
      <c r="P122" s="56"/>
      <c r="Q122" s="56"/>
      <c r="R122" s="56"/>
      <c r="S122" s="56"/>
      <c r="T122" s="56"/>
      <c r="U122" s="56"/>
      <c r="V122" s="56"/>
      <c r="W122" s="56"/>
      <c r="X122" s="56"/>
      <c r="Y122" s="56"/>
      <c r="Z122" s="56"/>
      <c r="AA122" s="56"/>
      <c r="AB122" s="56"/>
    </row>
    <row r="123" spans="2:28" ht="15.75" customHeight="1">
      <c r="B123" s="55"/>
      <c r="C123" s="56"/>
      <c r="D123" s="56"/>
      <c r="E123" s="55"/>
      <c r="F123" s="56"/>
      <c r="G123" s="56"/>
      <c r="H123" s="56"/>
      <c r="I123" s="56"/>
      <c r="J123" s="56"/>
      <c r="K123" s="56"/>
      <c r="L123" s="56"/>
      <c r="M123" s="56"/>
      <c r="N123" s="56"/>
      <c r="O123" s="56"/>
      <c r="P123" s="56"/>
      <c r="Q123" s="56"/>
      <c r="R123" s="56"/>
      <c r="S123" s="56"/>
      <c r="T123" s="56"/>
      <c r="U123" s="56"/>
      <c r="V123" s="56"/>
      <c r="W123" s="56"/>
      <c r="X123" s="56"/>
      <c r="Y123" s="56"/>
      <c r="Z123" s="56"/>
      <c r="AA123" s="56"/>
      <c r="AB123" s="56"/>
    </row>
    <row r="124" spans="2:28" ht="15.75" customHeight="1">
      <c r="B124" s="55"/>
      <c r="C124" s="56"/>
      <c r="D124" s="56"/>
      <c r="E124" s="55"/>
      <c r="F124" s="56"/>
      <c r="G124" s="56"/>
      <c r="H124" s="56"/>
      <c r="I124" s="56"/>
      <c r="J124" s="56"/>
      <c r="K124" s="56"/>
      <c r="L124" s="56"/>
      <c r="M124" s="56"/>
      <c r="N124" s="56"/>
      <c r="O124" s="56"/>
      <c r="P124" s="56"/>
      <c r="Q124" s="56"/>
      <c r="R124" s="56"/>
      <c r="S124" s="56"/>
      <c r="T124" s="56"/>
      <c r="U124" s="56"/>
      <c r="V124" s="56"/>
      <c r="W124" s="56"/>
      <c r="X124" s="56"/>
      <c r="Y124" s="56"/>
      <c r="Z124" s="56"/>
      <c r="AA124" s="56"/>
      <c r="AB124" s="56"/>
    </row>
    <row r="125" spans="2:28" ht="15.75" customHeight="1">
      <c r="B125" s="55"/>
      <c r="C125" s="56"/>
      <c r="D125" s="56"/>
      <c r="E125" s="55"/>
      <c r="F125" s="56"/>
      <c r="G125" s="56"/>
      <c r="H125" s="56"/>
      <c r="I125" s="56"/>
      <c r="J125" s="56"/>
      <c r="K125" s="56"/>
      <c r="L125" s="56"/>
      <c r="M125" s="56"/>
      <c r="N125" s="56"/>
      <c r="O125" s="56"/>
      <c r="P125" s="56"/>
      <c r="Q125" s="56"/>
      <c r="R125" s="56"/>
      <c r="S125" s="56"/>
      <c r="T125" s="56"/>
      <c r="U125" s="56"/>
      <c r="V125" s="56"/>
      <c r="W125" s="56"/>
      <c r="X125" s="56"/>
      <c r="Y125" s="56"/>
      <c r="Z125" s="56"/>
      <c r="AA125" s="56"/>
      <c r="AB125" s="56"/>
    </row>
    <row r="126" spans="2:28" ht="15.75" customHeight="1">
      <c r="B126" s="55"/>
      <c r="C126" s="56"/>
      <c r="D126" s="56"/>
      <c r="E126" s="55"/>
      <c r="F126" s="56"/>
      <c r="G126" s="56"/>
      <c r="H126" s="56"/>
      <c r="I126" s="56"/>
      <c r="J126" s="56"/>
      <c r="K126" s="56"/>
      <c r="L126" s="56"/>
      <c r="M126" s="56"/>
      <c r="N126" s="56"/>
      <c r="O126" s="56"/>
      <c r="P126" s="56"/>
      <c r="Q126" s="56"/>
      <c r="R126" s="56"/>
      <c r="S126" s="56"/>
      <c r="T126" s="56"/>
      <c r="U126" s="56"/>
      <c r="V126" s="56"/>
      <c r="W126" s="56"/>
      <c r="X126" s="56"/>
      <c r="Y126" s="56"/>
      <c r="Z126" s="56"/>
      <c r="AA126" s="56"/>
      <c r="AB126" s="56"/>
    </row>
    <row r="127" spans="2:28" ht="15.75" customHeight="1">
      <c r="B127" s="55"/>
      <c r="C127" s="56"/>
      <c r="D127" s="56"/>
      <c r="E127" s="55"/>
      <c r="F127" s="56"/>
      <c r="G127" s="56"/>
      <c r="H127" s="56"/>
      <c r="I127" s="56"/>
      <c r="J127" s="56"/>
      <c r="K127" s="56"/>
      <c r="L127" s="56"/>
      <c r="M127" s="56"/>
      <c r="N127" s="56"/>
      <c r="O127" s="56"/>
      <c r="P127" s="56"/>
      <c r="Q127" s="56"/>
      <c r="R127" s="56"/>
      <c r="S127" s="56"/>
      <c r="T127" s="56"/>
      <c r="U127" s="56"/>
      <c r="V127" s="56"/>
      <c r="W127" s="56"/>
      <c r="X127" s="56"/>
      <c r="Y127" s="56"/>
      <c r="Z127" s="56"/>
      <c r="AA127" s="56"/>
      <c r="AB127" s="56"/>
    </row>
    <row r="128" spans="2:28" ht="15.75" customHeight="1">
      <c r="B128" s="55"/>
      <c r="C128" s="56"/>
      <c r="D128" s="56"/>
      <c r="E128" s="55"/>
      <c r="F128" s="56"/>
      <c r="G128" s="56"/>
      <c r="H128" s="56"/>
      <c r="I128" s="56"/>
      <c r="J128" s="56"/>
      <c r="K128" s="56"/>
      <c r="L128" s="56"/>
      <c r="M128" s="56"/>
      <c r="N128" s="56"/>
      <c r="O128" s="56"/>
      <c r="P128" s="56"/>
      <c r="Q128" s="56"/>
      <c r="R128" s="56"/>
      <c r="S128" s="56"/>
      <c r="T128" s="56"/>
      <c r="U128" s="56"/>
      <c r="V128" s="56"/>
      <c r="W128" s="56"/>
      <c r="X128" s="56"/>
      <c r="Y128" s="56"/>
      <c r="Z128" s="56"/>
      <c r="AA128" s="56"/>
      <c r="AB128" s="56"/>
    </row>
    <row r="129" spans="2:28" ht="15.75" customHeight="1">
      <c r="B129" s="55"/>
      <c r="C129" s="56"/>
      <c r="D129" s="56"/>
      <c r="E129" s="55"/>
      <c r="F129" s="56"/>
      <c r="G129" s="56"/>
      <c r="H129" s="56"/>
      <c r="I129" s="56"/>
      <c r="J129" s="56"/>
      <c r="K129" s="56"/>
      <c r="L129" s="56"/>
      <c r="M129" s="56"/>
      <c r="N129" s="56"/>
      <c r="O129" s="56"/>
      <c r="P129" s="56"/>
      <c r="Q129" s="56"/>
      <c r="R129" s="56"/>
      <c r="S129" s="56"/>
      <c r="T129" s="56"/>
      <c r="U129" s="56"/>
      <c r="V129" s="56"/>
      <c r="W129" s="56"/>
      <c r="X129" s="56"/>
      <c r="Y129" s="56"/>
      <c r="Z129" s="56"/>
      <c r="AA129" s="56"/>
      <c r="AB129" s="56"/>
    </row>
    <row r="130" spans="2:28" ht="15.75" customHeight="1">
      <c r="B130" s="55"/>
      <c r="C130" s="56"/>
      <c r="D130" s="56"/>
      <c r="E130" s="55"/>
      <c r="F130" s="56"/>
      <c r="G130" s="56"/>
      <c r="H130" s="56"/>
      <c r="I130" s="56"/>
      <c r="J130" s="56"/>
      <c r="K130" s="56"/>
      <c r="L130" s="56"/>
      <c r="M130" s="56"/>
      <c r="N130" s="56"/>
      <c r="O130" s="56"/>
      <c r="P130" s="56"/>
      <c r="Q130" s="56"/>
      <c r="R130" s="56"/>
      <c r="S130" s="56"/>
      <c r="T130" s="56"/>
      <c r="U130" s="56"/>
      <c r="V130" s="56"/>
      <c r="W130" s="56"/>
      <c r="X130" s="56"/>
      <c r="Y130" s="56"/>
      <c r="Z130" s="56"/>
      <c r="AA130" s="56"/>
      <c r="AB130" s="56"/>
    </row>
    <row r="131" spans="2:28" ht="15.75" customHeight="1">
      <c r="B131" s="55"/>
      <c r="C131" s="56"/>
      <c r="D131" s="56"/>
      <c r="E131" s="55"/>
      <c r="F131" s="56"/>
      <c r="G131" s="56"/>
      <c r="H131" s="56"/>
      <c r="I131" s="56"/>
      <c r="J131" s="56"/>
      <c r="K131" s="56"/>
      <c r="L131" s="56"/>
      <c r="M131" s="56"/>
      <c r="N131" s="56"/>
      <c r="O131" s="56"/>
      <c r="P131" s="56"/>
      <c r="Q131" s="56"/>
      <c r="R131" s="56"/>
      <c r="S131" s="56"/>
      <c r="T131" s="56"/>
      <c r="U131" s="56"/>
      <c r="V131" s="56"/>
      <c r="W131" s="56"/>
      <c r="X131" s="56"/>
      <c r="Y131" s="56"/>
      <c r="Z131" s="56"/>
      <c r="AA131" s="56"/>
      <c r="AB131" s="56"/>
    </row>
    <row r="132" spans="2:28" ht="15.75" customHeight="1">
      <c r="B132" s="55"/>
      <c r="C132" s="56"/>
      <c r="D132" s="56"/>
      <c r="E132" s="55"/>
      <c r="F132" s="56"/>
      <c r="G132" s="56"/>
      <c r="H132" s="56"/>
      <c r="I132" s="56"/>
      <c r="J132" s="56"/>
      <c r="K132" s="56"/>
      <c r="L132" s="56"/>
      <c r="M132" s="56"/>
      <c r="N132" s="56"/>
      <c r="O132" s="56"/>
      <c r="P132" s="56"/>
      <c r="Q132" s="56"/>
      <c r="R132" s="56"/>
      <c r="S132" s="56"/>
      <c r="T132" s="56"/>
      <c r="U132" s="56"/>
      <c r="V132" s="56"/>
      <c r="W132" s="56"/>
      <c r="X132" s="56"/>
      <c r="Y132" s="56"/>
      <c r="Z132" s="56"/>
      <c r="AA132" s="56"/>
      <c r="AB132" s="56"/>
    </row>
    <row r="133" spans="2:28" ht="15.75" customHeight="1">
      <c r="B133" s="55"/>
      <c r="C133" s="56"/>
      <c r="D133" s="56"/>
      <c r="E133" s="55"/>
      <c r="F133" s="56"/>
      <c r="G133" s="56"/>
      <c r="H133" s="56"/>
      <c r="I133" s="56"/>
      <c r="J133" s="56"/>
      <c r="K133" s="56"/>
      <c r="L133" s="56"/>
      <c r="M133" s="56"/>
      <c r="N133" s="56"/>
      <c r="O133" s="56"/>
      <c r="P133" s="56"/>
      <c r="Q133" s="56"/>
      <c r="R133" s="56"/>
      <c r="S133" s="56"/>
      <c r="T133" s="56"/>
      <c r="U133" s="56"/>
      <c r="V133" s="56"/>
      <c r="W133" s="56"/>
      <c r="X133" s="56"/>
      <c r="Y133" s="56"/>
      <c r="Z133" s="56"/>
      <c r="AA133" s="56"/>
      <c r="AB133" s="56"/>
    </row>
    <row r="134" spans="2:28" ht="15.75" customHeight="1">
      <c r="B134" s="55"/>
      <c r="C134" s="56"/>
      <c r="D134" s="56"/>
      <c r="E134" s="55"/>
      <c r="F134" s="56"/>
      <c r="G134" s="56"/>
      <c r="H134" s="56"/>
      <c r="I134" s="56"/>
      <c r="J134" s="56"/>
      <c r="K134" s="56"/>
      <c r="L134" s="56"/>
      <c r="M134" s="56"/>
      <c r="N134" s="56"/>
      <c r="O134" s="56"/>
      <c r="P134" s="56"/>
      <c r="Q134" s="56"/>
      <c r="R134" s="56"/>
      <c r="S134" s="56"/>
      <c r="T134" s="56"/>
      <c r="U134" s="56"/>
      <c r="V134" s="56"/>
      <c r="W134" s="56"/>
      <c r="X134" s="56"/>
      <c r="Y134" s="56"/>
      <c r="Z134" s="56"/>
      <c r="AA134" s="56"/>
      <c r="AB134" s="56"/>
    </row>
    <row r="135" spans="2:28" ht="15.75" customHeight="1">
      <c r="B135" s="55"/>
      <c r="C135" s="56"/>
      <c r="D135" s="56"/>
      <c r="E135" s="55"/>
      <c r="F135" s="56"/>
      <c r="G135" s="56"/>
      <c r="H135" s="56"/>
      <c r="I135" s="56"/>
      <c r="J135" s="56"/>
      <c r="K135" s="56"/>
      <c r="L135" s="56"/>
      <c r="M135" s="56"/>
      <c r="N135" s="56"/>
      <c r="O135" s="56"/>
      <c r="P135" s="56"/>
      <c r="Q135" s="56"/>
      <c r="R135" s="56"/>
      <c r="S135" s="56"/>
      <c r="T135" s="56"/>
      <c r="U135" s="56"/>
      <c r="V135" s="56"/>
      <c r="W135" s="56"/>
      <c r="X135" s="56"/>
      <c r="Y135" s="56"/>
      <c r="Z135" s="56"/>
      <c r="AA135" s="56"/>
      <c r="AB135" s="56"/>
    </row>
    <row r="136" spans="2:28" ht="15.75" customHeight="1">
      <c r="B136" s="55"/>
      <c r="C136" s="56"/>
      <c r="D136" s="56"/>
      <c r="E136" s="55"/>
      <c r="F136" s="56"/>
      <c r="G136" s="56"/>
      <c r="H136" s="56"/>
      <c r="I136" s="56"/>
      <c r="J136" s="56"/>
      <c r="K136" s="56"/>
      <c r="L136" s="56"/>
      <c r="M136" s="56"/>
      <c r="N136" s="56"/>
      <c r="O136" s="56"/>
      <c r="P136" s="56"/>
      <c r="Q136" s="56"/>
      <c r="R136" s="56"/>
      <c r="S136" s="56"/>
      <c r="T136" s="56"/>
      <c r="U136" s="56"/>
      <c r="V136" s="56"/>
      <c r="W136" s="56"/>
      <c r="X136" s="56"/>
      <c r="Y136" s="56"/>
      <c r="Z136" s="56"/>
      <c r="AA136" s="56"/>
      <c r="AB136" s="56"/>
    </row>
    <row r="137" spans="2:28" ht="15.75" customHeight="1">
      <c r="B137" s="55"/>
      <c r="C137" s="56"/>
      <c r="D137" s="56"/>
      <c r="E137" s="55"/>
      <c r="F137" s="56"/>
      <c r="G137" s="56"/>
      <c r="H137" s="56"/>
      <c r="I137" s="56"/>
      <c r="J137" s="56"/>
      <c r="K137" s="56"/>
      <c r="L137" s="56"/>
      <c r="M137" s="56"/>
      <c r="N137" s="56"/>
      <c r="O137" s="56"/>
      <c r="P137" s="56"/>
      <c r="Q137" s="56"/>
      <c r="R137" s="56"/>
      <c r="S137" s="56"/>
      <c r="T137" s="56"/>
      <c r="U137" s="56"/>
      <c r="V137" s="56"/>
      <c r="W137" s="56"/>
      <c r="X137" s="56"/>
      <c r="Y137" s="56"/>
      <c r="Z137" s="56"/>
      <c r="AA137" s="56"/>
      <c r="AB137" s="56"/>
    </row>
    <row r="138" spans="2:28" ht="15.75" customHeight="1">
      <c r="B138" s="55"/>
      <c r="C138" s="56"/>
      <c r="D138" s="56"/>
      <c r="E138" s="55"/>
      <c r="F138" s="56"/>
      <c r="G138" s="56"/>
      <c r="H138" s="56"/>
      <c r="I138" s="56"/>
      <c r="J138" s="56"/>
      <c r="K138" s="56"/>
      <c r="L138" s="56"/>
      <c r="M138" s="56"/>
      <c r="N138" s="56"/>
      <c r="O138" s="56"/>
      <c r="P138" s="56"/>
      <c r="Q138" s="56"/>
      <c r="R138" s="56"/>
      <c r="S138" s="56"/>
      <c r="T138" s="56"/>
      <c r="U138" s="56"/>
      <c r="V138" s="56"/>
      <c r="W138" s="56"/>
      <c r="X138" s="56"/>
      <c r="Y138" s="56"/>
      <c r="Z138" s="56"/>
      <c r="AA138" s="56"/>
      <c r="AB138" s="56"/>
    </row>
    <row r="139" spans="2:28" ht="15.75" customHeight="1">
      <c r="B139" s="55"/>
      <c r="C139" s="56"/>
      <c r="D139" s="56"/>
      <c r="E139" s="55"/>
      <c r="F139" s="56"/>
      <c r="G139" s="56"/>
      <c r="H139" s="56"/>
      <c r="I139" s="56"/>
      <c r="J139" s="56"/>
      <c r="K139" s="56"/>
      <c r="L139" s="56"/>
      <c r="M139" s="56"/>
      <c r="N139" s="56"/>
      <c r="O139" s="56"/>
      <c r="P139" s="56"/>
      <c r="Q139" s="56"/>
      <c r="R139" s="56"/>
      <c r="S139" s="56"/>
      <c r="T139" s="56"/>
      <c r="U139" s="56"/>
      <c r="V139" s="56"/>
      <c r="W139" s="56"/>
      <c r="X139" s="56"/>
      <c r="Y139" s="56"/>
      <c r="Z139" s="56"/>
      <c r="AA139" s="56"/>
      <c r="AB139" s="56"/>
    </row>
    <row r="140" spans="2:28" ht="15.75" customHeight="1">
      <c r="B140" s="55"/>
      <c r="C140" s="56"/>
      <c r="D140" s="56"/>
      <c r="E140" s="55"/>
      <c r="F140" s="56"/>
      <c r="G140" s="56"/>
      <c r="H140" s="56"/>
      <c r="I140" s="56"/>
      <c r="J140" s="56"/>
      <c r="K140" s="56"/>
      <c r="L140" s="56"/>
      <c r="M140" s="56"/>
      <c r="N140" s="56"/>
      <c r="O140" s="56"/>
      <c r="P140" s="56"/>
      <c r="Q140" s="56"/>
      <c r="R140" s="56"/>
      <c r="S140" s="56"/>
      <c r="T140" s="56"/>
      <c r="U140" s="56"/>
      <c r="V140" s="56"/>
      <c r="W140" s="56"/>
      <c r="X140" s="56"/>
      <c r="Y140" s="56"/>
      <c r="Z140" s="56"/>
      <c r="AA140" s="56"/>
      <c r="AB140" s="56"/>
    </row>
    <row r="141" spans="2:28" ht="15.75" customHeight="1">
      <c r="B141" s="55"/>
      <c r="C141" s="56"/>
      <c r="D141" s="56"/>
      <c r="E141" s="55"/>
      <c r="F141" s="56"/>
      <c r="G141" s="56"/>
      <c r="H141" s="56"/>
      <c r="I141" s="56"/>
      <c r="J141" s="56"/>
      <c r="K141" s="56"/>
      <c r="L141" s="56"/>
      <c r="M141" s="56"/>
      <c r="N141" s="56"/>
      <c r="O141" s="56"/>
      <c r="P141" s="56"/>
      <c r="Q141" s="56"/>
      <c r="R141" s="56"/>
      <c r="S141" s="56"/>
      <c r="T141" s="56"/>
      <c r="U141" s="56"/>
      <c r="V141" s="56"/>
      <c r="W141" s="56"/>
      <c r="X141" s="56"/>
      <c r="Y141" s="56"/>
      <c r="Z141" s="56"/>
      <c r="AA141" s="56"/>
      <c r="AB141" s="56"/>
    </row>
    <row r="142" spans="2:28" ht="15.75" customHeight="1">
      <c r="B142" s="55"/>
      <c r="C142" s="56"/>
      <c r="D142" s="56"/>
      <c r="E142" s="55"/>
      <c r="F142" s="56"/>
      <c r="G142" s="56"/>
      <c r="H142" s="56"/>
      <c r="I142" s="56"/>
      <c r="J142" s="56"/>
      <c r="K142" s="56"/>
      <c r="L142" s="56"/>
      <c r="M142" s="56"/>
      <c r="N142" s="56"/>
      <c r="O142" s="56"/>
      <c r="P142" s="56"/>
      <c r="Q142" s="56"/>
      <c r="R142" s="56"/>
      <c r="S142" s="56"/>
      <c r="T142" s="56"/>
      <c r="U142" s="56"/>
      <c r="V142" s="56"/>
      <c r="W142" s="56"/>
      <c r="X142" s="56"/>
      <c r="Y142" s="56"/>
      <c r="Z142" s="56"/>
      <c r="AA142" s="56"/>
      <c r="AB142" s="56"/>
    </row>
    <row r="143" spans="2:28" ht="15.75" customHeight="1">
      <c r="B143" s="55"/>
      <c r="C143" s="56"/>
      <c r="D143" s="56"/>
      <c r="E143" s="55"/>
      <c r="F143" s="56"/>
      <c r="G143" s="56"/>
      <c r="H143" s="56"/>
      <c r="I143" s="56"/>
      <c r="J143" s="56"/>
      <c r="K143" s="56"/>
      <c r="L143" s="56"/>
      <c r="M143" s="56"/>
      <c r="N143" s="56"/>
      <c r="O143" s="56"/>
      <c r="P143" s="56"/>
      <c r="Q143" s="56"/>
      <c r="R143" s="56"/>
      <c r="S143" s="56"/>
      <c r="T143" s="56"/>
      <c r="U143" s="56"/>
      <c r="V143" s="56"/>
      <c r="W143" s="56"/>
      <c r="X143" s="56"/>
      <c r="Y143" s="56"/>
      <c r="Z143" s="56"/>
      <c r="AA143" s="56"/>
      <c r="AB143" s="56"/>
    </row>
    <row r="144" spans="2:28" ht="15.75" customHeight="1">
      <c r="B144" s="55"/>
      <c r="C144" s="56"/>
      <c r="D144" s="56"/>
      <c r="E144" s="55"/>
      <c r="F144" s="56"/>
      <c r="G144" s="56"/>
      <c r="H144" s="56"/>
      <c r="I144" s="56"/>
      <c r="J144" s="56"/>
      <c r="K144" s="56"/>
      <c r="L144" s="56"/>
      <c r="M144" s="56"/>
      <c r="N144" s="56"/>
      <c r="O144" s="56"/>
      <c r="P144" s="56"/>
      <c r="Q144" s="56"/>
      <c r="R144" s="56"/>
      <c r="S144" s="56"/>
      <c r="T144" s="56"/>
      <c r="U144" s="56"/>
      <c r="V144" s="56"/>
      <c r="W144" s="56"/>
      <c r="X144" s="56"/>
      <c r="Y144" s="56"/>
      <c r="Z144" s="56"/>
      <c r="AA144" s="56"/>
      <c r="AB144" s="56"/>
    </row>
    <row r="145" spans="2:28" ht="15.75" customHeight="1">
      <c r="B145" s="55"/>
      <c r="C145" s="56"/>
      <c r="D145" s="56"/>
      <c r="E145" s="55"/>
      <c r="F145" s="56"/>
      <c r="G145" s="56"/>
      <c r="H145" s="56"/>
      <c r="I145" s="56"/>
      <c r="J145" s="56"/>
      <c r="K145" s="56"/>
      <c r="L145" s="56"/>
      <c r="M145" s="56"/>
      <c r="N145" s="56"/>
      <c r="O145" s="56"/>
      <c r="P145" s="56"/>
      <c r="Q145" s="56"/>
      <c r="R145" s="56"/>
      <c r="S145" s="56"/>
      <c r="T145" s="56"/>
      <c r="U145" s="56"/>
      <c r="V145" s="56"/>
      <c r="W145" s="56"/>
      <c r="X145" s="56"/>
      <c r="Y145" s="56"/>
      <c r="Z145" s="56"/>
      <c r="AA145" s="56"/>
      <c r="AB145" s="56"/>
    </row>
    <row r="146" spans="2:28" ht="15.75" customHeight="1">
      <c r="B146" s="55"/>
      <c r="C146" s="56"/>
      <c r="D146" s="56"/>
      <c r="E146" s="55"/>
      <c r="F146" s="56"/>
      <c r="G146" s="56"/>
      <c r="H146" s="56"/>
      <c r="I146" s="56"/>
      <c r="J146" s="56"/>
      <c r="K146" s="56"/>
      <c r="L146" s="56"/>
      <c r="M146" s="56"/>
      <c r="N146" s="56"/>
      <c r="O146" s="56"/>
      <c r="P146" s="56"/>
      <c r="Q146" s="56"/>
      <c r="R146" s="56"/>
      <c r="S146" s="56"/>
      <c r="T146" s="56"/>
      <c r="U146" s="56"/>
      <c r="V146" s="56"/>
      <c r="W146" s="56"/>
      <c r="X146" s="56"/>
      <c r="Y146" s="56"/>
      <c r="Z146" s="56"/>
      <c r="AA146" s="56"/>
      <c r="AB146" s="56"/>
    </row>
    <row r="147" spans="2:28" ht="15.75" customHeight="1">
      <c r="B147" s="55"/>
      <c r="C147" s="56"/>
      <c r="D147" s="56"/>
      <c r="E147" s="55"/>
      <c r="F147" s="56"/>
      <c r="G147" s="56"/>
      <c r="H147" s="56"/>
      <c r="I147" s="56"/>
      <c r="J147" s="56"/>
      <c r="K147" s="56"/>
      <c r="L147" s="56"/>
      <c r="M147" s="56"/>
      <c r="N147" s="56"/>
      <c r="O147" s="56"/>
      <c r="P147" s="56"/>
      <c r="Q147" s="56"/>
      <c r="R147" s="56"/>
      <c r="S147" s="56"/>
      <c r="T147" s="56"/>
      <c r="U147" s="56"/>
      <c r="V147" s="56"/>
      <c r="W147" s="56"/>
      <c r="X147" s="56"/>
      <c r="Y147" s="56"/>
      <c r="Z147" s="56"/>
      <c r="AA147" s="56"/>
      <c r="AB147" s="56"/>
    </row>
    <row r="148" spans="2:28" ht="15.75" customHeight="1">
      <c r="B148" s="55"/>
      <c r="C148" s="56"/>
      <c r="D148" s="56"/>
      <c r="E148" s="55"/>
      <c r="F148" s="56"/>
      <c r="G148" s="56"/>
      <c r="H148" s="56"/>
      <c r="I148" s="56"/>
      <c r="J148" s="56"/>
      <c r="K148" s="56"/>
      <c r="L148" s="56"/>
      <c r="M148" s="56"/>
      <c r="N148" s="56"/>
      <c r="O148" s="56"/>
      <c r="P148" s="56"/>
      <c r="Q148" s="56"/>
      <c r="R148" s="56"/>
      <c r="S148" s="56"/>
      <c r="T148" s="56"/>
      <c r="U148" s="56"/>
      <c r="V148" s="56"/>
      <c r="W148" s="56"/>
      <c r="X148" s="56"/>
      <c r="Y148" s="56"/>
      <c r="Z148" s="56"/>
      <c r="AA148" s="56"/>
      <c r="AB148" s="56"/>
    </row>
    <row r="149" spans="2:28" ht="15.75" customHeight="1">
      <c r="B149" s="55"/>
      <c r="C149" s="56"/>
      <c r="D149" s="56"/>
      <c r="E149" s="55"/>
      <c r="F149" s="56"/>
      <c r="G149" s="56"/>
      <c r="H149" s="56"/>
      <c r="I149" s="56"/>
      <c r="J149" s="56"/>
      <c r="K149" s="56"/>
      <c r="L149" s="56"/>
      <c r="M149" s="56"/>
      <c r="N149" s="56"/>
      <c r="O149" s="56"/>
      <c r="P149" s="56"/>
      <c r="Q149" s="56"/>
      <c r="R149" s="56"/>
      <c r="S149" s="56"/>
      <c r="T149" s="56"/>
      <c r="U149" s="56"/>
      <c r="V149" s="56"/>
      <c r="W149" s="56"/>
      <c r="X149" s="56"/>
      <c r="Y149" s="56"/>
      <c r="Z149" s="56"/>
      <c r="AA149" s="56"/>
      <c r="AB149" s="56"/>
    </row>
    <row r="150" spans="2:28" ht="15.75" customHeight="1">
      <c r="B150" s="55"/>
      <c r="C150" s="56"/>
      <c r="D150" s="56"/>
      <c r="E150" s="55"/>
      <c r="F150" s="56"/>
      <c r="G150" s="56"/>
      <c r="H150" s="56"/>
      <c r="I150" s="56"/>
      <c r="J150" s="56"/>
      <c r="K150" s="56"/>
      <c r="L150" s="56"/>
      <c r="M150" s="56"/>
      <c r="N150" s="56"/>
      <c r="O150" s="56"/>
      <c r="P150" s="56"/>
      <c r="Q150" s="56"/>
      <c r="R150" s="56"/>
      <c r="S150" s="56"/>
      <c r="T150" s="56"/>
      <c r="U150" s="56"/>
      <c r="V150" s="56"/>
      <c r="W150" s="56"/>
      <c r="X150" s="56"/>
      <c r="Y150" s="56"/>
      <c r="Z150" s="56"/>
      <c r="AA150" s="56"/>
      <c r="AB150" s="56"/>
    </row>
    <row r="151" spans="2:28" ht="15.75" customHeight="1">
      <c r="B151" s="55"/>
      <c r="C151" s="56"/>
      <c r="D151" s="56"/>
      <c r="E151" s="55"/>
      <c r="F151" s="56"/>
      <c r="G151" s="56"/>
      <c r="H151" s="56"/>
      <c r="I151" s="56"/>
      <c r="J151" s="56"/>
      <c r="K151" s="56"/>
      <c r="L151" s="56"/>
      <c r="M151" s="56"/>
      <c r="N151" s="56"/>
      <c r="O151" s="56"/>
      <c r="P151" s="56"/>
      <c r="Q151" s="56"/>
      <c r="R151" s="56"/>
      <c r="S151" s="56"/>
      <c r="T151" s="56"/>
      <c r="U151" s="56"/>
      <c r="V151" s="56"/>
      <c r="W151" s="56"/>
      <c r="X151" s="56"/>
      <c r="Y151" s="56"/>
      <c r="Z151" s="56"/>
      <c r="AA151" s="56"/>
      <c r="AB151" s="56"/>
    </row>
    <row r="152" spans="2:28" ht="15.75" customHeight="1">
      <c r="B152" s="55"/>
      <c r="C152" s="56"/>
      <c r="D152" s="56"/>
      <c r="E152" s="55"/>
      <c r="F152" s="56"/>
      <c r="G152" s="56"/>
      <c r="H152" s="56"/>
      <c r="I152" s="56"/>
      <c r="J152" s="56"/>
      <c r="K152" s="56"/>
      <c r="L152" s="56"/>
      <c r="M152" s="56"/>
      <c r="N152" s="56"/>
      <c r="O152" s="56"/>
      <c r="P152" s="56"/>
      <c r="Q152" s="56"/>
      <c r="R152" s="56"/>
      <c r="S152" s="56"/>
      <c r="T152" s="56"/>
      <c r="U152" s="56"/>
      <c r="V152" s="56"/>
      <c r="W152" s="56"/>
      <c r="X152" s="56"/>
      <c r="Y152" s="56"/>
      <c r="Z152" s="56"/>
      <c r="AA152" s="56"/>
      <c r="AB152" s="56"/>
    </row>
    <row r="153" spans="2:28" ht="15.75" customHeight="1">
      <c r="B153" s="55"/>
      <c r="C153" s="56"/>
      <c r="D153" s="56"/>
      <c r="E153" s="55"/>
      <c r="F153" s="56"/>
      <c r="G153" s="56"/>
      <c r="H153" s="56"/>
      <c r="I153" s="56"/>
      <c r="J153" s="56"/>
      <c r="K153" s="56"/>
      <c r="L153" s="56"/>
      <c r="M153" s="56"/>
      <c r="N153" s="56"/>
      <c r="O153" s="56"/>
      <c r="P153" s="56"/>
      <c r="Q153" s="56"/>
      <c r="R153" s="56"/>
      <c r="S153" s="56"/>
      <c r="T153" s="56"/>
      <c r="U153" s="56"/>
      <c r="V153" s="56"/>
      <c r="W153" s="56"/>
      <c r="X153" s="56"/>
      <c r="Y153" s="56"/>
      <c r="Z153" s="56"/>
      <c r="AA153" s="56"/>
      <c r="AB153" s="56"/>
    </row>
    <row r="154" spans="2:28" ht="15.75" customHeight="1">
      <c r="B154" s="55"/>
      <c r="C154" s="56"/>
      <c r="D154" s="56"/>
      <c r="E154" s="55"/>
      <c r="F154" s="56"/>
      <c r="G154" s="56"/>
      <c r="H154" s="56"/>
      <c r="I154" s="56"/>
      <c r="J154" s="56"/>
      <c r="K154" s="56"/>
      <c r="L154" s="56"/>
      <c r="M154" s="56"/>
      <c r="N154" s="56"/>
      <c r="O154" s="56"/>
      <c r="P154" s="56"/>
      <c r="Q154" s="56"/>
      <c r="R154" s="56"/>
      <c r="S154" s="56"/>
      <c r="T154" s="56"/>
      <c r="U154" s="56"/>
      <c r="V154" s="56"/>
      <c r="W154" s="56"/>
      <c r="X154" s="56"/>
      <c r="Y154" s="56"/>
      <c r="Z154" s="56"/>
      <c r="AA154" s="56"/>
      <c r="AB154" s="56"/>
    </row>
    <row r="155" spans="2:28" ht="15.75" customHeight="1">
      <c r="B155" s="55"/>
      <c r="C155" s="56"/>
      <c r="D155" s="56"/>
      <c r="E155" s="55"/>
      <c r="F155" s="56"/>
      <c r="G155" s="56"/>
      <c r="H155" s="56"/>
      <c r="I155" s="56"/>
      <c r="J155" s="56"/>
      <c r="K155" s="56"/>
      <c r="L155" s="56"/>
      <c r="M155" s="56"/>
      <c r="N155" s="56"/>
      <c r="O155" s="56"/>
      <c r="P155" s="56"/>
      <c r="Q155" s="56"/>
      <c r="R155" s="56"/>
      <c r="S155" s="56"/>
      <c r="T155" s="56"/>
      <c r="U155" s="56"/>
      <c r="V155" s="56"/>
      <c r="W155" s="56"/>
      <c r="X155" s="56"/>
      <c r="Y155" s="56"/>
      <c r="Z155" s="56"/>
      <c r="AA155" s="56"/>
      <c r="AB155" s="56"/>
    </row>
    <row r="156" spans="2:28" ht="15.75" customHeight="1">
      <c r="B156" s="55"/>
      <c r="C156" s="56"/>
      <c r="D156" s="56"/>
      <c r="E156" s="55"/>
      <c r="F156" s="56"/>
      <c r="G156" s="56"/>
      <c r="H156" s="56"/>
      <c r="I156" s="56"/>
      <c r="J156" s="56"/>
      <c r="K156" s="56"/>
      <c r="L156" s="56"/>
      <c r="M156" s="56"/>
      <c r="N156" s="56"/>
      <c r="O156" s="56"/>
      <c r="P156" s="56"/>
      <c r="Q156" s="56"/>
      <c r="R156" s="56"/>
      <c r="S156" s="56"/>
      <c r="T156" s="56"/>
      <c r="U156" s="56"/>
      <c r="V156" s="56"/>
      <c r="W156" s="56"/>
      <c r="X156" s="56"/>
      <c r="Y156" s="56"/>
      <c r="Z156" s="56"/>
      <c r="AA156" s="56"/>
      <c r="AB156" s="56"/>
    </row>
    <row r="157" spans="2:28" ht="15.75" customHeight="1">
      <c r="B157" s="55"/>
      <c r="C157" s="56"/>
      <c r="D157" s="56"/>
      <c r="E157" s="55"/>
      <c r="F157" s="56"/>
      <c r="G157" s="56"/>
      <c r="H157" s="56"/>
      <c r="I157" s="56"/>
      <c r="J157" s="56"/>
      <c r="K157" s="56"/>
      <c r="L157" s="56"/>
      <c r="M157" s="56"/>
      <c r="N157" s="56"/>
      <c r="O157" s="56"/>
      <c r="P157" s="56"/>
      <c r="Q157" s="56"/>
      <c r="R157" s="56"/>
      <c r="S157" s="56"/>
      <c r="T157" s="56"/>
      <c r="U157" s="56"/>
      <c r="V157" s="56"/>
      <c r="W157" s="56"/>
      <c r="X157" s="56"/>
      <c r="Y157" s="56"/>
      <c r="Z157" s="56"/>
      <c r="AA157" s="56"/>
      <c r="AB157" s="56"/>
    </row>
    <row r="158" spans="2:28" ht="15.75" customHeight="1">
      <c r="B158" s="55"/>
      <c r="C158" s="56"/>
      <c r="D158" s="56"/>
      <c r="E158" s="55"/>
      <c r="F158" s="56"/>
      <c r="G158" s="56"/>
      <c r="H158" s="56"/>
      <c r="I158" s="56"/>
      <c r="J158" s="56"/>
      <c r="K158" s="56"/>
      <c r="L158" s="56"/>
      <c r="M158" s="56"/>
      <c r="N158" s="56"/>
      <c r="O158" s="56"/>
      <c r="P158" s="56"/>
      <c r="Q158" s="56"/>
      <c r="R158" s="56"/>
      <c r="S158" s="56"/>
      <c r="T158" s="56"/>
      <c r="U158" s="56"/>
      <c r="V158" s="56"/>
      <c r="W158" s="56"/>
      <c r="X158" s="56"/>
      <c r="Y158" s="56"/>
      <c r="Z158" s="56"/>
      <c r="AA158" s="56"/>
      <c r="AB158" s="56"/>
    </row>
    <row r="159" spans="2:28" ht="15.75" customHeight="1">
      <c r="B159" s="55"/>
      <c r="C159" s="56"/>
      <c r="D159" s="56"/>
      <c r="E159" s="55"/>
      <c r="F159" s="56"/>
      <c r="G159" s="56"/>
      <c r="H159" s="56"/>
      <c r="I159" s="56"/>
      <c r="J159" s="56"/>
      <c r="K159" s="56"/>
      <c r="L159" s="56"/>
      <c r="M159" s="56"/>
      <c r="N159" s="56"/>
      <c r="O159" s="56"/>
      <c r="P159" s="56"/>
      <c r="Q159" s="56"/>
      <c r="R159" s="56"/>
      <c r="S159" s="56"/>
      <c r="T159" s="56"/>
      <c r="U159" s="56"/>
      <c r="V159" s="56"/>
      <c r="W159" s="56"/>
      <c r="X159" s="56"/>
      <c r="Y159" s="56"/>
      <c r="Z159" s="56"/>
      <c r="AA159" s="56"/>
      <c r="AB159" s="56"/>
    </row>
    <row r="160" spans="2:28" ht="15.75" customHeight="1">
      <c r="B160" s="55"/>
      <c r="C160" s="56"/>
      <c r="D160" s="56"/>
      <c r="E160" s="55"/>
      <c r="F160" s="56"/>
      <c r="G160" s="56"/>
      <c r="H160" s="56"/>
      <c r="I160" s="56"/>
      <c r="J160" s="56"/>
      <c r="K160" s="56"/>
      <c r="L160" s="56"/>
      <c r="M160" s="56"/>
      <c r="N160" s="56"/>
      <c r="O160" s="56"/>
      <c r="P160" s="56"/>
      <c r="Q160" s="56"/>
      <c r="R160" s="56"/>
      <c r="S160" s="56"/>
      <c r="T160" s="56"/>
      <c r="U160" s="56"/>
      <c r="V160" s="56"/>
      <c r="W160" s="56"/>
      <c r="X160" s="56"/>
      <c r="Y160" s="56"/>
      <c r="Z160" s="56"/>
      <c r="AA160" s="56"/>
      <c r="AB160" s="56"/>
    </row>
    <row r="161" spans="2:28" ht="15.75" customHeight="1">
      <c r="B161" s="55"/>
      <c r="C161" s="56"/>
      <c r="D161" s="56"/>
      <c r="E161" s="55"/>
      <c r="F161" s="56"/>
      <c r="G161" s="56"/>
      <c r="H161" s="56"/>
      <c r="I161" s="56"/>
      <c r="J161" s="56"/>
      <c r="K161" s="56"/>
      <c r="L161" s="56"/>
      <c r="M161" s="56"/>
      <c r="N161" s="56"/>
      <c r="O161" s="56"/>
      <c r="P161" s="56"/>
      <c r="Q161" s="56"/>
      <c r="R161" s="56"/>
      <c r="S161" s="56"/>
      <c r="T161" s="56"/>
      <c r="U161" s="56"/>
      <c r="V161" s="56"/>
      <c r="W161" s="56"/>
      <c r="X161" s="56"/>
      <c r="Y161" s="56"/>
      <c r="Z161" s="56"/>
      <c r="AA161" s="56"/>
      <c r="AB161" s="56"/>
    </row>
    <row r="162" spans="2:28" ht="15.75" customHeight="1">
      <c r="B162" s="55"/>
      <c r="C162" s="56"/>
      <c r="D162" s="56"/>
      <c r="E162" s="55"/>
      <c r="F162" s="56"/>
      <c r="G162" s="56"/>
      <c r="H162" s="56"/>
      <c r="I162" s="56"/>
      <c r="J162" s="56"/>
      <c r="K162" s="56"/>
      <c r="L162" s="56"/>
      <c r="M162" s="56"/>
      <c r="N162" s="56"/>
      <c r="O162" s="56"/>
      <c r="P162" s="56"/>
      <c r="Q162" s="56"/>
      <c r="R162" s="56"/>
      <c r="S162" s="56"/>
      <c r="T162" s="56"/>
      <c r="U162" s="56"/>
      <c r="V162" s="56"/>
      <c r="W162" s="56"/>
      <c r="X162" s="56"/>
      <c r="Y162" s="56"/>
      <c r="Z162" s="56"/>
      <c r="AA162" s="56"/>
      <c r="AB162" s="56"/>
    </row>
    <row r="163" spans="2:28" ht="15.75" customHeight="1">
      <c r="B163" s="55"/>
      <c r="C163" s="56"/>
      <c r="D163" s="56"/>
      <c r="E163" s="55"/>
      <c r="F163" s="56"/>
      <c r="G163" s="56"/>
      <c r="H163" s="56"/>
      <c r="I163" s="56"/>
      <c r="J163" s="56"/>
      <c r="K163" s="56"/>
      <c r="L163" s="56"/>
      <c r="M163" s="56"/>
      <c r="N163" s="56"/>
      <c r="O163" s="56"/>
      <c r="P163" s="56"/>
      <c r="Q163" s="56"/>
      <c r="R163" s="56"/>
      <c r="S163" s="56"/>
      <c r="T163" s="56"/>
      <c r="U163" s="56"/>
      <c r="V163" s="56"/>
      <c r="W163" s="56"/>
      <c r="X163" s="56"/>
      <c r="Y163" s="56"/>
      <c r="Z163" s="56"/>
      <c r="AA163" s="56"/>
      <c r="AB163" s="56"/>
    </row>
    <row r="164" spans="2:28" ht="15.75" customHeight="1">
      <c r="B164" s="55"/>
      <c r="C164" s="56"/>
      <c r="D164" s="56"/>
      <c r="E164" s="55"/>
      <c r="F164" s="56"/>
      <c r="G164" s="56"/>
      <c r="H164" s="56"/>
      <c r="I164" s="56"/>
      <c r="J164" s="56"/>
      <c r="K164" s="56"/>
      <c r="L164" s="56"/>
      <c r="M164" s="56"/>
      <c r="N164" s="56"/>
      <c r="O164" s="56"/>
      <c r="P164" s="56"/>
      <c r="Q164" s="56"/>
      <c r="R164" s="56"/>
      <c r="S164" s="56"/>
      <c r="T164" s="56"/>
      <c r="U164" s="56"/>
      <c r="V164" s="56"/>
      <c r="W164" s="56"/>
      <c r="X164" s="56"/>
      <c r="Y164" s="56"/>
      <c r="Z164" s="56"/>
      <c r="AA164" s="56"/>
      <c r="AB164" s="56"/>
    </row>
    <row r="165" spans="2:28" ht="15.75" customHeight="1">
      <c r="B165" s="55"/>
      <c r="C165" s="56"/>
      <c r="D165" s="56"/>
      <c r="E165" s="55"/>
      <c r="F165" s="56"/>
      <c r="G165" s="56"/>
      <c r="H165" s="56"/>
      <c r="I165" s="56"/>
      <c r="J165" s="56"/>
      <c r="K165" s="56"/>
      <c r="L165" s="56"/>
      <c r="M165" s="56"/>
      <c r="N165" s="56"/>
      <c r="O165" s="56"/>
      <c r="P165" s="56"/>
      <c r="Q165" s="56"/>
      <c r="R165" s="56"/>
      <c r="S165" s="56"/>
      <c r="T165" s="56"/>
      <c r="U165" s="56"/>
      <c r="V165" s="56"/>
      <c r="W165" s="56"/>
      <c r="X165" s="56"/>
      <c r="Y165" s="56"/>
      <c r="Z165" s="56"/>
      <c r="AA165" s="56"/>
      <c r="AB165" s="56"/>
    </row>
    <row r="166" spans="2:28" ht="15.75" customHeight="1">
      <c r="B166" s="55"/>
      <c r="C166" s="56"/>
      <c r="D166" s="56"/>
      <c r="E166" s="55"/>
      <c r="F166" s="56"/>
      <c r="G166" s="56"/>
      <c r="H166" s="56"/>
      <c r="I166" s="56"/>
      <c r="J166" s="56"/>
      <c r="K166" s="56"/>
      <c r="L166" s="56"/>
      <c r="M166" s="56"/>
      <c r="N166" s="56"/>
      <c r="O166" s="56"/>
      <c r="P166" s="56"/>
      <c r="Q166" s="56"/>
      <c r="R166" s="56"/>
      <c r="S166" s="56"/>
      <c r="T166" s="56"/>
      <c r="U166" s="56"/>
      <c r="V166" s="56"/>
      <c r="W166" s="56"/>
      <c r="X166" s="56"/>
      <c r="Y166" s="56"/>
      <c r="Z166" s="56"/>
      <c r="AA166" s="56"/>
      <c r="AB166" s="56"/>
    </row>
    <row r="167" spans="2:28" ht="15.75" customHeight="1">
      <c r="B167" s="55"/>
      <c r="C167" s="56"/>
      <c r="D167" s="56"/>
      <c r="E167" s="55"/>
      <c r="F167" s="56"/>
      <c r="G167" s="56"/>
      <c r="H167" s="56"/>
      <c r="I167" s="56"/>
      <c r="J167" s="56"/>
      <c r="K167" s="56"/>
      <c r="L167" s="56"/>
      <c r="M167" s="56"/>
      <c r="N167" s="56"/>
      <c r="O167" s="56"/>
      <c r="P167" s="56"/>
      <c r="Q167" s="56"/>
      <c r="R167" s="56"/>
      <c r="S167" s="56"/>
      <c r="T167" s="56"/>
      <c r="U167" s="56"/>
      <c r="V167" s="56"/>
      <c r="W167" s="56"/>
      <c r="X167" s="56"/>
      <c r="Y167" s="56"/>
      <c r="Z167" s="56"/>
      <c r="AA167" s="56"/>
      <c r="AB167" s="56"/>
    </row>
    <row r="168" spans="2:28" ht="15.75" customHeight="1">
      <c r="B168" s="55"/>
      <c r="C168" s="56"/>
      <c r="D168" s="56"/>
      <c r="E168" s="55"/>
      <c r="F168" s="56"/>
      <c r="G168" s="56"/>
      <c r="H168" s="56"/>
      <c r="I168" s="56"/>
      <c r="J168" s="56"/>
      <c r="K168" s="56"/>
      <c r="L168" s="56"/>
      <c r="M168" s="56"/>
      <c r="N168" s="56"/>
      <c r="O168" s="56"/>
      <c r="P168" s="56"/>
      <c r="Q168" s="56"/>
      <c r="R168" s="56"/>
      <c r="S168" s="56"/>
      <c r="T168" s="56"/>
      <c r="U168" s="56"/>
      <c r="V168" s="56"/>
      <c r="W168" s="56"/>
      <c r="X168" s="56"/>
      <c r="Y168" s="56"/>
      <c r="Z168" s="56"/>
      <c r="AA168" s="56"/>
      <c r="AB168" s="56"/>
    </row>
    <row r="169" spans="2:28" ht="15.75" customHeight="1">
      <c r="B169" s="55"/>
      <c r="C169" s="56"/>
      <c r="D169" s="56"/>
      <c r="E169" s="55"/>
      <c r="F169" s="56"/>
      <c r="G169" s="56"/>
      <c r="H169" s="56"/>
      <c r="I169" s="56"/>
      <c r="J169" s="56"/>
      <c r="K169" s="56"/>
      <c r="L169" s="56"/>
      <c r="M169" s="56"/>
      <c r="N169" s="56"/>
      <c r="O169" s="56"/>
      <c r="P169" s="56"/>
      <c r="Q169" s="56"/>
      <c r="R169" s="56"/>
      <c r="S169" s="56"/>
      <c r="T169" s="56"/>
      <c r="U169" s="56"/>
      <c r="V169" s="56"/>
      <c r="W169" s="56"/>
      <c r="X169" s="56"/>
      <c r="Y169" s="56"/>
      <c r="Z169" s="56"/>
      <c r="AA169" s="56"/>
      <c r="AB169" s="56"/>
    </row>
    <row r="170" spans="2:28" ht="15.75" customHeight="1">
      <c r="B170" s="55"/>
      <c r="C170" s="56"/>
      <c r="D170" s="56"/>
      <c r="E170" s="55"/>
      <c r="F170" s="56"/>
      <c r="G170" s="56"/>
      <c r="H170" s="56"/>
      <c r="I170" s="56"/>
      <c r="J170" s="56"/>
      <c r="K170" s="56"/>
      <c r="L170" s="56"/>
      <c r="M170" s="56"/>
      <c r="N170" s="56"/>
      <c r="O170" s="56"/>
      <c r="P170" s="56"/>
      <c r="Q170" s="56"/>
      <c r="R170" s="56"/>
      <c r="S170" s="56"/>
      <c r="T170" s="56"/>
      <c r="U170" s="56"/>
      <c r="V170" s="56"/>
      <c r="W170" s="56"/>
      <c r="X170" s="56"/>
      <c r="Y170" s="56"/>
      <c r="Z170" s="56"/>
      <c r="AA170" s="56"/>
      <c r="AB170" s="56"/>
    </row>
    <row r="171" spans="2:28" ht="15.75" customHeight="1">
      <c r="B171" s="55"/>
      <c r="C171" s="56"/>
      <c r="D171" s="56"/>
      <c r="E171" s="55"/>
      <c r="F171" s="56"/>
      <c r="G171" s="56"/>
      <c r="H171" s="56"/>
      <c r="I171" s="56"/>
      <c r="J171" s="56"/>
      <c r="K171" s="56"/>
      <c r="L171" s="56"/>
      <c r="M171" s="56"/>
      <c r="N171" s="56"/>
      <c r="O171" s="56"/>
      <c r="P171" s="56"/>
      <c r="Q171" s="56"/>
      <c r="R171" s="56"/>
      <c r="S171" s="56"/>
      <c r="T171" s="56"/>
      <c r="U171" s="56"/>
      <c r="V171" s="56"/>
      <c r="W171" s="56"/>
      <c r="X171" s="56"/>
      <c r="Y171" s="56"/>
      <c r="Z171" s="56"/>
      <c r="AA171" s="56"/>
      <c r="AB171" s="56"/>
    </row>
    <row r="172" spans="2:28" ht="15.75" customHeight="1">
      <c r="B172" s="55"/>
      <c r="C172" s="56"/>
      <c r="D172" s="56"/>
      <c r="E172" s="55"/>
      <c r="F172" s="56"/>
      <c r="G172" s="56"/>
      <c r="H172" s="56"/>
      <c r="I172" s="56"/>
      <c r="J172" s="56"/>
      <c r="K172" s="56"/>
      <c r="L172" s="56"/>
      <c r="M172" s="56"/>
      <c r="N172" s="56"/>
      <c r="O172" s="56"/>
      <c r="P172" s="56"/>
      <c r="Q172" s="56"/>
      <c r="R172" s="56"/>
      <c r="S172" s="56"/>
      <c r="T172" s="56"/>
      <c r="U172" s="56"/>
      <c r="V172" s="56"/>
      <c r="W172" s="56"/>
      <c r="X172" s="56"/>
      <c r="Y172" s="56"/>
      <c r="Z172" s="56"/>
      <c r="AA172" s="56"/>
      <c r="AB172" s="56"/>
    </row>
    <row r="173" spans="2:28" ht="15.75" customHeight="1">
      <c r="B173" s="55"/>
      <c r="C173" s="56"/>
      <c r="D173" s="56"/>
      <c r="E173" s="55"/>
      <c r="F173" s="56"/>
      <c r="G173" s="56"/>
      <c r="H173" s="56"/>
      <c r="I173" s="56"/>
      <c r="J173" s="56"/>
      <c r="K173" s="56"/>
      <c r="L173" s="56"/>
      <c r="M173" s="56"/>
      <c r="N173" s="56"/>
      <c r="O173" s="56"/>
      <c r="P173" s="56"/>
      <c r="Q173" s="56"/>
      <c r="R173" s="56"/>
      <c r="S173" s="56"/>
      <c r="T173" s="56"/>
      <c r="U173" s="56"/>
      <c r="V173" s="56"/>
      <c r="W173" s="56"/>
      <c r="X173" s="56"/>
      <c r="Y173" s="56"/>
      <c r="Z173" s="56"/>
      <c r="AA173" s="56"/>
      <c r="AB173" s="56"/>
    </row>
    <row r="174" spans="2:28" ht="15.75" customHeight="1">
      <c r="B174" s="55"/>
      <c r="C174" s="56"/>
      <c r="D174" s="56"/>
      <c r="E174" s="55"/>
      <c r="F174" s="56"/>
      <c r="G174" s="56"/>
      <c r="H174" s="56"/>
      <c r="I174" s="56"/>
      <c r="J174" s="56"/>
      <c r="K174" s="56"/>
      <c r="L174" s="56"/>
      <c r="M174" s="56"/>
      <c r="N174" s="56"/>
      <c r="O174" s="56"/>
      <c r="P174" s="56"/>
      <c r="Q174" s="56"/>
      <c r="R174" s="56"/>
      <c r="S174" s="56"/>
      <c r="T174" s="56"/>
      <c r="U174" s="56"/>
      <c r="V174" s="56"/>
      <c r="W174" s="56"/>
      <c r="X174" s="56"/>
      <c r="Y174" s="56"/>
      <c r="Z174" s="56"/>
      <c r="AA174" s="56"/>
      <c r="AB174" s="56"/>
    </row>
    <row r="175" spans="2:28" ht="15.75" customHeight="1">
      <c r="B175" s="55"/>
      <c r="C175" s="56"/>
      <c r="D175" s="56"/>
      <c r="E175" s="55"/>
      <c r="F175" s="56"/>
      <c r="G175" s="56"/>
      <c r="H175" s="56"/>
      <c r="I175" s="56"/>
      <c r="J175" s="56"/>
      <c r="K175" s="56"/>
      <c r="L175" s="56"/>
      <c r="M175" s="56"/>
      <c r="N175" s="56"/>
      <c r="O175" s="56"/>
      <c r="P175" s="56"/>
      <c r="Q175" s="56"/>
      <c r="R175" s="56"/>
      <c r="S175" s="56"/>
      <c r="T175" s="56"/>
      <c r="U175" s="56"/>
      <c r="V175" s="56"/>
      <c r="W175" s="56"/>
      <c r="X175" s="56"/>
      <c r="Y175" s="56"/>
      <c r="Z175" s="56"/>
      <c r="AA175" s="56"/>
      <c r="AB175" s="56"/>
    </row>
    <row r="176" spans="2:28" ht="15.75" customHeight="1">
      <c r="B176" s="55"/>
      <c r="C176" s="56"/>
      <c r="D176" s="56"/>
      <c r="E176" s="55"/>
      <c r="F176" s="56"/>
      <c r="G176" s="56"/>
      <c r="H176" s="56"/>
      <c r="I176" s="56"/>
      <c r="J176" s="56"/>
      <c r="K176" s="56"/>
      <c r="L176" s="56"/>
      <c r="M176" s="56"/>
      <c r="N176" s="56"/>
      <c r="O176" s="56"/>
      <c r="P176" s="56"/>
      <c r="Q176" s="56"/>
      <c r="R176" s="56"/>
      <c r="S176" s="56"/>
      <c r="T176" s="56"/>
      <c r="U176" s="56"/>
      <c r="V176" s="56"/>
      <c r="W176" s="56"/>
      <c r="X176" s="56"/>
      <c r="Y176" s="56"/>
      <c r="Z176" s="56"/>
      <c r="AA176" s="56"/>
      <c r="AB176" s="56"/>
    </row>
    <row r="177" spans="2:28" ht="15.75" customHeight="1">
      <c r="B177" s="55"/>
      <c r="C177" s="56"/>
      <c r="D177" s="56"/>
      <c r="E177" s="55"/>
      <c r="F177" s="56"/>
      <c r="G177" s="56"/>
      <c r="H177" s="56"/>
      <c r="I177" s="56"/>
      <c r="J177" s="56"/>
      <c r="K177" s="56"/>
      <c r="L177" s="56"/>
      <c r="M177" s="56"/>
      <c r="N177" s="56"/>
      <c r="O177" s="56"/>
      <c r="P177" s="56"/>
      <c r="Q177" s="56"/>
      <c r="R177" s="56"/>
      <c r="S177" s="56"/>
      <c r="T177" s="56"/>
      <c r="U177" s="56"/>
      <c r="V177" s="56"/>
      <c r="W177" s="56"/>
      <c r="X177" s="56"/>
      <c r="Y177" s="56"/>
      <c r="Z177" s="56"/>
      <c r="AA177" s="56"/>
      <c r="AB177" s="56"/>
    </row>
    <row r="178" spans="2:28" ht="15.75" customHeight="1">
      <c r="B178" s="55"/>
      <c r="C178" s="56"/>
      <c r="D178" s="56"/>
      <c r="E178" s="55"/>
      <c r="F178" s="56"/>
      <c r="G178" s="56"/>
      <c r="H178" s="56"/>
      <c r="I178" s="56"/>
      <c r="J178" s="56"/>
      <c r="K178" s="56"/>
      <c r="L178" s="56"/>
      <c r="M178" s="56"/>
      <c r="N178" s="56"/>
      <c r="O178" s="56"/>
      <c r="P178" s="56"/>
      <c r="Q178" s="56"/>
      <c r="R178" s="56"/>
      <c r="S178" s="56"/>
      <c r="T178" s="56"/>
      <c r="U178" s="56"/>
      <c r="V178" s="56"/>
      <c r="W178" s="56"/>
      <c r="X178" s="56"/>
      <c r="Y178" s="56"/>
      <c r="Z178" s="56"/>
      <c r="AA178" s="56"/>
      <c r="AB178" s="56"/>
    </row>
    <row r="179" spans="2:28" ht="15.75" customHeight="1">
      <c r="B179" s="55"/>
      <c r="C179" s="56"/>
      <c r="D179" s="56"/>
      <c r="E179" s="55"/>
      <c r="F179" s="56"/>
      <c r="G179" s="56"/>
      <c r="H179" s="56"/>
      <c r="I179" s="56"/>
      <c r="J179" s="56"/>
      <c r="K179" s="56"/>
      <c r="L179" s="56"/>
      <c r="M179" s="56"/>
      <c r="N179" s="56"/>
      <c r="O179" s="56"/>
      <c r="P179" s="56"/>
      <c r="Q179" s="56"/>
      <c r="R179" s="56"/>
      <c r="S179" s="56"/>
      <c r="T179" s="56"/>
      <c r="U179" s="56"/>
      <c r="V179" s="56"/>
      <c r="W179" s="56"/>
      <c r="X179" s="56"/>
      <c r="Y179" s="56"/>
      <c r="Z179" s="56"/>
      <c r="AA179" s="56"/>
      <c r="AB179" s="56"/>
    </row>
    <row r="180" spans="2:28" ht="15.75" customHeight="1">
      <c r="B180" s="55"/>
      <c r="C180" s="56"/>
      <c r="D180" s="56"/>
      <c r="E180" s="55"/>
      <c r="F180" s="56"/>
      <c r="G180" s="56"/>
      <c r="H180" s="56"/>
      <c r="I180" s="56"/>
      <c r="J180" s="56"/>
      <c r="K180" s="56"/>
      <c r="L180" s="56"/>
      <c r="M180" s="56"/>
      <c r="N180" s="56"/>
      <c r="O180" s="56"/>
      <c r="P180" s="56"/>
      <c r="Q180" s="56"/>
      <c r="R180" s="56"/>
      <c r="S180" s="56"/>
      <c r="T180" s="56"/>
      <c r="U180" s="56"/>
      <c r="V180" s="56"/>
      <c r="W180" s="56"/>
      <c r="X180" s="56"/>
      <c r="Y180" s="56"/>
      <c r="Z180" s="56"/>
      <c r="AA180" s="56"/>
      <c r="AB180" s="56"/>
    </row>
    <row r="181" spans="2:28" ht="15.75" customHeight="1">
      <c r="B181" s="55"/>
      <c r="C181" s="56"/>
      <c r="D181" s="56"/>
      <c r="E181" s="55"/>
      <c r="F181" s="56"/>
      <c r="G181" s="56"/>
      <c r="H181" s="56"/>
      <c r="I181" s="56"/>
      <c r="J181" s="56"/>
      <c r="K181" s="56"/>
      <c r="L181" s="56"/>
      <c r="M181" s="56"/>
      <c r="N181" s="56"/>
      <c r="O181" s="56"/>
      <c r="P181" s="56"/>
      <c r="Q181" s="56"/>
      <c r="R181" s="56"/>
      <c r="S181" s="56"/>
      <c r="T181" s="56"/>
      <c r="U181" s="56"/>
      <c r="V181" s="56"/>
      <c r="W181" s="56"/>
      <c r="X181" s="56"/>
      <c r="Y181" s="56"/>
      <c r="Z181" s="56"/>
      <c r="AA181" s="56"/>
      <c r="AB181" s="56"/>
    </row>
    <row r="182" spans="2:28" ht="15.75" customHeight="1">
      <c r="B182" s="55"/>
      <c r="C182" s="56"/>
      <c r="D182" s="56"/>
      <c r="E182" s="55"/>
      <c r="F182" s="56"/>
      <c r="G182" s="56"/>
      <c r="H182" s="56"/>
      <c r="I182" s="56"/>
      <c r="J182" s="56"/>
      <c r="K182" s="56"/>
      <c r="L182" s="56"/>
      <c r="M182" s="56"/>
      <c r="N182" s="56"/>
      <c r="O182" s="56"/>
      <c r="P182" s="56"/>
      <c r="Q182" s="56"/>
      <c r="R182" s="56"/>
      <c r="S182" s="56"/>
      <c r="T182" s="56"/>
      <c r="U182" s="56"/>
      <c r="V182" s="56"/>
      <c r="W182" s="56"/>
      <c r="X182" s="56"/>
      <c r="Y182" s="56"/>
      <c r="Z182" s="56"/>
      <c r="AA182" s="56"/>
      <c r="AB182" s="56"/>
    </row>
    <row r="183" spans="2:28" ht="15.75" customHeight="1">
      <c r="B183" s="55"/>
      <c r="C183" s="56"/>
      <c r="D183" s="56"/>
      <c r="E183" s="55"/>
      <c r="F183" s="56"/>
      <c r="G183" s="56"/>
      <c r="H183" s="56"/>
      <c r="I183" s="56"/>
      <c r="J183" s="56"/>
      <c r="K183" s="56"/>
      <c r="L183" s="56"/>
      <c r="M183" s="56"/>
      <c r="N183" s="56"/>
      <c r="O183" s="56"/>
      <c r="P183" s="56"/>
      <c r="Q183" s="56"/>
      <c r="R183" s="56"/>
      <c r="S183" s="56"/>
      <c r="T183" s="56"/>
      <c r="U183" s="56"/>
      <c r="V183" s="56"/>
      <c r="W183" s="56"/>
      <c r="X183" s="56"/>
      <c r="Y183" s="56"/>
      <c r="Z183" s="56"/>
      <c r="AA183" s="56"/>
      <c r="AB183" s="56"/>
    </row>
    <row r="184" spans="2:28" ht="15.75" customHeight="1">
      <c r="B184" s="55"/>
      <c r="C184" s="56"/>
      <c r="D184" s="56"/>
      <c r="E184" s="55"/>
      <c r="F184" s="56"/>
      <c r="G184" s="56"/>
      <c r="H184" s="56"/>
      <c r="I184" s="56"/>
      <c r="J184" s="56"/>
      <c r="K184" s="56"/>
      <c r="L184" s="56"/>
      <c r="M184" s="56"/>
      <c r="N184" s="56"/>
      <c r="O184" s="56"/>
      <c r="P184" s="56"/>
      <c r="Q184" s="56"/>
      <c r="R184" s="56"/>
      <c r="S184" s="56"/>
      <c r="T184" s="56"/>
      <c r="U184" s="56"/>
      <c r="V184" s="56"/>
      <c r="W184" s="56"/>
      <c r="X184" s="56"/>
      <c r="Y184" s="56"/>
      <c r="Z184" s="56"/>
      <c r="AA184" s="56"/>
      <c r="AB184" s="56"/>
    </row>
    <row r="185" spans="2:28" ht="15.75" customHeight="1">
      <c r="B185" s="55"/>
      <c r="C185" s="56"/>
      <c r="D185" s="56"/>
      <c r="E185" s="55"/>
      <c r="F185" s="56"/>
      <c r="G185" s="56"/>
      <c r="H185" s="56"/>
      <c r="I185" s="56"/>
      <c r="J185" s="56"/>
      <c r="K185" s="56"/>
      <c r="L185" s="56"/>
      <c r="M185" s="56"/>
      <c r="N185" s="56"/>
      <c r="O185" s="56"/>
      <c r="P185" s="56"/>
      <c r="Q185" s="56"/>
      <c r="R185" s="56"/>
      <c r="S185" s="56"/>
      <c r="T185" s="56"/>
      <c r="U185" s="56"/>
      <c r="V185" s="56"/>
      <c r="W185" s="56"/>
      <c r="X185" s="56"/>
      <c r="Y185" s="56"/>
      <c r="Z185" s="56"/>
      <c r="AA185" s="56"/>
      <c r="AB185" s="56"/>
    </row>
    <row r="186" spans="2:28" ht="15.75" customHeight="1">
      <c r="B186" s="55"/>
      <c r="C186" s="56"/>
      <c r="D186" s="56"/>
      <c r="E186" s="55"/>
      <c r="F186" s="56"/>
      <c r="G186" s="56"/>
      <c r="H186" s="56"/>
      <c r="I186" s="56"/>
      <c r="J186" s="56"/>
      <c r="K186" s="56"/>
      <c r="L186" s="56"/>
      <c r="M186" s="56"/>
      <c r="N186" s="56"/>
      <c r="O186" s="56"/>
      <c r="P186" s="56"/>
      <c r="Q186" s="56"/>
      <c r="R186" s="56"/>
      <c r="S186" s="56"/>
      <c r="T186" s="56"/>
      <c r="U186" s="56"/>
      <c r="V186" s="56"/>
      <c r="W186" s="56"/>
      <c r="X186" s="56"/>
      <c r="Y186" s="56"/>
      <c r="Z186" s="56"/>
      <c r="AA186" s="56"/>
      <c r="AB186" s="56"/>
    </row>
    <row r="187" spans="2:28" ht="15.75" customHeight="1">
      <c r="B187" s="55"/>
      <c r="C187" s="56"/>
      <c r="D187" s="56"/>
      <c r="E187" s="55"/>
      <c r="F187" s="56"/>
      <c r="G187" s="56"/>
      <c r="H187" s="56"/>
      <c r="I187" s="56"/>
      <c r="J187" s="56"/>
      <c r="K187" s="56"/>
      <c r="L187" s="56"/>
      <c r="M187" s="56"/>
      <c r="N187" s="56"/>
      <c r="O187" s="56"/>
      <c r="P187" s="56"/>
      <c r="Q187" s="56"/>
      <c r="R187" s="56"/>
      <c r="S187" s="56"/>
      <c r="T187" s="56"/>
      <c r="U187" s="56"/>
      <c r="V187" s="56"/>
      <c r="W187" s="56"/>
      <c r="X187" s="56"/>
      <c r="Y187" s="56"/>
      <c r="Z187" s="56"/>
      <c r="AA187" s="56"/>
      <c r="AB187" s="56"/>
    </row>
    <row r="188" spans="2:28" ht="15.75" customHeight="1">
      <c r="B188" s="55"/>
      <c r="C188" s="56"/>
      <c r="D188" s="56"/>
      <c r="E188" s="55"/>
      <c r="F188" s="56"/>
      <c r="G188" s="56"/>
      <c r="H188" s="56"/>
      <c r="I188" s="56"/>
      <c r="J188" s="56"/>
      <c r="K188" s="56"/>
      <c r="L188" s="56"/>
      <c r="M188" s="56"/>
      <c r="N188" s="56"/>
      <c r="O188" s="56"/>
      <c r="P188" s="56"/>
      <c r="Q188" s="56"/>
      <c r="R188" s="56"/>
      <c r="S188" s="56"/>
      <c r="T188" s="56"/>
      <c r="U188" s="56"/>
      <c r="V188" s="56"/>
      <c r="W188" s="56"/>
      <c r="X188" s="56"/>
      <c r="Y188" s="56"/>
      <c r="Z188" s="56"/>
      <c r="AA188" s="56"/>
      <c r="AB188" s="56"/>
    </row>
    <row r="189" spans="2:28" ht="15.75" customHeight="1">
      <c r="B189" s="55"/>
      <c r="C189" s="56"/>
      <c r="D189" s="56"/>
      <c r="E189" s="55"/>
      <c r="F189" s="56"/>
      <c r="G189" s="56"/>
      <c r="H189" s="56"/>
      <c r="I189" s="56"/>
      <c r="J189" s="56"/>
      <c r="K189" s="56"/>
      <c r="L189" s="56"/>
      <c r="M189" s="56"/>
      <c r="N189" s="56"/>
      <c r="O189" s="56"/>
      <c r="P189" s="56"/>
      <c r="Q189" s="56"/>
      <c r="R189" s="56"/>
      <c r="S189" s="56"/>
      <c r="T189" s="56"/>
      <c r="U189" s="56"/>
      <c r="V189" s="56"/>
      <c r="W189" s="56"/>
      <c r="X189" s="56"/>
      <c r="Y189" s="56"/>
      <c r="Z189" s="56"/>
      <c r="AA189" s="56"/>
      <c r="AB189" s="56"/>
    </row>
    <row r="190" spans="2:28" ht="15.75" customHeight="1">
      <c r="B190" s="55"/>
      <c r="C190" s="56"/>
      <c r="D190" s="56"/>
      <c r="E190" s="55"/>
      <c r="F190" s="56"/>
      <c r="G190" s="56"/>
      <c r="H190" s="56"/>
      <c r="I190" s="56"/>
      <c r="J190" s="56"/>
      <c r="K190" s="56"/>
      <c r="L190" s="56"/>
      <c r="M190" s="56"/>
      <c r="N190" s="56"/>
      <c r="O190" s="56"/>
      <c r="P190" s="56"/>
      <c r="Q190" s="56"/>
      <c r="R190" s="56"/>
      <c r="S190" s="56"/>
      <c r="T190" s="56"/>
      <c r="U190" s="56"/>
      <c r="V190" s="56"/>
      <c r="W190" s="56"/>
      <c r="X190" s="56"/>
      <c r="Y190" s="56"/>
      <c r="Z190" s="56"/>
      <c r="AA190" s="56"/>
      <c r="AB190" s="56"/>
    </row>
    <row r="191" spans="2:28" ht="15.75" customHeight="1">
      <c r="B191" s="55"/>
      <c r="C191" s="56"/>
      <c r="D191" s="56"/>
      <c r="E191" s="55"/>
      <c r="F191" s="56"/>
      <c r="G191" s="56"/>
      <c r="H191" s="56"/>
      <c r="I191" s="56"/>
      <c r="J191" s="56"/>
      <c r="K191" s="56"/>
      <c r="L191" s="56"/>
      <c r="M191" s="56"/>
      <c r="N191" s="56"/>
      <c r="O191" s="56"/>
      <c r="P191" s="56"/>
      <c r="Q191" s="56"/>
      <c r="R191" s="56"/>
      <c r="S191" s="56"/>
      <c r="T191" s="56"/>
      <c r="U191" s="56"/>
      <c r="V191" s="56"/>
      <c r="W191" s="56"/>
      <c r="X191" s="56"/>
      <c r="Y191" s="56"/>
      <c r="Z191" s="56"/>
      <c r="AA191" s="56"/>
      <c r="AB191" s="56"/>
    </row>
    <row r="192" spans="2:28" ht="15.75" customHeight="1">
      <c r="B192" s="55"/>
      <c r="C192" s="56"/>
      <c r="D192" s="56"/>
      <c r="E192" s="55"/>
      <c r="F192" s="56"/>
      <c r="G192" s="56"/>
      <c r="H192" s="56"/>
      <c r="I192" s="56"/>
      <c r="J192" s="56"/>
      <c r="K192" s="56"/>
      <c r="L192" s="56"/>
      <c r="M192" s="56"/>
      <c r="N192" s="56"/>
      <c r="O192" s="56"/>
      <c r="P192" s="56"/>
      <c r="Q192" s="56"/>
      <c r="R192" s="56"/>
      <c r="S192" s="56"/>
      <c r="T192" s="56"/>
      <c r="U192" s="56"/>
      <c r="V192" s="56"/>
      <c r="W192" s="56"/>
      <c r="X192" s="56"/>
      <c r="Y192" s="56"/>
      <c r="Z192" s="56"/>
      <c r="AA192" s="56"/>
      <c r="AB192" s="56"/>
    </row>
    <row r="193" spans="2:28" ht="15.75" customHeight="1">
      <c r="B193" s="55"/>
      <c r="C193" s="56"/>
      <c r="D193" s="56"/>
      <c r="E193" s="55"/>
      <c r="F193" s="56"/>
      <c r="G193" s="56"/>
      <c r="H193" s="56"/>
      <c r="I193" s="56"/>
      <c r="J193" s="56"/>
      <c r="K193" s="56"/>
      <c r="L193" s="56"/>
      <c r="M193" s="56"/>
      <c r="N193" s="56"/>
      <c r="O193" s="56"/>
      <c r="P193" s="56"/>
      <c r="Q193" s="56"/>
      <c r="R193" s="56"/>
      <c r="S193" s="56"/>
      <c r="T193" s="56"/>
      <c r="U193" s="56"/>
      <c r="V193" s="56"/>
      <c r="W193" s="56"/>
      <c r="X193" s="56"/>
      <c r="Y193" s="56"/>
      <c r="Z193" s="56"/>
      <c r="AA193" s="56"/>
      <c r="AB193" s="56"/>
    </row>
    <row r="194" spans="2:28" ht="15.75" customHeight="1">
      <c r="B194" s="55"/>
      <c r="C194" s="56"/>
      <c r="D194" s="56"/>
      <c r="E194" s="55"/>
      <c r="F194" s="56"/>
      <c r="G194" s="56"/>
      <c r="H194" s="56"/>
      <c r="I194" s="56"/>
      <c r="J194" s="56"/>
      <c r="K194" s="56"/>
      <c r="L194" s="56"/>
      <c r="M194" s="56"/>
      <c r="N194" s="56"/>
      <c r="O194" s="56"/>
      <c r="P194" s="56"/>
      <c r="Q194" s="56"/>
      <c r="R194" s="56"/>
      <c r="S194" s="56"/>
      <c r="T194" s="56"/>
      <c r="U194" s="56"/>
      <c r="V194" s="56"/>
      <c r="W194" s="56"/>
      <c r="X194" s="56"/>
      <c r="Y194" s="56"/>
      <c r="Z194" s="56"/>
      <c r="AA194" s="56"/>
      <c r="AB194" s="56"/>
    </row>
    <row r="195" spans="2:28" ht="15.75" customHeight="1">
      <c r="B195" s="55"/>
      <c r="C195" s="56"/>
      <c r="D195" s="56"/>
      <c r="E195" s="55"/>
      <c r="F195" s="56"/>
      <c r="G195" s="56"/>
      <c r="H195" s="56"/>
      <c r="I195" s="56"/>
      <c r="J195" s="56"/>
      <c r="K195" s="56"/>
      <c r="L195" s="56"/>
      <c r="M195" s="56"/>
      <c r="N195" s="56"/>
      <c r="O195" s="56"/>
      <c r="P195" s="56"/>
      <c r="Q195" s="56"/>
      <c r="R195" s="56"/>
      <c r="S195" s="56"/>
      <c r="T195" s="56"/>
      <c r="U195" s="56"/>
      <c r="V195" s="56"/>
      <c r="W195" s="56"/>
      <c r="X195" s="56"/>
      <c r="Y195" s="56"/>
      <c r="Z195" s="56"/>
      <c r="AA195" s="56"/>
      <c r="AB195" s="56"/>
    </row>
    <row r="196" spans="2:28" ht="15.75" customHeight="1">
      <c r="B196" s="55"/>
      <c r="C196" s="56"/>
      <c r="D196" s="56"/>
      <c r="E196" s="55"/>
      <c r="F196" s="56"/>
      <c r="G196" s="56"/>
      <c r="H196" s="56"/>
      <c r="I196" s="56"/>
      <c r="J196" s="56"/>
      <c r="K196" s="56"/>
      <c r="L196" s="56"/>
      <c r="M196" s="56"/>
      <c r="N196" s="56"/>
      <c r="O196" s="56"/>
      <c r="P196" s="56"/>
      <c r="Q196" s="56"/>
      <c r="R196" s="56"/>
      <c r="S196" s="56"/>
      <c r="T196" s="56"/>
      <c r="U196" s="56"/>
      <c r="V196" s="56"/>
      <c r="W196" s="56"/>
      <c r="X196" s="56"/>
      <c r="Y196" s="56"/>
      <c r="Z196" s="56"/>
      <c r="AA196" s="56"/>
      <c r="AB196" s="56"/>
    </row>
    <row r="197" spans="2:28" ht="15.75" customHeight="1">
      <c r="B197" s="55"/>
      <c r="C197" s="56"/>
      <c r="D197" s="56"/>
      <c r="E197" s="55"/>
      <c r="F197" s="56"/>
      <c r="G197" s="56"/>
      <c r="H197" s="56"/>
      <c r="I197" s="56"/>
      <c r="J197" s="56"/>
      <c r="K197" s="56"/>
      <c r="L197" s="56"/>
      <c r="M197" s="56"/>
      <c r="N197" s="56"/>
      <c r="O197" s="56"/>
      <c r="P197" s="56"/>
      <c r="Q197" s="56"/>
      <c r="R197" s="56"/>
      <c r="S197" s="56"/>
      <c r="T197" s="56"/>
      <c r="U197" s="56"/>
      <c r="V197" s="56"/>
      <c r="W197" s="56"/>
      <c r="X197" s="56"/>
      <c r="Y197" s="56"/>
      <c r="Z197" s="56"/>
      <c r="AA197" s="56"/>
      <c r="AB197" s="56"/>
    </row>
    <row r="198" spans="2:28" ht="15.75" customHeight="1">
      <c r="B198" s="55"/>
      <c r="C198" s="56"/>
      <c r="D198" s="56"/>
      <c r="E198" s="55"/>
      <c r="F198" s="56"/>
      <c r="G198" s="56"/>
      <c r="H198" s="56"/>
      <c r="I198" s="56"/>
      <c r="J198" s="56"/>
      <c r="K198" s="56"/>
      <c r="L198" s="56"/>
      <c r="M198" s="56"/>
      <c r="N198" s="56"/>
      <c r="O198" s="56"/>
      <c r="P198" s="56"/>
      <c r="Q198" s="56"/>
      <c r="R198" s="56"/>
      <c r="S198" s="56"/>
      <c r="T198" s="56"/>
      <c r="U198" s="56"/>
      <c r="V198" s="56"/>
      <c r="W198" s="56"/>
      <c r="X198" s="56"/>
      <c r="Y198" s="56"/>
      <c r="Z198" s="56"/>
      <c r="AA198" s="56"/>
      <c r="AB198" s="56"/>
    </row>
    <row r="199" spans="2:28" ht="15.75" customHeight="1">
      <c r="B199" s="55"/>
      <c r="C199" s="56"/>
      <c r="D199" s="56"/>
      <c r="E199" s="55"/>
      <c r="F199" s="56"/>
      <c r="G199" s="56"/>
      <c r="H199" s="56"/>
      <c r="I199" s="56"/>
      <c r="J199" s="56"/>
      <c r="K199" s="56"/>
      <c r="L199" s="56"/>
      <c r="M199" s="56"/>
      <c r="N199" s="56"/>
      <c r="O199" s="56"/>
      <c r="P199" s="56"/>
      <c r="Q199" s="56"/>
      <c r="R199" s="56"/>
      <c r="S199" s="56"/>
      <c r="T199" s="56"/>
      <c r="U199" s="56"/>
      <c r="V199" s="56"/>
      <c r="W199" s="56"/>
      <c r="X199" s="56"/>
      <c r="Y199" s="56"/>
      <c r="Z199" s="56"/>
      <c r="AA199" s="56"/>
      <c r="AB199" s="56"/>
    </row>
    <row r="200" spans="2:28" ht="15.75" customHeight="1">
      <c r="B200" s="55"/>
      <c r="C200" s="56"/>
      <c r="D200" s="56"/>
      <c r="E200" s="55"/>
      <c r="F200" s="56"/>
      <c r="G200" s="56"/>
      <c r="H200" s="56"/>
      <c r="I200" s="56"/>
      <c r="J200" s="56"/>
      <c r="K200" s="56"/>
      <c r="L200" s="56"/>
      <c r="M200" s="56"/>
      <c r="N200" s="56"/>
      <c r="O200" s="56"/>
      <c r="P200" s="56"/>
      <c r="Q200" s="56"/>
      <c r="R200" s="56"/>
      <c r="S200" s="56"/>
      <c r="T200" s="56"/>
      <c r="U200" s="56"/>
      <c r="V200" s="56"/>
      <c r="W200" s="56"/>
      <c r="X200" s="56"/>
      <c r="Y200" s="56"/>
      <c r="Z200" s="56"/>
      <c r="AA200" s="56"/>
      <c r="AB200" s="56"/>
    </row>
    <row r="201" spans="2:28" ht="15.75" customHeight="1">
      <c r="B201" s="55"/>
      <c r="C201" s="56"/>
      <c r="D201" s="56"/>
      <c r="E201" s="55"/>
      <c r="F201" s="56"/>
      <c r="G201" s="56"/>
      <c r="H201" s="56"/>
      <c r="I201" s="56"/>
      <c r="J201" s="56"/>
      <c r="K201" s="56"/>
      <c r="L201" s="56"/>
      <c r="M201" s="56"/>
      <c r="N201" s="56"/>
      <c r="O201" s="56"/>
      <c r="P201" s="56"/>
      <c r="Q201" s="56"/>
      <c r="R201" s="56"/>
      <c r="S201" s="56"/>
      <c r="T201" s="56"/>
      <c r="U201" s="56"/>
      <c r="V201" s="56"/>
      <c r="W201" s="56"/>
      <c r="X201" s="56"/>
      <c r="Y201" s="56"/>
      <c r="Z201" s="56"/>
      <c r="AA201" s="56"/>
      <c r="AB201" s="56"/>
    </row>
    <row r="202" spans="2:28" ht="15.75" customHeight="1">
      <c r="B202" s="55"/>
      <c r="C202" s="56"/>
      <c r="D202" s="56"/>
      <c r="E202" s="55"/>
      <c r="F202" s="56"/>
      <c r="G202" s="56"/>
      <c r="H202" s="56"/>
      <c r="I202" s="56"/>
      <c r="J202" s="56"/>
      <c r="K202" s="56"/>
      <c r="L202" s="56"/>
      <c r="M202" s="56"/>
      <c r="N202" s="56"/>
      <c r="O202" s="56"/>
      <c r="P202" s="56"/>
      <c r="Q202" s="56"/>
      <c r="R202" s="56"/>
      <c r="S202" s="56"/>
      <c r="T202" s="56"/>
      <c r="U202" s="56"/>
      <c r="V202" s="56"/>
      <c r="W202" s="56"/>
      <c r="X202" s="56"/>
      <c r="Y202" s="56"/>
      <c r="Z202" s="56"/>
      <c r="AA202" s="56"/>
      <c r="AB202" s="56"/>
    </row>
    <row r="203" spans="2:28" ht="15.75" customHeight="1">
      <c r="B203" s="55"/>
      <c r="C203" s="56"/>
      <c r="D203" s="56"/>
      <c r="E203" s="55"/>
      <c r="F203" s="56"/>
      <c r="G203" s="56"/>
      <c r="H203" s="56"/>
      <c r="I203" s="56"/>
      <c r="J203" s="56"/>
      <c r="K203" s="56"/>
      <c r="L203" s="56"/>
      <c r="M203" s="56"/>
      <c r="N203" s="56"/>
      <c r="O203" s="56"/>
      <c r="P203" s="56"/>
      <c r="Q203" s="56"/>
      <c r="R203" s="56"/>
      <c r="S203" s="56"/>
      <c r="T203" s="56"/>
      <c r="U203" s="56"/>
      <c r="V203" s="56"/>
      <c r="W203" s="56"/>
      <c r="X203" s="56"/>
      <c r="Y203" s="56"/>
      <c r="Z203" s="56"/>
      <c r="AA203" s="56"/>
      <c r="AB203" s="56"/>
    </row>
    <row r="204" spans="2:28" ht="15.75" customHeight="1">
      <c r="B204" s="55"/>
      <c r="C204" s="56"/>
      <c r="D204" s="56"/>
      <c r="E204" s="55"/>
      <c r="F204" s="56"/>
      <c r="G204" s="56"/>
      <c r="H204" s="56"/>
      <c r="I204" s="56"/>
      <c r="J204" s="56"/>
      <c r="K204" s="56"/>
      <c r="L204" s="56"/>
      <c r="M204" s="56"/>
      <c r="N204" s="56"/>
      <c r="O204" s="56"/>
      <c r="P204" s="56"/>
      <c r="Q204" s="56"/>
      <c r="R204" s="56"/>
      <c r="S204" s="56"/>
      <c r="T204" s="56"/>
      <c r="U204" s="56"/>
      <c r="V204" s="56"/>
      <c r="W204" s="56"/>
      <c r="X204" s="56"/>
      <c r="Y204" s="56"/>
      <c r="Z204" s="56"/>
      <c r="AA204" s="56"/>
      <c r="AB204" s="56"/>
    </row>
    <row r="205" spans="2:28" ht="15.75" customHeight="1">
      <c r="B205" s="55"/>
      <c r="C205" s="56"/>
      <c r="D205" s="56"/>
      <c r="E205" s="55"/>
      <c r="F205" s="56"/>
      <c r="G205" s="56"/>
      <c r="H205" s="56"/>
      <c r="I205" s="56"/>
      <c r="J205" s="56"/>
      <c r="K205" s="56"/>
      <c r="L205" s="56"/>
      <c r="M205" s="56"/>
      <c r="N205" s="56"/>
      <c r="O205" s="56"/>
      <c r="P205" s="56"/>
      <c r="Q205" s="56"/>
      <c r="R205" s="56"/>
      <c r="S205" s="56"/>
      <c r="T205" s="56"/>
      <c r="U205" s="56"/>
      <c r="V205" s="56"/>
      <c r="W205" s="56"/>
      <c r="X205" s="56"/>
      <c r="Y205" s="56"/>
      <c r="Z205" s="56"/>
      <c r="AA205" s="56"/>
      <c r="AB205" s="56"/>
    </row>
    <row r="206" spans="2:28" ht="15.75" customHeight="1">
      <c r="B206" s="55"/>
      <c r="C206" s="56"/>
      <c r="D206" s="56"/>
      <c r="E206" s="55"/>
      <c r="F206" s="56"/>
      <c r="G206" s="56"/>
      <c r="H206" s="56"/>
      <c r="I206" s="56"/>
      <c r="J206" s="56"/>
      <c r="K206" s="56"/>
      <c r="L206" s="56"/>
      <c r="M206" s="56"/>
      <c r="N206" s="56"/>
      <c r="O206" s="56"/>
      <c r="P206" s="56"/>
      <c r="Q206" s="56"/>
      <c r="R206" s="56"/>
      <c r="S206" s="56"/>
      <c r="T206" s="56"/>
      <c r="U206" s="56"/>
      <c r="V206" s="56"/>
      <c r="W206" s="56"/>
      <c r="X206" s="56"/>
      <c r="Y206" s="56"/>
      <c r="Z206" s="56"/>
      <c r="AA206" s="56"/>
      <c r="AB206" s="56"/>
    </row>
    <row r="207" spans="2:28" ht="15.75" customHeight="1">
      <c r="B207" s="55"/>
      <c r="C207" s="56"/>
      <c r="D207" s="56"/>
      <c r="E207" s="55"/>
      <c r="F207" s="56"/>
      <c r="G207" s="56"/>
      <c r="H207" s="56"/>
      <c r="I207" s="56"/>
      <c r="J207" s="56"/>
      <c r="K207" s="56"/>
      <c r="L207" s="56"/>
      <c r="M207" s="56"/>
      <c r="N207" s="56"/>
      <c r="O207" s="56"/>
      <c r="P207" s="56"/>
      <c r="Q207" s="56"/>
      <c r="R207" s="56"/>
      <c r="S207" s="56"/>
      <c r="T207" s="56"/>
      <c r="U207" s="56"/>
      <c r="V207" s="56"/>
      <c r="W207" s="56"/>
      <c r="X207" s="56"/>
      <c r="Y207" s="56"/>
      <c r="Z207" s="56"/>
      <c r="AA207" s="56"/>
      <c r="AB207" s="56"/>
    </row>
    <row r="208" spans="2:28" ht="15.75" customHeight="1">
      <c r="B208" s="55"/>
      <c r="C208" s="56"/>
      <c r="D208" s="56"/>
      <c r="E208" s="55"/>
      <c r="F208" s="56"/>
      <c r="G208" s="56"/>
      <c r="H208" s="56"/>
      <c r="I208" s="56"/>
      <c r="J208" s="56"/>
      <c r="K208" s="56"/>
      <c r="L208" s="56"/>
      <c r="M208" s="56"/>
      <c r="N208" s="56"/>
      <c r="O208" s="56"/>
      <c r="P208" s="56"/>
      <c r="Q208" s="56"/>
      <c r="R208" s="56"/>
      <c r="S208" s="56"/>
      <c r="T208" s="56"/>
      <c r="U208" s="56"/>
      <c r="V208" s="56"/>
      <c r="W208" s="56"/>
      <c r="X208" s="56"/>
      <c r="Y208" s="56"/>
      <c r="Z208" s="56"/>
      <c r="AA208" s="56"/>
      <c r="AB208" s="56"/>
    </row>
    <row r="209" spans="2:28" ht="15.75" customHeight="1">
      <c r="B209" s="55"/>
      <c r="C209" s="56"/>
      <c r="D209" s="56"/>
      <c r="E209" s="55"/>
      <c r="F209" s="56"/>
      <c r="G209" s="56"/>
      <c r="H209" s="56"/>
      <c r="I209" s="56"/>
      <c r="J209" s="56"/>
      <c r="K209" s="56"/>
      <c r="L209" s="56"/>
      <c r="M209" s="56"/>
      <c r="N209" s="56"/>
      <c r="O209" s="56"/>
      <c r="P209" s="56"/>
      <c r="Q209" s="56"/>
      <c r="R209" s="56"/>
      <c r="S209" s="56"/>
      <c r="T209" s="56"/>
      <c r="U209" s="56"/>
      <c r="V209" s="56"/>
      <c r="W209" s="56"/>
      <c r="X209" s="56"/>
      <c r="Y209" s="56"/>
      <c r="Z209" s="56"/>
      <c r="AA209" s="56"/>
      <c r="AB209" s="56"/>
    </row>
    <row r="210" spans="2:28" ht="15.75" customHeight="1">
      <c r="B210" s="55"/>
      <c r="C210" s="56"/>
      <c r="D210" s="56"/>
      <c r="E210" s="55"/>
      <c r="F210" s="56"/>
      <c r="G210" s="56"/>
      <c r="H210" s="56"/>
      <c r="I210" s="56"/>
      <c r="J210" s="56"/>
      <c r="K210" s="56"/>
      <c r="L210" s="56"/>
      <c r="M210" s="56"/>
      <c r="N210" s="56"/>
      <c r="O210" s="56"/>
      <c r="P210" s="56"/>
      <c r="Q210" s="56"/>
      <c r="R210" s="56"/>
      <c r="S210" s="56"/>
      <c r="T210" s="56"/>
      <c r="U210" s="56"/>
      <c r="V210" s="56"/>
      <c r="W210" s="56"/>
      <c r="X210" s="56"/>
      <c r="Y210" s="56"/>
      <c r="Z210" s="56"/>
      <c r="AA210" s="56"/>
      <c r="AB210" s="56"/>
    </row>
    <row r="211" spans="2:28" ht="15.75" customHeight="1">
      <c r="B211" s="55"/>
      <c r="C211" s="56"/>
      <c r="D211" s="56"/>
      <c r="E211" s="55"/>
      <c r="F211" s="56"/>
      <c r="G211" s="56"/>
      <c r="H211" s="56"/>
      <c r="I211" s="56"/>
      <c r="J211" s="56"/>
      <c r="K211" s="56"/>
      <c r="L211" s="56"/>
      <c r="M211" s="56"/>
      <c r="N211" s="56"/>
      <c r="O211" s="56"/>
      <c r="P211" s="56"/>
      <c r="Q211" s="56"/>
      <c r="R211" s="56"/>
      <c r="S211" s="56"/>
      <c r="T211" s="56"/>
      <c r="U211" s="56"/>
      <c r="V211" s="56"/>
      <c r="W211" s="56"/>
      <c r="X211" s="56"/>
      <c r="Y211" s="56"/>
      <c r="Z211" s="56"/>
      <c r="AA211" s="56"/>
      <c r="AB211" s="56"/>
    </row>
    <row r="212" spans="2:28" ht="15.75" customHeight="1">
      <c r="B212" s="55"/>
      <c r="C212" s="56"/>
      <c r="D212" s="56"/>
      <c r="E212" s="55"/>
      <c r="F212" s="56"/>
      <c r="G212" s="56"/>
      <c r="H212" s="56"/>
      <c r="I212" s="56"/>
      <c r="J212" s="56"/>
      <c r="K212" s="56"/>
      <c r="L212" s="56"/>
      <c r="M212" s="56"/>
      <c r="N212" s="56"/>
      <c r="O212" s="56"/>
      <c r="P212" s="56"/>
      <c r="Q212" s="56"/>
      <c r="R212" s="56"/>
      <c r="S212" s="56"/>
      <c r="T212" s="56"/>
      <c r="U212" s="56"/>
      <c r="V212" s="56"/>
      <c r="W212" s="56"/>
      <c r="X212" s="56"/>
      <c r="Y212" s="56"/>
      <c r="Z212" s="56"/>
      <c r="AA212" s="56"/>
      <c r="AB212" s="56"/>
    </row>
    <row r="213" spans="2:28" ht="15.75" customHeight="1">
      <c r="B213" s="55"/>
      <c r="C213" s="56"/>
      <c r="D213" s="56"/>
      <c r="E213" s="55"/>
      <c r="F213" s="56"/>
      <c r="G213" s="56"/>
      <c r="H213" s="56"/>
      <c r="I213" s="56"/>
      <c r="J213" s="56"/>
      <c r="K213" s="56"/>
      <c r="L213" s="56"/>
      <c r="M213" s="56"/>
      <c r="N213" s="56"/>
      <c r="O213" s="56"/>
      <c r="P213" s="56"/>
      <c r="Q213" s="56"/>
      <c r="R213" s="56"/>
      <c r="S213" s="56"/>
      <c r="T213" s="56"/>
      <c r="U213" s="56"/>
      <c r="V213" s="56"/>
      <c r="W213" s="56"/>
      <c r="X213" s="56"/>
      <c r="Y213" s="56"/>
      <c r="Z213" s="56"/>
      <c r="AA213" s="56"/>
      <c r="AB213" s="56"/>
    </row>
    <row r="214" spans="2:28" ht="15.75" customHeight="1">
      <c r="B214" s="55"/>
      <c r="C214" s="56"/>
      <c r="D214" s="56"/>
      <c r="E214" s="55"/>
      <c r="F214" s="56"/>
      <c r="G214" s="56"/>
      <c r="H214" s="56"/>
      <c r="I214" s="56"/>
      <c r="J214" s="56"/>
      <c r="K214" s="56"/>
      <c r="L214" s="56"/>
      <c r="M214" s="56"/>
      <c r="N214" s="56"/>
      <c r="O214" s="56"/>
      <c r="P214" s="56"/>
      <c r="Q214" s="56"/>
      <c r="R214" s="56"/>
      <c r="S214" s="56"/>
      <c r="T214" s="56"/>
      <c r="U214" s="56"/>
      <c r="V214" s="56"/>
      <c r="W214" s="56"/>
      <c r="X214" s="56"/>
      <c r="Y214" s="56"/>
      <c r="Z214" s="56"/>
      <c r="AA214" s="56"/>
      <c r="AB214" s="56"/>
    </row>
    <row r="215" spans="2:28" ht="15.75" customHeight="1">
      <c r="B215" s="55"/>
      <c r="C215" s="56"/>
      <c r="D215" s="56"/>
      <c r="E215" s="55"/>
      <c r="F215" s="56"/>
      <c r="G215" s="56"/>
      <c r="H215" s="56"/>
      <c r="I215" s="56"/>
      <c r="J215" s="56"/>
      <c r="K215" s="56"/>
      <c r="L215" s="56"/>
      <c r="M215" s="56"/>
      <c r="N215" s="56"/>
      <c r="O215" s="56"/>
      <c r="P215" s="56"/>
      <c r="Q215" s="56"/>
      <c r="R215" s="56"/>
      <c r="S215" s="56"/>
      <c r="T215" s="56"/>
      <c r="U215" s="56"/>
      <c r="V215" s="56"/>
      <c r="W215" s="56"/>
      <c r="X215" s="56"/>
      <c r="Y215" s="56"/>
      <c r="Z215" s="56"/>
      <c r="AA215" s="56"/>
      <c r="AB215" s="56"/>
    </row>
    <row r="216" spans="2:28" ht="15.75" customHeight="1">
      <c r="B216" s="55"/>
      <c r="C216" s="56"/>
      <c r="D216" s="56"/>
      <c r="E216" s="55"/>
      <c r="F216" s="56"/>
      <c r="G216" s="56"/>
      <c r="H216" s="56"/>
      <c r="I216" s="56"/>
      <c r="J216" s="56"/>
      <c r="K216" s="56"/>
      <c r="L216" s="56"/>
      <c r="M216" s="56"/>
      <c r="N216" s="56"/>
      <c r="O216" s="56"/>
      <c r="P216" s="56"/>
      <c r="Q216" s="56"/>
      <c r="R216" s="56"/>
      <c r="S216" s="56"/>
      <c r="T216" s="56"/>
      <c r="U216" s="56"/>
      <c r="V216" s="56"/>
      <c r="W216" s="56"/>
      <c r="X216" s="56"/>
      <c r="Y216" s="56"/>
      <c r="Z216" s="56"/>
      <c r="AA216" s="56"/>
      <c r="AB216" s="56"/>
    </row>
    <row r="217" spans="2:28" ht="15.75" customHeight="1">
      <c r="B217" s="55"/>
      <c r="C217" s="56"/>
      <c r="D217" s="56"/>
      <c r="E217" s="55"/>
      <c r="F217" s="56"/>
      <c r="G217" s="56"/>
      <c r="H217" s="56"/>
      <c r="I217" s="56"/>
      <c r="J217" s="56"/>
      <c r="K217" s="56"/>
      <c r="L217" s="56"/>
      <c r="M217" s="56"/>
      <c r="N217" s="56"/>
      <c r="O217" s="56"/>
      <c r="P217" s="56"/>
      <c r="Q217" s="56"/>
      <c r="R217" s="56"/>
      <c r="S217" s="56"/>
      <c r="T217" s="56"/>
      <c r="U217" s="56"/>
      <c r="V217" s="56"/>
      <c r="W217" s="56"/>
      <c r="X217" s="56"/>
      <c r="Y217" s="56"/>
      <c r="Z217" s="56"/>
      <c r="AA217" s="56"/>
      <c r="AB217" s="56"/>
    </row>
    <row r="218" spans="2:28" ht="15.75" customHeight="1">
      <c r="B218" s="55"/>
      <c r="C218" s="56"/>
      <c r="D218" s="56"/>
      <c r="E218" s="55"/>
      <c r="F218" s="56"/>
      <c r="G218" s="56"/>
      <c r="H218" s="56"/>
      <c r="I218" s="56"/>
      <c r="J218" s="56"/>
      <c r="K218" s="56"/>
      <c r="L218" s="56"/>
      <c r="M218" s="56"/>
      <c r="N218" s="56"/>
      <c r="O218" s="56"/>
      <c r="P218" s="56"/>
      <c r="Q218" s="56"/>
      <c r="R218" s="56"/>
      <c r="S218" s="56"/>
      <c r="T218" s="56"/>
      <c r="U218" s="56"/>
      <c r="V218" s="56"/>
      <c r="W218" s="56"/>
      <c r="X218" s="56"/>
      <c r="Y218" s="56"/>
      <c r="Z218" s="56"/>
      <c r="AA218" s="56"/>
      <c r="AB218" s="56"/>
    </row>
    <row r="219" spans="2:28" ht="15.75" customHeight="1">
      <c r="B219" s="55"/>
      <c r="C219" s="56"/>
      <c r="D219" s="56"/>
      <c r="E219" s="55"/>
      <c r="F219" s="56"/>
      <c r="G219" s="56"/>
      <c r="H219" s="56"/>
      <c r="I219" s="56"/>
      <c r="J219" s="56"/>
      <c r="K219" s="56"/>
      <c r="L219" s="56"/>
      <c r="M219" s="56"/>
      <c r="N219" s="56"/>
      <c r="O219" s="56"/>
      <c r="P219" s="56"/>
      <c r="Q219" s="56"/>
      <c r="R219" s="56"/>
      <c r="S219" s="56"/>
      <c r="T219" s="56"/>
      <c r="U219" s="56"/>
      <c r="V219" s="56"/>
      <c r="W219" s="56"/>
      <c r="X219" s="56"/>
      <c r="Y219" s="56"/>
      <c r="Z219" s="56"/>
      <c r="AA219" s="56"/>
      <c r="AB219" s="56"/>
    </row>
    <row r="220" spans="2:28" ht="15.75" customHeight="1">
      <c r="B220" s="55"/>
      <c r="C220" s="56"/>
      <c r="D220" s="56"/>
      <c r="E220" s="55"/>
      <c r="F220" s="56"/>
      <c r="G220" s="56"/>
      <c r="H220" s="56"/>
      <c r="I220" s="56"/>
      <c r="J220" s="56"/>
      <c r="K220" s="56"/>
      <c r="L220" s="56"/>
      <c r="M220" s="56"/>
      <c r="N220" s="56"/>
      <c r="O220" s="56"/>
      <c r="P220" s="56"/>
      <c r="Q220" s="56"/>
      <c r="R220" s="56"/>
      <c r="S220" s="56"/>
      <c r="T220" s="56"/>
      <c r="U220" s="56"/>
      <c r="V220" s="56"/>
      <c r="W220" s="56"/>
      <c r="X220" s="56"/>
      <c r="Y220" s="56"/>
      <c r="Z220" s="56"/>
      <c r="AA220" s="56"/>
      <c r="AB220" s="56"/>
    </row>
    <row r="221" spans="2:28" ht="15.75" customHeight="1">
      <c r="B221" s="55"/>
      <c r="C221" s="56"/>
      <c r="D221" s="56"/>
      <c r="E221" s="55"/>
      <c r="F221" s="56"/>
      <c r="G221" s="56"/>
      <c r="H221" s="56"/>
      <c r="I221" s="56"/>
      <c r="J221" s="56"/>
      <c r="K221" s="56"/>
      <c r="L221" s="56"/>
      <c r="M221" s="56"/>
      <c r="N221" s="56"/>
      <c r="O221" s="56"/>
      <c r="P221" s="56"/>
      <c r="Q221" s="56"/>
      <c r="R221" s="56"/>
      <c r="S221" s="56"/>
      <c r="T221" s="56"/>
      <c r="U221" s="56"/>
      <c r="V221" s="56"/>
      <c r="W221" s="56"/>
      <c r="X221" s="56"/>
      <c r="Y221" s="56"/>
      <c r="Z221" s="56"/>
      <c r="AA221" s="56"/>
      <c r="AB221" s="56"/>
    </row>
    <row r="222" spans="2:28" ht="15.75" customHeight="1">
      <c r="B222" s="55"/>
      <c r="C222" s="56"/>
      <c r="D222" s="56"/>
      <c r="E222" s="55"/>
      <c r="F222" s="56"/>
      <c r="G222" s="56"/>
      <c r="H222" s="56"/>
      <c r="I222" s="56"/>
      <c r="J222" s="56"/>
      <c r="K222" s="56"/>
      <c r="L222" s="56"/>
      <c r="M222" s="56"/>
      <c r="N222" s="56"/>
      <c r="O222" s="56"/>
      <c r="P222" s="56"/>
      <c r="Q222" s="56"/>
      <c r="R222" s="56"/>
      <c r="S222" s="56"/>
      <c r="T222" s="56"/>
      <c r="U222" s="56"/>
      <c r="V222" s="56"/>
      <c r="W222" s="56"/>
      <c r="X222" s="56"/>
      <c r="Y222" s="56"/>
      <c r="Z222" s="56"/>
      <c r="AA222" s="56"/>
      <c r="AB222" s="56"/>
    </row>
    <row r="223" spans="2:28" ht="15.75" customHeight="1">
      <c r="B223" s="55"/>
      <c r="C223" s="56"/>
      <c r="D223" s="56"/>
      <c r="E223" s="55"/>
      <c r="F223" s="56"/>
      <c r="G223" s="56"/>
      <c r="H223" s="56"/>
      <c r="I223" s="56"/>
      <c r="J223" s="56"/>
      <c r="K223" s="56"/>
      <c r="L223" s="56"/>
      <c r="M223" s="56"/>
      <c r="N223" s="56"/>
      <c r="O223" s="56"/>
      <c r="P223" s="56"/>
      <c r="Q223" s="56"/>
      <c r="R223" s="56"/>
      <c r="S223" s="56"/>
      <c r="T223" s="56"/>
      <c r="U223" s="56"/>
      <c r="V223" s="56"/>
      <c r="W223" s="56"/>
      <c r="X223" s="56"/>
      <c r="Y223" s="56"/>
      <c r="Z223" s="56"/>
      <c r="AA223" s="56"/>
      <c r="AB223" s="56"/>
    </row>
    <row r="224" spans="2:28" ht="15.75" customHeight="1">
      <c r="B224" s="55"/>
      <c r="C224" s="56"/>
      <c r="D224" s="56"/>
      <c r="E224" s="55"/>
      <c r="F224" s="56"/>
      <c r="G224" s="56"/>
      <c r="H224" s="56"/>
      <c r="I224" s="56"/>
      <c r="J224" s="56"/>
      <c r="K224" s="56"/>
      <c r="L224" s="56"/>
      <c r="M224" s="56"/>
      <c r="N224" s="56"/>
      <c r="O224" s="56"/>
      <c r="P224" s="56"/>
      <c r="Q224" s="56"/>
      <c r="R224" s="56"/>
      <c r="S224" s="56"/>
      <c r="T224" s="56"/>
      <c r="U224" s="56"/>
      <c r="V224" s="56"/>
      <c r="W224" s="56"/>
      <c r="X224" s="56"/>
      <c r="Y224" s="56"/>
      <c r="Z224" s="56"/>
      <c r="AA224" s="56"/>
      <c r="AB224" s="56"/>
    </row>
    <row r="225" spans="2:28" ht="15.75" customHeight="1">
      <c r="B225" s="55"/>
      <c r="C225" s="56"/>
      <c r="D225" s="56"/>
      <c r="E225" s="55"/>
      <c r="F225" s="56"/>
      <c r="G225" s="56"/>
      <c r="H225" s="56"/>
      <c r="I225" s="56"/>
      <c r="J225" s="56"/>
      <c r="K225" s="56"/>
      <c r="L225" s="56"/>
      <c r="M225" s="56"/>
      <c r="N225" s="56"/>
      <c r="O225" s="56"/>
      <c r="P225" s="56"/>
      <c r="Q225" s="56"/>
      <c r="R225" s="56"/>
      <c r="S225" s="56"/>
      <c r="T225" s="56"/>
      <c r="U225" s="56"/>
      <c r="V225" s="56"/>
      <c r="W225" s="56"/>
      <c r="X225" s="56"/>
      <c r="Y225" s="56"/>
      <c r="Z225" s="56"/>
      <c r="AA225" s="56"/>
      <c r="AB225" s="56"/>
    </row>
    <row r="226" spans="2:28" ht="15.75" customHeight="1">
      <c r="B226" s="55"/>
      <c r="C226" s="56"/>
      <c r="D226" s="56"/>
      <c r="E226" s="55"/>
      <c r="F226" s="56"/>
      <c r="G226" s="56"/>
      <c r="H226" s="56"/>
      <c r="I226" s="56"/>
      <c r="J226" s="56"/>
      <c r="K226" s="56"/>
      <c r="L226" s="56"/>
      <c r="M226" s="56"/>
      <c r="N226" s="56"/>
      <c r="O226" s="56"/>
      <c r="P226" s="56"/>
      <c r="Q226" s="56"/>
      <c r="R226" s="56"/>
      <c r="S226" s="56"/>
      <c r="T226" s="56"/>
      <c r="U226" s="56"/>
      <c r="V226" s="56"/>
      <c r="W226" s="56"/>
      <c r="X226" s="56"/>
      <c r="Y226" s="56"/>
      <c r="Z226" s="56"/>
      <c r="AA226" s="56"/>
      <c r="AB226" s="56"/>
    </row>
    <row r="227" spans="2:28" ht="15.75" customHeight="1">
      <c r="B227" s="55"/>
      <c r="C227" s="56"/>
      <c r="D227" s="56"/>
      <c r="E227" s="55"/>
      <c r="F227" s="56"/>
      <c r="G227" s="56"/>
      <c r="H227" s="56"/>
      <c r="I227" s="56"/>
      <c r="J227" s="56"/>
      <c r="K227" s="56"/>
      <c r="L227" s="56"/>
      <c r="M227" s="56"/>
      <c r="N227" s="56"/>
      <c r="O227" s="56"/>
      <c r="P227" s="56"/>
      <c r="Q227" s="56"/>
      <c r="R227" s="56"/>
      <c r="S227" s="56"/>
      <c r="T227" s="56"/>
      <c r="U227" s="56"/>
      <c r="V227" s="56"/>
      <c r="W227" s="56"/>
      <c r="X227" s="56"/>
      <c r="Y227" s="56"/>
      <c r="Z227" s="56"/>
      <c r="AA227" s="56"/>
      <c r="AB227" s="56"/>
    </row>
    <row r="228" spans="2:28" ht="15.75" customHeight="1">
      <c r="B228" s="55"/>
      <c r="C228" s="56"/>
      <c r="D228" s="56"/>
      <c r="E228" s="55"/>
      <c r="F228" s="56"/>
      <c r="G228" s="56"/>
      <c r="H228" s="56"/>
      <c r="I228" s="56"/>
      <c r="J228" s="56"/>
      <c r="K228" s="56"/>
      <c r="L228" s="56"/>
      <c r="M228" s="56"/>
      <c r="N228" s="56"/>
      <c r="O228" s="56"/>
      <c r="P228" s="56"/>
      <c r="Q228" s="56"/>
      <c r="R228" s="56"/>
      <c r="S228" s="56"/>
      <c r="T228" s="56"/>
      <c r="U228" s="56"/>
      <c r="V228" s="56"/>
      <c r="W228" s="56"/>
      <c r="X228" s="56"/>
      <c r="Y228" s="56"/>
      <c r="Z228" s="56"/>
      <c r="AA228" s="56"/>
      <c r="AB228" s="56"/>
    </row>
    <row r="229" spans="2:28" ht="15.75" customHeight="1">
      <c r="B229" s="55"/>
      <c r="C229" s="56"/>
      <c r="D229" s="56"/>
      <c r="E229" s="55"/>
      <c r="F229" s="56"/>
      <c r="G229" s="56"/>
      <c r="H229" s="56"/>
      <c r="I229" s="56"/>
      <c r="J229" s="56"/>
      <c r="K229" s="56"/>
      <c r="L229" s="56"/>
      <c r="M229" s="56"/>
      <c r="N229" s="56"/>
      <c r="O229" s="56"/>
      <c r="P229" s="56"/>
      <c r="Q229" s="56"/>
      <c r="R229" s="56"/>
      <c r="S229" s="56"/>
      <c r="T229" s="56"/>
      <c r="U229" s="56"/>
      <c r="V229" s="56"/>
      <c r="W229" s="56"/>
      <c r="X229" s="56"/>
      <c r="Y229" s="56"/>
      <c r="Z229" s="56"/>
      <c r="AA229" s="56"/>
      <c r="AB229" s="56"/>
    </row>
    <row r="230" spans="2:28" ht="15.75" customHeight="1">
      <c r="B230" s="55"/>
      <c r="C230" s="56"/>
      <c r="D230" s="56"/>
      <c r="E230" s="55"/>
      <c r="F230" s="56"/>
      <c r="G230" s="56"/>
      <c r="H230" s="56"/>
      <c r="I230" s="56"/>
      <c r="J230" s="56"/>
      <c r="K230" s="56"/>
      <c r="L230" s="56"/>
      <c r="M230" s="56"/>
      <c r="N230" s="56"/>
      <c r="O230" s="56"/>
      <c r="P230" s="56"/>
      <c r="Q230" s="56"/>
      <c r="R230" s="56"/>
      <c r="S230" s="56"/>
      <c r="T230" s="56"/>
      <c r="U230" s="56"/>
      <c r="V230" s="56"/>
      <c r="W230" s="56"/>
      <c r="X230" s="56"/>
      <c r="Y230" s="56"/>
      <c r="Z230" s="56"/>
      <c r="AA230" s="56"/>
      <c r="AB230" s="56"/>
    </row>
    <row r="231" spans="2:28" ht="15.75" customHeight="1">
      <c r="B231" s="55"/>
      <c r="C231" s="56"/>
      <c r="D231" s="56"/>
      <c r="E231" s="55"/>
      <c r="F231" s="56"/>
      <c r="G231" s="56"/>
      <c r="H231" s="56"/>
      <c r="I231" s="56"/>
      <c r="J231" s="56"/>
      <c r="K231" s="56"/>
      <c r="L231" s="56"/>
      <c r="M231" s="56"/>
      <c r="N231" s="56"/>
      <c r="O231" s="56"/>
      <c r="P231" s="56"/>
      <c r="Q231" s="56"/>
      <c r="R231" s="56"/>
      <c r="S231" s="56"/>
      <c r="T231" s="56"/>
      <c r="U231" s="56"/>
      <c r="V231" s="56"/>
      <c r="W231" s="56"/>
      <c r="X231" s="56"/>
      <c r="Y231" s="56"/>
      <c r="Z231" s="56"/>
      <c r="AA231" s="56"/>
      <c r="AB231" s="56"/>
    </row>
    <row r="232" spans="2:28" ht="15.75" customHeight="1">
      <c r="B232" s="55"/>
      <c r="C232" s="56"/>
      <c r="D232" s="56"/>
      <c r="E232" s="55"/>
      <c r="F232" s="56"/>
      <c r="G232" s="56"/>
      <c r="H232" s="56"/>
      <c r="I232" s="56"/>
      <c r="J232" s="56"/>
      <c r="K232" s="56"/>
      <c r="L232" s="56"/>
      <c r="M232" s="56"/>
      <c r="N232" s="56"/>
      <c r="O232" s="56"/>
      <c r="P232" s="56"/>
      <c r="Q232" s="56"/>
      <c r="R232" s="56"/>
      <c r="S232" s="56"/>
      <c r="T232" s="56"/>
      <c r="U232" s="56"/>
      <c r="V232" s="56"/>
      <c r="W232" s="56"/>
      <c r="X232" s="56"/>
      <c r="Y232" s="56"/>
      <c r="Z232" s="56"/>
      <c r="AA232" s="56"/>
      <c r="AB232" s="56"/>
    </row>
    <row r="233" spans="2:28" ht="15.75" customHeight="1">
      <c r="B233" s="55"/>
      <c r="C233" s="56"/>
      <c r="D233" s="56"/>
      <c r="E233" s="55"/>
      <c r="F233" s="56"/>
      <c r="G233" s="56"/>
      <c r="H233" s="56"/>
      <c r="I233" s="56"/>
      <c r="J233" s="56"/>
      <c r="K233" s="56"/>
      <c r="L233" s="56"/>
      <c r="M233" s="56"/>
      <c r="N233" s="56"/>
      <c r="O233" s="56"/>
      <c r="P233" s="56"/>
      <c r="Q233" s="56"/>
      <c r="R233" s="56"/>
      <c r="S233" s="56"/>
      <c r="T233" s="56"/>
      <c r="U233" s="56"/>
      <c r="V233" s="56"/>
      <c r="W233" s="56"/>
      <c r="X233" s="56"/>
      <c r="Y233" s="56"/>
      <c r="Z233" s="56"/>
      <c r="AA233" s="56"/>
      <c r="AB233" s="56"/>
    </row>
    <row r="234" spans="2:28" ht="15.75" customHeight="1">
      <c r="B234" s="55"/>
      <c r="C234" s="56"/>
      <c r="D234" s="56"/>
      <c r="E234" s="55"/>
      <c r="F234" s="56"/>
      <c r="G234" s="56"/>
      <c r="H234" s="56"/>
      <c r="I234" s="56"/>
      <c r="J234" s="56"/>
      <c r="K234" s="56"/>
      <c r="L234" s="56"/>
      <c r="M234" s="56"/>
      <c r="N234" s="56"/>
      <c r="O234" s="56"/>
      <c r="P234" s="56"/>
      <c r="Q234" s="56"/>
      <c r="R234" s="56"/>
      <c r="S234" s="56"/>
      <c r="T234" s="56"/>
      <c r="U234" s="56"/>
      <c r="V234" s="56"/>
      <c r="W234" s="56"/>
      <c r="X234" s="56"/>
      <c r="Y234" s="56"/>
      <c r="Z234" s="56"/>
      <c r="AA234" s="56"/>
      <c r="AB234" s="56"/>
    </row>
    <row r="235" spans="2:28" ht="15.75" customHeight="1">
      <c r="B235" s="55"/>
      <c r="C235" s="56"/>
      <c r="D235" s="56"/>
      <c r="E235" s="55"/>
      <c r="F235" s="56"/>
      <c r="G235" s="56"/>
      <c r="H235" s="56"/>
      <c r="I235" s="56"/>
      <c r="J235" s="56"/>
      <c r="K235" s="56"/>
      <c r="L235" s="56"/>
      <c r="M235" s="56"/>
      <c r="N235" s="56"/>
      <c r="O235" s="56"/>
      <c r="P235" s="56"/>
      <c r="Q235" s="56"/>
      <c r="R235" s="56"/>
      <c r="S235" s="56"/>
      <c r="T235" s="56"/>
      <c r="U235" s="56"/>
      <c r="V235" s="56"/>
      <c r="W235" s="56"/>
      <c r="X235" s="56"/>
      <c r="Y235" s="56"/>
      <c r="Z235" s="56"/>
      <c r="AA235" s="56"/>
      <c r="AB235" s="56"/>
    </row>
    <row r="236" spans="2:28" ht="15.75" customHeight="1">
      <c r="B236" s="55"/>
      <c r="C236" s="56"/>
      <c r="D236" s="56"/>
      <c r="E236" s="55"/>
      <c r="F236" s="56"/>
      <c r="G236" s="56"/>
      <c r="H236" s="56"/>
      <c r="I236" s="56"/>
      <c r="J236" s="56"/>
      <c r="K236" s="56"/>
      <c r="L236" s="56"/>
      <c r="M236" s="56"/>
      <c r="N236" s="56"/>
      <c r="O236" s="56"/>
      <c r="P236" s="56"/>
      <c r="Q236" s="56"/>
      <c r="R236" s="56"/>
      <c r="S236" s="56"/>
      <c r="T236" s="56"/>
      <c r="U236" s="56"/>
      <c r="V236" s="56"/>
      <c r="W236" s="56"/>
      <c r="X236" s="56"/>
      <c r="Y236" s="56"/>
      <c r="Z236" s="56"/>
      <c r="AA236" s="56"/>
      <c r="AB236" s="56"/>
    </row>
    <row r="237" spans="2:28" ht="15.75" customHeight="1">
      <c r="B237" s="55"/>
      <c r="C237" s="56"/>
      <c r="D237" s="56"/>
      <c r="E237" s="55"/>
      <c r="F237" s="56"/>
      <c r="G237" s="56"/>
      <c r="H237" s="56"/>
      <c r="I237" s="56"/>
      <c r="J237" s="56"/>
      <c r="K237" s="56"/>
      <c r="L237" s="56"/>
      <c r="M237" s="56"/>
      <c r="N237" s="56"/>
      <c r="O237" s="56"/>
      <c r="P237" s="56"/>
      <c r="Q237" s="56"/>
      <c r="R237" s="56"/>
      <c r="S237" s="56"/>
      <c r="T237" s="56"/>
      <c r="U237" s="56"/>
      <c r="V237" s="56"/>
      <c r="W237" s="56"/>
      <c r="X237" s="56"/>
      <c r="Y237" s="56"/>
      <c r="Z237" s="56"/>
      <c r="AA237" s="56"/>
      <c r="AB237" s="56"/>
    </row>
    <row r="238" spans="2:28" ht="15.75" customHeight="1">
      <c r="B238" s="55"/>
      <c r="C238" s="56"/>
      <c r="D238" s="56"/>
      <c r="E238" s="55"/>
      <c r="F238" s="56"/>
      <c r="G238" s="56"/>
      <c r="H238" s="56"/>
      <c r="I238" s="56"/>
      <c r="J238" s="56"/>
      <c r="K238" s="56"/>
      <c r="L238" s="56"/>
      <c r="M238" s="56"/>
      <c r="N238" s="56"/>
      <c r="O238" s="56"/>
      <c r="P238" s="56"/>
      <c r="Q238" s="56"/>
      <c r="R238" s="56"/>
      <c r="S238" s="56"/>
      <c r="T238" s="56"/>
      <c r="U238" s="56"/>
      <c r="V238" s="56"/>
      <c r="W238" s="56"/>
      <c r="X238" s="56"/>
      <c r="Y238" s="56"/>
      <c r="Z238" s="56"/>
      <c r="AA238" s="56"/>
      <c r="AB238" s="56"/>
    </row>
    <row r="239" spans="2:28" ht="15.75" customHeight="1">
      <c r="B239" s="55"/>
      <c r="C239" s="56"/>
      <c r="D239" s="56"/>
      <c r="E239" s="55"/>
      <c r="F239" s="56"/>
      <c r="G239" s="56"/>
      <c r="H239" s="56"/>
      <c r="I239" s="56"/>
      <c r="J239" s="56"/>
      <c r="K239" s="56"/>
      <c r="L239" s="56"/>
      <c r="M239" s="56"/>
      <c r="N239" s="56"/>
      <c r="O239" s="56"/>
      <c r="P239" s="56"/>
      <c r="Q239" s="56"/>
      <c r="R239" s="56"/>
      <c r="S239" s="56"/>
      <c r="T239" s="56"/>
      <c r="U239" s="56"/>
      <c r="V239" s="56"/>
      <c r="W239" s="56"/>
      <c r="X239" s="56"/>
      <c r="Y239" s="56"/>
      <c r="Z239" s="56"/>
      <c r="AA239" s="56"/>
      <c r="AB239" s="56"/>
    </row>
    <row r="240" spans="2:28" ht="15.75" customHeight="1">
      <c r="B240" s="55"/>
      <c r="C240" s="56"/>
      <c r="D240" s="56"/>
      <c r="E240" s="55"/>
      <c r="F240" s="56"/>
      <c r="G240" s="56"/>
      <c r="H240" s="56"/>
      <c r="I240" s="56"/>
      <c r="J240" s="56"/>
      <c r="K240" s="56"/>
      <c r="L240" s="56"/>
      <c r="M240" s="56"/>
      <c r="N240" s="56"/>
      <c r="O240" s="56"/>
      <c r="P240" s="56"/>
      <c r="Q240" s="56"/>
      <c r="R240" s="56"/>
      <c r="S240" s="56"/>
      <c r="T240" s="56"/>
      <c r="U240" s="56"/>
      <c r="V240" s="56"/>
      <c r="W240" s="56"/>
      <c r="X240" s="56"/>
      <c r="Y240" s="56"/>
      <c r="Z240" s="56"/>
      <c r="AA240" s="56"/>
      <c r="AB240" s="56"/>
    </row>
    <row r="241" spans="2:28" ht="15.75" customHeight="1">
      <c r="B241" s="55"/>
      <c r="C241" s="56"/>
      <c r="D241" s="56"/>
      <c r="E241" s="55"/>
      <c r="F241" s="56"/>
      <c r="G241" s="56"/>
      <c r="H241" s="56"/>
      <c r="I241" s="56"/>
      <c r="J241" s="56"/>
      <c r="K241" s="56"/>
      <c r="L241" s="56"/>
      <c r="M241" s="56"/>
      <c r="N241" s="56"/>
      <c r="O241" s="56"/>
      <c r="P241" s="56"/>
      <c r="Q241" s="56"/>
      <c r="R241" s="56"/>
      <c r="S241" s="56"/>
      <c r="T241" s="56"/>
      <c r="U241" s="56"/>
      <c r="V241" s="56"/>
      <c r="W241" s="56"/>
      <c r="X241" s="56"/>
      <c r="Y241" s="56"/>
      <c r="Z241" s="56"/>
      <c r="AA241" s="56"/>
      <c r="AB241" s="56"/>
    </row>
    <row r="242" spans="2:28" ht="15.75" customHeight="1">
      <c r="B242" s="55"/>
      <c r="C242" s="56"/>
      <c r="D242" s="56"/>
      <c r="E242" s="55"/>
      <c r="F242" s="56"/>
      <c r="G242" s="56"/>
      <c r="H242" s="56"/>
      <c r="I242" s="56"/>
      <c r="J242" s="56"/>
      <c r="K242" s="56"/>
      <c r="L242" s="56"/>
      <c r="M242" s="56"/>
      <c r="N242" s="56"/>
      <c r="O242" s="56"/>
      <c r="P242" s="56"/>
      <c r="Q242" s="56"/>
      <c r="R242" s="56"/>
      <c r="S242" s="56"/>
      <c r="T242" s="56"/>
      <c r="U242" s="56"/>
      <c r="V242" s="56"/>
      <c r="W242" s="56"/>
      <c r="X242" s="56"/>
      <c r="Y242" s="56"/>
      <c r="Z242" s="56"/>
      <c r="AA242" s="56"/>
      <c r="AB242" s="56"/>
    </row>
    <row r="243" spans="2:28" ht="15.75" customHeight="1">
      <c r="B243" s="55"/>
      <c r="C243" s="56"/>
      <c r="D243" s="56"/>
      <c r="E243" s="55"/>
      <c r="F243" s="56"/>
      <c r="G243" s="56"/>
      <c r="H243" s="56"/>
      <c r="I243" s="56"/>
      <c r="J243" s="56"/>
      <c r="K243" s="56"/>
      <c r="L243" s="56"/>
      <c r="M243" s="56"/>
      <c r="N243" s="56"/>
      <c r="O243" s="56"/>
      <c r="P243" s="56"/>
      <c r="Q243" s="56"/>
      <c r="R243" s="56"/>
      <c r="S243" s="56"/>
      <c r="T243" s="56"/>
      <c r="U243" s="56"/>
      <c r="V243" s="56"/>
      <c r="W243" s="56"/>
      <c r="X243" s="56"/>
      <c r="Y243" s="56"/>
      <c r="Z243" s="56"/>
      <c r="AA243" s="56"/>
      <c r="AB243" s="56"/>
    </row>
    <row r="244" spans="2:28" ht="15.75" customHeight="1">
      <c r="B244" s="55"/>
      <c r="C244" s="56"/>
      <c r="D244" s="56"/>
      <c r="E244" s="55"/>
      <c r="F244" s="56"/>
      <c r="G244" s="56"/>
      <c r="H244" s="56"/>
      <c r="I244" s="56"/>
      <c r="J244" s="56"/>
      <c r="K244" s="56"/>
      <c r="L244" s="56"/>
      <c r="M244" s="56"/>
      <c r="N244" s="56"/>
      <c r="O244" s="56"/>
      <c r="P244" s="56"/>
      <c r="Q244" s="56"/>
      <c r="R244" s="56"/>
      <c r="S244" s="56"/>
      <c r="T244" s="56"/>
      <c r="U244" s="56"/>
      <c r="V244" s="56"/>
      <c r="W244" s="56"/>
      <c r="X244" s="56"/>
      <c r="Y244" s="56"/>
      <c r="Z244" s="56"/>
      <c r="AA244" s="56"/>
      <c r="AB244" s="56"/>
    </row>
    <row r="245" spans="2:28" ht="15.75" customHeight="1">
      <c r="B245" s="55"/>
      <c r="C245" s="56"/>
      <c r="D245" s="56"/>
      <c r="E245" s="55"/>
      <c r="F245" s="56"/>
      <c r="G245" s="56"/>
      <c r="H245" s="56"/>
      <c r="I245" s="56"/>
      <c r="J245" s="56"/>
      <c r="K245" s="56"/>
      <c r="L245" s="56"/>
      <c r="M245" s="56"/>
      <c r="N245" s="56"/>
      <c r="O245" s="56"/>
      <c r="P245" s="56"/>
      <c r="Q245" s="56"/>
      <c r="R245" s="56"/>
      <c r="S245" s="56"/>
      <c r="T245" s="56"/>
      <c r="U245" s="56"/>
      <c r="V245" s="56"/>
      <c r="W245" s="56"/>
      <c r="X245" s="56"/>
      <c r="Y245" s="56"/>
      <c r="Z245" s="56"/>
      <c r="AA245" s="56"/>
      <c r="AB245" s="56"/>
    </row>
    <row r="246" spans="2:28" ht="15.75" customHeight="1">
      <c r="B246" s="55"/>
      <c r="C246" s="56"/>
      <c r="D246" s="56"/>
      <c r="E246" s="55"/>
      <c r="F246" s="56"/>
      <c r="G246" s="56"/>
      <c r="H246" s="56"/>
      <c r="I246" s="56"/>
      <c r="J246" s="56"/>
      <c r="K246" s="56"/>
      <c r="L246" s="56"/>
      <c r="M246" s="56"/>
      <c r="N246" s="56"/>
      <c r="O246" s="56"/>
      <c r="P246" s="56"/>
      <c r="Q246" s="56"/>
      <c r="R246" s="56"/>
      <c r="S246" s="56"/>
      <c r="T246" s="56"/>
      <c r="U246" s="56"/>
      <c r="V246" s="56"/>
      <c r="W246" s="56"/>
      <c r="X246" s="56"/>
      <c r="Y246" s="56"/>
      <c r="Z246" s="56"/>
      <c r="AA246" s="56"/>
      <c r="AB246" s="56"/>
    </row>
    <row r="247" spans="2:28" ht="15.75" customHeight="1">
      <c r="B247" s="55"/>
      <c r="C247" s="56"/>
      <c r="D247" s="56"/>
      <c r="E247" s="55"/>
      <c r="F247" s="56"/>
      <c r="G247" s="56"/>
      <c r="H247" s="56"/>
      <c r="I247" s="56"/>
      <c r="J247" s="56"/>
      <c r="K247" s="56"/>
      <c r="L247" s="56"/>
      <c r="M247" s="56"/>
      <c r="N247" s="56"/>
      <c r="O247" s="56"/>
      <c r="P247" s="56"/>
      <c r="Q247" s="56"/>
      <c r="R247" s="56"/>
      <c r="S247" s="56"/>
      <c r="T247" s="56"/>
      <c r="U247" s="56"/>
      <c r="V247" s="56"/>
      <c r="W247" s="56"/>
      <c r="X247" s="56"/>
      <c r="Y247" s="56"/>
      <c r="Z247" s="56"/>
      <c r="AA247" s="56"/>
      <c r="AB247" s="56"/>
    </row>
    <row r="248" spans="2:28" ht="15.75" customHeight="1">
      <c r="B248" s="55"/>
      <c r="C248" s="56"/>
      <c r="D248" s="56"/>
      <c r="E248" s="55"/>
      <c r="F248" s="56"/>
      <c r="G248" s="56"/>
      <c r="H248" s="56"/>
      <c r="I248" s="56"/>
      <c r="J248" s="56"/>
      <c r="K248" s="56"/>
      <c r="L248" s="56"/>
      <c r="M248" s="56"/>
      <c r="N248" s="56"/>
      <c r="O248" s="56"/>
      <c r="P248" s="56"/>
      <c r="Q248" s="56"/>
      <c r="R248" s="56"/>
      <c r="S248" s="56"/>
      <c r="T248" s="56"/>
      <c r="U248" s="56"/>
      <c r="V248" s="56"/>
      <c r="W248" s="56"/>
      <c r="X248" s="56"/>
      <c r="Y248" s="56"/>
      <c r="Z248" s="56"/>
      <c r="AA248" s="56"/>
      <c r="AB248" s="56"/>
    </row>
    <row r="249" spans="2:28" ht="15.75" customHeight="1">
      <c r="B249" s="55"/>
      <c r="C249" s="56"/>
      <c r="D249" s="56"/>
      <c r="E249" s="55"/>
      <c r="F249" s="56"/>
      <c r="G249" s="56"/>
      <c r="H249" s="56"/>
      <c r="I249" s="56"/>
      <c r="J249" s="56"/>
      <c r="K249" s="56"/>
      <c r="L249" s="56"/>
      <c r="M249" s="56"/>
      <c r="N249" s="56"/>
      <c r="O249" s="56"/>
      <c r="P249" s="56"/>
      <c r="Q249" s="56"/>
      <c r="R249" s="56"/>
      <c r="S249" s="56"/>
      <c r="T249" s="56"/>
      <c r="U249" s="56"/>
      <c r="V249" s="56"/>
      <c r="W249" s="56"/>
      <c r="X249" s="56"/>
      <c r="Y249" s="56"/>
      <c r="Z249" s="56"/>
      <c r="AA249" s="56"/>
      <c r="AB249" s="56"/>
    </row>
    <row r="250" spans="2:28" ht="15.75" customHeight="1">
      <c r="B250" s="55"/>
      <c r="C250" s="56"/>
      <c r="D250" s="56"/>
      <c r="E250" s="55"/>
      <c r="F250" s="56"/>
      <c r="G250" s="56"/>
      <c r="H250" s="56"/>
      <c r="I250" s="56"/>
      <c r="J250" s="56"/>
      <c r="K250" s="56"/>
      <c r="L250" s="56"/>
      <c r="M250" s="56"/>
      <c r="N250" s="56"/>
      <c r="O250" s="56"/>
      <c r="P250" s="56"/>
      <c r="Q250" s="56"/>
      <c r="R250" s="56"/>
      <c r="S250" s="56"/>
      <c r="T250" s="56"/>
      <c r="U250" s="56"/>
      <c r="V250" s="56"/>
      <c r="W250" s="56"/>
      <c r="X250" s="56"/>
      <c r="Y250" s="56"/>
      <c r="Z250" s="56"/>
      <c r="AA250" s="56"/>
      <c r="AB250" s="56"/>
    </row>
    <row r="251" spans="2:28" ht="15.75" customHeight="1">
      <c r="B251" s="55"/>
      <c r="C251" s="56"/>
      <c r="D251" s="56"/>
      <c r="E251" s="55"/>
      <c r="F251" s="56"/>
      <c r="G251" s="56"/>
      <c r="H251" s="56"/>
      <c r="I251" s="56"/>
      <c r="J251" s="56"/>
      <c r="K251" s="56"/>
      <c r="L251" s="56"/>
      <c r="M251" s="56"/>
      <c r="N251" s="56"/>
      <c r="O251" s="56"/>
      <c r="P251" s="56"/>
      <c r="Q251" s="56"/>
      <c r="R251" s="56"/>
      <c r="S251" s="56"/>
      <c r="T251" s="56"/>
      <c r="U251" s="56"/>
      <c r="V251" s="56"/>
      <c r="W251" s="56"/>
      <c r="X251" s="56"/>
      <c r="Y251" s="56"/>
      <c r="Z251" s="56"/>
      <c r="AA251" s="56"/>
      <c r="AB251" s="56"/>
    </row>
    <row r="252" spans="2:28" ht="15.75" customHeight="1">
      <c r="B252" s="55"/>
      <c r="C252" s="56"/>
      <c r="D252" s="56"/>
      <c r="E252" s="55"/>
      <c r="F252" s="56"/>
      <c r="G252" s="56"/>
      <c r="H252" s="56"/>
      <c r="I252" s="56"/>
      <c r="J252" s="56"/>
      <c r="K252" s="56"/>
      <c r="L252" s="56"/>
      <c r="M252" s="56"/>
      <c r="N252" s="56"/>
      <c r="O252" s="56"/>
      <c r="P252" s="56"/>
      <c r="Q252" s="56"/>
      <c r="R252" s="56"/>
      <c r="S252" s="56"/>
      <c r="T252" s="56"/>
      <c r="U252" s="56"/>
      <c r="V252" s="56"/>
      <c r="W252" s="56"/>
      <c r="X252" s="56"/>
      <c r="Y252" s="56"/>
      <c r="Z252" s="56"/>
      <c r="AA252" s="56"/>
      <c r="AB252" s="56"/>
    </row>
    <row r="253" spans="2:28" ht="15.75" customHeight="1">
      <c r="B253" s="55"/>
      <c r="C253" s="56"/>
      <c r="D253" s="56"/>
      <c r="E253" s="55"/>
      <c r="F253" s="56"/>
      <c r="G253" s="56"/>
      <c r="H253" s="56"/>
      <c r="I253" s="56"/>
      <c r="J253" s="56"/>
      <c r="K253" s="56"/>
      <c r="L253" s="56"/>
      <c r="M253" s="56"/>
      <c r="N253" s="56"/>
      <c r="O253" s="56"/>
      <c r="P253" s="56"/>
      <c r="Q253" s="56"/>
      <c r="R253" s="56"/>
      <c r="S253" s="56"/>
      <c r="T253" s="56"/>
      <c r="U253" s="56"/>
      <c r="V253" s="56"/>
      <c r="W253" s="56"/>
      <c r="X253" s="56"/>
      <c r="Y253" s="56"/>
      <c r="Z253" s="56"/>
      <c r="AA253" s="56"/>
      <c r="AB253" s="56"/>
    </row>
    <row r="254" spans="2:28" ht="15.75" customHeight="1">
      <c r="B254" s="55"/>
      <c r="C254" s="56"/>
      <c r="D254" s="56"/>
      <c r="E254" s="55"/>
      <c r="F254" s="56"/>
      <c r="G254" s="56"/>
      <c r="H254" s="56"/>
      <c r="I254" s="56"/>
      <c r="J254" s="56"/>
      <c r="K254" s="56"/>
      <c r="L254" s="56"/>
      <c r="M254" s="56"/>
      <c r="N254" s="56"/>
      <c r="O254" s="56"/>
      <c r="P254" s="56"/>
      <c r="Q254" s="56"/>
      <c r="R254" s="56"/>
      <c r="S254" s="56"/>
      <c r="T254" s="56"/>
      <c r="U254" s="56"/>
      <c r="V254" s="56"/>
      <c r="W254" s="56"/>
      <c r="X254" s="56"/>
      <c r="Y254" s="56"/>
      <c r="Z254" s="56"/>
      <c r="AA254" s="56"/>
      <c r="AB254" s="56"/>
    </row>
    <row r="255" spans="2:28" ht="15.75" customHeight="1">
      <c r="B255" s="55"/>
      <c r="C255" s="56"/>
      <c r="D255" s="56"/>
      <c r="E255" s="55"/>
      <c r="F255" s="56"/>
      <c r="G255" s="56"/>
      <c r="H255" s="56"/>
      <c r="I255" s="56"/>
      <c r="J255" s="56"/>
      <c r="K255" s="56"/>
      <c r="L255" s="56"/>
      <c r="M255" s="56"/>
      <c r="N255" s="56"/>
      <c r="O255" s="56"/>
      <c r="P255" s="56"/>
      <c r="Q255" s="56"/>
      <c r="R255" s="56"/>
      <c r="S255" s="56"/>
      <c r="T255" s="56"/>
      <c r="U255" s="56"/>
      <c r="V255" s="56"/>
      <c r="W255" s="56"/>
      <c r="X255" s="56"/>
      <c r="Y255" s="56"/>
      <c r="Z255" s="56"/>
      <c r="AA255" s="56"/>
      <c r="AB255" s="56"/>
    </row>
    <row r="256" spans="2:28" ht="15.75" customHeight="1">
      <c r="B256" s="55"/>
      <c r="C256" s="56"/>
      <c r="D256" s="56"/>
      <c r="E256" s="55"/>
      <c r="F256" s="56"/>
      <c r="G256" s="56"/>
      <c r="H256" s="56"/>
      <c r="I256" s="56"/>
      <c r="J256" s="56"/>
      <c r="K256" s="56"/>
      <c r="L256" s="56"/>
      <c r="M256" s="56"/>
      <c r="N256" s="56"/>
      <c r="O256" s="56"/>
      <c r="P256" s="56"/>
      <c r="Q256" s="56"/>
      <c r="R256" s="56"/>
      <c r="S256" s="56"/>
      <c r="T256" s="56"/>
      <c r="U256" s="56"/>
      <c r="V256" s="56"/>
      <c r="W256" s="56"/>
      <c r="X256" s="56"/>
      <c r="Y256" s="56"/>
      <c r="Z256" s="56"/>
      <c r="AA256" s="56"/>
      <c r="AB256" s="56"/>
    </row>
    <row r="257" spans="2:28" ht="15.75" customHeight="1">
      <c r="B257" s="55"/>
      <c r="C257" s="56"/>
      <c r="D257" s="56"/>
      <c r="E257" s="55"/>
      <c r="F257" s="56"/>
      <c r="G257" s="56"/>
      <c r="H257" s="56"/>
      <c r="I257" s="56"/>
      <c r="J257" s="56"/>
      <c r="K257" s="56"/>
      <c r="L257" s="56"/>
      <c r="M257" s="56"/>
      <c r="N257" s="56"/>
      <c r="O257" s="56"/>
      <c r="P257" s="56"/>
      <c r="Q257" s="56"/>
      <c r="R257" s="56"/>
      <c r="S257" s="56"/>
      <c r="T257" s="56"/>
      <c r="U257" s="56"/>
      <c r="V257" s="56"/>
      <c r="W257" s="56"/>
      <c r="X257" s="56"/>
      <c r="Y257" s="56"/>
      <c r="Z257" s="56"/>
      <c r="AA257" s="56"/>
      <c r="AB257" s="56"/>
    </row>
    <row r="258" spans="2:28" ht="15.75" customHeight="1">
      <c r="B258" s="55"/>
      <c r="C258" s="56"/>
      <c r="D258" s="56"/>
      <c r="E258" s="55"/>
      <c r="F258" s="56"/>
      <c r="G258" s="56"/>
      <c r="H258" s="56"/>
      <c r="I258" s="56"/>
      <c r="J258" s="56"/>
      <c r="K258" s="56"/>
      <c r="L258" s="56"/>
      <c r="M258" s="56"/>
      <c r="N258" s="56"/>
      <c r="O258" s="56"/>
      <c r="P258" s="56"/>
      <c r="Q258" s="56"/>
      <c r="R258" s="56"/>
      <c r="S258" s="56"/>
      <c r="T258" s="56"/>
      <c r="U258" s="56"/>
      <c r="V258" s="56"/>
      <c r="W258" s="56"/>
      <c r="X258" s="56"/>
      <c r="Y258" s="56"/>
      <c r="Z258" s="56"/>
      <c r="AA258" s="56"/>
      <c r="AB258" s="56"/>
    </row>
    <row r="259" spans="2:28" ht="15.75" customHeight="1">
      <c r="B259" s="55"/>
      <c r="C259" s="56"/>
      <c r="D259" s="56"/>
      <c r="E259" s="55"/>
      <c r="F259" s="56"/>
      <c r="G259" s="56"/>
      <c r="H259" s="56"/>
      <c r="I259" s="56"/>
      <c r="J259" s="56"/>
      <c r="K259" s="56"/>
      <c r="L259" s="56"/>
      <c r="M259" s="56"/>
      <c r="N259" s="56"/>
      <c r="O259" s="56"/>
      <c r="P259" s="56"/>
      <c r="Q259" s="56"/>
      <c r="R259" s="56"/>
      <c r="S259" s="56"/>
      <c r="T259" s="56"/>
      <c r="U259" s="56"/>
      <c r="V259" s="56"/>
      <c r="W259" s="56"/>
      <c r="X259" s="56"/>
      <c r="Y259" s="56"/>
      <c r="Z259" s="56"/>
      <c r="AA259" s="56"/>
      <c r="AB259" s="56"/>
    </row>
    <row r="260" spans="2:28" ht="15.75" customHeight="1">
      <c r="B260" s="55"/>
      <c r="C260" s="56"/>
      <c r="D260" s="56"/>
      <c r="E260" s="55"/>
      <c r="F260" s="56"/>
      <c r="G260" s="56"/>
      <c r="H260" s="56"/>
      <c r="I260" s="56"/>
      <c r="J260" s="56"/>
      <c r="K260" s="56"/>
      <c r="L260" s="56"/>
      <c r="M260" s="56"/>
      <c r="N260" s="56"/>
      <c r="O260" s="56"/>
      <c r="P260" s="56"/>
      <c r="Q260" s="56"/>
      <c r="R260" s="56"/>
      <c r="S260" s="56"/>
      <c r="T260" s="56"/>
      <c r="U260" s="56"/>
      <c r="V260" s="56"/>
      <c r="W260" s="56"/>
      <c r="X260" s="56"/>
      <c r="Y260" s="56"/>
      <c r="Z260" s="56"/>
      <c r="AA260" s="56"/>
      <c r="AB260" s="56"/>
    </row>
    <row r="261" spans="2:28" ht="15.75" customHeight="1">
      <c r="B261" s="55"/>
      <c r="C261" s="56"/>
      <c r="D261" s="56"/>
      <c r="E261" s="55"/>
      <c r="F261" s="56"/>
      <c r="G261" s="56"/>
      <c r="H261" s="56"/>
      <c r="I261" s="56"/>
      <c r="J261" s="56"/>
      <c r="K261" s="56"/>
      <c r="L261" s="56"/>
      <c r="M261" s="56"/>
      <c r="N261" s="56"/>
      <c r="O261" s="56"/>
      <c r="P261" s="56"/>
      <c r="Q261" s="56"/>
      <c r="R261" s="56"/>
      <c r="S261" s="56"/>
      <c r="T261" s="56"/>
      <c r="U261" s="56"/>
      <c r="V261" s="56"/>
      <c r="W261" s="56"/>
      <c r="X261" s="56"/>
      <c r="Y261" s="56"/>
      <c r="Z261" s="56"/>
      <c r="AA261" s="56"/>
      <c r="AB261" s="56"/>
    </row>
    <row r="262" spans="2:28" ht="15.75" customHeight="1">
      <c r="B262" s="55"/>
      <c r="C262" s="56"/>
      <c r="D262" s="56"/>
      <c r="E262" s="55"/>
      <c r="F262" s="56"/>
      <c r="G262" s="56"/>
      <c r="H262" s="56"/>
      <c r="I262" s="56"/>
      <c r="J262" s="56"/>
      <c r="K262" s="56"/>
      <c r="L262" s="56"/>
      <c r="M262" s="56"/>
      <c r="N262" s="56"/>
      <c r="O262" s="56"/>
      <c r="P262" s="56"/>
      <c r="Q262" s="56"/>
      <c r="R262" s="56"/>
      <c r="S262" s="56"/>
      <c r="T262" s="56"/>
      <c r="U262" s="56"/>
      <c r="V262" s="56"/>
      <c r="W262" s="56"/>
      <c r="X262" s="56"/>
      <c r="Y262" s="56"/>
      <c r="Z262" s="56"/>
      <c r="AA262" s="56"/>
      <c r="AB262" s="56"/>
    </row>
    <row r="263" spans="2:28" ht="15.75" customHeight="1">
      <c r="B263" s="55"/>
      <c r="C263" s="56"/>
      <c r="D263" s="56"/>
      <c r="E263" s="55"/>
      <c r="F263" s="56"/>
      <c r="G263" s="56"/>
      <c r="H263" s="56"/>
      <c r="I263" s="56"/>
      <c r="J263" s="56"/>
      <c r="K263" s="56"/>
      <c r="L263" s="56"/>
      <c r="M263" s="56"/>
      <c r="N263" s="56"/>
      <c r="O263" s="56"/>
      <c r="P263" s="56"/>
      <c r="Q263" s="56"/>
      <c r="R263" s="56"/>
      <c r="S263" s="56"/>
      <c r="T263" s="56"/>
      <c r="U263" s="56"/>
      <c r="V263" s="56"/>
      <c r="W263" s="56"/>
      <c r="X263" s="56"/>
      <c r="Y263" s="56"/>
      <c r="Z263" s="56"/>
      <c r="AA263" s="56"/>
      <c r="AB263" s="56"/>
    </row>
    <row r="264" spans="2:28" ht="15.75" customHeight="1">
      <c r="B264" s="55"/>
      <c r="C264" s="56"/>
      <c r="D264" s="56"/>
      <c r="E264" s="55"/>
      <c r="F264" s="56"/>
      <c r="G264" s="56"/>
      <c r="H264" s="56"/>
      <c r="I264" s="56"/>
      <c r="J264" s="56"/>
      <c r="K264" s="56"/>
      <c r="L264" s="56"/>
      <c r="M264" s="56"/>
      <c r="N264" s="56"/>
      <c r="O264" s="56"/>
      <c r="P264" s="56"/>
      <c r="Q264" s="56"/>
      <c r="R264" s="56"/>
      <c r="S264" s="56"/>
      <c r="T264" s="56"/>
      <c r="U264" s="56"/>
      <c r="V264" s="56"/>
      <c r="W264" s="56"/>
      <c r="X264" s="56"/>
      <c r="Y264" s="56"/>
      <c r="Z264" s="56"/>
      <c r="AA264" s="56"/>
      <c r="AB264" s="56"/>
    </row>
    <row r="265" spans="2:28" ht="15.75" customHeight="1">
      <c r="B265" s="55"/>
      <c r="C265" s="56"/>
      <c r="D265" s="56"/>
      <c r="E265" s="55"/>
      <c r="F265" s="56"/>
      <c r="G265" s="56"/>
      <c r="H265" s="56"/>
      <c r="I265" s="56"/>
      <c r="J265" s="56"/>
      <c r="K265" s="56"/>
      <c r="L265" s="56"/>
      <c r="M265" s="56"/>
      <c r="N265" s="56"/>
      <c r="O265" s="56"/>
      <c r="P265" s="56"/>
      <c r="Q265" s="56"/>
      <c r="R265" s="56"/>
      <c r="S265" s="56"/>
      <c r="T265" s="56"/>
      <c r="U265" s="56"/>
      <c r="V265" s="56"/>
      <c r="W265" s="56"/>
      <c r="X265" s="56"/>
      <c r="Y265" s="56"/>
      <c r="Z265" s="56"/>
      <c r="AA265" s="56"/>
      <c r="AB265" s="56"/>
    </row>
    <row r="266" spans="2:28" ht="15.75" customHeight="1">
      <c r="B266" s="55"/>
      <c r="C266" s="56"/>
      <c r="D266" s="56"/>
      <c r="E266" s="55"/>
      <c r="F266" s="56"/>
      <c r="G266" s="56"/>
      <c r="H266" s="56"/>
      <c r="I266" s="56"/>
      <c r="J266" s="56"/>
      <c r="K266" s="56"/>
      <c r="L266" s="56"/>
      <c r="M266" s="56"/>
      <c r="N266" s="56"/>
      <c r="O266" s="56"/>
      <c r="P266" s="56"/>
      <c r="Q266" s="56"/>
      <c r="R266" s="56"/>
      <c r="S266" s="56"/>
      <c r="T266" s="56"/>
      <c r="U266" s="56"/>
      <c r="V266" s="56"/>
      <c r="W266" s="56"/>
      <c r="X266" s="56"/>
      <c r="Y266" s="56"/>
      <c r="Z266" s="56"/>
      <c r="AA266" s="56"/>
      <c r="AB266" s="56"/>
    </row>
    <row r="267" spans="2:28" ht="15.75" customHeight="1">
      <c r="B267" s="55"/>
      <c r="C267" s="56"/>
      <c r="D267" s="56"/>
      <c r="E267" s="55"/>
      <c r="F267" s="56"/>
      <c r="G267" s="56"/>
      <c r="H267" s="56"/>
      <c r="I267" s="56"/>
      <c r="J267" s="56"/>
      <c r="K267" s="56"/>
      <c r="L267" s="56"/>
      <c r="M267" s="56"/>
      <c r="N267" s="56"/>
      <c r="O267" s="56"/>
      <c r="P267" s="56"/>
      <c r="Q267" s="56"/>
      <c r="R267" s="56"/>
      <c r="S267" s="56"/>
      <c r="T267" s="56"/>
      <c r="U267" s="56"/>
      <c r="V267" s="56"/>
      <c r="W267" s="56"/>
      <c r="X267" s="56"/>
      <c r="Y267" s="56"/>
      <c r="Z267" s="56"/>
      <c r="AA267" s="56"/>
      <c r="AB267" s="56"/>
    </row>
    <row r="268" spans="2:28" ht="15.75" customHeight="1">
      <c r="B268" s="55"/>
      <c r="C268" s="56"/>
      <c r="D268" s="56"/>
      <c r="E268" s="55"/>
      <c r="F268" s="56"/>
      <c r="G268" s="56"/>
      <c r="H268" s="56"/>
      <c r="I268" s="56"/>
      <c r="J268" s="56"/>
      <c r="K268" s="56"/>
      <c r="L268" s="56"/>
      <c r="M268" s="56"/>
      <c r="N268" s="56"/>
      <c r="O268" s="56"/>
      <c r="P268" s="56"/>
      <c r="Q268" s="56"/>
      <c r="R268" s="56"/>
      <c r="S268" s="56"/>
      <c r="T268" s="56"/>
      <c r="U268" s="56"/>
      <c r="V268" s="56"/>
      <c r="W268" s="56"/>
      <c r="X268" s="56"/>
      <c r="Y268" s="56"/>
      <c r="Z268" s="56"/>
      <c r="AA268" s="56"/>
      <c r="AB268" s="56"/>
    </row>
    <row r="269" spans="2:28" ht="15.75" customHeight="1">
      <c r="B269" s="55"/>
      <c r="C269" s="56"/>
      <c r="D269" s="56"/>
      <c r="E269" s="55"/>
      <c r="F269" s="56"/>
      <c r="G269" s="56"/>
      <c r="H269" s="56"/>
      <c r="I269" s="56"/>
      <c r="J269" s="56"/>
      <c r="K269" s="56"/>
      <c r="L269" s="56"/>
      <c r="M269" s="56"/>
      <c r="N269" s="56"/>
      <c r="O269" s="56"/>
      <c r="P269" s="56"/>
      <c r="Q269" s="56"/>
      <c r="R269" s="56"/>
      <c r="S269" s="56"/>
      <c r="T269" s="56"/>
      <c r="U269" s="56"/>
      <c r="V269" s="56"/>
      <c r="W269" s="56"/>
      <c r="X269" s="56"/>
      <c r="Y269" s="56"/>
      <c r="Z269" s="56"/>
      <c r="AA269" s="56"/>
      <c r="AB269" s="56"/>
    </row>
    <row r="270" spans="2:28" ht="15.75" customHeight="1">
      <c r="B270" s="55"/>
      <c r="C270" s="56"/>
      <c r="D270" s="56"/>
      <c r="E270" s="55"/>
      <c r="F270" s="56"/>
      <c r="G270" s="56"/>
      <c r="H270" s="56"/>
      <c r="I270" s="56"/>
      <c r="J270" s="56"/>
      <c r="K270" s="56"/>
      <c r="L270" s="56"/>
      <c r="M270" s="56"/>
      <c r="N270" s="56"/>
      <c r="O270" s="56"/>
      <c r="P270" s="56"/>
      <c r="Q270" s="56"/>
      <c r="R270" s="56"/>
      <c r="S270" s="56"/>
      <c r="T270" s="56"/>
      <c r="U270" s="56"/>
      <c r="V270" s="56"/>
      <c r="W270" s="56"/>
      <c r="X270" s="56"/>
      <c r="Y270" s="56"/>
      <c r="Z270" s="56"/>
      <c r="AA270" s="56"/>
      <c r="AB270" s="56"/>
    </row>
    <row r="271" spans="2:28" ht="15.75" customHeight="1">
      <c r="B271" s="55"/>
      <c r="C271" s="56"/>
      <c r="D271" s="56"/>
      <c r="E271" s="55"/>
      <c r="F271" s="56"/>
      <c r="G271" s="56"/>
      <c r="H271" s="56"/>
      <c r="I271" s="56"/>
      <c r="J271" s="56"/>
      <c r="K271" s="56"/>
      <c r="L271" s="56"/>
      <c r="M271" s="56"/>
      <c r="N271" s="56"/>
      <c r="O271" s="56"/>
      <c r="P271" s="56"/>
      <c r="Q271" s="56"/>
      <c r="R271" s="56"/>
      <c r="S271" s="56"/>
      <c r="T271" s="56"/>
      <c r="U271" s="56"/>
      <c r="V271" s="56"/>
      <c r="W271" s="56"/>
      <c r="X271" s="56"/>
      <c r="Y271" s="56"/>
      <c r="Z271" s="56"/>
      <c r="AA271" s="56"/>
      <c r="AB271" s="56"/>
    </row>
    <row r="272" spans="2:28" ht="15.75" customHeight="1">
      <c r="B272" s="55"/>
      <c r="C272" s="56"/>
      <c r="D272" s="56"/>
      <c r="E272" s="55"/>
      <c r="F272" s="56"/>
      <c r="G272" s="56"/>
      <c r="H272" s="56"/>
      <c r="I272" s="56"/>
      <c r="J272" s="56"/>
      <c r="K272" s="56"/>
      <c r="L272" s="56"/>
      <c r="M272" s="56"/>
      <c r="N272" s="56"/>
      <c r="O272" s="56"/>
      <c r="P272" s="56"/>
      <c r="Q272" s="56"/>
      <c r="R272" s="56"/>
      <c r="S272" s="56"/>
      <c r="T272" s="56"/>
      <c r="U272" s="56"/>
      <c r="V272" s="56"/>
      <c r="W272" s="56"/>
      <c r="X272" s="56"/>
      <c r="Y272" s="56"/>
      <c r="Z272" s="56"/>
      <c r="AA272" s="56"/>
      <c r="AB272" s="56"/>
    </row>
    <row r="273" spans="2:28" ht="15.75" customHeight="1">
      <c r="B273" s="55"/>
      <c r="C273" s="56"/>
      <c r="D273" s="56"/>
      <c r="E273" s="55"/>
      <c r="F273" s="56"/>
      <c r="G273" s="56"/>
      <c r="H273" s="56"/>
      <c r="I273" s="56"/>
      <c r="J273" s="56"/>
      <c r="K273" s="56"/>
      <c r="L273" s="56"/>
      <c r="M273" s="56"/>
      <c r="N273" s="56"/>
      <c r="O273" s="56"/>
      <c r="P273" s="56"/>
      <c r="Q273" s="56"/>
      <c r="R273" s="56"/>
      <c r="S273" s="56"/>
      <c r="T273" s="56"/>
      <c r="U273" s="56"/>
      <c r="V273" s="56"/>
      <c r="W273" s="56"/>
      <c r="X273" s="56"/>
      <c r="Y273" s="56"/>
      <c r="Z273" s="56"/>
      <c r="AA273" s="56"/>
      <c r="AB273" s="56"/>
    </row>
    <row r="274" spans="2:28" ht="15.75" customHeight="1">
      <c r="B274" s="55"/>
      <c r="C274" s="56"/>
      <c r="D274" s="56"/>
      <c r="E274" s="55"/>
      <c r="F274" s="56"/>
      <c r="G274" s="56"/>
      <c r="H274" s="56"/>
      <c r="I274" s="56"/>
      <c r="J274" s="56"/>
      <c r="K274" s="56"/>
      <c r="L274" s="56"/>
      <c r="M274" s="56"/>
      <c r="N274" s="56"/>
      <c r="O274" s="56"/>
      <c r="P274" s="56"/>
      <c r="Q274" s="56"/>
      <c r="R274" s="56"/>
      <c r="S274" s="56"/>
      <c r="T274" s="56"/>
      <c r="U274" s="56"/>
      <c r="V274" s="56"/>
      <c r="W274" s="56"/>
      <c r="X274" s="56"/>
      <c r="Y274" s="56"/>
      <c r="Z274" s="56"/>
      <c r="AA274" s="56"/>
      <c r="AB274" s="56"/>
    </row>
    <row r="275" spans="2:28" ht="15.75" customHeight="1">
      <c r="B275" s="55"/>
      <c r="C275" s="56"/>
      <c r="D275" s="56"/>
      <c r="E275" s="55"/>
      <c r="F275" s="56"/>
      <c r="G275" s="56"/>
      <c r="H275" s="56"/>
      <c r="I275" s="56"/>
      <c r="J275" s="56"/>
      <c r="K275" s="56"/>
      <c r="L275" s="56"/>
      <c r="M275" s="56"/>
      <c r="N275" s="56"/>
      <c r="O275" s="56"/>
      <c r="P275" s="56"/>
      <c r="Q275" s="56"/>
      <c r="R275" s="56"/>
      <c r="S275" s="56"/>
      <c r="T275" s="56"/>
      <c r="U275" s="56"/>
      <c r="V275" s="56"/>
      <c r="W275" s="56"/>
      <c r="X275" s="56"/>
      <c r="Y275" s="56"/>
      <c r="Z275" s="56"/>
      <c r="AA275" s="56"/>
      <c r="AB275" s="56"/>
    </row>
    <row r="276" spans="2:28" ht="15.75" customHeight="1">
      <c r="B276" s="55"/>
      <c r="C276" s="56"/>
      <c r="D276" s="56"/>
      <c r="E276" s="55"/>
      <c r="F276" s="56"/>
      <c r="G276" s="56"/>
      <c r="H276" s="56"/>
      <c r="I276" s="56"/>
      <c r="J276" s="56"/>
      <c r="K276" s="56"/>
      <c r="L276" s="56"/>
      <c r="M276" s="56"/>
      <c r="N276" s="56"/>
      <c r="O276" s="56"/>
      <c r="P276" s="56"/>
      <c r="Q276" s="56"/>
      <c r="R276" s="56"/>
      <c r="S276" s="56"/>
      <c r="T276" s="56"/>
      <c r="U276" s="56"/>
      <c r="V276" s="56"/>
      <c r="W276" s="56"/>
      <c r="X276" s="56"/>
      <c r="Y276" s="56"/>
      <c r="Z276" s="56"/>
      <c r="AA276" s="56"/>
      <c r="AB276" s="56"/>
    </row>
    <row r="277" spans="2:28" ht="15.75" customHeight="1">
      <c r="B277" s="55"/>
      <c r="C277" s="56"/>
      <c r="D277" s="56"/>
      <c r="E277" s="55"/>
      <c r="F277" s="56"/>
      <c r="G277" s="56"/>
      <c r="H277" s="56"/>
      <c r="I277" s="56"/>
      <c r="J277" s="56"/>
      <c r="K277" s="56"/>
      <c r="L277" s="56"/>
      <c r="M277" s="56"/>
      <c r="N277" s="56"/>
      <c r="O277" s="56"/>
      <c r="P277" s="56"/>
      <c r="Q277" s="56"/>
      <c r="R277" s="56"/>
      <c r="S277" s="56"/>
      <c r="T277" s="56"/>
      <c r="U277" s="56"/>
      <c r="V277" s="56"/>
      <c r="W277" s="56"/>
      <c r="X277" s="56"/>
      <c r="Y277" s="56"/>
      <c r="Z277" s="56"/>
      <c r="AA277" s="56"/>
      <c r="AB277" s="56"/>
    </row>
    <row r="278" spans="2:28" ht="15.75" customHeight="1">
      <c r="B278" s="55"/>
      <c r="C278" s="56"/>
      <c r="D278" s="56"/>
      <c r="E278" s="55"/>
      <c r="F278" s="56"/>
      <c r="G278" s="56"/>
      <c r="H278" s="56"/>
      <c r="I278" s="56"/>
      <c r="J278" s="56"/>
      <c r="K278" s="56"/>
      <c r="L278" s="56"/>
      <c r="M278" s="56"/>
      <c r="N278" s="56"/>
      <c r="O278" s="56"/>
      <c r="P278" s="56"/>
      <c r="Q278" s="56"/>
      <c r="R278" s="56"/>
      <c r="S278" s="56"/>
      <c r="T278" s="56"/>
      <c r="U278" s="56"/>
      <c r="V278" s="56"/>
      <c r="W278" s="56"/>
      <c r="X278" s="56"/>
      <c r="Y278" s="56"/>
      <c r="Z278" s="56"/>
      <c r="AA278" s="56"/>
      <c r="AB278" s="56"/>
    </row>
    <row r="279" spans="2:28" ht="15.75" customHeight="1">
      <c r="B279" s="55"/>
      <c r="C279" s="56"/>
      <c r="D279" s="56"/>
      <c r="E279" s="55"/>
      <c r="F279" s="56"/>
      <c r="G279" s="56"/>
      <c r="H279" s="56"/>
      <c r="I279" s="56"/>
      <c r="J279" s="56"/>
      <c r="K279" s="56"/>
      <c r="L279" s="56"/>
      <c r="M279" s="56"/>
      <c r="N279" s="56"/>
      <c r="O279" s="56"/>
      <c r="P279" s="56"/>
      <c r="Q279" s="56"/>
      <c r="R279" s="56"/>
      <c r="S279" s="56"/>
      <c r="T279" s="56"/>
      <c r="U279" s="56"/>
      <c r="V279" s="56"/>
      <c r="W279" s="56"/>
      <c r="X279" s="56"/>
      <c r="Y279" s="56"/>
      <c r="Z279" s="56"/>
      <c r="AA279" s="56"/>
      <c r="AB279" s="56"/>
    </row>
    <row r="280" spans="2:28" ht="15.75" customHeight="1">
      <c r="B280" s="55"/>
      <c r="C280" s="56"/>
      <c r="D280" s="56"/>
      <c r="E280" s="55"/>
      <c r="F280" s="56"/>
      <c r="G280" s="56"/>
      <c r="H280" s="56"/>
      <c r="I280" s="56"/>
      <c r="J280" s="56"/>
      <c r="K280" s="56"/>
      <c r="L280" s="56"/>
      <c r="M280" s="56"/>
      <c r="N280" s="56"/>
      <c r="O280" s="56"/>
      <c r="P280" s="56"/>
      <c r="Q280" s="56"/>
      <c r="R280" s="56"/>
      <c r="S280" s="56"/>
      <c r="T280" s="56"/>
      <c r="U280" s="56"/>
      <c r="V280" s="56"/>
      <c r="W280" s="56"/>
      <c r="X280" s="56"/>
      <c r="Y280" s="56"/>
      <c r="Z280" s="56"/>
      <c r="AA280" s="56"/>
      <c r="AB280" s="56"/>
    </row>
    <row r="281" spans="2:28" ht="15.75" customHeight="1">
      <c r="B281" s="55"/>
      <c r="C281" s="56"/>
      <c r="D281" s="56"/>
      <c r="E281" s="55"/>
      <c r="F281" s="56"/>
      <c r="G281" s="56"/>
      <c r="H281" s="56"/>
      <c r="I281" s="56"/>
      <c r="J281" s="56"/>
      <c r="K281" s="56"/>
      <c r="L281" s="56"/>
      <c r="M281" s="56"/>
      <c r="N281" s="56"/>
      <c r="O281" s="56"/>
      <c r="P281" s="56"/>
      <c r="Q281" s="56"/>
      <c r="R281" s="56"/>
      <c r="S281" s="56"/>
      <c r="T281" s="56"/>
      <c r="U281" s="56"/>
      <c r="V281" s="56"/>
      <c r="W281" s="56"/>
      <c r="X281" s="56"/>
      <c r="Y281" s="56"/>
      <c r="Z281" s="56"/>
      <c r="AA281" s="56"/>
      <c r="AB281" s="56"/>
    </row>
    <row r="282" spans="2:28" ht="15.75" customHeight="1">
      <c r="B282" s="55"/>
      <c r="C282" s="56"/>
      <c r="D282" s="56"/>
      <c r="E282" s="55"/>
      <c r="F282" s="56"/>
      <c r="G282" s="56"/>
      <c r="H282" s="56"/>
      <c r="I282" s="56"/>
      <c r="J282" s="56"/>
      <c r="K282" s="56"/>
      <c r="L282" s="56"/>
      <c r="M282" s="56"/>
      <c r="N282" s="56"/>
      <c r="O282" s="56"/>
      <c r="P282" s="56"/>
      <c r="Q282" s="56"/>
      <c r="R282" s="56"/>
      <c r="S282" s="56"/>
      <c r="T282" s="56"/>
      <c r="U282" s="56"/>
      <c r="V282" s="56"/>
      <c r="W282" s="56"/>
      <c r="X282" s="56"/>
      <c r="Y282" s="56"/>
      <c r="Z282" s="56"/>
      <c r="AA282" s="56"/>
      <c r="AB282" s="56"/>
    </row>
    <row r="283" spans="2:28" ht="15.75" customHeight="1">
      <c r="B283" s="55"/>
      <c r="C283" s="56"/>
      <c r="D283" s="56"/>
      <c r="E283" s="55"/>
      <c r="F283" s="56"/>
      <c r="G283" s="56"/>
      <c r="H283" s="56"/>
      <c r="I283" s="56"/>
      <c r="J283" s="56"/>
      <c r="K283" s="56"/>
      <c r="L283" s="56"/>
      <c r="M283" s="56"/>
      <c r="N283" s="56"/>
      <c r="O283" s="56"/>
      <c r="P283" s="56"/>
      <c r="Q283" s="56"/>
      <c r="R283" s="56"/>
      <c r="S283" s="56"/>
      <c r="T283" s="56"/>
      <c r="U283" s="56"/>
      <c r="V283" s="56"/>
      <c r="W283" s="56"/>
      <c r="X283" s="56"/>
      <c r="Y283" s="56"/>
      <c r="Z283" s="56"/>
      <c r="AA283" s="56"/>
      <c r="AB283" s="56"/>
    </row>
    <row r="284" spans="2:28" ht="15.75" customHeight="1">
      <c r="B284" s="55"/>
      <c r="C284" s="56"/>
      <c r="D284" s="56"/>
      <c r="E284" s="55"/>
      <c r="F284" s="56"/>
      <c r="G284" s="56"/>
      <c r="H284" s="56"/>
      <c r="I284" s="56"/>
      <c r="J284" s="56"/>
      <c r="K284" s="56"/>
      <c r="L284" s="56"/>
      <c r="M284" s="56"/>
      <c r="N284" s="56"/>
      <c r="O284" s="56"/>
      <c r="P284" s="56"/>
      <c r="Q284" s="56"/>
      <c r="R284" s="56"/>
      <c r="S284" s="56"/>
      <c r="T284" s="56"/>
      <c r="U284" s="56"/>
      <c r="V284" s="56"/>
      <c r="W284" s="56"/>
      <c r="X284" s="56"/>
      <c r="Y284" s="56"/>
      <c r="Z284" s="56"/>
      <c r="AA284" s="56"/>
      <c r="AB284" s="56"/>
    </row>
    <row r="285" spans="2:28" ht="15.75" customHeight="1">
      <c r="B285" s="55"/>
      <c r="C285" s="56"/>
      <c r="D285" s="56"/>
      <c r="E285" s="55"/>
      <c r="F285" s="56"/>
      <c r="G285" s="56"/>
      <c r="H285" s="56"/>
      <c r="I285" s="56"/>
      <c r="J285" s="56"/>
      <c r="K285" s="56"/>
      <c r="L285" s="56"/>
      <c r="M285" s="56"/>
      <c r="N285" s="56"/>
      <c r="O285" s="56"/>
      <c r="P285" s="56"/>
      <c r="Q285" s="56"/>
      <c r="R285" s="56"/>
      <c r="S285" s="56"/>
      <c r="T285" s="56"/>
      <c r="U285" s="56"/>
      <c r="V285" s="56"/>
      <c r="W285" s="56"/>
      <c r="X285" s="56"/>
      <c r="Y285" s="56"/>
      <c r="Z285" s="56"/>
      <c r="AA285" s="56"/>
      <c r="AB285" s="56"/>
    </row>
    <row r="286" spans="2:28" ht="15.75" customHeight="1">
      <c r="B286" s="55"/>
      <c r="C286" s="56"/>
      <c r="D286" s="56"/>
      <c r="E286" s="55"/>
      <c r="F286" s="56"/>
      <c r="G286" s="56"/>
      <c r="H286" s="56"/>
      <c r="I286" s="56"/>
      <c r="J286" s="56"/>
      <c r="K286" s="56"/>
      <c r="L286" s="56"/>
      <c r="M286" s="56"/>
      <c r="N286" s="56"/>
      <c r="O286" s="56"/>
      <c r="P286" s="56"/>
      <c r="Q286" s="56"/>
      <c r="R286" s="56"/>
      <c r="S286" s="56"/>
      <c r="T286" s="56"/>
      <c r="U286" s="56"/>
      <c r="V286" s="56"/>
      <c r="W286" s="56"/>
      <c r="X286" s="56"/>
      <c r="Y286" s="56"/>
      <c r="Z286" s="56"/>
      <c r="AA286" s="56"/>
      <c r="AB286" s="56"/>
    </row>
    <row r="287" spans="2:28" ht="15.75" customHeight="1">
      <c r="B287" s="55"/>
      <c r="C287" s="56"/>
      <c r="D287" s="56"/>
      <c r="E287" s="55"/>
      <c r="F287" s="56"/>
      <c r="G287" s="56"/>
      <c r="H287" s="56"/>
      <c r="I287" s="56"/>
      <c r="J287" s="56"/>
      <c r="K287" s="56"/>
      <c r="L287" s="56"/>
      <c r="M287" s="56"/>
      <c r="N287" s="56"/>
      <c r="O287" s="56"/>
      <c r="P287" s="56"/>
      <c r="Q287" s="56"/>
      <c r="R287" s="56"/>
      <c r="S287" s="56"/>
      <c r="T287" s="56"/>
      <c r="U287" s="56"/>
      <c r="V287" s="56"/>
      <c r="W287" s="56"/>
      <c r="X287" s="56"/>
      <c r="Y287" s="56"/>
      <c r="Z287" s="56"/>
      <c r="AA287" s="56"/>
      <c r="AB287" s="56"/>
    </row>
    <row r="288" spans="2:28" ht="15.75" customHeight="1">
      <c r="B288" s="55"/>
      <c r="C288" s="56"/>
      <c r="D288" s="56"/>
      <c r="E288" s="55"/>
      <c r="F288" s="56"/>
      <c r="G288" s="56"/>
      <c r="H288" s="56"/>
      <c r="I288" s="56"/>
      <c r="J288" s="56"/>
      <c r="K288" s="56"/>
      <c r="L288" s="56"/>
      <c r="M288" s="56"/>
      <c r="N288" s="56"/>
      <c r="O288" s="56"/>
      <c r="P288" s="56"/>
      <c r="Q288" s="56"/>
      <c r="R288" s="56"/>
      <c r="S288" s="56"/>
      <c r="T288" s="56"/>
      <c r="U288" s="56"/>
      <c r="V288" s="56"/>
      <c r="W288" s="56"/>
      <c r="X288" s="56"/>
      <c r="Y288" s="56"/>
      <c r="Z288" s="56"/>
      <c r="AA288" s="56"/>
      <c r="AB288" s="56"/>
    </row>
    <row r="289" spans="2:28" ht="15.75" customHeight="1">
      <c r="B289" s="55"/>
      <c r="C289" s="56"/>
      <c r="D289" s="56"/>
      <c r="E289" s="55"/>
      <c r="F289" s="56"/>
      <c r="G289" s="56"/>
      <c r="H289" s="56"/>
      <c r="I289" s="56"/>
      <c r="J289" s="56"/>
      <c r="K289" s="56"/>
      <c r="L289" s="56"/>
      <c r="M289" s="56"/>
      <c r="N289" s="56"/>
      <c r="O289" s="56"/>
      <c r="P289" s="56"/>
      <c r="Q289" s="56"/>
      <c r="R289" s="56"/>
      <c r="S289" s="56"/>
      <c r="T289" s="56"/>
      <c r="U289" s="56"/>
      <c r="V289" s="56"/>
      <c r="W289" s="56"/>
      <c r="X289" s="56"/>
      <c r="Y289" s="56"/>
      <c r="Z289" s="56"/>
      <c r="AA289" s="56"/>
      <c r="AB289" s="56"/>
    </row>
    <row r="290" spans="2:28" ht="15.75" customHeight="1">
      <c r="B290" s="55"/>
      <c r="C290" s="56"/>
      <c r="D290" s="56"/>
      <c r="E290" s="55"/>
      <c r="F290" s="56"/>
      <c r="G290" s="56"/>
      <c r="H290" s="56"/>
      <c r="I290" s="56"/>
      <c r="J290" s="56"/>
      <c r="K290" s="56"/>
      <c r="L290" s="56"/>
      <c r="M290" s="56"/>
      <c r="N290" s="56"/>
      <c r="O290" s="56"/>
      <c r="P290" s="56"/>
      <c r="Q290" s="56"/>
      <c r="R290" s="56"/>
      <c r="S290" s="56"/>
      <c r="T290" s="56"/>
      <c r="U290" s="56"/>
      <c r="V290" s="56"/>
      <c r="W290" s="56"/>
      <c r="X290" s="56"/>
      <c r="Y290" s="56"/>
      <c r="Z290" s="56"/>
      <c r="AA290" s="56"/>
      <c r="AB290" s="56"/>
    </row>
    <row r="291" spans="2:28" ht="15.75" customHeight="1">
      <c r="B291" s="55"/>
      <c r="C291" s="56"/>
      <c r="D291" s="56"/>
      <c r="E291" s="55"/>
      <c r="F291" s="56"/>
      <c r="G291" s="56"/>
      <c r="H291" s="56"/>
      <c r="I291" s="56"/>
      <c r="J291" s="56"/>
      <c r="K291" s="56"/>
      <c r="L291" s="56"/>
      <c r="M291" s="56"/>
      <c r="N291" s="56"/>
      <c r="O291" s="56"/>
      <c r="P291" s="56"/>
      <c r="Q291" s="56"/>
      <c r="R291" s="56"/>
      <c r="S291" s="56"/>
      <c r="T291" s="56"/>
      <c r="U291" s="56"/>
      <c r="V291" s="56"/>
      <c r="W291" s="56"/>
      <c r="X291" s="56"/>
      <c r="Y291" s="56"/>
      <c r="Z291" s="56"/>
      <c r="AA291" s="56"/>
      <c r="AB291" s="56"/>
    </row>
    <row r="292" spans="2:28" ht="15.75" customHeight="1">
      <c r="B292" s="55"/>
      <c r="C292" s="56"/>
      <c r="D292" s="56"/>
      <c r="E292" s="55"/>
      <c r="F292" s="56"/>
      <c r="G292" s="56"/>
      <c r="H292" s="56"/>
      <c r="I292" s="56"/>
      <c r="J292" s="56"/>
      <c r="K292" s="56"/>
      <c r="L292" s="56"/>
      <c r="M292" s="56"/>
      <c r="N292" s="56"/>
      <c r="O292" s="56"/>
      <c r="P292" s="56"/>
      <c r="Q292" s="56"/>
      <c r="R292" s="56"/>
      <c r="S292" s="56"/>
      <c r="T292" s="56"/>
      <c r="U292" s="56"/>
      <c r="V292" s="56"/>
      <c r="W292" s="56"/>
      <c r="X292" s="56"/>
      <c r="Y292" s="56"/>
      <c r="Z292" s="56"/>
      <c r="AA292" s="56"/>
      <c r="AB292" s="56"/>
    </row>
    <row r="293" spans="2:28" ht="15.75" customHeight="1">
      <c r="B293" s="55"/>
      <c r="C293" s="56"/>
      <c r="D293" s="56"/>
      <c r="E293" s="55"/>
      <c r="F293" s="56"/>
      <c r="G293" s="56"/>
      <c r="H293" s="56"/>
      <c r="I293" s="56"/>
      <c r="J293" s="56"/>
      <c r="K293" s="56"/>
      <c r="L293" s="56"/>
      <c r="M293" s="56"/>
      <c r="N293" s="56"/>
      <c r="O293" s="56"/>
      <c r="P293" s="56"/>
      <c r="Q293" s="56"/>
      <c r="R293" s="56"/>
      <c r="S293" s="56"/>
      <c r="T293" s="56"/>
      <c r="U293" s="56"/>
      <c r="V293" s="56"/>
      <c r="W293" s="56"/>
      <c r="X293" s="56"/>
      <c r="Y293" s="56"/>
      <c r="Z293" s="56"/>
      <c r="AA293" s="56"/>
      <c r="AB293" s="56"/>
    </row>
    <row r="294" spans="2:28" ht="15.75" customHeight="1">
      <c r="B294" s="55"/>
      <c r="C294" s="56"/>
      <c r="D294" s="56"/>
      <c r="E294" s="55"/>
      <c r="F294" s="56"/>
      <c r="G294" s="56"/>
      <c r="H294" s="56"/>
      <c r="I294" s="56"/>
      <c r="J294" s="56"/>
      <c r="K294" s="56"/>
      <c r="L294" s="56"/>
      <c r="M294" s="56"/>
      <c r="N294" s="56"/>
      <c r="O294" s="56"/>
      <c r="P294" s="56"/>
      <c r="Q294" s="56"/>
      <c r="R294" s="56"/>
      <c r="S294" s="56"/>
      <c r="T294" s="56"/>
      <c r="U294" s="56"/>
      <c r="V294" s="56"/>
      <c r="W294" s="56"/>
      <c r="X294" s="56"/>
      <c r="Y294" s="56"/>
      <c r="Z294" s="56"/>
      <c r="AA294" s="56"/>
      <c r="AB294" s="56"/>
    </row>
    <row r="295" spans="2:28" ht="15.75" customHeight="1">
      <c r="B295" s="55"/>
      <c r="C295" s="56"/>
      <c r="D295" s="56"/>
      <c r="E295" s="55"/>
      <c r="F295" s="56"/>
      <c r="G295" s="56"/>
      <c r="H295" s="56"/>
      <c r="I295" s="56"/>
      <c r="J295" s="56"/>
      <c r="K295" s="56"/>
      <c r="L295" s="56"/>
      <c r="M295" s="56"/>
      <c r="N295" s="56"/>
      <c r="O295" s="56"/>
      <c r="P295" s="56"/>
      <c r="Q295" s="56"/>
      <c r="R295" s="56"/>
      <c r="S295" s="56"/>
      <c r="T295" s="56"/>
      <c r="U295" s="56"/>
      <c r="V295" s="56"/>
      <c r="W295" s="56"/>
      <c r="X295" s="56"/>
      <c r="Y295" s="56"/>
      <c r="Z295" s="56"/>
      <c r="AA295" s="56"/>
      <c r="AB295" s="56"/>
    </row>
    <row r="296" spans="2:28" ht="15.75" customHeight="1">
      <c r="B296" s="55"/>
      <c r="C296" s="56"/>
      <c r="D296" s="56"/>
      <c r="E296" s="55"/>
      <c r="F296" s="56"/>
      <c r="G296" s="56"/>
      <c r="H296" s="56"/>
      <c r="I296" s="56"/>
      <c r="J296" s="56"/>
      <c r="K296" s="56"/>
      <c r="L296" s="56"/>
      <c r="M296" s="56"/>
      <c r="N296" s="56"/>
      <c r="O296" s="56"/>
      <c r="P296" s="56"/>
      <c r="Q296" s="56"/>
      <c r="R296" s="56"/>
      <c r="S296" s="56"/>
      <c r="T296" s="56"/>
      <c r="U296" s="56"/>
      <c r="V296" s="56"/>
      <c r="W296" s="56"/>
      <c r="X296" s="56"/>
      <c r="Y296" s="56"/>
      <c r="Z296" s="56"/>
      <c r="AA296" s="56"/>
      <c r="AB296" s="56"/>
    </row>
    <row r="297" spans="2:28" ht="15.75" customHeight="1">
      <c r="B297" s="55"/>
      <c r="C297" s="56"/>
      <c r="D297" s="56"/>
      <c r="E297" s="55"/>
      <c r="F297" s="56"/>
      <c r="G297" s="56"/>
      <c r="H297" s="56"/>
      <c r="I297" s="56"/>
      <c r="J297" s="56"/>
      <c r="K297" s="56"/>
      <c r="L297" s="56"/>
      <c r="M297" s="56"/>
      <c r="N297" s="56"/>
      <c r="O297" s="56"/>
      <c r="P297" s="56"/>
      <c r="Q297" s="56"/>
      <c r="R297" s="56"/>
      <c r="S297" s="56"/>
      <c r="T297" s="56"/>
      <c r="U297" s="56"/>
      <c r="V297" s="56"/>
      <c r="W297" s="56"/>
      <c r="X297" s="56"/>
      <c r="Y297" s="56"/>
      <c r="Z297" s="56"/>
      <c r="AA297" s="56"/>
      <c r="AB297" s="56"/>
    </row>
    <row r="298" spans="2:28" ht="15.75" customHeight="1">
      <c r="B298" s="55"/>
      <c r="C298" s="56"/>
      <c r="D298" s="56"/>
      <c r="E298" s="55"/>
      <c r="F298" s="56"/>
      <c r="G298" s="56"/>
      <c r="H298" s="56"/>
      <c r="I298" s="56"/>
      <c r="J298" s="56"/>
      <c r="K298" s="56"/>
      <c r="L298" s="56"/>
      <c r="M298" s="56"/>
      <c r="N298" s="56"/>
      <c r="O298" s="56"/>
      <c r="P298" s="56"/>
      <c r="Q298" s="56"/>
      <c r="R298" s="56"/>
      <c r="S298" s="56"/>
      <c r="T298" s="56"/>
      <c r="U298" s="56"/>
      <c r="V298" s="56"/>
      <c r="W298" s="56"/>
      <c r="X298" s="56"/>
      <c r="Y298" s="56"/>
      <c r="Z298" s="56"/>
      <c r="AA298" s="56"/>
      <c r="AB298" s="56"/>
    </row>
    <row r="299" spans="2:28" ht="15.75" customHeight="1">
      <c r="B299" s="55"/>
      <c r="C299" s="56"/>
      <c r="D299" s="56"/>
      <c r="E299" s="55"/>
      <c r="F299" s="56"/>
      <c r="G299" s="56"/>
      <c r="H299" s="56"/>
      <c r="I299" s="56"/>
      <c r="J299" s="56"/>
      <c r="K299" s="56"/>
      <c r="L299" s="56"/>
      <c r="M299" s="56"/>
      <c r="N299" s="56"/>
      <c r="O299" s="56"/>
      <c r="P299" s="56"/>
      <c r="Q299" s="56"/>
      <c r="R299" s="56"/>
      <c r="S299" s="56"/>
      <c r="T299" s="56"/>
      <c r="U299" s="56"/>
      <c r="V299" s="56"/>
      <c r="W299" s="56"/>
      <c r="X299" s="56"/>
      <c r="Y299" s="56"/>
      <c r="Z299" s="56"/>
      <c r="AA299" s="56"/>
      <c r="AB299" s="56"/>
    </row>
    <row r="300" spans="2:28" ht="15.75" customHeight="1">
      <c r="B300" s="55"/>
      <c r="C300" s="56"/>
      <c r="D300" s="56"/>
      <c r="E300" s="55"/>
      <c r="F300" s="56"/>
      <c r="G300" s="56"/>
      <c r="H300" s="56"/>
      <c r="I300" s="56"/>
      <c r="J300" s="56"/>
      <c r="K300" s="56"/>
      <c r="L300" s="56"/>
      <c r="M300" s="56"/>
      <c r="N300" s="56"/>
      <c r="O300" s="56"/>
      <c r="P300" s="56"/>
      <c r="Q300" s="56"/>
      <c r="R300" s="56"/>
      <c r="S300" s="56"/>
      <c r="T300" s="56"/>
      <c r="U300" s="56"/>
      <c r="V300" s="56"/>
      <c r="W300" s="56"/>
      <c r="X300" s="56"/>
      <c r="Y300" s="56"/>
      <c r="Z300" s="56"/>
      <c r="AA300" s="56"/>
      <c r="AB300" s="56"/>
    </row>
    <row r="301" spans="2:28" ht="15.75" customHeight="1">
      <c r="B301" s="55"/>
      <c r="C301" s="56"/>
      <c r="D301" s="56"/>
      <c r="E301" s="55"/>
      <c r="F301" s="56"/>
      <c r="G301" s="56"/>
      <c r="H301" s="56"/>
      <c r="I301" s="56"/>
      <c r="J301" s="56"/>
      <c r="K301" s="56"/>
      <c r="L301" s="56"/>
      <c r="M301" s="56"/>
      <c r="N301" s="56"/>
      <c r="O301" s="56"/>
      <c r="P301" s="56"/>
      <c r="Q301" s="56"/>
      <c r="R301" s="56"/>
      <c r="S301" s="56"/>
      <c r="T301" s="56"/>
      <c r="U301" s="56"/>
      <c r="V301" s="56"/>
      <c r="W301" s="56"/>
      <c r="X301" s="56"/>
      <c r="Y301" s="56"/>
      <c r="Z301" s="56"/>
      <c r="AA301" s="56"/>
      <c r="AB301" s="56"/>
    </row>
    <row r="302" spans="2:28" ht="15.75" customHeight="1">
      <c r="B302" s="55"/>
      <c r="C302" s="56"/>
      <c r="D302" s="56"/>
      <c r="E302" s="55"/>
      <c r="F302" s="56"/>
      <c r="G302" s="56"/>
      <c r="H302" s="56"/>
      <c r="I302" s="56"/>
      <c r="J302" s="56"/>
      <c r="K302" s="56"/>
      <c r="L302" s="56"/>
      <c r="M302" s="56"/>
      <c r="N302" s="56"/>
      <c r="O302" s="56"/>
      <c r="P302" s="56"/>
      <c r="Q302" s="56"/>
      <c r="R302" s="56"/>
      <c r="S302" s="56"/>
      <c r="T302" s="56"/>
      <c r="U302" s="56"/>
      <c r="V302" s="56"/>
      <c r="W302" s="56"/>
      <c r="X302" s="56"/>
      <c r="Y302" s="56"/>
      <c r="Z302" s="56"/>
      <c r="AA302" s="56"/>
      <c r="AB302" s="56"/>
    </row>
    <row r="303" spans="2:28" ht="15.75" customHeight="1">
      <c r="B303" s="55"/>
      <c r="C303" s="56"/>
      <c r="D303" s="56"/>
      <c r="E303" s="55"/>
      <c r="F303" s="56"/>
      <c r="G303" s="56"/>
      <c r="H303" s="56"/>
      <c r="I303" s="56"/>
      <c r="J303" s="56"/>
      <c r="K303" s="56"/>
      <c r="L303" s="56"/>
      <c r="M303" s="56"/>
      <c r="N303" s="56"/>
      <c r="O303" s="56"/>
      <c r="P303" s="56"/>
      <c r="Q303" s="56"/>
      <c r="R303" s="56"/>
      <c r="S303" s="56"/>
      <c r="T303" s="56"/>
      <c r="U303" s="56"/>
      <c r="V303" s="56"/>
      <c r="W303" s="56"/>
      <c r="X303" s="56"/>
      <c r="Y303" s="56"/>
      <c r="Z303" s="56"/>
      <c r="AA303" s="56"/>
      <c r="AB303" s="56"/>
    </row>
    <row r="304" spans="2:28" ht="15.75" customHeight="1">
      <c r="B304" s="55"/>
      <c r="C304" s="56"/>
      <c r="D304" s="56"/>
      <c r="E304" s="55"/>
      <c r="F304" s="56"/>
      <c r="G304" s="56"/>
      <c r="H304" s="56"/>
      <c r="I304" s="56"/>
      <c r="J304" s="56"/>
      <c r="K304" s="56"/>
      <c r="L304" s="56"/>
      <c r="M304" s="56"/>
      <c r="N304" s="56"/>
      <c r="O304" s="56"/>
      <c r="P304" s="56"/>
      <c r="Q304" s="56"/>
      <c r="R304" s="56"/>
      <c r="S304" s="56"/>
      <c r="T304" s="56"/>
      <c r="U304" s="56"/>
      <c r="V304" s="56"/>
      <c r="W304" s="56"/>
      <c r="X304" s="56"/>
      <c r="Y304" s="56"/>
      <c r="Z304" s="56"/>
      <c r="AA304" s="56"/>
      <c r="AB304" s="56"/>
    </row>
    <row r="305" spans="2:28" ht="15.75" customHeight="1">
      <c r="B305" s="55"/>
      <c r="C305" s="56"/>
      <c r="D305" s="56"/>
      <c r="E305" s="55"/>
      <c r="F305" s="56"/>
      <c r="G305" s="56"/>
      <c r="H305" s="56"/>
      <c r="I305" s="56"/>
      <c r="J305" s="56"/>
      <c r="K305" s="56"/>
      <c r="L305" s="56"/>
      <c r="M305" s="56"/>
      <c r="N305" s="56"/>
      <c r="O305" s="56"/>
      <c r="P305" s="56"/>
      <c r="Q305" s="56"/>
      <c r="R305" s="56"/>
      <c r="S305" s="56"/>
      <c r="T305" s="56"/>
      <c r="U305" s="56"/>
      <c r="V305" s="56"/>
      <c r="W305" s="56"/>
      <c r="X305" s="56"/>
      <c r="Y305" s="56"/>
      <c r="Z305" s="56"/>
      <c r="AA305" s="56"/>
      <c r="AB305" s="56"/>
    </row>
    <row r="306" spans="2:28" ht="15.75" customHeight="1">
      <c r="B306" s="55"/>
      <c r="C306" s="56"/>
      <c r="D306" s="56"/>
      <c r="E306" s="55"/>
      <c r="F306" s="56"/>
      <c r="G306" s="56"/>
      <c r="H306" s="56"/>
      <c r="I306" s="56"/>
      <c r="J306" s="56"/>
      <c r="K306" s="56"/>
      <c r="L306" s="56"/>
      <c r="M306" s="56"/>
      <c r="N306" s="56"/>
      <c r="O306" s="56"/>
      <c r="P306" s="56"/>
      <c r="Q306" s="56"/>
      <c r="R306" s="56"/>
      <c r="S306" s="56"/>
      <c r="T306" s="56"/>
      <c r="U306" s="56"/>
      <c r="V306" s="56"/>
      <c r="W306" s="56"/>
      <c r="X306" s="56"/>
      <c r="Y306" s="56"/>
      <c r="Z306" s="56"/>
      <c r="AA306" s="56"/>
      <c r="AB306" s="56"/>
    </row>
    <row r="307" spans="2:28" ht="15.75" customHeight="1">
      <c r="B307" s="55"/>
      <c r="C307" s="56"/>
      <c r="D307" s="56"/>
      <c r="E307" s="55"/>
      <c r="F307" s="56"/>
      <c r="G307" s="56"/>
      <c r="H307" s="56"/>
      <c r="I307" s="56"/>
      <c r="J307" s="56"/>
      <c r="K307" s="56"/>
      <c r="L307" s="56"/>
      <c r="M307" s="56"/>
      <c r="N307" s="56"/>
      <c r="O307" s="56"/>
      <c r="P307" s="56"/>
      <c r="Q307" s="56"/>
      <c r="R307" s="56"/>
      <c r="S307" s="56"/>
      <c r="T307" s="56"/>
      <c r="U307" s="56"/>
      <c r="V307" s="56"/>
      <c r="W307" s="56"/>
      <c r="X307" s="56"/>
      <c r="Y307" s="56"/>
      <c r="Z307" s="56"/>
      <c r="AA307" s="56"/>
      <c r="AB307" s="56"/>
    </row>
    <row r="308" spans="2:28" ht="15.75" customHeight="1">
      <c r="B308" s="55"/>
      <c r="C308" s="56"/>
      <c r="D308" s="56"/>
      <c r="E308" s="55"/>
      <c r="F308" s="56"/>
      <c r="G308" s="56"/>
      <c r="H308" s="56"/>
      <c r="I308" s="56"/>
      <c r="J308" s="56"/>
      <c r="K308" s="56"/>
      <c r="L308" s="56"/>
      <c r="M308" s="56"/>
      <c r="N308" s="56"/>
      <c r="O308" s="56"/>
      <c r="P308" s="56"/>
      <c r="Q308" s="56"/>
      <c r="R308" s="56"/>
      <c r="S308" s="56"/>
      <c r="T308" s="56"/>
      <c r="U308" s="56"/>
      <c r="V308" s="56"/>
      <c r="W308" s="56"/>
      <c r="X308" s="56"/>
      <c r="Y308" s="56"/>
      <c r="Z308" s="56"/>
      <c r="AA308" s="56"/>
      <c r="AB308" s="56"/>
    </row>
    <row r="309" spans="2:28" ht="15.75" customHeight="1">
      <c r="B309" s="55"/>
      <c r="C309" s="56"/>
      <c r="D309" s="56"/>
      <c r="E309" s="55"/>
      <c r="F309" s="56"/>
      <c r="G309" s="56"/>
      <c r="H309" s="56"/>
      <c r="I309" s="56"/>
      <c r="J309" s="56"/>
      <c r="K309" s="56"/>
      <c r="L309" s="56"/>
      <c r="M309" s="56"/>
      <c r="N309" s="56"/>
      <c r="O309" s="56"/>
      <c r="P309" s="56"/>
      <c r="Q309" s="56"/>
      <c r="R309" s="56"/>
      <c r="S309" s="56"/>
      <c r="T309" s="56"/>
      <c r="U309" s="56"/>
      <c r="V309" s="56"/>
      <c r="W309" s="56"/>
      <c r="X309" s="56"/>
      <c r="Y309" s="56"/>
      <c r="Z309" s="56"/>
      <c r="AA309" s="56"/>
      <c r="AB309" s="56"/>
    </row>
    <row r="310" spans="2:28" ht="15.75" customHeight="1">
      <c r="B310" s="55"/>
      <c r="C310" s="56"/>
      <c r="D310" s="56"/>
      <c r="E310" s="55"/>
      <c r="F310" s="56"/>
      <c r="G310" s="56"/>
      <c r="H310" s="56"/>
      <c r="I310" s="56"/>
      <c r="J310" s="56"/>
      <c r="K310" s="56"/>
      <c r="L310" s="56"/>
      <c r="M310" s="56"/>
      <c r="N310" s="56"/>
      <c r="O310" s="56"/>
      <c r="P310" s="56"/>
      <c r="Q310" s="56"/>
      <c r="R310" s="56"/>
      <c r="S310" s="56"/>
      <c r="T310" s="56"/>
      <c r="U310" s="56"/>
      <c r="V310" s="56"/>
      <c r="W310" s="56"/>
      <c r="X310" s="56"/>
      <c r="Y310" s="56"/>
      <c r="Z310" s="56"/>
      <c r="AA310" s="56"/>
      <c r="AB310" s="56"/>
    </row>
    <row r="311" spans="2:28" ht="15.75" customHeight="1">
      <c r="B311" s="55"/>
      <c r="C311" s="56"/>
      <c r="D311" s="56"/>
      <c r="E311" s="55"/>
      <c r="F311" s="56"/>
      <c r="G311" s="56"/>
      <c r="H311" s="56"/>
      <c r="I311" s="56"/>
      <c r="J311" s="56"/>
      <c r="K311" s="56"/>
      <c r="L311" s="56"/>
      <c r="M311" s="56"/>
      <c r="N311" s="56"/>
      <c r="O311" s="56"/>
      <c r="P311" s="56"/>
      <c r="Q311" s="56"/>
      <c r="R311" s="56"/>
      <c r="S311" s="56"/>
      <c r="T311" s="56"/>
      <c r="U311" s="56"/>
      <c r="V311" s="56"/>
      <c r="W311" s="56"/>
      <c r="X311" s="56"/>
      <c r="Y311" s="56"/>
      <c r="Z311" s="56"/>
      <c r="AA311" s="56"/>
      <c r="AB311" s="56"/>
    </row>
    <row r="312" spans="2:28" ht="15.75" customHeight="1">
      <c r="B312" s="55"/>
      <c r="C312" s="56"/>
      <c r="D312" s="56"/>
      <c r="E312" s="55"/>
      <c r="F312" s="56"/>
      <c r="G312" s="56"/>
      <c r="H312" s="56"/>
      <c r="I312" s="56"/>
      <c r="J312" s="56"/>
      <c r="K312" s="56"/>
      <c r="L312" s="56"/>
      <c r="M312" s="56"/>
      <c r="N312" s="56"/>
      <c r="O312" s="56"/>
      <c r="P312" s="56"/>
      <c r="Q312" s="56"/>
      <c r="R312" s="56"/>
      <c r="S312" s="56"/>
      <c r="T312" s="56"/>
      <c r="U312" s="56"/>
      <c r="V312" s="56"/>
      <c r="W312" s="56"/>
      <c r="X312" s="56"/>
      <c r="Y312" s="56"/>
      <c r="Z312" s="56"/>
      <c r="AA312" s="56"/>
      <c r="AB312" s="56"/>
    </row>
    <row r="313" spans="2:28" ht="15.75" customHeight="1">
      <c r="B313" s="55"/>
      <c r="C313" s="56"/>
      <c r="D313" s="56"/>
      <c r="E313" s="55"/>
      <c r="F313" s="56"/>
      <c r="G313" s="56"/>
      <c r="H313" s="56"/>
      <c r="I313" s="56"/>
      <c r="J313" s="56"/>
      <c r="K313" s="56"/>
      <c r="L313" s="56"/>
      <c r="M313" s="56"/>
      <c r="N313" s="56"/>
      <c r="O313" s="56"/>
      <c r="P313" s="56"/>
      <c r="Q313" s="56"/>
      <c r="R313" s="56"/>
      <c r="S313" s="56"/>
      <c r="T313" s="56"/>
      <c r="U313" s="56"/>
      <c r="V313" s="56"/>
      <c r="W313" s="56"/>
      <c r="X313" s="56"/>
      <c r="Y313" s="56"/>
      <c r="Z313" s="56"/>
      <c r="AA313" s="56"/>
      <c r="AB313" s="56"/>
    </row>
    <row r="314" spans="2:28" ht="15.75" customHeight="1">
      <c r="B314" s="55"/>
      <c r="C314" s="56"/>
      <c r="D314" s="56"/>
      <c r="E314" s="55"/>
      <c r="F314" s="56"/>
      <c r="G314" s="56"/>
      <c r="H314" s="56"/>
      <c r="I314" s="56"/>
      <c r="J314" s="56"/>
      <c r="K314" s="56"/>
      <c r="L314" s="56"/>
      <c r="M314" s="56"/>
      <c r="N314" s="56"/>
      <c r="O314" s="56"/>
      <c r="P314" s="56"/>
      <c r="Q314" s="56"/>
      <c r="R314" s="56"/>
      <c r="S314" s="56"/>
      <c r="T314" s="56"/>
      <c r="U314" s="56"/>
      <c r="V314" s="56"/>
      <c r="W314" s="56"/>
      <c r="X314" s="56"/>
      <c r="Y314" s="56"/>
      <c r="Z314" s="56"/>
      <c r="AA314" s="56"/>
      <c r="AB314" s="56"/>
    </row>
    <row r="315" spans="2:28" ht="15.75" customHeight="1">
      <c r="B315" s="55"/>
      <c r="C315" s="56"/>
      <c r="D315" s="56"/>
      <c r="E315" s="55"/>
      <c r="F315" s="56"/>
      <c r="G315" s="56"/>
      <c r="H315" s="56"/>
      <c r="I315" s="56"/>
      <c r="J315" s="56"/>
      <c r="K315" s="56"/>
      <c r="L315" s="56"/>
      <c r="M315" s="56"/>
      <c r="N315" s="56"/>
      <c r="O315" s="56"/>
      <c r="P315" s="56"/>
      <c r="Q315" s="56"/>
      <c r="R315" s="56"/>
      <c r="S315" s="56"/>
      <c r="T315" s="56"/>
      <c r="U315" s="56"/>
      <c r="V315" s="56"/>
      <c r="W315" s="56"/>
      <c r="X315" s="56"/>
      <c r="Y315" s="56"/>
      <c r="Z315" s="56"/>
      <c r="AA315" s="56"/>
      <c r="AB315" s="56"/>
    </row>
    <row r="316" spans="2:28" ht="15.75" customHeight="1">
      <c r="B316" s="55"/>
      <c r="C316" s="56"/>
      <c r="D316" s="56"/>
      <c r="E316" s="55"/>
      <c r="F316" s="56"/>
      <c r="G316" s="56"/>
      <c r="H316" s="56"/>
      <c r="I316" s="56"/>
      <c r="J316" s="56"/>
      <c r="K316" s="56"/>
      <c r="L316" s="56"/>
      <c r="M316" s="56"/>
      <c r="N316" s="56"/>
      <c r="O316" s="56"/>
      <c r="P316" s="56"/>
      <c r="Q316" s="56"/>
      <c r="R316" s="56"/>
      <c r="S316" s="56"/>
      <c r="T316" s="56"/>
      <c r="U316" s="56"/>
      <c r="V316" s="56"/>
      <c r="W316" s="56"/>
      <c r="X316" s="56"/>
      <c r="Y316" s="56"/>
      <c r="Z316" s="56"/>
      <c r="AA316" s="56"/>
      <c r="AB316" s="56"/>
    </row>
    <row r="317" spans="2:28" ht="15.75" customHeight="1">
      <c r="B317" s="55"/>
      <c r="C317" s="56"/>
      <c r="D317" s="56"/>
      <c r="E317" s="55"/>
      <c r="F317" s="56"/>
      <c r="G317" s="56"/>
      <c r="H317" s="56"/>
      <c r="I317" s="56"/>
      <c r="J317" s="56"/>
      <c r="K317" s="56"/>
      <c r="L317" s="56"/>
      <c r="M317" s="56"/>
      <c r="N317" s="56"/>
      <c r="O317" s="56"/>
      <c r="P317" s="56"/>
      <c r="Q317" s="56"/>
      <c r="R317" s="56"/>
      <c r="S317" s="56"/>
      <c r="T317" s="56"/>
      <c r="U317" s="56"/>
      <c r="V317" s="56"/>
      <c r="W317" s="56"/>
      <c r="X317" s="56"/>
      <c r="Y317" s="56"/>
      <c r="Z317" s="56"/>
      <c r="AA317" s="56"/>
      <c r="AB317" s="56"/>
    </row>
    <row r="318" spans="2:28" ht="15.75" customHeight="1">
      <c r="B318" s="55"/>
      <c r="C318" s="56"/>
      <c r="D318" s="56"/>
      <c r="E318" s="55"/>
      <c r="F318" s="56"/>
      <c r="G318" s="56"/>
      <c r="H318" s="56"/>
      <c r="I318" s="56"/>
      <c r="J318" s="56"/>
      <c r="K318" s="56"/>
      <c r="L318" s="56"/>
      <c r="M318" s="56"/>
      <c r="N318" s="56"/>
      <c r="O318" s="56"/>
      <c r="P318" s="56"/>
      <c r="Q318" s="56"/>
      <c r="R318" s="56"/>
      <c r="S318" s="56"/>
      <c r="T318" s="56"/>
      <c r="U318" s="56"/>
      <c r="V318" s="56"/>
      <c r="W318" s="56"/>
      <c r="X318" s="56"/>
      <c r="Y318" s="56"/>
      <c r="Z318" s="56"/>
      <c r="AA318" s="56"/>
      <c r="AB318" s="56"/>
    </row>
    <row r="319" spans="2:28" ht="15.75" customHeight="1">
      <c r="B319" s="55"/>
      <c r="C319" s="56"/>
      <c r="D319" s="56"/>
      <c r="E319" s="55"/>
      <c r="F319" s="56"/>
      <c r="G319" s="56"/>
      <c r="H319" s="56"/>
      <c r="I319" s="56"/>
      <c r="J319" s="56"/>
      <c r="K319" s="56"/>
      <c r="L319" s="56"/>
      <c r="M319" s="56"/>
      <c r="N319" s="56"/>
      <c r="O319" s="56"/>
      <c r="P319" s="56"/>
      <c r="Q319" s="56"/>
      <c r="R319" s="56"/>
      <c r="S319" s="56"/>
      <c r="T319" s="56"/>
      <c r="U319" s="56"/>
      <c r="V319" s="56"/>
      <c r="W319" s="56"/>
      <c r="X319" s="56"/>
      <c r="Y319" s="56"/>
      <c r="Z319" s="56"/>
      <c r="AA319" s="56"/>
      <c r="AB319" s="56"/>
    </row>
    <row r="320" spans="2:28" ht="15.75" customHeight="1">
      <c r="B320" s="55"/>
      <c r="C320" s="56"/>
      <c r="D320" s="56"/>
      <c r="E320" s="55"/>
      <c r="F320" s="56"/>
      <c r="G320" s="56"/>
      <c r="H320" s="56"/>
      <c r="I320" s="56"/>
      <c r="J320" s="56"/>
      <c r="K320" s="56"/>
      <c r="L320" s="56"/>
      <c r="M320" s="56"/>
      <c r="N320" s="56"/>
      <c r="O320" s="56"/>
      <c r="P320" s="56"/>
      <c r="Q320" s="56"/>
      <c r="R320" s="56"/>
      <c r="S320" s="56"/>
      <c r="T320" s="56"/>
      <c r="U320" s="56"/>
      <c r="V320" s="56"/>
      <c r="W320" s="56"/>
      <c r="X320" s="56"/>
      <c r="Y320" s="56"/>
      <c r="Z320" s="56"/>
      <c r="AA320" s="56"/>
      <c r="AB320" s="56"/>
    </row>
    <row r="321" spans="2:28" ht="15.75" customHeight="1">
      <c r="B321" s="55"/>
      <c r="C321" s="56"/>
      <c r="D321" s="56"/>
      <c r="E321" s="55"/>
      <c r="F321" s="56"/>
      <c r="G321" s="56"/>
      <c r="H321" s="56"/>
      <c r="I321" s="56"/>
      <c r="J321" s="56"/>
      <c r="K321" s="56"/>
      <c r="L321" s="56"/>
      <c r="M321" s="56"/>
      <c r="N321" s="56"/>
      <c r="O321" s="56"/>
      <c r="P321" s="56"/>
      <c r="Q321" s="56"/>
      <c r="R321" s="56"/>
      <c r="S321" s="56"/>
      <c r="T321" s="56"/>
      <c r="U321" s="56"/>
      <c r="V321" s="56"/>
      <c r="W321" s="56"/>
      <c r="X321" s="56"/>
      <c r="Y321" s="56"/>
      <c r="Z321" s="56"/>
      <c r="AA321" s="56"/>
      <c r="AB321" s="56"/>
    </row>
    <row r="322" spans="2:28" ht="15.75" customHeight="1">
      <c r="B322" s="55"/>
      <c r="C322" s="56"/>
      <c r="D322" s="56"/>
      <c r="E322" s="55"/>
      <c r="F322" s="56"/>
      <c r="G322" s="56"/>
      <c r="H322" s="56"/>
      <c r="I322" s="56"/>
      <c r="J322" s="56"/>
      <c r="K322" s="56"/>
      <c r="L322" s="56"/>
      <c r="M322" s="56"/>
      <c r="N322" s="56"/>
      <c r="O322" s="56"/>
      <c r="P322" s="56"/>
      <c r="Q322" s="56"/>
      <c r="R322" s="56"/>
      <c r="S322" s="56"/>
      <c r="T322" s="56"/>
      <c r="U322" s="56"/>
      <c r="V322" s="56"/>
      <c r="W322" s="56"/>
      <c r="X322" s="56"/>
      <c r="Y322" s="56"/>
      <c r="Z322" s="56"/>
      <c r="AA322" s="56"/>
      <c r="AB322" s="56"/>
    </row>
    <row r="323" spans="2:28" ht="15.75" customHeight="1">
      <c r="B323" s="55"/>
      <c r="C323" s="56"/>
      <c r="D323" s="56"/>
      <c r="E323" s="55"/>
      <c r="F323" s="56"/>
      <c r="G323" s="56"/>
      <c r="H323" s="56"/>
      <c r="I323" s="56"/>
      <c r="J323" s="56"/>
      <c r="K323" s="56"/>
      <c r="L323" s="56"/>
      <c r="M323" s="56"/>
      <c r="N323" s="56"/>
      <c r="O323" s="56"/>
      <c r="P323" s="56"/>
      <c r="Q323" s="56"/>
      <c r="R323" s="56"/>
      <c r="S323" s="56"/>
      <c r="T323" s="56"/>
      <c r="U323" s="56"/>
      <c r="V323" s="56"/>
      <c r="W323" s="56"/>
      <c r="X323" s="56"/>
      <c r="Y323" s="56"/>
      <c r="Z323" s="56"/>
      <c r="AA323" s="56"/>
      <c r="AB323" s="56"/>
    </row>
    <row r="324" spans="2:28" ht="15.75" customHeight="1">
      <c r="B324" s="55"/>
      <c r="C324" s="56"/>
      <c r="D324" s="56"/>
      <c r="E324" s="55"/>
      <c r="F324" s="56"/>
      <c r="G324" s="56"/>
      <c r="H324" s="56"/>
      <c r="I324" s="56"/>
      <c r="J324" s="56"/>
      <c r="K324" s="56"/>
      <c r="L324" s="56"/>
      <c r="M324" s="56"/>
      <c r="N324" s="56"/>
      <c r="O324" s="56"/>
      <c r="P324" s="56"/>
      <c r="Q324" s="56"/>
      <c r="R324" s="56"/>
      <c r="S324" s="56"/>
      <c r="T324" s="56"/>
      <c r="U324" s="56"/>
      <c r="V324" s="56"/>
      <c r="W324" s="56"/>
      <c r="X324" s="56"/>
      <c r="Y324" s="56"/>
      <c r="Z324" s="56"/>
      <c r="AA324" s="56"/>
      <c r="AB324" s="56"/>
    </row>
    <row r="325" spans="2:28" ht="15.75" customHeight="1">
      <c r="B325" s="55"/>
      <c r="C325" s="56"/>
      <c r="D325" s="56"/>
      <c r="E325" s="55"/>
      <c r="F325" s="56"/>
      <c r="G325" s="56"/>
      <c r="H325" s="56"/>
      <c r="I325" s="56"/>
      <c r="J325" s="56"/>
      <c r="K325" s="56"/>
      <c r="L325" s="56"/>
      <c r="M325" s="56"/>
      <c r="N325" s="56"/>
      <c r="O325" s="56"/>
      <c r="P325" s="56"/>
      <c r="Q325" s="56"/>
      <c r="R325" s="56"/>
      <c r="S325" s="56"/>
      <c r="T325" s="56"/>
      <c r="U325" s="56"/>
      <c r="V325" s="56"/>
      <c r="W325" s="56"/>
      <c r="X325" s="56"/>
      <c r="Y325" s="56"/>
      <c r="Z325" s="56"/>
      <c r="AA325" s="56"/>
      <c r="AB325" s="56"/>
    </row>
    <row r="326" spans="2:28" ht="15.75" customHeight="1">
      <c r="B326" s="55"/>
      <c r="C326" s="56"/>
      <c r="D326" s="56"/>
      <c r="E326" s="55"/>
      <c r="F326" s="56"/>
      <c r="G326" s="56"/>
      <c r="H326" s="56"/>
      <c r="I326" s="56"/>
      <c r="J326" s="56"/>
      <c r="K326" s="56"/>
      <c r="L326" s="56"/>
      <c r="M326" s="56"/>
      <c r="N326" s="56"/>
      <c r="O326" s="56"/>
      <c r="P326" s="56"/>
      <c r="Q326" s="56"/>
      <c r="R326" s="56"/>
      <c r="S326" s="56"/>
      <c r="T326" s="56"/>
      <c r="U326" s="56"/>
      <c r="V326" s="56"/>
      <c r="W326" s="56"/>
      <c r="X326" s="56"/>
      <c r="Y326" s="56"/>
      <c r="Z326" s="56"/>
      <c r="AA326" s="56"/>
      <c r="AB326" s="56"/>
    </row>
    <row r="327" spans="2:28" ht="15.75" customHeight="1">
      <c r="B327" s="55"/>
      <c r="C327" s="56"/>
      <c r="D327" s="56"/>
      <c r="E327" s="55"/>
      <c r="F327" s="56"/>
      <c r="G327" s="56"/>
      <c r="H327" s="56"/>
      <c r="I327" s="56"/>
      <c r="J327" s="56"/>
      <c r="K327" s="56"/>
      <c r="L327" s="56"/>
      <c r="M327" s="56"/>
      <c r="N327" s="56"/>
      <c r="O327" s="56"/>
      <c r="P327" s="56"/>
      <c r="Q327" s="56"/>
      <c r="R327" s="56"/>
      <c r="S327" s="56"/>
      <c r="T327" s="56"/>
      <c r="U327" s="56"/>
      <c r="V327" s="56"/>
      <c r="W327" s="56"/>
      <c r="X327" s="56"/>
      <c r="Y327" s="56"/>
      <c r="Z327" s="56"/>
      <c r="AA327" s="56"/>
      <c r="AB327" s="56"/>
    </row>
    <row r="328" spans="2:28" ht="15.75" customHeight="1">
      <c r="B328" s="55"/>
      <c r="C328" s="56"/>
      <c r="D328" s="56"/>
      <c r="E328" s="55"/>
      <c r="F328" s="56"/>
      <c r="G328" s="56"/>
      <c r="H328" s="56"/>
      <c r="I328" s="56"/>
      <c r="J328" s="56"/>
      <c r="K328" s="56"/>
      <c r="L328" s="56"/>
      <c r="M328" s="56"/>
      <c r="N328" s="56"/>
      <c r="O328" s="56"/>
      <c r="P328" s="56"/>
      <c r="Q328" s="56"/>
      <c r="R328" s="56"/>
      <c r="S328" s="56"/>
      <c r="T328" s="56"/>
      <c r="U328" s="56"/>
      <c r="V328" s="56"/>
      <c r="W328" s="56"/>
      <c r="X328" s="56"/>
      <c r="Y328" s="56"/>
      <c r="Z328" s="56"/>
      <c r="AA328" s="56"/>
      <c r="AB328" s="56"/>
    </row>
    <row r="329" spans="2:28" ht="15.75" customHeight="1">
      <c r="B329" s="55"/>
      <c r="C329" s="56"/>
      <c r="D329" s="56"/>
      <c r="E329" s="55"/>
      <c r="F329" s="56"/>
      <c r="G329" s="56"/>
      <c r="H329" s="56"/>
      <c r="I329" s="56"/>
      <c r="J329" s="56"/>
      <c r="K329" s="56"/>
      <c r="L329" s="56"/>
      <c r="M329" s="56"/>
      <c r="N329" s="56"/>
      <c r="O329" s="56"/>
      <c r="P329" s="56"/>
      <c r="Q329" s="56"/>
      <c r="R329" s="56"/>
      <c r="S329" s="56"/>
      <c r="T329" s="56"/>
      <c r="U329" s="56"/>
      <c r="V329" s="56"/>
      <c r="W329" s="56"/>
      <c r="X329" s="56"/>
      <c r="Y329" s="56"/>
      <c r="Z329" s="56"/>
      <c r="AA329" s="56"/>
      <c r="AB329" s="56"/>
    </row>
    <row r="330" spans="2:28" ht="15.75" customHeight="1">
      <c r="B330" s="55"/>
      <c r="C330" s="56"/>
      <c r="D330" s="56"/>
      <c r="E330" s="55"/>
      <c r="F330" s="56"/>
      <c r="G330" s="56"/>
      <c r="H330" s="56"/>
      <c r="I330" s="56"/>
      <c r="J330" s="56"/>
      <c r="K330" s="56"/>
      <c r="L330" s="56"/>
      <c r="M330" s="56"/>
      <c r="N330" s="56"/>
      <c r="O330" s="56"/>
      <c r="P330" s="56"/>
      <c r="Q330" s="56"/>
      <c r="R330" s="56"/>
      <c r="S330" s="56"/>
      <c r="T330" s="56"/>
      <c r="U330" s="56"/>
      <c r="V330" s="56"/>
      <c r="W330" s="56"/>
      <c r="X330" s="56"/>
      <c r="Y330" s="56"/>
      <c r="Z330" s="56"/>
      <c r="AA330" s="56"/>
      <c r="AB330" s="56"/>
    </row>
    <row r="331" spans="2:28" ht="15.75" customHeight="1">
      <c r="B331" s="55"/>
      <c r="C331" s="56"/>
      <c r="D331" s="56"/>
      <c r="E331" s="55"/>
      <c r="F331" s="56"/>
      <c r="G331" s="56"/>
      <c r="H331" s="56"/>
      <c r="I331" s="56"/>
      <c r="J331" s="56"/>
      <c r="K331" s="56"/>
      <c r="L331" s="56"/>
      <c r="M331" s="56"/>
      <c r="N331" s="56"/>
      <c r="O331" s="56"/>
      <c r="P331" s="56"/>
      <c r="Q331" s="56"/>
      <c r="R331" s="56"/>
      <c r="S331" s="56"/>
      <c r="T331" s="56"/>
      <c r="U331" s="56"/>
      <c r="V331" s="56"/>
      <c r="W331" s="56"/>
      <c r="X331" s="56"/>
      <c r="Y331" s="56"/>
      <c r="Z331" s="56"/>
      <c r="AA331" s="56"/>
      <c r="AB331" s="56"/>
    </row>
    <row r="332" spans="2:28" ht="15.75" customHeight="1">
      <c r="B332" s="55"/>
      <c r="C332" s="56"/>
      <c r="D332" s="56"/>
      <c r="E332" s="55"/>
      <c r="F332" s="56"/>
      <c r="G332" s="56"/>
      <c r="H332" s="56"/>
      <c r="I332" s="56"/>
      <c r="J332" s="56"/>
      <c r="K332" s="56"/>
      <c r="L332" s="56"/>
      <c r="M332" s="56"/>
      <c r="N332" s="56"/>
      <c r="O332" s="56"/>
      <c r="P332" s="56"/>
      <c r="Q332" s="56"/>
      <c r="R332" s="56"/>
      <c r="S332" s="56"/>
      <c r="T332" s="56"/>
      <c r="U332" s="56"/>
      <c r="V332" s="56"/>
      <c r="W332" s="56"/>
      <c r="X332" s="56"/>
      <c r="Y332" s="56"/>
      <c r="Z332" s="56"/>
      <c r="AA332" s="56"/>
      <c r="AB332" s="56"/>
    </row>
    <row r="333" spans="2:28" ht="15.75" customHeight="1">
      <c r="B333" s="55"/>
      <c r="C333" s="56"/>
      <c r="D333" s="56"/>
      <c r="E333" s="55"/>
      <c r="F333" s="56"/>
      <c r="G333" s="56"/>
      <c r="H333" s="56"/>
      <c r="I333" s="56"/>
      <c r="J333" s="56"/>
      <c r="K333" s="56"/>
      <c r="L333" s="56"/>
      <c r="M333" s="56"/>
      <c r="N333" s="56"/>
      <c r="O333" s="56"/>
      <c r="P333" s="56"/>
      <c r="Q333" s="56"/>
      <c r="R333" s="56"/>
      <c r="S333" s="56"/>
      <c r="T333" s="56"/>
      <c r="U333" s="56"/>
      <c r="V333" s="56"/>
      <c r="W333" s="56"/>
      <c r="X333" s="56"/>
      <c r="Y333" s="56"/>
      <c r="Z333" s="56"/>
      <c r="AA333" s="56"/>
      <c r="AB333" s="56"/>
    </row>
    <row r="334" spans="2:28" ht="15.75" customHeight="1">
      <c r="B334" s="55"/>
      <c r="C334" s="56"/>
      <c r="D334" s="56"/>
      <c r="E334" s="55"/>
      <c r="F334" s="56"/>
      <c r="G334" s="56"/>
      <c r="H334" s="56"/>
      <c r="I334" s="56"/>
      <c r="J334" s="56"/>
      <c r="K334" s="56"/>
      <c r="L334" s="56"/>
      <c r="M334" s="56"/>
      <c r="N334" s="56"/>
      <c r="O334" s="56"/>
      <c r="P334" s="56"/>
      <c r="Q334" s="56"/>
      <c r="R334" s="56"/>
      <c r="S334" s="56"/>
      <c r="T334" s="56"/>
      <c r="U334" s="56"/>
      <c r="V334" s="56"/>
      <c r="W334" s="56"/>
      <c r="X334" s="56"/>
      <c r="Y334" s="56"/>
      <c r="Z334" s="56"/>
      <c r="AA334" s="56"/>
      <c r="AB334" s="56"/>
    </row>
    <row r="335" spans="2:28" ht="15.75" customHeight="1">
      <c r="B335" s="55"/>
      <c r="C335" s="56"/>
      <c r="D335" s="56"/>
      <c r="E335" s="55"/>
      <c r="F335" s="56"/>
      <c r="G335" s="56"/>
      <c r="H335" s="56"/>
      <c r="I335" s="56"/>
      <c r="J335" s="56"/>
      <c r="K335" s="56"/>
      <c r="L335" s="56"/>
      <c r="M335" s="56"/>
      <c r="N335" s="56"/>
      <c r="O335" s="56"/>
      <c r="P335" s="56"/>
      <c r="Q335" s="56"/>
      <c r="R335" s="56"/>
      <c r="S335" s="56"/>
      <c r="T335" s="56"/>
      <c r="U335" s="56"/>
      <c r="V335" s="56"/>
      <c r="W335" s="56"/>
      <c r="X335" s="56"/>
      <c r="Y335" s="56"/>
      <c r="Z335" s="56"/>
      <c r="AA335" s="56"/>
      <c r="AB335" s="56"/>
    </row>
    <row r="336" spans="2:28" ht="15.75" customHeight="1">
      <c r="B336" s="55"/>
      <c r="C336" s="56"/>
      <c r="D336" s="56"/>
      <c r="E336" s="55"/>
      <c r="F336" s="56"/>
      <c r="G336" s="56"/>
      <c r="H336" s="56"/>
      <c r="I336" s="56"/>
      <c r="J336" s="56"/>
      <c r="K336" s="56"/>
      <c r="L336" s="56"/>
      <c r="M336" s="56"/>
      <c r="N336" s="56"/>
      <c r="O336" s="56"/>
      <c r="P336" s="56"/>
      <c r="Q336" s="56"/>
      <c r="R336" s="56"/>
      <c r="S336" s="56"/>
      <c r="T336" s="56"/>
      <c r="U336" s="56"/>
      <c r="V336" s="56"/>
      <c r="W336" s="56"/>
      <c r="X336" s="56"/>
      <c r="Y336" s="56"/>
      <c r="Z336" s="56"/>
      <c r="AA336" s="56"/>
      <c r="AB336" s="56"/>
    </row>
    <row r="337" spans="2:28" ht="15.75" customHeight="1">
      <c r="B337" s="55"/>
      <c r="C337" s="56"/>
      <c r="D337" s="56"/>
      <c r="E337" s="55"/>
      <c r="F337" s="56"/>
      <c r="G337" s="56"/>
      <c r="H337" s="56"/>
      <c r="I337" s="56"/>
      <c r="J337" s="56"/>
      <c r="K337" s="56"/>
      <c r="L337" s="56"/>
      <c r="M337" s="56"/>
      <c r="N337" s="56"/>
      <c r="O337" s="56"/>
      <c r="P337" s="56"/>
      <c r="Q337" s="56"/>
      <c r="R337" s="56"/>
      <c r="S337" s="56"/>
      <c r="T337" s="56"/>
      <c r="U337" s="56"/>
      <c r="V337" s="56"/>
      <c r="W337" s="56"/>
      <c r="X337" s="56"/>
      <c r="Y337" s="56"/>
      <c r="Z337" s="56"/>
      <c r="AA337" s="56"/>
      <c r="AB337" s="56"/>
    </row>
    <row r="338" spans="2:28" ht="15.75" customHeight="1">
      <c r="B338" s="55"/>
      <c r="C338" s="56"/>
      <c r="D338" s="56"/>
      <c r="E338" s="55"/>
      <c r="F338" s="56"/>
      <c r="G338" s="56"/>
      <c r="H338" s="56"/>
      <c r="I338" s="56"/>
      <c r="J338" s="56"/>
      <c r="K338" s="56"/>
      <c r="L338" s="56"/>
      <c r="M338" s="56"/>
      <c r="N338" s="56"/>
      <c r="O338" s="56"/>
      <c r="P338" s="56"/>
      <c r="Q338" s="56"/>
      <c r="R338" s="56"/>
      <c r="S338" s="56"/>
      <c r="T338" s="56"/>
      <c r="U338" s="56"/>
      <c r="V338" s="56"/>
      <c r="W338" s="56"/>
      <c r="X338" s="56"/>
      <c r="Y338" s="56"/>
      <c r="Z338" s="56"/>
      <c r="AA338" s="56"/>
      <c r="AB338" s="56"/>
    </row>
    <row r="339" spans="2:28" ht="15.75" customHeight="1">
      <c r="B339" s="55"/>
      <c r="C339" s="56"/>
      <c r="D339" s="56"/>
      <c r="E339" s="55"/>
      <c r="F339" s="56"/>
      <c r="G339" s="56"/>
      <c r="H339" s="56"/>
      <c r="I339" s="56"/>
      <c r="J339" s="56"/>
      <c r="K339" s="56"/>
      <c r="L339" s="56"/>
      <c r="M339" s="56"/>
      <c r="N339" s="56"/>
      <c r="O339" s="56"/>
      <c r="P339" s="56"/>
      <c r="Q339" s="56"/>
      <c r="R339" s="56"/>
      <c r="S339" s="56"/>
      <c r="T339" s="56"/>
      <c r="U339" s="56"/>
      <c r="V339" s="56"/>
      <c r="W339" s="56"/>
      <c r="X339" s="56"/>
      <c r="Y339" s="56"/>
      <c r="Z339" s="56"/>
      <c r="AA339" s="56"/>
      <c r="AB339" s="56"/>
    </row>
    <row r="340" spans="2:28" ht="15.75" customHeight="1">
      <c r="B340" s="55"/>
      <c r="C340" s="56"/>
      <c r="D340" s="56"/>
      <c r="E340" s="55"/>
      <c r="F340" s="56"/>
      <c r="G340" s="56"/>
      <c r="H340" s="56"/>
      <c r="I340" s="56"/>
      <c r="J340" s="56"/>
      <c r="K340" s="56"/>
      <c r="L340" s="56"/>
      <c r="M340" s="56"/>
      <c r="N340" s="56"/>
      <c r="O340" s="56"/>
      <c r="P340" s="56"/>
      <c r="Q340" s="56"/>
      <c r="R340" s="56"/>
      <c r="S340" s="56"/>
      <c r="T340" s="56"/>
      <c r="U340" s="56"/>
      <c r="V340" s="56"/>
      <c r="W340" s="56"/>
      <c r="X340" s="56"/>
      <c r="Y340" s="56"/>
      <c r="Z340" s="56"/>
      <c r="AA340" s="56"/>
      <c r="AB340" s="56"/>
    </row>
    <row r="341" spans="2:28" ht="15.75" customHeight="1">
      <c r="B341" s="55"/>
      <c r="C341" s="56"/>
      <c r="D341" s="56"/>
      <c r="E341" s="55"/>
      <c r="F341" s="56"/>
      <c r="G341" s="56"/>
      <c r="H341" s="56"/>
      <c r="I341" s="56"/>
      <c r="J341" s="56"/>
      <c r="K341" s="56"/>
      <c r="L341" s="56"/>
      <c r="M341" s="56"/>
      <c r="N341" s="56"/>
      <c r="O341" s="56"/>
      <c r="P341" s="56"/>
      <c r="Q341" s="56"/>
      <c r="R341" s="56"/>
      <c r="S341" s="56"/>
      <c r="T341" s="56"/>
      <c r="U341" s="56"/>
      <c r="V341" s="56"/>
      <c r="W341" s="56"/>
      <c r="X341" s="56"/>
      <c r="Y341" s="56"/>
      <c r="Z341" s="56"/>
      <c r="AA341" s="56"/>
      <c r="AB341" s="56"/>
    </row>
    <row r="342" spans="2:28" ht="15.75" customHeight="1">
      <c r="B342" s="55"/>
      <c r="C342" s="56"/>
      <c r="D342" s="56"/>
      <c r="E342" s="55"/>
      <c r="F342" s="56"/>
      <c r="G342" s="56"/>
      <c r="H342" s="56"/>
      <c r="I342" s="56"/>
      <c r="J342" s="56"/>
      <c r="K342" s="56"/>
      <c r="L342" s="56"/>
      <c r="M342" s="56"/>
      <c r="N342" s="56"/>
      <c r="O342" s="56"/>
      <c r="P342" s="56"/>
      <c r="Q342" s="56"/>
      <c r="R342" s="56"/>
      <c r="S342" s="56"/>
      <c r="T342" s="56"/>
      <c r="U342" s="56"/>
      <c r="V342" s="56"/>
      <c r="W342" s="56"/>
      <c r="X342" s="56"/>
      <c r="Y342" s="56"/>
      <c r="Z342" s="56"/>
      <c r="AA342" s="56"/>
      <c r="AB342" s="56"/>
    </row>
    <row r="343" spans="2:28" ht="15.75" customHeight="1">
      <c r="B343" s="55"/>
      <c r="C343" s="56"/>
      <c r="D343" s="56"/>
      <c r="E343" s="55"/>
      <c r="F343" s="56"/>
      <c r="G343" s="56"/>
      <c r="H343" s="56"/>
      <c r="I343" s="56"/>
      <c r="J343" s="56"/>
      <c r="K343" s="56"/>
      <c r="L343" s="56"/>
      <c r="M343" s="56"/>
      <c r="N343" s="56"/>
      <c r="O343" s="56"/>
      <c r="P343" s="56"/>
      <c r="Q343" s="56"/>
      <c r="R343" s="56"/>
      <c r="S343" s="56"/>
      <c r="T343" s="56"/>
      <c r="U343" s="56"/>
      <c r="V343" s="56"/>
      <c r="W343" s="56"/>
      <c r="X343" s="56"/>
      <c r="Y343" s="56"/>
      <c r="Z343" s="56"/>
      <c r="AA343" s="56"/>
      <c r="AB343" s="56"/>
    </row>
    <row r="344" spans="2:28" ht="15.75" customHeight="1">
      <c r="B344" s="55"/>
      <c r="C344" s="56"/>
      <c r="D344" s="56"/>
      <c r="E344" s="55"/>
      <c r="F344" s="56"/>
      <c r="G344" s="56"/>
      <c r="H344" s="56"/>
      <c r="I344" s="56"/>
      <c r="J344" s="56"/>
      <c r="K344" s="56"/>
      <c r="L344" s="56"/>
      <c r="M344" s="56"/>
      <c r="N344" s="56"/>
      <c r="O344" s="56"/>
      <c r="P344" s="56"/>
      <c r="Q344" s="56"/>
      <c r="R344" s="56"/>
      <c r="S344" s="56"/>
      <c r="T344" s="56"/>
      <c r="U344" s="56"/>
      <c r="V344" s="56"/>
      <c r="W344" s="56"/>
      <c r="X344" s="56"/>
      <c r="Y344" s="56"/>
      <c r="Z344" s="56"/>
      <c r="AA344" s="56"/>
      <c r="AB344" s="56"/>
    </row>
    <row r="345" spans="2:28" ht="15.75" customHeight="1">
      <c r="B345" s="55"/>
      <c r="C345" s="56"/>
      <c r="D345" s="56"/>
      <c r="E345" s="55"/>
      <c r="F345" s="56"/>
      <c r="G345" s="56"/>
      <c r="H345" s="56"/>
      <c r="I345" s="56"/>
      <c r="J345" s="56"/>
      <c r="K345" s="56"/>
      <c r="L345" s="56"/>
      <c r="M345" s="56"/>
      <c r="N345" s="56"/>
      <c r="O345" s="56"/>
      <c r="P345" s="56"/>
      <c r="Q345" s="56"/>
      <c r="R345" s="56"/>
      <c r="S345" s="56"/>
      <c r="T345" s="56"/>
      <c r="U345" s="56"/>
      <c r="V345" s="56"/>
      <c r="W345" s="56"/>
      <c r="X345" s="56"/>
      <c r="Y345" s="56"/>
      <c r="Z345" s="56"/>
      <c r="AA345" s="56"/>
      <c r="AB345" s="56"/>
    </row>
    <row r="346" spans="2:28" ht="15.75" customHeight="1">
      <c r="B346" s="55"/>
      <c r="C346" s="56"/>
      <c r="D346" s="56"/>
      <c r="E346" s="55"/>
      <c r="F346" s="56"/>
      <c r="G346" s="56"/>
      <c r="H346" s="56"/>
      <c r="I346" s="56"/>
      <c r="J346" s="56"/>
      <c r="K346" s="56"/>
      <c r="L346" s="56"/>
      <c r="M346" s="56"/>
      <c r="N346" s="56"/>
      <c r="O346" s="56"/>
      <c r="P346" s="56"/>
      <c r="Q346" s="56"/>
      <c r="R346" s="56"/>
      <c r="S346" s="56"/>
      <c r="T346" s="56"/>
      <c r="U346" s="56"/>
      <c r="V346" s="56"/>
      <c r="W346" s="56"/>
      <c r="X346" s="56"/>
      <c r="Y346" s="56"/>
      <c r="Z346" s="56"/>
      <c r="AA346" s="56"/>
      <c r="AB346" s="56"/>
    </row>
    <row r="347" spans="2:28" ht="15.75" customHeight="1">
      <c r="B347" s="55"/>
      <c r="C347" s="56"/>
      <c r="D347" s="56"/>
      <c r="E347" s="55"/>
      <c r="F347" s="56"/>
      <c r="G347" s="56"/>
      <c r="H347" s="56"/>
      <c r="I347" s="56"/>
      <c r="J347" s="56"/>
      <c r="K347" s="56"/>
      <c r="L347" s="56"/>
      <c r="M347" s="56"/>
      <c r="N347" s="56"/>
      <c r="O347" s="56"/>
      <c r="P347" s="56"/>
      <c r="Q347" s="56"/>
      <c r="R347" s="56"/>
      <c r="S347" s="56"/>
      <c r="T347" s="56"/>
      <c r="U347" s="56"/>
      <c r="V347" s="56"/>
      <c r="W347" s="56"/>
      <c r="X347" s="56"/>
      <c r="Y347" s="56"/>
      <c r="Z347" s="56"/>
      <c r="AA347" s="56"/>
      <c r="AB347" s="56"/>
    </row>
    <row r="348" spans="2:28" ht="15.75" customHeight="1">
      <c r="B348" s="55"/>
      <c r="C348" s="56"/>
      <c r="D348" s="56"/>
      <c r="E348" s="55"/>
      <c r="F348" s="56"/>
      <c r="G348" s="56"/>
      <c r="H348" s="56"/>
      <c r="I348" s="56"/>
      <c r="J348" s="56"/>
      <c r="K348" s="56"/>
      <c r="L348" s="56"/>
      <c r="M348" s="56"/>
      <c r="N348" s="56"/>
      <c r="O348" s="56"/>
      <c r="P348" s="56"/>
      <c r="Q348" s="56"/>
      <c r="R348" s="56"/>
      <c r="S348" s="56"/>
      <c r="T348" s="56"/>
      <c r="U348" s="56"/>
      <c r="V348" s="56"/>
      <c r="W348" s="56"/>
      <c r="X348" s="56"/>
      <c r="Y348" s="56"/>
      <c r="Z348" s="56"/>
      <c r="AA348" s="56"/>
      <c r="AB348" s="56"/>
    </row>
    <row r="349" spans="2:28" ht="15.75" customHeight="1">
      <c r="B349" s="55"/>
      <c r="C349" s="56"/>
      <c r="D349" s="56"/>
      <c r="E349" s="55"/>
      <c r="F349" s="56"/>
      <c r="G349" s="56"/>
      <c r="H349" s="56"/>
      <c r="I349" s="56"/>
      <c r="J349" s="56"/>
      <c r="K349" s="56"/>
      <c r="L349" s="56"/>
      <c r="M349" s="56"/>
      <c r="N349" s="56"/>
      <c r="O349" s="56"/>
      <c r="P349" s="56"/>
      <c r="Q349" s="56"/>
      <c r="R349" s="56"/>
      <c r="S349" s="56"/>
      <c r="T349" s="56"/>
      <c r="U349" s="56"/>
      <c r="V349" s="56"/>
      <c r="W349" s="56"/>
      <c r="X349" s="56"/>
      <c r="Y349" s="56"/>
      <c r="Z349" s="56"/>
      <c r="AA349" s="56"/>
      <c r="AB349" s="56"/>
    </row>
    <row r="350" spans="2:28" ht="15.75" customHeight="1">
      <c r="B350" s="55"/>
      <c r="C350" s="56"/>
      <c r="D350" s="56"/>
      <c r="E350" s="55"/>
      <c r="F350" s="56"/>
      <c r="G350" s="56"/>
      <c r="H350" s="56"/>
      <c r="I350" s="56"/>
      <c r="J350" s="56"/>
      <c r="K350" s="56"/>
      <c r="L350" s="56"/>
      <c r="M350" s="56"/>
      <c r="N350" s="56"/>
      <c r="O350" s="56"/>
      <c r="P350" s="56"/>
      <c r="Q350" s="56"/>
      <c r="R350" s="56"/>
      <c r="S350" s="56"/>
      <c r="T350" s="56"/>
      <c r="U350" s="56"/>
      <c r="V350" s="56"/>
      <c r="W350" s="56"/>
      <c r="X350" s="56"/>
      <c r="Y350" s="56"/>
      <c r="Z350" s="56"/>
      <c r="AA350" s="56"/>
      <c r="AB350" s="56"/>
    </row>
    <row r="351" spans="2:28" ht="15.75" customHeight="1">
      <c r="B351" s="55"/>
      <c r="C351" s="56"/>
      <c r="D351" s="56"/>
      <c r="E351" s="55"/>
      <c r="F351" s="56"/>
      <c r="G351" s="56"/>
      <c r="H351" s="56"/>
      <c r="I351" s="56"/>
      <c r="J351" s="56"/>
      <c r="K351" s="56"/>
      <c r="L351" s="56"/>
      <c r="M351" s="56"/>
      <c r="N351" s="56"/>
      <c r="O351" s="56"/>
      <c r="P351" s="56"/>
      <c r="Q351" s="56"/>
      <c r="R351" s="56"/>
      <c r="S351" s="56"/>
      <c r="T351" s="56"/>
      <c r="U351" s="56"/>
      <c r="V351" s="56"/>
      <c r="W351" s="56"/>
      <c r="X351" s="56"/>
      <c r="Y351" s="56"/>
      <c r="Z351" s="56"/>
      <c r="AA351" s="56"/>
      <c r="AB351" s="56"/>
    </row>
    <row r="352" spans="2:28" ht="15.75" customHeight="1">
      <c r="B352" s="55"/>
      <c r="C352" s="56"/>
      <c r="D352" s="56"/>
      <c r="E352" s="55"/>
      <c r="F352" s="56"/>
      <c r="G352" s="56"/>
      <c r="H352" s="56"/>
      <c r="I352" s="56"/>
      <c r="J352" s="56"/>
      <c r="K352" s="56"/>
      <c r="L352" s="56"/>
      <c r="M352" s="56"/>
      <c r="N352" s="56"/>
      <c r="O352" s="56"/>
      <c r="P352" s="56"/>
      <c r="Q352" s="56"/>
      <c r="R352" s="56"/>
      <c r="S352" s="56"/>
      <c r="T352" s="56"/>
      <c r="U352" s="56"/>
      <c r="V352" s="56"/>
      <c r="W352" s="56"/>
      <c r="X352" s="56"/>
      <c r="Y352" s="56"/>
      <c r="Z352" s="56"/>
      <c r="AA352" s="56"/>
      <c r="AB352" s="56"/>
    </row>
    <row r="353" spans="2:28" ht="15.75" customHeight="1">
      <c r="B353" s="55"/>
      <c r="C353" s="56"/>
      <c r="D353" s="56"/>
      <c r="E353" s="55"/>
      <c r="F353" s="56"/>
      <c r="G353" s="56"/>
      <c r="H353" s="56"/>
      <c r="I353" s="56"/>
      <c r="J353" s="56"/>
      <c r="K353" s="56"/>
      <c r="L353" s="56"/>
      <c r="M353" s="56"/>
      <c r="N353" s="56"/>
      <c r="O353" s="56"/>
      <c r="P353" s="56"/>
      <c r="Q353" s="56"/>
      <c r="R353" s="56"/>
      <c r="S353" s="56"/>
      <c r="T353" s="56"/>
      <c r="U353" s="56"/>
      <c r="V353" s="56"/>
      <c r="W353" s="56"/>
      <c r="X353" s="56"/>
      <c r="Y353" s="56"/>
      <c r="Z353" s="56"/>
      <c r="AA353" s="56"/>
      <c r="AB353" s="56"/>
    </row>
    <row r="354" spans="2:28" ht="15.75" customHeight="1">
      <c r="B354" s="55"/>
      <c r="C354" s="56"/>
      <c r="D354" s="56"/>
      <c r="E354" s="55"/>
      <c r="F354" s="56"/>
      <c r="G354" s="56"/>
      <c r="H354" s="56"/>
      <c r="I354" s="56"/>
      <c r="J354" s="56"/>
      <c r="K354" s="56"/>
      <c r="L354" s="56"/>
      <c r="M354" s="56"/>
      <c r="N354" s="56"/>
      <c r="O354" s="56"/>
      <c r="P354" s="56"/>
      <c r="Q354" s="56"/>
      <c r="R354" s="56"/>
      <c r="S354" s="56"/>
      <c r="T354" s="56"/>
      <c r="U354" s="56"/>
      <c r="V354" s="56"/>
      <c r="W354" s="56"/>
      <c r="X354" s="56"/>
      <c r="Y354" s="56"/>
      <c r="Z354" s="56"/>
      <c r="AA354" s="56"/>
      <c r="AB354" s="56"/>
    </row>
    <row r="355" spans="2:28" ht="15.75" customHeight="1">
      <c r="B355" s="55"/>
      <c r="C355" s="56"/>
      <c r="D355" s="56"/>
      <c r="E355" s="55"/>
      <c r="F355" s="56"/>
      <c r="G355" s="56"/>
      <c r="H355" s="56"/>
      <c r="I355" s="56"/>
      <c r="J355" s="56"/>
      <c r="K355" s="56"/>
      <c r="L355" s="56"/>
      <c r="M355" s="56"/>
      <c r="N355" s="56"/>
      <c r="O355" s="56"/>
      <c r="P355" s="56"/>
      <c r="Q355" s="56"/>
      <c r="R355" s="56"/>
      <c r="S355" s="56"/>
      <c r="T355" s="56"/>
      <c r="U355" s="56"/>
      <c r="V355" s="56"/>
      <c r="W355" s="56"/>
      <c r="X355" s="56"/>
      <c r="Y355" s="56"/>
      <c r="Z355" s="56"/>
      <c r="AA355" s="56"/>
      <c r="AB355" s="56"/>
    </row>
    <row r="356" spans="2:28" ht="15.75" customHeight="1">
      <c r="B356" s="55"/>
      <c r="C356" s="56"/>
      <c r="D356" s="56"/>
      <c r="E356" s="55"/>
      <c r="F356" s="56"/>
      <c r="G356" s="56"/>
      <c r="H356" s="56"/>
      <c r="I356" s="56"/>
      <c r="J356" s="56"/>
      <c r="K356" s="56"/>
      <c r="L356" s="56"/>
      <c r="M356" s="56"/>
      <c r="N356" s="56"/>
      <c r="O356" s="56"/>
      <c r="P356" s="56"/>
      <c r="Q356" s="56"/>
      <c r="R356" s="56"/>
      <c r="S356" s="56"/>
      <c r="T356" s="56"/>
      <c r="U356" s="56"/>
      <c r="V356" s="56"/>
      <c r="W356" s="56"/>
      <c r="X356" s="56"/>
      <c r="Y356" s="56"/>
      <c r="Z356" s="56"/>
      <c r="AA356" s="56"/>
      <c r="AB356" s="56"/>
    </row>
    <row r="357" spans="2:28" ht="15.75" customHeight="1">
      <c r="B357" s="55"/>
      <c r="C357" s="56"/>
      <c r="D357" s="56"/>
      <c r="E357" s="55"/>
      <c r="F357" s="56"/>
      <c r="G357" s="56"/>
      <c r="H357" s="56"/>
      <c r="I357" s="56"/>
      <c r="J357" s="56"/>
      <c r="K357" s="56"/>
      <c r="L357" s="56"/>
      <c r="M357" s="56"/>
      <c r="N357" s="56"/>
      <c r="O357" s="56"/>
      <c r="P357" s="56"/>
      <c r="Q357" s="56"/>
      <c r="R357" s="56"/>
      <c r="S357" s="56"/>
      <c r="T357" s="56"/>
      <c r="U357" s="56"/>
      <c r="V357" s="56"/>
      <c r="W357" s="56"/>
      <c r="X357" s="56"/>
      <c r="Y357" s="56"/>
      <c r="Z357" s="56"/>
      <c r="AA357" s="56"/>
      <c r="AB357" s="56"/>
    </row>
    <row r="358" spans="2:28" ht="15.75" customHeight="1">
      <c r="B358" s="55"/>
      <c r="C358" s="56"/>
      <c r="D358" s="56"/>
      <c r="E358" s="55"/>
      <c r="F358" s="56"/>
      <c r="G358" s="56"/>
      <c r="H358" s="56"/>
      <c r="I358" s="56"/>
      <c r="J358" s="56"/>
      <c r="K358" s="56"/>
      <c r="L358" s="56"/>
      <c r="M358" s="56"/>
      <c r="N358" s="56"/>
      <c r="O358" s="56"/>
      <c r="P358" s="56"/>
      <c r="Q358" s="56"/>
      <c r="R358" s="56"/>
      <c r="S358" s="56"/>
      <c r="T358" s="56"/>
      <c r="U358" s="56"/>
      <c r="V358" s="56"/>
      <c r="W358" s="56"/>
      <c r="X358" s="56"/>
      <c r="Y358" s="56"/>
      <c r="Z358" s="56"/>
      <c r="AA358" s="56"/>
      <c r="AB358" s="56"/>
    </row>
    <row r="359" spans="2:28" ht="15.75" customHeight="1">
      <c r="B359" s="55"/>
      <c r="C359" s="56"/>
      <c r="D359" s="56"/>
      <c r="E359" s="55"/>
      <c r="F359" s="56"/>
      <c r="G359" s="56"/>
      <c r="H359" s="56"/>
      <c r="I359" s="56"/>
      <c r="J359" s="56"/>
      <c r="K359" s="56"/>
      <c r="L359" s="56"/>
      <c r="M359" s="56"/>
      <c r="N359" s="56"/>
      <c r="O359" s="56"/>
      <c r="P359" s="56"/>
      <c r="Q359" s="56"/>
      <c r="R359" s="56"/>
      <c r="S359" s="56"/>
      <c r="T359" s="56"/>
      <c r="U359" s="56"/>
      <c r="V359" s="56"/>
      <c r="W359" s="56"/>
      <c r="X359" s="56"/>
      <c r="Y359" s="56"/>
      <c r="Z359" s="56"/>
      <c r="AA359" s="56"/>
      <c r="AB359" s="56"/>
    </row>
    <row r="360" spans="2:28" ht="15.75" customHeight="1">
      <c r="B360" s="55"/>
      <c r="C360" s="56"/>
      <c r="D360" s="56"/>
      <c r="E360" s="55"/>
      <c r="F360" s="56"/>
      <c r="G360" s="56"/>
      <c r="H360" s="56"/>
      <c r="I360" s="56"/>
      <c r="J360" s="56"/>
      <c r="K360" s="56"/>
      <c r="L360" s="56"/>
      <c r="M360" s="56"/>
      <c r="N360" s="56"/>
      <c r="O360" s="56"/>
      <c r="P360" s="56"/>
      <c r="Q360" s="56"/>
      <c r="R360" s="56"/>
      <c r="S360" s="56"/>
      <c r="T360" s="56"/>
      <c r="U360" s="56"/>
      <c r="V360" s="56"/>
      <c r="W360" s="56"/>
      <c r="X360" s="56"/>
      <c r="Y360" s="56"/>
      <c r="Z360" s="56"/>
      <c r="AA360" s="56"/>
      <c r="AB360" s="56"/>
    </row>
    <row r="361" spans="2:28" ht="15.75" customHeight="1">
      <c r="B361" s="55"/>
      <c r="C361" s="56"/>
      <c r="D361" s="56"/>
      <c r="E361" s="55"/>
      <c r="F361" s="56"/>
      <c r="G361" s="56"/>
      <c r="H361" s="56"/>
      <c r="I361" s="56"/>
      <c r="J361" s="56"/>
      <c r="K361" s="56"/>
      <c r="L361" s="56"/>
      <c r="M361" s="56"/>
      <c r="N361" s="56"/>
      <c r="O361" s="56"/>
      <c r="P361" s="56"/>
      <c r="Q361" s="56"/>
      <c r="R361" s="56"/>
      <c r="S361" s="56"/>
      <c r="T361" s="56"/>
      <c r="U361" s="56"/>
      <c r="V361" s="56"/>
      <c r="W361" s="56"/>
      <c r="X361" s="56"/>
      <c r="Y361" s="56"/>
      <c r="Z361" s="56"/>
      <c r="AA361" s="56"/>
      <c r="AB361" s="56"/>
    </row>
    <row r="362" spans="2:28" ht="15.75" customHeight="1">
      <c r="B362" s="55"/>
      <c r="C362" s="56"/>
      <c r="D362" s="56"/>
      <c r="E362" s="55"/>
      <c r="F362" s="56"/>
      <c r="G362" s="56"/>
      <c r="H362" s="56"/>
      <c r="I362" s="56"/>
      <c r="J362" s="56"/>
      <c r="K362" s="56"/>
      <c r="L362" s="56"/>
      <c r="M362" s="56"/>
      <c r="N362" s="56"/>
      <c r="O362" s="56"/>
      <c r="P362" s="56"/>
      <c r="Q362" s="56"/>
      <c r="R362" s="56"/>
      <c r="S362" s="56"/>
      <c r="T362" s="56"/>
      <c r="U362" s="56"/>
      <c r="V362" s="56"/>
      <c r="W362" s="56"/>
      <c r="X362" s="56"/>
      <c r="Y362" s="56"/>
      <c r="Z362" s="56"/>
      <c r="AA362" s="56"/>
      <c r="AB362" s="56"/>
    </row>
    <row r="363" spans="2:28" ht="15.75" customHeight="1">
      <c r="B363" s="55"/>
      <c r="C363" s="56"/>
      <c r="D363" s="56"/>
      <c r="E363" s="55"/>
      <c r="F363" s="56"/>
      <c r="G363" s="56"/>
      <c r="H363" s="56"/>
      <c r="I363" s="56"/>
      <c r="J363" s="56"/>
      <c r="K363" s="56"/>
      <c r="L363" s="56"/>
      <c r="M363" s="56"/>
      <c r="N363" s="56"/>
      <c r="O363" s="56"/>
      <c r="P363" s="56"/>
      <c r="Q363" s="56"/>
      <c r="R363" s="56"/>
      <c r="S363" s="56"/>
      <c r="T363" s="56"/>
      <c r="U363" s="56"/>
      <c r="V363" s="56"/>
      <c r="W363" s="56"/>
      <c r="X363" s="56"/>
      <c r="Y363" s="56"/>
      <c r="Z363" s="56"/>
      <c r="AA363" s="56"/>
      <c r="AB363" s="56"/>
    </row>
    <row r="364" spans="2:28" ht="15.75" customHeight="1">
      <c r="B364" s="55"/>
      <c r="C364" s="56"/>
      <c r="D364" s="56"/>
      <c r="E364" s="55"/>
      <c r="F364" s="56"/>
      <c r="G364" s="56"/>
      <c r="H364" s="56"/>
      <c r="I364" s="56"/>
      <c r="J364" s="56"/>
      <c r="K364" s="56"/>
      <c r="L364" s="56"/>
      <c r="M364" s="56"/>
      <c r="N364" s="56"/>
      <c r="O364" s="56"/>
      <c r="P364" s="56"/>
      <c r="Q364" s="56"/>
      <c r="R364" s="56"/>
      <c r="S364" s="56"/>
      <c r="T364" s="56"/>
      <c r="U364" s="56"/>
      <c r="V364" s="56"/>
      <c r="W364" s="56"/>
      <c r="X364" s="56"/>
      <c r="Y364" s="56"/>
      <c r="Z364" s="56"/>
      <c r="AA364" s="56"/>
      <c r="AB364" s="56"/>
    </row>
    <row r="365" spans="2:28" ht="15.75" customHeight="1">
      <c r="B365" s="55"/>
      <c r="C365" s="56"/>
      <c r="D365" s="56"/>
      <c r="E365" s="55"/>
      <c r="F365" s="56"/>
      <c r="G365" s="56"/>
      <c r="H365" s="56"/>
      <c r="I365" s="56"/>
      <c r="J365" s="56"/>
      <c r="K365" s="56"/>
      <c r="L365" s="56"/>
      <c r="M365" s="56"/>
      <c r="N365" s="56"/>
      <c r="O365" s="56"/>
      <c r="P365" s="56"/>
      <c r="Q365" s="56"/>
      <c r="R365" s="56"/>
      <c r="S365" s="56"/>
      <c r="T365" s="56"/>
      <c r="U365" s="56"/>
      <c r="V365" s="56"/>
      <c r="W365" s="56"/>
      <c r="X365" s="56"/>
      <c r="Y365" s="56"/>
      <c r="Z365" s="56"/>
      <c r="AA365" s="56"/>
      <c r="AB365" s="56"/>
    </row>
    <row r="366" spans="2:28" ht="15.75" customHeight="1">
      <c r="B366" s="55"/>
      <c r="C366" s="56"/>
      <c r="D366" s="56"/>
      <c r="E366" s="55"/>
      <c r="F366" s="56"/>
      <c r="G366" s="56"/>
      <c r="H366" s="56"/>
      <c r="I366" s="56"/>
      <c r="J366" s="56"/>
      <c r="K366" s="56"/>
      <c r="L366" s="56"/>
      <c r="M366" s="56"/>
      <c r="N366" s="56"/>
      <c r="O366" s="56"/>
      <c r="P366" s="56"/>
      <c r="Q366" s="56"/>
      <c r="R366" s="56"/>
      <c r="S366" s="56"/>
      <c r="T366" s="56"/>
      <c r="U366" s="56"/>
      <c r="V366" s="56"/>
      <c r="W366" s="56"/>
      <c r="X366" s="56"/>
      <c r="Y366" s="56"/>
      <c r="Z366" s="56"/>
      <c r="AA366" s="56"/>
      <c r="AB366" s="56"/>
    </row>
    <row r="367" spans="2:28" ht="15.75" customHeight="1">
      <c r="B367" s="55"/>
      <c r="C367" s="56"/>
      <c r="D367" s="56"/>
      <c r="E367" s="55"/>
      <c r="F367" s="56"/>
      <c r="G367" s="56"/>
      <c r="H367" s="56"/>
      <c r="I367" s="56"/>
      <c r="J367" s="56"/>
      <c r="K367" s="56"/>
      <c r="L367" s="56"/>
      <c r="M367" s="56"/>
      <c r="N367" s="56"/>
      <c r="O367" s="56"/>
      <c r="P367" s="56"/>
      <c r="Q367" s="56"/>
      <c r="R367" s="56"/>
      <c r="S367" s="56"/>
      <c r="T367" s="56"/>
      <c r="U367" s="56"/>
      <c r="V367" s="56"/>
      <c r="W367" s="56"/>
      <c r="X367" s="56"/>
      <c r="Y367" s="56"/>
      <c r="Z367" s="56"/>
      <c r="AA367" s="56"/>
      <c r="AB367" s="56"/>
    </row>
    <row r="368" spans="2:28" ht="15.75" customHeight="1">
      <c r="B368" s="55"/>
      <c r="C368" s="56"/>
      <c r="D368" s="56"/>
      <c r="E368" s="55"/>
      <c r="F368" s="56"/>
      <c r="G368" s="56"/>
      <c r="H368" s="56"/>
      <c r="I368" s="56"/>
      <c r="J368" s="56"/>
      <c r="K368" s="56"/>
      <c r="L368" s="56"/>
      <c r="M368" s="56"/>
      <c r="N368" s="56"/>
      <c r="O368" s="56"/>
      <c r="P368" s="56"/>
      <c r="Q368" s="56"/>
      <c r="R368" s="56"/>
      <c r="S368" s="56"/>
      <c r="T368" s="56"/>
      <c r="U368" s="56"/>
      <c r="V368" s="56"/>
      <c r="W368" s="56"/>
      <c r="X368" s="56"/>
      <c r="Y368" s="56"/>
      <c r="Z368" s="56"/>
      <c r="AA368" s="56"/>
      <c r="AB368" s="56"/>
    </row>
    <row r="369" spans="2:28" ht="15.75" customHeight="1">
      <c r="B369" s="55"/>
      <c r="C369" s="56"/>
      <c r="D369" s="56"/>
      <c r="E369" s="55"/>
      <c r="F369" s="56"/>
      <c r="G369" s="56"/>
      <c r="H369" s="56"/>
      <c r="I369" s="56"/>
      <c r="J369" s="56"/>
      <c r="K369" s="56"/>
      <c r="L369" s="56"/>
      <c r="M369" s="56"/>
      <c r="N369" s="56"/>
      <c r="O369" s="56"/>
      <c r="P369" s="56"/>
      <c r="Q369" s="56"/>
      <c r="R369" s="56"/>
      <c r="S369" s="56"/>
      <c r="T369" s="56"/>
      <c r="U369" s="56"/>
      <c r="V369" s="56"/>
      <c r="W369" s="56"/>
      <c r="X369" s="56"/>
      <c r="Y369" s="56"/>
      <c r="Z369" s="56"/>
      <c r="AA369" s="56"/>
      <c r="AB369" s="56"/>
    </row>
    <row r="370" spans="2:28" ht="15.75" customHeight="1">
      <c r="B370" s="55"/>
      <c r="C370" s="56"/>
      <c r="D370" s="56"/>
      <c r="E370" s="55"/>
      <c r="F370" s="56"/>
      <c r="G370" s="56"/>
      <c r="H370" s="56"/>
      <c r="I370" s="56"/>
      <c r="J370" s="56"/>
      <c r="K370" s="56"/>
      <c r="L370" s="56"/>
      <c r="M370" s="56"/>
      <c r="N370" s="56"/>
      <c r="O370" s="56"/>
      <c r="P370" s="56"/>
      <c r="Q370" s="56"/>
      <c r="R370" s="56"/>
      <c r="S370" s="56"/>
      <c r="T370" s="56"/>
      <c r="U370" s="56"/>
      <c r="V370" s="56"/>
      <c r="W370" s="56"/>
      <c r="X370" s="56"/>
      <c r="Y370" s="56"/>
      <c r="Z370" s="56"/>
      <c r="AA370" s="56"/>
      <c r="AB370" s="56"/>
    </row>
    <row r="371" spans="2:28" ht="15.75" customHeight="1">
      <c r="B371" s="55"/>
      <c r="C371" s="56"/>
      <c r="D371" s="56"/>
      <c r="E371" s="55"/>
      <c r="F371" s="56"/>
      <c r="G371" s="56"/>
      <c r="H371" s="56"/>
      <c r="I371" s="56"/>
      <c r="J371" s="56"/>
      <c r="K371" s="56"/>
      <c r="L371" s="56"/>
      <c r="M371" s="56"/>
      <c r="N371" s="56"/>
      <c r="O371" s="56"/>
      <c r="P371" s="56"/>
      <c r="Q371" s="56"/>
      <c r="R371" s="56"/>
      <c r="S371" s="56"/>
      <c r="T371" s="56"/>
      <c r="U371" s="56"/>
      <c r="V371" s="56"/>
      <c r="W371" s="56"/>
      <c r="X371" s="56"/>
      <c r="Y371" s="56"/>
      <c r="Z371" s="56"/>
      <c r="AA371" s="56"/>
      <c r="AB371" s="56"/>
    </row>
    <row r="372" spans="2:28" ht="15.75" customHeight="1">
      <c r="B372" s="55"/>
      <c r="C372" s="56"/>
      <c r="D372" s="56"/>
      <c r="E372" s="55"/>
      <c r="F372" s="56"/>
      <c r="G372" s="56"/>
      <c r="H372" s="56"/>
      <c r="I372" s="56"/>
      <c r="J372" s="56"/>
      <c r="K372" s="56"/>
      <c r="L372" s="56"/>
      <c r="M372" s="56"/>
      <c r="N372" s="56"/>
      <c r="O372" s="56"/>
      <c r="P372" s="56"/>
      <c r="Q372" s="56"/>
      <c r="R372" s="56"/>
      <c r="S372" s="56"/>
      <c r="T372" s="56"/>
      <c r="U372" s="56"/>
      <c r="V372" s="56"/>
      <c r="W372" s="56"/>
      <c r="X372" s="56"/>
      <c r="Y372" s="56"/>
      <c r="Z372" s="56"/>
      <c r="AA372" s="56"/>
      <c r="AB372" s="56"/>
    </row>
    <row r="373" spans="2:28" ht="15.75" customHeight="1">
      <c r="B373" s="55"/>
      <c r="C373" s="56"/>
      <c r="D373" s="56"/>
      <c r="E373" s="55"/>
      <c r="F373" s="56"/>
      <c r="G373" s="56"/>
      <c r="H373" s="56"/>
      <c r="I373" s="56"/>
      <c r="J373" s="56"/>
      <c r="K373" s="56"/>
      <c r="L373" s="56"/>
      <c r="M373" s="56"/>
      <c r="N373" s="56"/>
      <c r="O373" s="56"/>
      <c r="P373" s="56"/>
      <c r="Q373" s="56"/>
      <c r="R373" s="56"/>
      <c r="S373" s="56"/>
      <c r="T373" s="56"/>
      <c r="U373" s="56"/>
      <c r="V373" s="56"/>
      <c r="W373" s="56"/>
      <c r="X373" s="56"/>
      <c r="Y373" s="56"/>
      <c r="Z373" s="56"/>
      <c r="AA373" s="56"/>
      <c r="AB373" s="56"/>
    </row>
    <row r="374" spans="2:28" ht="15.75" customHeight="1">
      <c r="B374" s="55"/>
      <c r="C374" s="56"/>
      <c r="D374" s="56"/>
      <c r="E374" s="55"/>
      <c r="F374" s="56"/>
      <c r="G374" s="56"/>
      <c r="H374" s="56"/>
      <c r="I374" s="56"/>
      <c r="J374" s="56"/>
      <c r="K374" s="56"/>
      <c r="L374" s="56"/>
      <c r="M374" s="56"/>
      <c r="N374" s="56"/>
      <c r="O374" s="56"/>
      <c r="P374" s="56"/>
      <c r="Q374" s="56"/>
      <c r="R374" s="56"/>
      <c r="S374" s="56"/>
      <c r="T374" s="56"/>
      <c r="U374" s="56"/>
      <c r="V374" s="56"/>
      <c r="W374" s="56"/>
      <c r="X374" s="56"/>
      <c r="Y374" s="56"/>
      <c r="Z374" s="56"/>
      <c r="AA374" s="56"/>
      <c r="AB374" s="56"/>
    </row>
    <row r="375" spans="2:28" ht="15.75" customHeight="1">
      <c r="B375" s="55"/>
      <c r="C375" s="56"/>
      <c r="D375" s="56"/>
      <c r="E375" s="55"/>
      <c r="F375" s="56"/>
      <c r="G375" s="56"/>
      <c r="H375" s="56"/>
      <c r="I375" s="56"/>
      <c r="J375" s="56"/>
      <c r="K375" s="56"/>
      <c r="L375" s="56"/>
      <c r="M375" s="56"/>
      <c r="N375" s="56"/>
      <c r="O375" s="56"/>
      <c r="P375" s="56"/>
      <c r="Q375" s="56"/>
      <c r="R375" s="56"/>
      <c r="S375" s="56"/>
      <c r="T375" s="56"/>
      <c r="U375" s="56"/>
      <c r="V375" s="56"/>
      <c r="W375" s="56"/>
      <c r="X375" s="56"/>
      <c r="Y375" s="56"/>
      <c r="Z375" s="56"/>
      <c r="AA375" s="56"/>
      <c r="AB375" s="56"/>
    </row>
    <row r="376" spans="2:28" ht="15.75" customHeight="1">
      <c r="B376" s="55"/>
      <c r="C376" s="56"/>
      <c r="D376" s="56"/>
      <c r="E376" s="55"/>
      <c r="F376" s="56"/>
      <c r="G376" s="56"/>
      <c r="H376" s="56"/>
      <c r="I376" s="56"/>
      <c r="J376" s="56"/>
      <c r="K376" s="56"/>
      <c r="L376" s="56"/>
      <c r="M376" s="56"/>
      <c r="N376" s="56"/>
      <c r="O376" s="56"/>
      <c r="P376" s="56"/>
      <c r="Q376" s="56"/>
      <c r="R376" s="56"/>
      <c r="S376" s="56"/>
      <c r="T376" s="56"/>
      <c r="U376" s="56"/>
      <c r="V376" s="56"/>
      <c r="W376" s="56"/>
      <c r="X376" s="56"/>
      <c r="Y376" s="56"/>
      <c r="Z376" s="56"/>
      <c r="AA376" s="56"/>
      <c r="AB376" s="56"/>
    </row>
    <row r="377" spans="2:28" ht="15.75" customHeight="1">
      <c r="B377" s="55"/>
      <c r="C377" s="56"/>
      <c r="D377" s="56"/>
      <c r="E377" s="55"/>
      <c r="F377" s="56"/>
      <c r="G377" s="56"/>
      <c r="H377" s="56"/>
      <c r="I377" s="56"/>
      <c r="J377" s="56"/>
      <c r="K377" s="56"/>
      <c r="L377" s="56"/>
      <c r="M377" s="56"/>
      <c r="N377" s="56"/>
      <c r="O377" s="56"/>
      <c r="P377" s="56"/>
      <c r="Q377" s="56"/>
      <c r="R377" s="56"/>
      <c r="S377" s="56"/>
      <c r="T377" s="56"/>
      <c r="U377" s="56"/>
      <c r="V377" s="56"/>
      <c r="W377" s="56"/>
      <c r="X377" s="56"/>
      <c r="Y377" s="56"/>
      <c r="Z377" s="56"/>
      <c r="AA377" s="56"/>
      <c r="AB377" s="56"/>
    </row>
    <row r="378" spans="2:28" ht="15.75" customHeight="1">
      <c r="B378" s="55"/>
      <c r="C378" s="56"/>
      <c r="D378" s="56"/>
      <c r="E378" s="55"/>
      <c r="F378" s="56"/>
      <c r="G378" s="56"/>
      <c r="H378" s="56"/>
      <c r="I378" s="56"/>
      <c r="J378" s="56"/>
      <c r="K378" s="56"/>
      <c r="L378" s="56"/>
      <c r="M378" s="56"/>
      <c r="N378" s="56"/>
      <c r="O378" s="56"/>
      <c r="P378" s="56"/>
      <c r="Q378" s="56"/>
      <c r="R378" s="56"/>
      <c r="S378" s="56"/>
      <c r="T378" s="56"/>
      <c r="U378" s="56"/>
      <c r="V378" s="56"/>
      <c r="W378" s="56"/>
      <c r="X378" s="56"/>
      <c r="Y378" s="56"/>
      <c r="Z378" s="56"/>
      <c r="AA378" s="56"/>
      <c r="AB378" s="56"/>
    </row>
    <row r="379" spans="2:28" ht="15.75" customHeight="1">
      <c r="B379" s="55"/>
      <c r="C379" s="56"/>
      <c r="D379" s="56"/>
      <c r="E379" s="55"/>
      <c r="F379" s="56"/>
      <c r="G379" s="56"/>
      <c r="H379" s="56"/>
      <c r="I379" s="56"/>
      <c r="J379" s="56"/>
      <c r="K379" s="56"/>
      <c r="L379" s="56"/>
      <c r="M379" s="56"/>
      <c r="N379" s="56"/>
      <c r="O379" s="56"/>
      <c r="P379" s="56"/>
      <c r="Q379" s="56"/>
      <c r="R379" s="56"/>
      <c r="S379" s="56"/>
      <c r="T379" s="56"/>
      <c r="U379" s="56"/>
      <c r="V379" s="56"/>
      <c r="W379" s="56"/>
      <c r="X379" s="56"/>
      <c r="Y379" s="56"/>
      <c r="Z379" s="56"/>
      <c r="AA379" s="56"/>
      <c r="AB379" s="56"/>
    </row>
    <row r="380" spans="2:28" ht="15.75" customHeight="1">
      <c r="B380" s="55"/>
      <c r="C380" s="56"/>
      <c r="D380" s="56"/>
      <c r="E380" s="55"/>
      <c r="F380" s="56"/>
      <c r="G380" s="56"/>
      <c r="H380" s="56"/>
      <c r="I380" s="56"/>
      <c r="J380" s="56"/>
      <c r="K380" s="56"/>
      <c r="L380" s="56"/>
      <c r="M380" s="56"/>
      <c r="N380" s="56"/>
      <c r="O380" s="56"/>
      <c r="P380" s="56"/>
      <c r="Q380" s="56"/>
      <c r="R380" s="56"/>
      <c r="S380" s="56"/>
      <c r="T380" s="56"/>
      <c r="U380" s="56"/>
      <c r="V380" s="56"/>
      <c r="W380" s="56"/>
      <c r="X380" s="56"/>
      <c r="Y380" s="56"/>
      <c r="Z380" s="56"/>
      <c r="AA380" s="56"/>
      <c r="AB380" s="56"/>
    </row>
    <row r="381" spans="2:28" ht="15.75" customHeight="1">
      <c r="B381" s="55"/>
      <c r="C381" s="56"/>
      <c r="D381" s="56"/>
      <c r="E381" s="55"/>
      <c r="F381" s="56"/>
      <c r="G381" s="56"/>
      <c r="H381" s="56"/>
      <c r="I381" s="56"/>
      <c r="J381" s="56"/>
      <c r="K381" s="56"/>
      <c r="L381" s="56"/>
      <c r="M381" s="56"/>
      <c r="N381" s="56"/>
      <c r="O381" s="56"/>
      <c r="P381" s="56"/>
      <c r="Q381" s="56"/>
      <c r="R381" s="56"/>
      <c r="S381" s="56"/>
      <c r="T381" s="56"/>
      <c r="U381" s="56"/>
      <c r="V381" s="56"/>
      <c r="W381" s="56"/>
      <c r="X381" s="56"/>
      <c r="Y381" s="56"/>
      <c r="Z381" s="56"/>
      <c r="AA381" s="56"/>
      <c r="AB381" s="56"/>
    </row>
    <row r="382" spans="2:28" ht="15.75" customHeight="1">
      <c r="B382" s="55"/>
      <c r="C382" s="56"/>
      <c r="D382" s="56"/>
      <c r="E382" s="55"/>
      <c r="F382" s="56"/>
      <c r="G382" s="56"/>
      <c r="H382" s="56"/>
      <c r="I382" s="56"/>
      <c r="J382" s="56"/>
      <c r="K382" s="56"/>
      <c r="L382" s="56"/>
      <c r="M382" s="56"/>
      <c r="N382" s="56"/>
      <c r="O382" s="56"/>
      <c r="P382" s="56"/>
      <c r="Q382" s="56"/>
      <c r="R382" s="56"/>
      <c r="S382" s="56"/>
      <c r="T382" s="56"/>
      <c r="U382" s="56"/>
      <c r="V382" s="56"/>
      <c r="W382" s="56"/>
      <c r="X382" s="56"/>
      <c r="Y382" s="56"/>
      <c r="Z382" s="56"/>
      <c r="AA382" s="56"/>
      <c r="AB382" s="56"/>
    </row>
    <row r="383" spans="2:28" ht="15.75" customHeight="1">
      <c r="B383" s="55"/>
      <c r="C383" s="56"/>
      <c r="D383" s="56"/>
      <c r="E383" s="55"/>
      <c r="F383" s="56"/>
      <c r="G383" s="56"/>
      <c r="H383" s="56"/>
      <c r="I383" s="56"/>
      <c r="J383" s="56"/>
      <c r="K383" s="56"/>
      <c r="L383" s="56"/>
      <c r="M383" s="56"/>
      <c r="N383" s="56"/>
      <c r="O383" s="56"/>
      <c r="P383" s="56"/>
      <c r="Q383" s="56"/>
      <c r="R383" s="56"/>
      <c r="S383" s="56"/>
      <c r="T383" s="56"/>
      <c r="U383" s="56"/>
      <c r="V383" s="56"/>
      <c r="W383" s="56"/>
      <c r="X383" s="56"/>
      <c r="Y383" s="56"/>
      <c r="Z383" s="56"/>
      <c r="AA383" s="56"/>
      <c r="AB383" s="56"/>
    </row>
    <row r="384" spans="2:28" ht="15.75" customHeight="1">
      <c r="B384" s="55"/>
      <c r="C384" s="56"/>
      <c r="D384" s="56"/>
      <c r="E384" s="55"/>
      <c r="F384" s="56"/>
      <c r="G384" s="56"/>
      <c r="H384" s="56"/>
      <c r="I384" s="56"/>
      <c r="J384" s="56"/>
      <c r="K384" s="56"/>
      <c r="L384" s="56"/>
      <c r="M384" s="56"/>
      <c r="N384" s="56"/>
      <c r="O384" s="56"/>
      <c r="P384" s="56"/>
      <c r="Q384" s="56"/>
      <c r="R384" s="56"/>
      <c r="S384" s="56"/>
      <c r="T384" s="56"/>
      <c r="U384" s="56"/>
      <c r="V384" s="56"/>
      <c r="W384" s="56"/>
      <c r="X384" s="56"/>
      <c r="Y384" s="56"/>
      <c r="Z384" s="56"/>
      <c r="AA384" s="56"/>
      <c r="AB384" s="56"/>
    </row>
    <row r="385" spans="2:28" ht="15.75" customHeight="1">
      <c r="B385" s="55"/>
      <c r="C385" s="56"/>
      <c r="D385" s="56"/>
      <c r="E385" s="55"/>
      <c r="F385" s="56"/>
      <c r="G385" s="56"/>
      <c r="H385" s="56"/>
      <c r="I385" s="56"/>
      <c r="J385" s="56"/>
      <c r="K385" s="56"/>
      <c r="L385" s="56"/>
      <c r="M385" s="56"/>
      <c r="N385" s="56"/>
      <c r="O385" s="56"/>
      <c r="P385" s="56"/>
      <c r="Q385" s="56"/>
      <c r="R385" s="56"/>
      <c r="S385" s="56"/>
      <c r="T385" s="56"/>
      <c r="U385" s="56"/>
      <c r="V385" s="56"/>
      <c r="W385" s="56"/>
      <c r="X385" s="56"/>
      <c r="Y385" s="56"/>
      <c r="Z385" s="56"/>
      <c r="AA385" s="56"/>
      <c r="AB385" s="56"/>
    </row>
    <row r="386" spans="2:28" ht="15.75" customHeight="1">
      <c r="B386" s="55"/>
      <c r="C386" s="56"/>
      <c r="D386" s="56"/>
      <c r="E386" s="55"/>
      <c r="F386" s="56"/>
      <c r="G386" s="56"/>
      <c r="H386" s="56"/>
      <c r="I386" s="56"/>
      <c r="J386" s="56"/>
      <c r="K386" s="56"/>
      <c r="L386" s="56"/>
      <c r="M386" s="56"/>
      <c r="N386" s="56"/>
      <c r="O386" s="56"/>
      <c r="P386" s="56"/>
      <c r="Q386" s="56"/>
      <c r="R386" s="56"/>
      <c r="S386" s="56"/>
      <c r="T386" s="56"/>
      <c r="U386" s="56"/>
      <c r="V386" s="56"/>
      <c r="W386" s="56"/>
      <c r="X386" s="56"/>
      <c r="Y386" s="56"/>
      <c r="Z386" s="56"/>
      <c r="AA386" s="56"/>
      <c r="AB386" s="56"/>
    </row>
    <row r="387" spans="2:28" ht="15.75" customHeight="1">
      <c r="B387" s="55"/>
      <c r="C387" s="56"/>
      <c r="D387" s="56"/>
      <c r="E387" s="55"/>
      <c r="F387" s="56"/>
      <c r="G387" s="56"/>
      <c r="H387" s="56"/>
      <c r="I387" s="56"/>
      <c r="J387" s="56"/>
      <c r="K387" s="56"/>
      <c r="L387" s="56"/>
      <c r="M387" s="56"/>
      <c r="N387" s="56"/>
      <c r="O387" s="56"/>
      <c r="P387" s="56"/>
      <c r="Q387" s="56"/>
      <c r="R387" s="56"/>
      <c r="S387" s="56"/>
      <c r="T387" s="56"/>
      <c r="U387" s="56"/>
      <c r="V387" s="56"/>
      <c r="W387" s="56"/>
      <c r="X387" s="56"/>
      <c r="Y387" s="56"/>
      <c r="Z387" s="56"/>
      <c r="AA387" s="56"/>
      <c r="AB387" s="56"/>
    </row>
    <row r="388" spans="2:28" ht="15.75" customHeight="1">
      <c r="B388" s="55"/>
      <c r="C388" s="56"/>
      <c r="D388" s="56"/>
      <c r="E388" s="55"/>
      <c r="F388" s="56"/>
      <c r="G388" s="56"/>
      <c r="H388" s="56"/>
      <c r="I388" s="56"/>
      <c r="J388" s="56"/>
      <c r="K388" s="56"/>
      <c r="L388" s="56"/>
      <c r="M388" s="56"/>
      <c r="N388" s="56"/>
      <c r="O388" s="56"/>
      <c r="P388" s="56"/>
      <c r="Q388" s="56"/>
      <c r="R388" s="56"/>
      <c r="S388" s="56"/>
      <c r="T388" s="56"/>
      <c r="U388" s="56"/>
      <c r="V388" s="56"/>
      <c r="W388" s="56"/>
      <c r="X388" s="56"/>
      <c r="Y388" s="56"/>
      <c r="Z388" s="56"/>
      <c r="AA388" s="56"/>
      <c r="AB388" s="56"/>
    </row>
    <row r="389" spans="2:28" ht="15.75" customHeight="1">
      <c r="B389" s="55"/>
      <c r="C389" s="56"/>
      <c r="D389" s="56"/>
      <c r="E389" s="55"/>
      <c r="F389" s="56"/>
      <c r="G389" s="56"/>
      <c r="H389" s="56"/>
      <c r="I389" s="56"/>
      <c r="J389" s="56"/>
      <c r="K389" s="56"/>
      <c r="L389" s="56"/>
      <c r="M389" s="56"/>
      <c r="N389" s="56"/>
      <c r="O389" s="56"/>
      <c r="P389" s="56"/>
      <c r="Q389" s="56"/>
      <c r="R389" s="56"/>
      <c r="S389" s="56"/>
      <c r="T389" s="56"/>
      <c r="U389" s="56"/>
      <c r="V389" s="56"/>
      <c r="W389" s="56"/>
      <c r="X389" s="56"/>
      <c r="Y389" s="56"/>
      <c r="Z389" s="56"/>
      <c r="AA389" s="56"/>
      <c r="AB389" s="56"/>
    </row>
    <row r="390" spans="2:28" ht="15.75" customHeight="1">
      <c r="B390" s="55"/>
      <c r="C390" s="56"/>
      <c r="D390" s="56"/>
      <c r="E390" s="55"/>
      <c r="F390" s="56"/>
      <c r="G390" s="56"/>
      <c r="H390" s="56"/>
      <c r="I390" s="56"/>
      <c r="J390" s="56"/>
      <c r="K390" s="56"/>
      <c r="L390" s="56"/>
      <c r="M390" s="56"/>
      <c r="N390" s="56"/>
      <c r="O390" s="56"/>
      <c r="P390" s="56"/>
      <c r="Q390" s="56"/>
      <c r="R390" s="56"/>
      <c r="S390" s="56"/>
      <c r="T390" s="56"/>
      <c r="U390" s="56"/>
      <c r="V390" s="56"/>
      <c r="W390" s="56"/>
      <c r="X390" s="56"/>
      <c r="Y390" s="56"/>
      <c r="Z390" s="56"/>
      <c r="AA390" s="56"/>
      <c r="AB390" s="56"/>
    </row>
    <row r="391" spans="2:28" ht="15.75" customHeight="1">
      <c r="B391" s="55"/>
      <c r="C391" s="56"/>
      <c r="D391" s="56"/>
      <c r="E391" s="55"/>
      <c r="F391" s="56"/>
      <c r="G391" s="56"/>
      <c r="H391" s="56"/>
      <c r="I391" s="56"/>
      <c r="J391" s="56"/>
      <c r="K391" s="56"/>
      <c r="L391" s="56"/>
      <c r="M391" s="56"/>
      <c r="N391" s="56"/>
      <c r="O391" s="56"/>
      <c r="P391" s="56"/>
      <c r="Q391" s="56"/>
      <c r="R391" s="56"/>
      <c r="S391" s="56"/>
      <c r="T391" s="56"/>
      <c r="U391" s="56"/>
      <c r="V391" s="56"/>
      <c r="W391" s="56"/>
      <c r="X391" s="56"/>
      <c r="Y391" s="56"/>
      <c r="Z391" s="56"/>
      <c r="AA391" s="56"/>
      <c r="AB391" s="56"/>
    </row>
    <row r="392" spans="2:28" ht="15.75" customHeight="1">
      <c r="B392" s="55"/>
      <c r="C392" s="56"/>
      <c r="D392" s="56"/>
      <c r="E392" s="55"/>
      <c r="F392" s="56"/>
      <c r="G392" s="56"/>
      <c r="H392" s="56"/>
      <c r="I392" s="56"/>
      <c r="J392" s="56"/>
      <c r="K392" s="56"/>
      <c r="L392" s="56"/>
      <c r="M392" s="56"/>
      <c r="N392" s="56"/>
      <c r="O392" s="56"/>
      <c r="P392" s="56"/>
      <c r="Q392" s="56"/>
      <c r="R392" s="56"/>
      <c r="S392" s="56"/>
      <c r="T392" s="56"/>
      <c r="U392" s="56"/>
      <c r="V392" s="56"/>
      <c r="W392" s="56"/>
      <c r="X392" s="56"/>
      <c r="Y392" s="56"/>
      <c r="Z392" s="56"/>
      <c r="AA392" s="56"/>
      <c r="AB392" s="56"/>
    </row>
    <row r="393" spans="2:28" ht="15.75" customHeight="1">
      <c r="B393" s="55"/>
      <c r="C393" s="56"/>
      <c r="D393" s="56"/>
      <c r="E393" s="55"/>
      <c r="F393" s="56"/>
      <c r="G393" s="56"/>
      <c r="H393" s="56"/>
      <c r="I393" s="56"/>
      <c r="J393" s="56"/>
      <c r="K393" s="56"/>
      <c r="L393" s="56"/>
      <c r="M393" s="56"/>
      <c r="N393" s="56"/>
      <c r="O393" s="56"/>
      <c r="P393" s="56"/>
      <c r="Q393" s="56"/>
      <c r="R393" s="56"/>
      <c r="S393" s="56"/>
      <c r="T393" s="56"/>
      <c r="U393" s="56"/>
      <c r="V393" s="56"/>
      <c r="W393" s="56"/>
      <c r="X393" s="56"/>
      <c r="Y393" s="56"/>
      <c r="Z393" s="56"/>
      <c r="AA393" s="56"/>
      <c r="AB393" s="56"/>
    </row>
    <row r="394" spans="2:28" ht="15.75" customHeight="1">
      <c r="B394" s="55"/>
      <c r="C394" s="56"/>
      <c r="D394" s="56"/>
      <c r="E394" s="55"/>
      <c r="F394" s="56"/>
      <c r="G394" s="56"/>
      <c r="H394" s="56"/>
      <c r="I394" s="56"/>
      <c r="J394" s="56"/>
      <c r="K394" s="56"/>
      <c r="L394" s="56"/>
      <c r="M394" s="56"/>
      <c r="N394" s="56"/>
      <c r="O394" s="56"/>
      <c r="P394" s="56"/>
      <c r="Q394" s="56"/>
      <c r="R394" s="56"/>
      <c r="S394" s="56"/>
      <c r="T394" s="56"/>
      <c r="U394" s="56"/>
      <c r="V394" s="56"/>
      <c r="W394" s="56"/>
      <c r="X394" s="56"/>
      <c r="Y394" s="56"/>
      <c r="Z394" s="56"/>
      <c r="AA394" s="56"/>
      <c r="AB394" s="56"/>
    </row>
    <row r="395" spans="2:28" ht="15.75" customHeight="1">
      <c r="B395" s="55"/>
      <c r="C395" s="56"/>
      <c r="D395" s="56"/>
      <c r="E395" s="55"/>
      <c r="F395" s="56"/>
      <c r="G395" s="56"/>
      <c r="H395" s="56"/>
      <c r="I395" s="56"/>
      <c r="J395" s="56"/>
      <c r="K395" s="56"/>
      <c r="L395" s="56"/>
      <c r="M395" s="56"/>
      <c r="N395" s="56"/>
      <c r="O395" s="56"/>
      <c r="P395" s="56"/>
      <c r="Q395" s="56"/>
      <c r="R395" s="56"/>
      <c r="S395" s="56"/>
      <c r="T395" s="56"/>
      <c r="U395" s="56"/>
      <c r="V395" s="56"/>
      <c r="W395" s="56"/>
      <c r="X395" s="56"/>
      <c r="Y395" s="56"/>
      <c r="Z395" s="56"/>
      <c r="AA395" s="56"/>
      <c r="AB395" s="56"/>
    </row>
    <row r="396" spans="2:28" ht="15.75" customHeight="1">
      <c r="B396" s="55"/>
      <c r="C396" s="56"/>
      <c r="D396" s="56"/>
      <c r="E396" s="55"/>
      <c r="F396" s="56"/>
      <c r="G396" s="56"/>
      <c r="H396" s="56"/>
      <c r="I396" s="56"/>
      <c r="J396" s="56"/>
      <c r="K396" s="56"/>
      <c r="L396" s="56"/>
      <c r="M396" s="56"/>
      <c r="N396" s="56"/>
      <c r="O396" s="56"/>
      <c r="P396" s="56"/>
      <c r="Q396" s="56"/>
      <c r="R396" s="56"/>
      <c r="S396" s="56"/>
      <c r="T396" s="56"/>
      <c r="U396" s="56"/>
      <c r="V396" s="56"/>
      <c r="W396" s="56"/>
      <c r="X396" s="56"/>
      <c r="Y396" s="56"/>
      <c r="Z396" s="56"/>
      <c r="AA396" s="56"/>
      <c r="AB396" s="56"/>
    </row>
    <row r="397" spans="2:28" ht="15.75" customHeight="1">
      <c r="B397" s="55"/>
      <c r="C397" s="56"/>
      <c r="D397" s="56"/>
      <c r="E397" s="55"/>
      <c r="F397" s="56"/>
      <c r="G397" s="56"/>
      <c r="H397" s="56"/>
      <c r="I397" s="56"/>
      <c r="J397" s="56"/>
      <c r="K397" s="56"/>
      <c r="L397" s="56"/>
      <c r="M397" s="56"/>
      <c r="N397" s="56"/>
      <c r="O397" s="56"/>
      <c r="P397" s="56"/>
      <c r="Q397" s="56"/>
      <c r="R397" s="56"/>
      <c r="S397" s="56"/>
      <c r="T397" s="56"/>
      <c r="U397" s="56"/>
      <c r="V397" s="56"/>
      <c r="W397" s="56"/>
      <c r="X397" s="56"/>
      <c r="Y397" s="56"/>
      <c r="Z397" s="56"/>
      <c r="AA397" s="56"/>
      <c r="AB397" s="56"/>
    </row>
    <row r="398" spans="2:28" ht="15.75" customHeight="1">
      <c r="B398" s="55"/>
      <c r="C398" s="56"/>
      <c r="D398" s="56"/>
      <c r="E398" s="55"/>
      <c r="F398" s="56"/>
      <c r="G398" s="56"/>
      <c r="H398" s="56"/>
      <c r="I398" s="56"/>
      <c r="J398" s="56"/>
      <c r="K398" s="56"/>
      <c r="L398" s="56"/>
      <c r="M398" s="56"/>
      <c r="N398" s="56"/>
      <c r="O398" s="56"/>
      <c r="P398" s="56"/>
      <c r="Q398" s="56"/>
      <c r="R398" s="56"/>
      <c r="S398" s="56"/>
      <c r="T398" s="56"/>
      <c r="U398" s="56"/>
      <c r="V398" s="56"/>
      <c r="W398" s="56"/>
      <c r="X398" s="56"/>
      <c r="Y398" s="56"/>
      <c r="Z398" s="56"/>
      <c r="AA398" s="56"/>
      <c r="AB398" s="56"/>
    </row>
    <row r="399" spans="2:28" ht="15.75" customHeight="1">
      <c r="B399" s="55"/>
      <c r="C399" s="56"/>
      <c r="D399" s="56"/>
      <c r="E399" s="55"/>
      <c r="F399" s="56"/>
      <c r="G399" s="56"/>
      <c r="H399" s="56"/>
      <c r="I399" s="56"/>
      <c r="J399" s="56"/>
      <c r="K399" s="56"/>
      <c r="L399" s="56"/>
      <c r="M399" s="56"/>
      <c r="N399" s="56"/>
      <c r="O399" s="56"/>
      <c r="P399" s="56"/>
      <c r="Q399" s="56"/>
      <c r="R399" s="56"/>
      <c r="S399" s="56"/>
      <c r="T399" s="56"/>
      <c r="U399" s="56"/>
      <c r="V399" s="56"/>
      <c r="W399" s="56"/>
      <c r="X399" s="56"/>
      <c r="Y399" s="56"/>
      <c r="Z399" s="56"/>
      <c r="AA399" s="56"/>
      <c r="AB399" s="56"/>
    </row>
    <row r="400" spans="2:28" ht="15.75" customHeight="1">
      <c r="B400" s="55"/>
      <c r="C400" s="56"/>
      <c r="D400" s="56"/>
      <c r="E400" s="55"/>
      <c r="F400" s="56"/>
      <c r="G400" s="56"/>
      <c r="H400" s="56"/>
      <c r="I400" s="56"/>
      <c r="J400" s="56"/>
      <c r="K400" s="56"/>
      <c r="L400" s="56"/>
      <c r="M400" s="56"/>
      <c r="N400" s="56"/>
      <c r="O400" s="56"/>
      <c r="P400" s="56"/>
      <c r="Q400" s="56"/>
      <c r="R400" s="56"/>
      <c r="S400" s="56"/>
      <c r="T400" s="56"/>
      <c r="U400" s="56"/>
      <c r="V400" s="56"/>
      <c r="W400" s="56"/>
      <c r="X400" s="56"/>
      <c r="Y400" s="56"/>
      <c r="Z400" s="56"/>
      <c r="AA400" s="56"/>
      <c r="AB400" s="56"/>
    </row>
    <row r="401" spans="2:28" ht="15.75" customHeight="1">
      <c r="B401" s="55"/>
      <c r="C401" s="56"/>
      <c r="D401" s="56"/>
      <c r="E401" s="55"/>
      <c r="F401" s="56"/>
      <c r="G401" s="56"/>
      <c r="H401" s="56"/>
      <c r="I401" s="56"/>
      <c r="J401" s="56"/>
      <c r="K401" s="56"/>
      <c r="L401" s="56"/>
      <c r="M401" s="56"/>
      <c r="N401" s="56"/>
      <c r="O401" s="56"/>
      <c r="P401" s="56"/>
      <c r="Q401" s="56"/>
      <c r="R401" s="56"/>
      <c r="S401" s="56"/>
      <c r="T401" s="56"/>
      <c r="U401" s="56"/>
      <c r="V401" s="56"/>
      <c r="W401" s="56"/>
      <c r="X401" s="56"/>
      <c r="Y401" s="56"/>
      <c r="Z401" s="56"/>
      <c r="AA401" s="56"/>
      <c r="AB401" s="56"/>
    </row>
    <row r="402" spans="2:28" ht="15.75" customHeight="1">
      <c r="B402" s="55"/>
      <c r="C402" s="56"/>
      <c r="D402" s="56"/>
      <c r="E402" s="55"/>
      <c r="F402" s="56"/>
      <c r="G402" s="56"/>
      <c r="H402" s="56"/>
      <c r="I402" s="56"/>
      <c r="J402" s="56"/>
      <c r="K402" s="56"/>
      <c r="L402" s="56"/>
      <c r="M402" s="56"/>
      <c r="N402" s="56"/>
      <c r="O402" s="56"/>
      <c r="P402" s="56"/>
      <c r="Q402" s="56"/>
      <c r="R402" s="56"/>
      <c r="S402" s="56"/>
      <c r="T402" s="56"/>
      <c r="U402" s="56"/>
      <c r="V402" s="56"/>
      <c r="W402" s="56"/>
      <c r="X402" s="56"/>
      <c r="Y402" s="56"/>
      <c r="Z402" s="56"/>
      <c r="AA402" s="56"/>
      <c r="AB402" s="56"/>
    </row>
    <row r="403" spans="2:28" ht="15.75" customHeight="1">
      <c r="B403" s="55"/>
      <c r="C403" s="56"/>
      <c r="D403" s="56"/>
      <c r="E403" s="55"/>
      <c r="F403" s="56"/>
      <c r="G403" s="56"/>
      <c r="H403" s="56"/>
      <c r="I403" s="56"/>
      <c r="J403" s="56"/>
      <c r="K403" s="56"/>
      <c r="L403" s="56"/>
      <c r="M403" s="56"/>
      <c r="N403" s="56"/>
      <c r="O403" s="56"/>
      <c r="P403" s="56"/>
      <c r="Q403" s="56"/>
      <c r="R403" s="56"/>
      <c r="S403" s="56"/>
      <c r="T403" s="56"/>
      <c r="U403" s="56"/>
      <c r="V403" s="56"/>
      <c r="W403" s="56"/>
      <c r="X403" s="56"/>
      <c r="Y403" s="56"/>
      <c r="Z403" s="56"/>
      <c r="AA403" s="56"/>
      <c r="AB403" s="56"/>
    </row>
    <row r="404" spans="2:28" ht="15.75" customHeight="1">
      <c r="B404" s="55"/>
      <c r="C404" s="56"/>
      <c r="D404" s="56"/>
      <c r="E404" s="55"/>
      <c r="F404" s="56"/>
      <c r="G404" s="56"/>
      <c r="H404" s="56"/>
      <c r="I404" s="56"/>
      <c r="J404" s="56"/>
      <c r="K404" s="56"/>
      <c r="L404" s="56"/>
      <c r="M404" s="56"/>
      <c r="N404" s="56"/>
      <c r="O404" s="56"/>
      <c r="P404" s="56"/>
      <c r="Q404" s="56"/>
      <c r="R404" s="56"/>
      <c r="S404" s="56"/>
      <c r="T404" s="56"/>
      <c r="U404" s="56"/>
      <c r="V404" s="56"/>
      <c r="W404" s="56"/>
      <c r="X404" s="56"/>
      <c r="Y404" s="56"/>
      <c r="Z404" s="56"/>
      <c r="AA404" s="56"/>
      <c r="AB404" s="56"/>
    </row>
    <row r="405" spans="2:28" ht="15.75" customHeight="1">
      <c r="B405" s="55"/>
      <c r="C405" s="56"/>
      <c r="D405" s="56"/>
      <c r="E405" s="55"/>
      <c r="F405" s="56"/>
      <c r="G405" s="56"/>
      <c r="H405" s="56"/>
      <c r="I405" s="56"/>
      <c r="J405" s="56"/>
      <c r="K405" s="56"/>
      <c r="L405" s="56"/>
      <c r="M405" s="56"/>
      <c r="N405" s="56"/>
      <c r="O405" s="56"/>
      <c r="P405" s="56"/>
      <c r="Q405" s="56"/>
      <c r="R405" s="56"/>
      <c r="S405" s="56"/>
      <c r="T405" s="56"/>
      <c r="U405" s="56"/>
      <c r="V405" s="56"/>
      <c r="W405" s="56"/>
      <c r="X405" s="56"/>
      <c r="Y405" s="56"/>
      <c r="Z405" s="56"/>
      <c r="AA405" s="56"/>
      <c r="AB405" s="56"/>
    </row>
    <row r="406" spans="2:28" ht="15.75" customHeight="1">
      <c r="B406" s="55"/>
      <c r="C406" s="56"/>
      <c r="D406" s="56"/>
      <c r="E406" s="55"/>
      <c r="F406" s="56"/>
      <c r="G406" s="56"/>
      <c r="H406" s="56"/>
      <c r="I406" s="56"/>
      <c r="J406" s="56"/>
      <c r="K406" s="56"/>
      <c r="L406" s="56"/>
      <c r="M406" s="56"/>
      <c r="N406" s="56"/>
      <c r="O406" s="56"/>
      <c r="P406" s="56"/>
      <c r="Q406" s="56"/>
      <c r="R406" s="56"/>
      <c r="S406" s="56"/>
      <c r="T406" s="56"/>
      <c r="U406" s="56"/>
      <c r="V406" s="56"/>
      <c r="W406" s="56"/>
      <c r="X406" s="56"/>
      <c r="Y406" s="56"/>
      <c r="Z406" s="56"/>
      <c r="AA406" s="56"/>
      <c r="AB406" s="56"/>
    </row>
    <row r="407" spans="2:28" ht="15.75" customHeight="1">
      <c r="B407" s="55"/>
      <c r="C407" s="56"/>
      <c r="D407" s="56"/>
      <c r="E407" s="55"/>
      <c r="F407" s="56"/>
      <c r="G407" s="56"/>
      <c r="H407" s="56"/>
      <c r="I407" s="56"/>
      <c r="J407" s="56"/>
      <c r="K407" s="56"/>
      <c r="L407" s="56"/>
      <c r="M407" s="56"/>
      <c r="N407" s="56"/>
      <c r="O407" s="56"/>
      <c r="P407" s="56"/>
      <c r="Q407" s="56"/>
      <c r="R407" s="56"/>
      <c r="S407" s="56"/>
      <c r="T407" s="56"/>
      <c r="U407" s="56"/>
      <c r="V407" s="56"/>
      <c r="W407" s="56"/>
      <c r="X407" s="56"/>
      <c r="Y407" s="56"/>
      <c r="Z407" s="56"/>
      <c r="AA407" s="56"/>
      <c r="AB407" s="56"/>
    </row>
    <row r="408" spans="2:28" ht="15.75" customHeight="1">
      <c r="B408" s="55"/>
      <c r="C408" s="56"/>
      <c r="D408" s="56"/>
      <c r="E408" s="55"/>
      <c r="F408" s="56"/>
      <c r="G408" s="56"/>
      <c r="H408" s="56"/>
      <c r="I408" s="56"/>
      <c r="J408" s="56"/>
      <c r="K408" s="56"/>
      <c r="L408" s="56"/>
      <c r="M408" s="56"/>
      <c r="N408" s="56"/>
      <c r="O408" s="56"/>
      <c r="P408" s="56"/>
      <c r="Q408" s="56"/>
      <c r="R408" s="56"/>
      <c r="S408" s="56"/>
      <c r="T408" s="56"/>
      <c r="U408" s="56"/>
      <c r="V408" s="56"/>
      <c r="W408" s="56"/>
      <c r="X408" s="56"/>
      <c r="Y408" s="56"/>
      <c r="Z408" s="56"/>
      <c r="AA408" s="56"/>
      <c r="AB408" s="56"/>
    </row>
    <row r="409" spans="2:28" ht="15.75" customHeight="1">
      <c r="B409" s="55"/>
      <c r="C409" s="56"/>
      <c r="D409" s="56"/>
      <c r="E409" s="55"/>
      <c r="F409" s="56"/>
      <c r="G409" s="56"/>
      <c r="H409" s="56"/>
      <c r="I409" s="56"/>
      <c r="J409" s="56"/>
      <c r="K409" s="56"/>
      <c r="L409" s="56"/>
      <c r="M409" s="56"/>
      <c r="N409" s="56"/>
      <c r="O409" s="56"/>
      <c r="P409" s="56"/>
      <c r="Q409" s="56"/>
      <c r="R409" s="56"/>
      <c r="S409" s="56"/>
      <c r="T409" s="56"/>
      <c r="U409" s="56"/>
      <c r="V409" s="56"/>
      <c r="W409" s="56"/>
      <c r="X409" s="56"/>
      <c r="Y409" s="56"/>
      <c r="Z409" s="56"/>
      <c r="AA409" s="56"/>
      <c r="AB409" s="56"/>
    </row>
    <row r="410" spans="2:28" ht="15.75" customHeight="1">
      <c r="B410" s="55"/>
      <c r="C410" s="56"/>
      <c r="D410" s="56"/>
      <c r="E410" s="55"/>
      <c r="F410" s="56"/>
      <c r="G410" s="56"/>
      <c r="H410" s="56"/>
      <c r="I410" s="56"/>
      <c r="J410" s="56"/>
      <c r="K410" s="56"/>
      <c r="L410" s="56"/>
      <c r="M410" s="56"/>
      <c r="N410" s="56"/>
      <c r="O410" s="56"/>
      <c r="P410" s="56"/>
      <c r="Q410" s="56"/>
      <c r="R410" s="56"/>
      <c r="S410" s="56"/>
      <c r="T410" s="56"/>
      <c r="U410" s="56"/>
      <c r="V410" s="56"/>
      <c r="W410" s="56"/>
      <c r="X410" s="56"/>
      <c r="Y410" s="56"/>
      <c r="Z410" s="56"/>
      <c r="AA410" s="56"/>
      <c r="AB410" s="56"/>
    </row>
    <row r="411" spans="2:28" ht="15.75" customHeight="1">
      <c r="B411" s="55"/>
      <c r="C411" s="56"/>
      <c r="D411" s="56"/>
      <c r="E411" s="55"/>
      <c r="F411" s="56"/>
      <c r="G411" s="56"/>
      <c r="H411" s="56"/>
      <c r="I411" s="56"/>
      <c r="J411" s="56"/>
      <c r="K411" s="56"/>
      <c r="L411" s="56"/>
      <c r="M411" s="56"/>
      <c r="N411" s="56"/>
      <c r="O411" s="56"/>
      <c r="P411" s="56"/>
      <c r="Q411" s="56"/>
      <c r="R411" s="56"/>
      <c r="S411" s="56"/>
      <c r="T411" s="56"/>
      <c r="U411" s="56"/>
      <c r="V411" s="56"/>
      <c r="W411" s="56"/>
      <c r="X411" s="56"/>
      <c r="Y411" s="56"/>
      <c r="Z411" s="56"/>
      <c r="AA411" s="56"/>
      <c r="AB411" s="56"/>
    </row>
    <row r="412" spans="2:28" ht="15.75" customHeight="1">
      <c r="B412" s="55"/>
      <c r="C412" s="56"/>
      <c r="D412" s="56"/>
      <c r="E412" s="55"/>
      <c r="F412" s="56"/>
      <c r="G412" s="56"/>
      <c r="H412" s="56"/>
      <c r="I412" s="56"/>
      <c r="J412" s="56"/>
      <c r="K412" s="56"/>
      <c r="L412" s="56"/>
      <c r="M412" s="56"/>
      <c r="N412" s="56"/>
      <c r="O412" s="56"/>
      <c r="P412" s="56"/>
      <c r="Q412" s="56"/>
      <c r="R412" s="56"/>
      <c r="S412" s="56"/>
      <c r="T412" s="56"/>
      <c r="U412" s="56"/>
      <c r="V412" s="56"/>
      <c r="W412" s="56"/>
      <c r="X412" s="56"/>
      <c r="Y412" s="56"/>
      <c r="Z412" s="56"/>
      <c r="AA412" s="56"/>
      <c r="AB412" s="56"/>
    </row>
    <row r="413" spans="2:28" ht="15.75" customHeight="1">
      <c r="B413" s="55"/>
      <c r="C413" s="56"/>
      <c r="D413" s="56"/>
      <c r="E413" s="55"/>
      <c r="F413" s="56"/>
      <c r="G413" s="56"/>
      <c r="H413" s="56"/>
      <c r="I413" s="56"/>
      <c r="J413" s="56"/>
      <c r="K413" s="56"/>
      <c r="L413" s="56"/>
      <c r="M413" s="56"/>
      <c r="N413" s="56"/>
      <c r="O413" s="56"/>
      <c r="P413" s="56"/>
      <c r="Q413" s="56"/>
      <c r="R413" s="56"/>
      <c r="S413" s="56"/>
      <c r="T413" s="56"/>
      <c r="U413" s="56"/>
      <c r="V413" s="56"/>
      <c r="W413" s="56"/>
      <c r="X413" s="56"/>
      <c r="Y413" s="56"/>
      <c r="Z413" s="56"/>
      <c r="AA413" s="56"/>
      <c r="AB413" s="56"/>
    </row>
    <row r="414" spans="2:28" ht="15.75" customHeight="1">
      <c r="B414" s="55"/>
      <c r="C414" s="56"/>
      <c r="D414" s="56"/>
      <c r="E414" s="55"/>
      <c r="F414" s="56"/>
      <c r="G414" s="56"/>
      <c r="H414" s="56"/>
      <c r="I414" s="56"/>
      <c r="J414" s="56"/>
      <c r="K414" s="56"/>
      <c r="L414" s="56"/>
      <c r="M414" s="56"/>
      <c r="N414" s="56"/>
      <c r="O414" s="56"/>
      <c r="P414" s="56"/>
      <c r="Q414" s="56"/>
      <c r="R414" s="56"/>
      <c r="S414" s="56"/>
      <c r="T414" s="56"/>
      <c r="U414" s="56"/>
      <c r="V414" s="56"/>
      <c r="W414" s="56"/>
      <c r="X414" s="56"/>
      <c r="Y414" s="56"/>
      <c r="Z414" s="56"/>
      <c r="AA414" s="56"/>
      <c r="AB414" s="56"/>
    </row>
    <row r="415" spans="2:28" ht="15.75" customHeight="1">
      <c r="B415" s="55"/>
      <c r="C415" s="56"/>
      <c r="D415" s="56"/>
      <c r="E415" s="55"/>
      <c r="F415" s="56"/>
      <c r="G415" s="56"/>
      <c r="H415" s="56"/>
      <c r="I415" s="56"/>
      <c r="J415" s="56"/>
      <c r="K415" s="56"/>
      <c r="L415" s="56"/>
      <c r="M415" s="56"/>
      <c r="N415" s="56"/>
      <c r="O415" s="56"/>
      <c r="P415" s="56"/>
      <c r="Q415" s="56"/>
      <c r="R415" s="56"/>
      <c r="S415" s="56"/>
      <c r="T415" s="56"/>
      <c r="U415" s="56"/>
      <c r="V415" s="56"/>
      <c r="W415" s="56"/>
      <c r="X415" s="56"/>
      <c r="Y415" s="56"/>
      <c r="Z415" s="56"/>
      <c r="AA415" s="56"/>
      <c r="AB415" s="56"/>
    </row>
    <row r="416" spans="2:28" ht="15.75" customHeight="1">
      <c r="B416" s="55"/>
      <c r="C416" s="56"/>
      <c r="D416" s="56"/>
      <c r="E416" s="55"/>
      <c r="F416" s="56"/>
      <c r="G416" s="56"/>
      <c r="H416" s="56"/>
      <c r="I416" s="56"/>
      <c r="J416" s="56"/>
      <c r="K416" s="56"/>
      <c r="L416" s="56"/>
      <c r="M416" s="56"/>
      <c r="N416" s="56"/>
      <c r="O416" s="56"/>
      <c r="P416" s="56"/>
      <c r="Q416" s="56"/>
      <c r="R416" s="56"/>
      <c r="S416" s="56"/>
      <c r="T416" s="56"/>
      <c r="U416" s="56"/>
      <c r="V416" s="56"/>
      <c r="W416" s="56"/>
      <c r="X416" s="56"/>
      <c r="Y416" s="56"/>
      <c r="Z416" s="56"/>
      <c r="AA416" s="56"/>
      <c r="AB416" s="56"/>
    </row>
    <row r="417" spans="2:28" ht="15.75" customHeight="1">
      <c r="B417" s="55"/>
      <c r="C417" s="56"/>
      <c r="D417" s="56"/>
      <c r="E417" s="55"/>
      <c r="F417" s="56"/>
      <c r="G417" s="56"/>
      <c r="H417" s="56"/>
      <c r="I417" s="56"/>
      <c r="J417" s="56"/>
      <c r="K417" s="56"/>
      <c r="L417" s="56"/>
      <c r="M417" s="56"/>
      <c r="N417" s="56"/>
      <c r="O417" s="56"/>
      <c r="P417" s="56"/>
      <c r="Q417" s="56"/>
      <c r="R417" s="56"/>
      <c r="S417" s="56"/>
      <c r="T417" s="56"/>
      <c r="U417" s="56"/>
      <c r="V417" s="56"/>
      <c r="W417" s="56"/>
      <c r="X417" s="56"/>
      <c r="Y417" s="56"/>
      <c r="Z417" s="56"/>
      <c r="AA417" s="56"/>
      <c r="AB417" s="56"/>
    </row>
    <row r="418" spans="2:28" ht="15.75" customHeight="1">
      <c r="B418" s="55"/>
      <c r="C418" s="56"/>
      <c r="D418" s="56"/>
      <c r="E418" s="55"/>
      <c r="F418" s="56"/>
      <c r="G418" s="56"/>
      <c r="H418" s="56"/>
      <c r="I418" s="56"/>
      <c r="J418" s="56"/>
      <c r="K418" s="56"/>
      <c r="L418" s="56"/>
      <c r="M418" s="56"/>
      <c r="N418" s="56"/>
      <c r="O418" s="56"/>
      <c r="P418" s="56"/>
      <c r="Q418" s="56"/>
      <c r="R418" s="56"/>
      <c r="S418" s="56"/>
      <c r="T418" s="56"/>
      <c r="U418" s="56"/>
      <c r="V418" s="56"/>
      <c r="W418" s="56"/>
      <c r="X418" s="56"/>
      <c r="Y418" s="56"/>
      <c r="Z418" s="56"/>
      <c r="AA418" s="56"/>
      <c r="AB418" s="56"/>
    </row>
    <row r="419" spans="2:28" ht="15.75" customHeight="1">
      <c r="B419" s="55"/>
      <c r="C419" s="56"/>
      <c r="D419" s="56"/>
      <c r="E419" s="55"/>
      <c r="F419" s="56"/>
      <c r="G419" s="56"/>
      <c r="H419" s="56"/>
      <c r="I419" s="56"/>
      <c r="J419" s="56"/>
      <c r="K419" s="56"/>
      <c r="L419" s="56"/>
      <c r="M419" s="56"/>
      <c r="N419" s="56"/>
      <c r="O419" s="56"/>
      <c r="P419" s="56"/>
      <c r="Q419" s="56"/>
      <c r="R419" s="56"/>
      <c r="S419" s="56"/>
      <c r="T419" s="56"/>
      <c r="U419" s="56"/>
      <c r="V419" s="56"/>
      <c r="W419" s="56"/>
      <c r="X419" s="56"/>
      <c r="Y419" s="56"/>
      <c r="Z419" s="56"/>
      <c r="AA419" s="56"/>
      <c r="AB419" s="56"/>
    </row>
    <row r="420" spans="2:28" ht="15.75" customHeight="1">
      <c r="B420" s="55"/>
      <c r="C420" s="56"/>
      <c r="D420" s="56"/>
      <c r="E420" s="55"/>
      <c r="F420" s="56"/>
      <c r="G420" s="56"/>
      <c r="H420" s="56"/>
      <c r="I420" s="56"/>
      <c r="J420" s="56"/>
      <c r="K420" s="56"/>
      <c r="L420" s="56"/>
      <c r="M420" s="56"/>
      <c r="N420" s="56"/>
      <c r="O420" s="56"/>
      <c r="P420" s="56"/>
      <c r="Q420" s="56"/>
      <c r="R420" s="56"/>
      <c r="S420" s="56"/>
      <c r="T420" s="56"/>
      <c r="U420" s="56"/>
      <c r="V420" s="56"/>
      <c r="W420" s="56"/>
      <c r="X420" s="56"/>
      <c r="Y420" s="56"/>
      <c r="Z420" s="56"/>
      <c r="AA420" s="56"/>
      <c r="AB420" s="56"/>
    </row>
    <row r="421" spans="2:28" ht="15.75" customHeight="1">
      <c r="B421" s="55"/>
      <c r="C421" s="56"/>
      <c r="D421" s="56"/>
      <c r="E421" s="55"/>
      <c r="F421" s="56"/>
      <c r="G421" s="56"/>
      <c r="H421" s="56"/>
      <c r="I421" s="56"/>
      <c r="J421" s="56"/>
      <c r="K421" s="56"/>
      <c r="L421" s="56"/>
      <c r="M421" s="56"/>
      <c r="N421" s="56"/>
      <c r="O421" s="56"/>
      <c r="P421" s="56"/>
      <c r="Q421" s="56"/>
      <c r="R421" s="56"/>
      <c r="S421" s="56"/>
      <c r="T421" s="56"/>
      <c r="U421" s="56"/>
      <c r="V421" s="56"/>
      <c r="W421" s="56"/>
      <c r="X421" s="56"/>
      <c r="Y421" s="56"/>
      <c r="Z421" s="56"/>
      <c r="AA421" s="56"/>
      <c r="AB421" s="56"/>
    </row>
    <row r="422" spans="2:28" ht="15.75" customHeight="1">
      <c r="B422" s="55"/>
      <c r="C422" s="56"/>
      <c r="D422" s="56"/>
      <c r="E422" s="55"/>
      <c r="F422" s="56"/>
      <c r="G422" s="56"/>
      <c r="H422" s="56"/>
      <c r="I422" s="56"/>
      <c r="J422" s="56"/>
      <c r="K422" s="56"/>
      <c r="L422" s="56"/>
      <c r="M422" s="56"/>
      <c r="N422" s="56"/>
      <c r="O422" s="56"/>
      <c r="P422" s="56"/>
      <c r="Q422" s="56"/>
      <c r="R422" s="56"/>
      <c r="S422" s="56"/>
      <c r="T422" s="56"/>
      <c r="U422" s="56"/>
      <c r="V422" s="56"/>
      <c r="W422" s="56"/>
      <c r="X422" s="56"/>
      <c r="Y422" s="56"/>
      <c r="Z422" s="56"/>
      <c r="AA422" s="56"/>
      <c r="AB422" s="56"/>
    </row>
    <row r="423" spans="2:28" ht="15.75" customHeight="1">
      <c r="B423" s="55"/>
      <c r="C423" s="56"/>
      <c r="D423" s="56"/>
      <c r="E423" s="55"/>
      <c r="F423" s="56"/>
      <c r="G423" s="56"/>
      <c r="H423" s="56"/>
      <c r="I423" s="56"/>
      <c r="J423" s="56"/>
      <c r="K423" s="56"/>
      <c r="L423" s="56"/>
      <c r="M423" s="56"/>
      <c r="N423" s="56"/>
      <c r="O423" s="56"/>
      <c r="P423" s="56"/>
      <c r="Q423" s="56"/>
      <c r="R423" s="56"/>
      <c r="S423" s="56"/>
      <c r="T423" s="56"/>
      <c r="U423" s="56"/>
      <c r="V423" s="56"/>
      <c r="W423" s="56"/>
      <c r="X423" s="56"/>
      <c r="Y423" s="56"/>
      <c r="Z423" s="56"/>
      <c r="AA423" s="56"/>
      <c r="AB423" s="56"/>
    </row>
    <row r="424" spans="2:28" ht="15.75" customHeight="1">
      <c r="B424" s="55"/>
      <c r="C424" s="56"/>
      <c r="D424" s="56"/>
      <c r="E424" s="55"/>
      <c r="F424" s="56"/>
      <c r="G424" s="56"/>
      <c r="H424" s="56"/>
      <c r="I424" s="56"/>
      <c r="J424" s="56"/>
      <c r="K424" s="56"/>
      <c r="L424" s="56"/>
      <c r="M424" s="56"/>
      <c r="N424" s="56"/>
      <c r="O424" s="56"/>
      <c r="P424" s="56"/>
      <c r="Q424" s="56"/>
      <c r="R424" s="56"/>
      <c r="S424" s="56"/>
      <c r="T424" s="56"/>
      <c r="U424" s="56"/>
      <c r="V424" s="56"/>
      <c r="W424" s="56"/>
      <c r="X424" s="56"/>
      <c r="Y424" s="56"/>
      <c r="Z424" s="56"/>
      <c r="AA424" s="56"/>
      <c r="AB424" s="56"/>
    </row>
    <row r="425" spans="2:28" ht="15.75" customHeight="1">
      <c r="B425" s="55"/>
      <c r="C425" s="56"/>
      <c r="D425" s="56"/>
      <c r="E425" s="55"/>
      <c r="F425" s="56"/>
      <c r="G425" s="56"/>
      <c r="H425" s="56"/>
      <c r="I425" s="56"/>
      <c r="J425" s="56"/>
      <c r="K425" s="56"/>
      <c r="L425" s="56"/>
      <c r="M425" s="56"/>
      <c r="N425" s="56"/>
      <c r="O425" s="56"/>
      <c r="P425" s="56"/>
      <c r="Q425" s="56"/>
      <c r="R425" s="56"/>
      <c r="S425" s="56"/>
      <c r="T425" s="56"/>
      <c r="U425" s="56"/>
      <c r="V425" s="56"/>
      <c r="W425" s="56"/>
      <c r="X425" s="56"/>
      <c r="Y425" s="56"/>
      <c r="Z425" s="56"/>
      <c r="AA425" s="56"/>
      <c r="AB425" s="56"/>
    </row>
    <row r="426" spans="2:28" ht="15.75" customHeight="1">
      <c r="B426" s="55"/>
      <c r="C426" s="56"/>
      <c r="D426" s="56"/>
      <c r="E426" s="55"/>
      <c r="F426" s="56"/>
      <c r="G426" s="56"/>
      <c r="H426" s="56"/>
      <c r="I426" s="56"/>
      <c r="J426" s="56"/>
      <c r="K426" s="56"/>
      <c r="L426" s="56"/>
      <c r="M426" s="56"/>
      <c r="N426" s="56"/>
      <c r="O426" s="56"/>
      <c r="P426" s="56"/>
      <c r="Q426" s="56"/>
      <c r="R426" s="56"/>
      <c r="S426" s="56"/>
      <c r="T426" s="56"/>
      <c r="U426" s="56"/>
      <c r="V426" s="56"/>
      <c r="W426" s="56"/>
      <c r="X426" s="56"/>
      <c r="Y426" s="56"/>
      <c r="Z426" s="56"/>
      <c r="AA426" s="56"/>
      <c r="AB426" s="56"/>
    </row>
    <row r="427" spans="2:28" ht="15.75" customHeight="1">
      <c r="B427" s="55"/>
      <c r="C427" s="56"/>
      <c r="D427" s="56"/>
      <c r="E427" s="55"/>
      <c r="F427" s="56"/>
      <c r="G427" s="56"/>
      <c r="H427" s="56"/>
      <c r="I427" s="56"/>
      <c r="J427" s="56"/>
      <c r="K427" s="56"/>
      <c r="L427" s="56"/>
      <c r="M427" s="56"/>
      <c r="N427" s="56"/>
      <c r="O427" s="56"/>
      <c r="P427" s="56"/>
      <c r="Q427" s="56"/>
      <c r="R427" s="56"/>
      <c r="S427" s="56"/>
      <c r="T427" s="56"/>
      <c r="U427" s="56"/>
      <c r="V427" s="56"/>
      <c r="W427" s="56"/>
      <c r="X427" s="56"/>
      <c r="Y427" s="56"/>
      <c r="Z427" s="56"/>
      <c r="AA427" s="56"/>
      <c r="AB427" s="56"/>
    </row>
    <row r="428" spans="2:28" ht="15.75" customHeight="1">
      <c r="B428" s="55"/>
      <c r="C428" s="56"/>
      <c r="D428" s="56"/>
      <c r="E428" s="55"/>
      <c r="F428" s="56"/>
      <c r="G428" s="56"/>
      <c r="H428" s="56"/>
      <c r="I428" s="56"/>
      <c r="J428" s="56"/>
      <c r="K428" s="56"/>
      <c r="L428" s="56"/>
      <c r="M428" s="56"/>
      <c r="N428" s="56"/>
      <c r="O428" s="56"/>
      <c r="P428" s="56"/>
      <c r="Q428" s="56"/>
      <c r="R428" s="56"/>
      <c r="S428" s="56"/>
      <c r="T428" s="56"/>
      <c r="U428" s="56"/>
      <c r="V428" s="56"/>
      <c r="W428" s="56"/>
      <c r="X428" s="56"/>
      <c r="Y428" s="56"/>
      <c r="Z428" s="56"/>
      <c r="AA428" s="56"/>
      <c r="AB428" s="56"/>
    </row>
    <row r="429" spans="2:28" ht="15.75" customHeight="1">
      <c r="B429" s="55"/>
      <c r="C429" s="56"/>
      <c r="D429" s="56"/>
      <c r="E429" s="55"/>
      <c r="F429" s="56"/>
      <c r="G429" s="56"/>
      <c r="H429" s="56"/>
      <c r="I429" s="56"/>
      <c r="J429" s="56"/>
      <c r="K429" s="56"/>
      <c r="L429" s="56"/>
      <c r="M429" s="56"/>
      <c r="N429" s="56"/>
      <c r="O429" s="56"/>
      <c r="P429" s="56"/>
      <c r="Q429" s="56"/>
      <c r="R429" s="56"/>
      <c r="S429" s="56"/>
      <c r="T429" s="56"/>
      <c r="U429" s="56"/>
      <c r="V429" s="56"/>
      <c r="W429" s="56"/>
      <c r="X429" s="56"/>
      <c r="Y429" s="56"/>
      <c r="Z429" s="56"/>
      <c r="AA429" s="56"/>
      <c r="AB429" s="56"/>
    </row>
    <row r="430" spans="2:28" ht="15.75" customHeight="1">
      <c r="B430" s="55"/>
      <c r="C430" s="56"/>
      <c r="D430" s="56"/>
      <c r="E430" s="55"/>
      <c r="F430" s="56"/>
      <c r="G430" s="56"/>
      <c r="H430" s="56"/>
      <c r="I430" s="56"/>
      <c r="J430" s="56"/>
      <c r="K430" s="56"/>
      <c r="L430" s="56"/>
      <c r="M430" s="56"/>
      <c r="N430" s="56"/>
      <c r="O430" s="56"/>
      <c r="P430" s="56"/>
      <c r="Q430" s="56"/>
      <c r="R430" s="56"/>
      <c r="S430" s="56"/>
      <c r="T430" s="56"/>
      <c r="U430" s="56"/>
      <c r="V430" s="56"/>
      <c r="W430" s="56"/>
      <c r="X430" s="56"/>
      <c r="Y430" s="56"/>
      <c r="Z430" s="56"/>
      <c r="AA430" s="56"/>
      <c r="AB430" s="56"/>
    </row>
    <row r="431" spans="2:28" ht="15.75" customHeight="1">
      <c r="B431" s="55"/>
      <c r="C431" s="56"/>
      <c r="D431" s="56"/>
      <c r="E431" s="55"/>
      <c r="F431" s="56"/>
      <c r="G431" s="56"/>
      <c r="H431" s="56"/>
      <c r="I431" s="56"/>
      <c r="J431" s="56"/>
      <c r="K431" s="56"/>
      <c r="L431" s="56"/>
      <c r="M431" s="56"/>
      <c r="N431" s="56"/>
      <c r="O431" s="56"/>
      <c r="P431" s="56"/>
      <c r="Q431" s="56"/>
      <c r="R431" s="56"/>
      <c r="S431" s="56"/>
      <c r="T431" s="56"/>
      <c r="U431" s="56"/>
      <c r="V431" s="56"/>
      <c r="W431" s="56"/>
      <c r="X431" s="56"/>
      <c r="Y431" s="56"/>
      <c r="Z431" s="56"/>
      <c r="AA431" s="56"/>
      <c r="AB431" s="56"/>
    </row>
    <row r="432" spans="2:28" ht="15.75" customHeight="1">
      <c r="B432" s="55"/>
      <c r="C432" s="56"/>
      <c r="D432" s="56"/>
      <c r="E432" s="55"/>
      <c r="F432" s="56"/>
      <c r="G432" s="56"/>
      <c r="H432" s="56"/>
      <c r="I432" s="56"/>
      <c r="J432" s="56"/>
      <c r="K432" s="56"/>
      <c r="L432" s="56"/>
      <c r="M432" s="56"/>
      <c r="N432" s="56"/>
      <c r="O432" s="56"/>
      <c r="P432" s="56"/>
      <c r="Q432" s="56"/>
      <c r="R432" s="56"/>
      <c r="S432" s="56"/>
      <c r="T432" s="56"/>
      <c r="U432" s="56"/>
      <c r="V432" s="56"/>
      <c r="W432" s="56"/>
      <c r="X432" s="56"/>
      <c r="Y432" s="56"/>
      <c r="Z432" s="56"/>
      <c r="AA432" s="56"/>
      <c r="AB432" s="56"/>
    </row>
    <row r="433" spans="2:28" ht="15.75" customHeight="1">
      <c r="B433" s="55"/>
      <c r="C433" s="56"/>
      <c r="D433" s="56"/>
      <c r="E433" s="55"/>
      <c r="F433" s="56"/>
      <c r="G433" s="56"/>
      <c r="H433" s="56"/>
      <c r="I433" s="56"/>
      <c r="J433" s="56"/>
      <c r="K433" s="56"/>
      <c r="L433" s="56"/>
      <c r="M433" s="56"/>
      <c r="N433" s="56"/>
      <c r="O433" s="56"/>
      <c r="P433" s="56"/>
      <c r="Q433" s="56"/>
      <c r="R433" s="56"/>
      <c r="S433" s="56"/>
      <c r="T433" s="56"/>
      <c r="U433" s="56"/>
      <c r="V433" s="56"/>
      <c r="W433" s="56"/>
      <c r="X433" s="56"/>
      <c r="Y433" s="56"/>
      <c r="Z433" s="56"/>
      <c r="AA433" s="56"/>
      <c r="AB433" s="56"/>
    </row>
    <row r="434" spans="2:28" ht="15.75" customHeight="1">
      <c r="B434" s="55"/>
      <c r="C434" s="56"/>
      <c r="D434" s="56"/>
      <c r="E434" s="55"/>
      <c r="F434" s="56"/>
      <c r="G434" s="56"/>
      <c r="H434" s="56"/>
      <c r="I434" s="56"/>
      <c r="J434" s="56"/>
      <c r="K434" s="56"/>
      <c r="L434" s="56"/>
      <c r="M434" s="56"/>
      <c r="N434" s="56"/>
      <c r="O434" s="56"/>
      <c r="P434" s="56"/>
      <c r="Q434" s="56"/>
      <c r="R434" s="56"/>
      <c r="S434" s="56"/>
      <c r="T434" s="56"/>
      <c r="U434" s="56"/>
      <c r="V434" s="56"/>
      <c r="W434" s="56"/>
      <c r="X434" s="56"/>
      <c r="Y434" s="56"/>
      <c r="Z434" s="56"/>
      <c r="AA434" s="56"/>
      <c r="AB434" s="56"/>
    </row>
    <row r="435" spans="2:28" ht="15.75" customHeight="1">
      <c r="B435" s="55"/>
      <c r="C435" s="56"/>
      <c r="D435" s="56"/>
      <c r="E435" s="55"/>
      <c r="F435" s="56"/>
      <c r="G435" s="56"/>
      <c r="H435" s="56"/>
      <c r="I435" s="56"/>
      <c r="J435" s="56"/>
      <c r="K435" s="56"/>
      <c r="L435" s="56"/>
      <c r="M435" s="56"/>
      <c r="N435" s="56"/>
      <c r="O435" s="56"/>
      <c r="P435" s="56"/>
      <c r="Q435" s="56"/>
      <c r="R435" s="56"/>
      <c r="S435" s="56"/>
      <c r="T435" s="56"/>
      <c r="U435" s="56"/>
      <c r="V435" s="56"/>
      <c r="W435" s="56"/>
      <c r="X435" s="56"/>
      <c r="Y435" s="56"/>
      <c r="Z435" s="56"/>
      <c r="AA435" s="56"/>
      <c r="AB435" s="56"/>
    </row>
    <row r="436" spans="2:28" ht="15.75" customHeight="1">
      <c r="B436" s="55"/>
      <c r="C436" s="56"/>
      <c r="D436" s="56"/>
      <c r="E436" s="55"/>
      <c r="F436" s="56"/>
      <c r="G436" s="56"/>
      <c r="H436" s="56"/>
      <c r="I436" s="56"/>
      <c r="J436" s="56"/>
      <c r="K436" s="56"/>
      <c r="L436" s="56"/>
      <c r="M436" s="56"/>
      <c r="N436" s="56"/>
      <c r="O436" s="56"/>
      <c r="P436" s="56"/>
      <c r="Q436" s="56"/>
      <c r="R436" s="56"/>
      <c r="S436" s="56"/>
      <c r="T436" s="56"/>
      <c r="U436" s="56"/>
      <c r="V436" s="56"/>
      <c r="W436" s="56"/>
      <c r="X436" s="56"/>
      <c r="Y436" s="56"/>
      <c r="Z436" s="56"/>
      <c r="AA436" s="56"/>
      <c r="AB436" s="56"/>
    </row>
    <row r="437" spans="2:28" ht="15.75" customHeight="1">
      <c r="B437" s="55"/>
      <c r="C437" s="56"/>
      <c r="D437" s="56"/>
      <c r="E437" s="55"/>
      <c r="F437" s="56"/>
      <c r="G437" s="56"/>
      <c r="H437" s="56"/>
      <c r="I437" s="56"/>
      <c r="J437" s="56"/>
      <c r="K437" s="56"/>
      <c r="L437" s="56"/>
      <c r="M437" s="56"/>
      <c r="N437" s="56"/>
      <c r="O437" s="56"/>
      <c r="P437" s="56"/>
      <c r="Q437" s="56"/>
      <c r="R437" s="56"/>
      <c r="S437" s="56"/>
      <c r="T437" s="56"/>
      <c r="U437" s="56"/>
      <c r="V437" s="56"/>
      <c r="W437" s="56"/>
      <c r="X437" s="56"/>
      <c r="Y437" s="56"/>
      <c r="Z437" s="56"/>
      <c r="AA437" s="56"/>
      <c r="AB437" s="56"/>
    </row>
    <row r="438" spans="2:28" ht="15.75" customHeight="1">
      <c r="B438" s="55"/>
      <c r="C438" s="56"/>
      <c r="D438" s="56"/>
      <c r="E438" s="55"/>
      <c r="F438" s="56"/>
      <c r="G438" s="56"/>
      <c r="H438" s="56"/>
      <c r="I438" s="56"/>
      <c r="J438" s="56"/>
      <c r="K438" s="56"/>
      <c r="L438" s="56"/>
      <c r="M438" s="56"/>
      <c r="N438" s="56"/>
      <c r="O438" s="56"/>
      <c r="P438" s="56"/>
      <c r="Q438" s="56"/>
      <c r="R438" s="56"/>
      <c r="S438" s="56"/>
      <c r="T438" s="56"/>
      <c r="U438" s="56"/>
      <c r="V438" s="56"/>
      <c r="W438" s="56"/>
      <c r="X438" s="56"/>
      <c r="Y438" s="56"/>
      <c r="Z438" s="56"/>
      <c r="AA438" s="56"/>
      <c r="AB438" s="56"/>
    </row>
    <row r="439" spans="2:28" ht="15.75" customHeight="1">
      <c r="B439" s="55"/>
      <c r="C439" s="56"/>
      <c r="D439" s="56"/>
      <c r="E439" s="55"/>
      <c r="F439" s="56"/>
      <c r="G439" s="56"/>
      <c r="H439" s="56"/>
      <c r="I439" s="56"/>
      <c r="J439" s="56"/>
      <c r="K439" s="56"/>
      <c r="L439" s="56"/>
      <c r="M439" s="56"/>
      <c r="N439" s="56"/>
      <c r="O439" s="56"/>
      <c r="P439" s="56"/>
      <c r="Q439" s="56"/>
      <c r="R439" s="56"/>
      <c r="S439" s="56"/>
      <c r="T439" s="56"/>
      <c r="U439" s="56"/>
      <c r="V439" s="56"/>
      <c r="W439" s="56"/>
      <c r="X439" s="56"/>
      <c r="Y439" s="56"/>
      <c r="Z439" s="56"/>
      <c r="AA439" s="56"/>
      <c r="AB439" s="56"/>
    </row>
    <row r="440" spans="2:28" ht="15.75" customHeight="1">
      <c r="B440" s="55"/>
      <c r="C440" s="56"/>
      <c r="D440" s="56"/>
      <c r="E440" s="55"/>
      <c r="F440" s="56"/>
      <c r="G440" s="56"/>
      <c r="H440" s="56"/>
      <c r="I440" s="56"/>
      <c r="J440" s="56"/>
      <c r="K440" s="56"/>
      <c r="L440" s="56"/>
      <c r="M440" s="56"/>
      <c r="N440" s="56"/>
      <c r="O440" s="56"/>
      <c r="P440" s="56"/>
      <c r="Q440" s="56"/>
      <c r="R440" s="56"/>
      <c r="S440" s="56"/>
      <c r="T440" s="56"/>
      <c r="U440" s="56"/>
      <c r="V440" s="56"/>
      <c r="W440" s="56"/>
      <c r="X440" s="56"/>
      <c r="Y440" s="56"/>
      <c r="Z440" s="56"/>
      <c r="AA440" s="56"/>
      <c r="AB440" s="56"/>
    </row>
    <row r="441" spans="2:28" ht="15.75" customHeight="1">
      <c r="B441" s="55"/>
      <c r="C441" s="56"/>
      <c r="D441" s="56"/>
      <c r="E441" s="55"/>
      <c r="F441" s="56"/>
      <c r="G441" s="56"/>
      <c r="H441" s="56"/>
      <c r="I441" s="56"/>
      <c r="J441" s="56"/>
      <c r="K441" s="56"/>
      <c r="L441" s="56"/>
      <c r="M441" s="56"/>
      <c r="N441" s="56"/>
      <c r="O441" s="56"/>
      <c r="P441" s="56"/>
      <c r="Q441" s="56"/>
      <c r="R441" s="56"/>
      <c r="S441" s="56"/>
      <c r="T441" s="56"/>
      <c r="U441" s="56"/>
      <c r="V441" s="56"/>
      <c r="W441" s="56"/>
      <c r="X441" s="56"/>
      <c r="Y441" s="56"/>
      <c r="Z441" s="56"/>
      <c r="AA441" s="56"/>
      <c r="AB441" s="56"/>
    </row>
    <row r="442" spans="2:28" ht="15.75" customHeight="1">
      <c r="B442" s="55"/>
      <c r="C442" s="56"/>
      <c r="D442" s="56"/>
      <c r="E442" s="55"/>
      <c r="F442" s="56"/>
      <c r="G442" s="56"/>
      <c r="H442" s="56"/>
      <c r="I442" s="56"/>
      <c r="J442" s="56"/>
      <c r="K442" s="56"/>
      <c r="L442" s="56"/>
      <c r="M442" s="56"/>
      <c r="N442" s="56"/>
      <c r="O442" s="56"/>
      <c r="P442" s="56"/>
      <c r="Q442" s="56"/>
      <c r="R442" s="56"/>
      <c r="S442" s="56"/>
      <c r="T442" s="56"/>
      <c r="U442" s="56"/>
      <c r="V442" s="56"/>
      <c r="W442" s="56"/>
      <c r="X442" s="56"/>
      <c r="Y442" s="56"/>
      <c r="Z442" s="56"/>
      <c r="AA442" s="56"/>
      <c r="AB442" s="56"/>
    </row>
    <row r="443" spans="2:28" ht="15.75" customHeight="1">
      <c r="B443" s="55"/>
      <c r="C443" s="56"/>
      <c r="D443" s="56"/>
      <c r="E443" s="55"/>
      <c r="F443" s="56"/>
      <c r="G443" s="56"/>
      <c r="H443" s="56"/>
      <c r="I443" s="56"/>
      <c r="J443" s="56"/>
      <c r="K443" s="56"/>
      <c r="L443" s="56"/>
      <c r="M443" s="56"/>
      <c r="N443" s="56"/>
      <c r="O443" s="56"/>
      <c r="P443" s="56"/>
      <c r="Q443" s="56"/>
      <c r="R443" s="56"/>
      <c r="S443" s="56"/>
      <c r="T443" s="56"/>
      <c r="U443" s="56"/>
      <c r="V443" s="56"/>
      <c r="W443" s="56"/>
      <c r="X443" s="56"/>
      <c r="Y443" s="56"/>
      <c r="Z443" s="56"/>
      <c r="AA443" s="56"/>
      <c r="AB443" s="56"/>
    </row>
    <row r="444" spans="2:28" ht="15.75" customHeight="1">
      <c r="B444" s="55"/>
      <c r="C444" s="56"/>
      <c r="D444" s="56"/>
      <c r="E444" s="55"/>
      <c r="F444" s="56"/>
      <c r="G444" s="56"/>
      <c r="H444" s="56"/>
      <c r="I444" s="56"/>
      <c r="J444" s="56"/>
      <c r="K444" s="56"/>
      <c r="L444" s="56"/>
      <c r="M444" s="56"/>
      <c r="N444" s="56"/>
      <c r="O444" s="56"/>
      <c r="P444" s="56"/>
      <c r="Q444" s="56"/>
      <c r="R444" s="56"/>
      <c r="S444" s="56"/>
      <c r="T444" s="56"/>
      <c r="U444" s="56"/>
      <c r="V444" s="56"/>
      <c r="W444" s="56"/>
      <c r="X444" s="56"/>
      <c r="Y444" s="56"/>
      <c r="Z444" s="56"/>
      <c r="AA444" s="56"/>
      <c r="AB444" s="56"/>
    </row>
    <row r="445" spans="2:28" ht="15.75" customHeight="1">
      <c r="B445" s="55"/>
      <c r="C445" s="56"/>
      <c r="D445" s="56"/>
      <c r="E445" s="55"/>
      <c r="F445" s="56"/>
      <c r="G445" s="56"/>
      <c r="H445" s="56"/>
      <c r="I445" s="56"/>
      <c r="J445" s="56"/>
      <c r="K445" s="56"/>
      <c r="L445" s="56"/>
      <c r="M445" s="56"/>
      <c r="N445" s="56"/>
      <c r="O445" s="56"/>
      <c r="P445" s="56"/>
      <c r="Q445" s="56"/>
      <c r="R445" s="56"/>
      <c r="S445" s="56"/>
      <c r="T445" s="56"/>
      <c r="U445" s="56"/>
      <c r="V445" s="56"/>
      <c r="W445" s="56"/>
      <c r="X445" s="56"/>
      <c r="Y445" s="56"/>
      <c r="Z445" s="56"/>
      <c r="AA445" s="56"/>
      <c r="AB445" s="56"/>
    </row>
    <row r="446" spans="2:28" ht="15.75" customHeight="1">
      <c r="B446" s="55"/>
      <c r="C446" s="56"/>
      <c r="D446" s="56"/>
      <c r="E446" s="55"/>
      <c r="F446" s="56"/>
      <c r="G446" s="56"/>
      <c r="H446" s="56"/>
      <c r="I446" s="56"/>
      <c r="J446" s="56"/>
      <c r="K446" s="56"/>
      <c r="L446" s="56"/>
      <c r="M446" s="56"/>
      <c r="N446" s="56"/>
      <c r="O446" s="56"/>
      <c r="P446" s="56"/>
      <c r="Q446" s="56"/>
      <c r="R446" s="56"/>
      <c r="S446" s="56"/>
      <c r="T446" s="56"/>
      <c r="U446" s="56"/>
      <c r="V446" s="56"/>
      <c r="W446" s="56"/>
      <c r="X446" s="56"/>
      <c r="Y446" s="56"/>
      <c r="Z446" s="56"/>
      <c r="AA446" s="56"/>
      <c r="AB446" s="56"/>
    </row>
    <row r="447" spans="2:28" ht="15.75" customHeight="1">
      <c r="B447" s="55"/>
      <c r="C447" s="56"/>
      <c r="D447" s="56"/>
      <c r="E447" s="55"/>
      <c r="F447" s="56"/>
      <c r="G447" s="56"/>
      <c r="H447" s="56"/>
      <c r="I447" s="56"/>
      <c r="J447" s="56"/>
      <c r="K447" s="56"/>
      <c r="L447" s="56"/>
      <c r="M447" s="56"/>
      <c r="N447" s="56"/>
      <c r="O447" s="56"/>
      <c r="P447" s="56"/>
      <c r="Q447" s="56"/>
      <c r="R447" s="56"/>
      <c r="S447" s="56"/>
      <c r="T447" s="56"/>
      <c r="U447" s="56"/>
      <c r="V447" s="56"/>
      <c r="W447" s="56"/>
      <c r="X447" s="56"/>
      <c r="Y447" s="56"/>
      <c r="Z447" s="56"/>
      <c r="AA447" s="56"/>
      <c r="AB447" s="56"/>
    </row>
    <row r="448" spans="2:28" ht="15.75" customHeight="1">
      <c r="B448" s="55"/>
      <c r="C448" s="56"/>
      <c r="D448" s="56"/>
      <c r="E448" s="55"/>
      <c r="F448" s="56"/>
      <c r="G448" s="56"/>
      <c r="H448" s="56"/>
      <c r="I448" s="56"/>
      <c r="J448" s="56"/>
      <c r="K448" s="56"/>
      <c r="L448" s="56"/>
      <c r="M448" s="56"/>
      <c r="N448" s="56"/>
      <c r="O448" s="56"/>
      <c r="P448" s="56"/>
      <c r="Q448" s="56"/>
      <c r="R448" s="56"/>
      <c r="S448" s="56"/>
      <c r="T448" s="56"/>
      <c r="U448" s="56"/>
      <c r="V448" s="56"/>
      <c r="W448" s="56"/>
      <c r="X448" s="56"/>
      <c r="Y448" s="56"/>
      <c r="Z448" s="56"/>
      <c r="AA448" s="56"/>
      <c r="AB448" s="56"/>
    </row>
    <row r="449" spans="2:28" ht="15.75" customHeight="1">
      <c r="B449" s="55"/>
      <c r="C449" s="56"/>
      <c r="D449" s="56"/>
      <c r="E449" s="55"/>
      <c r="F449" s="56"/>
      <c r="G449" s="56"/>
      <c r="H449" s="56"/>
      <c r="I449" s="56"/>
      <c r="J449" s="56"/>
      <c r="K449" s="56"/>
      <c r="L449" s="56"/>
      <c r="M449" s="56"/>
      <c r="N449" s="56"/>
      <c r="O449" s="56"/>
      <c r="P449" s="56"/>
      <c r="Q449" s="56"/>
      <c r="R449" s="56"/>
      <c r="S449" s="56"/>
      <c r="T449" s="56"/>
      <c r="U449" s="56"/>
      <c r="V449" s="56"/>
      <c r="W449" s="56"/>
      <c r="X449" s="56"/>
      <c r="Y449" s="56"/>
      <c r="Z449" s="56"/>
      <c r="AA449" s="56"/>
      <c r="AB449" s="56"/>
    </row>
    <row r="450" spans="2:28" ht="15.75" customHeight="1">
      <c r="B450" s="55"/>
      <c r="C450" s="56"/>
      <c r="D450" s="56"/>
      <c r="E450" s="55"/>
      <c r="F450" s="56"/>
      <c r="G450" s="56"/>
      <c r="H450" s="56"/>
      <c r="I450" s="56"/>
      <c r="J450" s="56"/>
      <c r="K450" s="56"/>
      <c r="L450" s="56"/>
      <c r="M450" s="56"/>
      <c r="N450" s="56"/>
      <c r="O450" s="56"/>
      <c r="P450" s="56"/>
      <c r="Q450" s="56"/>
      <c r="R450" s="56"/>
      <c r="S450" s="56"/>
      <c r="T450" s="56"/>
      <c r="U450" s="56"/>
      <c r="V450" s="56"/>
      <c r="W450" s="56"/>
      <c r="X450" s="56"/>
      <c r="Y450" s="56"/>
      <c r="Z450" s="56"/>
      <c r="AA450" s="56"/>
      <c r="AB450" s="56"/>
    </row>
    <row r="451" spans="2:28" ht="15.75" customHeight="1">
      <c r="B451" s="55"/>
      <c r="C451" s="56"/>
      <c r="D451" s="56"/>
      <c r="E451" s="55"/>
      <c r="F451" s="56"/>
      <c r="G451" s="56"/>
      <c r="H451" s="56"/>
      <c r="I451" s="56"/>
      <c r="J451" s="56"/>
      <c r="K451" s="56"/>
      <c r="L451" s="56"/>
      <c r="M451" s="56"/>
      <c r="N451" s="56"/>
      <c r="O451" s="56"/>
      <c r="P451" s="56"/>
      <c r="Q451" s="56"/>
      <c r="R451" s="56"/>
      <c r="S451" s="56"/>
      <c r="T451" s="56"/>
      <c r="U451" s="56"/>
      <c r="V451" s="56"/>
      <c r="W451" s="56"/>
      <c r="X451" s="56"/>
      <c r="Y451" s="56"/>
      <c r="Z451" s="56"/>
      <c r="AA451" s="56"/>
      <c r="AB451" s="56"/>
    </row>
    <row r="452" spans="2:28" ht="15.75" customHeight="1">
      <c r="B452" s="55"/>
      <c r="C452" s="56"/>
      <c r="D452" s="56"/>
      <c r="E452" s="55"/>
      <c r="F452" s="56"/>
      <c r="G452" s="56"/>
      <c r="H452" s="56"/>
      <c r="I452" s="56"/>
      <c r="J452" s="56"/>
      <c r="K452" s="56"/>
      <c r="L452" s="56"/>
      <c r="M452" s="56"/>
      <c r="N452" s="56"/>
      <c r="O452" s="56"/>
      <c r="P452" s="56"/>
      <c r="Q452" s="56"/>
      <c r="R452" s="56"/>
      <c r="S452" s="56"/>
      <c r="T452" s="56"/>
      <c r="U452" s="56"/>
      <c r="V452" s="56"/>
      <c r="W452" s="56"/>
      <c r="X452" s="56"/>
      <c r="Y452" s="56"/>
      <c r="Z452" s="56"/>
      <c r="AA452" s="56"/>
      <c r="AB452" s="56"/>
    </row>
    <row r="453" spans="2:28" ht="15.75" customHeight="1">
      <c r="B453" s="55"/>
      <c r="C453" s="56"/>
      <c r="D453" s="56"/>
      <c r="E453" s="55"/>
      <c r="F453" s="56"/>
      <c r="G453" s="56"/>
      <c r="H453" s="56"/>
      <c r="I453" s="56"/>
      <c r="J453" s="56"/>
      <c r="K453" s="56"/>
      <c r="L453" s="56"/>
      <c r="M453" s="56"/>
      <c r="N453" s="56"/>
      <c r="O453" s="56"/>
      <c r="P453" s="56"/>
      <c r="Q453" s="56"/>
      <c r="R453" s="56"/>
      <c r="S453" s="56"/>
      <c r="T453" s="56"/>
      <c r="U453" s="56"/>
      <c r="V453" s="56"/>
      <c r="W453" s="56"/>
      <c r="X453" s="56"/>
      <c r="Y453" s="56"/>
      <c r="Z453" s="56"/>
      <c r="AA453" s="56"/>
      <c r="AB453" s="56"/>
    </row>
    <row r="454" spans="2:28" ht="15.75" customHeight="1">
      <c r="B454" s="55"/>
      <c r="C454" s="56"/>
      <c r="D454" s="56"/>
      <c r="E454" s="55"/>
      <c r="F454" s="56"/>
      <c r="G454" s="56"/>
      <c r="H454" s="56"/>
      <c r="I454" s="56"/>
      <c r="J454" s="56"/>
      <c r="K454" s="56"/>
      <c r="L454" s="56"/>
      <c r="M454" s="56"/>
      <c r="N454" s="56"/>
      <c r="O454" s="56"/>
      <c r="P454" s="56"/>
      <c r="Q454" s="56"/>
      <c r="R454" s="56"/>
      <c r="S454" s="56"/>
      <c r="T454" s="56"/>
      <c r="U454" s="56"/>
      <c r="V454" s="56"/>
      <c r="W454" s="56"/>
      <c r="X454" s="56"/>
      <c r="Y454" s="56"/>
      <c r="Z454" s="56"/>
      <c r="AA454" s="56"/>
      <c r="AB454" s="56"/>
    </row>
    <row r="455" spans="2:28" ht="15.75" customHeight="1">
      <c r="B455" s="55"/>
      <c r="C455" s="56"/>
      <c r="D455" s="56"/>
      <c r="E455" s="55"/>
      <c r="F455" s="56"/>
      <c r="G455" s="56"/>
      <c r="H455" s="56"/>
      <c r="I455" s="56"/>
      <c r="J455" s="56"/>
      <c r="K455" s="56"/>
      <c r="L455" s="56"/>
      <c r="M455" s="56"/>
      <c r="N455" s="56"/>
      <c r="O455" s="56"/>
      <c r="P455" s="56"/>
      <c r="Q455" s="56"/>
      <c r="R455" s="56"/>
      <c r="S455" s="56"/>
      <c r="T455" s="56"/>
      <c r="U455" s="56"/>
      <c r="V455" s="56"/>
      <c r="W455" s="56"/>
      <c r="X455" s="56"/>
      <c r="Y455" s="56"/>
      <c r="Z455" s="56"/>
      <c r="AA455" s="56"/>
      <c r="AB455" s="56"/>
    </row>
    <row r="456" spans="2:28" ht="15.75" customHeight="1">
      <c r="B456" s="55"/>
      <c r="C456" s="56"/>
      <c r="D456" s="56"/>
      <c r="E456" s="55"/>
      <c r="F456" s="56"/>
      <c r="G456" s="56"/>
      <c r="H456" s="56"/>
      <c r="I456" s="56"/>
      <c r="J456" s="56"/>
      <c r="K456" s="56"/>
      <c r="L456" s="56"/>
      <c r="M456" s="56"/>
      <c r="N456" s="56"/>
      <c r="O456" s="56"/>
      <c r="P456" s="56"/>
      <c r="Q456" s="56"/>
      <c r="R456" s="56"/>
      <c r="S456" s="56"/>
      <c r="T456" s="56"/>
      <c r="U456" s="56"/>
      <c r="V456" s="56"/>
      <c r="W456" s="56"/>
      <c r="X456" s="56"/>
      <c r="Y456" s="56"/>
      <c r="Z456" s="56"/>
      <c r="AA456" s="56"/>
      <c r="AB456" s="56"/>
    </row>
    <row r="457" spans="2:28" ht="15.75" customHeight="1">
      <c r="B457" s="55"/>
      <c r="C457" s="56"/>
      <c r="D457" s="56"/>
      <c r="E457" s="55"/>
      <c r="F457" s="56"/>
      <c r="G457" s="56"/>
      <c r="H457" s="56"/>
      <c r="I457" s="56"/>
      <c r="J457" s="56"/>
      <c r="K457" s="56"/>
      <c r="L457" s="56"/>
      <c r="M457" s="56"/>
      <c r="N457" s="56"/>
      <c r="O457" s="56"/>
      <c r="P457" s="56"/>
      <c r="Q457" s="56"/>
      <c r="R457" s="56"/>
      <c r="S457" s="56"/>
      <c r="T457" s="56"/>
      <c r="U457" s="56"/>
      <c r="V457" s="56"/>
      <c r="W457" s="56"/>
      <c r="X457" s="56"/>
      <c r="Y457" s="56"/>
      <c r="Z457" s="56"/>
      <c r="AA457" s="56"/>
      <c r="AB457" s="56"/>
    </row>
    <row r="458" spans="2:28" ht="15.75" customHeight="1">
      <c r="B458" s="55"/>
      <c r="C458" s="56"/>
      <c r="D458" s="56"/>
      <c r="E458" s="55"/>
      <c r="F458" s="56"/>
      <c r="G458" s="56"/>
      <c r="H458" s="56"/>
      <c r="I458" s="56"/>
      <c r="J458" s="56"/>
      <c r="K458" s="56"/>
      <c r="L458" s="56"/>
      <c r="M458" s="56"/>
      <c r="N458" s="56"/>
      <c r="O458" s="56"/>
      <c r="P458" s="56"/>
      <c r="Q458" s="56"/>
      <c r="R458" s="56"/>
      <c r="S458" s="56"/>
      <c r="T458" s="56"/>
      <c r="U458" s="56"/>
      <c r="V458" s="56"/>
      <c r="W458" s="56"/>
      <c r="X458" s="56"/>
      <c r="Y458" s="56"/>
      <c r="Z458" s="56"/>
      <c r="AA458" s="56"/>
      <c r="AB458" s="56"/>
    </row>
    <row r="459" spans="2:28" ht="15.75" customHeight="1">
      <c r="B459" s="55"/>
      <c r="C459" s="56"/>
      <c r="D459" s="56"/>
      <c r="E459" s="55"/>
      <c r="F459" s="56"/>
      <c r="G459" s="56"/>
      <c r="H459" s="56"/>
      <c r="I459" s="56"/>
      <c r="J459" s="56"/>
      <c r="K459" s="56"/>
      <c r="L459" s="56"/>
      <c r="M459" s="56"/>
      <c r="N459" s="56"/>
      <c r="O459" s="56"/>
      <c r="P459" s="56"/>
      <c r="Q459" s="56"/>
      <c r="R459" s="56"/>
      <c r="S459" s="56"/>
      <c r="T459" s="56"/>
      <c r="U459" s="56"/>
      <c r="V459" s="56"/>
      <c r="W459" s="56"/>
      <c r="X459" s="56"/>
      <c r="Y459" s="56"/>
      <c r="Z459" s="56"/>
      <c r="AA459" s="56"/>
      <c r="AB459" s="56"/>
    </row>
    <row r="460" spans="2:28" ht="15.75" customHeight="1">
      <c r="B460" s="55"/>
      <c r="C460" s="56"/>
      <c r="D460" s="56"/>
      <c r="E460" s="55"/>
      <c r="F460" s="56"/>
      <c r="G460" s="56"/>
      <c r="H460" s="56"/>
      <c r="I460" s="56"/>
      <c r="J460" s="56"/>
      <c r="K460" s="56"/>
      <c r="L460" s="56"/>
      <c r="M460" s="56"/>
      <c r="N460" s="56"/>
      <c r="O460" s="56"/>
      <c r="P460" s="56"/>
      <c r="Q460" s="56"/>
      <c r="R460" s="56"/>
      <c r="S460" s="56"/>
      <c r="T460" s="56"/>
      <c r="U460" s="56"/>
      <c r="V460" s="56"/>
      <c r="W460" s="56"/>
      <c r="X460" s="56"/>
      <c r="Y460" s="56"/>
      <c r="Z460" s="56"/>
      <c r="AA460" s="56"/>
      <c r="AB460" s="56"/>
    </row>
    <row r="461" spans="2:28" ht="15.75" customHeight="1">
      <c r="B461" s="55"/>
      <c r="C461" s="56"/>
      <c r="D461" s="56"/>
      <c r="E461" s="55"/>
      <c r="F461" s="56"/>
      <c r="G461" s="56"/>
      <c r="H461" s="56"/>
      <c r="I461" s="56"/>
      <c r="J461" s="56"/>
      <c r="K461" s="56"/>
      <c r="L461" s="56"/>
      <c r="M461" s="56"/>
      <c r="N461" s="56"/>
      <c r="O461" s="56"/>
      <c r="P461" s="56"/>
      <c r="Q461" s="56"/>
      <c r="R461" s="56"/>
      <c r="S461" s="56"/>
      <c r="T461" s="56"/>
      <c r="U461" s="56"/>
      <c r="V461" s="56"/>
      <c r="W461" s="56"/>
      <c r="X461" s="56"/>
      <c r="Y461" s="56"/>
      <c r="Z461" s="56"/>
      <c r="AA461" s="56"/>
      <c r="AB461" s="56"/>
    </row>
    <row r="462" spans="2:28" ht="15.75" customHeight="1">
      <c r="B462" s="55"/>
      <c r="C462" s="56"/>
      <c r="D462" s="56"/>
      <c r="E462" s="55"/>
      <c r="F462" s="56"/>
      <c r="G462" s="56"/>
      <c r="H462" s="56"/>
      <c r="I462" s="56"/>
      <c r="J462" s="56"/>
      <c r="K462" s="56"/>
      <c r="L462" s="56"/>
      <c r="M462" s="56"/>
      <c r="N462" s="56"/>
      <c r="O462" s="56"/>
      <c r="P462" s="56"/>
      <c r="Q462" s="56"/>
      <c r="R462" s="56"/>
      <c r="S462" s="56"/>
      <c r="T462" s="56"/>
      <c r="U462" s="56"/>
      <c r="V462" s="56"/>
      <c r="W462" s="56"/>
      <c r="X462" s="56"/>
      <c r="Y462" s="56"/>
      <c r="Z462" s="56"/>
      <c r="AA462" s="56"/>
      <c r="AB462" s="56"/>
    </row>
    <row r="463" spans="2:28" ht="15.75" customHeight="1">
      <c r="B463" s="55"/>
      <c r="C463" s="56"/>
      <c r="D463" s="56"/>
      <c r="E463" s="55"/>
      <c r="F463" s="56"/>
      <c r="G463" s="56"/>
      <c r="H463" s="56"/>
      <c r="I463" s="56"/>
      <c r="J463" s="56"/>
      <c r="K463" s="56"/>
      <c r="L463" s="56"/>
      <c r="M463" s="56"/>
      <c r="N463" s="56"/>
      <c r="O463" s="56"/>
      <c r="P463" s="56"/>
      <c r="Q463" s="56"/>
      <c r="R463" s="56"/>
      <c r="S463" s="56"/>
      <c r="T463" s="56"/>
      <c r="U463" s="56"/>
      <c r="V463" s="56"/>
      <c r="W463" s="56"/>
      <c r="X463" s="56"/>
      <c r="Y463" s="56"/>
      <c r="Z463" s="56"/>
      <c r="AA463" s="56"/>
      <c r="AB463" s="56"/>
    </row>
    <row r="464" spans="2:28" ht="15.75" customHeight="1">
      <c r="B464" s="55"/>
      <c r="C464" s="56"/>
      <c r="D464" s="56"/>
      <c r="E464" s="55"/>
      <c r="F464" s="56"/>
      <c r="G464" s="56"/>
      <c r="H464" s="56"/>
      <c r="I464" s="56"/>
      <c r="J464" s="56"/>
      <c r="K464" s="56"/>
      <c r="L464" s="56"/>
      <c r="M464" s="56"/>
      <c r="N464" s="56"/>
      <c r="O464" s="56"/>
      <c r="P464" s="56"/>
      <c r="Q464" s="56"/>
      <c r="R464" s="56"/>
      <c r="S464" s="56"/>
      <c r="T464" s="56"/>
      <c r="U464" s="56"/>
      <c r="V464" s="56"/>
      <c r="W464" s="56"/>
      <c r="X464" s="56"/>
      <c r="Y464" s="56"/>
      <c r="Z464" s="56"/>
      <c r="AA464" s="56"/>
      <c r="AB464" s="56"/>
    </row>
    <row r="465" spans="2:28" ht="15.75" customHeight="1">
      <c r="B465" s="55"/>
      <c r="C465" s="56"/>
      <c r="D465" s="56"/>
      <c r="E465" s="55"/>
      <c r="F465" s="56"/>
      <c r="G465" s="56"/>
      <c r="H465" s="56"/>
      <c r="I465" s="56"/>
      <c r="J465" s="56"/>
      <c r="K465" s="56"/>
      <c r="L465" s="56"/>
      <c r="M465" s="56"/>
      <c r="N465" s="56"/>
      <c r="O465" s="56"/>
      <c r="P465" s="56"/>
      <c r="Q465" s="56"/>
      <c r="R465" s="56"/>
      <c r="S465" s="56"/>
      <c r="T465" s="56"/>
      <c r="U465" s="56"/>
      <c r="V465" s="56"/>
      <c r="W465" s="56"/>
      <c r="X465" s="56"/>
      <c r="Y465" s="56"/>
      <c r="Z465" s="56"/>
      <c r="AA465" s="56"/>
      <c r="AB465" s="56"/>
    </row>
    <row r="466" spans="2:28" ht="15.75" customHeight="1">
      <c r="B466" s="55"/>
      <c r="C466" s="56"/>
      <c r="D466" s="56"/>
      <c r="E466" s="55"/>
      <c r="F466" s="56"/>
      <c r="G466" s="56"/>
      <c r="H466" s="56"/>
      <c r="I466" s="56"/>
      <c r="J466" s="56"/>
      <c r="K466" s="56"/>
      <c r="L466" s="56"/>
      <c r="M466" s="56"/>
      <c r="N466" s="56"/>
      <c r="O466" s="56"/>
      <c r="P466" s="56"/>
      <c r="Q466" s="56"/>
      <c r="R466" s="56"/>
      <c r="S466" s="56"/>
      <c r="T466" s="56"/>
      <c r="U466" s="56"/>
      <c r="V466" s="56"/>
      <c r="W466" s="56"/>
      <c r="X466" s="56"/>
      <c r="Y466" s="56"/>
      <c r="Z466" s="56"/>
      <c r="AA466" s="56"/>
      <c r="AB466" s="56"/>
    </row>
    <row r="467" spans="2:28" ht="15.75" customHeight="1">
      <c r="B467" s="55"/>
      <c r="C467" s="56"/>
      <c r="D467" s="56"/>
      <c r="E467" s="55"/>
      <c r="F467" s="56"/>
      <c r="G467" s="56"/>
      <c r="H467" s="56"/>
      <c r="I467" s="56"/>
      <c r="J467" s="56"/>
      <c r="K467" s="56"/>
      <c r="L467" s="56"/>
      <c r="M467" s="56"/>
      <c r="N467" s="56"/>
      <c r="O467" s="56"/>
      <c r="P467" s="56"/>
      <c r="Q467" s="56"/>
      <c r="R467" s="56"/>
      <c r="S467" s="56"/>
      <c r="T467" s="56"/>
      <c r="U467" s="56"/>
      <c r="V467" s="56"/>
      <c r="W467" s="56"/>
      <c r="X467" s="56"/>
      <c r="Y467" s="56"/>
      <c r="Z467" s="56"/>
      <c r="AA467" s="56"/>
      <c r="AB467" s="56"/>
    </row>
    <row r="468" spans="2:28" ht="15.75" customHeight="1">
      <c r="B468" s="55"/>
      <c r="C468" s="56"/>
      <c r="D468" s="56"/>
      <c r="E468" s="55"/>
      <c r="F468" s="56"/>
      <c r="G468" s="56"/>
      <c r="H468" s="56"/>
      <c r="I468" s="56"/>
      <c r="J468" s="56"/>
      <c r="K468" s="56"/>
      <c r="L468" s="56"/>
      <c r="M468" s="56"/>
      <c r="N468" s="56"/>
      <c r="O468" s="56"/>
      <c r="P468" s="56"/>
      <c r="Q468" s="56"/>
      <c r="R468" s="56"/>
      <c r="S468" s="56"/>
      <c r="T468" s="56"/>
      <c r="U468" s="56"/>
      <c r="V468" s="56"/>
      <c r="W468" s="56"/>
      <c r="X468" s="56"/>
      <c r="Y468" s="56"/>
      <c r="Z468" s="56"/>
      <c r="AA468" s="56"/>
      <c r="AB468" s="56"/>
    </row>
    <row r="469" spans="2:28" ht="15.75" customHeight="1">
      <c r="B469" s="55"/>
      <c r="C469" s="56"/>
      <c r="D469" s="56"/>
      <c r="E469" s="55"/>
      <c r="F469" s="56"/>
      <c r="G469" s="56"/>
      <c r="H469" s="56"/>
      <c r="I469" s="56"/>
      <c r="J469" s="56"/>
      <c r="K469" s="56"/>
      <c r="L469" s="56"/>
      <c r="M469" s="56"/>
      <c r="N469" s="56"/>
      <c r="O469" s="56"/>
      <c r="P469" s="56"/>
      <c r="Q469" s="56"/>
      <c r="R469" s="56"/>
      <c r="S469" s="56"/>
      <c r="T469" s="56"/>
      <c r="U469" s="56"/>
      <c r="V469" s="56"/>
      <c r="W469" s="56"/>
      <c r="X469" s="56"/>
      <c r="Y469" s="56"/>
      <c r="Z469" s="56"/>
      <c r="AA469" s="56"/>
      <c r="AB469" s="56"/>
    </row>
    <row r="470" spans="2:28" ht="15.75" customHeight="1">
      <c r="B470" s="55"/>
      <c r="C470" s="56"/>
      <c r="D470" s="56"/>
      <c r="E470" s="55"/>
      <c r="F470" s="56"/>
      <c r="G470" s="56"/>
      <c r="H470" s="56"/>
      <c r="I470" s="56"/>
      <c r="J470" s="56"/>
      <c r="K470" s="56"/>
      <c r="L470" s="56"/>
      <c r="M470" s="56"/>
      <c r="N470" s="56"/>
      <c r="O470" s="56"/>
      <c r="P470" s="56"/>
      <c r="Q470" s="56"/>
      <c r="R470" s="56"/>
      <c r="S470" s="56"/>
      <c r="T470" s="56"/>
      <c r="U470" s="56"/>
      <c r="V470" s="56"/>
      <c r="W470" s="56"/>
      <c r="X470" s="56"/>
      <c r="Y470" s="56"/>
      <c r="Z470" s="56"/>
      <c r="AA470" s="56"/>
      <c r="AB470" s="56"/>
    </row>
    <row r="471" spans="2:28" ht="15.75" customHeight="1">
      <c r="B471" s="55"/>
      <c r="C471" s="56"/>
      <c r="D471" s="56"/>
      <c r="E471" s="55"/>
      <c r="F471" s="56"/>
      <c r="G471" s="56"/>
      <c r="H471" s="56"/>
      <c r="I471" s="56"/>
      <c r="J471" s="56"/>
      <c r="K471" s="56"/>
      <c r="L471" s="56"/>
      <c r="M471" s="56"/>
      <c r="N471" s="56"/>
      <c r="O471" s="56"/>
      <c r="P471" s="56"/>
      <c r="Q471" s="56"/>
      <c r="R471" s="56"/>
      <c r="S471" s="56"/>
      <c r="T471" s="56"/>
      <c r="U471" s="56"/>
      <c r="V471" s="56"/>
      <c r="W471" s="56"/>
      <c r="X471" s="56"/>
      <c r="Y471" s="56"/>
      <c r="Z471" s="56"/>
      <c r="AA471" s="56"/>
      <c r="AB471" s="56"/>
    </row>
    <row r="472" spans="2:28" ht="15.75" customHeight="1">
      <c r="B472" s="55"/>
      <c r="C472" s="56"/>
      <c r="D472" s="56"/>
      <c r="E472" s="55"/>
      <c r="F472" s="56"/>
      <c r="G472" s="56"/>
      <c r="H472" s="56"/>
      <c r="I472" s="56"/>
      <c r="J472" s="56"/>
      <c r="K472" s="56"/>
      <c r="L472" s="56"/>
      <c r="M472" s="56"/>
      <c r="N472" s="56"/>
      <c r="O472" s="56"/>
      <c r="P472" s="56"/>
      <c r="Q472" s="56"/>
      <c r="R472" s="56"/>
      <c r="S472" s="56"/>
      <c r="T472" s="56"/>
      <c r="U472" s="56"/>
      <c r="V472" s="56"/>
      <c r="W472" s="56"/>
      <c r="X472" s="56"/>
      <c r="Y472" s="56"/>
      <c r="Z472" s="56"/>
      <c r="AA472" s="56"/>
      <c r="AB472" s="56"/>
    </row>
    <row r="473" spans="2:28" ht="15.75" customHeight="1">
      <c r="B473" s="55"/>
      <c r="C473" s="56"/>
      <c r="D473" s="56"/>
      <c r="E473" s="55"/>
      <c r="F473" s="56"/>
      <c r="G473" s="56"/>
      <c r="H473" s="56"/>
      <c r="I473" s="56"/>
      <c r="J473" s="56"/>
      <c r="K473" s="56"/>
      <c r="L473" s="56"/>
      <c r="M473" s="56"/>
      <c r="N473" s="56"/>
      <c r="O473" s="56"/>
      <c r="P473" s="56"/>
      <c r="Q473" s="56"/>
      <c r="R473" s="56"/>
      <c r="S473" s="56"/>
      <c r="T473" s="56"/>
      <c r="U473" s="56"/>
      <c r="V473" s="56"/>
      <c r="W473" s="56"/>
      <c r="X473" s="56"/>
      <c r="Y473" s="56"/>
      <c r="Z473" s="56"/>
      <c r="AA473" s="56"/>
      <c r="AB473" s="56"/>
    </row>
    <row r="474" spans="2:28" ht="15.75" customHeight="1">
      <c r="B474" s="55"/>
      <c r="C474" s="56"/>
      <c r="D474" s="56"/>
      <c r="E474" s="55"/>
      <c r="F474" s="56"/>
      <c r="G474" s="56"/>
      <c r="H474" s="56"/>
      <c r="I474" s="56"/>
      <c r="J474" s="56"/>
      <c r="K474" s="56"/>
      <c r="L474" s="56"/>
      <c r="M474" s="56"/>
      <c r="N474" s="56"/>
      <c r="O474" s="56"/>
      <c r="P474" s="56"/>
      <c r="Q474" s="56"/>
      <c r="R474" s="56"/>
      <c r="S474" s="56"/>
      <c r="T474" s="56"/>
      <c r="U474" s="56"/>
      <c r="V474" s="56"/>
      <c r="W474" s="56"/>
      <c r="X474" s="56"/>
      <c r="Y474" s="56"/>
      <c r="Z474" s="56"/>
      <c r="AA474" s="56"/>
      <c r="AB474" s="56"/>
    </row>
    <row r="475" spans="2:28" ht="15.75" customHeight="1">
      <c r="B475" s="55"/>
      <c r="C475" s="56"/>
      <c r="D475" s="56"/>
      <c r="E475" s="55"/>
      <c r="F475" s="56"/>
      <c r="G475" s="56"/>
      <c r="H475" s="56"/>
      <c r="I475" s="56"/>
      <c r="J475" s="56"/>
      <c r="K475" s="56"/>
      <c r="L475" s="56"/>
      <c r="M475" s="56"/>
      <c r="N475" s="56"/>
      <c r="O475" s="56"/>
      <c r="P475" s="56"/>
      <c r="Q475" s="56"/>
      <c r="R475" s="56"/>
      <c r="S475" s="56"/>
      <c r="T475" s="56"/>
      <c r="U475" s="56"/>
      <c r="V475" s="56"/>
      <c r="W475" s="56"/>
      <c r="X475" s="56"/>
      <c r="Y475" s="56"/>
      <c r="Z475" s="56"/>
      <c r="AA475" s="56"/>
      <c r="AB475" s="56"/>
    </row>
    <row r="476" spans="2:28" ht="15.75" customHeight="1">
      <c r="B476" s="55"/>
      <c r="C476" s="56"/>
      <c r="D476" s="56"/>
      <c r="E476" s="55"/>
      <c r="F476" s="56"/>
      <c r="G476" s="56"/>
      <c r="H476" s="56"/>
      <c r="I476" s="56"/>
      <c r="J476" s="56"/>
      <c r="K476" s="56"/>
      <c r="L476" s="56"/>
      <c r="M476" s="56"/>
      <c r="N476" s="56"/>
      <c r="O476" s="56"/>
      <c r="P476" s="56"/>
      <c r="Q476" s="56"/>
      <c r="R476" s="56"/>
      <c r="S476" s="56"/>
      <c r="T476" s="56"/>
      <c r="U476" s="56"/>
      <c r="V476" s="56"/>
      <c r="W476" s="56"/>
      <c r="X476" s="56"/>
      <c r="Y476" s="56"/>
      <c r="Z476" s="56"/>
      <c r="AA476" s="56"/>
      <c r="AB476" s="56"/>
    </row>
    <row r="477" spans="2:28" ht="15.75" customHeight="1">
      <c r="B477" s="55"/>
      <c r="C477" s="56"/>
      <c r="D477" s="56"/>
      <c r="E477" s="55"/>
      <c r="F477" s="56"/>
      <c r="G477" s="56"/>
      <c r="H477" s="56"/>
      <c r="I477" s="56"/>
      <c r="J477" s="56"/>
      <c r="K477" s="56"/>
      <c r="L477" s="56"/>
      <c r="M477" s="56"/>
      <c r="N477" s="56"/>
      <c r="O477" s="56"/>
      <c r="P477" s="56"/>
      <c r="Q477" s="56"/>
      <c r="R477" s="56"/>
      <c r="S477" s="56"/>
      <c r="T477" s="56"/>
      <c r="U477" s="56"/>
      <c r="V477" s="56"/>
      <c r="W477" s="56"/>
      <c r="X477" s="56"/>
      <c r="Y477" s="56"/>
      <c r="Z477" s="56"/>
      <c r="AA477" s="56"/>
      <c r="AB477" s="56"/>
    </row>
    <row r="478" spans="2:28" ht="15.75" customHeight="1">
      <c r="B478" s="55"/>
      <c r="C478" s="56"/>
      <c r="D478" s="56"/>
      <c r="E478" s="55"/>
      <c r="F478" s="56"/>
      <c r="G478" s="56"/>
      <c r="H478" s="56"/>
      <c r="I478" s="56"/>
      <c r="J478" s="56"/>
      <c r="K478" s="56"/>
      <c r="L478" s="56"/>
      <c r="M478" s="56"/>
      <c r="N478" s="56"/>
      <c r="O478" s="56"/>
      <c r="P478" s="56"/>
      <c r="Q478" s="56"/>
      <c r="R478" s="56"/>
      <c r="S478" s="56"/>
      <c r="T478" s="56"/>
      <c r="U478" s="56"/>
      <c r="V478" s="56"/>
      <c r="W478" s="56"/>
      <c r="X478" s="56"/>
      <c r="Y478" s="56"/>
      <c r="Z478" s="56"/>
      <c r="AA478" s="56"/>
      <c r="AB478" s="56"/>
    </row>
    <row r="479" spans="2:28" ht="15.75" customHeight="1">
      <c r="B479" s="55"/>
      <c r="C479" s="56"/>
      <c r="D479" s="56"/>
      <c r="E479" s="55"/>
      <c r="F479" s="56"/>
      <c r="G479" s="56"/>
      <c r="H479" s="56"/>
      <c r="I479" s="56"/>
      <c r="J479" s="56"/>
      <c r="K479" s="56"/>
      <c r="L479" s="56"/>
      <c r="M479" s="56"/>
      <c r="N479" s="56"/>
      <c r="O479" s="56"/>
      <c r="P479" s="56"/>
      <c r="Q479" s="56"/>
      <c r="R479" s="56"/>
      <c r="S479" s="56"/>
      <c r="T479" s="56"/>
      <c r="U479" s="56"/>
      <c r="V479" s="56"/>
      <c r="W479" s="56"/>
      <c r="X479" s="56"/>
      <c r="Y479" s="56"/>
      <c r="Z479" s="56"/>
      <c r="AA479" s="56"/>
      <c r="AB479" s="56"/>
    </row>
    <row r="480" spans="2:28" ht="15.75" customHeight="1">
      <c r="B480" s="55"/>
      <c r="C480" s="56"/>
      <c r="D480" s="56"/>
      <c r="E480" s="55"/>
      <c r="F480" s="56"/>
      <c r="G480" s="56"/>
      <c r="H480" s="56"/>
      <c r="I480" s="56"/>
      <c r="J480" s="56"/>
      <c r="K480" s="56"/>
      <c r="L480" s="56"/>
      <c r="M480" s="56"/>
      <c r="N480" s="56"/>
      <c r="O480" s="56"/>
      <c r="P480" s="56"/>
      <c r="Q480" s="56"/>
      <c r="R480" s="56"/>
      <c r="S480" s="56"/>
      <c r="T480" s="56"/>
      <c r="U480" s="56"/>
      <c r="V480" s="56"/>
      <c r="W480" s="56"/>
      <c r="X480" s="56"/>
      <c r="Y480" s="56"/>
      <c r="Z480" s="56"/>
      <c r="AA480" s="56"/>
      <c r="AB480" s="56"/>
    </row>
    <row r="481" spans="2:28" ht="15.75" customHeight="1">
      <c r="B481" s="55"/>
      <c r="C481" s="56"/>
      <c r="D481" s="56"/>
      <c r="E481" s="55"/>
      <c r="F481" s="56"/>
      <c r="G481" s="56"/>
      <c r="H481" s="56"/>
      <c r="I481" s="56"/>
      <c r="J481" s="56"/>
      <c r="K481" s="56"/>
      <c r="L481" s="56"/>
      <c r="M481" s="56"/>
      <c r="N481" s="56"/>
      <c r="O481" s="56"/>
      <c r="P481" s="56"/>
      <c r="Q481" s="56"/>
      <c r="R481" s="56"/>
      <c r="S481" s="56"/>
      <c r="T481" s="56"/>
      <c r="U481" s="56"/>
      <c r="V481" s="56"/>
      <c r="W481" s="56"/>
      <c r="X481" s="56"/>
      <c r="Y481" s="56"/>
      <c r="Z481" s="56"/>
      <c r="AA481" s="56"/>
      <c r="AB481" s="56"/>
    </row>
    <row r="482" spans="2:28" ht="15.75" customHeight="1">
      <c r="B482" s="55"/>
      <c r="C482" s="56"/>
      <c r="D482" s="56"/>
      <c r="E482" s="55"/>
      <c r="F482" s="56"/>
      <c r="G482" s="56"/>
      <c r="H482" s="56"/>
      <c r="I482" s="56"/>
      <c r="J482" s="56"/>
      <c r="K482" s="56"/>
      <c r="L482" s="56"/>
      <c r="M482" s="56"/>
      <c r="N482" s="56"/>
      <c r="O482" s="56"/>
      <c r="P482" s="56"/>
      <c r="Q482" s="56"/>
      <c r="R482" s="56"/>
      <c r="S482" s="56"/>
      <c r="T482" s="56"/>
      <c r="U482" s="56"/>
      <c r="V482" s="56"/>
      <c r="W482" s="56"/>
      <c r="X482" s="56"/>
      <c r="Y482" s="56"/>
      <c r="Z482" s="56"/>
      <c r="AA482" s="56"/>
      <c r="AB482" s="56"/>
    </row>
    <row r="483" spans="2:28" ht="15.75" customHeight="1">
      <c r="B483" s="55"/>
      <c r="C483" s="56"/>
      <c r="D483" s="56"/>
      <c r="E483" s="55"/>
      <c r="F483" s="56"/>
      <c r="G483" s="56"/>
      <c r="H483" s="56"/>
      <c r="I483" s="56"/>
      <c r="J483" s="56"/>
      <c r="K483" s="56"/>
      <c r="L483" s="56"/>
      <c r="M483" s="56"/>
      <c r="N483" s="56"/>
      <c r="O483" s="56"/>
      <c r="P483" s="56"/>
      <c r="Q483" s="56"/>
      <c r="R483" s="56"/>
      <c r="S483" s="56"/>
      <c r="T483" s="56"/>
      <c r="U483" s="56"/>
      <c r="V483" s="56"/>
      <c r="W483" s="56"/>
      <c r="X483" s="56"/>
      <c r="Y483" s="56"/>
      <c r="Z483" s="56"/>
      <c r="AA483" s="56"/>
      <c r="AB483" s="56"/>
    </row>
    <row r="484" spans="2:28" ht="15.75" customHeight="1">
      <c r="B484" s="55"/>
      <c r="C484" s="56"/>
      <c r="D484" s="56"/>
      <c r="E484" s="55"/>
      <c r="F484" s="56"/>
      <c r="G484" s="56"/>
      <c r="H484" s="56"/>
      <c r="I484" s="56"/>
      <c r="J484" s="56"/>
      <c r="K484" s="56"/>
      <c r="L484" s="56"/>
      <c r="M484" s="56"/>
      <c r="N484" s="56"/>
      <c r="O484" s="56"/>
      <c r="P484" s="56"/>
      <c r="Q484" s="56"/>
      <c r="R484" s="56"/>
      <c r="S484" s="56"/>
      <c r="T484" s="56"/>
      <c r="U484" s="56"/>
      <c r="V484" s="56"/>
      <c r="W484" s="56"/>
      <c r="X484" s="56"/>
      <c r="Y484" s="56"/>
      <c r="Z484" s="56"/>
      <c r="AA484" s="56"/>
      <c r="AB484" s="56"/>
    </row>
    <row r="485" spans="2:28" ht="15.75" customHeight="1">
      <c r="B485" s="55"/>
      <c r="C485" s="56"/>
      <c r="D485" s="56"/>
      <c r="E485" s="55"/>
      <c r="F485" s="56"/>
      <c r="G485" s="56"/>
      <c r="H485" s="56"/>
      <c r="I485" s="56"/>
      <c r="J485" s="56"/>
      <c r="K485" s="56"/>
      <c r="L485" s="56"/>
      <c r="M485" s="56"/>
      <c r="N485" s="56"/>
      <c r="O485" s="56"/>
      <c r="P485" s="56"/>
      <c r="Q485" s="56"/>
      <c r="R485" s="56"/>
      <c r="S485" s="56"/>
      <c r="T485" s="56"/>
      <c r="U485" s="56"/>
      <c r="V485" s="56"/>
      <c r="W485" s="56"/>
      <c r="X485" s="56"/>
      <c r="Y485" s="56"/>
      <c r="Z485" s="56"/>
      <c r="AA485" s="56"/>
      <c r="AB485" s="56"/>
    </row>
    <row r="486" spans="2:28" ht="15.75" customHeight="1">
      <c r="B486" s="55"/>
      <c r="C486" s="56"/>
      <c r="D486" s="56"/>
      <c r="E486" s="55"/>
      <c r="F486" s="56"/>
      <c r="G486" s="56"/>
      <c r="H486" s="56"/>
      <c r="I486" s="56"/>
      <c r="J486" s="56"/>
      <c r="K486" s="56"/>
      <c r="L486" s="56"/>
      <c r="M486" s="56"/>
      <c r="N486" s="56"/>
      <c r="O486" s="56"/>
      <c r="P486" s="56"/>
      <c r="Q486" s="56"/>
      <c r="R486" s="56"/>
      <c r="S486" s="56"/>
      <c r="T486" s="56"/>
      <c r="U486" s="56"/>
      <c r="V486" s="56"/>
      <c r="W486" s="56"/>
      <c r="X486" s="56"/>
      <c r="Y486" s="56"/>
      <c r="Z486" s="56"/>
      <c r="AA486" s="56"/>
      <c r="AB486" s="56"/>
    </row>
    <row r="487" spans="2:28" ht="15.75" customHeight="1">
      <c r="B487" s="55"/>
      <c r="C487" s="56"/>
      <c r="D487" s="56"/>
      <c r="E487" s="55"/>
      <c r="F487" s="56"/>
      <c r="G487" s="56"/>
      <c r="H487" s="56"/>
      <c r="I487" s="56"/>
      <c r="J487" s="56"/>
      <c r="K487" s="56"/>
      <c r="L487" s="56"/>
      <c r="M487" s="56"/>
      <c r="N487" s="56"/>
      <c r="O487" s="56"/>
      <c r="P487" s="56"/>
      <c r="Q487" s="56"/>
      <c r="R487" s="56"/>
      <c r="S487" s="56"/>
      <c r="T487" s="56"/>
      <c r="U487" s="56"/>
      <c r="V487" s="56"/>
      <c r="W487" s="56"/>
      <c r="X487" s="56"/>
      <c r="Y487" s="56"/>
      <c r="Z487" s="56"/>
      <c r="AA487" s="56"/>
      <c r="AB487" s="56"/>
    </row>
    <row r="488" spans="2:28" ht="15.75" customHeight="1">
      <c r="B488" s="55"/>
      <c r="C488" s="56"/>
      <c r="D488" s="56"/>
      <c r="E488" s="55"/>
      <c r="F488" s="56"/>
      <c r="G488" s="56"/>
      <c r="H488" s="56"/>
      <c r="I488" s="56"/>
      <c r="J488" s="56"/>
      <c r="K488" s="56"/>
      <c r="L488" s="56"/>
      <c r="M488" s="56"/>
      <c r="N488" s="56"/>
      <c r="O488" s="56"/>
      <c r="P488" s="56"/>
      <c r="Q488" s="56"/>
      <c r="R488" s="56"/>
      <c r="S488" s="56"/>
      <c r="T488" s="56"/>
      <c r="U488" s="56"/>
      <c r="V488" s="56"/>
      <c r="W488" s="56"/>
      <c r="X488" s="56"/>
      <c r="Y488" s="56"/>
      <c r="Z488" s="56"/>
      <c r="AA488" s="56"/>
      <c r="AB488" s="56"/>
    </row>
    <row r="489" spans="2:28" ht="15.75" customHeight="1">
      <c r="B489" s="55"/>
      <c r="C489" s="56"/>
      <c r="D489" s="56"/>
      <c r="E489" s="55"/>
      <c r="F489" s="56"/>
      <c r="G489" s="56"/>
      <c r="H489" s="56"/>
      <c r="I489" s="56"/>
      <c r="J489" s="56"/>
      <c r="K489" s="56"/>
      <c r="L489" s="56"/>
      <c r="M489" s="56"/>
      <c r="N489" s="56"/>
      <c r="O489" s="56"/>
      <c r="P489" s="56"/>
      <c r="Q489" s="56"/>
      <c r="R489" s="56"/>
      <c r="S489" s="56"/>
      <c r="T489" s="56"/>
      <c r="U489" s="56"/>
      <c r="V489" s="56"/>
      <c r="W489" s="56"/>
      <c r="X489" s="56"/>
      <c r="Y489" s="56"/>
      <c r="Z489" s="56"/>
      <c r="AA489" s="56"/>
      <c r="AB489" s="56"/>
    </row>
    <row r="490" spans="2:28" ht="15.75" customHeight="1">
      <c r="B490" s="55"/>
      <c r="C490" s="56"/>
      <c r="D490" s="56"/>
      <c r="E490" s="55"/>
      <c r="F490" s="56"/>
      <c r="G490" s="56"/>
      <c r="H490" s="56"/>
      <c r="I490" s="56"/>
      <c r="J490" s="56"/>
      <c r="K490" s="56"/>
      <c r="L490" s="56"/>
      <c r="M490" s="56"/>
      <c r="N490" s="56"/>
      <c r="O490" s="56"/>
      <c r="P490" s="56"/>
      <c r="Q490" s="56"/>
      <c r="R490" s="56"/>
      <c r="S490" s="56"/>
      <c r="T490" s="56"/>
      <c r="U490" s="56"/>
      <c r="V490" s="56"/>
      <c r="W490" s="56"/>
      <c r="X490" s="56"/>
      <c r="Y490" s="56"/>
      <c r="Z490" s="56"/>
      <c r="AA490" s="56"/>
      <c r="AB490" s="56"/>
    </row>
    <row r="491" spans="2:28" ht="15.75" customHeight="1">
      <c r="B491" s="55"/>
      <c r="C491" s="56"/>
      <c r="D491" s="56"/>
      <c r="E491" s="55"/>
      <c r="F491" s="56"/>
      <c r="G491" s="56"/>
      <c r="H491" s="56"/>
      <c r="I491" s="56"/>
      <c r="J491" s="56"/>
      <c r="K491" s="56"/>
      <c r="L491" s="56"/>
      <c r="M491" s="56"/>
      <c r="N491" s="56"/>
      <c r="O491" s="56"/>
      <c r="P491" s="56"/>
      <c r="Q491" s="56"/>
      <c r="R491" s="56"/>
      <c r="S491" s="56"/>
      <c r="T491" s="56"/>
      <c r="U491" s="56"/>
      <c r="V491" s="56"/>
      <c r="W491" s="56"/>
      <c r="X491" s="56"/>
      <c r="Y491" s="56"/>
      <c r="Z491" s="56"/>
      <c r="AA491" s="56"/>
      <c r="AB491" s="56"/>
    </row>
    <row r="492" spans="2:28" ht="15.75" customHeight="1">
      <c r="B492" s="55"/>
      <c r="C492" s="56"/>
      <c r="D492" s="56"/>
      <c r="E492" s="55"/>
      <c r="F492" s="56"/>
      <c r="G492" s="56"/>
      <c r="H492" s="56"/>
      <c r="I492" s="56"/>
      <c r="J492" s="56"/>
      <c r="K492" s="56"/>
      <c r="L492" s="56"/>
      <c r="M492" s="56"/>
      <c r="N492" s="56"/>
      <c r="O492" s="56"/>
      <c r="P492" s="56"/>
      <c r="Q492" s="56"/>
      <c r="R492" s="56"/>
      <c r="S492" s="56"/>
      <c r="T492" s="56"/>
      <c r="U492" s="56"/>
      <c r="V492" s="56"/>
      <c r="W492" s="56"/>
      <c r="X492" s="56"/>
      <c r="Y492" s="56"/>
      <c r="Z492" s="56"/>
      <c r="AA492" s="56"/>
      <c r="AB492" s="56"/>
    </row>
    <row r="493" spans="2:28" ht="15.75" customHeight="1">
      <c r="B493" s="55"/>
      <c r="C493" s="56"/>
      <c r="D493" s="56"/>
      <c r="E493" s="55"/>
      <c r="F493" s="56"/>
      <c r="G493" s="56"/>
      <c r="H493" s="56"/>
      <c r="I493" s="56"/>
      <c r="J493" s="56"/>
      <c r="K493" s="56"/>
      <c r="L493" s="56"/>
      <c r="M493" s="56"/>
      <c r="N493" s="56"/>
      <c r="O493" s="56"/>
      <c r="P493" s="56"/>
      <c r="Q493" s="56"/>
      <c r="R493" s="56"/>
      <c r="S493" s="56"/>
      <c r="T493" s="56"/>
      <c r="U493" s="56"/>
      <c r="V493" s="56"/>
      <c r="W493" s="56"/>
      <c r="X493" s="56"/>
      <c r="Y493" s="56"/>
      <c r="Z493" s="56"/>
      <c r="AA493" s="56"/>
      <c r="AB493" s="56"/>
    </row>
    <row r="494" spans="2:28" ht="15.75" customHeight="1">
      <c r="B494" s="55"/>
      <c r="C494" s="56"/>
      <c r="D494" s="56"/>
      <c r="E494" s="55"/>
      <c r="F494" s="56"/>
      <c r="G494" s="56"/>
      <c r="H494" s="56"/>
      <c r="I494" s="56"/>
      <c r="J494" s="56"/>
      <c r="K494" s="56"/>
      <c r="L494" s="56"/>
      <c r="M494" s="56"/>
      <c r="N494" s="56"/>
      <c r="O494" s="56"/>
      <c r="P494" s="56"/>
      <c r="Q494" s="56"/>
      <c r="R494" s="56"/>
      <c r="S494" s="56"/>
      <c r="T494" s="56"/>
      <c r="U494" s="56"/>
      <c r="V494" s="56"/>
      <c r="W494" s="56"/>
      <c r="X494" s="56"/>
      <c r="Y494" s="56"/>
      <c r="Z494" s="56"/>
      <c r="AA494" s="56"/>
      <c r="AB494" s="56"/>
    </row>
    <row r="495" spans="2:28" ht="15.75" customHeight="1">
      <c r="B495" s="55"/>
      <c r="C495" s="56"/>
      <c r="D495" s="56"/>
      <c r="E495" s="55"/>
      <c r="F495" s="56"/>
      <c r="G495" s="56"/>
      <c r="H495" s="56"/>
      <c r="I495" s="56"/>
      <c r="J495" s="56"/>
      <c r="K495" s="56"/>
      <c r="L495" s="56"/>
      <c r="M495" s="56"/>
      <c r="N495" s="56"/>
      <c r="O495" s="56"/>
      <c r="P495" s="56"/>
      <c r="Q495" s="56"/>
      <c r="R495" s="56"/>
      <c r="S495" s="56"/>
      <c r="T495" s="56"/>
      <c r="U495" s="56"/>
      <c r="V495" s="56"/>
      <c r="W495" s="56"/>
      <c r="X495" s="56"/>
      <c r="Y495" s="56"/>
      <c r="Z495" s="56"/>
      <c r="AA495" s="56"/>
      <c r="AB495" s="56"/>
    </row>
    <row r="496" spans="2:28" ht="15.75" customHeight="1">
      <c r="B496" s="55"/>
      <c r="C496" s="56"/>
      <c r="D496" s="56"/>
      <c r="E496" s="55"/>
      <c r="F496" s="56"/>
      <c r="G496" s="56"/>
      <c r="H496" s="56"/>
      <c r="I496" s="56"/>
      <c r="J496" s="56"/>
      <c r="K496" s="56"/>
      <c r="L496" s="56"/>
      <c r="M496" s="56"/>
      <c r="N496" s="56"/>
      <c r="O496" s="56"/>
      <c r="P496" s="56"/>
      <c r="Q496" s="56"/>
      <c r="R496" s="56"/>
      <c r="S496" s="56"/>
      <c r="T496" s="56"/>
      <c r="U496" s="56"/>
      <c r="V496" s="56"/>
      <c r="W496" s="56"/>
      <c r="X496" s="56"/>
      <c r="Y496" s="56"/>
      <c r="Z496" s="56"/>
      <c r="AA496" s="56"/>
      <c r="AB496" s="56"/>
    </row>
    <row r="497" spans="2:28" ht="15.75" customHeight="1">
      <c r="B497" s="55"/>
      <c r="C497" s="56"/>
      <c r="D497" s="56"/>
      <c r="E497" s="55"/>
      <c r="F497" s="56"/>
      <c r="G497" s="56"/>
      <c r="H497" s="56"/>
      <c r="I497" s="56"/>
      <c r="J497" s="56"/>
      <c r="K497" s="56"/>
      <c r="L497" s="56"/>
      <c r="M497" s="56"/>
      <c r="N497" s="56"/>
      <c r="O497" s="56"/>
      <c r="P497" s="56"/>
      <c r="Q497" s="56"/>
      <c r="R497" s="56"/>
      <c r="S497" s="56"/>
      <c r="T497" s="56"/>
      <c r="U497" s="56"/>
      <c r="V497" s="56"/>
      <c r="W497" s="56"/>
      <c r="X497" s="56"/>
      <c r="Y497" s="56"/>
      <c r="Z497" s="56"/>
      <c r="AA497" s="56"/>
      <c r="AB497" s="56"/>
    </row>
    <row r="498" spans="2:28" ht="15.75" customHeight="1">
      <c r="B498" s="55"/>
      <c r="C498" s="56"/>
      <c r="D498" s="56"/>
      <c r="E498" s="55"/>
      <c r="F498" s="56"/>
      <c r="G498" s="56"/>
      <c r="H498" s="56"/>
      <c r="I498" s="56"/>
      <c r="J498" s="56"/>
      <c r="K498" s="56"/>
      <c r="L498" s="56"/>
      <c r="M498" s="56"/>
      <c r="N498" s="56"/>
      <c r="O498" s="56"/>
      <c r="P498" s="56"/>
      <c r="Q498" s="56"/>
      <c r="R498" s="56"/>
      <c r="S498" s="56"/>
      <c r="T498" s="56"/>
      <c r="U498" s="56"/>
      <c r="V498" s="56"/>
      <c r="W498" s="56"/>
      <c r="X498" s="56"/>
      <c r="Y498" s="56"/>
      <c r="Z498" s="56"/>
      <c r="AA498" s="56"/>
      <c r="AB498" s="56"/>
    </row>
    <row r="499" spans="2:28" ht="15.75" customHeight="1">
      <c r="B499" s="55"/>
      <c r="C499" s="56"/>
      <c r="D499" s="56"/>
      <c r="E499" s="55"/>
      <c r="F499" s="56"/>
      <c r="G499" s="56"/>
      <c r="H499" s="56"/>
      <c r="I499" s="56"/>
      <c r="J499" s="56"/>
      <c r="K499" s="56"/>
      <c r="L499" s="56"/>
      <c r="M499" s="56"/>
      <c r="N499" s="56"/>
      <c r="O499" s="56"/>
      <c r="P499" s="56"/>
      <c r="Q499" s="56"/>
      <c r="R499" s="56"/>
      <c r="S499" s="56"/>
      <c r="T499" s="56"/>
      <c r="U499" s="56"/>
      <c r="V499" s="56"/>
      <c r="W499" s="56"/>
      <c r="X499" s="56"/>
      <c r="Y499" s="56"/>
      <c r="Z499" s="56"/>
      <c r="AA499" s="56"/>
      <c r="AB499" s="56"/>
    </row>
    <row r="500" spans="2:28" ht="15.75" customHeight="1">
      <c r="B500" s="55"/>
      <c r="C500" s="56"/>
      <c r="D500" s="56"/>
      <c r="E500" s="55"/>
      <c r="F500" s="56"/>
      <c r="G500" s="56"/>
      <c r="H500" s="56"/>
      <c r="I500" s="56"/>
      <c r="J500" s="56"/>
      <c r="K500" s="56"/>
      <c r="L500" s="56"/>
      <c r="M500" s="56"/>
      <c r="N500" s="56"/>
      <c r="O500" s="56"/>
      <c r="P500" s="56"/>
      <c r="Q500" s="56"/>
      <c r="R500" s="56"/>
      <c r="S500" s="56"/>
      <c r="T500" s="56"/>
      <c r="U500" s="56"/>
      <c r="V500" s="56"/>
      <c r="W500" s="56"/>
      <c r="X500" s="56"/>
      <c r="Y500" s="56"/>
      <c r="Z500" s="56"/>
      <c r="AA500" s="56"/>
      <c r="AB500" s="56"/>
    </row>
    <row r="501" spans="2:28" ht="15.75" customHeight="1">
      <c r="B501" s="55"/>
      <c r="C501" s="56"/>
      <c r="D501" s="56"/>
      <c r="E501" s="55"/>
      <c r="F501" s="56"/>
      <c r="G501" s="56"/>
      <c r="H501" s="56"/>
      <c r="I501" s="56"/>
      <c r="J501" s="56"/>
      <c r="K501" s="56"/>
      <c r="L501" s="56"/>
      <c r="M501" s="56"/>
      <c r="N501" s="56"/>
      <c r="O501" s="56"/>
      <c r="P501" s="56"/>
      <c r="Q501" s="56"/>
      <c r="R501" s="56"/>
      <c r="S501" s="56"/>
      <c r="T501" s="56"/>
      <c r="U501" s="56"/>
      <c r="V501" s="56"/>
      <c r="W501" s="56"/>
      <c r="X501" s="56"/>
      <c r="Y501" s="56"/>
      <c r="Z501" s="56"/>
      <c r="AA501" s="56"/>
      <c r="AB501" s="56"/>
    </row>
    <row r="502" spans="2:28" ht="15.75" customHeight="1">
      <c r="B502" s="55"/>
      <c r="C502" s="56"/>
      <c r="D502" s="56"/>
      <c r="E502" s="55"/>
      <c r="F502" s="56"/>
      <c r="G502" s="56"/>
      <c r="H502" s="56"/>
      <c r="I502" s="56"/>
      <c r="J502" s="56"/>
      <c r="K502" s="56"/>
      <c r="L502" s="56"/>
      <c r="M502" s="56"/>
      <c r="N502" s="56"/>
      <c r="O502" s="56"/>
      <c r="P502" s="56"/>
      <c r="Q502" s="56"/>
      <c r="R502" s="56"/>
      <c r="S502" s="56"/>
      <c r="T502" s="56"/>
      <c r="U502" s="56"/>
      <c r="V502" s="56"/>
      <c r="W502" s="56"/>
      <c r="X502" s="56"/>
      <c r="Y502" s="56"/>
      <c r="Z502" s="56"/>
      <c r="AA502" s="56"/>
      <c r="AB502" s="56"/>
    </row>
    <row r="503" spans="2:28" ht="15.75" customHeight="1">
      <c r="B503" s="55"/>
      <c r="C503" s="56"/>
      <c r="D503" s="56"/>
      <c r="E503" s="55"/>
      <c r="F503" s="56"/>
      <c r="G503" s="56"/>
      <c r="H503" s="56"/>
      <c r="I503" s="56"/>
      <c r="J503" s="56"/>
      <c r="K503" s="56"/>
      <c r="L503" s="56"/>
      <c r="M503" s="56"/>
      <c r="N503" s="56"/>
      <c r="O503" s="56"/>
      <c r="P503" s="56"/>
      <c r="Q503" s="56"/>
      <c r="R503" s="56"/>
      <c r="S503" s="56"/>
      <c r="T503" s="56"/>
      <c r="U503" s="56"/>
      <c r="V503" s="56"/>
      <c r="W503" s="56"/>
      <c r="X503" s="56"/>
      <c r="Y503" s="56"/>
      <c r="Z503" s="56"/>
      <c r="AA503" s="56"/>
      <c r="AB503" s="56"/>
    </row>
    <row r="504" spans="2:28" ht="15.75" customHeight="1">
      <c r="B504" s="55"/>
      <c r="C504" s="56"/>
      <c r="D504" s="56"/>
      <c r="E504" s="55"/>
      <c r="F504" s="56"/>
      <c r="G504" s="56"/>
      <c r="H504" s="56"/>
      <c r="I504" s="56"/>
      <c r="J504" s="56"/>
      <c r="K504" s="56"/>
      <c r="L504" s="56"/>
      <c r="M504" s="56"/>
      <c r="N504" s="56"/>
      <c r="O504" s="56"/>
      <c r="P504" s="56"/>
      <c r="Q504" s="56"/>
      <c r="R504" s="56"/>
      <c r="S504" s="56"/>
      <c r="T504" s="56"/>
      <c r="U504" s="56"/>
      <c r="V504" s="56"/>
      <c r="W504" s="56"/>
      <c r="X504" s="56"/>
      <c r="Y504" s="56"/>
      <c r="Z504" s="56"/>
      <c r="AA504" s="56"/>
      <c r="AB504" s="56"/>
    </row>
    <row r="505" spans="2:28" ht="15.75" customHeight="1">
      <c r="B505" s="55"/>
      <c r="C505" s="56"/>
      <c r="D505" s="56"/>
      <c r="E505" s="55"/>
      <c r="F505" s="56"/>
      <c r="G505" s="56"/>
      <c r="H505" s="56"/>
      <c r="I505" s="56"/>
      <c r="J505" s="56"/>
      <c r="K505" s="56"/>
      <c r="L505" s="56"/>
      <c r="M505" s="56"/>
      <c r="N505" s="56"/>
      <c r="O505" s="56"/>
      <c r="P505" s="56"/>
      <c r="Q505" s="56"/>
      <c r="R505" s="56"/>
      <c r="S505" s="56"/>
      <c r="T505" s="56"/>
      <c r="U505" s="56"/>
      <c r="V505" s="56"/>
      <c r="W505" s="56"/>
      <c r="X505" s="56"/>
      <c r="Y505" s="56"/>
      <c r="Z505" s="56"/>
      <c r="AA505" s="56"/>
      <c r="AB505" s="56"/>
    </row>
    <row r="506" spans="2:28" ht="15.75" customHeight="1">
      <c r="B506" s="55"/>
      <c r="C506" s="56"/>
      <c r="D506" s="56"/>
      <c r="E506" s="55"/>
      <c r="F506" s="56"/>
      <c r="G506" s="56"/>
      <c r="H506" s="56"/>
      <c r="I506" s="56"/>
      <c r="J506" s="56"/>
      <c r="K506" s="56"/>
      <c r="L506" s="56"/>
      <c r="M506" s="56"/>
      <c r="N506" s="56"/>
      <c r="O506" s="56"/>
      <c r="P506" s="56"/>
      <c r="Q506" s="56"/>
      <c r="R506" s="56"/>
      <c r="S506" s="56"/>
      <c r="T506" s="56"/>
      <c r="U506" s="56"/>
      <c r="V506" s="56"/>
      <c r="W506" s="56"/>
      <c r="X506" s="56"/>
      <c r="Y506" s="56"/>
      <c r="Z506" s="56"/>
      <c r="AA506" s="56"/>
      <c r="AB506" s="56"/>
    </row>
    <row r="507" spans="2:28" ht="15.75" customHeight="1">
      <c r="B507" s="55"/>
      <c r="C507" s="56"/>
      <c r="D507" s="56"/>
      <c r="E507" s="55"/>
      <c r="F507" s="56"/>
      <c r="G507" s="56"/>
      <c r="H507" s="56"/>
      <c r="I507" s="56"/>
      <c r="J507" s="56"/>
      <c r="K507" s="56"/>
      <c r="L507" s="56"/>
      <c r="M507" s="56"/>
      <c r="N507" s="56"/>
      <c r="O507" s="56"/>
      <c r="P507" s="56"/>
      <c r="Q507" s="56"/>
      <c r="R507" s="56"/>
      <c r="S507" s="56"/>
      <c r="T507" s="56"/>
      <c r="U507" s="56"/>
      <c r="V507" s="56"/>
      <c r="W507" s="56"/>
      <c r="X507" s="56"/>
      <c r="Y507" s="56"/>
      <c r="Z507" s="56"/>
      <c r="AA507" s="56"/>
      <c r="AB507" s="56"/>
    </row>
    <row r="508" spans="2:28" ht="15.75" customHeight="1">
      <c r="B508" s="55"/>
      <c r="C508" s="56"/>
      <c r="D508" s="56"/>
      <c r="E508" s="55"/>
      <c r="F508" s="56"/>
      <c r="G508" s="56"/>
      <c r="H508" s="56"/>
      <c r="I508" s="56"/>
      <c r="J508" s="56"/>
      <c r="K508" s="56"/>
      <c r="L508" s="56"/>
      <c r="M508" s="56"/>
      <c r="N508" s="56"/>
      <c r="O508" s="56"/>
      <c r="P508" s="56"/>
      <c r="Q508" s="56"/>
      <c r="R508" s="56"/>
      <c r="S508" s="56"/>
      <c r="T508" s="56"/>
      <c r="U508" s="56"/>
      <c r="V508" s="56"/>
      <c r="W508" s="56"/>
      <c r="X508" s="56"/>
      <c r="Y508" s="56"/>
      <c r="Z508" s="56"/>
      <c r="AA508" s="56"/>
      <c r="AB508" s="56"/>
    </row>
    <row r="509" spans="2:28" ht="15.75" customHeight="1">
      <c r="B509" s="55"/>
      <c r="C509" s="56"/>
      <c r="D509" s="56"/>
      <c r="E509" s="55"/>
      <c r="F509" s="56"/>
      <c r="G509" s="56"/>
      <c r="H509" s="56"/>
      <c r="I509" s="56"/>
      <c r="J509" s="56"/>
      <c r="K509" s="56"/>
      <c r="L509" s="56"/>
      <c r="M509" s="56"/>
      <c r="N509" s="56"/>
      <c r="O509" s="56"/>
      <c r="P509" s="56"/>
      <c r="Q509" s="56"/>
      <c r="R509" s="56"/>
      <c r="S509" s="56"/>
      <c r="T509" s="56"/>
      <c r="U509" s="56"/>
      <c r="V509" s="56"/>
      <c r="W509" s="56"/>
      <c r="X509" s="56"/>
      <c r="Y509" s="56"/>
      <c r="Z509" s="56"/>
      <c r="AA509" s="56"/>
      <c r="AB509" s="56"/>
    </row>
    <row r="510" spans="2:28" ht="15.75" customHeight="1">
      <c r="B510" s="55"/>
      <c r="C510" s="56"/>
      <c r="D510" s="56"/>
      <c r="E510" s="55"/>
      <c r="F510" s="56"/>
      <c r="G510" s="56"/>
      <c r="H510" s="56"/>
      <c r="I510" s="56"/>
      <c r="J510" s="56"/>
      <c r="K510" s="56"/>
      <c r="L510" s="56"/>
      <c r="M510" s="56"/>
      <c r="N510" s="56"/>
      <c r="O510" s="56"/>
      <c r="P510" s="56"/>
      <c r="Q510" s="56"/>
      <c r="R510" s="56"/>
      <c r="S510" s="56"/>
      <c r="T510" s="56"/>
      <c r="U510" s="56"/>
      <c r="V510" s="56"/>
      <c r="W510" s="56"/>
      <c r="X510" s="56"/>
      <c r="Y510" s="56"/>
      <c r="Z510" s="56"/>
      <c r="AA510" s="56"/>
      <c r="AB510" s="56"/>
    </row>
    <row r="511" spans="2:28" ht="15.75" customHeight="1">
      <c r="B511" s="55"/>
      <c r="C511" s="56"/>
      <c r="D511" s="56"/>
      <c r="E511" s="55"/>
      <c r="F511" s="56"/>
      <c r="G511" s="56"/>
      <c r="H511" s="56"/>
      <c r="I511" s="56"/>
      <c r="J511" s="56"/>
      <c r="K511" s="56"/>
      <c r="L511" s="56"/>
      <c r="M511" s="56"/>
      <c r="N511" s="56"/>
      <c r="O511" s="56"/>
      <c r="P511" s="56"/>
      <c r="Q511" s="56"/>
      <c r="R511" s="56"/>
      <c r="S511" s="56"/>
      <c r="T511" s="56"/>
      <c r="U511" s="56"/>
      <c r="V511" s="56"/>
      <c r="W511" s="56"/>
      <c r="X511" s="56"/>
      <c r="Y511" s="56"/>
      <c r="Z511" s="56"/>
      <c r="AA511" s="56"/>
      <c r="AB511" s="56"/>
    </row>
    <row r="512" spans="2:28" ht="15.75" customHeight="1">
      <c r="B512" s="55"/>
      <c r="C512" s="56"/>
      <c r="D512" s="56"/>
      <c r="E512" s="55"/>
      <c r="F512" s="56"/>
      <c r="G512" s="56"/>
      <c r="H512" s="56"/>
      <c r="I512" s="56"/>
      <c r="J512" s="56"/>
      <c r="K512" s="56"/>
      <c r="L512" s="56"/>
      <c r="M512" s="56"/>
      <c r="N512" s="56"/>
      <c r="O512" s="56"/>
      <c r="P512" s="56"/>
      <c r="Q512" s="56"/>
      <c r="R512" s="56"/>
      <c r="S512" s="56"/>
      <c r="T512" s="56"/>
      <c r="U512" s="56"/>
      <c r="V512" s="56"/>
      <c r="W512" s="56"/>
      <c r="X512" s="56"/>
      <c r="Y512" s="56"/>
      <c r="Z512" s="56"/>
      <c r="AA512" s="56"/>
      <c r="AB512" s="56"/>
    </row>
    <row r="513" spans="2:28" ht="15.75" customHeight="1">
      <c r="B513" s="55"/>
      <c r="C513" s="56"/>
      <c r="D513" s="56"/>
      <c r="E513" s="55"/>
      <c r="F513" s="56"/>
      <c r="G513" s="56"/>
      <c r="H513" s="56"/>
      <c r="I513" s="56"/>
      <c r="J513" s="56"/>
      <c r="K513" s="56"/>
      <c r="L513" s="56"/>
      <c r="M513" s="56"/>
      <c r="N513" s="56"/>
      <c r="O513" s="56"/>
      <c r="P513" s="56"/>
      <c r="Q513" s="56"/>
      <c r="R513" s="56"/>
      <c r="S513" s="56"/>
      <c r="T513" s="56"/>
      <c r="U513" s="56"/>
      <c r="V513" s="56"/>
      <c r="W513" s="56"/>
      <c r="X513" s="56"/>
      <c r="Y513" s="56"/>
      <c r="Z513" s="56"/>
      <c r="AA513" s="56"/>
      <c r="AB513" s="56"/>
    </row>
    <row r="514" spans="2:28" ht="15.75" customHeight="1">
      <c r="B514" s="55"/>
      <c r="C514" s="56"/>
      <c r="D514" s="56"/>
      <c r="E514" s="55"/>
      <c r="F514" s="56"/>
      <c r="G514" s="56"/>
      <c r="H514" s="56"/>
      <c r="I514" s="56"/>
      <c r="J514" s="56"/>
      <c r="K514" s="56"/>
      <c r="L514" s="56"/>
      <c r="M514" s="56"/>
      <c r="N514" s="56"/>
      <c r="O514" s="56"/>
      <c r="P514" s="56"/>
      <c r="Q514" s="56"/>
      <c r="R514" s="56"/>
      <c r="S514" s="56"/>
      <c r="T514" s="56"/>
      <c r="U514" s="56"/>
      <c r="V514" s="56"/>
      <c r="W514" s="56"/>
      <c r="X514" s="56"/>
      <c r="Y514" s="56"/>
      <c r="Z514" s="56"/>
      <c r="AA514" s="56"/>
      <c r="AB514" s="56"/>
    </row>
    <row r="515" spans="2:28" ht="15.75" customHeight="1">
      <c r="B515" s="55"/>
      <c r="C515" s="56"/>
      <c r="D515" s="56"/>
      <c r="E515" s="55"/>
      <c r="F515" s="56"/>
      <c r="G515" s="56"/>
      <c r="H515" s="56"/>
      <c r="I515" s="56"/>
      <c r="J515" s="56"/>
      <c r="K515" s="56"/>
      <c r="L515" s="56"/>
      <c r="M515" s="56"/>
      <c r="N515" s="56"/>
      <c r="O515" s="56"/>
      <c r="P515" s="56"/>
      <c r="Q515" s="56"/>
      <c r="R515" s="56"/>
      <c r="S515" s="56"/>
      <c r="T515" s="56"/>
      <c r="U515" s="56"/>
      <c r="V515" s="56"/>
      <c r="W515" s="56"/>
      <c r="X515" s="56"/>
      <c r="Y515" s="56"/>
      <c r="Z515" s="56"/>
      <c r="AA515" s="56"/>
      <c r="AB515" s="56"/>
    </row>
    <row r="516" spans="2:28" ht="15.75" customHeight="1">
      <c r="B516" s="55"/>
      <c r="C516" s="56"/>
      <c r="D516" s="56"/>
      <c r="E516" s="55"/>
      <c r="F516" s="56"/>
      <c r="G516" s="56"/>
      <c r="H516" s="56"/>
      <c r="I516" s="56"/>
      <c r="J516" s="56"/>
      <c r="K516" s="56"/>
      <c r="L516" s="56"/>
      <c r="M516" s="56"/>
      <c r="N516" s="56"/>
      <c r="O516" s="56"/>
      <c r="P516" s="56"/>
      <c r="Q516" s="56"/>
      <c r="R516" s="56"/>
      <c r="S516" s="56"/>
      <c r="T516" s="56"/>
      <c r="U516" s="56"/>
      <c r="V516" s="56"/>
      <c r="W516" s="56"/>
      <c r="X516" s="56"/>
      <c r="Y516" s="56"/>
      <c r="Z516" s="56"/>
      <c r="AA516" s="56"/>
      <c r="AB516" s="56"/>
    </row>
    <row r="517" spans="2:28" ht="15.75" customHeight="1">
      <c r="B517" s="55"/>
      <c r="C517" s="56"/>
      <c r="D517" s="56"/>
      <c r="E517" s="55"/>
      <c r="F517" s="56"/>
      <c r="G517" s="56"/>
      <c r="H517" s="56"/>
      <c r="I517" s="56"/>
      <c r="J517" s="56"/>
      <c r="K517" s="56"/>
      <c r="L517" s="56"/>
      <c r="M517" s="56"/>
      <c r="N517" s="56"/>
      <c r="O517" s="56"/>
      <c r="P517" s="56"/>
      <c r="Q517" s="56"/>
      <c r="R517" s="56"/>
      <c r="S517" s="56"/>
      <c r="T517" s="56"/>
      <c r="U517" s="56"/>
      <c r="V517" s="56"/>
      <c r="W517" s="56"/>
      <c r="X517" s="56"/>
      <c r="Y517" s="56"/>
      <c r="Z517" s="56"/>
      <c r="AA517" s="56"/>
      <c r="AB517" s="56"/>
    </row>
    <row r="518" spans="2:28" ht="15.75" customHeight="1">
      <c r="B518" s="55"/>
      <c r="C518" s="56"/>
      <c r="D518" s="56"/>
      <c r="E518" s="55"/>
      <c r="F518" s="56"/>
      <c r="G518" s="56"/>
      <c r="H518" s="56"/>
      <c r="I518" s="56"/>
      <c r="J518" s="56"/>
      <c r="K518" s="56"/>
      <c r="L518" s="56"/>
      <c r="M518" s="56"/>
      <c r="N518" s="56"/>
      <c r="O518" s="56"/>
      <c r="P518" s="56"/>
      <c r="Q518" s="56"/>
      <c r="R518" s="56"/>
      <c r="S518" s="56"/>
      <c r="T518" s="56"/>
      <c r="U518" s="56"/>
      <c r="V518" s="56"/>
      <c r="W518" s="56"/>
      <c r="X518" s="56"/>
      <c r="Y518" s="56"/>
      <c r="Z518" s="56"/>
      <c r="AA518" s="56"/>
      <c r="AB518" s="56"/>
    </row>
    <row r="519" spans="2:28" ht="15.75" customHeight="1">
      <c r="B519" s="55"/>
      <c r="C519" s="56"/>
      <c r="D519" s="56"/>
      <c r="E519" s="55"/>
      <c r="F519" s="56"/>
      <c r="G519" s="56"/>
      <c r="H519" s="56"/>
      <c r="I519" s="56"/>
      <c r="J519" s="56"/>
      <c r="K519" s="56"/>
      <c r="L519" s="56"/>
      <c r="M519" s="56"/>
      <c r="N519" s="56"/>
      <c r="O519" s="56"/>
      <c r="P519" s="56"/>
      <c r="Q519" s="56"/>
      <c r="R519" s="56"/>
      <c r="S519" s="56"/>
      <c r="T519" s="56"/>
      <c r="U519" s="56"/>
      <c r="V519" s="56"/>
      <c r="W519" s="56"/>
      <c r="X519" s="56"/>
      <c r="Y519" s="56"/>
      <c r="Z519" s="56"/>
      <c r="AA519" s="56"/>
      <c r="AB519" s="56"/>
    </row>
    <row r="520" spans="2:28" ht="15.75" customHeight="1">
      <c r="B520" s="55"/>
      <c r="C520" s="56"/>
      <c r="D520" s="56"/>
      <c r="E520" s="55"/>
      <c r="F520" s="56"/>
      <c r="G520" s="56"/>
      <c r="H520" s="56"/>
      <c r="I520" s="56"/>
      <c r="J520" s="56"/>
      <c r="K520" s="56"/>
      <c r="L520" s="56"/>
      <c r="M520" s="56"/>
      <c r="N520" s="56"/>
      <c r="O520" s="56"/>
      <c r="P520" s="56"/>
      <c r="Q520" s="56"/>
      <c r="R520" s="56"/>
      <c r="S520" s="56"/>
      <c r="T520" s="56"/>
      <c r="U520" s="56"/>
      <c r="V520" s="56"/>
      <c r="W520" s="56"/>
      <c r="X520" s="56"/>
      <c r="Y520" s="56"/>
      <c r="Z520" s="56"/>
      <c r="AA520" s="56"/>
      <c r="AB520" s="56"/>
    </row>
    <row r="521" spans="2:28" ht="15.75" customHeight="1">
      <c r="B521" s="55"/>
      <c r="C521" s="56"/>
      <c r="D521" s="56"/>
      <c r="E521" s="55"/>
      <c r="F521" s="56"/>
      <c r="G521" s="56"/>
      <c r="H521" s="56"/>
      <c r="I521" s="56"/>
      <c r="J521" s="56"/>
      <c r="K521" s="56"/>
      <c r="L521" s="56"/>
      <c r="M521" s="56"/>
      <c r="N521" s="56"/>
      <c r="O521" s="56"/>
      <c r="P521" s="56"/>
      <c r="Q521" s="56"/>
      <c r="R521" s="56"/>
      <c r="S521" s="56"/>
      <c r="T521" s="56"/>
      <c r="U521" s="56"/>
      <c r="V521" s="56"/>
      <c r="W521" s="56"/>
      <c r="X521" s="56"/>
      <c r="Y521" s="56"/>
      <c r="Z521" s="56"/>
      <c r="AA521" s="56"/>
      <c r="AB521" s="56"/>
    </row>
    <row r="522" spans="2:28" ht="15.75" customHeight="1">
      <c r="B522" s="55"/>
      <c r="C522" s="56"/>
      <c r="D522" s="56"/>
      <c r="E522" s="55"/>
      <c r="F522" s="56"/>
      <c r="G522" s="56"/>
      <c r="H522" s="56"/>
      <c r="I522" s="56"/>
      <c r="J522" s="56"/>
      <c r="K522" s="56"/>
      <c r="L522" s="56"/>
      <c r="M522" s="56"/>
      <c r="N522" s="56"/>
      <c r="O522" s="56"/>
      <c r="P522" s="56"/>
      <c r="Q522" s="56"/>
      <c r="R522" s="56"/>
      <c r="S522" s="56"/>
      <c r="T522" s="56"/>
      <c r="U522" s="56"/>
      <c r="V522" s="56"/>
      <c r="W522" s="56"/>
      <c r="X522" s="56"/>
      <c r="Y522" s="56"/>
      <c r="Z522" s="56"/>
      <c r="AA522" s="56"/>
      <c r="AB522" s="56"/>
    </row>
    <row r="523" spans="2:28" ht="15.75" customHeight="1">
      <c r="B523" s="55"/>
      <c r="C523" s="56"/>
      <c r="D523" s="56"/>
      <c r="E523" s="55"/>
      <c r="F523" s="56"/>
      <c r="G523" s="56"/>
      <c r="H523" s="56"/>
      <c r="I523" s="56"/>
      <c r="J523" s="56"/>
      <c r="K523" s="56"/>
      <c r="L523" s="56"/>
      <c r="M523" s="56"/>
      <c r="N523" s="56"/>
      <c r="O523" s="56"/>
      <c r="P523" s="56"/>
      <c r="Q523" s="56"/>
      <c r="R523" s="56"/>
      <c r="S523" s="56"/>
      <c r="T523" s="56"/>
      <c r="U523" s="56"/>
      <c r="V523" s="56"/>
      <c r="W523" s="56"/>
      <c r="X523" s="56"/>
      <c r="Y523" s="56"/>
      <c r="Z523" s="56"/>
      <c r="AA523" s="56"/>
      <c r="AB523" s="56"/>
    </row>
    <row r="524" spans="2:28" ht="15.75" customHeight="1">
      <c r="B524" s="55"/>
      <c r="C524" s="56"/>
      <c r="D524" s="56"/>
      <c r="E524" s="55"/>
      <c r="F524" s="56"/>
      <c r="G524" s="56"/>
      <c r="H524" s="56"/>
      <c r="I524" s="56"/>
      <c r="J524" s="56"/>
      <c r="K524" s="56"/>
      <c r="L524" s="56"/>
      <c r="M524" s="56"/>
      <c r="N524" s="56"/>
      <c r="O524" s="56"/>
      <c r="P524" s="56"/>
      <c r="Q524" s="56"/>
      <c r="R524" s="56"/>
      <c r="S524" s="56"/>
      <c r="T524" s="56"/>
      <c r="U524" s="56"/>
      <c r="V524" s="56"/>
      <c r="W524" s="56"/>
      <c r="X524" s="56"/>
      <c r="Y524" s="56"/>
      <c r="Z524" s="56"/>
      <c r="AA524" s="56"/>
      <c r="AB524" s="56"/>
    </row>
    <row r="525" spans="2:28" ht="15.75" customHeight="1">
      <c r="B525" s="55"/>
      <c r="C525" s="56"/>
      <c r="D525" s="56"/>
      <c r="E525" s="55"/>
      <c r="F525" s="56"/>
      <c r="G525" s="56"/>
      <c r="H525" s="56"/>
      <c r="I525" s="56"/>
      <c r="J525" s="56"/>
      <c r="K525" s="56"/>
      <c r="L525" s="56"/>
      <c r="M525" s="56"/>
      <c r="N525" s="56"/>
      <c r="O525" s="56"/>
      <c r="P525" s="56"/>
      <c r="Q525" s="56"/>
      <c r="R525" s="56"/>
      <c r="S525" s="56"/>
      <c r="T525" s="56"/>
      <c r="U525" s="56"/>
      <c r="V525" s="56"/>
      <c r="W525" s="56"/>
      <c r="X525" s="56"/>
      <c r="Y525" s="56"/>
      <c r="Z525" s="56"/>
      <c r="AA525" s="56"/>
      <c r="AB525" s="56"/>
    </row>
    <row r="526" spans="2:28" ht="15.75" customHeight="1">
      <c r="B526" s="55"/>
      <c r="C526" s="56"/>
      <c r="D526" s="56"/>
      <c r="E526" s="55"/>
      <c r="F526" s="56"/>
      <c r="G526" s="56"/>
      <c r="H526" s="56"/>
      <c r="I526" s="56"/>
      <c r="J526" s="56"/>
      <c r="K526" s="56"/>
      <c r="L526" s="56"/>
      <c r="M526" s="56"/>
      <c r="N526" s="56"/>
      <c r="O526" s="56"/>
      <c r="P526" s="56"/>
      <c r="Q526" s="56"/>
      <c r="R526" s="56"/>
      <c r="S526" s="56"/>
      <c r="T526" s="56"/>
      <c r="U526" s="56"/>
      <c r="V526" s="56"/>
      <c r="W526" s="56"/>
      <c r="X526" s="56"/>
      <c r="Y526" s="56"/>
      <c r="Z526" s="56"/>
      <c r="AA526" s="56"/>
      <c r="AB526" s="56"/>
    </row>
    <row r="527" spans="2:28" ht="15.75" customHeight="1">
      <c r="B527" s="55"/>
      <c r="C527" s="56"/>
      <c r="D527" s="56"/>
      <c r="E527" s="55"/>
      <c r="F527" s="56"/>
      <c r="G527" s="56"/>
      <c r="H527" s="56"/>
      <c r="I527" s="56"/>
      <c r="J527" s="56"/>
      <c r="K527" s="56"/>
      <c r="L527" s="56"/>
      <c r="M527" s="56"/>
      <c r="N527" s="56"/>
      <c r="O527" s="56"/>
      <c r="P527" s="56"/>
      <c r="Q527" s="56"/>
      <c r="R527" s="56"/>
      <c r="S527" s="56"/>
      <c r="T527" s="56"/>
      <c r="U527" s="56"/>
      <c r="V527" s="56"/>
      <c r="W527" s="56"/>
      <c r="X527" s="56"/>
      <c r="Y527" s="56"/>
      <c r="Z527" s="56"/>
      <c r="AA527" s="56"/>
      <c r="AB527" s="56"/>
    </row>
    <row r="528" spans="2:28" ht="15.75" customHeight="1">
      <c r="B528" s="55"/>
      <c r="C528" s="56"/>
      <c r="D528" s="56"/>
      <c r="E528" s="55"/>
      <c r="F528" s="56"/>
      <c r="G528" s="56"/>
      <c r="H528" s="56"/>
      <c r="I528" s="56"/>
      <c r="J528" s="56"/>
      <c r="K528" s="56"/>
      <c r="L528" s="56"/>
      <c r="M528" s="56"/>
      <c r="N528" s="56"/>
      <c r="O528" s="56"/>
      <c r="P528" s="56"/>
      <c r="Q528" s="56"/>
      <c r="R528" s="56"/>
      <c r="S528" s="56"/>
      <c r="T528" s="56"/>
      <c r="U528" s="56"/>
      <c r="V528" s="56"/>
      <c r="W528" s="56"/>
      <c r="X528" s="56"/>
      <c r="Y528" s="56"/>
      <c r="Z528" s="56"/>
      <c r="AA528" s="56"/>
      <c r="AB528" s="56"/>
    </row>
    <row r="529" spans="2:28" ht="15.75" customHeight="1">
      <c r="B529" s="55"/>
      <c r="C529" s="56"/>
      <c r="D529" s="56"/>
      <c r="E529" s="55"/>
      <c r="F529" s="56"/>
      <c r="G529" s="56"/>
      <c r="H529" s="56"/>
      <c r="I529" s="56"/>
      <c r="J529" s="56"/>
      <c r="K529" s="56"/>
      <c r="L529" s="56"/>
      <c r="M529" s="56"/>
      <c r="N529" s="56"/>
      <c r="O529" s="56"/>
      <c r="P529" s="56"/>
      <c r="Q529" s="56"/>
      <c r="R529" s="56"/>
      <c r="S529" s="56"/>
      <c r="T529" s="56"/>
      <c r="U529" s="56"/>
      <c r="V529" s="56"/>
      <c r="W529" s="56"/>
      <c r="X529" s="56"/>
      <c r="Y529" s="56"/>
      <c r="Z529" s="56"/>
      <c r="AA529" s="56"/>
      <c r="AB529" s="56"/>
    </row>
    <row r="530" spans="2:28" ht="15.75" customHeight="1">
      <c r="B530" s="55"/>
      <c r="C530" s="56"/>
      <c r="D530" s="56"/>
      <c r="E530" s="55"/>
      <c r="F530" s="56"/>
      <c r="G530" s="56"/>
      <c r="H530" s="56"/>
      <c r="I530" s="56"/>
      <c r="J530" s="56"/>
      <c r="K530" s="56"/>
      <c r="L530" s="56"/>
      <c r="M530" s="56"/>
      <c r="N530" s="56"/>
      <c r="O530" s="56"/>
      <c r="P530" s="56"/>
      <c r="Q530" s="56"/>
      <c r="R530" s="56"/>
      <c r="S530" s="56"/>
      <c r="T530" s="56"/>
      <c r="U530" s="56"/>
      <c r="V530" s="56"/>
      <c r="W530" s="56"/>
      <c r="X530" s="56"/>
      <c r="Y530" s="56"/>
      <c r="Z530" s="56"/>
      <c r="AA530" s="56"/>
      <c r="AB530" s="56"/>
    </row>
    <row r="531" spans="2:28" ht="15.75" customHeight="1">
      <c r="B531" s="55"/>
      <c r="C531" s="56"/>
      <c r="D531" s="56"/>
      <c r="E531" s="55"/>
      <c r="F531" s="56"/>
      <c r="G531" s="56"/>
      <c r="H531" s="56"/>
      <c r="I531" s="56"/>
      <c r="J531" s="56"/>
      <c r="K531" s="56"/>
      <c r="L531" s="56"/>
      <c r="M531" s="56"/>
      <c r="N531" s="56"/>
      <c r="O531" s="56"/>
      <c r="P531" s="56"/>
      <c r="Q531" s="56"/>
      <c r="R531" s="56"/>
      <c r="S531" s="56"/>
      <c r="T531" s="56"/>
      <c r="U531" s="56"/>
      <c r="V531" s="56"/>
      <c r="W531" s="56"/>
      <c r="X531" s="56"/>
      <c r="Y531" s="56"/>
      <c r="Z531" s="56"/>
      <c r="AA531" s="56"/>
      <c r="AB531" s="56"/>
    </row>
    <row r="532" spans="2:28" ht="15.75" customHeight="1">
      <c r="B532" s="55"/>
      <c r="C532" s="56"/>
      <c r="D532" s="56"/>
      <c r="E532" s="55"/>
      <c r="F532" s="56"/>
      <c r="G532" s="56"/>
      <c r="H532" s="56"/>
      <c r="I532" s="56"/>
      <c r="J532" s="56"/>
      <c r="K532" s="56"/>
      <c r="L532" s="56"/>
      <c r="M532" s="56"/>
      <c r="N532" s="56"/>
      <c r="O532" s="56"/>
      <c r="P532" s="56"/>
      <c r="Q532" s="56"/>
      <c r="R532" s="56"/>
      <c r="S532" s="56"/>
      <c r="T532" s="56"/>
      <c r="U532" s="56"/>
      <c r="V532" s="56"/>
      <c r="W532" s="56"/>
      <c r="X532" s="56"/>
      <c r="Y532" s="56"/>
      <c r="Z532" s="56"/>
      <c r="AA532" s="56"/>
      <c r="AB532" s="56"/>
    </row>
    <row r="533" spans="2:28" ht="15.75" customHeight="1">
      <c r="B533" s="55"/>
      <c r="C533" s="56"/>
      <c r="D533" s="56"/>
      <c r="E533" s="55"/>
      <c r="F533" s="56"/>
      <c r="G533" s="56"/>
      <c r="H533" s="56"/>
      <c r="I533" s="56"/>
      <c r="J533" s="56"/>
      <c r="K533" s="56"/>
      <c r="L533" s="56"/>
      <c r="M533" s="56"/>
      <c r="N533" s="56"/>
      <c r="O533" s="56"/>
      <c r="P533" s="56"/>
      <c r="Q533" s="56"/>
      <c r="R533" s="56"/>
      <c r="S533" s="56"/>
      <c r="T533" s="56"/>
      <c r="U533" s="56"/>
      <c r="V533" s="56"/>
      <c r="W533" s="56"/>
      <c r="X533" s="56"/>
      <c r="Y533" s="56"/>
      <c r="Z533" s="56"/>
      <c r="AA533" s="56"/>
      <c r="AB533" s="56"/>
    </row>
    <row r="534" spans="2:28" ht="15.75" customHeight="1">
      <c r="B534" s="55"/>
      <c r="C534" s="56"/>
      <c r="D534" s="56"/>
      <c r="E534" s="55"/>
      <c r="F534" s="56"/>
      <c r="G534" s="56"/>
      <c r="H534" s="56"/>
      <c r="I534" s="56"/>
      <c r="J534" s="56"/>
      <c r="K534" s="56"/>
      <c r="L534" s="56"/>
      <c r="M534" s="56"/>
      <c r="N534" s="56"/>
      <c r="O534" s="56"/>
      <c r="P534" s="56"/>
      <c r="Q534" s="56"/>
      <c r="R534" s="56"/>
      <c r="S534" s="56"/>
      <c r="T534" s="56"/>
      <c r="U534" s="56"/>
      <c r="V534" s="56"/>
      <c r="W534" s="56"/>
      <c r="X534" s="56"/>
      <c r="Y534" s="56"/>
      <c r="Z534" s="56"/>
      <c r="AA534" s="56"/>
      <c r="AB534" s="56"/>
    </row>
    <row r="535" spans="2:28" ht="15.75" customHeight="1">
      <c r="B535" s="55"/>
      <c r="C535" s="56"/>
      <c r="D535" s="56"/>
      <c r="E535" s="55"/>
      <c r="F535" s="56"/>
      <c r="G535" s="56"/>
      <c r="H535" s="56"/>
      <c r="I535" s="56"/>
      <c r="J535" s="56"/>
      <c r="K535" s="56"/>
      <c r="L535" s="56"/>
      <c r="M535" s="56"/>
      <c r="N535" s="56"/>
      <c r="O535" s="56"/>
      <c r="P535" s="56"/>
      <c r="Q535" s="56"/>
      <c r="R535" s="56"/>
      <c r="S535" s="56"/>
      <c r="T535" s="56"/>
      <c r="U535" s="56"/>
      <c r="V535" s="56"/>
      <c r="W535" s="56"/>
      <c r="X535" s="56"/>
      <c r="Y535" s="56"/>
      <c r="Z535" s="56"/>
      <c r="AA535" s="56"/>
      <c r="AB535" s="56"/>
    </row>
    <row r="536" spans="2:28" ht="15.75" customHeight="1">
      <c r="B536" s="55"/>
      <c r="C536" s="56"/>
      <c r="D536" s="56"/>
      <c r="E536" s="55"/>
      <c r="F536" s="56"/>
      <c r="G536" s="56"/>
      <c r="H536" s="56"/>
      <c r="I536" s="56"/>
      <c r="J536" s="56"/>
      <c r="K536" s="56"/>
      <c r="L536" s="56"/>
      <c r="M536" s="56"/>
      <c r="N536" s="56"/>
      <c r="O536" s="56"/>
      <c r="P536" s="56"/>
      <c r="Q536" s="56"/>
      <c r="R536" s="56"/>
      <c r="S536" s="56"/>
      <c r="T536" s="56"/>
      <c r="U536" s="56"/>
      <c r="V536" s="56"/>
      <c r="W536" s="56"/>
      <c r="X536" s="56"/>
      <c r="Y536" s="56"/>
      <c r="Z536" s="56"/>
      <c r="AA536" s="56"/>
      <c r="AB536" s="56"/>
    </row>
    <row r="537" spans="2:28" ht="15.75" customHeight="1">
      <c r="B537" s="55"/>
      <c r="C537" s="56"/>
      <c r="D537" s="56"/>
      <c r="E537" s="55"/>
      <c r="F537" s="56"/>
      <c r="G537" s="56"/>
      <c r="H537" s="56"/>
      <c r="I537" s="56"/>
      <c r="J537" s="56"/>
      <c r="K537" s="56"/>
      <c r="L537" s="56"/>
      <c r="M537" s="56"/>
      <c r="N537" s="56"/>
      <c r="O537" s="56"/>
      <c r="P537" s="56"/>
      <c r="Q537" s="56"/>
      <c r="R537" s="56"/>
      <c r="S537" s="56"/>
      <c r="T537" s="56"/>
      <c r="U537" s="56"/>
      <c r="V537" s="56"/>
      <c r="W537" s="56"/>
      <c r="X537" s="56"/>
      <c r="Y537" s="56"/>
      <c r="Z537" s="56"/>
      <c r="AA537" s="56"/>
      <c r="AB537" s="56"/>
    </row>
    <row r="538" spans="2:28" ht="15.75" customHeight="1">
      <c r="B538" s="55"/>
      <c r="C538" s="56"/>
      <c r="D538" s="56"/>
      <c r="E538" s="55"/>
      <c r="F538" s="56"/>
      <c r="G538" s="56"/>
      <c r="H538" s="56"/>
      <c r="I538" s="56"/>
      <c r="J538" s="56"/>
      <c r="K538" s="56"/>
      <c r="L538" s="56"/>
      <c r="M538" s="56"/>
      <c r="N538" s="56"/>
      <c r="O538" s="56"/>
      <c r="P538" s="56"/>
      <c r="Q538" s="56"/>
      <c r="R538" s="56"/>
      <c r="S538" s="56"/>
      <c r="T538" s="56"/>
      <c r="U538" s="56"/>
      <c r="V538" s="56"/>
      <c r="W538" s="56"/>
      <c r="X538" s="56"/>
      <c r="Y538" s="56"/>
      <c r="Z538" s="56"/>
      <c r="AA538" s="56"/>
      <c r="AB538" s="56"/>
    </row>
    <row r="539" spans="2:28" ht="15.75" customHeight="1">
      <c r="B539" s="55"/>
      <c r="C539" s="56"/>
      <c r="D539" s="56"/>
      <c r="E539" s="55"/>
      <c r="F539" s="56"/>
      <c r="G539" s="56"/>
      <c r="H539" s="56"/>
      <c r="I539" s="56"/>
      <c r="J539" s="56"/>
      <c r="K539" s="56"/>
      <c r="L539" s="56"/>
      <c r="M539" s="56"/>
      <c r="N539" s="56"/>
      <c r="O539" s="56"/>
      <c r="P539" s="56"/>
      <c r="Q539" s="56"/>
      <c r="R539" s="56"/>
      <c r="S539" s="56"/>
      <c r="T539" s="56"/>
      <c r="U539" s="56"/>
      <c r="V539" s="56"/>
      <c r="W539" s="56"/>
      <c r="X539" s="56"/>
      <c r="Y539" s="56"/>
      <c r="Z539" s="56"/>
      <c r="AA539" s="56"/>
      <c r="AB539" s="56"/>
    </row>
    <row r="540" spans="2:28" ht="15.75" customHeight="1">
      <c r="B540" s="55"/>
      <c r="C540" s="56"/>
      <c r="D540" s="56"/>
      <c r="E540" s="55"/>
      <c r="F540" s="56"/>
      <c r="G540" s="56"/>
      <c r="H540" s="56"/>
      <c r="I540" s="56"/>
      <c r="J540" s="56"/>
      <c r="K540" s="56"/>
      <c r="L540" s="56"/>
      <c r="M540" s="56"/>
      <c r="N540" s="56"/>
      <c r="O540" s="56"/>
      <c r="P540" s="56"/>
      <c r="Q540" s="56"/>
      <c r="R540" s="56"/>
      <c r="S540" s="56"/>
      <c r="T540" s="56"/>
      <c r="U540" s="56"/>
      <c r="V540" s="56"/>
      <c r="W540" s="56"/>
      <c r="X540" s="56"/>
      <c r="Y540" s="56"/>
      <c r="Z540" s="56"/>
      <c r="AA540" s="56"/>
      <c r="AB540" s="56"/>
    </row>
    <row r="541" spans="2:28" ht="15.75" customHeight="1">
      <c r="B541" s="55"/>
      <c r="C541" s="56"/>
      <c r="D541" s="56"/>
      <c r="E541" s="55"/>
      <c r="F541" s="56"/>
      <c r="G541" s="56"/>
      <c r="H541" s="56"/>
      <c r="I541" s="56"/>
      <c r="J541" s="56"/>
      <c r="K541" s="56"/>
      <c r="L541" s="56"/>
      <c r="M541" s="56"/>
      <c r="N541" s="56"/>
      <c r="O541" s="56"/>
      <c r="P541" s="56"/>
      <c r="Q541" s="56"/>
      <c r="R541" s="56"/>
      <c r="S541" s="56"/>
      <c r="T541" s="56"/>
      <c r="U541" s="56"/>
      <c r="V541" s="56"/>
      <c r="W541" s="56"/>
      <c r="X541" s="56"/>
      <c r="Y541" s="56"/>
      <c r="Z541" s="56"/>
      <c r="AA541" s="56"/>
      <c r="AB541" s="56"/>
    </row>
    <row r="542" spans="2:28" ht="15.75" customHeight="1">
      <c r="B542" s="55"/>
      <c r="C542" s="56"/>
      <c r="D542" s="56"/>
      <c r="E542" s="55"/>
      <c r="F542" s="56"/>
      <c r="G542" s="56"/>
      <c r="H542" s="56"/>
      <c r="I542" s="56"/>
      <c r="J542" s="56"/>
      <c r="K542" s="56"/>
      <c r="L542" s="56"/>
      <c r="M542" s="56"/>
      <c r="N542" s="56"/>
      <c r="O542" s="56"/>
      <c r="P542" s="56"/>
      <c r="Q542" s="56"/>
      <c r="R542" s="56"/>
      <c r="S542" s="56"/>
      <c r="T542" s="56"/>
      <c r="U542" s="56"/>
      <c r="V542" s="56"/>
      <c r="W542" s="56"/>
      <c r="X542" s="56"/>
      <c r="Y542" s="56"/>
      <c r="Z542" s="56"/>
      <c r="AA542" s="56"/>
      <c r="AB542" s="56"/>
    </row>
    <row r="543" spans="2:28" ht="15.75" customHeight="1">
      <c r="B543" s="55"/>
      <c r="C543" s="56"/>
      <c r="D543" s="56"/>
      <c r="E543" s="55"/>
      <c r="F543" s="56"/>
      <c r="G543" s="56"/>
      <c r="H543" s="56"/>
      <c r="I543" s="56"/>
      <c r="J543" s="56"/>
      <c r="K543" s="56"/>
      <c r="L543" s="56"/>
      <c r="M543" s="56"/>
      <c r="N543" s="56"/>
      <c r="O543" s="56"/>
      <c r="P543" s="56"/>
      <c r="Q543" s="56"/>
      <c r="R543" s="56"/>
      <c r="S543" s="56"/>
      <c r="T543" s="56"/>
      <c r="U543" s="56"/>
      <c r="V543" s="56"/>
      <c r="W543" s="56"/>
      <c r="X543" s="56"/>
      <c r="Y543" s="56"/>
      <c r="Z543" s="56"/>
      <c r="AA543" s="56"/>
      <c r="AB543" s="56"/>
    </row>
    <row r="544" spans="2:28" ht="15.75" customHeight="1">
      <c r="B544" s="55"/>
      <c r="C544" s="56"/>
      <c r="D544" s="56"/>
      <c r="E544" s="55"/>
      <c r="F544" s="56"/>
      <c r="G544" s="56"/>
      <c r="H544" s="56"/>
      <c r="I544" s="56"/>
      <c r="J544" s="56"/>
      <c r="K544" s="56"/>
      <c r="L544" s="56"/>
      <c r="M544" s="56"/>
      <c r="N544" s="56"/>
      <c r="O544" s="56"/>
      <c r="P544" s="56"/>
      <c r="Q544" s="56"/>
      <c r="R544" s="56"/>
      <c r="S544" s="56"/>
      <c r="T544" s="56"/>
      <c r="U544" s="56"/>
      <c r="V544" s="56"/>
      <c r="W544" s="56"/>
      <c r="X544" s="56"/>
      <c r="Y544" s="56"/>
      <c r="Z544" s="56"/>
      <c r="AA544" s="56"/>
      <c r="AB544" s="56"/>
    </row>
    <row r="545" spans="2:28" ht="15.75" customHeight="1">
      <c r="B545" s="55"/>
      <c r="C545" s="56"/>
      <c r="D545" s="56"/>
      <c r="E545" s="55"/>
      <c r="F545" s="56"/>
      <c r="G545" s="56"/>
      <c r="H545" s="56"/>
      <c r="I545" s="56"/>
      <c r="J545" s="56"/>
      <c r="K545" s="56"/>
      <c r="L545" s="56"/>
      <c r="M545" s="56"/>
      <c r="N545" s="56"/>
      <c r="O545" s="56"/>
      <c r="P545" s="56"/>
      <c r="Q545" s="56"/>
      <c r="R545" s="56"/>
      <c r="S545" s="56"/>
      <c r="T545" s="56"/>
      <c r="U545" s="56"/>
      <c r="V545" s="56"/>
      <c r="W545" s="56"/>
      <c r="X545" s="56"/>
      <c r="Y545" s="56"/>
      <c r="Z545" s="56"/>
      <c r="AA545" s="56"/>
      <c r="AB545" s="56"/>
    </row>
    <row r="546" spans="2:28" ht="15.75" customHeight="1">
      <c r="B546" s="55"/>
      <c r="C546" s="56"/>
      <c r="D546" s="56"/>
      <c r="E546" s="55"/>
      <c r="F546" s="56"/>
      <c r="G546" s="56"/>
      <c r="H546" s="56"/>
      <c r="I546" s="56"/>
      <c r="J546" s="56"/>
      <c r="K546" s="56"/>
      <c r="L546" s="56"/>
      <c r="M546" s="56"/>
      <c r="N546" s="56"/>
      <c r="O546" s="56"/>
      <c r="P546" s="56"/>
      <c r="Q546" s="56"/>
      <c r="R546" s="56"/>
      <c r="S546" s="56"/>
      <c r="T546" s="56"/>
      <c r="U546" s="56"/>
      <c r="V546" s="56"/>
      <c r="W546" s="56"/>
      <c r="X546" s="56"/>
      <c r="Y546" s="56"/>
      <c r="Z546" s="56"/>
      <c r="AA546" s="56"/>
      <c r="AB546" s="56"/>
    </row>
    <row r="547" spans="2:28" ht="15.75" customHeight="1">
      <c r="B547" s="55"/>
      <c r="C547" s="56"/>
      <c r="D547" s="56"/>
      <c r="E547" s="55"/>
      <c r="F547" s="56"/>
      <c r="G547" s="56"/>
      <c r="H547" s="56"/>
      <c r="I547" s="56"/>
      <c r="J547" s="56"/>
      <c r="K547" s="56"/>
      <c r="L547" s="56"/>
      <c r="M547" s="56"/>
      <c r="N547" s="56"/>
      <c r="O547" s="56"/>
      <c r="P547" s="56"/>
      <c r="Q547" s="56"/>
      <c r="R547" s="56"/>
      <c r="S547" s="56"/>
      <c r="T547" s="56"/>
      <c r="U547" s="56"/>
      <c r="V547" s="56"/>
      <c r="W547" s="56"/>
      <c r="X547" s="56"/>
      <c r="Y547" s="56"/>
      <c r="Z547" s="56"/>
      <c r="AA547" s="56"/>
      <c r="AB547" s="56"/>
    </row>
    <row r="548" spans="2:28" ht="15.75" customHeight="1">
      <c r="B548" s="55"/>
      <c r="C548" s="56"/>
      <c r="D548" s="56"/>
      <c r="E548" s="55"/>
      <c r="F548" s="56"/>
      <c r="G548" s="56"/>
      <c r="H548" s="56"/>
      <c r="I548" s="56"/>
      <c r="J548" s="56"/>
      <c r="K548" s="56"/>
      <c r="L548" s="56"/>
      <c r="M548" s="56"/>
      <c r="N548" s="56"/>
      <c r="O548" s="56"/>
      <c r="P548" s="56"/>
      <c r="Q548" s="56"/>
      <c r="R548" s="56"/>
      <c r="S548" s="56"/>
      <c r="T548" s="56"/>
      <c r="U548" s="56"/>
      <c r="V548" s="56"/>
      <c r="W548" s="56"/>
      <c r="X548" s="56"/>
      <c r="Y548" s="56"/>
      <c r="Z548" s="56"/>
      <c r="AA548" s="56"/>
      <c r="AB548" s="56"/>
    </row>
    <row r="549" spans="2:28" ht="15.75" customHeight="1">
      <c r="B549" s="55"/>
      <c r="C549" s="56"/>
      <c r="D549" s="56"/>
      <c r="E549" s="55"/>
      <c r="F549" s="56"/>
      <c r="G549" s="56"/>
      <c r="H549" s="56"/>
      <c r="I549" s="56"/>
      <c r="J549" s="56"/>
      <c r="K549" s="56"/>
      <c r="L549" s="56"/>
      <c r="M549" s="56"/>
      <c r="N549" s="56"/>
      <c r="O549" s="56"/>
      <c r="P549" s="56"/>
      <c r="Q549" s="56"/>
      <c r="R549" s="56"/>
      <c r="S549" s="56"/>
      <c r="T549" s="56"/>
      <c r="U549" s="56"/>
      <c r="V549" s="56"/>
      <c r="W549" s="56"/>
      <c r="X549" s="56"/>
      <c r="Y549" s="56"/>
      <c r="Z549" s="56"/>
      <c r="AA549" s="56"/>
      <c r="AB549" s="56"/>
    </row>
    <row r="550" spans="2:28" ht="15.75" customHeight="1">
      <c r="B550" s="55"/>
      <c r="C550" s="56"/>
      <c r="D550" s="56"/>
      <c r="E550" s="55"/>
      <c r="F550" s="56"/>
      <c r="G550" s="56"/>
      <c r="H550" s="56"/>
      <c r="I550" s="56"/>
      <c r="J550" s="56"/>
      <c r="K550" s="56"/>
      <c r="L550" s="56"/>
      <c r="M550" s="56"/>
      <c r="N550" s="56"/>
      <c r="O550" s="56"/>
      <c r="P550" s="56"/>
      <c r="Q550" s="56"/>
      <c r="R550" s="56"/>
      <c r="S550" s="56"/>
      <c r="T550" s="56"/>
      <c r="U550" s="56"/>
      <c r="V550" s="56"/>
      <c r="W550" s="56"/>
      <c r="X550" s="56"/>
      <c r="Y550" s="56"/>
      <c r="Z550" s="56"/>
      <c r="AA550" s="56"/>
      <c r="AB550" s="56"/>
    </row>
    <row r="551" spans="2:28" ht="15.75" customHeight="1">
      <c r="B551" s="55"/>
      <c r="C551" s="56"/>
      <c r="D551" s="56"/>
      <c r="E551" s="55"/>
      <c r="F551" s="56"/>
      <c r="G551" s="56"/>
      <c r="H551" s="56"/>
      <c r="I551" s="56"/>
      <c r="J551" s="56"/>
      <c r="K551" s="56"/>
      <c r="L551" s="56"/>
      <c r="M551" s="56"/>
      <c r="N551" s="56"/>
      <c r="O551" s="56"/>
      <c r="P551" s="56"/>
      <c r="Q551" s="56"/>
      <c r="R551" s="56"/>
      <c r="S551" s="56"/>
      <c r="T551" s="56"/>
      <c r="U551" s="56"/>
      <c r="V551" s="56"/>
      <c r="W551" s="56"/>
      <c r="X551" s="56"/>
      <c r="Y551" s="56"/>
      <c r="Z551" s="56"/>
      <c r="AA551" s="56"/>
      <c r="AB551" s="56"/>
    </row>
    <row r="552" spans="2:28" ht="15.75" customHeight="1">
      <c r="B552" s="55"/>
      <c r="C552" s="56"/>
      <c r="D552" s="56"/>
      <c r="E552" s="55"/>
      <c r="F552" s="56"/>
      <c r="G552" s="56"/>
      <c r="H552" s="56"/>
      <c r="I552" s="56"/>
      <c r="J552" s="56"/>
      <c r="K552" s="56"/>
      <c r="L552" s="56"/>
      <c r="M552" s="56"/>
      <c r="N552" s="56"/>
      <c r="O552" s="56"/>
      <c r="P552" s="56"/>
      <c r="Q552" s="56"/>
      <c r="R552" s="56"/>
      <c r="S552" s="56"/>
      <c r="T552" s="56"/>
      <c r="U552" s="56"/>
      <c r="V552" s="56"/>
      <c r="W552" s="56"/>
      <c r="X552" s="56"/>
      <c r="Y552" s="56"/>
      <c r="Z552" s="56"/>
      <c r="AA552" s="56"/>
      <c r="AB552" s="56"/>
    </row>
    <row r="553" spans="2:28" ht="15.75" customHeight="1">
      <c r="B553" s="55"/>
      <c r="C553" s="56"/>
      <c r="D553" s="56"/>
      <c r="E553" s="55"/>
      <c r="F553" s="56"/>
      <c r="G553" s="56"/>
      <c r="H553" s="56"/>
      <c r="I553" s="56"/>
      <c r="J553" s="56"/>
      <c r="K553" s="56"/>
      <c r="L553" s="56"/>
      <c r="M553" s="56"/>
      <c r="N553" s="56"/>
      <c r="O553" s="56"/>
      <c r="P553" s="56"/>
      <c r="Q553" s="56"/>
      <c r="R553" s="56"/>
      <c r="S553" s="56"/>
      <c r="T553" s="56"/>
      <c r="U553" s="56"/>
      <c r="V553" s="56"/>
      <c r="W553" s="56"/>
      <c r="X553" s="56"/>
      <c r="Y553" s="56"/>
      <c r="Z553" s="56"/>
      <c r="AA553" s="56"/>
      <c r="AB553" s="56"/>
    </row>
    <row r="554" spans="2:28" ht="15.75" customHeight="1">
      <c r="B554" s="55"/>
      <c r="C554" s="56"/>
      <c r="D554" s="56"/>
      <c r="E554" s="55"/>
      <c r="F554" s="56"/>
      <c r="G554" s="56"/>
      <c r="H554" s="56"/>
      <c r="I554" s="56"/>
      <c r="J554" s="56"/>
      <c r="K554" s="56"/>
      <c r="L554" s="56"/>
      <c r="M554" s="56"/>
      <c r="N554" s="56"/>
      <c r="O554" s="56"/>
      <c r="P554" s="56"/>
      <c r="Q554" s="56"/>
      <c r="R554" s="56"/>
      <c r="S554" s="56"/>
      <c r="T554" s="56"/>
      <c r="U554" s="56"/>
      <c r="V554" s="56"/>
      <c r="W554" s="56"/>
      <c r="X554" s="56"/>
      <c r="Y554" s="56"/>
      <c r="Z554" s="56"/>
      <c r="AA554" s="56"/>
      <c r="AB554" s="56"/>
    </row>
    <row r="555" spans="2:28" ht="15.75" customHeight="1">
      <c r="B555" s="55"/>
      <c r="C555" s="56"/>
      <c r="D555" s="56"/>
      <c r="E555" s="55"/>
      <c r="F555" s="56"/>
      <c r="G555" s="56"/>
      <c r="H555" s="56"/>
      <c r="I555" s="56"/>
      <c r="J555" s="56"/>
      <c r="K555" s="56"/>
      <c r="L555" s="56"/>
      <c r="M555" s="56"/>
      <c r="N555" s="56"/>
      <c r="O555" s="56"/>
      <c r="P555" s="56"/>
      <c r="Q555" s="56"/>
      <c r="R555" s="56"/>
      <c r="S555" s="56"/>
      <c r="T555" s="56"/>
      <c r="U555" s="56"/>
      <c r="V555" s="56"/>
      <c r="W555" s="56"/>
      <c r="X555" s="56"/>
      <c r="Y555" s="56"/>
      <c r="Z555" s="56"/>
      <c r="AA555" s="56"/>
      <c r="AB555" s="56"/>
    </row>
    <row r="556" spans="2:28" ht="15.75" customHeight="1">
      <c r="B556" s="55"/>
      <c r="C556" s="56"/>
      <c r="D556" s="56"/>
      <c r="E556" s="55"/>
      <c r="F556" s="56"/>
      <c r="G556" s="56"/>
      <c r="H556" s="56"/>
      <c r="I556" s="56"/>
      <c r="J556" s="56"/>
      <c r="K556" s="56"/>
      <c r="L556" s="56"/>
      <c r="M556" s="56"/>
      <c r="N556" s="56"/>
      <c r="O556" s="56"/>
      <c r="P556" s="56"/>
      <c r="Q556" s="56"/>
      <c r="R556" s="56"/>
      <c r="S556" s="56"/>
      <c r="T556" s="56"/>
      <c r="U556" s="56"/>
      <c r="V556" s="56"/>
      <c r="W556" s="56"/>
      <c r="X556" s="56"/>
      <c r="Y556" s="56"/>
      <c r="Z556" s="56"/>
      <c r="AA556" s="56"/>
      <c r="AB556" s="56"/>
    </row>
    <row r="557" spans="2:28" ht="15.75" customHeight="1">
      <c r="B557" s="55"/>
      <c r="C557" s="56"/>
      <c r="D557" s="56"/>
      <c r="E557" s="55"/>
      <c r="F557" s="56"/>
      <c r="G557" s="56"/>
      <c r="H557" s="56"/>
      <c r="I557" s="56"/>
      <c r="J557" s="56"/>
      <c r="K557" s="56"/>
      <c r="L557" s="56"/>
      <c r="M557" s="56"/>
      <c r="N557" s="56"/>
      <c r="O557" s="56"/>
      <c r="P557" s="56"/>
      <c r="Q557" s="56"/>
      <c r="R557" s="56"/>
      <c r="S557" s="56"/>
      <c r="T557" s="56"/>
      <c r="U557" s="56"/>
      <c r="V557" s="56"/>
      <c r="W557" s="56"/>
      <c r="X557" s="56"/>
      <c r="Y557" s="56"/>
      <c r="Z557" s="56"/>
      <c r="AA557" s="56"/>
      <c r="AB557" s="56"/>
    </row>
    <row r="558" spans="2:28" ht="15.75" customHeight="1">
      <c r="B558" s="55"/>
      <c r="C558" s="56"/>
      <c r="D558" s="56"/>
      <c r="E558" s="55"/>
      <c r="F558" s="56"/>
      <c r="G558" s="56"/>
      <c r="H558" s="56"/>
      <c r="I558" s="56"/>
      <c r="J558" s="56"/>
      <c r="K558" s="56"/>
      <c r="L558" s="56"/>
      <c r="M558" s="56"/>
      <c r="N558" s="56"/>
      <c r="O558" s="56"/>
      <c r="P558" s="56"/>
      <c r="Q558" s="56"/>
      <c r="R558" s="56"/>
      <c r="S558" s="56"/>
      <c r="T558" s="56"/>
      <c r="U558" s="56"/>
      <c r="V558" s="56"/>
      <c r="W558" s="56"/>
      <c r="X558" s="56"/>
      <c r="Y558" s="56"/>
      <c r="Z558" s="56"/>
      <c r="AA558" s="56"/>
      <c r="AB558" s="56"/>
    </row>
    <row r="559" spans="2:28" ht="15.75" customHeight="1">
      <c r="B559" s="55"/>
      <c r="C559" s="56"/>
      <c r="D559" s="56"/>
      <c r="E559" s="55"/>
      <c r="F559" s="56"/>
      <c r="G559" s="56"/>
      <c r="H559" s="56"/>
      <c r="I559" s="56"/>
      <c r="J559" s="56"/>
      <c r="K559" s="56"/>
      <c r="L559" s="56"/>
      <c r="M559" s="56"/>
      <c r="N559" s="56"/>
      <c r="O559" s="56"/>
      <c r="P559" s="56"/>
      <c r="Q559" s="56"/>
      <c r="R559" s="56"/>
      <c r="S559" s="56"/>
      <c r="T559" s="56"/>
      <c r="U559" s="56"/>
      <c r="V559" s="56"/>
      <c r="W559" s="56"/>
      <c r="X559" s="56"/>
      <c r="Y559" s="56"/>
      <c r="Z559" s="56"/>
      <c r="AA559" s="56"/>
      <c r="AB559" s="56"/>
    </row>
    <row r="560" spans="2:28" ht="15.75" customHeight="1">
      <c r="B560" s="55"/>
      <c r="C560" s="56"/>
      <c r="D560" s="56"/>
      <c r="E560" s="55"/>
      <c r="F560" s="56"/>
      <c r="G560" s="56"/>
      <c r="H560" s="56"/>
      <c r="I560" s="56"/>
      <c r="J560" s="56"/>
      <c r="K560" s="56"/>
      <c r="L560" s="56"/>
      <c r="M560" s="56"/>
      <c r="N560" s="56"/>
      <c r="O560" s="56"/>
      <c r="P560" s="56"/>
      <c r="Q560" s="56"/>
      <c r="R560" s="56"/>
      <c r="S560" s="56"/>
      <c r="T560" s="56"/>
      <c r="U560" s="56"/>
      <c r="V560" s="56"/>
      <c r="W560" s="56"/>
      <c r="X560" s="56"/>
      <c r="Y560" s="56"/>
      <c r="Z560" s="56"/>
      <c r="AA560" s="56"/>
      <c r="AB560" s="56"/>
    </row>
    <row r="561" spans="2:28" ht="15.75" customHeight="1">
      <c r="B561" s="55"/>
      <c r="C561" s="56"/>
      <c r="D561" s="56"/>
      <c r="E561" s="55"/>
      <c r="F561" s="56"/>
      <c r="G561" s="56"/>
      <c r="H561" s="56"/>
      <c r="I561" s="56"/>
      <c r="J561" s="56"/>
      <c r="K561" s="56"/>
      <c r="L561" s="56"/>
      <c r="M561" s="56"/>
      <c r="N561" s="56"/>
      <c r="O561" s="56"/>
      <c r="P561" s="56"/>
      <c r="Q561" s="56"/>
      <c r="R561" s="56"/>
      <c r="S561" s="56"/>
      <c r="T561" s="56"/>
      <c r="U561" s="56"/>
      <c r="V561" s="56"/>
      <c r="W561" s="56"/>
      <c r="X561" s="56"/>
      <c r="Y561" s="56"/>
      <c r="Z561" s="56"/>
      <c r="AA561" s="56"/>
      <c r="AB561" s="56"/>
    </row>
    <row r="562" spans="2:28" ht="15.75" customHeight="1">
      <c r="B562" s="55"/>
      <c r="C562" s="56"/>
      <c r="D562" s="56"/>
      <c r="E562" s="55"/>
      <c r="F562" s="56"/>
      <c r="G562" s="56"/>
      <c r="H562" s="56"/>
      <c r="I562" s="56"/>
      <c r="J562" s="56"/>
      <c r="K562" s="56"/>
      <c r="L562" s="56"/>
      <c r="M562" s="56"/>
      <c r="N562" s="56"/>
      <c r="O562" s="56"/>
      <c r="P562" s="56"/>
      <c r="Q562" s="56"/>
      <c r="R562" s="56"/>
      <c r="S562" s="56"/>
      <c r="T562" s="56"/>
      <c r="U562" s="56"/>
      <c r="V562" s="56"/>
      <c r="W562" s="56"/>
      <c r="X562" s="56"/>
      <c r="Y562" s="56"/>
      <c r="Z562" s="56"/>
      <c r="AA562" s="56"/>
      <c r="AB562" s="56"/>
    </row>
    <row r="563" spans="2:28" ht="15.75" customHeight="1">
      <c r="B563" s="55"/>
      <c r="C563" s="56"/>
      <c r="D563" s="56"/>
      <c r="E563" s="55"/>
      <c r="F563" s="56"/>
      <c r="G563" s="56"/>
      <c r="H563" s="56"/>
      <c r="I563" s="56"/>
      <c r="J563" s="56"/>
      <c r="K563" s="56"/>
      <c r="L563" s="56"/>
      <c r="M563" s="56"/>
      <c r="N563" s="56"/>
      <c r="O563" s="56"/>
      <c r="P563" s="56"/>
      <c r="Q563" s="56"/>
      <c r="R563" s="56"/>
      <c r="S563" s="56"/>
      <c r="T563" s="56"/>
      <c r="U563" s="56"/>
      <c r="V563" s="56"/>
      <c r="W563" s="56"/>
      <c r="X563" s="56"/>
      <c r="Y563" s="56"/>
      <c r="Z563" s="56"/>
      <c r="AA563" s="56"/>
      <c r="AB563" s="56"/>
    </row>
    <row r="564" spans="2:28" ht="15.75" customHeight="1">
      <c r="B564" s="55"/>
      <c r="C564" s="56"/>
      <c r="D564" s="56"/>
      <c r="E564" s="55"/>
      <c r="F564" s="56"/>
      <c r="G564" s="56"/>
      <c r="H564" s="56"/>
      <c r="I564" s="56"/>
      <c r="J564" s="56"/>
      <c r="K564" s="56"/>
      <c r="L564" s="56"/>
      <c r="M564" s="56"/>
      <c r="N564" s="56"/>
      <c r="O564" s="56"/>
      <c r="P564" s="56"/>
      <c r="Q564" s="56"/>
      <c r="R564" s="56"/>
      <c r="S564" s="56"/>
      <c r="T564" s="56"/>
      <c r="U564" s="56"/>
      <c r="V564" s="56"/>
      <c r="W564" s="56"/>
      <c r="X564" s="56"/>
      <c r="Y564" s="56"/>
      <c r="Z564" s="56"/>
      <c r="AA564" s="56"/>
      <c r="AB564" s="56"/>
    </row>
    <row r="565" spans="2:28" ht="15.75" customHeight="1">
      <c r="B565" s="55"/>
      <c r="C565" s="56"/>
      <c r="D565" s="56"/>
      <c r="E565" s="55"/>
      <c r="F565" s="56"/>
      <c r="G565" s="56"/>
      <c r="H565" s="56"/>
      <c r="I565" s="56"/>
      <c r="J565" s="56"/>
      <c r="K565" s="56"/>
      <c r="L565" s="56"/>
      <c r="M565" s="56"/>
      <c r="N565" s="56"/>
      <c r="O565" s="56"/>
      <c r="P565" s="56"/>
      <c r="Q565" s="56"/>
      <c r="R565" s="56"/>
      <c r="S565" s="56"/>
      <c r="T565" s="56"/>
      <c r="U565" s="56"/>
      <c r="V565" s="56"/>
      <c r="W565" s="56"/>
      <c r="X565" s="56"/>
      <c r="Y565" s="56"/>
      <c r="Z565" s="56"/>
      <c r="AA565" s="56"/>
      <c r="AB565" s="56"/>
    </row>
    <row r="566" spans="2:28" ht="15.75" customHeight="1">
      <c r="B566" s="55"/>
      <c r="C566" s="56"/>
      <c r="D566" s="56"/>
      <c r="E566" s="55"/>
      <c r="F566" s="56"/>
      <c r="G566" s="56"/>
      <c r="H566" s="56"/>
      <c r="I566" s="56"/>
      <c r="J566" s="56"/>
      <c r="K566" s="56"/>
      <c r="L566" s="56"/>
      <c r="M566" s="56"/>
      <c r="N566" s="56"/>
      <c r="O566" s="56"/>
      <c r="P566" s="56"/>
      <c r="Q566" s="56"/>
      <c r="R566" s="56"/>
      <c r="S566" s="56"/>
      <c r="T566" s="56"/>
      <c r="U566" s="56"/>
      <c r="V566" s="56"/>
      <c r="W566" s="56"/>
      <c r="X566" s="56"/>
      <c r="Y566" s="56"/>
      <c r="Z566" s="56"/>
      <c r="AA566" s="56"/>
      <c r="AB566" s="56"/>
    </row>
    <row r="567" spans="2:28" ht="15.75" customHeight="1">
      <c r="B567" s="55"/>
      <c r="C567" s="56"/>
      <c r="D567" s="56"/>
      <c r="E567" s="55"/>
      <c r="F567" s="56"/>
      <c r="G567" s="56"/>
      <c r="H567" s="56"/>
      <c r="I567" s="56"/>
      <c r="J567" s="56"/>
      <c r="K567" s="56"/>
      <c r="L567" s="56"/>
      <c r="M567" s="56"/>
      <c r="N567" s="56"/>
      <c r="O567" s="56"/>
      <c r="P567" s="56"/>
      <c r="Q567" s="56"/>
      <c r="R567" s="56"/>
      <c r="S567" s="56"/>
      <c r="T567" s="56"/>
      <c r="U567" s="56"/>
      <c r="V567" s="56"/>
      <c r="W567" s="56"/>
      <c r="X567" s="56"/>
      <c r="Y567" s="56"/>
      <c r="Z567" s="56"/>
      <c r="AA567" s="56"/>
      <c r="AB567" s="56"/>
    </row>
    <row r="568" spans="2:28" ht="15.75" customHeight="1">
      <c r="B568" s="55"/>
      <c r="C568" s="56"/>
      <c r="D568" s="56"/>
      <c r="E568" s="55"/>
      <c r="F568" s="56"/>
      <c r="G568" s="56"/>
      <c r="H568" s="56"/>
      <c r="I568" s="56"/>
      <c r="J568" s="56"/>
      <c r="K568" s="56"/>
      <c r="L568" s="56"/>
      <c r="M568" s="56"/>
      <c r="N568" s="56"/>
      <c r="O568" s="56"/>
      <c r="P568" s="56"/>
      <c r="Q568" s="56"/>
      <c r="R568" s="56"/>
      <c r="S568" s="56"/>
      <c r="T568" s="56"/>
      <c r="U568" s="56"/>
      <c r="V568" s="56"/>
      <c r="W568" s="56"/>
      <c r="X568" s="56"/>
      <c r="Y568" s="56"/>
      <c r="Z568" s="56"/>
      <c r="AA568" s="56"/>
      <c r="AB568" s="56"/>
    </row>
    <row r="569" spans="2:28" ht="15.75" customHeight="1">
      <c r="B569" s="55"/>
      <c r="C569" s="56"/>
      <c r="D569" s="56"/>
      <c r="E569" s="55"/>
      <c r="F569" s="56"/>
      <c r="G569" s="56"/>
      <c r="H569" s="56"/>
      <c r="I569" s="56"/>
      <c r="J569" s="56"/>
      <c r="K569" s="56"/>
      <c r="L569" s="56"/>
      <c r="M569" s="56"/>
      <c r="N569" s="56"/>
      <c r="O569" s="56"/>
      <c r="P569" s="56"/>
      <c r="Q569" s="56"/>
      <c r="R569" s="56"/>
      <c r="S569" s="56"/>
      <c r="T569" s="56"/>
      <c r="U569" s="56"/>
      <c r="V569" s="56"/>
      <c r="W569" s="56"/>
      <c r="X569" s="56"/>
      <c r="Y569" s="56"/>
      <c r="Z569" s="56"/>
      <c r="AA569" s="56"/>
      <c r="AB569" s="56"/>
    </row>
    <row r="570" spans="2:28" ht="15.75" customHeight="1">
      <c r="B570" s="55"/>
      <c r="C570" s="56"/>
      <c r="D570" s="56"/>
      <c r="E570" s="55"/>
      <c r="F570" s="56"/>
      <c r="G570" s="56"/>
      <c r="H570" s="56"/>
      <c r="I570" s="56"/>
      <c r="J570" s="56"/>
      <c r="K570" s="56"/>
      <c r="L570" s="56"/>
      <c r="M570" s="56"/>
      <c r="N570" s="56"/>
      <c r="O570" s="56"/>
      <c r="P570" s="56"/>
      <c r="Q570" s="56"/>
      <c r="R570" s="56"/>
      <c r="S570" s="56"/>
      <c r="T570" s="56"/>
      <c r="U570" s="56"/>
      <c r="V570" s="56"/>
      <c r="W570" s="56"/>
      <c r="X570" s="56"/>
      <c r="Y570" s="56"/>
      <c r="Z570" s="56"/>
      <c r="AA570" s="56"/>
      <c r="AB570" s="56"/>
    </row>
    <row r="571" spans="2:28" ht="15.75" customHeight="1">
      <c r="B571" s="55"/>
      <c r="C571" s="56"/>
      <c r="D571" s="56"/>
      <c r="E571" s="55"/>
      <c r="F571" s="56"/>
      <c r="G571" s="56"/>
      <c r="H571" s="56"/>
      <c r="I571" s="56"/>
      <c r="J571" s="56"/>
      <c r="K571" s="56"/>
      <c r="L571" s="56"/>
      <c r="M571" s="56"/>
      <c r="N571" s="56"/>
      <c r="O571" s="56"/>
      <c r="P571" s="56"/>
      <c r="Q571" s="56"/>
      <c r="R571" s="56"/>
      <c r="S571" s="56"/>
      <c r="T571" s="56"/>
      <c r="U571" s="56"/>
      <c r="V571" s="56"/>
      <c r="W571" s="56"/>
      <c r="X571" s="56"/>
      <c r="Y571" s="56"/>
      <c r="Z571" s="56"/>
      <c r="AA571" s="56"/>
      <c r="AB571" s="56"/>
    </row>
    <row r="572" spans="2:28" ht="15.75" customHeight="1">
      <c r="B572" s="55"/>
      <c r="C572" s="56"/>
      <c r="D572" s="56"/>
      <c r="E572" s="55"/>
      <c r="F572" s="56"/>
      <c r="G572" s="56"/>
      <c r="H572" s="56"/>
      <c r="I572" s="56"/>
      <c r="J572" s="56"/>
      <c r="K572" s="56"/>
      <c r="L572" s="56"/>
      <c r="M572" s="56"/>
      <c r="N572" s="56"/>
      <c r="O572" s="56"/>
      <c r="P572" s="56"/>
      <c r="Q572" s="56"/>
      <c r="R572" s="56"/>
      <c r="S572" s="56"/>
      <c r="T572" s="56"/>
      <c r="U572" s="56"/>
      <c r="V572" s="56"/>
      <c r="W572" s="56"/>
      <c r="X572" s="56"/>
      <c r="Y572" s="56"/>
      <c r="Z572" s="56"/>
      <c r="AA572" s="56"/>
      <c r="AB572" s="56"/>
    </row>
    <row r="573" spans="2:28" ht="15.75" customHeight="1">
      <c r="B573" s="55"/>
      <c r="C573" s="56"/>
      <c r="D573" s="56"/>
      <c r="E573" s="55"/>
      <c r="F573" s="56"/>
      <c r="G573" s="56"/>
      <c r="H573" s="56"/>
      <c r="I573" s="56"/>
      <c r="J573" s="56"/>
      <c r="K573" s="56"/>
      <c r="L573" s="56"/>
      <c r="M573" s="56"/>
      <c r="N573" s="56"/>
      <c r="O573" s="56"/>
      <c r="P573" s="56"/>
      <c r="Q573" s="56"/>
      <c r="R573" s="56"/>
      <c r="S573" s="56"/>
      <c r="T573" s="56"/>
      <c r="U573" s="56"/>
      <c r="V573" s="56"/>
      <c r="W573" s="56"/>
      <c r="X573" s="56"/>
      <c r="Y573" s="56"/>
      <c r="Z573" s="56"/>
      <c r="AA573" s="56"/>
      <c r="AB573" s="56"/>
    </row>
    <row r="574" spans="2:28" ht="15.75" customHeight="1">
      <c r="B574" s="55"/>
      <c r="C574" s="56"/>
      <c r="D574" s="56"/>
      <c r="E574" s="55"/>
      <c r="F574" s="56"/>
      <c r="G574" s="56"/>
      <c r="H574" s="56"/>
      <c r="I574" s="56"/>
      <c r="J574" s="56"/>
      <c r="K574" s="56"/>
      <c r="L574" s="56"/>
      <c r="M574" s="56"/>
      <c r="N574" s="56"/>
      <c r="O574" s="56"/>
      <c r="P574" s="56"/>
      <c r="Q574" s="56"/>
      <c r="R574" s="56"/>
      <c r="S574" s="56"/>
      <c r="T574" s="56"/>
      <c r="U574" s="56"/>
      <c r="V574" s="56"/>
      <c r="W574" s="56"/>
      <c r="X574" s="56"/>
      <c r="Y574" s="56"/>
      <c r="Z574" s="56"/>
      <c r="AA574" s="56"/>
      <c r="AB574" s="56"/>
    </row>
    <row r="575" spans="2:28" ht="15.75" customHeight="1">
      <c r="B575" s="55"/>
      <c r="C575" s="56"/>
      <c r="D575" s="56"/>
      <c r="E575" s="55"/>
      <c r="F575" s="56"/>
      <c r="G575" s="56"/>
      <c r="H575" s="56"/>
      <c r="I575" s="56"/>
      <c r="J575" s="56"/>
      <c r="K575" s="56"/>
      <c r="L575" s="56"/>
      <c r="M575" s="56"/>
      <c r="N575" s="56"/>
      <c r="O575" s="56"/>
      <c r="P575" s="56"/>
      <c r="Q575" s="56"/>
      <c r="R575" s="56"/>
      <c r="S575" s="56"/>
      <c r="T575" s="56"/>
      <c r="U575" s="56"/>
      <c r="V575" s="56"/>
      <c r="W575" s="56"/>
      <c r="X575" s="56"/>
      <c r="Y575" s="56"/>
      <c r="Z575" s="56"/>
      <c r="AA575" s="56"/>
      <c r="AB575" s="56"/>
    </row>
    <row r="576" spans="2:28" ht="15.75" customHeight="1">
      <c r="B576" s="55"/>
      <c r="C576" s="56"/>
      <c r="D576" s="56"/>
      <c r="E576" s="55"/>
      <c r="F576" s="56"/>
      <c r="G576" s="56"/>
      <c r="H576" s="56"/>
      <c r="I576" s="56"/>
      <c r="J576" s="56"/>
      <c r="K576" s="56"/>
      <c r="L576" s="56"/>
      <c r="M576" s="56"/>
      <c r="N576" s="56"/>
      <c r="O576" s="56"/>
      <c r="P576" s="56"/>
      <c r="Q576" s="56"/>
      <c r="R576" s="56"/>
      <c r="S576" s="56"/>
      <c r="T576" s="56"/>
      <c r="U576" s="56"/>
      <c r="V576" s="56"/>
      <c r="W576" s="56"/>
      <c r="X576" s="56"/>
      <c r="Y576" s="56"/>
      <c r="Z576" s="56"/>
      <c r="AA576" s="56"/>
      <c r="AB576" s="56"/>
    </row>
    <row r="577" spans="2:28" ht="15.75" customHeight="1">
      <c r="B577" s="55"/>
      <c r="C577" s="56"/>
      <c r="D577" s="56"/>
      <c r="E577" s="55"/>
      <c r="F577" s="56"/>
      <c r="G577" s="56"/>
      <c r="H577" s="56"/>
      <c r="I577" s="56"/>
      <c r="J577" s="56"/>
      <c r="K577" s="56"/>
      <c r="L577" s="56"/>
      <c r="M577" s="56"/>
      <c r="N577" s="56"/>
      <c r="O577" s="56"/>
      <c r="P577" s="56"/>
      <c r="Q577" s="56"/>
      <c r="R577" s="56"/>
      <c r="S577" s="56"/>
      <c r="T577" s="56"/>
      <c r="U577" s="56"/>
      <c r="V577" s="56"/>
      <c r="W577" s="56"/>
      <c r="X577" s="56"/>
      <c r="Y577" s="56"/>
      <c r="Z577" s="56"/>
      <c r="AA577" s="56"/>
      <c r="AB577" s="56"/>
    </row>
    <row r="578" spans="2:28" ht="15.75" customHeight="1">
      <c r="B578" s="55"/>
      <c r="C578" s="56"/>
      <c r="D578" s="56"/>
      <c r="E578" s="55"/>
      <c r="F578" s="56"/>
      <c r="G578" s="56"/>
      <c r="H578" s="56"/>
      <c r="I578" s="56"/>
      <c r="J578" s="56"/>
      <c r="K578" s="56"/>
      <c r="L578" s="56"/>
      <c r="M578" s="56"/>
      <c r="N578" s="56"/>
      <c r="O578" s="56"/>
      <c r="P578" s="56"/>
      <c r="Q578" s="56"/>
      <c r="R578" s="56"/>
      <c r="S578" s="56"/>
      <c r="T578" s="56"/>
      <c r="U578" s="56"/>
      <c r="V578" s="56"/>
      <c r="W578" s="56"/>
      <c r="X578" s="56"/>
      <c r="Y578" s="56"/>
      <c r="Z578" s="56"/>
      <c r="AA578" s="56"/>
      <c r="AB578" s="56"/>
    </row>
    <row r="579" spans="2:28" ht="15.75" customHeight="1">
      <c r="B579" s="55"/>
      <c r="C579" s="56"/>
      <c r="D579" s="56"/>
      <c r="E579" s="55"/>
      <c r="F579" s="56"/>
      <c r="G579" s="56"/>
      <c r="H579" s="56"/>
      <c r="I579" s="56"/>
      <c r="J579" s="56"/>
      <c r="K579" s="56"/>
      <c r="L579" s="56"/>
      <c r="M579" s="56"/>
      <c r="N579" s="56"/>
      <c r="O579" s="56"/>
      <c r="P579" s="56"/>
      <c r="Q579" s="56"/>
      <c r="R579" s="56"/>
      <c r="S579" s="56"/>
      <c r="T579" s="56"/>
      <c r="U579" s="56"/>
      <c r="V579" s="56"/>
      <c r="W579" s="56"/>
      <c r="X579" s="56"/>
      <c r="Y579" s="56"/>
      <c r="Z579" s="56"/>
      <c r="AA579" s="56"/>
      <c r="AB579" s="56"/>
    </row>
    <row r="580" spans="2:28" ht="15.75" customHeight="1">
      <c r="B580" s="55"/>
      <c r="C580" s="56"/>
      <c r="D580" s="56"/>
      <c r="E580" s="55"/>
      <c r="F580" s="56"/>
      <c r="G580" s="56"/>
      <c r="H580" s="56"/>
      <c r="I580" s="56"/>
      <c r="J580" s="56"/>
      <c r="K580" s="56"/>
      <c r="L580" s="56"/>
      <c r="M580" s="56"/>
      <c r="N580" s="56"/>
      <c r="O580" s="56"/>
      <c r="P580" s="56"/>
      <c r="Q580" s="56"/>
      <c r="R580" s="56"/>
      <c r="S580" s="56"/>
      <c r="T580" s="56"/>
      <c r="U580" s="56"/>
      <c r="V580" s="56"/>
      <c r="W580" s="56"/>
      <c r="X580" s="56"/>
      <c r="Y580" s="56"/>
      <c r="Z580" s="56"/>
      <c r="AA580" s="56"/>
      <c r="AB580" s="56"/>
    </row>
    <row r="581" spans="2:28" ht="15.75" customHeight="1">
      <c r="B581" s="55"/>
      <c r="C581" s="56"/>
      <c r="D581" s="56"/>
      <c r="E581" s="55"/>
      <c r="F581" s="56"/>
      <c r="G581" s="56"/>
      <c r="H581" s="56"/>
      <c r="I581" s="56"/>
      <c r="J581" s="56"/>
      <c r="K581" s="56"/>
      <c r="L581" s="56"/>
      <c r="M581" s="56"/>
      <c r="N581" s="56"/>
      <c r="O581" s="56"/>
      <c r="P581" s="56"/>
      <c r="Q581" s="56"/>
      <c r="R581" s="56"/>
      <c r="S581" s="56"/>
      <c r="T581" s="56"/>
      <c r="U581" s="56"/>
      <c r="V581" s="56"/>
      <c r="W581" s="56"/>
      <c r="X581" s="56"/>
      <c r="Y581" s="56"/>
      <c r="Z581" s="56"/>
      <c r="AA581" s="56"/>
      <c r="AB581" s="56"/>
    </row>
    <row r="582" spans="2:28" ht="15.75" customHeight="1">
      <c r="B582" s="55"/>
      <c r="C582" s="56"/>
      <c r="D582" s="56"/>
      <c r="E582" s="55"/>
      <c r="F582" s="56"/>
      <c r="G582" s="56"/>
      <c r="H582" s="56"/>
      <c r="I582" s="56"/>
      <c r="J582" s="56"/>
      <c r="K582" s="56"/>
      <c r="L582" s="56"/>
      <c r="M582" s="56"/>
      <c r="N582" s="56"/>
      <c r="O582" s="56"/>
      <c r="P582" s="56"/>
      <c r="Q582" s="56"/>
      <c r="R582" s="56"/>
      <c r="S582" s="56"/>
      <c r="T582" s="56"/>
      <c r="U582" s="56"/>
      <c r="V582" s="56"/>
      <c r="W582" s="56"/>
      <c r="X582" s="56"/>
      <c r="Y582" s="56"/>
      <c r="Z582" s="56"/>
      <c r="AA582" s="56"/>
      <c r="AB582" s="56"/>
    </row>
    <row r="583" spans="2:28" ht="15.75" customHeight="1">
      <c r="B583" s="55"/>
      <c r="C583" s="56"/>
      <c r="D583" s="56"/>
      <c r="E583" s="55"/>
      <c r="F583" s="56"/>
      <c r="G583" s="56"/>
      <c r="H583" s="56"/>
      <c r="I583" s="56"/>
      <c r="J583" s="56"/>
      <c r="K583" s="56"/>
      <c r="L583" s="56"/>
      <c r="M583" s="56"/>
      <c r="N583" s="56"/>
      <c r="O583" s="56"/>
      <c r="P583" s="56"/>
      <c r="Q583" s="56"/>
      <c r="R583" s="56"/>
      <c r="S583" s="56"/>
      <c r="T583" s="56"/>
      <c r="U583" s="56"/>
      <c r="V583" s="56"/>
      <c r="W583" s="56"/>
      <c r="X583" s="56"/>
      <c r="Y583" s="56"/>
      <c r="Z583" s="56"/>
      <c r="AA583" s="56"/>
      <c r="AB583" s="56"/>
    </row>
    <row r="584" spans="2:28" ht="15.75" customHeight="1">
      <c r="B584" s="55"/>
      <c r="C584" s="56"/>
      <c r="D584" s="56"/>
      <c r="E584" s="55"/>
      <c r="F584" s="56"/>
      <c r="G584" s="56"/>
      <c r="H584" s="56"/>
      <c r="I584" s="56"/>
      <c r="J584" s="56"/>
      <c r="K584" s="56"/>
      <c r="L584" s="56"/>
      <c r="M584" s="56"/>
      <c r="N584" s="56"/>
      <c r="O584" s="56"/>
      <c r="P584" s="56"/>
      <c r="Q584" s="56"/>
      <c r="R584" s="56"/>
      <c r="S584" s="56"/>
      <c r="T584" s="56"/>
      <c r="U584" s="56"/>
      <c r="V584" s="56"/>
      <c r="W584" s="56"/>
      <c r="X584" s="56"/>
      <c r="Y584" s="56"/>
      <c r="Z584" s="56"/>
      <c r="AA584" s="56"/>
      <c r="AB584" s="56"/>
    </row>
    <row r="585" spans="2:28" ht="15.75" customHeight="1">
      <c r="B585" s="55"/>
      <c r="C585" s="56"/>
      <c r="D585" s="56"/>
      <c r="E585" s="55"/>
      <c r="F585" s="56"/>
      <c r="G585" s="56"/>
      <c r="H585" s="56"/>
      <c r="I585" s="56"/>
      <c r="J585" s="56"/>
      <c r="K585" s="56"/>
      <c r="L585" s="56"/>
      <c r="M585" s="56"/>
      <c r="N585" s="56"/>
      <c r="O585" s="56"/>
      <c r="P585" s="56"/>
      <c r="Q585" s="56"/>
      <c r="R585" s="56"/>
      <c r="S585" s="56"/>
      <c r="T585" s="56"/>
      <c r="U585" s="56"/>
      <c r="V585" s="56"/>
      <c r="W585" s="56"/>
      <c r="X585" s="56"/>
      <c r="Y585" s="56"/>
      <c r="Z585" s="56"/>
      <c r="AA585" s="56"/>
      <c r="AB585" s="56"/>
    </row>
    <row r="586" spans="2:28" ht="15.75" customHeight="1">
      <c r="B586" s="55"/>
      <c r="C586" s="56"/>
      <c r="D586" s="56"/>
      <c r="E586" s="55"/>
      <c r="F586" s="56"/>
      <c r="G586" s="56"/>
      <c r="H586" s="56"/>
      <c r="I586" s="56"/>
      <c r="J586" s="56"/>
      <c r="K586" s="56"/>
      <c r="L586" s="56"/>
      <c r="M586" s="56"/>
      <c r="N586" s="56"/>
      <c r="O586" s="56"/>
      <c r="P586" s="56"/>
      <c r="Q586" s="56"/>
      <c r="R586" s="56"/>
      <c r="S586" s="56"/>
      <c r="T586" s="56"/>
      <c r="U586" s="56"/>
      <c r="V586" s="56"/>
      <c r="W586" s="56"/>
      <c r="X586" s="56"/>
      <c r="Y586" s="56"/>
      <c r="Z586" s="56"/>
      <c r="AA586" s="56"/>
      <c r="AB586" s="56"/>
    </row>
    <row r="587" spans="2:28" ht="15.75" customHeight="1">
      <c r="B587" s="55"/>
      <c r="C587" s="56"/>
      <c r="D587" s="56"/>
      <c r="E587" s="55"/>
      <c r="F587" s="56"/>
      <c r="G587" s="56"/>
      <c r="H587" s="56"/>
      <c r="I587" s="56"/>
      <c r="J587" s="56"/>
      <c r="K587" s="56"/>
      <c r="L587" s="56"/>
      <c r="M587" s="56"/>
      <c r="N587" s="56"/>
      <c r="O587" s="56"/>
      <c r="P587" s="56"/>
      <c r="Q587" s="56"/>
      <c r="R587" s="56"/>
      <c r="S587" s="56"/>
      <c r="T587" s="56"/>
      <c r="U587" s="56"/>
      <c r="V587" s="56"/>
      <c r="W587" s="56"/>
      <c r="X587" s="56"/>
      <c r="Y587" s="56"/>
      <c r="Z587" s="56"/>
      <c r="AA587" s="56"/>
      <c r="AB587" s="56"/>
    </row>
    <row r="588" spans="2:28" ht="15.75" customHeight="1">
      <c r="B588" s="55"/>
      <c r="C588" s="56"/>
      <c r="D588" s="56"/>
      <c r="E588" s="55"/>
      <c r="F588" s="56"/>
      <c r="G588" s="56"/>
      <c r="H588" s="56"/>
      <c r="I588" s="56"/>
      <c r="J588" s="56"/>
      <c r="K588" s="56"/>
      <c r="L588" s="56"/>
      <c r="M588" s="56"/>
      <c r="N588" s="56"/>
      <c r="O588" s="56"/>
      <c r="P588" s="56"/>
      <c r="Q588" s="56"/>
      <c r="R588" s="56"/>
      <c r="S588" s="56"/>
      <c r="T588" s="56"/>
      <c r="U588" s="56"/>
      <c r="V588" s="56"/>
      <c r="W588" s="56"/>
      <c r="X588" s="56"/>
      <c r="Y588" s="56"/>
      <c r="Z588" s="56"/>
      <c r="AA588" s="56"/>
      <c r="AB588" s="56"/>
    </row>
    <row r="589" spans="2:28" ht="15.75" customHeight="1">
      <c r="B589" s="55"/>
      <c r="C589" s="56"/>
      <c r="D589" s="56"/>
      <c r="E589" s="55"/>
      <c r="F589" s="56"/>
      <c r="G589" s="56"/>
      <c r="H589" s="56"/>
      <c r="I589" s="56"/>
      <c r="J589" s="56"/>
      <c r="K589" s="56"/>
      <c r="L589" s="56"/>
      <c r="M589" s="56"/>
      <c r="N589" s="56"/>
      <c r="O589" s="56"/>
      <c r="P589" s="56"/>
      <c r="Q589" s="56"/>
      <c r="R589" s="56"/>
      <c r="S589" s="56"/>
      <c r="T589" s="56"/>
      <c r="U589" s="56"/>
      <c r="V589" s="56"/>
      <c r="W589" s="56"/>
      <c r="X589" s="56"/>
      <c r="Y589" s="56"/>
      <c r="Z589" s="56"/>
      <c r="AA589" s="56"/>
      <c r="AB589" s="56"/>
    </row>
    <row r="590" spans="2:28" ht="15.75" customHeight="1">
      <c r="B590" s="55"/>
      <c r="C590" s="56"/>
      <c r="D590" s="56"/>
      <c r="E590" s="55"/>
      <c r="F590" s="56"/>
      <c r="G590" s="56"/>
      <c r="H590" s="56"/>
      <c r="I590" s="56"/>
      <c r="J590" s="56"/>
      <c r="K590" s="56"/>
      <c r="L590" s="56"/>
      <c r="M590" s="56"/>
      <c r="N590" s="56"/>
      <c r="O590" s="56"/>
      <c r="P590" s="56"/>
      <c r="Q590" s="56"/>
      <c r="R590" s="56"/>
      <c r="S590" s="56"/>
      <c r="T590" s="56"/>
      <c r="U590" s="56"/>
      <c r="V590" s="56"/>
      <c r="W590" s="56"/>
      <c r="X590" s="56"/>
      <c r="Y590" s="56"/>
      <c r="Z590" s="56"/>
      <c r="AA590" s="56"/>
      <c r="AB590" s="56"/>
    </row>
    <row r="591" spans="2:28" ht="15.75" customHeight="1">
      <c r="B591" s="55"/>
      <c r="C591" s="56"/>
      <c r="D591" s="56"/>
      <c r="E591" s="55"/>
      <c r="F591" s="56"/>
      <c r="G591" s="56"/>
      <c r="H591" s="56"/>
      <c r="I591" s="56"/>
      <c r="J591" s="56"/>
      <c r="K591" s="56"/>
      <c r="L591" s="56"/>
      <c r="M591" s="56"/>
      <c r="N591" s="56"/>
      <c r="O591" s="56"/>
      <c r="P591" s="56"/>
      <c r="Q591" s="56"/>
      <c r="R591" s="56"/>
      <c r="S591" s="56"/>
      <c r="T591" s="56"/>
      <c r="U591" s="56"/>
      <c r="V591" s="56"/>
      <c r="W591" s="56"/>
      <c r="X591" s="56"/>
      <c r="Y591" s="56"/>
      <c r="Z591" s="56"/>
      <c r="AA591" s="56"/>
      <c r="AB591" s="56"/>
    </row>
    <row r="592" spans="2:28" ht="15.75" customHeight="1">
      <c r="B592" s="55"/>
      <c r="C592" s="56"/>
      <c r="D592" s="56"/>
      <c r="E592" s="55"/>
      <c r="F592" s="56"/>
      <c r="G592" s="56"/>
      <c r="H592" s="56"/>
      <c r="I592" s="56"/>
      <c r="J592" s="56"/>
      <c r="K592" s="56"/>
      <c r="L592" s="56"/>
      <c r="M592" s="56"/>
      <c r="N592" s="56"/>
      <c r="O592" s="56"/>
      <c r="P592" s="56"/>
      <c r="Q592" s="56"/>
      <c r="R592" s="56"/>
      <c r="S592" s="56"/>
      <c r="T592" s="56"/>
      <c r="U592" s="56"/>
      <c r="V592" s="56"/>
      <c r="W592" s="56"/>
      <c r="X592" s="56"/>
      <c r="Y592" s="56"/>
      <c r="Z592" s="56"/>
      <c r="AA592" s="56"/>
      <c r="AB592" s="56"/>
    </row>
    <row r="593" spans="2:28" ht="15.75" customHeight="1">
      <c r="B593" s="55"/>
      <c r="C593" s="56"/>
      <c r="D593" s="56"/>
      <c r="E593" s="55"/>
      <c r="F593" s="56"/>
      <c r="G593" s="56"/>
      <c r="H593" s="56"/>
      <c r="I593" s="56"/>
      <c r="J593" s="56"/>
      <c r="K593" s="56"/>
      <c r="L593" s="56"/>
      <c r="M593" s="56"/>
      <c r="N593" s="56"/>
      <c r="O593" s="56"/>
      <c r="P593" s="56"/>
      <c r="Q593" s="56"/>
      <c r="R593" s="56"/>
      <c r="S593" s="56"/>
      <c r="T593" s="56"/>
      <c r="U593" s="56"/>
      <c r="V593" s="56"/>
      <c r="W593" s="56"/>
      <c r="X593" s="56"/>
      <c r="Y593" s="56"/>
      <c r="Z593" s="56"/>
      <c r="AA593" s="56"/>
      <c r="AB593" s="56"/>
    </row>
    <row r="594" spans="2:28" ht="15.75" customHeight="1">
      <c r="B594" s="55"/>
      <c r="C594" s="56"/>
      <c r="D594" s="56"/>
      <c r="E594" s="55"/>
      <c r="F594" s="56"/>
      <c r="G594" s="56"/>
      <c r="H594" s="56"/>
      <c r="I594" s="56"/>
      <c r="J594" s="56"/>
      <c r="K594" s="56"/>
      <c r="L594" s="56"/>
      <c r="M594" s="56"/>
      <c r="N594" s="56"/>
      <c r="O594" s="56"/>
      <c r="P594" s="56"/>
      <c r="Q594" s="56"/>
      <c r="R594" s="56"/>
      <c r="S594" s="56"/>
      <c r="T594" s="56"/>
      <c r="U594" s="56"/>
      <c r="V594" s="56"/>
      <c r="W594" s="56"/>
      <c r="X594" s="56"/>
      <c r="Y594" s="56"/>
      <c r="Z594" s="56"/>
      <c r="AA594" s="56"/>
      <c r="AB594" s="56"/>
    </row>
    <row r="595" spans="2:28" ht="15.75" customHeight="1">
      <c r="B595" s="55"/>
      <c r="C595" s="56"/>
      <c r="D595" s="56"/>
      <c r="E595" s="55"/>
      <c r="F595" s="56"/>
      <c r="G595" s="56"/>
      <c r="H595" s="56"/>
      <c r="I595" s="56"/>
      <c r="J595" s="56"/>
      <c r="K595" s="56"/>
      <c r="L595" s="56"/>
      <c r="M595" s="56"/>
      <c r="N595" s="56"/>
      <c r="O595" s="56"/>
      <c r="P595" s="56"/>
      <c r="Q595" s="56"/>
      <c r="R595" s="56"/>
      <c r="S595" s="56"/>
      <c r="T595" s="56"/>
      <c r="U595" s="56"/>
      <c r="V595" s="56"/>
      <c r="W595" s="56"/>
      <c r="X595" s="56"/>
      <c r="Y595" s="56"/>
      <c r="Z595" s="56"/>
      <c r="AA595" s="56"/>
      <c r="AB595" s="56"/>
    </row>
    <row r="596" spans="2:28" ht="15.75" customHeight="1">
      <c r="B596" s="55"/>
      <c r="C596" s="56"/>
      <c r="D596" s="56"/>
      <c r="E596" s="55"/>
      <c r="F596" s="56"/>
      <c r="G596" s="56"/>
      <c r="H596" s="56"/>
      <c r="I596" s="56"/>
      <c r="J596" s="56"/>
      <c r="K596" s="56"/>
      <c r="L596" s="56"/>
      <c r="M596" s="56"/>
      <c r="N596" s="56"/>
      <c r="O596" s="56"/>
      <c r="P596" s="56"/>
      <c r="Q596" s="56"/>
      <c r="R596" s="56"/>
      <c r="S596" s="56"/>
      <c r="T596" s="56"/>
      <c r="U596" s="56"/>
      <c r="V596" s="56"/>
      <c r="W596" s="56"/>
      <c r="X596" s="56"/>
      <c r="Y596" s="56"/>
      <c r="Z596" s="56"/>
      <c r="AA596" s="56"/>
      <c r="AB596" s="56"/>
    </row>
    <row r="597" spans="2:28" ht="15.75" customHeight="1">
      <c r="B597" s="55"/>
      <c r="C597" s="56"/>
      <c r="D597" s="56"/>
      <c r="E597" s="55"/>
      <c r="F597" s="56"/>
      <c r="G597" s="56"/>
      <c r="H597" s="56"/>
      <c r="I597" s="56"/>
      <c r="J597" s="56"/>
      <c r="K597" s="56"/>
      <c r="L597" s="56"/>
      <c r="M597" s="56"/>
      <c r="N597" s="56"/>
      <c r="O597" s="56"/>
      <c r="P597" s="56"/>
      <c r="Q597" s="56"/>
      <c r="R597" s="56"/>
      <c r="S597" s="56"/>
      <c r="T597" s="56"/>
      <c r="U597" s="56"/>
      <c r="V597" s="56"/>
      <c r="W597" s="56"/>
      <c r="X597" s="56"/>
      <c r="Y597" s="56"/>
      <c r="Z597" s="56"/>
      <c r="AA597" s="56"/>
      <c r="AB597" s="56"/>
    </row>
    <row r="598" spans="2:28" ht="15.75" customHeight="1">
      <c r="B598" s="55"/>
      <c r="C598" s="56"/>
      <c r="D598" s="56"/>
      <c r="E598" s="55"/>
      <c r="F598" s="56"/>
      <c r="G598" s="56"/>
      <c r="H598" s="56"/>
      <c r="I598" s="56"/>
      <c r="J598" s="56"/>
      <c r="K598" s="56"/>
      <c r="L598" s="56"/>
      <c r="M598" s="56"/>
      <c r="N598" s="56"/>
      <c r="O598" s="56"/>
      <c r="P598" s="56"/>
      <c r="Q598" s="56"/>
      <c r="R598" s="56"/>
      <c r="S598" s="56"/>
      <c r="T598" s="56"/>
      <c r="U598" s="56"/>
      <c r="V598" s="56"/>
      <c r="W598" s="56"/>
      <c r="X598" s="56"/>
      <c r="Y598" s="56"/>
      <c r="Z598" s="56"/>
      <c r="AA598" s="56"/>
      <c r="AB598" s="56"/>
    </row>
    <row r="599" spans="2:28" ht="15.75" customHeight="1">
      <c r="B599" s="55"/>
      <c r="C599" s="56"/>
      <c r="D599" s="56"/>
      <c r="E599" s="55"/>
      <c r="F599" s="56"/>
      <c r="G599" s="56"/>
      <c r="H599" s="56"/>
      <c r="I599" s="56"/>
      <c r="J599" s="56"/>
      <c r="K599" s="56"/>
      <c r="L599" s="56"/>
      <c r="M599" s="56"/>
      <c r="N599" s="56"/>
      <c r="O599" s="56"/>
      <c r="P599" s="56"/>
      <c r="Q599" s="56"/>
      <c r="R599" s="56"/>
      <c r="S599" s="56"/>
      <c r="T599" s="56"/>
      <c r="U599" s="56"/>
      <c r="V599" s="56"/>
      <c r="W599" s="56"/>
      <c r="X599" s="56"/>
      <c r="Y599" s="56"/>
      <c r="Z599" s="56"/>
      <c r="AA599" s="56"/>
      <c r="AB599" s="56"/>
    </row>
    <row r="600" spans="2:28" ht="15.75" customHeight="1">
      <c r="B600" s="55"/>
      <c r="C600" s="56"/>
      <c r="D600" s="56"/>
      <c r="E600" s="55"/>
      <c r="F600" s="56"/>
      <c r="G600" s="56"/>
      <c r="H600" s="56"/>
      <c r="I600" s="56"/>
      <c r="J600" s="56"/>
      <c r="K600" s="56"/>
      <c r="L600" s="56"/>
      <c r="M600" s="56"/>
      <c r="N600" s="56"/>
      <c r="O600" s="56"/>
      <c r="P600" s="56"/>
      <c r="Q600" s="56"/>
      <c r="R600" s="56"/>
      <c r="S600" s="56"/>
      <c r="T600" s="56"/>
      <c r="U600" s="56"/>
      <c r="V600" s="56"/>
      <c r="W600" s="56"/>
      <c r="X600" s="56"/>
      <c r="Y600" s="56"/>
      <c r="Z600" s="56"/>
      <c r="AA600" s="56"/>
      <c r="AB600" s="56"/>
    </row>
    <row r="601" spans="2:28" ht="15.75" customHeight="1">
      <c r="B601" s="55"/>
      <c r="C601" s="56"/>
      <c r="D601" s="56"/>
      <c r="E601" s="55"/>
      <c r="F601" s="56"/>
      <c r="G601" s="56"/>
      <c r="H601" s="56"/>
      <c r="I601" s="56"/>
      <c r="J601" s="56"/>
      <c r="K601" s="56"/>
      <c r="L601" s="56"/>
      <c r="M601" s="56"/>
      <c r="N601" s="56"/>
      <c r="O601" s="56"/>
      <c r="P601" s="56"/>
      <c r="Q601" s="56"/>
      <c r="R601" s="56"/>
      <c r="S601" s="56"/>
      <c r="T601" s="56"/>
      <c r="U601" s="56"/>
      <c r="V601" s="56"/>
      <c r="W601" s="56"/>
      <c r="X601" s="56"/>
      <c r="Y601" s="56"/>
      <c r="Z601" s="56"/>
      <c r="AA601" s="56"/>
      <c r="AB601" s="56"/>
    </row>
    <row r="602" spans="2:28" ht="15.75" customHeight="1">
      <c r="B602" s="55"/>
      <c r="C602" s="56"/>
      <c r="D602" s="56"/>
      <c r="E602" s="55"/>
      <c r="F602" s="56"/>
      <c r="G602" s="56"/>
      <c r="H602" s="56"/>
      <c r="I602" s="56"/>
      <c r="J602" s="56"/>
      <c r="K602" s="56"/>
      <c r="L602" s="56"/>
      <c r="M602" s="56"/>
      <c r="N602" s="56"/>
      <c r="O602" s="56"/>
      <c r="P602" s="56"/>
      <c r="Q602" s="56"/>
      <c r="R602" s="56"/>
      <c r="S602" s="56"/>
      <c r="T602" s="56"/>
      <c r="U602" s="56"/>
      <c r="V602" s="56"/>
      <c r="W602" s="56"/>
      <c r="X602" s="56"/>
      <c r="Y602" s="56"/>
      <c r="Z602" s="56"/>
      <c r="AA602" s="56"/>
      <c r="AB602" s="56"/>
    </row>
    <row r="603" spans="2:28" ht="15.75" customHeight="1">
      <c r="B603" s="55"/>
      <c r="C603" s="56"/>
      <c r="D603" s="56"/>
      <c r="E603" s="55"/>
      <c r="F603" s="56"/>
      <c r="G603" s="56"/>
      <c r="H603" s="56"/>
      <c r="I603" s="56"/>
      <c r="J603" s="56"/>
      <c r="K603" s="56"/>
      <c r="L603" s="56"/>
      <c r="M603" s="56"/>
      <c r="N603" s="56"/>
      <c r="O603" s="56"/>
      <c r="P603" s="56"/>
      <c r="Q603" s="56"/>
      <c r="R603" s="56"/>
      <c r="S603" s="56"/>
      <c r="T603" s="56"/>
      <c r="U603" s="56"/>
      <c r="V603" s="56"/>
      <c r="W603" s="56"/>
      <c r="X603" s="56"/>
      <c r="Y603" s="56"/>
      <c r="Z603" s="56"/>
      <c r="AA603" s="56"/>
      <c r="AB603" s="56"/>
    </row>
    <row r="604" spans="2:28" ht="15.75" customHeight="1">
      <c r="B604" s="55"/>
      <c r="C604" s="56"/>
      <c r="D604" s="56"/>
      <c r="E604" s="55"/>
      <c r="F604" s="56"/>
      <c r="G604" s="56"/>
      <c r="H604" s="56"/>
      <c r="I604" s="56"/>
      <c r="J604" s="56"/>
      <c r="K604" s="56"/>
      <c r="L604" s="56"/>
      <c r="M604" s="56"/>
      <c r="N604" s="56"/>
      <c r="O604" s="56"/>
      <c r="P604" s="56"/>
      <c r="Q604" s="56"/>
      <c r="R604" s="56"/>
      <c r="S604" s="56"/>
      <c r="T604" s="56"/>
      <c r="U604" s="56"/>
      <c r="V604" s="56"/>
      <c r="W604" s="56"/>
      <c r="X604" s="56"/>
      <c r="Y604" s="56"/>
      <c r="Z604" s="56"/>
      <c r="AA604" s="56"/>
      <c r="AB604" s="56"/>
    </row>
    <row r="605" spans="2:28" ht="15.75" customHeight="1">
      <c r="B605" s="55"/>
      <c r="C605" s="56"/>
      <c r="D605" s="56"/>
      <c r="E605" s="55"/>
      <c r="F605" s="56"/>
      <c r="G605" s="56"/>
      <c r="H605" s="56"/>
      <c r="I605" s="56"/>
      <c r="J605" s="56"/>
      <c r="K605" s="56"/>
      <c r="L605" s="56"/>
      <c r="M605" s="56"/>
      <c r="N605" s="56"/>
      <c r="O605" s="56"/>
      <c r="P605" s="56"/>
      <c r="Q605" s="56"/>
      <c r="R605" s="56"/>
      <c r="S605" s="56"/>
      <c r="T605" s="56"/>
      <c r="U605" s="56"/>
      <c r="V605" s="56"/>
      <c r="W605" s="56"/>
      <c r="X605" s="56"/>
      <c r="Y605" s="56"/>
      <c r="Z605" s="56"/>
      <c r="AA605" s="56"/>
      <c r="AB605" s="56"/>
    </row>
    <row r="606" spans="2:28" ht="15.75" customHeight="1">
      <c r="B606" s="55"/>
      <c r="C606" s="56"/>
      <c r="D606" s="56"/>
      <c r="E606" s="55"/>
      <c r="F606" s="56"/>
      <c r="G606" s="56"/>
      <c r="H606" s="56"/>
      <c r="I606" s="56"/>
      <c r="J606" s="56"/>
      <c r="K606" s="56"/>
      <c r="L606" s="56"/>
      <c r="M606" s="56"/>
      <c r="N606" s="56"/>
      <c r="O606" s="56"/>
      <c r="P606" s="56"/>
      <c r="Q606" s="56"/>
      <c r="R606" s="56"/>
      <c r="S606" s="56"/>
      <c r="T606" s="56"/>
      <c r="U606" s="56"/>
      <c r="V606" s="56"/>
      <c r="W606" s="56"/>
      <c r="X606" s="56"/>
      <c r="Y606" s="56"/>
      <c r="Z606" s="56"/>
      <c r="AA606" s="56"/>
      <c r="AB606" s="56"/>
    </row>
    <row r="607" spans="2:28" ht="15.75" customHeight="1">
      <c r="B607" s="55"/>
      <c r="C607" s="56"/>
      <c r="D607" s="56"/>
      <c r="E607" s="55"/>
      <c r="F607" s="56"/>
      <c r="G607" s="56"/>
      <c r="H607" s="56"/>
      <c r="I607" s="56"/>
      <c r="J607" s="56"/>
      <c r="K607" s="56"/>
      <c r="L607" s="56"/>
      <c r="M607" s="56"/>
      <c r="N607" s="56"/>
      <c r="O607" s="56"/>
      <c r="P607" s="56"/>
      <c r="Q607" s="56"/>
      <c r="R607" s="56"/>
      <c r="S607" s="56"/>
      <c r="T607" s="56"/>
      <c r="U607" s="56"/>
      <c r="V607" s="56"/>
      <c r="W607" s="56"/>
      <c r="X607" s="56"/>
      <c r="Y607" s="56"/>
      <c r="Z607" s="56"/>
      <c r="AA607" s="56"/>
      <c r="AB607" s="56"/>
    </row>
    <row r="608" spans="2:28" ht="15.75" customHeight="1">
      <c r="B608" s="55"/>
      <c r="C608" s="56"/>
      <c r="D608" s="56"/>
      <c r="E608" s="55"/>
      <c r="F608" s="56"/>
      <c r="G608" s="56"/>
      <c r="H608" s="56"/>
      <c r="I608" s="56"/>
      <c r="J608" s="56"/>
      <c r="K608" s="56"/>
      <c r="L608" s="56"/>
      <c r="M608" s="56"/>
      <c r="N608" s="56"/>
      <c r="O608" s="56"/>
      <c r="P608" s="56"/>
      <c r="Q608" s="56"/>
      <c r="R608" s="56"/>
      <c r="S608" s="56"/>
      <c r="T608" s="56"/>
      <c r="U608" s="56"/>
      <c r="V608" s="56"/>
      <c r="W608" s="56"/>
      <c r="X608" s="56"/>
      <c r="Y608" s="56"/>
      <c r="Z608" s="56"/>
      <c r="AA608" s="56"/>
      <c r="AB608" s="56"/>
    </row>
    <row r="609" spans="2:28" ht="15.75" customHeight="1">
      <c r="B609" s="55"/>
      <c r="C609" s="56"/>
      <c r="D609" s="56"/>
      <c r="E609" s="55"/>
      <c r="F609" s="56"/>
      <c r="G609" s="56"/>
      <c r="H609" s="56"/>
      <c r="I609" s="56"/>
      <c r="J609" s="56"/>
      <c r="K609" s="56"/>
      <c r="L609" s="56"/>
      <c r="M609" s="56"/>
      <c r="N609" s="56"/>
      <c r="O609" s="56"/>
      <c r="P609" s="56"/>
      <c r="Q609" s="56"/>
      <c r="R609" s="56"/>
      <c r="S609" s="56"/>
      <c r="T609" s="56"/>
      <c r="U609" s="56"/>
      <c r="V609" s="56"/>
      <c r="W609" s="56"/>
      <c r="X609" s="56"/>
      <c r="Y609" s="56"/>
      <c r="Z609" s="56"/>
      <c r="AA609" s="56"/>
      <c r="AB609" s="56"/>
    </row>
    <row r="610" spans="2:28" ht="15.75" customHeight="1">
      <c r="B610" s="55"/>
      <c r="C610" s="56"/>
      <c r="D610" s="56"/>
      <c r="E610" s="55"/>
      <c r="F610" s="56"/>
      <c r="G610" s="56"/>
      <c r="H610" s="56"/>
      <c r="I610" s="56"/>
      <c r="J610" s="56"/>
      <c r="K610" s="56"/>
      <c r="L610" s="56"/>
      <c r="M610" s="56"/>
      <c r="N610" s="56"/>
      <c r="O610" s="56"/>
      <c r="P610" s="56"/>
      <c r="Q610" s="56"/>
      <c r="R610" s="56"/>
      <c r="S610" s="56"/>
      <c r="T610" s="56"/>
      <c r="U610" s="56"/>
      <c r="V610" s="56"/>
      <c r="W610" s="56"/>
      <c r="X610" s="56"/>
      <c r="Y610" s="56"/>
      <c r="Z610" s="56"/>
      <c r="AA610" s="56"/>
      <c r="AB610" s="56"/>
    </row>
    <row r="611" spans="2:28" ht="15.75" customHeight="1">
      <c r="B611" s="55"/>
      <c r="C611" s="56"/>
      <c r="D611" s="56"/>
      <c r="E611" s="55"/>
      <c r="F611" s="56"/>
      <c r="G611" s="56"/>
      <c r="H611" s="56"/>
      <c r="I611" s="56"/>
      <c r="J611" s="56"/>
      <c r="K611" s="56"/>
      <c r="L611" s="56"/>
      <c r="M611" s="56"/>
      <c r="N611" s="56"/>
      <c r="O611" s="56"/>
      <c r="P611" s="56"/>
      <c r="Q611" s="56"/>
      <c r="R611" s="56"/>
      <c r="S611" s="56"/>
      <c r="T611" s="56"/>
      <c r="U611" s="56"/>
      <c r="V611" s="56"/>
      <c r="W611" s="56"/>
      <c r="X611" s="56"/>
      <c r="Y611" s="56"/>
      <c r="Z611" s="56"/>
      <c r="AA611" s="56"/>
      <c r="AB611" s="56"/>
    </row>
    <row r="612" spans="2:28" ht="15.75" customHeight="1">
      <c r="B612" s="55"/>
      <c r="C612" s="56"/>
      <c r="D612" s="56"/>
      <c r="E612" s="55"/>
      <c r="F612" s="56"/>
      <c r="G612" s="56"/>
      <c r="H612" s="56"/>
      <c r="I612" s="56"/>
      <c r="J612" s="56"/>
      <c r="K612" s="56"/>
      <c r="L612" s="56"/>
      <c r="M612" s="56"/>
      <c r="N612" s="56"/>
      <c r="O612" s="56"/>
      <c r="P612" s="56"/>
      <c r="Q612" s="56"/>
      <c r="R612" s="56"/>
      <c r="S612" s="56"/>
      <c r="T612" s="56"/>
      <c r="U612" s="56"/>
      <c r="V612" s="56"/>
      <c r="W612" s="56"/>
      <c r="X612" s="56"/>
      <c r="Y612" s="56"/>
      <c r="Z612" s="56"/>
      <c r="AA612" s="56"/>
      <c r="AB612" s="56"/>
    </row>
    <row r="613" spans="2:28" ht="15.75" customHeight="1">
      <c r="B613" s="55"/>
      <c r="C613" s="56"/>
      <c r="D613" s="56"/>
      <c r="E613" s="55"/>
      <c r="F613" s="56"/>
      <c r="G613" s="56"/>
      <c r="H613" s="56"/>
      <c r="I613" s="56"/>
      <c r="J613" s="56"/>
      <c r="K613" s="56"/>
      <c r="L613" s="56"/>
      <c r="M613" s="56"/>
      <c r="N613" s="56"/>
      <c r="O613" s="56"/>
      <c r="P613" s="56"/>
      <c r="Q613" s="56"/>
      <c r="R613" s="56"/>
      <c r="S613" s="56"/>
      <c r="T613" s="56"/>
      <c r="U613" s="56"/>
      <c r="V613" s="56"/>
      <c r="W613" s="56"/>
      <c r="X613" s="56"/>
      <c r="Y613" s="56"/>
      <c r="Z613" s="56"/>
      <c r="AA613" s="56"/>
      <c r="AB613" s="56"/>
    </row>
    <row r="614" spans="2:28" ht="15.75" customHeight="1">
      <c r="B614" s="55"/>
      <c r="C614" s="56"/>
      <c r="D614" s="56"/>
      <c r="E614" s="55"/>
      <c r="F614" s="56"/>
      <c r="G614" s="56"/>
      <c r="H614" s="56"/>
      <c r="I614" s="56"/>
      <c r="J614" s="56"/>
      <c r="K614" s="56"/>
      <c r="L614" s="56"/>
      <c r="M614" s="56"/>
      <c r="N614" s="56"/>
      <c r="O614" s="56"/>
      <c r="P614" s="56"/>
      <c r="Q614" s="56"/>
      <c r="R614" s="56"/>
      <c r="S614" s="56"/>
      <c r="T614" s="56"/>
      <c r="U614" s="56"/>
      <c r="V614" s="56"/>
      <c r="W614" s="56"/>
      <c r="X614" s="56"/>
      <c r="Y614" s="56"/>
      <c r="Z614" s="56"/>
      <c r="AA614" s="56"/>
      <c r="AB614" s="56"/>
    </row>
    <row r="615" spans="2:28" ht="15.75" customHeight="1">
      <c r="B615" s="55"/>
      <c r="C615" s="56"/>
      <c r="D615" s="56"/>
      <c r="E615" s="55"/>
      <c r="F615" s="56"/>
      <c r="G615" s="56"/>
      <c r="H615" s="56"/>
      <c r="I615" s="56"/>
      <c r="J615" s="56"/>
      <c r="K615" s="56"/>
      <c r="L615" s="56"/>
      <c r="M615" s="56"/>
      <c r="N615" s="56"/>
      <c r="O615" s="56"/>
      <c r="P615" s="56"/>
      <c r="Q615" s="56"/>
      <c r="R615" s="56"/>
      <c r="S615" s="56"/>
      <c r="T615" s="56"/>
      <c r="U615" s="56"/>
      <c r="V615" s="56"/>
      <c r="W615" s="56"/>
      <c r="X615" s="56"/>
      <c r="Y615" s="56"/>
      <c r="Z615" s="56"/>
      <c r="AA615" s="56"/>
      <c r="AB615" s="56"/>
    </row>
    <row r="616" spans="2:28" ht="15.75" customHeight="1">
      <c r="B616" s="55"/>
      <c r="C616" s="56"/>
      <c r="D616" s="56"/>
      <c r="E616" s="55"/>
      <c r="F616" s="56"/>
      <c r="G616" s="56"/>
      <c r="H616" s="56"/>
      <c r="I616" s="56"/>
      <c r="J616" s="56"/>
      <c r="K616" s="56"/>
      <c r="L616" s="56"/>
      <c r="M616" s="56"/>
      <c r="N616" s="56"/>
      <c r="O616" s="56"/>
      <c r="P616" s="56"/>
      <c r="Q616" s="56"/>
      <c r="R616" s="56"/>
      <c r="S616" s="56"/>
      <c r="T616" s="56"/>
      <c r="U616" s="56"/>
      <c r="V616" s="56"/>
      <c r="W616" s="56"/>
      <c r="X616" s="56"/>
      <c r="Y616" s="56"/>
      <c r="Z616" s="56"/>
      <c r="AA616" s="56"/>
      <c r="AB616" s="56"/>
    </row>
    <row r="617" spans="2:28" ht="15.75" customHeight="1">
      <c r="B617" s="55"/>
      <c r="C617" s="56"/>
      <c r="D617" s="56"/>
      <c r="E617" s="55"/>
      <c r="F617" s="56"/>
      <c r="G617" s="56"/>
      <c r="H617" s="56"/>
      <c r="I617" s="56"/>
      <c r="J617" s="56"/>
      <c r="K617" s="56"/>
      <c r="L617" s="56"/>
      <c r="M617" s="56"/>
      <c r="N617" s="56"/>
      <c r="O617" s="56"/>
      <c r="P617" s="56"/>
      <c r="Q617" s="56"/>
      <c r="R617" s="56"/>
      <c r="S617" s="56"/>
      <c r="T617" s="56"/>
      <c r="U617" s="56"/>
      <c r="V617" s="56"/>
      <c r="W617" s="56"/>
      <c r="X617" s="56"/>
      <c r="Y617" s="56"/>
      <c r="Z617" s="56"/>
      <c r="AA617" s="56"/>
      <c r="AB617" s="56"/>
    </row>
    <row r="618" spans="2:28" ht="15.75" customHeight="1">
      <c r="B618" s="55"/>
      <c r="C618" s="56"/>
      <c r="D618" s="56"/>
      <c r="E618" s="55"/>
      <c r="F618" s="56"/>
      <c r="G618" s="56"/>
      <c r="H618" s="56"/>
      <c r="I618" s="56"/>
      <c r="J618" s="56"/>
      <c r="K618" s="56"/>
      <c r="L618" s="56"/>
      <c r="M618" s="56"/>
      <c r="N618" s="56"/>
      <c r="O618" s="56"/>
      <c r="P618" s="56"/>
      <c r="Q618" s="56"/>
      <c r="R618" s="56"/>
      <c r="S618" s="56"/>
      <c r="T618" s="56"/>
      <c r="U618" s="56"/>
      <c r="V618" s="56"/>
      <c r="W618" s="56"/>
      <c r="X618" s="56"/>
      <c r="Y618" s="56"/>
      <c r="Z618" s="56"/>
      <c r="AA618" s="56"/>
      <c r="AB618" s="56"/>
    </row>
    <row r="619" spans="2:28" ht="15.75" customHeight="1">
      <c r="B619" s="55"/>
      <c r="C619" s="56"/>
      <c r="D619" s="56"/>
      <c r="E619" s="55"/>
      <c r="F619" s="56"/>
      <c r="G619" s="56"/>
      <c r="H619" s="56"/>
      <c r="I619" s="56"/>
      <c r="J619" s="56"/>
      <c r="K619" s="56"/>
      <c r="L619" s="56"/>
      <c r="M619" s="56"/>
      <c r="N619" s="56"/>
      <c r="O619" s="56"/>
      <c r="P619" s="56"/>
      <c r="Q619" s="56"/>
      <c r="R619" s="56"/>
      <c r="S619" s="56"/>
      <c r="T619" s="56"/>
      <c r="U619" s="56"/>
      <c r="V619" s="56"/>
      <c r="W619" s="56"/>
      <c r="X619" s="56"/>
      <c r="Y619" s="56"/>
      <c r="Z619" s="56"/>
      <c r="AA619" s="56"/>
      <c r="AB619" s="56"/>
    </row>
    <row r="620" spans="2:28" ht="15.75" customHeight="1">
      <c r="B620" s="55"/>
      <c r="C620" s="56"/>
      <c r="D620" s="56"/>
      <c r="E620" s="55"/>
      <c r="F620" s="56"/>
      <c r="G620" s="56"/>
      <c r="H620" s="56"/>
      <c r="I620" s="56"/>
      <c r="J620" s="56"/>
      <c r="K620" s="56"/>
      <c r="L620" s="56"/>
      <c r="M620" s="56"/>
      <c r="N620" s="56"/>
      <c r="O620" s="56"/>
      <c r="P620" s="56"/>
      <c r="Q620" s="56"/>
      <c r="R620" s="56"/>
      <c r="S620" s="56"/>
      <c r="T620" s="56"/>
      <c r="U620" s="56"/>
      <c r="V620" s="56"/>
      <c r="W620" s="56"/>
      <c r="X620" s="56"/>
      <c r="Y620" s="56"/>
      <c r="Z620" s="56"/>
      <c r="AA620" s="56"/>
      <c r="AB620" s="56"/>
    </row>
    <row r="621" spans="2:28" ht="15.75" customHeight="1">
      <c r="B621" s="55"/>
      <c r="C621" s="56"/>
      <c r="D621" s="56"/>
      <c r="E621" s="55"/>
      <c r="F621" s="56"/>
      <c r="G621" s="56"/>
      <c r="H621" s="56"/>
      <c r="I621" s="56"/>
      <c r="J621" s="56"/>
      <c r="K621" s="56"/>
      <c r="L621" s="56"/>
      <c r="M621" s="56"/>
      <c r="N621" s="56"/>
      <c r="O621" s="56"/>
      <c r="P621" s="56"/>
      <c r="Q621" s="56"/>
      <c r="R621" s="56"/>
      <c r="S621" s="56"/>
      <c r="T621" s="56"/>
      <c r="U621" s="56"/>
      <c r="V621" s="56"/>
      <c r="W621" s="56"/>
      <c r="X621" s="56"/>
      <c r="Y621" s="56"/>
      <c r="Z621" s="56"/>
      <c r="AA621" s="56"/>
      <c r="AB621" s="56"/>
    </row>
    <row r="622" spans="2:28" ht="15.75" customHeight="1">
      <c r="B622" s="55"/>
      <c r="C622" s="56"/>
      <c r="D622" s="56"/>
      <c r="E622" s="55"/>
      <c r="F622" s="56"/>
      <c r="G622" s="56"/>
      <c r="H622" s="56"/>
      <c r="I622" s="56"/>
      <c r="J622" s="56"/>
      <c r="K622" s="56"/>
      <c r="L622" s="56"/>
      <c r="M622" s="56"/>
      <c r="N622" s="56"/>
      <c r="O622" s="56"/>
      <c r="P622" s="56"/>
      <c r="Q622" s="56"/>
      <c r="R622" s="56"/>
      <c r="S622" s="56"/>
      <c r="T622" s="56"/>
      <c r="U622" s="56"/>
      <c r="V622" s="56"/>
      <c r="W622" s="56"/>
      <c r="X622" s="56"/>
      <c r="Y622" s="56"/>
      <c r="Z622" s="56"/>
      <c r="AA622" s="56"/>
      <c r="AB622" s="56"/>
    </row>
    <row r="623" spans="2:28" ht="15.75" customHeight="1">
      <c r="B623" s="55"/>
      <c r="C623" s="56"/>
      <c r="D623" s="56"/>
      <c r="E623" s="55"/>
      <c r="F623" s="56"/>
      <c r="G623" s="56"/>
      <c r="H623" s="56"/>
      <c r="I623" s="56"/>
      <c r="J623" s="56"/>
      <c r="K623" s="56"/>
      <c r="L623" s="56"/>
      <c r="M623" s="56"/>
      <c r="N623" s="56"/>
      <c r="O623" s="56"/>
      <c r="P623" s="56"/>
      <c r="Q623" s="56"/>
      <c r="R623" s="56"/>
      <c r="S623" s="56"/>
      <c r="T623" s="56"/>
      <c r="U623" s="56"/>
      <c r="V623" s="56"/>
      <c r="W623" s="56"/>
      <c r="X623" s="56"/>
      <c r="Y623" s="56"/>
      <c r="Z623" s="56"/>
      <c r="AA623" s="56"/>
      <c r="AB623" s="56"/>
    </row>
    <row r="624" spans="2:28" ht="15.75" customHeight="1">
      <c r="B624" s="55"/>
      <c r="C624" s="56"/>
      <c r="D624" s="56"/>
      <c r="E624" s="55"/>
      <c r="F624" s="56"/>
      <c r="G624" s="56"/>
      <c r="H624" s="56"/>
      <c r="I624" s="56"/>
      <c r="J624" s="56"/>
      <c r="K624" s="56"/>
      <c r="L624" s="56"/>
      <c r="M624" s="56"/>
      <c r="N624" s="56"/>
      <c r="O624" s="56"/>
      <c r="P624" s="56"/>
      <c r="Q624" s="56"/>
      <c r="R624" s="56"/>
      <c r="S624" s="56"/>
      <c r="T624" s="56"/>
      <c r="U624" s="56"/>
      <c r="V624" s="56"/>
      <c r="W624" s="56"/>
      <c r="X624" s="56"/>
      <c r="Y624" s="56"/>
      <c r="Z624" s="56"/>
      <c r="AA624" s="56"/>
      <c r="AB624" s="56"/>
    </row>
    <row r="625" spans="2:28" ht="15.75" customHeight="1">
      <c r="B625" s="55"/>
      <c r="C625" s="56"/>
      <c r="D625" s="56"/>
      <c r="E625" s="55"/>
      <c r="F625" s="56"/>
      <c r="G625" s="56"/>
      <c r="H625" s="56"/>
      <c r="I625" s="56"/>
      <c r="J625" s="56"/>
      <c r="K625" s="56"/>
      <c r="L625" s="56"/>
      <c r="M625" s="56"/>
      <c r="N625" s="56"/>
      <c r="O625" s="56"/>
      <c r="P625" s="56"/>
      <c r="Q625" s="56"/>
      <c r="R625" s="56"/>
      <c r="S625" s="56"/>
      <c r="T625" s="56"/>
      <c r="U625" s="56"/>
      <c r="V625" s="56"/>
      <c r="W625" s="56"/>
      <c r="X625" s="56"/>
      <c r="Y625" s="56"/>
      <c r="Z625" s="56"/>
      <c r="AA625" s="56"/>
      <c r="AB625" s="56"/>
    </row>
    <row r="626" spans="2:28" ht="15.75" customHeight="1">
      <c r="B626" s="55"/>
      <c r="C626" s="56"/>
      <c r="D626" s="56"/>
      <c r="E626" s="55"/>
      <c r="F626" s="56"/>
      <c r="G626" s="56"/>
      <c r="H626" s="56"/>
      <c r="I626" s="56"/>
      <c r="J626" s="56"/>
      <c r="K626" s="56"/>
      <c r="L626" s="56"/>
      <c r="M626" s="56"/>
      <c r="N626" s="56"/>
      <c r="O626" s="56"/>
      <c r="P626" s="56"/>
      <c r="Q626" s="56"/>
      <c r="R626" s="56"/>
      <c r="S626" s="56"/>
      <c r="T626" s="56"/>
      <c r="U626" s="56"/>
      <c r="V626" s="56"/>
      <c r="W626" s="56"/>
      <c r="X626" s="56"/>
      <c r="Y626" s="56"/>
      <c r="Z626" s="56"/>
      <c r="AA626" s="56"/>
      <c r="AB626" s="56"/>
    </row>
    <row r="627" spans="2:28" ht="15.75" customHeight="1">
      <c r="B627" s="55"/>
      <c r="C627" s="56"/>
      <c r="D627" s="56"/>
      <c r="E627" s="55"/>
      <c r="F627" s="56"/>
      <c r="G627" s="56"/>
      <c r="H627" s="56"/>
      <c r="I627" s="56"/>
      <c r="J627" s="56"/>
      <c r="K627" s="56"/>
      <c r="L627" s="56"/>
      <c r="M627" s="56"/>
      <c r="N627" s="56"/>
      <c r="O627" s="56"/>
      <c r="P627" s="56"/>
      <c r="Q627" s="56"/>
      <c r="R627" s="56"/>
      <c r="S627" s="56"/>
      <c r="T627" s="56"/>
      <c r="U627" s="56"/>
      <c r="V627" s="56"/>
      <c r="W627" s="56"/>
      <c r="X627" s="56"/>
      <c r="Y627" s="56"/>
      <c r="Z627" s="56"/>
      <c r="AA627" s="56"/>
      <c r="AB627" s="56"/>
    </row>
    <row r="628" spans="2:28" ht="15.75" customHeight="1">
      <c r="B628" s="55"/>
      <c r="C628" s="56"/>
      <c r="D628" s="56"/>
      <c r="E628" s="55"/>
      <c r="F628" s="56"/>
      <c r="G628" s="56"/>
      <c r="H628" s="56"/>
      <c r="I628" s="56"/>
      <c r="J628" s="56"/>
      <c r="K628" s="56"/>
      <c r="L628" s="56"/>
      <c r="M628" s="56"/>
      <c r="N628" s="56"/>
      <c r="O628" s="56"/>
      <c r="P628" s="56"/>
      <c r="Q628" s="56"/>
      <c r="R628" s="56"/>
      <c r="S628" s="56"/>
      <c r="T628" s="56"/>
      <c r="U628" s="56"/>
      <c r="V628" s="56"/>
      <c r="W628" s="56"/>
      <c r="X628" s="56"/>
      <c r="Y628" s="56"/>
      <c r="Z628" s="56"/>
      <c r="AA628" s="56"/>
      <c r="AB628" s="56"/>
    </row>
    <row r="629" spans="2:28" ht="15.75" customHeight="1">
      <c r="B629" s="55"/>
      <c r="C629" s="56"/>
      <c r="D629" s="56"/>
      <c r="E629" s="55"/>
      <c r="F629" s="56"/>
      <c r="G629" s="56"/>
      <c r="H629" s="56"/>
      <c r="I629" s="56"/>
      <c r="J629" s="56"/>
      <c r="K629" s="56"/>
      <c r="L629" s="56"/>
      <c r="M629" s="56"/>
      <c r="N629" s="56"/>
      <c r="O629" s="56"/>
      <c r="P629" s="56"/>
      <c r="Q629" s="56"/>
      <c r="R629" s="56"/>
      <c r="S629" s="56"/>
      <c r="T629" s="56"/>
      <c r="U629" s="56"/>
      <c r="V629" s="56"/>
      <c r="W629" s="56"/>
      <c r="X629" s="56"/>
      <c r="Y629" s="56"/>
      <c r="Z629" s="56"/>
      <c r="AA629" s="56"/>
      <c r="AB629" s="56"/>
    </row>
    <row r="630" spans="2:28" ht="15.75" customHeight="1">
      <c r="B630" s="55"/>
      <c r="C630" s="56"/>
      <c r="D630" s="56"/>
      <c r="E630" s="55"/>
      <c r="F630" s="56"/>
      <c r="G630" s="56"/>
      <c r="H630" s="56"/>
      <c r="I630" s="56"/>
      <c r="J630" s="56"/>
      <c r="K630" s="56"/>
      <c r="L630" s="56"/>
      <c r="M630" s="56"/>
      <c r="N630" s="56"/>
      <c r="O630" s="56"/>
      <c r="P630" s="56"/>
      <c r="Q630" s="56"/>
      <c r="R630" s="56"/>
      <c r="S630" s="56"/>
      <c r="T630" s="56"/>
      <c r="U630" s="56"/>
      <c r="V630" s="56"/>
      <c r="W630" s="56"/>
      <c r="X630" s="56"/>
      <c r="Y630" s="56"/>
      <c r="Z630" s="56"/>
      <c r="AA630" s="56"/>
      <c r="AB630" s="56"/>
    </row>
    <row r="631" spans="2:28" ht="15.75" customHeight="1">
      <c r="B631" s="55"/>
      <c r="C631" s="56"/>
      <c r="D631" s="56"/>
      <c r="E631" s="55"/>
      <c r="F631" s="56"/>
      <c r="G631" s="56"/>
      <c r="H631" s="56"/>
      <c r="I631" s="56"/>
      <c r="J631" s="56"/>
      <c r="K631" s="56"/>
      <c r="L631" s="56"/>
      <c r="M631" s="56"/>
      <c r="N631" s="56"/>
      <c r="O631" s="56"/>
      <c r="P631" s="56"/>
      <c r="Q631" s="56"/>
      <c r="R631" s="56"/>
      <c r="S631" s="56"/>
      <c r="T631" s="56"/>
      <c r="U631" s="56"/>
      <c r="V631" s="56"/>
      <c r="W631" s="56"/>
      <c r="X631" s="56"/>
      <c r="Y631" s="56"/>
      <c r="Z631" s="56"/>
      <c r="AA631" s="56"/>
      <c r="AB631" s="56"/>
    </row>
    <row r="632" spans="2:28" ht="15.75" customHeight="1">
      <c r="B632" s="55"/>
      <c r="C632" s="56"/>
      <c r="D632" s="56"/>
      <c r="E632" s="55"/>
      <c r="F632" s="56"/>
      <c r="G632" s="56"/>
      <c r="H632" s="56"/>
      <c r="I632" s="56"/>
      <c r="J632" s="56"/>
      <c r="K632" s="56"/>
      <c r="L632" s="56"/>
      <c r="M632" s="56"/>
      <c r="N632" s="56"/>
      <c r="O632" s="56"/>
      <c r="P632" s="56"/>
      <c r="Q632" s="56"/>
      <c r="R632" s="56"/>
      <c r="S632" s="56"/>
      <c r="T632" s="56"/>
      <c r="U632" s="56"/>
      <c r="V632" s="56"/>
      <c r="W632" s="56"/>
      <c r="X632" s="56"/>
      <c r="Y632" s="56"/>
      <c r="Z632" s="56"/>
      <c r="AA632" s="56"/>
      <c r="AB632" s="56"/>
    </row>
    <row r="633" spans="2:28" ht="15.75" customHeight="1">
      <c r="B633" s="55"/>
      <c r="C633" s="56"/>
      <c r="D633" s="56"/>
      <c r="E633" s="55"/>
      <c r="F633" s="56"/>
      <c r="G633" s="56"/>
      <c r="H633" s="56"/>
      <c r="I633" s="56"/>
      <c r="J633" s="56"/>
      <c r="K633" s="56"/>
      <c r="L633" s="56"/>
      <c r="M633" s="56"/>
      <c r="N633" s="56"/>
      <c r="O633" s="56"/>
      <c r="P633" s="56"/>
      <c r="Q633" s="56"/>
      <c r="R633" s="56"/>
      <c r="S633" s="56"/>
      <c r="T633" s="56"/>
      <c r="U633" s="56"/>
      <c r="V633" s="56"/>
      <c r="W633" s="56"/>
      <c r="X633" s="56"/>
      <c r="Y633" s="56"/>
      <c r="Z633" s="56"/>
      <c r="AA633" s="56"/>
      <c r="AB633" s="56"/>
    </row>
    <row r="634" spans="2:28" ht="15.75" customHeight="1">
      <c r="B634" s="55"/>
      <c r="C634" s="56"/>
      <c r="D634" s="56"/>
      <c r="E634" s="55"/>
      <c r="F634" s="56"/>
      <c r="G634" s="56"/>
      <c r="H634" s="56"/>
      <c r="I634" s="56"/>
      <c r="J634" s="56"/>
      <c r="K634" s="56"/>
      <c r="L634" s="56"/>
      <c r="M634" s="56"/>
      <c r="N634" s="56"/>
      <c r="O634" s="56"/>
      <c r="P634" s="56"/>
      <c r="Q634" s="56"/>
      <c r="R634" s="56"/>
      <c r="S634" s="56"/>
      <c r="T634" s="56"/>
      <c r="U634" s="56"/>
      <c r="V634" s="56"/>
      <c r="W634" s="56"/>
      <c r="X634" s="56"/>
      <c r="Y634" s="56"/>
      <c r="Z634" s="56"/>
      <c r="AA634" s="56"/>
      <c r="AB634" s="56"/>
    </row>
    <row r="635" spans="2:28" ht="15.75" customHeight="1">
      <c r="B635" s="55"/>
      <c r="C635" s="56"/>
      <c r="D635" s="56"/>
      <c r="E635" s="55"/>
      <c r="F635" s="56"/>
      <c r="G635" s="56"/>
      <c r="H635" s="56"/>
      <c r="I635" s="56"/>
      <c r="J635" s="56"/>
      <c r="K635" s="56"/>
      <c r="L635" s="56"/>
      <c r="M635" s="56"/>
      <c r="N635" s="56"/>
      <c r="O635" s="56"/>
      <c r="P635" s="56"/>
      <c r="Q635" s="56"/>
      <c r="R635" s="56"/>
      <c r="S635" s="56"/>
      <c r="T635" s="56"/>
      <c r="U635" s="56"/>
      <c r="V635" s="56"/>
      <c r="W635" s="56"/>
      <c r="X635" s="56"/>
      <c r="Y635" s="56"/>
      <c r="Z635" s="56"/>
      <c r="AA635" s="56"/>
      <c r="AB635" s="56"/>
    </row>
    <row r="636" spans="2:28" ht="15.75" customHeight="1">
      <c r="B636" s="55"/>
      <c r="C636" s="56"/>
      <c r="D636" s="56"/>
      <c r="E636" s="55"/>
      <c r="F636" s="56"/>
      <c r="G636" s="56"/>
      <c r="H636" s="56"/>
      <c r="I636" s="56"/>
      <c r="J636" s="56"/>
      <c r="K636" s="56"/>
      <c r="L636" s="56"/>
      <c r="M636" s="56"/>
      <c r="N636" s="56"/>
      <c r="O636" s="56"/>
      <c r="P636" s="56"/>
      <c r="Q636" s="56"/>
      <c r="R636" s="56"/>
      <c r="S636" s="56"/>
      <c r="T636" s="56"/>
      <c r="U636" s="56"/>
      <c r="V636" s="56"/>
      <c r="W636" s="56"/>
      <c r="X636" s="56"/>
      <c r="Y636" s="56"/>
      <c r="Z636" s="56"/>
      <c r="AA636" s="56"/>
      <c r="AB636" s="56"/>
    </row>
    <row r="637" spans="2:28" ht="15.75" customHeight="1">
      <c r="B637" s="55"/>
      <c r="C637" s="56"/>
      <c r="D637" s="56"/>
      <c r="E637" s="55"/>
      <c r="F637" s="56"/>
      <c r="G637" s="56"/>
      <c r="H637" s="56"/>
      <c r="I637" s="56"/>
      <c r="J637" s="56"/>
      <c r="K637" s="56"/>
      <c r="L637" s="56"/>
      <c r="M637" s="56"/>
      <c r="N637" s="56"/>
      <c r="O637" s="56"/>
      <c r="P637" s="56"/>
      <c r="Q637" s="56"/>
      <c r="R637" s="56"/>
      <c r="S637" s="56"/>
      <c r="T637" s="56"/>
      <c r="U637" s="56"/>
      <c r="V637" s="56"/>
      <c r="W637" s="56"/>
      <c r="X637" s="56"/>
      <c r="Y637" s="56"/>
      <c r="Z637" s="56"/>
      <c r="AA637" s="56"/>
      <c r="AB637" s="56"/>
    </row>
    <row r="638" spans="2:28" ht="15.75" customHeight="1">
      <c r="B638" s="55"/>
      <c r="C638" s="56"/>
      <c r="D638" s="56"/>
      <c r="E638" s="55"/>
      <c r="F638" s="56"/>
      <c r="G638" s="56"/>
      <c r="H638" s="56"/>
      <c r="I638" s="56"/>
      <c r="J638" s="56"/>
      <c r="K638" s="56"/>
      <c r="L638" s="56"/>
      <c r="M638" s="56"/>
      <c r="N638" s="56"/>
      <c r="O638" s="56"/>
      <c r="P638" s="56"/>
      <c r="Q638" s="56"/>
      <c r="R638" s="56"/>
      <c r="S638" s="56"/>
      <c r="T638" s="56"/>
      <c r="U638" s="56"/>
      <c r="V638" s="56"/>
      <c r="W638" s="56"/>
      <c r="X638" s="56"/>
      <c r="Y638" s="56"/>
      <c r="Z638" s="56"/>
      <c r="AA638" s="56"/>
      <c r="AB638" s="56"/>
    </row>
    <row r="639" spans="2:28" ht="15.75" customHeight="1">
      <c r="B639" s="55"/>
      <c r="C639" s="56"/>
      <c r="D639" s="56"/>
      <c r="E639" s="55"/>
      <c r="F639" s="56"/>
      <c r="G639" s="56"/>
      <c r="H639" s="56"/>
      <c r="I639" s="56"/>
      <c r="J639" s="56"/>
      <c r="K639" s="56"/>
      <c r="L639" s="56"/>
      <c r="M639" s="56"/>
      <c r="N639" s="56"/>
      <c r="O639" s="56"/>
      <c r="P639" s="56"/>
      <c r="Q639" s="56"/>
      <c r="R639" s="56"/>
      <c r="S639" s="56"/>
      <c r="T639" s="56"/>
      <c r="U639" s="56"/>
      <c r="V639" s="56"/>
      <c r="W639" s="56"/>
      <c r="X639" s="56"/>
      <c r="Y639" s="56"/>
      <c r="Z639" s="56"/>
      <c r="AA639" s="56"/>
      <c r="AB639" s="56"/>
    </row>
    <row r="640" spans="2:28" ht="15.75" customHeight="1">
      <c r="B640" s="55"/>
      <c r="C640" s="56"/>
      <c r="D640" s="56"/>
      <c r="E640" s="55"/>
      <c r="F640" s="56"/>
      <c r="G640" s="56"/>
      <c r="H640" s="56"/>
      <c r="I640" s="56"/>
      <c r="J640" s="56"/>
      <c r="K640" s="56"/>
      <c r="L640" s="56"/>
      <c r="M640" s="56"/>
      <c r="N640" s="56"/>
      <c r="O640" s="56"/>
      <c r="P640" s="56"/>
      <c r="Q640" s="56"/>
      <c r="R640" s="56"/>
      <c r="S640" s="56"/>
      <c r="T640" s="56"/>
      <c r="U640" s="56"/>
      <c r="V640" s="56"/>
      <c r="W640" s="56"/>
      <c r="X640" s="56"/>
      <c r="Y640" s="56"/>
      <c r="Z640" s="56"/>
      <c r="AA640" s="56"/>
      <c r="AB640" s="56"/>
    </row>
    <row r="641" spans="2:28" ht="15.75" customHeight="1">
      <c r="B641" s="55"/>
      <c r="C641" s="56"/>
      <c r="D641" s="56"/>
      <c r="E641" s="55"/>
      <c r="F641" s="56"/>
      <c r="G641" s="56"/>
      <c r="H641" s="56"/>
      <c r="I641" s="56"/>
      <c r="J641" s="56"/>
      <c r="K641" s="56"/>
      <c r="L641" s="56"/>
      <c r="M641" s="56"/>
      <c r="N641" s="56"/>
      <c r="O641" s="56"/>
      <c r="P641" s="56"/>
      <c r="Q641" s="56"/>
      <c r="R641" s="56"/>
      <c r="S641" s="56"/>
      <c r="T641" s="56"/>
      <c r="U641" s="56"/>
      <c r="V641" s="56"/>
      <c r="W641" s="56"/>
      <c r="X641" s="56"/>
      <c r="Y641" s="56"/>
      <c r="Z641" s="56"/>
      <c r="AA641" s="56"/>
      <c r="AB641" s="56"/>
    </row>
    <row r="642" spans="2:28" ht="15.75" customHeight="1">
      <c r="B642" s="55"/>
      <c r="C642" s="56"/>
      <c r="D642" s="56"/>
      <c r="E642" s="55"/>
      <c r="F642" s="56"/>
      <c r="G642" s="56"/>
      <c r="H642" s="56"/>
      <c r="I642" s="56"/>
      <c r="J642" s="56"/>
      <c r="K642" s="56"/>
      <c r="L642" s="56"/>
      <c r="M642" s="56"/>
      <c r="N642" s="56"/>
      <c r="O642" s="56"/>
      <c r="P642" s="56"/>
      <c r="Q642" s="56"/>
      <c r="R642" s="56"/>
      <c r="S642" s="56"/>
      <c r="T642" s="56"/>
      <c r="U642" s="56"/>
      <c r="V642" s="56"/>
      <c r="W642" s="56"/>
      <c r="X642" s="56"/>
      <c r="Y642" s="56"/>
      <c r="Z642" s="56"/>
      <c r="AA642" s="56"/>
      <c r="AB642" s="56"/>
    </row>
    <row r="643" spans="2:28" ht="15.75" customHeight="1">
      <c r="B643" s="55"/>
      <c r="C643" s="56"/>
      <c r="D643" s="56"/>
      <c r="E643" s="55"/>
      <c r="F643" s="56"/>
      <c r="G643" s="56"/>
      <c r="H643" s="56"/>
      <c r="I643" s="56"/>
      <c r="J643" s="56"/>
      <c r="K643" s="56"/>
      <c r="L643" s="56"/>
      <c r="M643" s="56"/>
      <c r="N643" s="56"/>
      <c r="O643" s="56"/>
      <c r="P643" s="56"/>
      <c r="Q643" s="56"/>
      <c r="R643" s="56"/>
      <c r="S643" s="56"/>
      <c r="T643" s="56"/>
      <c r="U643" s="56"/>
      <c r="V643" s="56"/>
      <c r="W643" s="56"/>
      <c r="X643" s="56"/>
      <c r="Y643" s="56"/>
      <c r="Z643" s="56"/>
      <c r="AA643" s="56"/>
      <c r="AB643" s="56"/>
    </row>
    <row r="644" spans="2:28" ht="15.75" customHeight="1">
      <c r="B644" s="55"/>
      <c r="C644" s="56"/>
      <c r="D644" s="56"/>
      <c r="E644" s="55"/>
      <c r="F644" s="56"/>
      <c r="G644" s="56"/>
      <c r="H644" s="56"/>
      <c r="I644" s="56"/>
      <c r="J644" s="56"/>
      <c r="K644" s="56"/>
      <c r="L644" s="56"/>
      <c r="M644" s="56"/>
      <c r="N644" s="56"/>
      <c r="O644" s="56"/>
      <c r="P644" s="56"/>
      <c r="Q644" s="56"/>
      <c r="R644" s="56"/>
      <c r="S644" s="56"/>
      <c r="T644" s="56"/>
      <c r="U644" s="56"/>
      <c r="V644" s="56"/>
      <c r="W644" s="56"/>
      <c r="X644" s="56"/>
      <c r="Y644" s="56"/>
      <c r="Z644" s="56"/>
      <c r="AA644" s="56"/>
      <c r="AB644" s="56"/>
    </row>
    <row r="645" spans="2:28" ht="15.75" customHeight="1">
      <c r="B645" s="55"/>
      <c r="C645" s="56"/>
      <c r="D645" s="56"/>
      <c r="E645" s="55"/>
      <c r="F645" s="56"/>
      <c r="G645" s="56"/>
      <c r="H645" s="56"/>
      <c r="I645" s="56"/>
      <c r="J645" s="56"/>
      <c r="K645" s="56"/>
      <c r="L645" s="56"/>
      <c r="M645" s="56"/>
      <c r="N645" s="56"/>
      <c r="O645" s="56"/>
      <c r="P645" s="56"/>
      <c r="Q645" s="56"/>
      <c r="R645" s="56"/>
      <c r="S645" s="56"/>
      <c r="T645" s="56"/>
      <c r="U645" s="56"/>
      <c r="V645" s="56"/>
      <c r="W645" s="56"/>
      <c r="X645" s="56"/>
      <c r="Y645" s="56"/>
      <c r="Z645" s="56"/>
      <c r="AA645" s="56"/>
      <c r="AB645" s="56"/>
    </row>
    <row r="646" spans="2:28" ht="15.75" customHeight="1">
      <c r="B646" s="55"/>
      <c r="C646" s="56"/>
      <c r="D646" s="56"/>
      <c r="E646" s="55"/>
      <c r="F646" s="56"/>
      <c r="G646" s="56"/>
      <c r="H646" s="56"/>
      <c r="I646" s="56"/>
      <c r="J646" s="56"/>
      <c r="K646" s="56"/>
      <c r="L646" s="56"/>
      <c r="M646" s="56"/>
      <c r="N646" s="56"/>
      <c r="O646" s="56"/>
      <c r="P646" s="56"/>
      <c r="Q646" s="56"/>
      <c r="R646" s="56"/>
      <c r="S646" s="56"/>
      <c r="T646" s="56"/>
      <c r="U646" s="56"/>
      <c r="V646" s="56"/>
      <c r="W646" s="56"/>
      <c r="X646" s="56"/>
      <c r="Y646" s="56"/>
      <c r="Z646" s="56"/>
      <c r="AA646" s="56"/>
      <c r="AB646" s="56"/>
    </row>
    <row r="647" spans="2:28" ht="15.75" customHeight="1">
      <c r="B647" s="55"/>
      <c r="C647" s="56"/>
      <c r="D647" s="56"/>
      <c r="E647" s="55"/>
      <c r="F647" s="56"/>
      <c r="G647" s="56"/>
      <c r="H647" s="56"/>
      <c r="I647" s="56"/>
      <c r="J647" s="56"/>
      <c r="K647" s="56"/>
      <c r="L647" s="56"/>
      <c r="M647" s="56"/>
      <c r="N647" s="56"/>
      <c r="O647" s="56"/>
      <c r="P647" s="56"/>
      <c r="Q647" s="56"/>
      <c r="R647" s="56"/>
      <c r="S647" s="56"/>
      <c r="T647" s="56"/>
      <c r="U647" s="56"/>
      <c r="V647" s="56"/>
      <c r="W647" s="56"/>
      <c r="X647" s="56"/>
      <c r="Y647" s="56"/>
      <c r="Z647" s="56"/>
      <c r="AA647" s="56"/>
      <c r="AB647" s="56"/>
    </row>
    <row r="648" spans="2:28" ht="15.75" customHeight="1">
      <c r="B648" s="55"/>
      <c r="C648" s="56"/>
      <c r="D648" s="56"/>
      <c r="E648" s="55"/>
      <c r="F648" s="56"/>
      <c r="G648" s="56"/>
      <c r="H648" s="56"/>
      <c r="I648" s="56"/>
      <c r="J648" s="56"/>
      <c r="K648" s="56"/>
      <c r="L648" s="56"/>
      <c r="M648" s="56"/>
      <c r="N648" s="56"/>
      <c r="O648" s="56"/>
      <c r="P648" s="56"/>
      <c r="Q648" s="56"/>
      <c r="R648" s="56"/>
      <c r="S648" s="56"/>
      <c r="T648" s="56"/>
      <c r="U648" s="56"/>
      <c r="V648" s="56"/>
      <c r="W648" s="56"/>
      <c r="X648" s="56"/>
      <c r="Y648" s="56"/>
      <c r="Z648" s="56"/>
      <c r="AA648" s="56"/>
      <c r="AB648" s="56"/>
    </row>
    <row r="649" spans="2:28" ht="15.75" customHeight="1">
      <c r="B649" s="55"/>
      <c r="C649" s="56"/>
      <c r="D649" s="56"/>
      <c r="E649" s="55"/>
      <c r="F649" s="56"/>
      <c r="G649" s="56"/>
      <c r="H649" s="56"/>
      <c r="I649" s="56"/>
      <c r="J649" s="56"/>
      <c r="K649" s="56"/>
      <c r="L649" s="56"/>
      <c r="M649" s="56"/>
      <c r="N649" s="56"/>
      <c r="O649" s="56"/>
      <c r="P649" s="56"/>
      <c r="Q649" s="56"/>
      <c r="R649" s="56"/>
      <c r="S649" s="56"/>
      <c r="T649" s="56"/>
      <c r="U649" s="56"/>
      <c r="V649" s="56"/>
      <c r="W649" s="56"/>
      <c r="X649" s="56"/>
      <c r="Y649" s="56"/>
      <c r="Z649" s="56"/>
      <c r="AA649" s="56"/>
      <c r="AB649" s="56"/>
    </row>
    <row r="650" spans="2:28" ht="15.75" customHeight="1">
      <c r="B650" s="55"/>
      <c r="C650" s="56"/>
      <c r="D650" s="56"/>
      <c r="E650" s="55"/>
      <c r="F650" s="56"/>
      <c r="G650" s="56"/>
      <c r="H650" s="56"/>
      <c r="I650" s="56"/>
      <c r="J650" s="56"/>
      <c r="K650" s="56"/>
      <c r="L650" s="56"/>
      <c r="M650" s="56"/>
      <c r="N650" s="56"/>
      <c r="O650" s="56"/>
      <c r="P650" s="56"/>
      <c r="Q650" s="56"/>
      <c r="R650" s="56"/>
      <c r="S650" s="56"/>
      <c r="T650" s="56"/>
      <c r="U650" s="56"/>
      <c r="V650" s="56"/>
      <c r="W650" s="56"/>
      <c r="X650" s="56"/>
      <c r="Y650" s="56"/>
      <c r="Z650" s="56"/>
      <c r="AA650" s="56"/>
      <c r="AB650" s="56"/>
    </row>
    <row r="651" spans="2:28" ht="15.75" customHeight="1">
      <c r="B651" s="55"/>
      <c r="C651" s="56"/>
      <c r="D651" s="56"/>
      <c r="E651" s="55"/>
      <c r="F651" s="56"/>
      <c r="G651" s="56"/>
      <c r="H651" s="56"/>
      <c r="I651" s="56"/>
      <c r="J651" s="56"/>
      <c r="K651" s="56"/>
      <c r="L651" s="56"/>
      <c r="M651" s="56"/>
      <c r="N651" s="56"/>
      <c r="O651" s="56"/>
      <c r="P651" s="56"/>
      <c r="Q651" s="56"/>
      <c r="R651" s="56"/>
      <c r="S651" s="56"/>
      <c r="T651" s="56"/>
      <c r="U651" s="56"/>
      <c r="V651" s="56"/>
      <c r="W651" s="56"/>
      <c r="X651" s="56"/>
      <c r="Y651" s="56"/>
      <c r="Z651" s="56"/>
      <c r="AA651" s="56"/>
      <c r="AB651" s="56"/>
    </row>
    <row r="652" spans="2:28" ht="15.75" customHeight="1">
      <c r="B652" s="55"/>
      <c r="C652" s="56"/>
      <c r="D652" s="56"/>
      <c r="E652" s="55"/>
      <c r="F652" s="56"/>
      <c r="G652" s="56"/>
      <c r="H652" s="56"/>
      <c r="I652" s="56"/>
      <c r="J652" s="56"/>
      <c r="K652" s="56"/>
      <c r="L652" s="56"/>
      <c r="M652" s="56"/>
      <c r="N652" s="56"/>
      <c r="O652" s="56"/>
      <c r="P652" s="56"/>
      <c r="Q652" s="56"/>
      <c r="R652" s="56"/>
      <c r="S652" s="56"/>
      <c r="T652" s="56"/>
      <c r="U652" s="56"/>
      <c r="V652" s="56"/>
      <c r="W652" s="56"/>
      <c r="X652" s="56"/>
      <c r="Y652" s="56"/>
      <c r="Z652" s="56"/>
      <c r="AA652" s="56"/>
      <c r="AB652" s="56"/>
    </row>
    <row r="653" spans="2:28" ht="15.75" customHeight="1">
      <c r="B653" s="55"/>
      <c r="C653" s="56"/>
      <c r="D653" s="56"/>
      <c r="E653" s="55"/>
      <c r="F653" s="56"/>
      <c r="G653" s="56"/>
      <c r="H653" s="56"/>
      <c r="I653" s="56"/>
      <c r="J653" s="56"/>
      <c r="K653" s="56"/>
      <c r="L653" s="56"/>
      <c r="M653" s="56"/>
      <c r="N653" s="56"/>
      <c r="O653" s="56"/>
      <c r="P653" s="56"/>
      <c r="Q653" s="56"/>
      <c r="R653" s="56"/>
      <c r="S653" s="56"/>
      <c r="T653" s="56"/>
      <c r="U653" s="56"/>
      <c r="V653" s="56"/>
      <c r="W653" s="56"/>
      <c r="X653" s="56"/>
      <c r="Y653" s="56"/>
      <c r="Z653" s="56"/>
      <c r="AA653" s="56"/>
      <c r="AB653" s="56"/>
    </row>
    <row r="654" spans="2:28" ht="15.75" customHeight="1">
      <c r="B654" s="55"/>
      <c r="C654" s="56"/>
      <c r="D654" s="56"/>
      <c r="E654" s="55"/>
      <c r="F654" s="56"/>
      <c r="G654" s="56"/>
      <c r="H654" s="56"/>
      <c r="I654" s="56"/>
      <c r="J654" s="56"/>
      <c r="K654" s="56"/>
      <c r="L654" s="56"/>
      <c r="M654" s="56"/>
      <c r="N654" s="56"/>
      <c r="O654" s="56"/>
      <c r="P654" s="56"/>
      <c r="Q654" s="56"/>
      <c r="R654" s="56"/>
      <c r="S654" s="56"/>
      <c r="T654" s="56"/>
      <c r="U654" s="56"/>
      <c r="V654" s="56"/>
      <c r="W654" s="56"/>
      <c r="X654" s="56"/>
      <c r="Y654" s="56"/>
      <c r="Z654" s="56"/>
      <c r="AA654" s="56"/>
      <c r="AB654" s="56"/>
    </row>
    <row r="655" spans="2:28" ht="15.75" customHeight="1">
      <c r="B655" s="55"/>
      <c r="C655" s="56"/>
      <c r="D655" s="56"/>
      <c r="E655" s="55"/>
      <c r="F655" s="56"/>
      <c r="G655" s="56"/>
      <c r="H655" s="56"/>
      <c r="I655" s="56"/>
      <c r="J655" s="56"/>
      <c r="K655" s="56"/>
      <c r="L655" s="56"/>
      <c r="M655" s="56"/>
      <c r="N655" s="56"/>
      <c r="O655" s="56"/>
      <c r="P655" s="56"/>
      <c r="Q655" s="56"/>
      <c r="R655" s="56"/>
      <c r="S655" s="56"/>
      <c r="T655" s="56"/>
      <c r="U655" s="56"/>
      <c r="V655" s="56"/>
      <c r="W655" s="56"/>
      <c r="X655" s="56"/>
      <c r="Y655" s="56"/>
      <c r="Z655" s="56"/>
      <c r="AA655" s="56"/>
      <c r="AB655" s="56"/>
    </row>
    <row r="656" spans="2:28" ht="15.75" customHeight="1">
      <c r="B656" s="55"/>
      <c r="C656" s="56"/>
      <c r="D656" s="56"/>
      <c r="E656" s="55"/>
      <c r="F656" s="56"/>
      <c r="G656" s="56"/>
      <c r="H656" s="56"/>
      <c r="I656" s="56"/>
      <c r="J656" s="56"/>
      <c r="K656" s="56"/>
      <c r="L656" s="56"/>
      <c r="M656" s="56"/>
      <c r="N656" s="56"/>
      <c r="O656" s="56"/>
      <c r="P656" s="56"/>
      <c r="Q656" s="56"/>
      <c r="R656" s="56"/>
      <c r="S656" s="56"/>
      <c r="T656" s="56"/>
      <c r="U656" s="56"/>
      <c r="V656" s="56"/>
      <c r="W656" s="56"/>
      <c r="X656" s="56"/>
      <c r="Y656" s="56"/>
      <c r="Z656" s="56"/>
      <c r="AA656" s="56"/>
      <c r="AB656" s="56"/>
    </row>
    <row r="657" spans="2:28" ht="15.75" customHeight="1">
      <c r="B657" s="55"/>
      <c r="C657" s="56"/>
      <c r="D657" s="56"/>
      <c r="E657" s="55"/>
      <c r="F657" s="56"/>
      <c r="G657" s="56"/>
      <c r="H657" s="56"/>
      <c r="I657" s="56"/>
      <c r="J657" s="56"/>
      <c r="K657" s="56"/>
      <c r="L657" s="56"/>
      <c r="M657" s="56"/>
      <c r="N657" s="56"/>
      <c r="O657" s="56"/>
      <c r="P657" s="56"/>
      <c r="Q657" s="56"/>
      <c r="R657" s="56"/>
      <c r="S657" s="56"/>
      <c r="T657" s="56"/>
      <c r="U657" s="56"/>
      <c r="V657" s="56"/>
      <c r="W657" s="56"/>
      <c r="X657" s="56"/>
      <c r="Y657" s="56"/>
      <c r="Z657" s="56"/>
      <c r="AA657" s="56"/>
      <c r="AB657" s="56"/>
    </row>
    <row r="658" spans="2:28" ht="15.75" customHeight="1">
      <c r="B658" s="55"/>
      <c r="C658" s="56"/>
      <c r="D658" s="56"/>
      <c r="E658" s="55"/>
      <c r="F658" s="56"/>
      <c r="G658" s="56"/>
      <c r="H658" s="56"/>
      <c r="I658" s="56"/>
      <c r="J658" s="56"/>
      <c r="K658" s="56"/>
      <c r="L658" s="56"/>
      <c r="M658" s="56"/>
      <c r="N658" s="56"/>
      <c r="O658" s="56"/>
      <c r="P658" s="56"/>
      <c r="Q658" s="56"/>
      <c r="R658" s="56"/>
      <c r="S658" s="56"/>
      <c r="T658" s="56"/>
      <c r="U658" s="56"/>
      <c r="V658" s="56"/>
      <c r="W658" s="56"/>
      <c r="X658" s="56"/>
      <c r="Y658" s="56"/>
      <c r="Z658" s="56"/>
      <c r="AA658" s="56"/>
      <c r="AB658" s="56"/>
    </row>
    <row r="659" spans="2:28" ht="15.75" customHeight="1">
      <c r="B659" s="55"/>
      <c r="C659" s="56"/>
      <c r="D659" s="56"/>
      <c r="E659" s="55"/>
      <c r="F659" s="56"/>
      <c r="G659" s="56"/>
      <c r="H659" s="56"/>
      <c r="I659" s="56"/>
      <c r="J659" s="56"/>
      <c r="K659" s="56"/>
      <c r="L659" s="56"/>
      <c r="M659" s="56"/>
      <c r="N659" s="56"/>
      <c r="O659" s="56"/>
      <c r="P659" s="56"/>
      <c r="Q659" s="56"/>
      <c r="R659" s="56"/>
      <c r="S659" s="56"/>
      <c r="T659" s="56"/>
      <c r="U659" s="56"/>
      <c r="V659" s="56"/>
      <c r="W659" s="56"/>
      <c r="X659" s="56"/>
      <c r="Y659" s="56"/>
      <c r="Z659" s="56"/>
      <c r="AA659" s="56"/>
      <c r="AB659" s="56"/>
    </row>
    <row r="660" spans="2:28" ht="15.75" customHeight="1">
      <c r="B660" s="55"/>
      <c r="C660" s="56"/>
      <c r="D660" s="56"/>
      <c r="E660" s="55"/>
      <c r="F660" s="56"/>
      <c r="G660" s="56"/>
      <c r="H660" s="56"/>
      <c r="I660" s="56"/>
      <c r="J660" s="56"/>
      <c r="K660" s="56"/>
      <c r="L660" s="56"/>
      <c r="M660" s="56"/>
      <c r="N660" s="56"/>
      <c r="O660" s="56"/>
      <c r="P660" s="56"/>
      <c r="Q660" s="56"/>
      <c r="R660" s="56"/>
      <c r="S660" s="56"/>
      <c r="T660" s="56"/>
      <c r="U660" s="56"/>
      <c r="V660" s="56"/>
      <c r="W660" s="56"/>
      <c r="X660" s="56"/>
      <c r="Y660" s="56"/>
      <c r="Z660" s="56"/>
      <c r="AA660" s="56"/>
      <c r="AB660" s="56"/>
    </row>
    <row r="661" spans="2:28" ht="15.75" customHeight="1">
      <c r="B661" s="55"/>
      <c r="C661" s="56"/>
      <c r="D661" s="56"/>
      <c r="E661" s="55"/>
      <c r="F661" s="56"/>
      <c r="G661" s="56"/>
      <c r="H661" s="56"/>
      <c r="I661" s="56"/>
      <c r="J661" s="56"/>
      <c r="K661" s="56"/>
      <c r="L661" s="56"/>
      <c r="M661" s="56"/>
      <c r="N661" s="56"/>
      <c r="O661" s="56"/>
      <c r="P661" s="56"/>
      <c r="Q661" s="56"/>
      <c r="R661" s="56"/>
      <c r="S661" s="56"/>
      <c r="T661" s="56"/>
      <c r="U661" s="56"/>
      <c r="V661" s="56"/>
      <c r="W661" s="56"/>
      <c r="X661" s="56"/>
      <c r="Y661" s="56"/>
      <c r="Z661" s="56"/>
      <c r="AA661" s="56"/>
      <c r="AB661" s="56"/>
    </row>
    <row r="662" spans="2:28" ht="15.75" customHeight="1">
      <c r="B662" s="55"/>
      <c r="C662" s="56"/>
      <c r="D662" s="56"/>
      <c r="E662" s="55"/>
      <c r="F662" s="56"/>
      <c r="G662" s="56"/>
      <c r="H662" s="56"/>
      <c r="I662" s="56"/>
      <c r="J662" s="56"/>
      <c r="K662" s="56"/>
      <c r="L662" s="56"/>
      <c r="M662" s="56"/>
      <c r="N662" s="56"/>
      <c r="O662" s="56"/>
      <c r="P662" s="56"/>
      <c r="Q662" s="56"/>
      <c r="R662" s="56"/>
      <c r="S662" s="56"/>
      <c r="T662" s="56"/>
      <c r="U662" s="56"/>
      <c r="V662" s="56"/>
      <c r="W662" s="56"/>
      <c r="X662" s="56"/>
      <c r="Y662" s="56"/>
      <c r="Z662" s="56"/>
      <c r="AA662" s="56"/>
      <c r="AB662" s="56"/>
    </row>
    <row r="663" spans="2:28" ht="15.75" customHeight="1">
      <c r="B663" s="55"/>
      <c r="C663" s="56"/>
      <c r="D663" s="56"/>
      <c r="E663" s="55"/>
      <c r="F663" s="56"/>
      <c r="G663" s="56"/>
      <c r="H663" s="56"/>
      <c r="I663" s="56"/>
      <c r="J663" s="56"/>
      <c r="K663" s="56"/>
      <c r="L663" s="56"/>
      <c r="M663" s="56"/>
      <c r="N663" s="56"/>
      <c r="O663" s="56"/>
      <c r="P663" s="56"/>
      <c r="Q663" s="56"/>
      <c r="R663" s="56"/>
      <c r="S663" s="56"/>
      <c r="T663" s="56"/>
      <c r="U663" s="56"/>
      <c r="V663" s="56"/>
      <c r="W663" s="56"/>
      <c r="X663" s="56"/>
      <c r="Y663" s="56"/>
      <c r="Z663" s="56"/>
      <c r="AA663" s="56"/>
      <c r="AB663" s="56"/>
    </row>
    <row r="664" spans="2:28" ht="15.75" customHeight="1">
      <c r="B664" s="55"/>
      <c r="C664" s="56"/>
      <c r="D664" s="56"/>
      <c r="E664" s="55"/>
      <c r="F664" s="56"/>
      <c r="G664" s="56"/>
      <c r="H664" s="56"/>
      <c r="I664" s="56"/>
      <c r="J664" s="56"/>
      <c r="K664" s="56"/>
      <c r="L664" s="56"/>
      <c r="M664" s="56"/>
      <c r="N664" s="56"/>
      <c r="O664" s="56"/>
      <c r="P664" s="56"/>
      <c r="Q664" s="56"/>
      <c r="R664" s="56"/>
      <c r="S664" s="56"/>
      <c r="T664" s="56"/>
      <c r="U664" s="56"/>
      <c r="V664" s="56"/>
      <c r="W664" s="56"/>
      <c r="X664" s="56"/>
      <c r="Y664" s="56"/>
      <c r="Z664" s="56"/>
      <c r="AA664" s="56"/>
      <c r="AB664" s="56"/>
    </row>
    <row r="665" spans="2:28" ht="15.75" customHeight="1">
      <c r="B665" s="55"/>
      <c r="C665" s="56"/>
      <c r="D665" s="56"/>
      <c r="E665" s="55"/>
      <c r="F665" s="56"/>
      <c r="G665" s="56"/>
      <c r="H665" s="56"/>
      <c r="I665" s="56"/>
      <c r="J665" s="56"/>
      <c r="K665" s="56"/>
      <c r="L665" s="56"/>
      <c r="M665" s="56"/>
      <c r="N665" s="56"/>
      <c r="O665" s="56"/>
      <c r="P665" s="56"/>
      <c r="Q665" s="56"/>
      <c r="R665" s="56"/>
      <c r="S665" s="56"/>
      <c r="T665" s="56"/>
      <c r="U665" s="56"/>
      <c r="V665" s="56"/>
      <c r="W665" s="56"/>
      <c r="X665" s="56"/>
      <c r="Y665" s="56"/>
      <c r="Z665" s="56"/>
      <c r="AA665" s="56"/>
      <c r="AB665" s="56"/>
    </row>
    <row r="666" spans="2:28" ht="15.75" customHeight="1">
      <c r="B666" s="55"/>
      <c r="C666" s="56"/>
      <c r="D666" s="56"/>
      <c r="E666" s="55"/>
      <c r="F666" s="56"/>
      <c r="G666" s="56"/>
      <c r="H666" s="56"/>
      <c r="I666" s="56"/>
      <c r="J666" s="56"/>
      <c r="K666" s="56"/>
      <c r="L666" s="56"/>
      <c r="M666" s="56"/>
      <c r="N666" s="56"/>
      <c r="O666" s="56"/>
      <c r="P666" s="56"/>
      <c r="Q666" s="56"/>
      <c r="R666" s="56"/>
      <c r="S666" s="56"/>
      <c r="T666" s="56"/>
      <c r="U666" s="56"/>
      <c r="V666" s="56"/>
      <c r="W666" s="56"/>
      <c r="X666" s="56"/>
      <c r="Y666" s="56"/>
      <c r="Z666" s="56"/>
      <c r="AA666" s="56"/>
      <c r="AB666" s="56"/>
    </row>
    <row r="667" spans="2:28" ht="15.75" customHeight="1">
      <c r="B667" s="55"/>
      <c r="C667" s="56"/>
      <c r="D667" s="56"/>
      <c r="E667" s="55"/>
      <c r="F667" s="56"/>
      <c r="G667" s="56"/>
      <c r="H667" s="56"/>
      <c r="I667" s="56"/>
      <c r="J667" s="56"/>
      <c r="K667" s="56"/>
      <c r="L667" s="56"/>
      <c r="M667" s="56"/>
      <c r="N667" s="56"/>
      <c r="O667" s="56"/>
      <c r="P667" s="56"/>
      <c r="Q667" s="56"/>
      <c r="R667" s="56"/>
      <c r="S667" s="56"/>
      <c r="T667" s="56"/>
      <c r="U667" s="56"/>
      <c r="V667" s="56"/>
      <c r="W667" s="56"/>
      <c r="X667" s="56"/>
      <c r="Y667" s="56"/>
      <c r="Z667" s="56"/>
      <c r="AA667" s="56"/>
      <c r="AB667" s="56"/>
    </row>
    <row r="668" spans="2:28" ht="15.75" customHeight="1">
      <c r="B668" s="55"/>
      <c r="C668" s="56"/>
      <c r="D668" s="56"/>
      <c r="E668" s="55"/>
      <c r="F668" s="56"/>
      <c r="G668" s="56"/>
      <c r="H668" s="56"/>
      <c r="I668" s="56"/>
      <c r="J668" s="56"/>
      <c r="K668" s="56"/>
      <c r="L668" s="56"/>
      <c r="M668" s="56"/>
      <c r="N668" s="56"/>
      <c r="O668" s="56"/>
      <c r="P668" s="56"/>
      <c r="Q668" s="56"/>
      <c r="R668" s="56"/>
      <c r="S668" s="56"/>
      <c r="T668" s="56"/>
      <c r="U668" s="56"/>
      <c r="V668" s="56"/>
      <c r="W668" s="56"/>
      <c r="X668" s="56"/>
      <c r="Y668" s="56"/>
      <c r="Z668" s="56"/>
      <c r="AA668" s="56"/>
      <c r="AB668" s="56"/>
    </row>
    <row r="669" spans="2:28" ht="15.75" customHeight="1">
      <c r="B669" s="55"/>
      <c r="C669" s="56"/>
      <c r="D669" s="56"/>
      <c r="E669" s="55"/>
      <c r="F669" s="56"/>
      <c r="G669" s="56"/>
      <c r="H669" s="56"/>
      <c r="I669" s="56"/>
      <c r="J669" s="56"/>
      <c r="K669" s="56"/>
      <c r="L669" s="56"/>
      <c r="M669" s="56"/>
      <c r="N669" s="56"/>
      <c r="O669" s="56"/>
      <c r="P669" s="56"/>
      <c r="Q669" s="56"/>
      <c r="R669" s="56"/>
      <c r="S669" s="56"/>
      <c r="T669" s="56"/>
      <c r="U669" s="56"/>
      <c r="V669" s="56"/>
      <c r="W669" s="56"/>
      <c r="X669" s="56"/>
      <c r="Y669" s="56"/>
      <c r="Z669" s="56"/>
      <c r="AA669" s="56"/>
      <c r="AB669" s="56"/>
    </row>
    <row r="670" spans="2:28" ht="15.75" customHeight="1">
      <c r="B670" s="55"/>
      <c r="C670" s="56"/>
      <c r="D670" s="56"/>
      <c r="E670" s="55"/>
      <c r="F670" s="56"/>
      <c r="G670" s="56"/>
      <c r="H670" s="56"/>
      <c r="I670" s="56"/>
      <c r="J670" s="56"/>
      <c r="K670" s="56"/>
      <c r="L670" s="56"/>
      <c r="M670" s="56"/>
      <c r="N670" s="56"/>
      <c r="O670" s="56"/>
      <c r="P670" s="56"/>
      <c r="Q670" s="56"/>
      <c r="R670" s="56"/>
      <c r="S670" s="56"/>
      <c r="T670" s="56"/>
      <c r="U670" s="56"/>
      <c r="V670" s="56"/>
      <c r="W670" s="56"/>
      <c r="X670" s="56"/>
      <c r="Y670" s="56"/>
      <c r="Z670" s="56"/>
      <c r="AA670" s="56"/>
      <c r="AB670" s="56"/>
    </row>
    <row r="671" spans="2:28" ht="15.75" customHeight="1">
      <c r="B671" s="55"/>
      <c r="C671" s="56"/>
      <c r="D671" s="56"/>
      <c r="E671" s="55"/>
      <c r="F671" s="56"/>
      <c r="G671" s="56"/>
      <c r="H671" s="56"/>
      <c r="I671" s="56"/>
      <c r="J671" s="56"/>
      <c r="K671" s="56"/>
      <c r="L671" s="56"/>
      <c r="M671" s="56"/>
      <c r="N671" s="56"/>
      <c r="O671" s="56"/>
      <c r="P671" s="56"/>
      <c r="Q671" s="56"/>
      <c r="R671" s="56"/>
      <c r="S671" s="56"/>
      <c r="T671" s="56"/>
      <c r="U671" s="56"/>
      <c r="V671" s="56"/>
      <c r="W671" s="56"/>
      <c r="X671" s="56"/>
      <c r="Y671" s="56"/>
      <c r="Z671" s="56"/>
      <c r="AA671" s="56"/>
      <c r="AB671" s="56"/>
    </row>
    <row r="672" spans="2:28" ht="15.75" customHeight="1">
      <c r="B672" s="55"/>
      <c r="C672" s="56"/>
      <c r="D672" s="56"/>
      <c r="E672" s="55"/>
      <c r="F672" s="56"/>
      <c r="G672" s="56"/>
      <c r="H672" s="56"/>
      <c r="I672" s="56"/>
      <c r="J672" s="56"/>
      <c r="K672" s="56"/>
      <c r="L672" s="56"/>
      <c r="M672" s="56"/>
      <c r="N672" s="56"/>
      <c r="O672" s="56"/>
      <c r="P672" s="56"/>
      <c r="Q672" s="56"/>
      <c r="R672" s="56"/>
      <c r="S672" s="56"/>
      <c r="T672" s="56"/>
      <c r="U672" s="56"/>
      <c r="V672" s="56"/>
      <c r="W672" s="56"/>
      <c r="X672" s="56"/>
      <c r="Y672" s="56"/>
      <c r="Z672" s="56"/>
      <c r="AA672" s="56"/>
      <c r="AB672" s="56"/>
    </row>
    <row r="673" spans="2:28" ht="15.75" customHeight="1">
      <c r="B673" s="55"/>
      <c r="C673" s="56"/>
      <c r="D673" s="56"/>
      <c r="E673" s="55"/>
      <c r="F673" s="56"/>
      <c r="G673" s="56"/>
      <c r="H673" s="56"/>
      <c r="I673" s="56"/>
      <c r="J673" s="56"/>
      <c r="K673" s="56"/>
      <c r="L673" s="56"/>
      <c r="M673" s="56"/>
      <c r="N673" s="56"/>
      <c r="O673" s="56"/>
      <c r="P673" s="56"/>
      <c r="Q673" s="56"/>
      <c r="R673" s="56"/>
      <c r="S673" s="56"/>
      <c r="T673" s="56"/>
      <c r="U673" s="56"/>
      <c r="V673" s="56"/>
      <c r="W673" s="56"/>
      <c r="X673" s="56"/>
      <c r="Y673" s="56"/>
      <c r="Z673" s="56"/>
      <c r="AA673" s="56"/>
      <c r="AB673" s="56"/>
    </row>
    <row r="674" spans="2:28" ht="15.75" customHeight="1">
      <c r="B674" s="55"/>
      <c r="C674" s="56"/>
      <c r="D674" s="56"/>
      <c r="E674" s="55"/>
      <c r="F674" s="56"/>
      <c r="G674" s="56"/>
      <c r="H674" s="56"/>
      <c r="I674" s="56"/>
      <c r="J674" s="56"/>
      <c r="K674" s="56"/>
      <c r="L674" s="56"/>
      <c r="M674" s="56"/>
      <c r="N674" s="56"/>
      <c r="O674" s="56"/>
      <c r="P674" s="56"/>
      <c r="Q674" s="56"/>
      <c r="R674" s="56"/>
      <c r="S674" s="56"/>
      <c r="T674" s="56"/>
      <c r="U674" s="56"/>
      <c r="V674" s="56"/>
      <c r="W674" s="56"/>
      <c r="X674" s="56"/>
      <c r="Y674" s="56"/>
      <c r="Z674" s="56"/>
      <c r="AA674" s="56"/>
      <c r="AB674" s="56"/>
    </row>
    <row r="675" spans="2:28" ht="15.75" customHeight="1">
      <c r="B675" s="55"/>
      <c r="C675" s="56"/>
      <c r="D675" s="56"/>
      <c r="E675" s="55"/>
      <c r="F675" s="56"/>
      <c r="G675" s="56"/>
      <c r="H675" s="56"/>
      <c r="I675" s="56"/>
      <c r="J675" s="56"/>
      <c r="K675" s="56"/>
      <c r="L675" s="56"/>
      <c r="M675" s="56"/>
      <c r="N675" s="56"/>
      <c r="O675" s="56"/>
      <c r="P675" s="56"/>
      <c r="Q675" s="56"/>
      <c r="R675" s="56"/>
      <c r="S675" s="56"/>
      <c r="T675" s="56"/>
      <c r="U675" s="56"/>
      <c r="V675" s="56"/>
      <c r="W675" s="56"/>
      <c r="X675" s="56"/>
      <c r="Y675" s="56"/>
      <c r="Z675" s="56"/>
      <c r="AA675" s="56"/>
      <c r="AB675" s="56"/>
    </row>
    <row r="676" spans="2:28" ht="15.75" customHeight="1">
      <c r="B676" s="55"/>
      <c r="C676" s="56"/>
      <c r="D676" s="56"/>
      <c r="E676" s="55"/>
      <c r="F676" s="56"/>
      <c r="G676" s="56"/>
      <c r="H676" s="56"/>
      <c r="I676" s="56"/>
      <c r="J676" s="56"/>
      <c r="K676" s="56"/>
      <c r="L676" s="56"/>
      <c r="M676" s="56"/>
      <c r="N676" s="56"/>
      <c r="O676" s="56"/>
      <c r="P676" s="56"/>
      <c r="Q676" s="56"/>
      <c r="R676" s="56"/>
      <c r="S676" s="56"/>
      <c r="T676" s="56"/>
      <c r="U676" s="56"/>
      <c r="V676" s="56"/>
      <c r="W676" s="56"/>
      <c r="X676" s="56"/>
      <c r="Y676" s="56"/>
      <c r="Z676" s="56"/>
      <c r="AA676" s="56"/>
      <c r="AB676" s="56"/>
    </row>
    <row r="677" spans="2:28" ht="15.75" customHeight="1">
      <c r="B677" s="55"/>
      <c r="C677" s="56"/>
      <c r="D677" s="56"/>
      <c r="E677" s="55"/>
      <c r="F677" s="56"/>
      <c r="G677" s="56"/>
      <c r="H677" s="56"/>
      <c r="I677" s="56"/>
      <c r="J677" s="56"/>
      <c r="K677" s="56"/>
      <c r="L677" s="56"/>
      <c r="M677" s="56"/>
      <c r="N677" s="56"/>
      <c r="O677" s="56"/>
      <c r="P677" s="56"/>
      <c r="Q677" s="56"/>
      <c r="R677" s="56"/>
      <c r="S677" s="56"/>
      <c r="T677" s="56"/>
      <c r="U677" s="56"/>
      <c r="V677" s="56"/>
      <c r="W677" s="56"/>
      <c r="X677" s="56"/>
      <c r="Y677" s="56"/>
      <c r="Z677" s="56"/>
      <c r="AA677" s="56"/>
      <c r="AB677" s="56"/>
    </row>
    <row r="678" spans="2:28" ht="15.75" customHeight="1">
      <c r="B678" s="55"/>
      <c r="C678" s="56"/>
      <c r="D678" s="56"/>
      <c r="E678" s="55"/>
      <c r="F678" s="56"/>
      <c r="G678" s="56"/>
      <c r="H678" s="56"/>
      <c r="I678" s="56"/>
      <c r="J678" s="56"/>
      <c r="K678" s="56"/>
      <c r="L678" s="56"/>
      <c r="M678" s="56"/>
      <c r="N678" s="56"/>
      <c r="O678" s="56"/>
      <c r="P678" s="56"/>
      <c r="Q678" s="56"/>
      <c r="R678" s="56"/>
      <c r="S678" s="56"/>
      <c r="T678" s="56"/>
      <c r="U678" s="56"/>
      <c r="V678" s="56"/>
      <c r="W678" s="56"/>
      <c r="X678" s="56"/>
      <c r="Y678" s="56"/>
      <c r="Z678" s="56"/>
      <c r="AA678" s="56"/>
      <c r="AB678" s="56"/>
    </row>
    <row r="679" spans="2:28" ht="15.75" customHeight="1">
      <c r="B679" s="55"/>
      <c r="C679" s="56"/>
      <c r="D679" s="56"/>
      <c r="E679" s="55"/>
      <c r="F679" s="56"/>
      <c r="G679" s="56"/>
      <c r="H679" s="56"/>
      <c r="I679" s="56"/>
      <c r="J679" s="56"/>
      <c r="K679" s="56"/>
      <c r="L679" s="56"/>
      <c r="M679" s="56"/>
      <c r="N679" s="56"/>
      <c r="O679" s="56"/>
      <c r="P679" s="56"/>
      <c r="Q679" s="56"/>
      <c r="R679" s="56"/>
      <c r="S679" s="56"/>
      <c r="T679" s="56"/>
      <c r="U679" s="56"/>
      <c r="V679" s="56"/>
      <c r="W679" s="56"/>
      <c r="X679" s="56"/>
      <c r="Y679" s="56"/>
      <c r="Z679" s="56"/>
      <c r="AA679" s="56"/>
      <c r="AB679" s="56"/>
    </row>
    <row r="680" spans="2:28" ht="15.75" customHeight="1">
      <c r="B680" s="55"/>
      <c r="C680" s="56"/>
      <c r="D680" s="56"/>
      <c r="E680" s="55"/>
      <c r="F680" s="56"/>
      <c r="G680" s="56"/>
      <c r="H680" s="56"/>
      <c r="I680" s="56"/>
      <c r="J680" s="56"/>
      <c r="K680" s="56"/>
      <c r="L680" s="56"/>
      <c r="M680" s="56"/>
      <c r="N680" s="56"/>
      <c r="O680" s="56"/>
      <c r="P680" s="56"/>
      <c r="Q680" s="56"/>
      <c r="R680" s="56"/>
      <c r="S680" s="56"/>
      <c r="T680" s="56"/>
      <c r="U680" s="56"/>
      <c r="V680" s="56"/>
      <c r="W680" s="56"/>
      <c r="X680" s="56"/>
      <c r="Y680" s="56"/>
      <c r="Z680" s="56"/>
      <c r="AA680" s="56"/>
      <c r="AB680" s="56"/>
    </row>
    <row r="681" spans="2:28" ht="15.75" customHeight="1">
      <c r="B681" s="55"/>
      <c r="C681" s="56"/>
      <c r="D681" s="56"/>
      <c r="E681" s="55"/>
      <c r="F681" s="56"/>
      <c r="G681" s="56"/>
      <c r="H681" s="56"/>
      <c r="I681" s="56"/>
      <c r="J681" s="56"/>
      <c r="K681" s="56"/>
      <c r="L681" s="56"/>
      <c r="M681" s="56"/>
      <c r="N681" s="56"/>
      <c r="O681" s="56"/>
      <c r="P681" s="56"/>
      <c r="Q681" s="56"/>
      <c r="R681" s="56"/>
      <c r="S681" s="56"/>
      <c r="T681" s="56"/>
      <c r="U681" s="56"/>
      <c r="V681" s="56"/>
      <c r="W681" s="56"/>
      <c r="X681" s="56"/>
      <c r="Y681" s="56"/>
      <c r="Z681" s="56"/>
      <c r="AA681" s="56"/>
      <c r="AB681" s="56"/>
    </row>
    <row r="682" spans="2:28" ht="15.75" customHeight="1">
      <c r="B682" s="55"/>
      <c r="C682" s="56"/>
      <c r="D682" s="56"/>
      <c r="E682" s="55"/>
      <c r="F682" s="56"/>
      <c r="G682" s="56"/>
      <c r="H682" s="56"/>
      <c r="I682" s="56"/>
      <c r="J682" s="56"/>
      <c r="K682" s="56"/>
      <c r="L682" s="56"/>
      <c r="M682" s="56"/>
      <c r="N682" s="56"/>
      <c r="O682" s="56"/>
      <c r="P682" s="56"/>
      <c r="Q682" s="56"/>
      <c r="R682" s="56"/>
      <c r="S682" s="56"/>
      <c r="T682" s="56"/>
      <c r="U682" s="56"/>
      <c r="V682" s="56"/>
      <c r="W682" s="56"/>
      <c r="X682" s="56"/>
      <c r="Y682" s="56"/>
      <c r="Z682" s="56"/>
      <c r="AA682" s="56"/>
      <c r="AB682" s="56"/>
    </row>
    <row r="683" spans="2:28" ht="15.75" customHeight="1">
      <c r="B683" s="55"/>
      <c r="C683" s="56"/>
      <c r="D683" s="56"/>
      <c r="E683" s="55"/>
      <c r="F683" s="56"/>
      <c r="G683" s="56"/>
      <c r="H683" s="56"/>
      <c r="I683" s="56"/>
      <c r="J683" s="56"/>
      <c r="K683" s="56"/>
      <c r="L683" s="56"/>
      <c r="M683" s="56"/>
      <c r="N683" s="56"/>
      <c r="O683" s="56"/>
      <c r="P683" s="56"/>
      <c r="Q683" s="56"/>
      <c r="R683" s="56"/>
      <c r="S683" s="56"/>
      <c r="T683" s="56"/>
      <c r="U683" s="56"/>
      <c r="V683" s="56"/>
      <c r="W683" s="56"/>
      <c r="X683" s="56"/>
      <c r="Y683" s="56"/>
      <c r="Z683" s="56"/>
      <c r="AA683" s="56"/>
      <c r="AB683" s="56"/>
    </row>
    <row r="684" spans="2:28" ht="15.75" customHeight="1">
      <c r="B684" s="55"/>
      <c r="C684" s="56"/>
      <c r="D684" s="56"/>
      <c r="E684" s="55"/>
      <c r="F684" s="56"/>
      <c r="G684" s="56"/>
      <c r="H684" s="56"/>
      <c r="I684" s="56"/>
      <c r="J684" s="56"/>
      <c r="K684" s="56"/>
      <c r="L684" s="56"/>
      <c r="M684" s="56"/>
      <c r="N684" s="56"/>
      <c r="O684" s="56"/>
      <c r="P684" s="56"/>
      <c r="Q684" s="56"/>
      <c r="R684" s="56"/>
      <c r="S684" s="56"/>
      <c r="T684" s="56"/>
      <c r="U684" s="56"/>
      <c r="V684" s="56"/>
      <c r="W684" s="56"/>
      <c r="X684" s="56"/>
      <c r="Y684" s="56"/>
      <c r="Z684" s="56"/>
      <c r="AA684" s="56"/>
      <c r="AB684" s="56"/>
    </row>
    <row r="685" spans="2:28" ht="15.75" customHeight="1">
      <c r="B685" s="55"/>
      <c r="C685" s="56"/>
      <c r="D685" s="56"/>
      <c r="E685" s="55"/>
      <c r="F685" s="56"/>
      <c r="G685" s="56"/>
      <c r="H685" s="56"/>
      <c r="I685" s="56"/>
      <c r="J685" s="56"/>
      <c r="K685" s="56"/>
      <c r="L685" s="56"/>
      <c r="M685" s="56"/>
      <c r="N685" s="56"/>
      <c r="O685" s="56"/>
      <c r="P685" s="56"/>
      <c r="Q685" s="56"/>
      <c r="R685" s="56"/>
      <c r="S685" s="56"/>
      <c r="T685" s="56"/>
      <c r="U685" s="56"/>
      <c r="V685" s="56"/>
      <c r="W685" s="56"/>
      <c r="X685" s="56"/>
      <c r="Y685" s="56"/>
      <c r="Z685" s="56"/>
      <c r="AA685" s="56"/>
      <c r="AB685" s="56"/>
    </row>
    <row r="686" spans="2:28" ht="15.75" customHeight="1">
      <c r="B686" s="55"/>
      <c r="C686" s="56"/>
      <c r="D686" s="56"/>
      <c r="E686" s="55"/>
      <c r="F686" s="56"/>
      <c r="G686" s="56"/>
      <c r="H686" s="56"/>
      <c r="I686" s="56"/>
      <c r="J686" s="56"/>
      <c r="K686" s="56"/>
      <c r="L686" s="56"/>
      <c r="M686" s="56"/>
      <c r="N686" s="56"/>
      <c r="O686" s="56"/>
      <c r="P686" s="56"/>
      <c r="Q686" s="56"/>
      <c r="R686" s="56"/>
      <c r="S686" s="56"/>
      <c r="T686" s="56"/>
      <c r="U686" s="56"/>
      <c r="V686" s="56"/>
      <c r="W686" s="56"/>
      <c r="X686" s="56"/>
      <c r="Y686" s="56"/>
      <c r="Z686" s="56"/>
      <c r="AA686" s="56"/>
      <c r="AB686" s="56"/>
    </row>
    <row r="687" spans="2:28" ht="15.75" customHeight="1">
      <c r="B687" s="55"/>
      <c r="C687" s="56"/>
      <c r="D687" s="56"/>
      <c r="E687" s="55"/>
      <c r="F687" s="56"/>
      <c r="G687" s="56"/>
      <c r="H687" s="56"/>
      <c r="I687" s="56"/>
      <c r="J687" s="56"/>
      <c r="K687" s="56"/>
      <c r="L687" s="56"/>
      <c r="M687" s="56"/>
      <c r="N687" s="56"/>
      <c r="O687" s="56"/>
      <c r="P687" s="56"/>
      <c r="Q687" s="56"/>
      <c r="R687" s="56"/>
      <c r="S687" s="56"/>
      <c r="T687" s="56"/>
      <c r="U687" s="56"/>
      <c r="V687" s="56"/>
      <c r="W687" s="56"/>
      <c r="X687" s="56"/>
      <c r="Y687" s="56"/>
      <c r="Z687" s="56"/>
      <c r="AA687" s="56"/>
      <c r="AB687" s="56"/>
    </row>
    <row r="688" spans="2:28" ht="15.75" customHeight="1">
      <c r="B688" s="55"/>
      <c r="C688" s="56"/>
      <c r="D688" s="56"/>
      <c r="E688" s="55"/>
      <c r="F688" s="56"/>
      <c r="G688" s="56"/>
      <c r="H688" s="56"/>
      <c r="I688" s="56"/>
      <c r="J688" s="56"/>
      <c r="K688" s="56"/>
      <c r="L688" s="56"/>
      <c r="M688" s="56"/>
      <c r="N688" s="56"/>
      <c r="O688" s="56"/>
      <c r="P688" s="56"/>
      <c r="Q688" s="56"/>
      <c r="R688" s="56"/>
      <c r="S688" s="56"/>
      <c r="T688" s="56"/>
      <c r="U688" s="56"/>
      <c r="V688" s="56"/>
      <c r="W688" s="56"/>
      <c r="X688" s="56"/>
      <c r="Y688" s="56"/>
      <c r="Z688" s="56"/>
      <c r="AA688" s="56"/>
      <c r="AB688" s="56"/>
    </row>
    <row r="689" spans="2:28" ht="15.75" customHeight="1">
      <c r="B689" s="55"/>
      <c r="C689" s="56"/>
      <c r="D689" s="56"/>
      <c r="E689" s="55"/>
      <c r="F689" s="56"/>
      <c r="G689" s="56"/>
      <c r="H689" s="56"/>
      <c r="I689" s="56"/>
      <c r="J689" s="56"/>
      <c r="K689" s="56"/>
      <c r="L689" s="56"/>
      <c r="M689" s="56"/>
      <c r="N689" s="56"/>
      <c r="O689" s="56"/>
      <c r="P689" s="56"/>
      <c r="Q689" s="56"/>
      <c r="R689" s="56"/>
      <c r="S689" s="56"/>
      <c r="T689" s="56"/>
      <c r="U689" s="56"/>
      <c r="V689" s="56"/>
      <c r="W689" s="56"/>
      <c r="X689" s="56"/>
      <c r="Y689" s="56"/>
      <c r="Z689" s="56"/>
      <c r="AA689" s="56"/>
      <c r="AB689" s="56"/>
    </row>
    <row r="690" spans="2:28" ht="15.75" customHeight="1">
      <c r="B690" s="55"/>
      <c r="C690" s="56"/>
      <c r="D690" s="56"/>
      <c r="E690" s="55"/>
      <c r="F690" s="56"/>
      <c r="G690" s="56"/>
      <c r="H690" s="56"/>
      <c r="I690" s="56"/>
      <c r="J690" s="56"/>
      <c r="K690" s="56"/>
      <c r="L690" s="56"/>
      <c r="M690" s="56"/>
      <c r="N690" s="56"/>
      <c r="O690" s="56"/>
      <c r="P690" s="56"/>
      <c r="Q690" s="56"/>
      <c r="R690" s="56"/>
      <c r="S690" s="56"/>
      <c r="T690" s="56"/>
      <c r="U690" s="56"/>
      <c r="V690" s="56"/>
      <c r="W690" s="56"/>
      <c r="X690" s="56"/>
      <c r="Y690" s="56"/>
      <c r="Z690" s="56"/>
      <c r="AA690" s="56"/>
      <c r="AB690" s="56"/>
    </row>
    <row r="691" spans="2:28" ht="15.75" customHeight="1">
      <c r="B691" s="55"/>
      <c r="C691" s="56"/>
      <c r="D691" s="56"/>
      <c r="E691" s="55"/>
      <c r="F691" s="56"/>
      <c r="G691" s="56"/>
      <c r="H691" s="56"/>
      <c r="I691" s="56"/>
      <c r="J691" s="56"/>
      <c r="K691" s="56"/>
      <c r="L691" s="56"/>
      <c r="M691" s="56"/>
      <c r="N691" s="56"/>
      <c r="O691" s="56"/>
      <c r="P691" s="56"/>
      <c r="Q691" s="56"/>
      <c r="R691" s="56"/>
      <c r="S691" s="56"/>
      <c r="T691" s="56"/>
      <c r="U691" s="56"/>
      <c r="V691" s="56"/>
      <c r="W691" s="56"/>
      <c r="X691" s="56"/>
      <c r="Y691" s="56"/>
      <c r="Z691" s="56"/>
      <c r="AA691" s="56"/>
      <c r="AB691" s="56"/>
    </row>
    <row r="692" spans="2:28" ht="15.75" customHeight="1">
      <c r="B692" s="55"/>
      <c r="C692" s="56"/>
      <c r="D692" s="56"/>
      <c r="E692" s="55"/>
      <c r="F692" s="56"/>
      <c r="G692" s="56"/>
      <c r="H692" s="56"/>
      <c r="I692" s="56"/>
      <c r="J692" s="56"/>
      <c r="K692" s="56"/>
      <c r="L692" s="56"/>
      <c r="M692" s="56"/>
      <c r="N692" s="56"/>
      <c r="O692" s="56"/>
      <c r="P692" s="56"/>
      <c r="Q692" s="56"/>
      <c r="R692" s="56"/>
      <c r="S692" s="56"/>
      <c r="T692" s="56"/>
      <c r="U692" s="56"/>
      <c r="V692" s="56"/>
      <c r="W692" s="56"/>
      <c r="X692" s="56"/>
      <c r="Y692" s="56"/>
      <c r="Z692" s="56"/>
      <c r="AA692" s="56"/>
      <c r="AB692" s="56"/>
    </row>
    <row r="693" spans="2:28" ht="15.75" customHeight="1">
      <c r="B693" s="55"/>
      <c r="C693" s="56"/>
      <c r="D693" s="56"/>
      <c r="E693" s="55"/>
      <c r="F693" s="56"/>
      <c r="G693" s="56"/>
      <c r="H693" s="56"/>
      <c r="I693" s="56"/>
      <c r="J693" s="56"/>
      <c r="K693" s="56"/>
      <c r="L693" s="56"/>
      <c r="M693" s="56"/>
      <c r="N693" s="56"/>
      <c r="O693" s="56"/>
      <c r="P693" s="56"/>
      <c r="Q693" s="56"/>
      <c r="R693" s="56"/>
      <c r="S693" s="56"/>
      <c r="T693" s="56"/>
      <c r="U693" s="56"/>
      <c r="V693" s="56"/>
      <c r="W693" s="56"/>
      <c r="X693" s="56"/>
      <c r="Y693" s="56"/>
      <c r="Z693" s="56"/>
      <c r="AA693" s="56"/>
      <c r="AB693" s="56"/>
    </row>
    <row r="694" spans="2:28" ht="15.75" customHeight="1">
      <c r="B694" s="55"/>
      <c r="C694" s="56"/>
      <c r="D694" s="56"/>
      <c r="E694" s="55"/>
      <c r="F694" s="56"/>
      <c r="G694" s="56"/>
      <c r="H694" s="56"/>
      <c r="I694" s="56"/>
      <c r="J694" s="56"/>
      <c r="K694" s="56"/>
      <c r="L694" s="56"/>
      <c r="M694" s="56"/>
      <c r="N694" s="56"/>
      <c r="O694" s="56"/>
      <c r="P694" s="56"/>
      <c r="Q694" s="56"/>
      <c r="R694" s="56"/>
      <c r="S694" s="56"/>
      <c r="T694" s="56"/>
      <c r="U694" s="56"/>
      <c r="V694" s="56"/>
      <c r="W694" s="56"/>
      <c r="X694" s="56"/>
      <c r="Y694" s="56"/>
      <c r="Z694" s="56"/>
      <c r="AA694" s="56"/>
      <c r="AB694" s="56"/>
    </row>
    <row r="695" spans="2:28" ht="15.75" customHeight="1">
      <c r="B695" s="55"/>
      <c r="C695" s="56"/>
      <c r="D695" s="56"/>
      <c r="E695" s="55"/>
      <c r="F695" s="56"/>
      <c r="G695" s="56"/>
      <c r="H695" s="56"/>
      <c r="I695" s="56"/>
      <c r="J695" s="56"/>
      <c r="K695" s="56"/>
      <c r="L695" s="56"/>
      <c r="M695" s="56"/>
      <c r="N695" s="56"/>
      <c r="O695" s="56"/>
      <c r="P695" s="56"/>
      <c r="Q695" s="56"/>
      <c r="R695" s="56"/>
      <c r="S695" s="56"/>
      <c r="T695" s="56"/>
      <c r="U695" s="56"/>
      <c r="V695" s="56"/>
      <c r="W695" s="56"/>
      <c r="X695" s="56"/>
      <c r="Y695" s="56"/>
      <c r="Z695" s="56"/>
      <c r="AA695" s="56"/>
      <c r="AB695" s="56"/>
    </row>
    <row r="696" spans="2:28" ht="15.75" customHeight="1">
      <c r="B696" s="55"/>
      <c r="C696" s="56"/>
      <c r="D696" s="56"/>
      <c r="E696" s="55"/>
      <c r="F696" s="56"/>
      <c r="G696" s="56"/>
      <c r="H696" s="56"/>
      <c r="I696" s="56"/>
      <c r="J696" s="56"/>
      <c r="K696" s="56"/>
      <c r="L696" s="56"/>
      <c r="M696" s="56"/>
      <c r="N696" s="56"/>
      <c r="O696" s="56"/>
      <c r="P696" s="56"/>
      <c r="Q696" s="56"/>
      <c r="R696" s="56"/>
      <c r="S696" s="56"/>
      <c r="T696" s="56"/>
      <c r="U696" s="56"/>
      <c r="V696" s="56"/>
      <c r="W696" s="56"/>
      <c r="X696" s="56"/>
      <c r="Y696" s="56"/>
      <c r="Z696" s="56"/>
      <c r="AA696" s="56"/>
      <c r="AB696" s="56"/>
    </row>
    <row r="697" spans="2:28" ht="15.75" customHeight="1">
      <c r="B697" s="55"/>
      <c r="C697" s="56"/>
      <c r="D697" s="56"/>
      <c r="E697" s="55"/>
      <c r="F697" s="56"/>
      <c r="G697" s="56"/>
      <c r="H697" s="56"/>
      <c r="I697" s="56"/>
      <c r="J697" s="56"/>
      <c r="K697" s="56"/>
      <c r="L697" s="56"/>
      <c r="M697" s="56"/>
      <c r="N697" s="56"/>
      <c r="O697" s="56"/>
      <c r="P697" s="56"/>
      <c r="Q697" s="56"/>
      <c r="R697" s="56"/>
      <c r="S697" s="56"/>
      <c r="T697" s="56"/>
      <c r="U697" s="56"/>
      <c r="V697" s="56"/>
      <c r="W697" s="56"/>
      <c r="X697" s="56"/>
      <c r="Y697" s="56"/>
      <c r="Z697" s="56"/>
      <c r="AA697" s="56"/>
      <c r="AB697" s="56"/>
    </row>
    <row r="698" spans="2:28" ht="15.75" customHeight="1">
      <c r="B698" s="55"/>
      <c r="C698" s="56"/>
      <c r="D698" s="56"/>
      <c r="E698" s="55"/>
      <c r="F698" s="56"/>
      <c r="G698" s="56"/>
      <c r="H698" s="56"/>
      <c r="I698" s="56"/>
      <c r="J698" s="56"/>
      <c r="K698" s="56"/>
      <c r="L698" s="56"/>
      <c r="M698" s="56"/>
      <c r="N698" s="56"/>
      <c r="O698" s="56"/>
      <c r="P698" s="56"/>
      <c r="Q698" s="56"/>
      <c r="R698" s="56"/>
      <c r="S698" s="56"/>
      <c r="T698" s="56"/>
      <c r="U698" s="56"/>
      <c r="V698" s="56"/>
      <c r="W698" s="56"/>
      <c r="X698" s="56"/>
      <c r="Y698" s="56"/>
      <c r="Z698" s="56"/>
      <c r="AA698" s="56"/>
      <c r="AB698" s="56"/>
    </row>
    <row r="699" spans="2:28" ht="15.75" customHeight="1">
      <c r="B699" s="55"/>
      <c r="C699" s="56"/>
      <c r="D699" s="56"/>
      <c r="E699" s="55"/>
      <c r="F699" s="56"/>
      <c r="G699" s="56"/>
      <c r="H699" s="56"/>
      <c r="I699" s="56"/>
      <c r="J699" s="56"/>
      <c r="K699" s="56"/>
      <c r="L699" s="56"/>
      <c r="M699" s="56"/>
      <c r="N699" s="56"/>
      <c r="O699" s="56"/>
      <c r="P699" s="56"/>
      <c r="Q699" s="56"/>
      <c r="R699" s="56"/>
      <c r="S699" s="56"/>
      <c r="T699" s="56"/>
      <c r="U699" s="56"/>
      <c r="V699" s="56"/>
      <c r="W699" s="56"/>
      <c r="X699" s="56"/>
      <c r="Y699" s="56"/>
      <c r="Z699" s="56"/>
      <c r="AA699" s="56"/>
      <c r="AB699" s="56"/>
    </row>
    <row r="700" spans="2:28" ht="15.75" customHeight="1">
      <c r="B700" s="55"/>
      <c r="C700" s="56"/>
      <c r="D700" s="56"/>
      <c r="E700" s="55"/>
      <c r="F700" s="56"/>
      <c r="G700" s="56"/>
      <c r="H700" s="56"/>
      <c r="I700" s="56"/>
      <c r="J700" s="56"/>
      <c r="K700" s="56"/>
      <c r="L700" s="56"/>
      <c r="M700" s="56"/>
      <c r="N700" s="56"/>
      <c r="O700" s="56"/>
      <c r="P700" s="56"/>
      <c r="Q700" s="56"/>
      <c r="R700" s="56"/>
      <c r="S700" s="56"/>
      <c r="T700" s="56"/>
      <c r="U700" s="56"/>
      <c r="V700" s="56"/>
      <c r="W700" s="56"/>
      <c r="X700" s="56"/>
      <c r="Y700" s="56"/>
      <c r="Z700" s="56"/>
      <c r="AA700" s="56"/>
      <c r="AB700" s="56"/>
    </row>
    <row r="701" spans="2:28" ht="15.75" customHeight="1">
      <c r="B701" s="55"/>
      <c r="C701" s="56"/>
      <c r="D701" s="56"/>
      <c r="E701" s="55"/>
      <c r="F701" s="56"/>
      <c r="G701" s="56"/>
      <c r="H701" s="56"/>
      <c r="I701" s="56"/>
      <c r="J701" s="56"/>
      <c r="K701" s="56"/>
      <c r="L701" s="56"/>
      <c r="M701" s="56"/>
      <c r="N701" s="56"/>
      <c r="O701" s="56"/>
      <c r="P701" s="56"/>
      <c r="Q701" s="56"/>
      <c r="R701" s="56"/>
      <c r="S701" s="56"/>
      <c r="T701" s="56"/>
      <c r="U701" s="56"/>
      <c r="V701" s="56"/>
      <c r="W701" s="56"/>
      <c r="X701" s="56"/>
      <c r="Y701" s="56"/>
      <c r="Z701" s="56"/>
      <c r="AA701" s="56"/>
      <c r="AB701" s="56"/>
    </row>
    <row r="702" spans="2:28" ht="15.75" customHeight="1">
      <c r="B702" s="55"/>
      <c r="C702" s="56"/>
      <c r="D702" s="56"/>
      <c r="E702" s="55"/>
      <c r="F702" s="56"/>
      <c r="G702" s="56"/>
      <c r="H702" s="56"/>
      <c r="I702" s="56"/>
      <c r="J702" s="56"/>
      <c r="K702" s="56"/>
      <c r="L702" s="56"/>
      <c r="M702" s="56"/>
      <c r="N702" s="56"/>
      <c r="O702" s="56"/>
      <c r="P702" s="56"/>
      <c r="Q702" s="56"/>
      <c r="R702" s="56"/>
      <c r="S702" s="56"/>
      <c r="T702" s="56"/>
      <c r="U702" s="56"/>
      <c r="V702" s="56"/>
      <c r="W702" s="56"/>
      <c r="X702" s="56"/>
      <c r="Y702" s="56"/>
      <c r="Z702" s="56"/>
      <c r="AA702" s="56"/>
      <c r="AB702" s="56"/>
    </row>
    <row r="703" spans="2:28" ht="15.75" customHeight="1">
      <c r="B703" s="55"/>
      <c r="C703" s="56"/>
      <c r="D703" s="56"/>
      <c r="E703" s="55"/>
      <c r="F703" s="56"/>
      <c r="G703" s="56"/>
      <c r="H703" s="56"/>
      <c r="I703" s="56"/>
      <c r="J703" s="56"/>
      <c r="K703" s="56"/>
      <c r="L703" s="56"/>
      <c r="M703" s="56"/>
      <c r="N703" s="56"/>
      <c r="O703" s="56"/>
      <c r="P703" s="56"/>
      <c r="Q703" s="56"/>
      <c r="R703" s="56"/>
      <c r="S703" s="56"/>
      <c r="T703" s="56"/>
      <c r="U703" s="56"/>
      <c r="V703" s="56"/>
      <c r="W703" s="56"/>
      <c r="X703" s="56"/>
      <c r="Y703" s="56"/>
      <c r="Z703" s="56"/>
      <c r="AA703" s="56"/>
      <c r="AB703" s="56"/>
    </row>
    <row r="704" spans="2:28" ht="15.75" customHeight="1">
      <c r="B704" s="55"/>
      <c r="C704" s="56"/>
      <c r="D704" s="56"/>
      <c r="E704" s="55"/>
      <c r="F704" s="56"/>
      <c r="G704" s="56"/>
      <c r="H704" s="56"/>
      <c r="I704" s="56"/>
      <c r="J704" s="56"/>
      <c r="K704" s="56"/>
      <c r="L704" s="56"/>
      <c r="M704" s="56"/>
      <c r="N704" s="56"/>
      <c r="O704" s="56"/>
      <c r="P704" s="56"/>
      <c r="Q704" s="56"/>
      <c r="R704" s="56"/>
      <c r="S704" s="56"/>
      <c r="T704" s="56"/>
      <c r="U704" s="56"/>
      <c r="V704" s="56"/>
      <c r="W704" s="56"/>
      <c r="X704" s="56"/>
      <c r="Y704" s="56"/>
      <c r="Z704" s="56"/>
      <c r="AA704" s="56"/>
      <c r="AB704" s="56"/>
    </row>
    <row r="705" spans="2:28" ht="15.75" customHeight="1">
      <c r="B705" s="55"/>
      <c r="C705" s="56"/>
      <c r="D705" s="56"/>
      <c r="E705" s="55"/>
      <c r="F705" s="56"/>
      <c r="G705" s="56"/>
      <c r="H705" s="56"/>
      <c r="I705" s="56"/>
      <c r="J705" s="56"/>
      <c r="K705" s="56"/>
      <c r="L705" s="56"/>
      <c r="M705" s="56"/>
      <c r="N705" s="56"/>
      <c r="O705" s="56"/>
      <c r="P705" s="56"/>
      <c r="Q705" s="56"/>
      <c r="R705" s="56"/>
      <c r="S705" s="56"/>
      <c r="T705" s="56"/>
      <c r="U705" s="56"/>
      <c r="V705" s="56"/>
      <c r="W705" s="56"/>
      <c r="X705" s="56"/>
      <c r="Y705" s="56"/>
      <c r="Z705" s="56"/>
      <c r="AA705" s="56"/>
      <c r="AB705" s="56"/>
    </row>
    <row r="706" spans="2:28" ht="15.75" customHeight="1">
      <c r="B706" s="55"/>
      <c r="C706" s="56"/>
      <c r="D706" s="56"/>
      <c r="E706" s="55"/>
      <c r="F706" s="56"/>
      <c r="G706" s="56"/>
      <c r="H706" s="56"/>
      <c r="I706" s="56"/>
      <c r="J706" s="56"/>
      <c r="K706" s="56"/>
      <c r="L706" s="56"/>
      <c r="M706" s="56"/>
      <c r="N706" s="56"/>
      <c r="O706" s="56"/>
      <c r="P706" s="56"/>
      <c r="Q706" s="56"/>
      <c r="R706" s="56"/>
      <c r="S706" s="56"/>
      <c r="T706" s="56"/>
      <c r="U706" s="56"/>
      <c r="V706" s="56"/>
      <c r="W706" s="56"/>
      <c r="X706" s="56"/>
      <c r="Y706" s="56"/>
      <c r="Z706" s="56"/>
      <c r="AA706" s="56"/>
      <c r="AB706" s="56"/>
    </row>
    <row r="707" spans="2:28" ht="15.75" customHeight="1">
      <c r="B707" s="55"/>
      <c r="C707" s="56"/>
      <c r="D707" s="56"/>
      <c r="E707" s="55"/>
      <c r="F707" s="56"/>
      <c r="G707" s="56"/>
      <c r="H707" s="56"/>
      <c r="I707" s="56"/>
      <c r="J707" s="56"/>
      <c r="K707" s="56"/>
      <c r="L707" s="56"/>
      <c r="M707" s="56"/>
      <c r="N707" s="56"/>
      <c r="O707" s="56"/>
      <c r="P707" s="56"/>
      <c r="Q707" s="56"/>
      <c r="R707" s="56"/>
      <c r="S707" s="56"/>
      <c r="T707" s="56"/>
      <c r="U707" s="56"/>
      <c r="V707" s="56"/>
      <c r="W707" s="56"/>
      <c r="X707" s="56"/>
      <c r="Y707" s="56"/>
      <c r="Z707" s="56"/>
      <c r="AA707" s="56"/>
      <c r="AB707" s="56"/>
    </row>
    <row r="708" spans="2:28" ht="15.75" customHeight="1">
      <c r="B708" s="55"/>
      <c r="C708" s="56"/>
      <c r="D708" s="56"/>
      <c r="E708" s="55"/>
      <c r="F708" s="56"/>
      <c r="G708" s="56"/>
      <c r="H708" s="56"/>
      <c r="I708" s="56"/>
      <c r="J708" s="56"/>
      <c r="K708" s="56"/>
      <c r="L708" s="56"/>
      <c r="M708" s="56"/>
      <c r="N708" s="56"/>
      <c r="O708" s="56"/>
      <c r="P708" s="56"/>
      <c r="Q708" s="56"/>
      <c r="R708" s="56"/>
      <c r="S708" s="56"/>
      <c r="T708" s="56"/>
      <c r="U708" s="56"/>
      <c r="V708" s="56"/>
      <c r="W708" s="56"/>
      <c r="X708" s="56"/>
      <c r="Y708" s="56"/>
      <c r="Z708" s="56"/>
      <c r="AA708" s="56"/>
      <c r="AB708" s="56"/>
    </row>
    <row r="709" spans="2:28" ht="15.75" customHeight="1">
      <c r="B709" s="55"/>
      <c r="C709" s="56"/>
      <c r="D709" s="56"/>
      <c r="E709" s="55"/>
      <c r="F709" s="56"/>
      <c r="G709" s="56"/>
      <c r="H709" s="56"/>
      <c r="I709" s="56"/>
      <c r="J709" s="56"/>
      <c r="K709" s="56"/>
      <c r="L709" s="56"/>
      <c r="M709" s="56"/>
      <c r="N709" s="56"/>
      <c r="O709" s="56"/>
      <c r="P709" s="56"/>
      <c r="Q709" s="56"/>
      <c r="R709" s="56"/>
      <c r="S709" s="56"/>
      <c r="T709" s="56"/>
      <c r="U709" s="56"/>
      <c r="V709" s="56"/>
      <c r="W709" s="56"/>
      <c r="X709" s="56"/>
      <c r="Y709" s="56"/>
      <c r="Z709" s="56"/>
      <c r="AA709" s="56"/>
      <c r="AB709" s="56"/>
    </row>
    <row r="710" spans="2:28" ht="15.75" customHeight="1">
      <c r="B710" s="55"/>
      <c r="C710" s="56"/>
      <c r="D710" s="56"/>
      <c r="E710" s="55"/>
      <c r="F710" s="56"/>
      <c r="G710" s="56"/>
      <c r="H710" s="56"/>
      <c r="I710" s="56"/>
      <c r="J710" s="56"/>
      <c r="K710" s="56"/>
      <c r="L710" s="56"/>
      <c r="M710" s="56"/>
      <c r="N710" s="56"/>
      <c r="O710" s="56"/>
      <c r="P710" s="56"/>
      <c r="Q710" s="56"/>
      <c r="R710" s="56"/>
      <c r="S710" s="56"/>
      <c r="T710" s="56"/>
      <c r="U710" s="56"/>
      <c r="V710" s="56"/>
      <c r="W710" s="56"/>
      <c r="X710" s="56"/>
      <c r="Y710" s="56"/>
      <c r="Z710" s="56"/>
      <c r="AA710" s="56"/>
      <c r="AB710" s="56"/>
    </row>
    <row r="711" spans="2:28" ht="15.75" customHeight="1">
      <c r="B711" s="55"/>
      <c r="C711" s="56"/>
      <c r="D711" s="56"/>
      <c r="E711" s="55"/>
      <c r="F711" s="56"/>
      <c r="G711" s="56"/>
      <c r="H711" s="56"/>
      <c r="I711" s="56"/>
      <c r="J711" s="56"/>
      <c r="K711" s="56"/>
      <c r="L711" s="56"/>
      <c r="M711" s="56"/>
      <c r="N711" s="56"/>
      <c r="O711" s="56"/>
      <c r="P711" s="56"/>
      <c r="Q711" s="56"/>
      <c r="R711" s="56"/>
      <c r="S711" s="56"/>
      <c r="T711" s="56"/>
      <c r="U711" s="56"/>
      <c r="V711" s="56"/>
      <c r="W711" s="56"/>
      <c r="X711" s="56"/>
      <c r="Y711" s="56"/>
      <c r="Z711" s="56"/>
      <c r="AA711" s="56"/>
      <c r="AB711" s="56"/>
    </row>
    <row r="712" spans="2:28" ht="15.75" customHeight="1">
      <c r="B712" s="55"/>
      <c r="C712" s="56"/>
      <c r="D712" s="56"/>
      <c r="E712" s="55"/>
      <c r="F712" s="56"/>
      <c r="G712" s="56"/>
      <c r="H712" s="56"/>
      <c r="I712" s="56"/>
      <c r="J712" s="56"/>
      <c r="K712" s="56"/>
      <c r="L712" s="56"/>
      <c r="M712" s="56"/>
      <c r="N712" s="56"/>
      <c r="O712" s="56"/>
      <c r="P712" s="56"/>
      <c r="Q712" s="56"/>
      <c r="R712" s="56"/>
      <c r="S712" s="56"/>
      <c r="T712" s="56"/>
      <c r="U712" s="56"/>
      <c r="V712" s="56"/>
      <c r="W712" s="56"/>
      <c r="X712" s="56"/>
      <c r="Y712" s="56"/>
      <c r="Z712" s="56"/>
      <c r="AA712" s="56"/>
      <c r="AB712" s="56"/>
    </row>
    <row r="713" spans="2:28" ht="15.75" customHeight="1">
      <c r="B713" s="55"/>
      <c r="C713" s="56"/>
      <c r="D713" s="56"/>
      <c r="E713" s="55"/>
      <c r="F713" s="56"/>
      <c r="G713" s="56"/>
      <c r="H713" s="56"/>
      <c r="I713" s="56"/>
      <c r="J713" s="56"/>
      <c r="K713" s="56"/>
      <c r="L713" s="56"/>
      <c r="M713" s="56"/>
      <c r="N713" s="56"/>
      <c r="O713" s="56"/>
      <c r="P713" s="56"/>
      <c r="Q713" s="56"/>
      <c r="R713" s="56"/>
      <c r="S713" s="56"/>
      <c r="T713" s="56"/>
      <c r="U713" s="56"/>
      <c r="V713" s="56"/>
      <c r="W713" s="56"/>
      <c r="X713" s="56"/>
      <c r="Y713" s="56"/>
      <c r="Z713" s="56"/>
      <c r="AA713" s="56"/>
      <c r="AB713" s="56"/>
    </row>
    <row r="714" spans="2:28" ht="15.75" customHeight="1">
      <c r="B714" s="55"/>
      <c r="C714" s="56"/>
      <c r="D714" s="56"/>
      <c r="E714" s="55"/>
      <c r="F714" s="56"/>
      <c r="G714" s="56"/>
      <c r="H714" s="56"/>
      <c r="I714" s="56"/>
      <c r="J714" s="56"/>
      <c r="K714" s="56"/>
      <c r="L714" s="56"/>
      <c r="M714" s="56"/>
      <c r="N714" s="56"/>
      <c r="O714" s="56"/>
      <c r="P714" s="56"/>
      <c r="Q714" s="56"/>
      <c r="R714" s="56"/>
      <c r="S714" s="56"/>
      <c r="T714" s="56"/>
      <c r="U714" s="56"/>
      <c r="V714" s="56"/>
      <c r="W714" s="56"/>
      <c r="X714" s="56"/>
      <c r="Y714" s="56"/>
      <c r="Z714" s="56"/>
      <c r="AA714" s="56"/>
      <c r="AB714" s="56"/>
    </row>
    <row r="715" spans="2:28" ht="15.75" customHeight="1">
      <c r="B715" s="55"/>
      <c r="C715" s="56"/>
      <c r="D715" s="56"/>
      <c r="E715" s="55"/>
      <c r="F715" s="56"/>
      <c r="G715" s="56"/>
      <c r="H715" s="56"/>
      <c r="I715" s="56"/>
      <c r="J715" s="56"/>
      <c r="K715" s="56"/>
      <c r="L715" s="56"/>
      <c r="M715" s="56"/>
      <c r="N715" s="56"/>
      <c r="O715" s="56"/>
      <c r="P715" s="56"/>
      <c r="Q715" s="56"/>
      <c r="R715" s="56"/>
      <c r="S715" s="56"/>
      <c r="T715" s="56"/>
      <c r="U715" s="56"/>
      <c r="V715" s="56"/>
      <c r="W715" s="56"/>
      <c r="X715" s="56"/>
      <c r="Y715" s="56"/>
      <c r="Z715" s="56"/>
      <c r="AA715" s="56"/>
      <c r="AB715" s="56"/>
    </row>
    <row r="716" spans="2:28" ht="15.75" customHeight="1">
      <c r="B716" s="55"/>
      <c r="C716" s="56"/>
      <c r="D716" s="56"/>
      <c r="E716" s="55"/>
      <c r="F716" s="56"/>
      <c r="G716" s="56"/>
      <c r="H716" s="56"/>
      <c r="I716" s="56"/>
      <c r="J716" s="56"/>
      <c r="K716" s="56"/>
      <c r="L716" s="56"/>
      <c r="M716" s="56"/>
      <c r="N716" s="56"/>
      <c r="O716" s="56"/>
      <c r="P716" s="56"/>
      <c r="Q716" s="56"/>
      <c r="R716" s="56"/>
      <c r="S716" s="56"/>
      <c r="T716" s="56"/>
      <c r="U716" s="56"/>
      <c r="V716" s="56"/>
      <c r="W716" s="56"/>
      <c r="X716" s="56"/>
      <c r="Y716" s="56"/>
      <c r="Z716" s="56"/>
      <c r="AA716" s="56"/>
      <c r="AB716" s="56"/>
    </row>
    <row r="717" spans="2:28" ht="15.75" customHeight="1">
      <c r="B717" s="55"/>
      <c r="C717" s="56"/>
      <c r="D717" s="56"/>
      <c r="E717" s="55"/>
      <c r="F717" s="56"/>
      <c r="G717" s="56"/>
      <c r="H717" s="56"/>
      <c r="I717" s="56"/>
      <c r="J717" s="56"/>
      <c r="K717" s="56"/>
      <c r="L717" s="56"/>
      <c r="M717" s="56"/>
      <c r="N717" s="56"/>
      <c r="O717" s="56"/>
      <c r="P717" s="56"/>
      <c r="Q717" s="56"/>
      <c r="R717" s="56"/>
      <c r="S717" s="56"/>
      <c r="T717" s="56"/>
      <c r="U717" s="56"/>
      <c r="V717" s="56"/>
      <c r="W717" s="56"/>
      <c r="X717" s="56"/>
      <c r="Y717" s="56"/>
      <c r="Z717" s="56"/>
      <c r="AA717" s="56"/>
      <c r="AB717" s="56"/>
    </row>
    <row r="718" spans="2:28" ht="15.75" customHeight="1">
      <c r="B718" s="55"/>
      <c r="C718" s="56"/>
      <c r="D718" s="56"/>
      <c r="E718" s="55"/>
      <c r="F718" s="56"/>
      <c r="G718" s="56"/>
      <c r="H718" s="56"/>
      <c r="I718" s="56"/>
      <c r="J718" s="56"/>
      <c r="K718" s="56"/>
      <c r="L718" s="56"/>
      <c r="M718" s="56"/>
      <c r="N718" s="56"/>
      <c r="O718" s="56"/>
      <c r="P718" s="56"/>
      <c r="Q718" s="56"/>
      <c r="R718" s="56"/>
      <c r="S718" s="56"/>
      <c r="T718" s="56"/>
      <c r="U718" s="56"/>
      <c r="V718" s="56"/>
      <c r="W718" s="56"/>
      <c r="X718" s="56"/>
      <c r="Y718" s="56"/>
      <c r="Z718" s="56"/>
      <c r="AA718" s="56"/>
      <c r="AB718" s="56"/>
    </row>
    <row r="719" spans="2:28" ht="15.75" customHeight="1">
      <c r="B719" s="55"/>
      <c r="C719" s="56"/>
      <c r="D719" s="56"/>
      <c r="E719" s="55"/>
      <c r="F719" s="56"/>
      <c r="G719" s="56"/>
      <c r="H719" s="56"/>
      <c r="I719" s="56"/>
      <c r="J719" s="56"/>
      <c r="K719" s="56"/>
      <c r="L719" s="56"/>
      <c r="M719" s="56"/>
      <c r="N719" s="56"/>
      <c r="O719" s="56"/>
      <c r="P719" s="56"/>
      <c r="Q719" s="56"/>
      <c r="R719" s="56"/>
      <c r="S719" s="56"/>
      <c r="T719" s="56"/>
      <c r="U719" s="56"/>
      <c r="V719" s="56"/>
      <c r="W719" s="56"/>
      <c r="X719" s="56"/>
      <c r="Y719" s="56"/>
      <c r="Z719" s="56"/>
      <c r="AA719" s="56"/>
      <c r="AB719" s="56"/>
    </row>
    <row r="720" spans="2:28" ht="15.75" customHeight="1">
      <c r="B720" s="55"/>
      <c r="C720" s="56"/>
      <c r="D720" s="56"/>
      <c r="E720" s="55"/>
      <c r="F720" s="56"/>
      <c r="G720" s="56"/>
      <c r="H720" s="56"/>
      <c r="I720" s="56"/>
      <c r="J720" s="56"/>
      <c r="K720" s="56"/>
      <c r="L720" s="56"/>
      <c r="M720" s="56"/>
      <c r="N720" s="56"/>
      <c r="O720" s="56"/>
      <c r="P720" s="56"/>
      <c r="Q720" s="56"/>
      <c r="R720" s="56"/>
      <c r="S720" s="56"/>
      <c r="T720" s="56"/>
      <c r="U720" s="56"/>
      <c r="V720" s="56"/>
      <c r="W720" s="56"/>
      <c r="X720" s="56"/>
      <c r="Y720" s="56"/>
      <c r="Z720" s="56"/>
      <c r="AA720" s="56"/>
      <c r="AB720" s="56"/>
    </row>
    <row r="721" spans="2:28" ht="15.75" customHeight="1">
      <c r="B721" s="55"/>
      <c r="C721" s="56"/>
      <c r="D721" s="56"/>
      <c r="E721" s="55"/>
      <c r="F721" s="56"/>
      <c r="G721" s="56"/>
      <c r="H721" s="56"/>
      <c r="I721" s="56"/>
      <c r="J721" s="56"/>
      <c r="K721" s="56"/>
      <c r="L721" s="56"/>
      <c r="M721" s="56"/>
      <c r="N721" s="56"/>
      <c r="O721" s="56"/>
      <c r="P721" s="56"/>
      <c r="Q721" s="56"/>
      <c r="R721" s="56"/>
      <c r="S721" s="56"/>
      <c r="T721" s="56"/>
      <c r="U721" s="56"/>
      <c r="V721" s="56"/>
      <c r="W721" s="56"/>
      <c r="X721" s="56"/>
      <c r="Y721" s="56"/>
      <c r="Z721" s="56"/>
      <c r="AA721" s="56"/>
      <c r="AB721" s="56"/>
    </row>
    <row r="722" spans="2:28" ht="15.75" customHeight="1">
      <c r="B722" s="55"/>
      <c r="C722" s="56"/>
      <c r="D722" s="56"/>
      <c r="E722" s="55"/>
      <c r="F722" s="56"/>
      <c r="G722" s="56"/>
      <c r="H722" s="56"/>
      <c r="I722" s="56"/>
      <c r="J722" s="56"/>
      <c r="K722" s="56"/>
      <c r="L722" s="56"/>
      <c r="M722" s="56"/>
      <c r="N722" s="56"/>
      <c r="O722" s="56"/>
      <c r="P722" s="56"/>
      <c r="Q722" s="56"/>
      <c r="R722" s="56"/>
      <c r="S722" s="56"/>
      <c r="T722" s="56"/>
      <c r="U722" s="56"/>
      <c r="V722" s="56"/>
      <c r="W722" s="56"/>
      <c r="X722" s="56"/>
      <c r="Y722" s="56"/>
      <c r="Z722" s="56"/>
      <c r="AA722" s="56"/>
      <c r="AB722" s="56"/>
    </row>
    <row r="723" spans="2:28" ht="15.75" customHeight="1">
      <c r="B723" s="55"/>
      <c r="C723" s="56"/>
      <c r="D723" s="56"/>
      <c r="E723" s="55"/>
      <c r="F723" s="56"/>
      <c r="G723" s="56"/>
      <c r="H723" s="56"/>
      <c r="I723" s="56"/>
      <c r="J723" s="56"/>
      <c r="K723" s="56"/>
      <c r="L723" s="56"/>
      <c r="M723" s="56"/>
      <c r="N723" s="56"/>
      <c r="O723" s="56"/>
      <c r="P723" s="56"/>
      <c r="Q723" s="56"/>
      <c r="R723" s="56"/>
      <c r="S723" s="56"/>
      <c r="T723" s="56"/>
      <c r="U723" s="56"/>
      <c r="V723" s="56"/>
      <c r="W723" s="56"/>
      <c r="X723" s="56"/>
      <c r="Y723" s="56"/>
      <c r="Z723" s="56"/>
      <c r="AA723" s="56"/>
      <c r="AB723" s="56"/>
    </row>
    <row r="724" spans="2:28" ht="15.75" customHeight="1">
      <c r="B724" s="55"/>
      <c r="C724" s="56"/>
      <c r="D724" s="56"/>
      <c r="E724" s="55"/>
      <c r="F724" s="56"/>
      <c r="G724" s="56"/>
      <c r="H724" s="56"/>
      <c r="I724" s="56"/>
      <c r="J724" s="56"/>
      <c r="K724" s="56"/>
      <c r="L724" s="56"/>
      <c r="M724" s="56"/>
      <c r="N724" s="56"/>
      <c r="O724" s="56"/>
      <c r="P724" s="56"/>
      <c r="Q724" s="56"/>
      <c r="R724" s="56"/>
      <c r="S724" s="56"/>
      <c r="T724" s="56"/>
      <c r="U724" s="56"/>
      <c r="V724" s="56"/>
      <c r="W724" s="56"/>
      <c r="X724" s="56"/>
      <c r="Y724" s="56"/>
      <c r="Z724" s="56"/>
      <c r="AA724" s="56"/>
      <c r="AB724" s="56"/>
    </row>
    <row r="725" spans="2:28" ht="15.75" customHeight="1">
      <c r="B725" s="55"/>
      <c r="C725" s="56"/>
      <c r="D725" s="56"/>
      <c r="E725" s="55"/>
      <c r="F725" s="56"/>
      <c r="G725" s="56"/>
      <c r="H725" s="56"/>
      <c r="I725" s="56"/>
      <c r="J725" s="56"/>
      <c r="K725" s="56"/>
      <c r="L725" s="56"/>
      <c r="M725" s="56"/>
      <c r="N725" s="56"/>
      <c r="O725" s="56"/>
      <c r="P725" s="56"/>
      <c r="Q725" s="56"/>
      <c r="R725" s="56"/>
      <c r="S725" s="56"/>
      <c r="T725" s="56"/>
      <c r="U725" s="56"/>
      <c r="V725" s="56"/>
      <c r="W725" s="56"/>
      <c r="X725" s="56"/>
      <c r="Y725" s="56"/>
      <c r="Z725" s="56"/>
      <c r="AA725" s="56"/>
      <c r="AB725" s="56"/>
    </row>
    <row r="726" spans="2:28" ht="15.75" customHeight="1">
      <c r="B726" s="55"/>
      <c r="C726" s="56"/>
      <c r="D726" s="56"/>
      <c r="E726" s="55"/>
      <c r="F726" s="56"/>
      <c r="G726" s="56"/>
      <c r="H726" s="56"/>
      <c r="I726" s="56"/>
      <c r="J726" s="56"/>
      <c r="K726" s="56"/>
      <c r="L726" s="56"/>
      <c r="M726" s="56"/>
      <c r="N726" s="56"/>
      <c r="O726" s="56"/>
      <c r="P726" s="56"/>
      <c r="Q726" s="56"/>
      <c r="R726" s="56"/>
      <c r="S726" s="56"/>
      <c r="T726" s="56"/>
      <c r="U726" s="56"/>
      <c r="V726" s="56"/>
      <c r="W726" s="56"/>
      <c r="X726" s="56"/>
      <c r="Y726" s="56"/>
      <c r="Z726" s="56"/>
      <c r="AA726" s="56"/>
      <c r="AB726" s="56"/>
    </row>
    <row r="727" spans="2:28" ht="15.75" customHeight="1">
      <c r="B727" s="55"/>
      <c r="C727" s="56"/>
      <c r="D727" s="56"/>
      <c r="E727" s="55"/>
      <c r="F727" s="56"/>
      <c r="G727" s="56"/>
      <c r="H727" s="56"/>
      <c r="I727" s="56"/>
      <c r="J727" s="56"/>
      <c r="K727" s="56"/>
      <c r="L727" s="56"/>
      <c r="M727" s="56"/>
      <c r="N727" s="56"/>
      <c r="O727" s="56"/>
      <c r="P727" s="56"/>
      <c r="Q727" s="56"/>
      <c r="R727" s="56"/>
      <c r="S727" s="56"/>
      <c r="T727" s="56"/>
      <c r="U727" s="56"/>
      <c r="V727" s="56"/>
      <c r="W727" s="56"/>
      <c r="X727" s="56"/>
      <c r="Y727" s="56"/>
      <c r="Z727" s="56"/>
      <c r="AA727" s="56"/>
      <c r="AB727" s="56"/>
    </row>
    <row r="728" spans="2:28" ht="15.75" customHeight="1">
      <c r="B728" s="55"/>
      <c r="C728" s="56"/>
      <c r="D728" s="56"/>
      <c r="E728" s="55"/>
      <c r="F728" s="56"/>
      <c r="G728" s="56"/>
      <c r="H728" s="56"/>
      <c r="I728" s="56"/>
      <c r="J728" s="56"/>
      <c r="K728" s="56"/>
      <c r="L728" s="56"/>
      <c r="M728" s="56"/>
      <c r="N728" s="56"/>
      <c r="O728" s="56"/>
      <c r="P728" s="56"/>
      <c r="Q728" s="56"/>
      <c r="R728" s="56"/>
      <c r="S728" s="56"/>
      <c r="T728" s="56"/>
      <c r="U728" s="56"/>
      <c r="V728" s="56"/>
      <c r="W728" s="56"/>
      <c r="X728" s="56"/>
      <c r="Y728" s="56"/>
      <c r="Z728" s="56"/>
      <c r="AA728" s="56"/>
      <c r="AB728" s="56"/>
    </row>
    <row r="729" spans="2:28" ht="15.75" customHeight="1">
      <c r="B729" s="55"/>
      <c r="C729" s="56"/>
      <c r="D729" s="56"/>
      <c r="E729" s="55"/>
      <c r="F729" s="56"/>
      <c r="G729" s="56"/>
      <c r="H729" s="56"/>
      <c r="I729" s="56"/>
      <c r="J729" s="56"/>
      <c r="K729" s="56"/>
      <c r="L729" s="56"/>
      <c r="M729" s="56"/>
      <c r="N729" s="56"/>
      <c r="O729" s="56"/>
      <c r="P729" s="56"/>
      <c r="Q729" s="56"/>
      <c r="R729" s="56"/>
      <c r="S729" s="56"/>
      <c r="T729" s="56"/>
      <c r="U729" s="56"/>
      <c r="V729" s="56"/>
      <c r="W729" s="56"/>
      <c r="X729" s="56"/>
      <c r="Y729" s="56"/>
      <c r="Z729" s="56"/>
      <c r="AA729" s="56"/>
      <c r="AB729" s="56"/>
    </row>
    <row r="730" spans="2:28" ht="15.75" customHeight="1">
      <c r="B730" s="55"/>
      <c r="C730" s="56"/>
      <c r="D730" s="56"/>
      <c r="E730" s="55"/>
      <c r="F730" s="56"/>
      <c r="G730" s="56"/>
      <c r="H730" s="56"/>
      <c r="I730" s="56"/>
      <c r="J730" s="56"/>
      <c r="K730" s="56"/>
      <c r="L730" s="56"/>
      <c r="M730" s="56"/>
      <c r="N730" s="56"/>
      <c r="O730" s="56"/>
      <c r="P730" s="56"/>
      <c r="Q730" s="56"/>
      <c r="R730" s="56"/>
      <c r="S730" s="56"/>
      <c r="T730" s="56"/>
      <c r="U730" s="56"/>
      <c r="V730" s="56"/>
      <c r="W730" s="56"/>
      <c r="X730" s="56"/>
      <c r="Y730" s="56"/>
      <c r="Z730" s="56"/>
      <c r="AA730" s="56"/>
      <c r="AB730" s="56"/>
    </row>
    <row r="731" spans="2:28" ht="15.75" customHeight="1">
      <c r="B731" s="55"/>
      <c r="C731" s="56"/>
      <c r="D731" s="56"/>
      <c r="E731" s="55"/>
      <c r="F731" s="56"/>
      <c r="G731" s="56"/>
      <c r="H731" s="56"/>
      <c r="I731" s="56"/>
      <c r="J731" s="56"/>
      <c r="K731" s="56"/>
      <c r="L731" s="56"/>
      <c r="M731" s="56"/>
      <c r="N731" s="56"/>
      <c r="O731" s="56"/>
      <c r="P731" s="56"/>
      <c r="Q731" s="56"/>
      <c r="R731" s="56"/>
      <c r="S731" s="56"/>
      <c r="T731" s="56"/>
      <c r="U731" s="56"/>
      <c r="V731" s="56"/>
      <c r="W731" s="56"/>
      <c r="X731" s="56"/>
      <c r="Y731" s="56"/>
      <c r="Z731" s="56"/>
      <c r="AA731" s="56"/>
      <c r="AB731" s="56"/>
    </row>
    <row r="732" spans="2:28" ht="15.75" customHeight="1">
      <c r="B732" s="55"/>
      <c r="C732" s="56"/>
      <c r="D732" s="56"/>
      <c r="E732" s="55"/>
      <c r="F732" s="56"/>
      <c r="G732" s="56"/>
      <c r="H732" s="56"/>
      <c r="I732" s="56"/>
      <c r="J732" s="56"/>
      <c r="K732" s="56"/>
      <c r="L732" s="56"/>
      <c r="M732" s="56"/>
      <c r="N732" s="56"/>
      <c r="O732" s="56"/>
      <c r="P732" s="56"/>
      <c r="Q732" s="56"/>
      <c r="R732" s="56"/>
      <c r="S732" s="56"/>
      <c r="T732" s="56"/>
      <c r="U732" s="56"/>
      <c r="V732" s="56"/>
      <c r="W732" s="56"/>
      <c r="X732" s="56"/>
      <c r="Y732" s="56"/>
      <c r="Z732" s="56"/>
      <c r="AA732" s="56"/>
      <c r="AB732" s="56"/>
    </row>
    <row r="733" spans="2:28" ht="15.75" customHeight="1">
      <c r="B733" s="55"/>
      <c r="C733" s="56"/>
      <c r="D733" s="56"/>
      <c r="E733" s="55"/>
      <c r="F733" s="56"/>
      <c r="G733" s="56"/>
      <c r="H733" s="56"/>
      <c r="I733" s="56"/>
      <c r="J733" s="56"/>
      <c r="K733" s="56"/>
      <c r="L733" s="56"/>
      <c r="M733" s="56"/>
      <c r="N733" s="56"/>
      <c r="O733" s="56"/>
      <c r="P733" s="56"/>
      <c r="Q733" s="56"/>
      <c r="R733" s="56"/>
      <c r="S733" s="56"/>
      <c r="T733" s="56"/>
      <c r="U733" s="56"/>
      <c r="V733" s="56"/>
      <c r="W733" s="56"/>
      <c r="X733" s="56"/>
      <c r="Y733" s="56"/>
      <c r="Z733" s="56"/>
      <c r="AA733" s="56"/>
      <c r="AB733" s="56"/>
    </row>
    <row r="734" spans="2:28" ht="15.75" customHeight="1">
      <c r="B734" s="55"/>
      <c r="C734" s="56"/>
      <c r="D734" s="56"/>
      <c r="E734" s="55"/>
      <c r="F734" s="56"/>
      <c r="G734" s="56"/>
      <c r="H734" s="56"/>
      <c r="I734" s="56"/>
      <c r="J734" s="56"/>
      <c r="K734" s="56"/>
      <c r="L734" s="56"/>
      <c r="M734" s="56"/>
      <c r="N734" s="56"/>
      <c r="O734" s="56"/>
      <c r="P734" s="56"/>
      <c r="Q734" s="56"/>
      <c r="R734" s="56"/>
      <c r="S734" s="56"/>
      <c r="T734" s="56"/>
      <c r="U734" s="56"/>
      <c r="V734" s="56"/>
      <c r="W734" s="56"/>
      <c r="X734" s="56"/>
      <c r="Y734" s="56"/>
      <c r="Z734" s="56"/>
      <c r="AA734" s="56"/>
      <c r="AB734" s="56"/>
    </row>
    <row r="735" spans="2:28" ht="15.75" customHeight="1">
      <c r="B735" s="55"/>
      <c r="C735" s="56"/>
      <c r="D735" s="56"/>
      <c r="E735" s="55"/>
      <c r="F735" s="56"/>
      <c r="G735" s="56"/>
      <c r="H735" s="56"/>
      <c r="I735" s="56"/>
      <c r="J735" s="56"/>
      <c r="K735" s="56"/>
      <c r="L735" s="56"/>
      <c r="M735" s="56"/>
      <c r="N735" s="56"/>
      <c r="O735" s="56"/>
      <c r="P735" s="56"/>
      <c r="Q735" s="56"/>
      <c r="R735" s="56"/>
      <c r="S735" s="56"/>
      <c r="T735" s="56"/>
      <c r="U735" s="56"/>
      <c r="V735" s="56"/>
      <c r="W735" s="56"/>
      <c r="X735" s="56"/>
      <c r="Y735" s="56"/>
      <c r="Z735" s="56"/>
      <c r="AA735" s="56"/>
      <c r="AB735" s="56"/>
    </row>
    <row r="736" spans="2:28" ht="15.75" customHeight="1">
      <c r="B736" s="55"/>
      <c r="C736" s="56"/>
      <c r="D736" s="56"/>
      <c r="E736" s="55"/>
      <c r="F736" s="56"/>
      <c r="G736" s="56"/>
      <c r="H736" s="56"/>
      <c r="I736" s="56"/>
      <c r="J736" s="56"/>
      <c r="K736" s="56"/>
      <c r="L736" s="56"/>
      <c r="M736" s="56"/>
      <c r="N736" s="56"/>
      <c r="O736" s="56"/>
      <c r="P736" s="56"/>
      <c r="Q736" s="56"/>
      <c r="R736" s="56"/>
      <c r="S736" s="56"/>
      <c r="T736" s="56"/>
      <c r="U736" s="56"/>
      <c r="V736" s="56"/>
      <c r="W736" s="56"/>
      <c r="X736" s="56"/>
      <c r="Y736" s="56"/>
      <c r="Z736" s="56"/>
      <c r="AA736" s="56"/>
      <c r="AB736" s="56"/>
    </row>
    <row r="737" spans="2:28" ht="15.75" customHeight="1">
      <c r="B737" s="55"/>
      <c r="C737" s="56"/>
      <c r="D737" s="56"/>
      <c r="E737" s="55"/>
      <c r="F737" s="56"/>
      <c r="G737" s="56"/>
      <c r="H737" s="56"/>
      <c r="I737" s="56"/>
      <c r="J737" s="56"/>
      <c r="K737" s="56"/>
      <c r="L737" s="56"/>
      <c r="M737" s="56"/>
      <c r="N737" s="56"/>
      <c r="O737" s="56"/>
      <c r="P737" s="56"/>
      <c r="Q737" s="56"/>
      <c r="R737" s="56"/>
      <c r="S737" s="56"/>
      <c r="T737" s="56"/>
      <c r="U737" s="56"/>
      <c r="V737" s="56"/>
      <c r="W737" s="56"/>
      <c r="X737" s="56"/>
      <c r="Y737" s="56"/>
      <c r="Z737" s="56"/>
      <c r="AA737" s="56"/>
      <c r="AB737" s="56"/>
    </row>
    <row r="738" spans="2:28" ht="15.75" customHeight="1">
      <c r="B738" s="55"/>
      <c r="C738" s="56"/>
      <c r="D738" s="56"/>
      <c r="E738" s="55"/>
      <c r="F738" s="56"/>
      <c r="G738" s="56"/>
      <c r="H738" s="56"/>
      <c r="I738" s="56"/>
      <c r="J738" s="56"/>
      <c r="K738" s="56"/>
      <c r="L738" s="56"/>
      <c r="M738" s="56"/>
      <c r="N738" s="56"/>
      <c r="O738" s="56"/>
      <c r="P738" s="56"/>
      <c r="Q738" s="56"/>
      <c r="R738" s="56"/>
      <c r="S738" s="56"/>
      <c r="T738" s="56"/>
      <c r="U738" s="56"/>
      <c r="V738" s="56"/>
      <c r="W738" s="56"/>
      <c r="X738" s="56"/>
      <c r="Y738" s="56"/>
      <c r="Z738" s="56"/>
      <c r="AA738" s="56"/>
      <c r="AB738" s="56"/>
    </row>
    <row r="739" spans="2:28" ht="15.75" customHeight="1">
      <c r="B739" s="55"/>
      <c r="C739" s="56"/>
      <c r="D739" s="56"/>
      <c r="E739" s="55"/>
      <c r="F739" s="56"/>
      <c r="G739" s="56"/>
      <c r="H739" s="56"/>
      <c r="I739" s="56"/>
      <c r="J739" s="56"/>
      <c r="K739" s="56"/>
      <c r="L739" s="56"/>
      <c r="M739" s="56"/>
      <c r="N739" s="56"/>
      <c r="O739" s="56"/>
      <c r="P739" s="56"/>
      <c r="Q739" s="56"/>
      <c r="R739" s="56"/>
      <c r="S739" s="56"/>
      <c r="T739" s="56"/>
      <c r="U739" s="56"/>
      <c r="V739" s="56"/>
      <c r="W739" s="56"/>
      <c r="X739" s="56"/>
      <c r="Y739" s="56"/>
      <c r="Z739" s="56"/>
      <c r="AA739" s="56"/>
      <c r="AB739" s="56"/>
    </row>
    <row r="740" spans="2:28" ht="15.75" customHeight="1">
      <c r="B740" s="55"/>
      <c r="C740" s="56"/>
      <c r="D740" s="56"/>
      <c r="E740" s="55"/>
      <c r="F740" s="56"/>
      <c r="G740" s="56"/>
      <c r="H740" s="56"/>
      <c r="I740" s="56"/>
      <c r="J740" s="56"/>
      <c r="K740" s="56"/>
      <c r="L740" s="56"/>
      <c r="M740" s="56"/>
      <c r="N740" s="56"/>
      <c r="O740" s="56"/>
      <c r="P740" s="56"/>
      <c r="Q740" s="56"/>
      <c r="R740" s="56"/>
      <c r="S740" s="56"/>
      <c r="T740" s="56"/>
      <c r="U740" s="56"/>
      <c r="V740" s="56"/>
      <c r="W740" s="56"/>
      <c r="X740" s="56"/>
      <c r="Y740" s="56"/>
      <c r="Z740" s="56"/>
      <c r="AA740" s="56"/>
      <c r="AB740" s="56"/>
    </row>
    <row r="741" spans="2:28" ht="15.75" customHeight="1">
      <c r="B741" s="55"/>
      <c r="C741" s="56"/>
      <c r="D741" s="56"/>
      <c r="E741" s="55"/>
      <c r="F741" s="56"/>
      <c r="G741" s="56"/>
      <c r="H741" s="56"/>
      <c r="I741" s="56"/>
      <c r="J741" s="56"/>
      <c r="K741" s="56"/>
      <c r="L741" s="56"/>
      <c r="M741" s="56"/>
      <c r="N741" s="56"/>
      <c r="O741" s="56"/>
      <c r="P741" s="56"/>
      <c r="Q741" s="56"/>
      <c r="R741" s="56"/>
      <c r="S741" s="56"/>
      <c r="T741" s="56"/>
      <c r="U741" s="56"/>
      <c r="V741" s="56"/>
      <c r="W741" s="56"/>
      <c r="X741" s="56"/>
      <c r="Y741" s="56"/>
      <c r="Z741" s="56"/>
      <c r="AA741" s="56"/>
      <c r="AB741" s="56"/>
    </row>
    <row r="742" spans="2:28" ht="15.75" customHeight="1">
      <c r="B742" s="55"/>
      <c r="C742" s="56"/>
      <c r="D742" s="56"/>
      <c r="E742" s="55"/>
      <c r="F742" s="56"/>
      <c r="G742" s="56"/>
      <c r="H742" s="56"/>
      <c r="I742" s="56"/>
      <c r="J742" s="56"/>
      <c r="K742" s="56"/>
      <c r="L742" s="56"/>
      <c r="M742" s="56"/>
      <c r="N742" s="56"/>
      <c r="O742" s="56"/>
      <c r="P742" s="56"/>
      <c r="Q742" s="56"/>
      <c r="R742" s="56"/>
      <c r="S742" s="56"/>
      <c r="T742" s="56"/>
      <c r="U742" s="56"/>
      <c r="V742" s="56"/>
      <c r="W742" s="56"/>
      <c r="X742" s="56"/>
      <c r="Y742" s="56"/>
      <c r="Z742" s="56"/>
      <c r="AA742" s="56"/>
      <c r="AB742" s="56"/>
    </row>
    <row r="743" spans="2:28" ht="15.75" customHeight="1">
      <c r="B743" s="55"/>
      <c r="C743" s="56"/>
      <c r="D743" s="56"/>
      <c r="E743" s="55"/>
      <c r="F743" s="56"/>
      <c r="G743" s="56"/>
      <c r="H743" s="56"/>
      <c r="I743" s="56"/>
      <c r="J743" s="56"/>
      <c r="K743" s="56"/>
      <c r="L743" s="56"/>
      <c r="M743" s="56"/>
      <c r="N743" s="56"/>
      <c r="O743" s="56"/>
      <c r="P743" s="56"/>
      <c r="Q743" s="56"/>
      <c r="R743" s="56"/>
      <c r="S743" s="56"/>
      <c r="T743" s="56"/>
      <c r="U743" s="56"/>
      <c r="V743" s="56"/>
      <c r="W743" s="56"/>
      <c r="X743" s="56"/>
      <c r="Y743" s="56"/>
      <c r="Z743" s="56"/>
      <c r="AA743" s="56"/>
      <c r="AB743" s="56"/>
    </row>
    <row r="744" spans="2:28" ht="15.75" customHeight="1">
      <c r="B744" s="55"/>
      <c r="C744" s="56"/>
      <c r="D744" s="56"/>
      <c r="E744" s="55"/>
      <c r="F744" s="56"/>
      <c r="G744" s="56"/>
      <c r="H744" s="56"/>
      <c r="I744" s="56"/>
      <c r="J744" s="56"/>
      <c r="K744" s="56"/>
      <c r="L744" s="56"/>
      <c r="M744" s="56"/>
      <c r="N744" s="56"/>
      <c r="O744" s="56"/>
      <c r="P744" s="56"/>
      <c r="Q744" s="56"/>
      <c r="R744" s="56"/>
      <c r="S744" s="56"/>
      <c r="T744" s="56"/>
      <c r="U744" s="56"/>
      <c r="V744" s="56"/>
      <c r="W744" s="56"/>
      <c r="X744" s="56"/>
      <c r="Y744" s="56"/>
      <c r="Z744" s="56"/>
      <c r="AA744" s="56"/>
      <c r="AB744" s="56"/>
    </row>
    <row r="745" spans="2:28" ht="15.75" customHeight="1">
      <c r="B745" s="55"/>
      <c r="C745" s="56"/>
      <c r="D745" s="56"/>
      <c r="E745" s="55"/>
      <c r="F745" s="56"/>
      <c r="G745" s="56"/>
      <c r="H745" s="56"/>
      <c r="I745" s="56"/>
      <c r="J745" s="56"/>
      <c r="K745" s="56"/>
      <c r="L745" s="56"/>
      <c r="M745" s="56"/>
      <c r="N745" s="56"/>
      <c r="O745" s="56"/>
      <c r="P745" s="56"/>
      <c r="Q745" s="56"/>
      <c r="R745" s="56"/>
      <c r="S745" s="56"/>
      <c r="T745" s="56"/>
      <c r="U745" s="56"/>
      <c r="V745" s="56"/>
      <c r="W745" s="56"/>
      <c r="X745" s="56"/>
      <c r="Y745" s="56"/>
      <c r="Z745" s="56"/>
      <c r="AA745" s="56"/>
      <c r="AB745" s="56"/>
    </row>
    <row r="746" spans="2:28" ht="15.75" customHeight="1">
      <c r="B746" s="55"/>
      <c r="C746" s="56"/>
      <c r="D746" s="56"/>
      <c r="E746" s="55"/>
      <c r="F746" s="56"/>
      <c r="G746" s="56"/>
      <c r="H746" s="56"/>
      <c r="I746" s="56"/>
      <c r="J746" s="56"/>
      <c r="K746" s="56"/>
      <c r="L746" s="56"/>
      <c r="M746" s="56"/>
      <c r="N746" s="56"/>
      <c r="O746" s="56"/>
      <c r="P746" s="56"/>
      <c r="Q746" s="56"/>
      <c r="R746" s="56"/>
      <c r="S746" s="56"/>
      <c r="T746" s="56"/>
      <c r="U746" s="56"/>
      <c r="V746" s="56"/>
      <c r="W746" s="56"/>
      <c r="X746" s="56"/>
      <c r="Y746" s="56"/>
      <c r="Z746" s="56"/>
      <c r="AA746" s="56"/>
      <c r="AB746" s="56"/>
    </row>
    <row r="747" spans="2:28" ht="15.75" customHeight="1">
      <c r="B747" s="55"/>
      <c r="C747" s="56"/>
      <c r="D747" s="56"/>
      <c r="E747" s="55"/>
      <c r="F747" s="56"/>
      <c r="G747" s="56"/>
      <c r="H747" s="56"/>
      <c r="I747" s="56"/>
      <c r="J747" s="56"/>
      <c r="K747" s="56"/>
      <c r="L747" s="56"/>
      <c r="M747" s="56"/>
      <c r="N747" s="56"/>
      <c r="O747" s="56"/>
      <c r="P747" s="56"/>
      <c r="Q747" s="56"/>
      <c r="R747" s="56"/>
      <c r="S747" s="56"/>
      <c r="T747" s="56"/>
      <c r="U747" s="56"/>
      <c r="V747" s="56"/>
      <c r="W747" s="56"/>
      <c r="X747" s="56"/>
      <c r="Y747" s="56"/>
      <c r="Z747" s="56"/>
      <c r="AA747" s="56"/>
      <c r="AB747" s="56"/>
    </row>
    <row r="748" spans="2:28" ht="15.75" customHeight="1">
      <c r="B748" s="55"/>
      <c r="C748" s="56"/>
      <c r="D748" s="56"/>
      <c r="E748" s="55"/>
      <c r="F748" s="56"/>
      <c r="G748" s="56"/>
      <c r="H748" s="56"/>
      <c r="I748" s="56"/>
      <c r="J748" s="56"/>
      <c r="K748" s="56"/>
      <c r="L748" s="56"/>
      <c r="M748" s="56"/>
      <c r="N748" s="56"/>
      <c r="O748" s="56"/>
      <c r="P748" s="56"/>
      <c r="Q748" s="56"/>
      <c r="R748" s="56"/>
      <c r="S748" s="56"/>
      <c r="T748" s="56"/>
      <c r="U748" s="56"/>
      <c r="V748" s="56"/>
      <c r="W748" s="56"/>
      <c r="X748" s="56"/>
      <c r="Y748" s="56"/>
      <c r="Z748" s="56"/>
      <c r="AA748" s="56"/>
      <c r="AB748" s="56"/>
    </row>
    <row r="749" spans="2:28" ht="15.75" customHeight="1">
      <c r="B749" s="55"/>
      <c r="C749" s="56"/>
      <c r="D749" s="56"/>
      <c r="E749" s="55"/>
      <c r="F749" s="56"/>
      <c r="G749" s="56"/>
      <c r="H749" s="56"/>
      <c r="I749" s="56"/>
      <c r="J749" s="56"/>
      <c r="K749" s="56"/>
      <c r="L749" s="56"/>
      <c r="M749" s="56"/>
      <c r="N749" s="56"/>
      <c r="O749" s="56"/>
      <c r="P749" s="56"/>
      <c r="Q749" s="56"/>
      <c r="R749" s="56"/>
      <c r="S749" s="56"/>
      <c r="T749" s="56"/>
      <c r="U749" s="56"/>
      <c r="V749" s="56"/>
      <c r="W749" s="56"/>
      <c r="X749" s="56"/>
      <c r="Y749" s="56"/>
      <c r="Z749" s="56"/>
      <c r="AA749" s="56"/>
      <c r="AB749" s="56"/>
    </row>
    <row r="750" spans="2:28" ht="15.75" customHeight="1">
      <c r="B750" s="55"/>
      <c r="C750" s="56"/>
      <c r="D750" s="56"/>
      <c r="E750" s="55"/>
      <c r="F750" s="56"/>
      <c r="G750" s="56"/>
      <c r="H750" s="56"/>
      <c r="I750" s="56"/>
      <c r="J750" s="56"/>
      <c r="K750" s="56"/>
      <c r="L750" s="56"/>
      <c r="M750" s="56"/>
      <c r="N750" s="56"/>
      <c r="O750" s="56"/>
      <c r="P750" s="56"/>
      <c r="Q750" s="56"/>
      <c r="R750" s="56"/>
      <c r="S750" s="56"/>
      <c r="T750" s="56"/>
      <c r="U750" s="56"/>
      <c r="V750" s="56"/>
      <c r="W750" s="56"/>
      <c r="X750" s="56"/>
      <c r="Y750" s="56"/>
      <c r="Z750" s="56"/>
      <c r="AA750" s="56"/>
      <c r="AB750" s="56"/>
    </row>
    <row r="751" spans="2:28" ht="15.75" customHeight="1">
      <c r="B751" s="55"/>
      <c r="C751" s="56"/>
      <c r="D751" s="56"/>
      <c r="E751" s="55"/>
      <c r="F751" s="56"/>
      <c r="G751" s="56"/>
      <c r="H751" s="56"/>
      <c r="I751" s="56"/>
      <c r="J751" s="56"/>
      <c r="K751" s="56"/>
      <c r="L751" s="56"/>
      <c r="M751" s="56"/>
      <c r="N751" s="56"/>
      <c r="O751" s="56"/>
      <c r="P751" s="56"/>
      <c r="Q751" s="56"/>
      <c r="R751" s="56"/>
      <c r="S751" s="56"/>
      <c r="T751" s="56"/>
      <c r="U751" s="56"/>
      <c r="V751" s="56"/>
      <c r="W751" s="56"/>
      <c r="X751" s="56"/>
      <c r="Y751" s="56"/>
      <c r="Z751" s="56"/>
      <c r="AA751" s="56"/>
      <c r="AB751" s="56"/>
    </row>
    <row r="752" spans="2:28" ht="15.75" customHeight="1">
      <c r="B752" s="55"/>
      <c r="C752" s="56"/>
      <c r="D752" s="56"/>
      <c r="E752" s="55"/>
      <c r="F752" s="56"/>
      <c r="G752" s="56"/>
      <c r="H752" s="56"/>
      <c r="I752" s="56"/>
      <c r="J752" s="56"/>
      <c r="K752" s="56"/>
      <c r="L752" s="56"/>
      <c r="M752" s="56"/>
      <c r="N752" s="56"/>
      <c r="O752" s="56"/>
      <c r="P752" s="56"/>
      <c r="Q752" s="56"/>
      <c r="R752" s="56"/>
      <c r="S752" s="56"/>
      <c r="T752" s="56"/>
      <c r="U752" s="56"/>
      <c r="V752" s="56"/>
      <c r="W752" s="56"/>
      <c r="X752" s="56"/>
      <c r="Y752" s="56"/>
      <c r="Z752" s="56"/>
      <c r="AA752" s="56"/>
      <c r="AB752" s="56"/>
    </row>
    <row r="753" spans="2:28" ht="15.75" customHeight="1">
      <c r="B753" s="55"/>
      <c r="C753" s="56"/>
      <c r="D753" s="56"/>
      <c r="E753" s="55"/>
      <c r="F753" s="56"/>
      <c r="G753" s="56"/>
      <c r="H753" s="56"/>
      <c r="I753" s="56"/>
      <c r="J753" s="56"/>
      <c r="K753" s="56"/>
      <c r="L753" s="56"/>
      <c r="M753" s="56"/>
      <c r="N753" s="56"/>
      <c r="O753" s="56"/>
      <c r="P753" s="56"/>
      <c r="Q753" s="56"/>
      <c r="R753" s="56"/>
      <c r="S753" s="56"/>
      <c r="T753" s="56"/>
      <c r="U753" s="56"/>
      <c r="V753" s="56"/>
      <c r="W753" s="56"/>
      <c r="X753" s="56"/>
      <c r="Y753" s="56"/>
      <c r="Z753" s="56"/>
      <c r="AA753" s="56"/>
      <c r="AB753" s="56"/>
    </row>
    <row r="754" spans="2:28" ht="15.75" customHeight="1">
      <c r="B754" s="55"/>
      <c r="C754" s="56"/>
      <c r="D754" s="56"/>
      <c r="E754" s="55"/>
      <c r="F754" s="56"/>
      <c r="G754" s="56"/>
      <c r="H754" s="56"/>
      <c r="I754" s="56"/>
      <c r="J754" s="56"/>
      <c r="K754" s="56"/>
      <c r="L754" s="56"/>
      <c r="M754" s="56"/>
      <c r="N754" s="56"/>
      <c r="O754" s="56"/>
      <c r="P754" s="56"/>
      <c r="Q754" s="56"/>
      <c r="R754" s="56"/>
      <c r="S754" s="56"/>
      <c r="T754" s="56"/>
      <c r="U754" s="56"/>
      <c r="V754" s="56"/>
      <c r="W754" s="56"/>
      <c r="X754" s="56"/>
      <c r="Y754" s="56"/>
      <c r="Z754" s="56"/>
      <c r="AA754" s="56"/>
      <c r="AB754" s="56"/>
    </row>
    <row r="755" spans="2:28" ht="15.75" customHeight="1">
      <c r="B755" s="55"/>
      <c r="C755" s="56"/>
      <c r="D755" s="56"/>
      <c r="E755" s="55"/>
      <c r="F755" s="56"/>
      <c r="G755" s="56"/>
      <c r="H755" s="56"/>
      <c r="I755" s="56"/>
      <c r="J755" s="56"/>
      <c r="K755" s="56"/>
      <c r="L755" s="56"/>
      <c r="M755" s="56"/>
      <c r="N755" s="56"/>
      <c r="O755" s="56"/>
      <c r="P755" s="56"/>
      <c r="Q755" s="56"/>
      <c r="R755" s="56"/>
      <c r="S755" s="56"/>
      <c r="T755" s="56"/>
      <c r="U755" s="56"/>
      <c r="V755" s="56"/>
      <c r="W755" s="56"/>
      <c r="X755" s="56"/>
      <c r="Y755" s="56"/>
      <c r="Z755" s="56"/>
      <c r="AA755" s="56"/>
      <c r="AB755" s="56"/>
    </row>
    <row r="756" spans="2:28" ht="15.75" customHeight="1">
      <c r="B756" s="55"/>
      <c r="C756" s="56"/>
      <c r="D756" s="56"/>
      <c r="E756" s="55"/>
      <c r="F756" s="56"/>
      <c r="G756" s="56"/>
      <c r="H756" s="56"/>
      <c r="I756" s="56"/>
      <c r="J756" s="56"/>
      <c r="K756" s="56"/>
      <c r="L756" s="56"/>
      <c r="M756" s="56"/>
      <c r="N756" s="56"/>
      <c r="O756" s="56"/>
      <c r="P756" s="56"/>
      <c r="Q756" s="56"/>
      <c r="R756" s="56"/>
      <c r="S756" s="56"/>
      <c r="T756" s="56"/>
      <c r="U756" s="56"/>
      <c r="V756" s="56"/>
      <c r="W756" s="56"/>
      <c r="X756" s="56"/>
      <c r="Y756" s="56"/>
      <c r="Z756" s="56"/>
      <c r="AA756" s="56"/>
      <c r="AB756" s="56"/>
    </row>
    <row r="757" spans="2:28" ht="15.75" customHeight="1">
      <c r="B757" s="55"/>
      <c r="C757" s="56"/>
      <c r="D757" s="56"/>
      <c r="E757" s="55"/>
      <c r="F757" s="56"/>
      <c r="G757" s="56"/>
      <c r="H757" s="56"/>
      <c r="I757" s="56"/>
      <c r="J757" s="56"/>
      <c r="K757" s="56"/>
      <c r="L757" s="56"/>
      <c r="M757" s="56"/>
      <c r="N757" s="56"/>
      <c r="O757" s="56"/>
      <c r="P757" s="56"/>
      <c r="Q757" s="56"/>
      <c r="R757" s="56"/>
      <c r="S757" s="56"/>
      <c r="T757" s="56"/>
      <c r="U757" s="56"/>
      <c r="V757" s="56"/>
      <c r="W757" s="56"/>
      <c r="X757" s="56"/>
      <c r="Y757" s="56"/>
      <c r="Z757" s="56"/>
      <c r="AA757" s="56"/>
      <c r="AB757" s="56"/>
    </row>
    <row r="758" spans="2:28" ht="15.75" customHeight="1">
      <c r="B758" s="55"/>
      <c r="C758" s="56"/>
      <c r="D758" s="56"/>
      <c r="E758" s="55"/>
      <c r="F758" s="56"/>
      <c r="G758" s="56"/>
      <c r="H758" s="56"/>
      <c r="I758" s="56"/>
      <c r="J758" s="56"/>
      <c r="K758" s="56"/>
      <c r="L758" s="56"/>
      <c r="M758" s="56"/>
      <c r="N758" s="56"/>
      <c r="O758" s="56"/>
      <c r="P758" s="56"/>
      <c r="Q758" s="56"/>
      <c r="R758" s="56"/>
      <c r="S758" s="56"/>
      <c r="T758" s="56"/>
      <c r="U758" s="56"/>
      <c r="V758" s="56"/>
      <c r="W758" s="56"/>
      <c r="X758" s="56"/>
      <c r="Y758" s="56"/>
      <c r="Z758" s="56"/>
      <c r="AA758" s="56"/>
      <c r="AB758" s="56"/>
    </row>
    <row r="759" spans="2:28" ht="15.75" customHeight="1">
      <c r="B759" s="55"/>
      <c r="C759" s="56"/>
      <c r="D759" s="56"/>
      <c r="E759" s="55"/>
      <c r="F759" s="56"/>
      <c r="G759" s="56"/>
      <c r="H759" s="56"/>
      <c r="I759" s="56"/>
      <c r="J759" s="56"/>
      <c r="K759" s="56"/>
      <c r="L759" s="56"/>
      <c r="M759" s="56"/>
      <c r="N759" s="56"/>
      <c r="O759" s="56"/>
      <c r="P759" s="56"/>
      <c r="Q759" s="56"/>
      <c r="R759" s="56"/>
      <c r="S759" s="56"/>
      <c r="T759" s="56"/>
      <c r="U759" s="56"/>
      <c r="V759" s="56"/>
      <c r="W759" s="56"/>
      <c r="X759" s="56"/>
      <c r="Y759" s="56"/>
      <c r="Z759" s="56"/>
      <c r="AA759" s="56"/>
      <c r="AB759" s="56"/>
    </row>
    <row r="760" spans="2:28" ht="15.75" customHeight="1">
      <c r="B760" s="55"/>
      <c r="C760" s="56"/>
      <c r="D760" s="56"/>
      <c r="E760" s="55"/>
      <c r="F760" s="56"/>
      <c r="G760" s="56"/>
      <c r="H760" s="56"/>
      <c r="I760" s="56"/>
      <c r="J760" s="56"/>
      <c r="K760" s="56"/>
      <c r="L760" s="56"/>
      <c r="M760" s="56"/>
      <c r="N760" s="56"/>
      <c r="O760" s="56"/>
      <c r="P760" s="56"/>
      <c r="Q760" s="56"/>
      <c r="R760" s="56"/>
      <c r="S760" s="56"/>
      <c r="T760" s="56"/>
      <c r="U760" s="56"/>
      <c r="V760" s="56"/>
      <c r="W760" s="56"/>
      <c r="X760" s="56"/>
      <c r="Y760" s="56"/>
      <c r="Z760" s="56"/>
      <c r="AA760" s="56"/>
      <c r="AB760" s="56"/>
    </row>
    <row r="761" spans="2:28" ht="15.75" customHeight="1">
      <c r="B761" s="55"/>
      <c r="C761" s="56"/>
      <c r="D761" s="56"/>
      <c r="E761" s="55"/>
      <c r="F761" s="56"/>
      <c r="G761" s="56"/>
      <c r="H761" s="56"/>
      <c r="I761" s="56"/>
      <c r="J761" s="56"/>
      <c r="K761" s="56"/>
      <c r="L761" s="56"/>
      <c r="M761" s="56"/>
      <c r="N761" s="56"/>
      <c r="O761" s="56"/>
      <c r="P761" s="56"/>
      <c r="Q761" s="56"/>
      <c r="R761" s="56"/>
      <c r="S761" s="56"/>
      <c r="T761" s="56"/>
      <c r="U761" s="56"/>
      <c r="V761" s="56"/>
      <c r="W761" s="56"/>
      <c r="X761" s="56"/>
      <c r="Y761" s="56"/>
      <c r="Z761" s="56"/>
      <c r="AA761" s="56"/>
      <c r="AB761" s="56"/>
    </row>
    <row r="762" spans="2:28" ht="15.75" customHeight="1">
      <c r="B762" s="55"/>
      <c r="C762" s="56"/>
      <c r="D762" s="56"/>
      <c r="E762" s="55"/>
      <c r="F762" s="56"/>
      <c r="G762" s="56"/>
      <c r="H762" s="56"/>
      <c r="I762" s="56"/>
      <c r="J762" s="56"/>
      <c r="K762" s="56"/>
      <c r="L762" s="56"/>
      <c r="M762" s="56"/>
      <c r="N762" s="56"/>
      <c r="O762" s="56"/>
      <c r="P762" s="56"/>
      <c r="Q762" s="56"/>
      <c r="R762" s="56"/>
      <c r="S762" s="56"/>
      <c r="T762" s="56"/>
      <c r="U762" s="56"/>
      <c r="V762" s="56"/>
      <c r="W762" s="56"/>
      <c r="X762" s="56"/>
      <c r="Y762" s="56"/>
      <c r="Z762" s="56"/>
      <c r="AA762" s="56"/>
      <c r="AB762" s="56"/>
    </row>
    <row r="763" spans="2:28" ht="15.75" customHeight="1">
      <c r="B763" s="55"/>
      <c r="C763" s="56"/>
      <c r="D763" s="56"/>
      <c r="E763" s="55"/>
      <c r="F763" s="56"/>
      <c r="G763" s="56"/>
      <c r="H763" s="56"/>
      <c r="I763" s="56"/>
      <c r="J763" s="56"/>
      <c r="K763" s="56"/>
      <c r="L763" s="56"/>
      <c r="M763" s="56"/>
      <c r="N763" s="56"/>
      <c r="O763" s="56"/>
      <c r="P763" s="56"/>
      <c r="Q763" s="56"/>
      <c r="R763" s="56"/>
      <c r="S763" s="56"/>
      <c r="T763" s="56"/>
      <c r="U763" s="56"/>
      <c r="V763" s="56"/>
      <c r="W763" s="56"/>
      <c r="X763" s="56"/>
      <c r="Y763" s="56"/>
      <c r="Z763" s="56"/>
      <c r="AA763" s="56"/>
      <c r="AB763" s="56"/>
    </row>
    <row r="764" spans="2:28" ht="15.75" customHeight="1">
      <c r="B764" s="55"/>
      <c r="C764" s="56"/>
      <c r="D764" s="56"/>
      <c r="E764" s="55"/>
      <c r="F764" s="56"/>
      <c r="G764" s="56"/>
      <c r="H764" s="56"/>
      <c r="I764" s="56"/>
      <c r="J764" s="56"/>
      <c r="K764" s="56"/>
      <c r="L764" s="56"/>
      <c r="M764" s="56"/>
      <c r="N764" s="56"/>
      <c r="O764" s="56"/>
      <c r="P764" s="56"/>
      <c r="Q764" s="56"/>
      <c r="R764" s="56"/>
      <c r="S764" s="56"/>
      <c r="T764" s="56"/>
      <c r="U764" s="56"/>
      <c r="V764" s="56"/>
      <c r="W764" s="56"/>
      <c r="X764" s="56"/>
      <c r="Y764" s="56"/>
      <c r="Z764" s="56"/>
      <c r="AA764" s="56"/>
      <c r="AB764" s="56"/>
    </row>
    <row r="765" spans="2:28" ht="15.75" customHeight="1">
      <c r="B765" s="55"/>
      <c r="C765" s="56"/>
      <c r="D765" s="56"/>
      <c r="E765" s="55"/>
      <c r="F765" s="56"/>
      <c r="G765" s="56"/>
      <c r="H765" s="56"/>
      <c r="I765" s="56"/>
      <c r="J765" s="56"/>
      <c r="K765" s="56"/>
      <c r="L765" s="56"/>
      <c r="M765" s="56"/>
      <c r="N765" s="56"/>
      <c r="O765" s="56"/>
      <c r="P765" s="56"/>
      <c r="Q765" s="56"/>
      <c r="R765" s="56"/>
      <c r="S765" s="56"/>
      <c r="T765" s="56"/>
      <c r="U765" s="56"/>
      <c r="V765" s="56"/>
      <c r="W765" s="56"/>
      <c r="X765" s="56"/>
      <c r="Y765" s="56"/>
      <c r="Z765" s="56"/>
      <c r="AA765" s="56"/>
      <c r="AB765" s="56"/>
    </row>
    <row r="766" spans="2:28" ht="15.75" customHeight="1">
      <c r="B766" s="55"/>
      <c r="C766" s="56"/>
      <c r="D766" s="56"/>
      <c r="E766" s="55"/>
      <c r="F766" s="56"/>
      <c r="G766" s="56"/>
      <c r="H766" s="56"/>
      <c r="I766" s="56"/>
      <c r="J766" s="56"/>
      <c r="K766" s="56"/>
      <c r="L766" s="56"/>
      <c r="M766" s="56"/>
      <c r="N766" s="56"/>
      <c r="O766" s="56"/>
      <c r="P766" s="56"/>
      <c r="Q766" s="56"/>
      <c r="R766" s="56"/>
      <c r="S766" s="56"/>
      <c r="T766" s="56"/>
      <c r="U766" s="56"/>
      <c r="V766" s="56"/>
      <c r="W766" s="56"/>
      <c r="X766" s="56"/>
      <c r="Y766" s="56"/>
      <c r="Z766" s="56"/>
      <c r="AA766" s="56"/>
      <c r="AB766" s="56"/>
    </row>
    <row r="767" spans="2:28" ht="15.75" customHeight="1">
      <c r="B767" s="55"/>
      <c r="C767" s="56"/>
      <c r="D767" s="56"/>
      <c r="E767" s="55"/>
      <c r="F767" s="56"/>
      <c r="G767" s="56"/>
      <c r="H767" s="56"/>
      <c r="I767" s="56"/>
      <c r="J767" s="56"/>
      <c r="K767" s="56"/>
      <c r="L767" s="56"/>
      <c r="M767" s="56"/>
      <c r="N767" s="56"/>
      <c r="O767" s="56"/>
      <c r="P767" s="56"/>
      <c r="Q767" s="56"/>
      <c r="R767" s="56"/>
      <c r="S767" s="56"/>
      <c r="T767" s="56"/>
      <c r="U767" s="56"/>
      <c r="V767" s="56"/>
      <c r="W767" s="56"/>
      <c r="X767" s="56"/>
      <c r="Y767" s="56"/>
      <c r="Z767" s="56"/>
      <c r="AA767" s="56"/>
      <c r="AB767" s="56"/>
    </row>
    <row r="768" spans="2:28" ht="15.75" customHeight="1">
      <c r="B768" s="55"/>
      <c r="C768" s="56"/>
      <c r="D768" s="56"/>
      <c r="E768" s="55"/>
      <c r="F768" s="56"/>
      <c r="G768" s="56"/>
      <c r="H768" s="56"/>
      <c r="I768" s="56"/>
      <c r="J768" s="56"/>
      <c r="K768" s="56"/>
      <c r="L768" s="56"/>
      <c r="M768" s="56"/>
      <c r="N768" s="56"/>
      <c r="O768" s="56"/>
      <c r="P768" s="56"/>
      <c r="Q768" s="56"/>
      <c r="R768" s="56"/>
      <c r="S768" s="56"/>
      <c r="T768" s="56"/>
      <c r="U768" s="56"/>
      <c r="V768" s="56"/>
      <c r="W768" s="56"/>
      <c r="X768" s="56"/>
      <c r="Y768" s="56"/>
      <c r="Z768" s="56"/>
      <c r="AA768" s="56"/>
      <c r="AB768" s="56"/>
    </row>
    <row r="769" spans="2:28" ht="15.75" customHeight="1">
      <c r="B769" s="55"/>
      <c r="C769" s="56"/>
      <c r="D769" s="56"/>
      <c r="E769" s="55"/>
      <c r="F769" s="56"/>
      <c r="G769" s="56"/>
      <c r="H769" s="56"/>
      <c r="I769" s="56"/>
      <c r="J769" s="56"/>
      <c r="K769" s="56"/>
      <c r="L769" s="56"/>
      <c r="M769" s="56"/>
      <c r="N769" s="56"/>
      <c r="O769" s="56"/>
      <c r="P769" s="56"/>
      <c r="Q769" s="56"/>
      <c r="R769" s="56"/>
      <c r="S769" s="56"/>
      <c r="T769" s="56"/>
      <c r="U769" s="56"/>
      <c r="V769" s="56"/>
      <c r="W769" s="56"/>
      <c r="X769" s="56"/>
      <c r="Y769" s="56"/>
      <c r="Z769" s="56"/>
      <c r="AA769" s="56"/>
      <c r="AB769" s="56"/>
    </row>
    <row r="770" spans="2:28" ht="15.75" customHeight="1">
      <c r="B770" s="55"/>
      <c r="C770" s="56"/>
      <c r="D770" s="56"/>
      <c r="E770" s="55"/>
      <c r="F770" s="56"/>
      <c r="G770" s="56"/>
      <c r="H770" s="56"/>
      <c r="I770" s="56"/>
      <c r="J770" s="56"/>
      <c r="K770" s="56"/>
      <c r="L770" s="56"/>
      <c r="M770" s="56"/>
      <c r="N770" s="56"/>
      <c r="O770" s="56"/>
      <c r="P770" s="56"/>
      <c r="Q770" s="56"/>
      <c r="R770" s="56"/>
      <c r="S770" s="56"/>
      <c r="T770" s="56"/>
      <c r="U770" s="56"/>
      <c r="V770" s="56"/>
      <c r="W770" s="56"/>
      <c r="X770" s="56"/>
      <c r="Y770" s="56"/>
      <c r="Z770" s="56"/>
      <c r="AA770" s="56"/>
      <c r="AB770" s="56"/>
    </row>
    <row r="771" spans="2:28" ht="15.75" customHeight="1">
      <c r="B771" s="55"/>
      <c r="C771" s="56"/>
      <c r="D771" s="56"/>
      <c r="E771" s="55"/>
      <c r="F771" s="56"/>
      <c r="G771" s="56"/>
      <c r="H771" s="56"/>
      <c r="I771" s="56"/>
      <c r="J771" s="56"/>
      <c r="K771" s="56"/>
      <c r="L771" s="56"/>
      <c r="M771" s="56"/>
      <c r="N771" s="56"/>
      <c r="O771" s="56"/>
      <c r="P771" s="56"/>
      <c r="Q771" s="56"/>
      <c r="R771" s="56"/>
      <c r="S771" s="56"/>
      <c r="T771" s="56"/>
      <c r="U771" s="56"/>
      <c r="V771" s="56"/>
      <c r="W771" s="56"/>
      <c r="X771" s="56"/>
      <c r="Y771" s="56"/>
      <c r="Z771" s="56"/>
      <c r="AA771" s="56"/>
      <c r="AB771" s="56"/>
    </row>
    <row r="772" spans="2:28" ht="15.75" customHeight="1">
      <c r="B772" s="55"/>
      <c r="C772" s="56"/>
      <c r="D772" s="56"/>
      <c r="E772" s="55"/>
      <c r="F772" s="56"/>
      <c r="G772" s="56"/>
      <c r="H772" s="56"/>
      <c r="I772" s="56"/>
      <c r="J772" s="56"/>
      <c r="K772" s="56"/>
      <c r="L772" s="56"/>
      <c r="M772" s="56"/>
      <c r="N772" s="56"/>
      <c r="O772" s="56"/>
      <c r="P772" s="56"/>
      <c r="Q772" s="56"/>
      <c r="R772" s="56"/>
      <c r="S772" s="56"/>
      <c r="T772" s="56"/>
      <c r="U772" s="56"/>
      <c r="V772" s="56"/>
      <c r="W772" s="56"/>
      <c r="X772" s="56"/>
      <c r="Y772" s="56"/>
      <c r="Z772" s="56"/>
      <c r="AA772" s="56"/>
      <c r="AB772" s="56"/>
    </row>
    <row r="773" spans="2:28" ht="15.75" customHeight="1">
      <c r="B773" s="55"/>
      <c r="C773" s="56"/>
      <c r="D773" s="56"/>
      <c r="E773" s="55"/>
      <c r="F773" s="56"/>
      <c r="G773" s="56"/>
      <c r="H773" s="56"/>
      <c r="I773" s="56"/>
      <c r="J773" s="56"/>
      <c r="K773" s="56"/>
      <c r="L773" s="56"/>
      <c r="M773" s="56"/>
      <c r="N773" s="56"/>
      <c r="O773" s="56"/>
      <c r="P773" s="56"/>
      <c r="Q773" s="56"/>
      <c r="R773" s="56"/>
      <c r="S773" s="56"/>
      <c r="T773" s="56"/>
      <c r="U773" s="56"/>
      <c r="V773" s="56"/>
      <c r="W773" s="56"/>
      <c r="X773" s="56"/>
      <c r="Y773" s="56"/>
      <c r="Z773" s="56"/>
      <c r="AA773" s="56"/>
      <c r="AB773" s="56"/>
    </row>
    <row r="774" spans="2:28" ht="15.75" customHeight="1">
      <c r="B774" s="55"/>
      <c r="C774" s="56"/>
      <c r="D774" s="56"/>
      <c r="E774" s="55"/>
      <c r="F774" s="56"/>
      <c r="G774" s="56"/>
      <c r="H774" s="56"/>
      <c r="I774" s="56"/>
      <c r="J774" s="56"/>
      <c r="K774" s="56"/>
      <c r="L774" s="56"/>
      <c r="M774" s="56"/>
      <c r="N774" s="56"/>
      <c r="O774" s="56"/>
      <c r="P774" s="56"/>
      <c r="Q774" s="56"/>
      <c r="R774" s="56"/>
      <c r="S774" s="56"/>
      <c r="T774" s="56"/>
      <c r="U774" s="56"/>
      <c r="V774" s="56"/>
      <c r="W774" s="56"/>
      <c r="X774" s="56"/>
      <c r="Y774" s="56"/>
      <c r="Z774" s="56"/>
      <c r="AA774" s="56"/>
      <c r="AB774" s="56"/>
    </row>
    <row r="775" spans="2:28" ht="15.75" customHeight="1">
      <c r="B775" s="55"/>
      <c r="C775" s="56"/>
      <c r="D775" s="56"/>
      <c r="E775" s="55"/>
      <c r="F775" s="56"/>
      <c r="G775" s="56"/>
      <c r="H775" s="56"/>
      <c r="I775" s="56"/>
      <c r="J775" s="56"/>
      <c r="K775" s="56"/>
      <c r="L775" s="56"/>
      <c r="M775" s="56"/>
      <c r="N775" s="56"/>
      <c r="O775" s="56"/>
      <c r="P775" s="56"/>
      <c r="Q775" s="56"/>
      <c r="R775" s="56"/>
      <c r="S775" s="56"/>
      <c r="T775" s="56"/>
      <c r="U775" s="56"/>
      <c r="V775" s="56"/>
      <c r="W775" s="56"/>
      <c r="X775" s="56"/>
      <c r="Y775" s="56"/>
      <c r="Z775" s="56"/>
      <c r="AA775" s="56"/>
      <c r="AB775" s="56"/>
    </row>
    <row r="776" spans="2:28" ht="15.75" customHeight="1">
      <c r="B776" s="55"/>
      <c r="C776" s="56"/>
      <c r="D776" s="56"/>
      <c r="E776" s="55"/>
      <c r="F776" s="56"/>
      <c r="G776" s="56"/>
      <c r="H776" s="56"/>
      <c r="I776" s="56"/>
      <c r="J776" s="56"/>
      <c r="K776" s="56"/>
      <c r="L776" s="56"/>
      <c r="M776" s="56"/>
      <c r="N776" s="56"/>
      <c r="O776" s="56"/>
      <c r="P776" s="56"/>
      <c r="Q776" s="56"/>
      <c r="R776" s="56"/>
      <c r="S776" s="56"/>
      <c r="T776" s="56"/>
      <c r="U776" s="56"/>
      <c r="V776" s="56"/>
      <c r="W776" s="56"/>
      <c r="X776" s="56"/>
      <c r="Y776" s="56"/>
      <c r="Z776" s="56"/>
      <c r="AA776" s="56"/>
      <c r="AB776" s="56"/>
    </row>
    <row r="777" spans="2:28" ht="15.75" customHeight="1">
      <c r="B777" s="55"/>
      <c r="C777" s="56"/>
      <c r="D777" s="56"/>
      <c r="E777" s="55"/>
      <c r="F777" s="56"/>
      <c r="G777" s="56"/>
      <c r="H777" s="56"/>
      <c r="I777" s="56"/>
      <c r="J777" s="56"/>
      <c r="K777" s="56"/>
      <c r="L777" s="56"/>
      <c r="M777" s="56"/>
      <c r="N777" s="56"/>
      <c r="O777" s="56"/>
      <c r="P777" s="56"/>
      <c r="Q777" s="56"/>
      <c r="R777" s="56"/>
      <c r="S777" s="56"/>
      <c r="T777" s="56"/>
      <c r="U777" s="56"/>
      <c r="V777" s="56"/>
      <c r="W777" s="56"/>
      <c r="X777" s="56"/>
      <c r="Y777" s="56"/>
      <c r="Z777" s="56"/>
      <c r="AA777" s="56"/>
      <c r="AB777" s="56"/>
    </row>
    <row r="778" spans="2:28" ht="15.75" customHeight="1">
      <c r="B778" s="55"/>
      <c r="C778" s="56"/>
      <c r="D778" s="56"/>
      <c r="E778" s="55"/>
      <c r="F778" s="56"/>
      <c r="G778" s="56"/>
      <c r="H778" s="56"/>
      <c r="I778" s="56"/>
      <c r="J778" s="56"/>
      <c r="K778" s="56"/>
      <c r="L778" s="56"/>
      <c r="M778" s="56"/>
      <c r="N778" s="56"/>
      <c r="O778" s="56"/>
      <c r="P778" s="56"/>
      <c r="Q778" s="56"/>
      <c r="R778" s="56"/>
      <c r="S778" s="56"/>
      <c r="T778" s="56"/>
      <c r="U778" s="56"/>
      <c r="V778" s="56"/>
      <c r="W778" s="56"/>
      <c r="X778" s="56"/>
      <c r="Y778" s="56"/>
      <c r="Z778" s="56"/>
      <c r="AA778" s="56"/>
      <c r="AB778" s="56"/>
    </row>
    <row r="779" spans="2:28" ht="15.75" customHeight="1">
      <c r="B779" s="55"/>
      <c r="C779" s="56"/>
      <c r="D779" s="56"/>
      <c r="E779" s="55"/>
      <c r="F779" s="56"/>
      <c r="G779" s="56"/>
      <c r="H779" s="56"/>
      <c r="I779" s="56"/>
      <c r="J779" s="56"/>
      <c r="K779" s="56"/>
      <c r="L779" s="56"/>
      <c r="M779" s="56"/>
      <c r="N779" s="56"/>
      <c r="O779" s="56"/>
      <c r="P779" s="56"/>
      <c r="Q779" s="56"/>
      <c r="R779" s="56"/>
      <c r="S779" s="56"/>
      <c r="T779" s="56"/>
      <c r="U779" s="56"/>
      <c r="V779" s="56"/>
      <c r="W779" s="56"/>
      <c r="X779" s="56"/>
      <c r="Y779" s="56"/>
      <c r="Z779" s="56"/>
      <c r="AA779" s="56"/>
      <c r="AB779" s="56"/>
    </row>
    <row r="780" spans="2:28" ht="15.75" customHeight="1">
      <c r="B780" s="55"/>
      <c r="C780" s="56"/>
      <c r="D780" s="56"/>
      <c r="E780" s="55"/>
      <c r="F780" s="56"/>
      <c r="G780" s="56"/>
      <c r="H780" s="56"/>
      <c r="I780" s="56"/>
      <c r="J780" s="56"/>
      <c r="K780" s="56"/>
      <c r="L780" s="56"/>
      <c r="M780" s="56"/>
      <c r="N780" s="56"/>
      <c r="O780" s="56"/>
      <c r="P780" s="56"/>
      <c r="Q780" s="56"/>
      <c r="R780" s="56"/>
      <c r="S780" s="56"/>
      <c r="T780" s="56"/>
      <c r="U780" s="56"/>
      <c r="V780" s="56"/>
      <c r="W780" s="56"/>
      <c r="X780" s="56"/>
      <c r="Y780" s="56"/>
      <c r="Z780" s="56"/>
      <c r="AA780" s="56"/>
      <c r="AB780" s="56"/>
    </row>
    <row r="781" spans="2:28" ht="15.75" customHeight="1">
      <c r="B781" s="55"/>
      <c r="C781" s="56"/>
      <c r="D781" s="56"/>
      <c r="E781" s="55"/>
      <c r="F781" s="56"/>
      <c r="G781" s="56"/>
      <c r="H781" s="56"/>
      <c r="I781" s="56"/>
      <c r="J781" s="56"/>
      <c r="K781" s="56"/>
      <c r="L781" s="56"/>
      <c r="M781" s="56"/>
      <c r="N781" s="56"/>
      <c r="O781" s="56"/>
      <c r="P781" s="56"/>
      <c r="Q781" s="56"/>
      <c r="R781" s="56"/>
      <c r="S781" s="56"/>
      <c r="T781" s="56"/>
      <c r="U781" s="56"/>
      <c r="V781" s="56"/>
      <c r="W781" s="56"/>
      <c r="X781" s="56"/>
      <c r="Y781" s="56"/>
      <c r="Z781" s="56"/>
      <c r="AA781" s="56"/>
      <c r="AB781" s="56"/>
    </row>
    <row r="782" spans="2:28" ht="15.75" customHeight="1">
      <c r="B782" s="55"/>
      <c r="C782" s="56"/>
      <c r="D782" s="56"/>
      <c r="E782" s="55"/>
      <c r="F782" s="56"/>
      <c r="G782" s="56"/>
      <c r="H782" s="56"/>
      <c r="I782" s="56"/>
      <c r="J782" s="56"/>
      <c r="K782" s="56"/>
      <c r="L782" s="56"/>
      <c r="M782" s="56"/>
      <c r="N782" s="56"/>
      <c r="O782" s="56"/>
      <c r="P782" s="56"/>
      <c r="Q782" s="56"/>
      <c r="R782" s="56"/>
      <c r="S782" s="56"/>
      <c r="T782" s="56"/>
      <c r="U782" s="56"/>
      <c r="V782" s="56"/>
      <c r="W782" s="56"/>
      <c r="X782" s="56"/>
      <c r="Y782" s="56"/>
      <c r="Z782" s="56"/>
      <c r="AA782" s="56"/>
      <c r="AB782" s="56"/>
    </row>
    <row r="783" spans="2:28" ht="15.75" customHeight="1">
      <c r="B783" s="55"/>
      <c r="C783" s="56"/>
      <c r="D783" s="56"/>
      <c r="E783" s="55"/>
      <c r="F783" s="56"/>
      <c r="G783" s="56"/>
      <c r="H783" s="56"/>
      <c r="I783" s="56"/>
      <c r="J783" s="56"/>
      <c r="K783" s="56"/>
      <c r="L783" s="56"/>
      <c r="M783" s="56"/>
      <c r="N783" s="56"/>
      <c r="O783" s="56"/>
      <c r="P783" s="56"/>
      <c r="Q783" s="56"/>
      <c r="R783" s="56"/>
      <c r="S783" s="56"/>
      <c r="T783" s="56"/>
      <c r="U783" s="56"/>
      <c r="V783" s="56"/>
      <c r="W783" s="56"/>
      <c r="X783" s="56"/>
      <c r="Y783" s="56"/>
      <c r="Z783" s="56"/>
      <c r="AA783" s="56"/>
      <c r="AB783" s="56"/>
    </row>
    <row r="784" spans="2:28" ht="15.75" customHeight="1">
      <c r="B784" s="55"/>
      <c r="C784" s="56"/>
      <c r="D784" s="56"/>
      <c r="E784" s="55"/>
      <c r="F784" s="56"/>
      <c r="G784" s="56"/>
      <c r="H784" s="56"/>
      <c r="I784" s="56"/>
      <c r="J784" s="56"/>
      <c r="K784" s="56"/>
      <c r="L784" s="56"/>
      <c r="M784" s="56"/>
      <c r="N784" s="56"/>
      <c r="O784" s="56"/>
      <c r="P784" s="56"/>
      <c r="Q784" s="56"/>
      <c r="R784" s="56"/>
      <c r="S784" s="56"/>
      <c r="T784" s="56"/>
      <c r="U784" s="56"/>
      <c r="V784" s="56"/>
      <c r="W784" s="56"/>
      <c r="X784" s="56"/>
      <c r="Y784" s="56"/>
      <c r="Z784" s="56"/>
      <c r="AA784" s="56"/>
      <c r="AB784" s="56"/>
    </row>
    <row r="785" spans="2:28" ht="15.75" customHeight="1">
      <c r="B785" s="55"/>
      <c r="C785" s="56"/>
      <c r="D785" s="56"/>
      <c r="E785" s="55"/>
      <c r="F785" s="56"/>
      <c r="G785" s="56"/>
      <c r="H785" s="56"/>
      <c r="I785" s="56"/>
      <c r="J785" s="56"/>
      <c r="K785" s="56"/>
      <c r="L785" s="56"/>
      <c r="M785" s="56"/>
      <c r="N785" s="56"/>
      <c r="O785" s="56"/>
      <c r="P785" s="56"/>
      <c r="Q785" s="56"/>
      <c r="R785" s="56"/>
      <c r="S785" s="56"/>
      <c r="T785" s="56"/>
      <c r="U785" s="56"/>
      <c r="V785" s="56"/>
      <c r="W785" s="56"/>
      <c r="X785" s="56"/>
      <c r="Y785" s="56"/>
      <c r="Z785" s="56"/>
      <c r="AA785" s="56"/>
      <c r="AB785" s="56"/>
    </row>
    <row r="786" spans="2:28" ht="15.75" customHeight="1">
      <c r="B786" s="55"/>
      <c r="C786" s="56"/>
      <c r="D786" s="56"/>
      <c r="E786" s="55"/>
      <c r="F786" s="56"/>
      <c r="G786" s="56"/>
      <c r="H786" s="56"/>
      <c r="I786" s="56"/>
      <c r="J786" s="56"/>
      <c r="K786" s="56"/>
      <c r="L786" s="56"/>
      <c r="M786" s="56"/>
      <c r="N786" s="56"/>
      <c r="O786" s="56"/>
      <c r="P786" s="56"/>
      <c r="Q786" s="56"/>
      <c r="R786" s="56"/>
      <c r="S786" s="56"/>
      <c r="T786" s="56"/>
      <c r="U786" s="56"/>
      <c r="V786" s="56"/>
      <c r="W786" s="56"/>
      <c r="X786" s="56"/>
      <c r="Y786" s="56"/>
      <c r="Z786" s="56"/>
      <c r="AA786" s="56"/>
      <c r="AB786" s="56"/>
    </row>
    <row r="787" spans="2:28" ht="15.75" customHeight="1">
      <c r="B787" s="55"/>
      <c r="C787" s="56"/>
      <c r="D787" s="56"/>
      <c r="E787" s="55"/>
      <c r="F787" s="56"/>
      <c r="G787" s="56"/>
      <c r="H787" s="56"/>
      <c r="I787" s="56"/>
      <c r="J787" s="56"/>
      <c r="K787" s="56"/>
      <c r="L787" s="56"/>
      <c r="M787" s="56"/>
      <c r="N787" s="56"/>
      <c r="O787" s="56"/>
      <c r="P787" s="56"/>
      <c r="Q787" s="56"/>
      <c r="R787" s="56"/>
      <c r="S787" s="56"/>
      <c r="T787" s="56"/>
      <c r="U787" s="56"/>
      <c r="V787" s="56"/>
      <c r="W787" s="56"/>
      <c r="X787" s="56"/>
      <c r="Y787" s="56"/>
      <c r="Z787" s="56"/>
      <c r="AA787" s="56"/>
      <c r="AB787" s="56"/>
    </row>
    <row r="788" spans="2:28" ht="15.75" customHeight="1">
      <c r="B788" s="55"/>
      <c r="C788" s="56"/>
      <c r="D788" s="56"/>
      <c r="E788" s="55"/>
      <c r="F788" s="56"/>
      <c r="G788" s="56"/>
      <c r="H788" s="56"/>
      <c r="I788" s="56"/>
      <c r="J788" s="56"/>
      <c r="K788" s="56"/>
      <c r="L788" s="56"/>
      <c r="M788" s="56"/>
      <c r="N788" s="56"/>
      <c r="O788" s="56"/>
      <c r="P788" s="56"/>
      <c r="Q788" s="56"/>
      <c r="R788" s="56"/>
      <c r="S788" s="56"/>
      <c r="T788" s="56"/>
      <c r="U788" s="56"/>
      <c r="V788" s="56"/>
      <c r="W788" s="56"/>
      <c r="X788" s="56"/>
      <c r="Y788" s="56"/>
      <c r="Z788" s="56"/>
      <c r="AA788" s="56"/>
      <c r="AB788" s="56"/>
    </row>
    <row r="789" spans="2:28" ht="15.75" customHeight="1">
      <c r="B789" s="55"/>
      <c r="C789" s="56"/>
      <c r="D789" s="56"/>
      <c r="E789" s="55"/>
      <c r="F789" s="56"/>
      <c r="G789" s="56"/>
      <c r="H789" s="56"/>
      <c r="I789" s="56"/>
      <c r="J789" s="56"/>
      <c r="K789" s="56"/>
      <c r="L789" s="56"/>
      <c r="M789" s="56"/>
      <c r="N789" s="56"/>
      <c r="O789" s="56"/>
      <c r="P789" s="56"/>
      <c r="Q789" s="56"/>
      <c r="R789" s="56"/>
      <c r="S789" s="56"/>
      <c r="T789" s="56"/>
      <c r="U789" s="56"/>
      <c r="V789" s="56"/>
      <c r="W789" s="56"/>
      <c r="X789" s="56"/>
      <c r="Y789" s="56"/>
      <c r="Z789" s="56"/>
      <c r="AA789" s="56"/>
      <c r="AB789" s="56"/>
    </row>
    <row r="790" spans="2:28" ht="15.75" customHeight="1">
      <c r="B790" s="55"/>
      <c r="C790" s="56"/>
      <c r="D790" s="56"/>
      <c r="E790" s="55"/>
      <c r="F790" s="56"/>
      <c r="G790" s="56"/>
      <c r="H790" s="56"/>
      <c r="I790" s="56"/>
      <c r="J790" s="56"/>
      <c r="K790" s="56"/>
      <c r="L790" s="56"/>
      <c r="M790" s="56"/>
      <c r="N790" s="56"/>
      <c r="O790" s="56"/>
      <c r="P790" s="56"/>
      <c r="Q790" s="56"/>
      <c r="R790" s="56"/>
      <c r="S790" s="56"/>
      <c r="T790" s="56"/>
      <c r="U790" s="56"/>
      <c r="V790" s="56"/>
      <c r="W790" s="56"/>
      <c r="X790" s="56"/>
      <c r="Y790" s="56"/>
      <c r="Z790" s="56"/>
      <c r="AA790" s="56"/>
      <c r="AB790" s="56"/>
    </row>
    <row r="791" spans="2:28" ht="15.75" customHeight="1">
      <c r="B791" s="55"/>
      <c r="C791" s="56"/>
      <c r="D791" s="56"/>
      <c r="E791" s="55"/>
      <c r="F791" s="56"/>
      <c r="G791" s="56"/>
      <c r="H791" s="56"/>
      <c r="I791" s="56"/>
      <c r="J791" s="56"/>
      <c r="K791" s="56"/>
      <c r="L791" s="56"/>
      <c r="M791" s="56"/>
      <c r="N791" s="56"/>
      <c r="O791" s="56"/>
      <c r="P791" s="56"/>
      <c r="Q791" s="56"/>
      <c r="R791" s="56"/>
      <c r="S791" s="56"/>
      <c r="T791" s="56"/>
      <c r="U791" s="56"/>
      <c r="V791" s="56"/>
      <c r="W791" s="56"/>
      <c r="X791" s="56"/>
      <c r="Y791" s="56"/>
      <c r="Z791" s="56"/>
      <c r="AA791" s="56"/>
      <c r="AB791" s="56"/>
    </row>
    <row r="792" spans="2:28" ht="15.75" customHeight="1">
      <c r="B792" s="55"/>
      <c r="C792" s="56"/>
      <c r="D792" s="56"/>
      <c r="E792" s="55"/>
      <c r="F792" s="56"/>
      <c r="G792" s="56"/>
      <c r="H792" s="56"/>
      <c r="I792" s="56"/>
      <c r="J792" s="56"/>
      <c r="K792" s="56"/>
      <c r="L792" s="56"/>
      <c r="M792" s="56"/>
      <c r="N792" s="56"/>
      <c r="O792" s="56"/>
      <c r="P792" s="56"/>
      <c r="Q792" s="56"/>
      <c r="R792" s="56"/>
      <c r="S792" s="56"/>
      <c r="T792" s="56"/>
      <c r="U792" s="56"/>
      <c r="V792" s="56"/>
      <c r="W792" s="56"/>
      <c r="X792" s="56"/>
      <c r="Y792" s="56"/>
      <c r="Z792" s="56"/>
      <c r="AA792" s="56"/>
      <c r="AB792" s="56"/>
    </row>
    <row r="793" spans="2:28" ht="15.75" customHeight="1">
      <c r="B793" s="55"/>
      <c r="C793" s="56"/>
      <c r="D793" s="56"/>
      <c r="E793" s="55"/>
      <c r="F793" s="56"/>
      <c r="G793" s="56"/>
      <c r="H793" s="56"/>
      <c r="I793" s="56"/>
      <c r="J793" s="56"/>
      <c r="K793" s="56"/>
      <c r="L793" s="56"/>
      <c r="M793" s="56"/>
      <c r="N793" s="56"/>
      <c r="O793" s="56"/>
      <c r="P793" s="56"/>
      <c r="Q793" s="56"/>
      <c r="R793" s="56"/>
      <c r="S793" s="56"/>
      <c r="T793" s="56"/>
      <c r="U793" s="56"/>
      <c r="V793" s="56"/>
      <c r="W793" s="56"/>
      <c r="X793" s="56"/>
      <c r="Y793" s="56"/>
      <c r="Z793" s="56"/>
      <c r="AA793" s="56"/>
      <c r="AB793" s="56"/>
    </row>
    <row r="794" spans="2:28" ht="15.75" customHeight="1">
      <c r="B794" s="55"/>
      <c r="C794" s="56"/>
      <c r="D794" s="56"/>
      <c r="E794" s="55"/>
      <c r="F794" s="56"/>
      <c r="G794" s="56"/>
      <c r="H794" s="56"/>
      <c r="I794" s="56"/>
      <c r="J794" s="56"/>
      <c r="K794" s="56"/>
      <c r="L794" s="56"/>
      <c r="M794" s="56"/>
      <c r="N794" s="56"/>
      <c r="O794" s="56"/>
      <c r="P794" s="56"/>
      <c r="Q794" s="56"/>
      <c r="R794" s="56"/>
      <c r="S794" s="56"/>
      <c r="T794" s="56"/>
      <c r="U794" s="56"/>
      <c r="V794" s="56"/>
      <c r="W794" s="56"/>
      <c r="X794" s="56"/>
      <c r="Y794" s="56"/>
      <c r="Z794" s="56"/>
      <c r="AA794" s="56"/>
      <c r="AB794" s="56"/>
    </row>
    <row r="795" spans="2:28" ht="15.75" customHeight="1">
      <c r="B795" s="55"/>
      <c r="C795" s="56"/>
      <c r="D795" s="56"/>
      <c r="E795" s="55"/>
      <c r="F795" s="56"/>
      <c r="G795" s="56"/>
      <c r="H795" s="56"/>
      <c r="I795" s="56"/>
      <c r="J795" s="56"/>
      <c r="K795" s="56"/>
      <c r="L795" s="56"/>
      <c r="M795" s="56"/>
      <c r="N795" s="56"/>
      <c r="O795" s="56"/>
      <c r="P795" s="56"/>
      <c r="Q795" s="56"/>
      <c r="R795" s="56"/>
      <c r="S795" s="56"/>
      <c r="T795" s="56"/>
      <c r="U795" s="56"/>
      <c r="V795" s="56"/>
      <c r="W795" s="56"/>
      <c r="X795" s="56"/>
      <c r="Y795" s="56"/>
      <c r="Z795" s="56"/>
      <c r="AA795" s="56"/>
      <c r="AB795" s="56"/>
    </row>
    <row r="796" spans="2:28" ht="15.75" customHeight="1">
      <c r="B796" s="55"/>
      <c r="C796" s="56"/>
      <c r="D796" s="56"/>
      <c r="E796" s="55"/>
      <c r="F796" s="56"/>
      <c r="G796" s="56"/>
      <c r="H796" s="56"/>
      <c r="I796" s="56"/>
      <c r="J796" s="56"/>
      <c r="K796" s="56"/>
      <c r="L796" s="56"/>
      <c r="M796" s="56"/>
      <c r="N796" s="56"/>
      <c r="O796" s="56"/>
      <c r="P796" s="56"/>
      <c r="Q796" s="56"/>
      <c r="R796" s="56"/>
      <c r="S796" s="56"/>
      <c r="T796" s="56"/>
      <c r="U796" s="56"/>
      <c r="V796" s="56"/>
      <c r="W796" s="56"/>
      <c r="X796" s="56"/>
      <c r="Y796" s="56"/>
      <c r="Z796" s="56"/>
      <c r="AA796" s="56"/>
      <c r="AB796" s="56"/>
    </row>
    <row r="797" spans="2:28" ht="15.75" customHeight="1">
      <c r="B797" s="55"/>
      <c r="C797" s="56"/>
      <c r="D797" s="56"/>
      <c r="E797" s="55"/>
      <c r="F797" s="56"/>
      <c r="G797" s="56"/>
      <c r="H797" s="56"/>
      <c r="I797" s="56"/>
      <c r="J797" s="56"/>
      <c r="K797" s="56"/>
      <c r="L797" s="56"/>
      <c r="M797" s="56"/>
      <c r="N797" s="56"/>
      <c r="O797" s="56"/>
      <c r="P797" s="56"/>
      <c r="Q797" s="56"/>
      <c r="R797" s="56"/>
      <c r="S797" s="56"/>
      <c r="T797" s="56"/>
      <c r="U797" s="56"/>
      <c r="V797" s="56"/>
      <c r="W797" s="56"/>
      <c r="X797" s="56"/>
      <c r="Y797" s="56"/>
      <c r="Z797" s="56"/>
      <c r="AA797" s="56"/>
      <c r="AB797" s="56"/>
    </row>
    <row r="798" spans="2:28" ht="15.75" customHeight="1">
      <c r="B798" s="55"/>
      <c r="C798" s="56"/>
      <c r="D798" s="56"/>
      <c r="E798" s="55"/>
      <c r="F798" s="56"/>
      <c r="G798" s="56"/>
      <c r="H798" s="56"/>
      <c r="I798" s="56"/>
      <c r="J798" s="56"/>
      <c r="K798" s="56"/>
      <c r="L798" s="56"/>
      <c r="M798" s="56"/>
      <c r="N798" s="56"/>
      <c r="O798" s="56"/>
      <c r="P798" s="56"/>
      <c r="Q798" s="56"/>
      <c r="R798" s="56"/>
      <c r="S798" s="56"/>
      <c r="T798" s="56"/>
      <c r="U798" s="56"/>
      <c r="V798" s="56"/>
      <c r="W798" s="56"/>
      <c r="X798" s="56"/>
      <c r="Y798" s="56"/>
      <c r="Z798" s="56"/>
      <c r="AA798" s="56"/>
      <c r="AB798" s="56"/>
    </row>
    <row r="799" spans="2:28" ht="15.75" customHeight="1">
      <c r="B799" s="55"/>
      <c r="C799" s="56"/>
      <c r="D799" s="56"/>
      <c r="E799" s="55"/>
      <c r="F799" s="56"/>
      <c r="G799" s="56"/>
      <c r="H799" s="56"/>
      <c r="I799" s="56"/>
      <c r="J799" s="56"/>
      <c r="K799" s="56"/>
      <c r="L799" s="56"/>
      <c r="M799" s="56"/>
      <c r="N799" s="56"/>
      <c r="O799" s="56"/>
      <c r="P799" s="56"/>
      <c r="Q799" s="56"/>
      <c r="R799" s="56"/>
      <c r="S799" s="56"/>
      <c r="T799" s="56"/>
      <c r="U799" s="56"/>
      <c r="V799" s="56"/>
      <c r="W799" s="56"/>
      <c r="X799" s="56"/>
      <c r="Y799" s="56"/>
      <c r="Z799" s="56"/>
      <c r="AA799" s="56"/>
      <c r="AB799" s="56"/>
    </row>
    <row r="800" spans="2:28" ht="15.75" customHeight="1">
      <c r="B800" s="55"/>
      <c r="C800" s="56"/>
      <c r="D800" s="56"/>
      <c r="E800" s="55"/>
      <c r="F800" s="56"/>
      <c r="G800" s="56"/>
      <c r="H800" s="56"/>
      <c r="I800" s="56"/>
      <c r="J800" s="56"/>
      <c r="K800" s="56"/>
      <c r="L800" s="56"/>
      <c r="M800" s="56"/>
      <c r="N800" s="56"/>
      <c r="O800" s="56"/>
      <c r="P800" s="56"/>
      <c r="Q800" s="56"/>
      <c r="R800" s="56"/>
      <c r="S800" s="56"/>
      <c r="T800" s="56"/>
      <c r="U800" s="56"/>
      <c r="V800" s="56"/>
      <c r="W800" s="56"/>
      <c r="X800" s="56"/>
      <c r="Y800" s="56"/>
      <c r="Z800" s="56"/>
      <c r="AA800" s="56"/>
      <c r="AB800" s="56"/>
    </row>
    <row r="801" spans="2:28" ht="15.75" customHeight="1">
      <c r="B801" s="55"/>
      <c r="C801" s="56"/>
      <c r="D801" s="56"/>
      <c r="E801" s="55"/>
      <c r="F801" s="56"/>
      <c r="G801" s="56"/>
      <c r="H801" s="56"/>
      <c r="I801" s="56"/>
      <c r="J801" s="56"/>
      <c r="K801" s="56"/>
      <c r="L801" s="56"/>
      <c r="M801" s="56"/>
      <c r="N801" s="56"/>
      <c r="O801" s="56"/>
      <c r="P801" s="56"/>
      <c r="Q801" s="56"/>
      <c r="R801" s="56"/>
      <c r="S801" s="56"/>
      <c r="T801" s="56"/>
      <c r="U801" s="56"/>
      <c r="V801" s="56"/>
      <c r="W801" s="56"/>
      <c r="X801" s="56"/>
      <c r="Y801" s="56"/>
      <c r="Z801" s="56"/>
      <c r="AA801" s="56"/>
      <c r="AB801" s="56"/>
    </row>
    <row r="802" spans="2:28" ht="15.75" customHeight="1">
      <c r="B802" s="55"/>
      <c r="C802" s="56"/>
      <c r="D802" s="56"/>
      <c r="E802" s="55"/>
      <c r="F802" s="56"/>
      <c r="G802" s="56"/>
      <c r="H802" s="56"/>
      <c r="I802" s="56"/>
      <c r="J802" s="56"/>
      <c r="K802" s="56"/>
      <c r="L802" s="56"/>
      <c r="M802" s="56"/>
      <c r="N802" s="56"/>
      <c r="O802" s="56"/>
      <c r="P802" s="56"/>
      <c r="Q802" s="56"/>
      <c r="R802" s="56"/>
      <c r="S802" s="56"/>
      <c r="T802" s="56"/>
      <c r="U802" s="56"/>
      <c r="V802" s="56"/>
      <c r="W802" s="56"/>
      <c r="X802" s="56"/>
      <c r="Y802" s="56"/>
      <c r="Z802" s="56"/>
      <c r="AA802" s="56"/>
      <c r="AB802" s="56"/>
    </row>
    <row r="803" spans="2:28" ht="15.75" customHeight="1">
      <c r="B803" s="55"/>
      <c r="C803" s="56"/>
      <c r="D803" s="56"/>
      <c r="E803" s="55"/>
      <c r="F803" s="56"/>
      <c r="G803" s="56"/>
      <c r="H803" s="56"/>
      <c r="I803" s="56"/>
      <c r="J803" s="56"/>
      <c r="K803" s="56"/>
      <c r="L803" s="56"/>
      <c r="M803" s="56"/>
      <c r="N803" s="56"/>
      <c r="O803" s="56"/>
      <c r="P803" s="56"/>
      <c r="Q803" s="56"/>
      <c r="R803" s="56"/>
      <c r="S803" s="56"/>
      <c r="T803" s="56"/>
      <c r="U803" s="56"/>
      <c r="V803" s="56"/>
      <c r="W803" s="56"/>
      <c r="X803" s="56"/>
      <c r="Y803" s="56"/>
      <c r="Z803" s="56"/>
      <c r="AA803" s="56"/>
      <c r="AB803" s="56"/>
    </row>
    <row r="804" spans="2:28" ht="15.75" customHeight="1">
      <c r="B804" s="55"/>
      <c r="C804" s="56"/>
      <c r="D804" s="56"/>
      <c r="E804" s="55"/>
      <c r="F804" s="56"/>
      <c r="G804" s="56"/>
      <c r="H804" s="56"/>
      <c r="I804" s="56"/>
      <c r="J804" s="56"/>
      <c r="K804" s="56"/>
      <c r="L804" s="56"/>
      <c r="M804" s="56"/>
      <c r="N804" s="56"/>
      <c r="O804" s="56"/>
      <c r="P804" s="56"/>
      <c r="Q804" s="56"/>
      <c r="R804" s="56"/>
      <c r="S804" s="56"/>
      <c r="T804" s="56"/>
      <c r="U804" s="56"/>
      <c r="V804" s="56"/>
      <c r="W804" s="56"/>
      <c r="X804" s="56"/>
      <c r="Y804" s="56"/>
      <c r="Z804" s="56"/>
      <c r="AA804" s="56"/>
      <c r="AB804" s="56"/>
    </row>
    <row r="805" spans="2:28" ht="15.75" customHeight="1">
      <c r="B805" s="55"/>
      <c r="C805" s="56"/>
      <c r="D805" s="56"/>
      <c r="E805" s="55"/>
      <c r="F805" s="56"/>
      <c r="G805" s="56"/>
      <c r="H805" s="56"/>
      <c r="I805" s="56"/>
      <c r="J805" s="56"/>
      <c r="K805" s="56"/>
      <c r="L805" s="56"/>
      <c r="M805" s="56"/>
      <c r="N805" s="56"/>
      <c r="O805" s="56"/>
      <c r="P805" s="56"/>
      <c r="Q805" s="56"/>
      <c r="R805" s="56"/>
      <c r="S805" s="56"/>
      <c r="T805" s="56"/>
      <c r="U805" s="56"/>
      <c r="V805" s="56"/>
      <c r="W805" s="56"/>
      <c r="X805" s="56"/>
      <c r="Y805" s="56"/>
      <c r="Z805" s="56"/>
      <c r="AA805" s="56"/>
      <c r="AB805" s="56"/>
    </row>
    <row r="806" spans="2:28" ht="15.75" customHeight="1">
      <c r="B806" s="55"/>
      <c r="C806" s="56"/>
      <c r="D806" s="56"/>
      <c r="E806" s="55"/>
      <c r="F806" s="56"/>
      <c r="G806" s="56"/>
      <c r="H806" s="56"/>
      <c r="I806" s="56"/>
      <c r="J806" s="56"/>
      <c r="K806" s="56"/>
      <c r="L806" s="56"/>
      <c r="M806" s="56"/>
      <c r="N806" s="56"/>
      <c r="O806" s="56"/>
      <c r="P806" s="56"/>
      <c r="Q806" s="56"/>
      <c r="R806" s="56"/>
      <c r="S806" s="56"/>
      <c r="T806" s="56"/>
      <c r="U806" s="56"/>
      <c r="V806" s="56"/>
      <c r="W806" s="56"/>
      <c r="X806" s="56"/>
      <c r="Y806" s="56"/>
      <c r="Z806" s="56"/>
      <c r="AA806" s="56"/>
      <c r="AB806" s="56"/>
    </row>
    <row r="807" spans="2:28" ht="15.75" customHeight="1">
      <c r="B807" s="55"/>
      <c r="C807" s="56"/>
      <c r="D807" s="56"/>
      <c r="E807" s="55"/>
      <c r="F807" s="56"/>
      <c r="G807" s="56"/>
      <c r="H807" s="56"/>
      <c r="I807" s="56"/>
      <c r="J807" s="56"/>
      <c r="K807" s="56"/>
      <c r="L807" s="56"/>
      <c r="M807" s="56"/>
      <c r="N807" s="56"/>
      <c r="O807" s="56"/>
      <c r="P807" s="56"/>
      <c r="Q807" s="56"/>
      <c r="R807" s="56"/>
      <c r="S807" s="56"/>
      <c r="T807" s="56"/>
      <c r="U807" s="56"/>
      <c r="V807" s="56"/>
      <c r="W807" s="56"/>
      <c r="X807" s="56"/>
      <c r="Y807" s="56"/>
      <c r="Z807" s="56"/>
      <c r="AA807" s="56"/>
      <c r="AB807" s="56"/>
    </row>
    <row r="808" spans="2:28" ht="15.75" customHeight="1">
      <c r="B808" s="55"/>
      <c r="C808" s="56"/>
      <c r="D808" s="56"/>
      <c r="E808" s="55"/>
      <c r="F808" s="56"/>
      <c r="G808" s="56"/>
      <c r="H808" s="56"/>
      <c r="I808" s="56"/>
      <c r="J808" s="56"/>
      <c r="K808" s="56"/>
      <c r="L808" s="56"/>
      <c r="M808" s="56"/>
      <c r="N808" s="56"/>
      <c r="O808" s="56"/>
      <c r="P808" s="56"/>
      <c r="Q808" s="56"/>
      <c r="R808" s="56"/>
      <c r="S808" s="56"/>
      <c r="T808" s="56"/>
      <c r="U808" s="56"/>
      <c r="V808" s="56"/>
      <c r="W808" s="56"/>
      <c r="X808" s="56"/>
      <c r="Y808" s="56"/>
      <c r="Z808" s="56"/>
      <c r="AA808" s="56"/>
      <c r="AB808" s="56"/>
    </row>
    <row r="809" spans="2:28" ht="15.75" customHeight="1">
      <c r="B809" s="55"/>
      <c r="C809" s="56"/>
      <c r="D809" s="56"/>
      <c r="E809" s="55"/>
      <c r="F809" s="56"/>
      <c r="G809" s="56"/>
      <c r="H809" s="56"/>
      <c r="I809" s="56"/>
      <c r="J809" s="56"/>
      <c r="K809" s="56"/>
      <c r="L809" s="56"/>
      <c r="M809" s="56"/>
      <c r="N809" s="56"/>
      <c r="O809" s="56"/>
      <c r="P809" s="56"/>
      <c r="Q809" s="56"/>
      <c r="R809" s="56"/>
      <c r="S809" s="56"/>
      <c r="T809" s="56"/>
      <c r="U809" s="56"/>
      <c r="V809" s="56"/>
      <c r="W809" s="56"/>
      <c r="X809" s="56"/>
      <c r="Y809" s="56"/>
      <c r="Z809" s="56"/>
      <c r="AA809" s="56"/>
      <c r="AB809" s="56"/>
    </row>
    <row r="810" spans="2:28" ht="15.75" customHeight="1">
      <c r="B810" s="55"/>
      <c r="C810" s="56"/>
      <c r="D810" s="56"/>
      <c r="E810" s="55"/>
      <c r="F810" s="56"/>
      <c r="G810" s="56"/>
      <c r="H810" s="56"/>
      <c r="I810" s="56"/>
      <c r="J810" s="56"/>
      <c r="K810" s="56"/>
      <c r="L810" s="56"/>
      <c r="M810" s="56"/>
      <c r="N810" s="56"/>
      <c r="O810" s="56"/>
      <c r="P810" s="56"/>
      <c r="Q810" s="56"/>
      <c r="R810" s="56"/>
      <c r="S810" s="56"/>
      <c r="T810" s="56"/>
      <c r="U810" s="56"/>
      <c r="V810" s="56"/>
      <c r="W810" s="56"/>
      <c r="X810" s="56"/>
      <c r="Y810" s="56"/>
      <c r="Z810" s="56"/>
      <c r="AA810" s="56"/>
      <c r="AB810" s="56"/>
    </row>
    <row r="811" spans="2:28" ht="15.75" customHeight="1">
      <c r="B811" s="55"/>
      <c r="C811" s="56"/>
      <c r="D811" s="56"/>
      <c r="E811" s="55"/>
      <c r="F811" s="56"/>
      <c r="G811" s="56"/>
      <c r="H811" s="56"/>
      <c r="I811" s="56"/>
      <c r="J811" s="56"/>
      <c r="K811" s="56"/>
      <c r="L811" s="56"/>
      <c r="M811" s="56"/>
      <c r="N811" s="56"/>
      <c r="O811" s="56"/>
      <c r="P811" s="56"/>
      <c r="Q811" s="56"/>
      <c r="R811" s="56"/>
      <c r="S811" s="56"/>
      <c r="T811" s="56"/>
      <c r="U811" s="56"/>
      <c r="V811" s="56"/>
      <c r="W811" s="56"/>
      <c r="X811" s="56"/>
      <c r="Y811" s="56"/>
      <c r="Z811" s="56"/>
      <c r="AA811" s="56"/>
      <c r="AB811" s="56"/>
    </row>
    <row r="812" spans="2:28" ht="15.75" customHeight="1">
      <c r="B812" s="55"/>
      <c r="C812" s="56"/>
      <c r="D812" s="56"/>
      <c r="E812" s="55"/>
      <c r="F812" s="56"/>
      <c r="G812" s="56"/>
      <c r="H812" s="56"/>
      <c r="I812" s="56"/>
      <c r="J812" s="56"/>
      <c r="K812" s="56"/>
      <c r="L812" s="56"/>
      <c r="M812" s="56"/>
      <c r="N812" s="56"/>
      <c r="O812" s="56"/>
      <c r="P812" s="56"/>
      <c r="Q812" s="56"/>
      <c r="R812" s="56"/>
      <c r="S812" s="56"/>
      <c r="T812" s="56"/>
      <c r="U812" s="56"/>
      <c r="V812" s="56"/>
      <c r="W812" s="56"/>
      <c r="X812" s="56"/>
      <c r="Y812" s="56"/>
      <c r="Z812" s="56"/>
      <c r="AA812" s="56"/>
      <c r="AB812" s="56"/>
    </row>
    <row r="813" spans="2:28" ht="15.75" customHeight="1">
      <c r="B813" s="55"/>
      <c r="C813" s="56"/>
      <c r="D813" s="56"/>
      <c r="E813" s="55"/>
      <c r="F813" s="56"/>
      <c r="G813" s="56"/>
      <c r="H813" s="56"/>
      <c r="I813" s="56"/>
      <c r="J813" s="56"/>
      <c r="K813" s="56"/>
      <c r="L813" s="56"/>
      <c r="M813" s="56"/>
      <c r="N813" s="56"/>
      <c r="O813" s="56"/>
      <c r="P813" s="56"/>
      <c r="Q813" s="56"/>
      <c r="R813" s="56"/>
      <c r="S813" s="56"/>
      <c r="T813" s="56"/>
      <c r="U813" s="56"/>
      <c r="V813" s="56"/>
      <c r="W813" s="56"/>
      <c r="X813" s="56"/>
      <c r="Y813" s="56"/>
      <c r="Z813" s="56"/>
      <c r="AA813" s="56"/>
      <c r="AB813" s="56"/>
    </row>
    <row r="814" spans="2:28" ht="15.75" customHeight="1">
      <c r="B814" s="55"/>
      <c r="C814" s="56"/>
      <c r="D814" s="56"/>
      <c r="E814" s="55"/>
      <c r="F814" s="56"/>
      <c r="G814" s="56"/>
      <c r="H814" s="56"/>
      <c r="I814" s="56"/>
      <c r="J814" s="56"/>
      <c r="K814" s="56"/>
      <c r="L814" s="56"/>
      <c r="M814" s="56"/>
      <c r="N814" s="56"/>
      <c r="O814" s="56"/>
      <c r="P814" s="56"/>
      <c r="Q814" s="56"/>
      <c r="R814" s="56"/>
      <c r="S814" s="56"/>
      <c r="T814" s="56"/>
      <c r="U814" s="56"/>
      <c r="V814" s="56"/>
      <c r="W814" s="56"/>
      <c r="X814" s="56"/>
      <c r="Y814" s="56"/>
      <c r="Z814" s="56"/>
      <c r="AA814" s="56"/>
      <c r="AB814" s="56"/>
    </row>
    <row r="815" spans="2:28" ht="15.75" customHeight="1">
      <c r="B815" s="55"/>
      <c r="C815" s="56"/>
      <c r="D815" s="56"/>
      <c r="E815" s="55"/>
      <c r="F815" s="56"/>
      <c r="G815" s="56"/>
      <c r="H815" s="56"/>
      <c r="I815" s="56"/>
      <c r="J815" s="56"/>
      <c r="K815" s="56"/>
      <c r="L815" s="56"/>
      <c r="M815" s="56"/>
      <c r="N815" s="56"/>
      <c r="O815" s="56"/>
      <c r="P815" s="56"/>
      <c r="Q815" s="56"/>
      <c r="R815" s="56"/>
      <c r="S815" s="56"/>
      <c r="T815" s="56"/>
      <c r="U815" s="56"/>
      <c r="V815" s="56"/>
      <c r="W815" s="56"/>
      <c r="X815" s="56"/>
      <c r="Y815" s="56"/>
      <c r="Z815" s="56"/>
      <c r="AA815" s="56"/>
      <c r="AB815" s="56"/>
    </row>
    <row r="816" spans="2:28" ht="15.75" customHeight="1">
      <c r="B816" s="55"/>
      <c r="C816" s="56"/>
      <c r="D816" s="56"/>
      <c r="E816" s="55"/>
      <c r="F816" s="56"/>
      <c r="G816" s="56"/>
      <c r="H816" s="56"/>
      <c r="I816" s="56"/>
      <c r="J816" s="56"/>
      <c r="K816" s="56"/>
      <c r="L816" s="56"/>
      <c r="M816" s="56"/>
      <c r="N816" s="56"/>
      <c r="O816" s="56"/>
      <c r="P816" s="56"/>
      <c r="Q816" s="56"/>
      <c r="R816" s="56"/>
      <c r="S816" s="56"/>
      <c r="T816" s="56"/>
      <c r="U816" s="56"/>
      <c r="V816" s="56"/>
      <c r="W816" s="56"/>
      <c r="X816" s="56"/>
      <c r="Y816" s="56"/>
      <c r="Z816" s="56"/>
      <c r="AA816" s="56"/>
      <c r="AB816" s="56"/>
    </row>
    <row r="817" spans="2:28" ht="15.75" customHeight="1">
      <c r="B817" s="55"/>
      <c r="C817" s="56"/>
      <c r="D817" s="56"/>
      <c r="E817" s="55"/>
      <c r="F817" s="56"/>
      <c r="G817" s="56"/>
      <c r="H817" s="56"/>
      <c r="I817" s="56"/>
      <c r="J817" s="56"/>
      <c r="K817" s="56"/>
      <c r="L817" s="56"/>
      <c r="M817" s="56"/>
      <c r="N817" s="56"/>
      <c r="O817" s="56"/>
      <c r="P817" s="56"/>
      <c r="Q817" s="56"/>
      <c r="R817" s="56"/>
      <c r="S817" s="56"/>
      <c r="T817" s="56"/>
      <c r="U817" s="56"/>
      <c r="V817" s="56"/>
      <c r="W817" s="56"/>
      <c r="X817" s="56"/>
      <c r="Y817" s="56"/>
      <c r="Z817" s="56"/>
      <c r="AA817" s="56"/>
      <c r="AB817" s="56"/>
    </row>
    <row r="818" spans="2:28" ht="15.75" customHeight="1">
      <c r="B818" s="55"/>
      <c r="C818" s="56"/>
      <c r="D818" s="56"/>
      <c r="E818" s="55"/>
      <c r="F818" s="56"/>
      <c r="G818" s="56"/>
      <c r="H818" s="56"/>
      <c r="I818" s="56"/>
      <c r="J818" s="56"/>
      <c r="K818" s="56"/>
      <c r="L818" s="56"/>
      <c r="M818" s="56"/>
      <c r="N818" s="56"/>
      <c r="O818" s="56"/>
      <c r="P818" s="56"/>
      <c r="Q818" s="56"/>
      <c r="R818" s="56"/>
      <c r="S818" s="56"/>
      <c r="T818" s="56"/>
      <c r="U818" s="56"/>
      <c r="V818" s="56"/>
      <c r="W818" s="56"/>
      <c r="X818" s="56"/>
      <c r="Y818" s="56"/>
      <c r="Z818" s="56"/>
      <c r="AA818" s="56"/>
      <c r="AB818" s="56"/>
    </row>
    <row r="819" spans="2:28" ht="15.75" customHeight="1">
      <c r="B819" s="55"/>
      <c r="C819" s="56"/>
      <c r="D819" s="56"/>
      <c r="E819" s="55"/>
      <c r="F819" s="56"/>
      <c r="G819" s="56"/>
      <c r="H819" s="56"/>
      <c r="I819" s="56"/>
      <c r="J819" s="56"/>
      <c r="K819" s="56"/>
      <c r="L819" s="56"/>
      <c r="M819" s="56"/>
      <c r="N819" s="56"/>
      <c r="O819" s="56"/>
      <c r="P819" s="56"/>
      <c r="Q819" s="56"/>
      <c r="R819" s="56"/>
      <c r="S819" s="56"/>
      <c r="T819" s="56"/>
      <c r="U819" s="56"/>
      <c r="V819" s="56"/>
      <c r="W819" s="56"/>
      <c r="X819" s="56"/>
      <c r="Y819" s="56"/>
      <c r="Z819" s="56"/>
      <c r="AA819" s="56"/>
      <c r="AB819" s="56"/>
    </row>
    <row r="820" spans="2:28" ht="15.75" customHeight="1">
      <c r="B820" s="55"/>
      <c r="C820" s="56"/>
      <c r="D820" s="56"/>
      <c r="E820" s="55"/>
      <c r="F820" s="56"/>
      <c r="G820" s="56"/>
      <c r="H820" s="56"/>
      <c r="I820" s="56"/>
      <c r="J820" s="56"/>
      <c r="K820" s="56"/>
      <c r="L820" s="56"/>
      <c r="M820" s="56"/>
      <c r="N820" s="56"/>
      <c r="O820" s="56"/>
      <c r="P820" s="56"/>
      <c r="Q820" s="56"/>
      <c r="R820" s="56"/>
      <c r="S820" s="56"/>
      <c r="T820" s="56"/>
      <c r="U820" s="56"/>
      <c r="V820" s="56"/>
      <c r="W820" s="56"/>
      <c r="X820" s="56"/>
      <c r="Y820" s="56"/>
      <c r="Z820" s="56"/>
      <c r="AA820" s="56"/>
      <c r="AB820" s="56"/>
    </row>
    <row r="821" spans="2:28" ht="15.75" customHeight="1">
      <c r="B821" s="55"/>
      <c r="C821" s="56"/>
      <c r="D821" s="56"/>
      <c r="E821" s="55"/>
      <c r="F821" s="56"/>
      <c r="G821" s="56"/>
      <c r="H821" s="56"/>
      <c r="I821" s="56"/>
      <c r="J821" s="56"/>
      <c r="K821" s="56"/>
      <c r="L821" s="56"/>
      <c r="M821" s="56"/>
      <c r="N821" s="56"/>
      <c r="O821" s="56"/>
      <c r="P821" s="56"/>
      <c r="Q821" s="56"/>
      <c r="R821" s="56"/>
      <c r="S821" s="56"/>
      <c r="T821" s="56"/>
      <c r="U821" s="56"/>
      <c r="V821" s="56"/>
      <c r="W821" s="56"/>
      <c r="X821" s="56"/>
      <c r="Y821" s="56"/>
      <c r="Z821" s="56"/>
      <c r="AA821" s="56"/>
      <c r="AB821" s="56"/>
    </row>
    <row r="822" spans="2:28" ht="15.75" customHeight="1">
      <c r="B822" s="55"/>
      <c r="C822" s="56"/>
      <c r="D822" s="56"/>
      <c r="E822" s="55"/>
      <c r="F822" s="56"/>
      <c r="G822" s="56"/>
      <c r="H822" s="56"/>
      <c r="I822" s="56"/>
      <c r="J822" s="56"/>
      <c r="K822" s="56"/>
      <c r="L822" s="56"/>
      <c r="M822" s="56"/>
      <c r="N822" s="56"/>
      <c r="O822" s="56"/>
      <c r="P822" s="56"/>
      <c r="Q822" s="56"/>
      <c r="R822" s="56"/>
      <c r="S822" s="56"/>
      <c r="T822" s="56"/>
      <c r="U822" s="56"/>
      <c r="V822" s="56"/>
      <c r="W822" s="56"/>
      <c r="X822" s="56"/>
      <c r="Y822" s="56"/>
      <c r="Z822" s="56"/>
      <c r="AA822" s="56"/>
      <c r="AB822" s="56"/>
    </row>
    <row r="823" spans="2:28" ht="15.75" customHeight="1">
      <c r="B823" s="55"/>
      <c r="C823" s="56"/>
      <c r="D823" s="56"/>
      <c r="E823" s="55"/>
      <c r="F823" s="56"/>
      <c r="G823" s="56"/>
      <c r="H823" s="56"/>
      <c r="I823" s="56"/>
      <c r="J823" s="56"/>
      <c r="K823" s="56"/>
      <c r="L823" s="56"/>
      <c r="M823" s="56"/>
      <c r="N823" s="56"/>
      <c r="O823" s="56"/>
      <c r="P823" s="56"/>
      <c r="Q823" s="56"/>
      <c r="R823" s="56"/>
      <c r="S823" s="56"/>
      <c r="T823" s="56"/>
      <c r="U823" s="56"/>
      <c r="V823" s="56"/>
      <c r="W823" s="56"/>
      <c r="X823" s="56"/>
      <c r="Y823" s="56"/>
      <c r="Z823" s="56"/>
      <c r="AA823" s="56"/>
      <c r="AB823" s="56"/>
    </row>
    <row r="824" spans="2:28" ht="15.75" customHeight="1">
      <c r="B824" s="55"/>
      <c r="C824" s="56"/>
      <c r="D824" s="56"/>
      <c r="E824" s="55"/>
      <c r="F824" s="56"/>
      <c r="G824" s="56"/>
      <c r="H824" s="56"/>
      <c r="I824" s="56"/>
      <c r="J824" s="56"/>
      <c r="K824" s="56"/>
      <c r="L824" s="56"/>
      <c r="M824" s="56"/>
      <c r="N824" s="56"/>
      <c r="O824" s="56"/>
      <c r="P824" s="56"/>
      <c r="Q824" s="56"/>
      <c r="R824" s="56"/>
      <c r="S824" s="56"/>
      <c r="T824" s="56"/>
      <c r="U824" s="56"/>
      <c r="V824" s="56"/>
      <c r="W824" s="56"/>
      <c r="X824" s="56"/>
      <c r="Y824" s="56"/>
      <c r="Z824" s="56"/>
      <c r="AA824" s="56"/>
      <c r="AB824" s="56"/>
    </row>
    <row r="825" spans="2:28" ht="15.75" customHeight="1">
      <c r="B825" s="55"/>
      <c r="C825" s="56"/>
      <c r="D825" s="56"/>
      <c r="E825" s="55"/>
      <c r="F825" s="56"/>
      <c r="G825" s="56"/>
      <c r="H825" s="56"/>
      <c r="I825" s="56"/>
      <c r="J825" s="56"/>
      <c r="K825" s="56"/>
      <c r="L825" s="56"/>
      <c r="M825" s="56"/>
      <c r="N825" s="56"/>
      <c r="O825" s="56"/>
      <c r="P825" s="56"/>
      <c r="Q825" s="56"/>
      <c r="R825" s="56"/>
      <c r="S825" s="56"/>
      <c r="T825" s="56"/>
      <c r="U825" s="56"/>
      <c r="V825" s="56"/>
      <c r="W825" s="56"/>
      <c r="X825" s="56"/>
      <c r="Y825" s="56"/>
      <c r="Z825" s="56"/>
      <c r="AA825" s="56"/>
      <c r="AB825" s="56"/>
    </row>
    <row r="826" spans="2:28" ht="15.75" customHeight="1">
      <c r="B826" s="55"/>
      <c r="C826" s="56"/>
      <c r="D826" s="56"/>
      <c r="E826" s="55"/>
      <c r="F826" s="56"/>
      <c r="G826" s="56"/>
      <c r="H826" s="56"/>
      <c r="I826" s="56"/>
      <c r="J826" s="56"/>
      <c r="K826" s="56"/>
      <c r="L826" s="56"/>
      <c r="M826" s="56"/>
      <c r="N826" s="56"/>
      <c r="O826" s="56"/>
      <c r="P826" s="56"/>
      <c r="Q826" s="56"/>
      <c r="R826" s="56"/>
      <c r="S826" s="56"/>
      <c r="T826" s="56"/>
      <c r="U826" s="56"/>
      <c r="V826" s="56"/>
      <c r="W826" s="56"/>
      <c r="X826" s="56"/>
      <c r="Y826" s="56"/>
      <c r="Z826" s="56"/>
      <c r="AA826" s="56"/>
      <c r="AB826" s="56"/>
    </row>
    <row r="827" spans="2:28" ht="15.75" customHeight="1">
      <c r="B827" s="55"/>
      <c r="C827" s="56"/>
      <c r="D827" s="56"/>
      <c r="E827" s="55"/>
      <c r="F827" s="56"/>
      <c r="G827" s="56"/>
      <c r="H827" s="56"/>
      <c r="I827" s="56"/>
      <c r="J827" s="56"/>
      <c r="K827" s="56"/>
      <c r="L827" s="56"/>
      <c r="M827" s="56"/>
      <c r="N827" s="56"/>
      <c r="O827" s="56"/>
      <c r="P827" s="56"/>
      <c r="Q827" s="56"/>
      <c r="R827" s="56"/>
      <c r="S827" s="56"/>
      <c r="T827" s="56"/>
      <c r="U827" s="56"/>
      <c r="V827" s="56"/>
      <c r="W827" s="56"/>
      <c r="X827" s="56"/>
      <c r="Y827" s="56"/>
      <c r="Z827" s="56"/>
      <c r="AA827" s="56"/>
      <c r="AB827" s="56"/>
    </row>
    <row r="828" spans="2:28" ht="15.75" customHeight="1">
      <c r="B828" s="55"/>
      <c r="C828" s="56"/>
      <c r="D828" s="56"/>
      <c r="E828" s="55"/>
      <c r="F828" s="56"/>
      <c r="G828" s="56"/>
      <c r="H828" s="56"/>
      <c r="I828" s="56"/>
      <c r="J828" s="56"/>
      <c r="K828" s="56"/>
      <c r="L828" s="56"/>
      <c r="M828" s="56"/>
      <c r="N828" s="56"/>
      <c r="O828" s="56"/>
      <c r="P828" s="56"/>
      <c r="Q828" s="56"/>
      <c r="R828" s="56"/>
      <c r="S828" s="56"/>
      <c r="T828" s="56"/>
      <c r="U828" s="56"/>
      <c r="V828" s="56"/>
      <c r="W828" s="56"/>
      <c r="X828" s="56"/>
      <c r="Y828" s="56"/>
      <c r="Z828" s="56"/>
      <c r="AA828" s="56"/>
      <c r="AB828" s="56"/>
    </row>
    <row r="829" spans="2:28" ht="15.75" customHeight="1">
      <c r="B829" s="55"/>
      <c r="C829" s="56"/>
      <c r="D829" s="56"/>
      <c r="E829" s="55"/>
      <c r="F829" s="56"/>
      <c r="G829" s="56"/>
      <c r="H829" s="56"/>
      <c r="I829" s="56"/>
      <c r="J829" s="56"/>
      <c r="K829" s="56"/>
      <c r="L829" s="56"/>
      <c r="M829" s="56"/>
      <c r="N829" s="56"/>
      <c r="O829" s="56"/>
      <c r="P829" s="56"/>
      <c r="Q829" s="56"/>
      <c r="R829" s="56"/>
      <c r="S829" s="56"/>
      <c r="T829" s="56"/>
      <c r="U829" s="56"/>
      <c r="V829" s="56"/>
      <c r="W829" s="56"/>
      <c r="X829" s="56"/>
      <c r="Y829" s="56"/>
      <c r="Z829" s="56"/>
      <c r="AA829" s="56"/>
      <c r="AB829" s="56"/>
    </row>
    <row r="830" spans="2:28" ht="15.75" customHeight="1">
      <c r="B830" s="55"/>
      <c r="C830" s="56"/>
      <c r="D830" s="56"/>
      <c r="E830" s="55"/>
      <c r="F830" s="56"/>
      <c r="G830" s="56"/>
      <c r="H830" s="56"/>
      <c r="I830" s="56"/>
      <c r="J830" s="56"/>
      <c r="K830" s="56"/>
      <c r="L830" s="56"/>
      <c r="M830" s="56"/>
      <c r="N830" s="56"/>
      <c r="O830" s="56"/>
      <c r="P830" s="56"/>
      <c r="Q830" s="56"/>
      <c r="R830" s="56"/>
      <c r="S830" s="56"/>
      <c r="T830" s="56"/>
      <c r="U830" s="56"/>
      <c r="V830" s="56"/>
      <c r="W830" s="56"/>
      <c r="X830" s="56"/>
      <c r="Y830" s="56"/>
      <c r="Z830" s="56"/>
      <c r="AA830" s="56"/>
      <c r="AB830" s="56"/>
    </row>
    <row r="831" spans="2:28" ht="15.75" customHeight="1">
      <c r="B831" s="55"/>
      <c r="C831" s="56"/>
      <c r="D831" s="56"/>
      <c r="E831" s="55"/>
      <c r="F831" s="56"/>
      <c r="G831" s="56"/>
      <c r="H831" s="56"/>
      <c r="I831" s="56"/>
      <c r="J831" s="56"/>
      <c r="K831" s="56"/>
      <c r="L831" s="56"/>
      <c r="M831" s="56"/>
      <c r="N831" s="56"/>
      <c r="O831" s="56"/>
      <c r="P831" s="56"/>
      <c r="Q831" s="56"/>
      <c r="R831" s="56"/>
      <c r="S831" s="56"/>
      <c r="T831" s="56"/>
      <c r="U831" s="56"/>
      <c r="V831" s="56"/>
      <c r="W831" s="56"/>
      <c r="X831" s="56"/>
      <c r="Y831" s="56"/>
      <c r="Z831" s="56"/>
      <c r="AA831" s="56"/>
      <c r="AB831" s="56"/>
    </row>
    <row r="832" spans="2:28" ht="15.75" customHeight="1">
      <c r="B832" s="55"/>
      <c r="C832" s="56"/>
      <c r="D832" s="56"/>
      <c r="E832" s="55"/>
      <c r="F832" s="56"/>
      <c r="G832" s="56"/>
      <c r="H832" s="56"/>
      <c r="I832" s="56"/>
      <c r="J832" s="56"/>
      <c r="K832" s="56"/>
      <c r="L832" s="56"/>
      <c r="M832" s="56"/>
      <c r="N832" s="56"/>
      <c r="O832" s="56"/>
      <c r="P832" s="56"/>
      <c r="Q832" s="56"/>
      <c r="R832" s="56"/>
      <c r="S832" s="56"/>
      <c r="T832" s="56"/>
      <c r="U832" s="56"/>
      <c r="V832" s="56"/>
      <c r="W832" s="56"/>
      <c r="X832" s="56"/>
      <c r="Y832" s="56"/>
      <c r="Z832" s="56"/>
      <c r="AA832" s="56"/>
      <c r="AB832" s="56"/>
    </row>
    <row r="833" spans="2:28" ht="15.75" customHeight="1">
      <c r="B833" s="55"/>
      <c r="C833" s="56"/>
      <c r="D833" s="56"/>
      <c r="E833" s="55"/>
      <c r="F833" s="56"/>
      <c r="G833" s="56"/>
      <c r="H833" s="56"/>
      <c r="I833" s="56"/>
      <c r="J833" s="56"/>
      <c r="K833" s="56"/>
      <c r="L833" s="56"/>
      <c r="M833" s="56"/>
      <c r="N833" s="56"/>
      <c r="O833" s="56"/>
      <c r="P833" s="56"/>
      <c r="Q833" s="56"/>
      <c r="R833" s="56"/>
      <c r="S833" s="56"/>
      <c r="T833" s="56"/>
      <c r="U833" s="56"/>
      <c r="V833" s="56"/>
      <c r="W833" s="56"/>
      <c r="X833" s="56"/>
      <c r="Y833" s="56"/>
      <c r="Z833" s="56"/>
      <c r="AA833" s="56"/>
      <c r="AB833" s="56"/>
    </row>
    <row r="834" spans="2:28" ht="15.75" customHeight="1">
      <c r="B834" s="55"/>
      <c r="C834" s="56"/>
      <c r="D834" s="56"/>
      <c r="E834" s="55"/>
      <c r="F834" s="56"/>
      <c r="G834" s="56"/>
      <c r="H834" s="56"/>
      <c r="I834" s="56"/>
      <c r="J834" s="56"/>
      <c r="K834" s="56"/>
      <c r="L834" s="56"/>
      <c r="M834" s="56"/>
      <c r="N834" s="56"/>
      <c r="O834" s="56"/>
      <c r="P834" s="56"/>
      <c r="Q834" s="56"/>
      <c r="R834" s="56"/>
      <c r="S834" s="56"/>
      <c r="T834" s="56"/>
      <c r="U834" s="56"/>
      <c r="V834" s="56"/>
      <c r="W834" s="56"/>
      <c r="X834" s="56"/>
      <c r="Y834" s="56"/>
      <c r="Z834" s="56"/>
      <c r="AA834" s="56"/>
      <c r="AB834" s="56"/>
    </row>
    <row r="835" spans="2:28" ht="15.75" customHeight="1">
      <c r="B835" s="55"/>
      <c r="C835" s="56"/>
      <c r="D835" s="56"/>
      <c r="E835" s="55"/>
      <c r="F835" s="56"/>
      <c r="G835" s="56"/>
      <c r="H835" s="56"/>
      <c r="I835" s="56"/>
      <c r="J835" s="56"/>
      <c r="K835" s="56"/>
      <c r="L835" s="56"/>
      <c r="M835" s="56"/>
      <c r="N835" s="56"/>
      <c r="O835" s="56"/>
      <c r="P835" s="56"/>
      <c r="Q835" s="56"/>
      <c r="R835" s="56"/>
      <c r="S835" s="56"/>
      <c r="T835" s="56"/>
      <c r="U835" s="56"/>
      <c r="V835" s="56"/>
      <c r="W835" s="56"/>
      <c r="X835" s="56"/>
      <c r="Y835" s="56"/>
      <c r="Z835" s="56"/>
      <c r="AA835" s="56"/>
      <c r="AB835" s="56"/>
    </row>
    <row r="836" spans="2:28" ht="15.75" customHeight="1">
      <c r="B836" s="55"/>
      <c r="C836" s="56"/>
      <c r="D836" s="56"/>
      <c r="E836" s="55"/>
      <c r="F836" s="56"/>
      <c r="G836" s="56"/>
      <c r="H836" s="56"/>
      <c r="I836" s="56"/>
      <c r="J836" s="56"/>
      <c r="K836" s="56"/>
      <c r="L836" s="56"/>
      <c r="M836" s="56"/>
      <c r="N836" s="56"/>
      <c r="O836" s="56"/>
      <c r="P836" s="56"/>
      <c r="Q836" s="56"/>
      <c r="R836" s="56"/>
      <c r="S836" s="56"/>
      <c r="T836" s="56"/>
      <c r="U836" s="56"/>
      <c r="V836" s="56"/>
      <c r="W836" s="56"/>
      <c r="X836" s="56"/>
      <c r="Y836" s="56"/>
      <c r="Z836" s="56"/>
      <c r="AA836" s="56"/>
      <c r="AB836" s="56"/>
    </row>
    <row r="837" spans="2:28" ht="15.75" customHeight="1">
      <c r="B837" s="55"/>
      <c r="C837" s="56"/>
      <c r="D837" s="56"/>
      <c r="E837" s="55"/>
      <c r="F837" s="56"/>
      <c r="G837" s="56"/>
      <c r="H837" s="56"/>
      <c r="I837" s="56"/>
      <c r="J837" s="56"/>
      <c r="K837" s="56"/>
      <c r="L837" s="56"/>
      <c r="M837" s="56"/>
      <c r="N837" s="56"/>
      <c r="O837" s="56"/>
      <c r="P837" s="56"/>
      <c r="Q837" s="56"/>
      <c r="R837" s="56"/>
      <c r="S837" s="56"/>
      <c r="T837" s="56"/>
      <c r="U837" s="56"/>
      <c r="V837" s="56"/>
      <c r="W837" s="56"/>
      <c r="X837" s="56"/>
      <c r="Y837" s="56"/>
      <c r="Z837" s="56"/>
      <c r="AA837" s="56"/>
      <c r="AB837" s="56"/>
    </row>
    <row r="838" spans="2:28" ht="15.75" customHeight="1">
      <c r="B838" s="55"/>
      <c r="C838" s="56"/>
      <c r="D838" s="56"/>
      <c r="E838" s="55"/>
      <c r="F838" s="56"/>
      <c r="G838" s="56"/>
      <c r="H838" s="56"/>
      <c r="I838" s="56"/>
      <c r="J838" s="56"/>
      <c r="K838" s="56"/>
      <c r="L838" s="56"/>
      <c r="M838" s="56"/>
      <c r="N838" s="56"/>
      <c r="O838" s="56"/>
      <c r="P838" s="56"/>
      <c r="Q838" s="56"/>
      <c r="R838" s="56"/>
      <c r="S838" s="56"/>
      <c r="T838" s="56"/>
      <c r="U838" s="56"/>
      <c r="V838" s="56"/>
      <c r="W838" s="56"/>
      <c r="X838" s="56"/>
      <c r="Y838" s="56"/>
      <c r="Z838" s="56"/>
      <c r="AA838" s="56"/>
      <c r="AB838" s="56"/>
    </row>
    <row r="839" spans="2:28" ht="15.75" customHeight="1">
      <c r="B839" s="55"/>
      <c r="C839" s="56"/>
      <c r="D839" s="56"/>
      <c r="E839" s="55"/>
      <c r="F839" s="56"/>
      <c r="G839" s="56"/>
      <c r="H839" s="56"/>
      <c r="I839" s="56"/>
      <c r="J839" s="56"/>
      <c r="K839" s="56"/>
      <c r="L839" s="56"/>
      <c r="M839" s="56"/>
      <c r="N839" s="56"/>
      <c r="O839" s="56"/>
      <c r="P839" s="56"/>
      <c r="Q839" s="56"/>
      <c r="R839" s="56"/>
      <c r="S839" s="56"/>
      <c r="T839" s="56"/>
      <c r="U839" s="56"/>
      <c r="V839" s="56"/>
      <c r="W839" s="56"/>
      <c r="X839" s="56"/>
      <c r="Y839" s="56"/>
      <c r="Z839" s="56"/>
      <c r="AA839" s="56"/>
      <c r="AB839" s="56"/>
    </row>
    <row r="840" spans="2:28" ht="15.75" customHeight="1">
      <c r="B840" s="55"/>
      <c r="C840" s="56"/>
      <c r="D840" s="56"/>
      <c r="E840" s="55"/>
      <c r="F840" s="56"/>
      <c r="G840" s="56"/>
      <c r="H840" s="56"/>
      <c r="I840" s="56"/>
      <c r="J840" s="56"/>
      <c r="K840" s="56"/>
      <c r="L840" s="56"/>
      <c r="M840" s="56"/>
      <c r="N840" s="56"/>
      <c r="O840" s="56"/>
      <c r="P840" s="56"/>
      <c r="Q840" s="56"/>
      <c r="R840" s="56"/>
      <c r="S840" s="56"/>
      <c r="T840" s="56"/>
      <c r="U840" s="56"/>
      <c r="V840" s="56"/>
      <c r="W840" s="56"/>
      <c r="X840" s="56"/>
      <c r="Y840" s="56"/>
      <c r="Z840" s="56"/>
      <c r="AA840" s="56"/>
      <c r="AB840" s="56"/>
    </row>
    <row r="841" spans="2:28" ht="15.75" customHeight="1">
      <c r="B841" s="55"/>
      <c r="C841" s="56"/>
      <c r="D841" s="56"/>
      <c r="E841" s="55"/>
      <c r="F841" s="56"/>
      <c r="G841" s="56"/>
      <c r="H841" s="56"/>
      <c r="I841" s="56"/>
      <c r="J841" s="56"/>
      <c r="K841" s="56"/>
      <c r="L841" s="56"/>
      <c r="M841" s="56"/>
      <c r="N841" s="56"/>
      <c r="O841" s="56"/>
      <c r="P841" s="56"/>
      <c r="Q841" s="56"/>
      <c r="R841" s="56"/>
      <c r="S841" s="56"/>
      <c r="T841" s="56"/>
      <c r="U841" s="56"/>
      <c r="V841" s="56"/>
      <c r="W841" s="56"/>
      <c r="X841" s="56"/>
      <c r="Y841" s="56"/>
      <c r="Z841" s="56"/>
      <c r="AA841" s="56"/>
      <c r="AB841" s="56"/>
    </row>
    <row r="842" spans="2:28" ht="15.75" customHeight="1">
      <c r="B842" s="55"/>
      <c r="C842" s="56"/>
      <c r="D842" s="56"/>
      <c r="E842" s="55"/>
      <c r="F842" s="56"/>
      <c r="G842" s="56"/>
      <c r="H842" s="56"/>
      <c r="I842" s="56"/>
      <c r="J842" s="56"/>
      <c r="K842" s="56"/>
      <c r="L842" s="56"/>
      <c r="M842" s="56"/>
      <c r="N842" s="56"/>
      <c r="O842" s="56"/>
      <c r="P842" s="56"/>
      <c r="Q842" s="56"/>
      <c r="R842" s="56"/>
      <c r="S842" s="56"/>
      <c r="T842" s="56"/>
      <c r="U842" s="56"/>
      <c r="V842" s="56"/>
      <c r="W842" s="56"/>
      <c r="X842" s="56"/>
      <c r="Y842" s="56"/>
      <c r="Z842" s="56"/>
      <c r="AA842" s="56"/>
      <c r="AB842" s="56"/>
    </row>
    <row r="843" spans="2:28" ht="15.75" customHeight="1">
      <c r="B843" s="55"/>
      <c r="C843" s="56"/>
      <c r="D843" s="56"/>
      <c r="E843" s="55"/>
      <c r="F843" s="56"/>
      <c r="G843" s="56"/>
      <c r="H843" s="56"/>
      <c r="I843" s="56"/>
      <c r="J843" s="56"/>
      <c r="K843" s="56"/>
      <c r="L843" s="56"/>
      <c r="M843" s="56"/>
      <c r="N843" s="56"/>
      <c r="O843" s="56"/>
      <c r="P843" s="56"/>
      <c r="Q843" s="56"/>
      <c r="R843" s="56"/>
      <c r="S843" s="56"/>
      <c r="T843" s="56"/>
      <c r="U843" s="56"/>
      <c r="V843" s="56"/>
      <c r="W843" s="56"/>
      <c r="X843" s="56"/>
      <c r="Y843" s="56"/>
      <c r="Z843" s="56"/>
      <c r="AA843" s="56"/>
      <c r="AB843" s="56"/>
    </row>
    <row r="844" spans="2:28" ht="15.75" customHeight="1">
      <c r="B844" s="55"/>
      <c r="C844" s="56"/>
      <c r="D844" s="56"/>
      <c r="E844" s="55"/>
      <c r="F844" s="56"/>
      <c r="G844" s="56"/>
      <c r="H844" s="56"/>
      <c r="I844" s="56"/>
      <c r="J844" s="56"/>
      <c r="K844" s="56"/>
      <c r="L844" s="56"/>
      <c r="M844" s="56"/>
      <c r="N844" s="56"/>
      <c r="O844" s="56"/>
      <c r="P844" s="56"/>
      <c r="Q844" s="56"/>
      <c r="R844" s="56"/>
      <c r="S844" s="56"/>
      <c r="T844" s="56"/>
      <c r="U844" s="56"/>
      <c r="V844" s="56"/>
      <c r="W844" s="56"/>
      <c r="X844" s="56"/>
      <c r="Y844" s="56"/>
      <c r="Z844" s="56"/>
      <c r="AA844" s="56"/>
      <c r="AB844" s="56"/>
    </row>
    <row r="845" spans="2:28" ht="15.75" customHeight="1">
      <c r="B845" s="55"/>
      <c r="C845" s="56"/>
      <c r="D845" s="56"/>
      <c r="E845" s="55"/>
      <c r="F845" s="56"/>
      <c r="G845" s="56"/>
      <c r="H845" s="56"/>
      <c r="I845" s="56"/>
      <c r="J845" s="56"/>
      <c r="K845" s="56"/>
      <c r="L845" s="56"/>
      <c r="M845" s="56"/>
      <c r="N845" s="56"/>
      <c r="O845" s="56"/>
      <c r="P845" s="56"/>
      <c r="Q845" s="56"/>
      <c r="R845" s="56"/>
      <c r="S845" s="56"/>
      <c r="T845" s="56"/>
      <c r="U845" s="56"/>
      <c r="V845" s="56"/>
      <c r="W845" s="56"/>
      <c r="X845" s="56"/>
      <c r="Y845" s="56"/>
      <c r="Z845" s="56"/>
      <c r="AA845" s="56"/>
      <c r="AB845" s="56"/>
    </row>
    <row r="846" spans="2:28" ht="15.75" customHeight="1">
      <c r="B846" s="55"/>
      <c r="C846" s="56"/>
      <c r="D846" s="56"/>
      <c r="E846" s="55"/>
      <c r="F846" s="56"/>
      <c r="G846" s="56"/>
      <c r="H846" s="56"/>
      <c r="I846" s="56"/>
      <c r="J846" s="56"/>
      <c r="K846" s="56"/>
      <c r="L846" s="56"/>
      <c r="M846" s="56"/>
      <c r="N846" s="56"/>
      <c r="O846" s="56"/>
      <c r="P846" s="56"/>
      <c r="Q846" s="56"/>
      <c r="R846" s="56"/>
      <c r="S846" s="56"/>
      <c r="T846" s="56"/>
      <c r="U846" s="56"/>
      <c r="V846" s="56"/>
      <c r="W846" s="56"/>
      <c r="X846" s="56"/>
      <c r="Y846" s="56"/>
      <c r="Z846" s="56"/>
      <c r="AA846" s="56"/>
      <c r="AB846" s="56"/>
    </row>
    <row r="847" spans="2:28" ht="15.75" customHeight="1">
      <c r="B847" s="55"/>
      <c r="C847" s="56"/>
      <c r="D847" s="56"/>
      <c r="E847" s="55"/>
      <c r="F847" s="56"/>
      <c r="G847" s="56"/>
      <c r="H847" s="56"/>
      <c r="I847" s="56"/>
      <c r="J847" s="56"/>
      <c r="K847" s="56"/>
      <c r="L847" s="56"/>
      <c r="M847" s="56"/>
      <c r="N847" s="56"/>
      <c r="O847" s="56"/>
      <c r="P847" s="56"/>
      <c r="Q847" s="56"/>
      <c r="R847" s="56"/>
      <c r="S847" s="56"/>
      <c r="T847" s="56"/>
      <c r="U847" s="56"/>
      <c r="V847" s="56"/>
      <c r="W847" s="56"/>
      <c r="X847" s="56"/>
      <c r="Y847" s="56"/>
      <c r="Z847" s="56"/>
      <c r="AA847" s="56"/>
      <c r="AB847" s="56"/>
    </row>
    <row r="848" spans="2:28" ht="15.75" customHeight="1">
      <c r="B848" s="55"/>
      <c r="C848" s="56"/>
      <c r="D848" s="56"/>
      <c r="E848" s="55"/>
      <c r="F848" s="56"/>
      <c r="G848" s="56"/>
      <c r="H848" s="56"/>
      <c r="I848" s="56"/>
      <c r="J848" s="56"/>
      <c r="K848" s="56"/>
      <c r="L848" s="56"/>
      <c r="M848" s="56"/>
      <c r="N848" s="56"/>
      <c r="O848" s="56"/>
      <c r="P848" s="56"/>
      <c r="Q848" s="56"/>
      <c r="R848" s="56"/>
      <c r="S848" s="56"/>
      <c r="T848" s="56"/>
      <c r="U848" s="56"/>
      <c r="V848" s="56"/>
      <c r="W848" s="56"/>
      <c r="X848" s="56"/>
      <c r="Y848" s="56"/>
      <c r="Z848" s="56"/>
      <c r="AA848" s="56"/>
      <c r="AB848" s="56"/>
    </row>
    <row r="849" spans="2:28" ht="15.75" customHeight="1">
      <c r="B849" s="55"/>
      <c r="C849" s="56"/>
      <c r="D849" s="56"/>
      <c r="E849" s="55"/>
      <c r="F849" s="56"/>
      <c r="G849" s="56"/>
      <c r="H849" s="56"/>
      <c r="I849" s="56"/>
      <c r="J849" s="56"/>
      <c r="K849" s="56"/>
      <c r="L849" s="56"/>
      <c r="M849" s="56"/>
      <c r="N849" s="56"/>
      <c r="O849" s="56"/>
      <c r="P849" s="56"/>
      <c r="Q849" s="56"/>
      <c r="R849" s="56"/>
      <c r="S849" s="56"/>
      <c r="T849" s="56"/>
      <c r="U849" s="56"/>
      <c r="V849" s="56"/>
      <c r="W849" s="56"/>
      <c r="X849" s="56"/>
      <c r="Y849" s="56"/>
      <c r="Z849" s="56"/>
      <c r="AA849" s="56"/>
      <c r="AB849" s="56"/>
    </row>
    <row r="850" spans="2:28" ht="15.75" customHeight="1">
      <c r="B850" s="55"/>
      <c r="C850" s="56"/>
      <c r="D850" s="56"/>
      <c r="E850" s="55"/>
      <c r="F850" s="56"/>
      <c r="G850" s="56"/>
      <c r="H850" s="56"/>
      <c r="I850" s="56"/>
      <c r="J850" s="56"/>
      <c r="K850" s="56"/>
      <c r="L850" s="56"/>
      <c r="M850" s="56"/>
      <c r="N850" s="56"/>
      <c r="O850" s="56"/>
      <c r="P850" s="56"/>
      <c r="Q850" s="56"/>
      <c r="R850" s="56"/>
      <c r="S850" s="56"/>
      <c r="T850" s="56"/>
      <c r="U850" s="56"/>
      <c r="V850" s="56"/>
      <c r="W850" s="56"/>
      <c r="X850" s="56"/>
      <c r="Y850" s="56"/>
      <c r="Z850" s="56"/>
      <c r="AA850" s="56"/>
      <c r="AB850" s="56"/>
    </row>
    <row r="851" spans="2:28" ht="15.75" customHeight="1">
      <c r="B851" s="55"/>
      <c r="C851" s="56"/>
      <c r="D851" s="56"/>
      <c r="E851" s="55"/>
      <c r="F851" s="56"/>
      <c r="G851" s="56"/>
      <c r="H851" s="56"/>
      <c r="I851" s="56"/>
      <c r="J851" s="56"/>
      <c r="K851" s="56"/>
      <c r="L851" s="56"/>
      <c r="M851" s="56"/>
      <c r="N851" s="56"/>
      <c r="O851" s="56"/>
      <c r="P851" s="56"/>
      <c r="Q851" s="56"/>
      <c r="R851" s="56"/>
      <c r="S851" s="56"/>
      <c r="T851" s="56"/>
      <c r="U851" s="56"/>
      <c r="V851" s="56"/>
      <c r="W851" s="56"/>
      <c r="X851" s="56"/>
      <c r="Y851" s="56"/>
      <c r="Z851" s="56"/>
      <c r="AA851" s="56"/>
      <c r="AB851" s="56"/>
    </row>
    <row r="852" spans="2:28" ht="15.75" customHeight="1">
      <c r="B852" s="55"/>
      <c r="C852" s="56"/>
      <c r="D852" s="56"/>
      <c r="E852" s="55"/>
      <c r="F852" s="56"/>
      <c r="G852" s="56"/>
      <c r="H852" s="56"/>
      <c r="I852" s="56"/>
      <c r="J852" s="56"/>
      <c r="K852" s="56"/>
      <c r="L852" s="56"/>
      <c r="M852" s="56"/>
      <c r="N852" s="56"/>
      <c r="O852" s="56"/>
      <c r="P852" s="56"/>
      <c r="Q852" s="56"/>
      <c r="R852" s="56"/>
      <c r="S852" s="56"/>
      <c r="T852" s="56"/>
      <c r="U852" s="56"/>
      <c r="V852" s="56"/>
      <c r="W852" s="56"/>
      <c r="X852" s="56"/>
      <c r="Y852" s="56"/>
      <c r="Z852" s="56"/>
      <c r="AA852" s="56"/>
      <c r="AB852" s="56"/>
    </row>
    <row r="853" spans="2:28" ht="15.75" customHeight="1">
      <c r="B853" s="55"/>
      <c r="C853" s="56"/>
      <c r="D853" s="56"/>
      <c r="E853" s="55"/>
      <c r="F853" s="56"/>
      <c r="G853" s="56"/>
      <c r="H853" s="56"/>
      <c r="I853" s="56"/>
      <c r="J853" s="56"/>
      <c r="K853" s="56"/>
      <c r="L853" s="56"/>
      <c r="M853" s="56"/>
      <c r="N853" s="56"/>
      <c r="O853" s="56"/>
      <c r="P853" s="56"/>
      <c r="Q853" s="56"/>
      <c r="R853" s="56"/>
      <c r="S853" s="56"/>
      <c r="T853" s="56"/>
      <c r="U853" s="56"/>
      <c r="V853" s="56"/>
      <c r="W853" s="56"/>
      <c r="X853" s="56"/>
      <c r="Y853" s="56"/>
      <c r="Z853" s="56"/>
      <c r="AA853" s="56"/>
      <c r="AB853" s="56"/>
    </row>
    <row r="854" spans="2:28" ht="15.75" customHeight="1">
      <c r="B854" s="55"/>
      <c r="C854" s="56"/>
      <c r="D854" s="56"/>
      <c r="E854" s="55"/>
      <c r="F854" s="56"/>
      <c r="G854" s="56"/>
      <c r="H854" s="56"/>
      <c r="I854" s="56"/>
      <c r="J854" s="56"/>
      <c r="K854" s="56"/>
      <c r="L854" s="56"/>
      <c r="M854" s="56"/>
      <c r="N854" s="56"/>
      <c r="O854" s="56"/>
      <c r="P854" s="56"/>
      <c r="Q854" s="56"/>
      <c r="R854" s="56"/>
      <c r="S854" s="56"/>
      <c r="T854" s="56"/>
      <c r="U854" s="56"/>
      <c r="V854" s="56"/>
      <c r="W854" s="56"/>
      <c r="X854" s="56"/>
      <c r="Y854" s="56"/>
      <c r="Z854" s="56"/>
      <c r="AA854" s="56"/>
      <c r="AB854" s="56"/>
    </row>
    <row r="855" spans="2:28" ht="15.75" customHeight="1">
      <c r="B855" s="55"/>
      <c r="C855" s="56"/>
      <c r="D855" s="56"/>
      <c r="E855" s="55"/>
      <c r="F855" s="56"/>
      <c r="G855" s="56"/>
      <c r="H855" s="56"/>
      <c r="I855" s="56"/>
      <c r="J855" s="56"/>
      <c r="K855" s="56"/>
      <c r="L855" s="56"/>
      <c r="M855" s="56"/>
      <c r="N855" s="56"/>
      <c r="O855" s="56"/>
      <c r="P855" s="56"/>
      <c r="Q855" s="56"/>
      <c r="R855" s="56"/>
      <c r="S855" s="56"/>
      <c r="T855" s="56"/>
      <c r="U855" s="56"/>
      <c r="V855" s="56"/>
      <c r="W855" s="56"/>
      <c r="X855" s="56"/>
      <c r="Y855" s="56"/>
      <c r="Z855" s="56"/>
      <c r="AA855" s="56"/>
      <c r="AB855" s="56"/>
    </row>
    <row r="856" spans="2:28" ht="15.75" customHeight="1">
      <c r="B856" s="55"/>
      <c r="C856" s="56"/>
      <c r="D856" s="56"/>
      <c r="E856" s="55"/>
      <c r="F856" s="56"/>
      <c r="G856" s="56"/>
      <c r="H856" s="56"/>
      <c r="I856" s="56"/>
      <c r="J856" s="56"/>
      <c r="K856" s="56"/>
      <c r="L856" s="56"/>
      <c r="M856" s="56"/>
      <c r="N856" s="56"/>
      <c r="O856" s="56"/>
      <c r="P856" s="56"/>
      <c r="Q856" s="56"/>
      <c r="R856" s="56"/>
      <c r="S856" s="56"/>
      <c r="T856" s="56"/>
      <c r="U856" s="56"/>
      <c r="V856" s="56"/>
      <c r="W856" s="56"/>
      <c r="X856" s="56"/>
      <c r="Y856" s="56"/>
      <c r="Z856" s="56"/>
      <c r="AA856" s="56"/>
      <c r="AB856" s="56"/>
    </row>
    <row r="857" spans="2:28" ht="15.75" customHeight="1">
      <c r="B857" s="55"/>
      <c r="C857" s="56"/>
      <c r="D857" s="56"/>
      <c r="E857" s="55"/>
      <c r="F857" s="56"/>
      <c r="G857" s="56"/>
      <c r="H857" s="56"/>
      <c r="I857" s="56"/>
      <c r="J857" s="56"/>
      <c r="K857" s="56"/>
      <c r="L857" s="56"/>
      <c r="M857" s="56"/>
      <c r="N857" s="56"/>
      <c r="O857" s="56"/>
      <c r="P857" s="56"/>
      <c r="Q857" s="56"/>
      <c r="R857" s="56"/>
      <c r="S857" s="56"/>
      <c r="T857" s="56"/>
      <c r="U857" s="56"/>
      <c r="V857" s="56"/>
      <c r="W857" s="56"/>
      <c r="X857" s="56"/>
      <c r="Y857" s="56"/>
      <c r="Z857" s="56"/>
      <c r="AA857" s="56"/>
      <c r="AB857" s="56"/>
    </row>
    <row r="858" spans="2:28" ht="15.75" customHeight="1">
      <c r="B858" s="55"/>
      <c r="C858" s="56"/>
      <c r="D858" s="56"/>
      <c r="E858" s="55"/>
      <c r="F858" s="56"/>
      <c r="G858" s="56"/>
      <c r="H858" s="56"/>
      <c r="I858" s="56"/>
      <c r="J858" s="56"/>
      <c r="K858" s="56"/>
      <c r="L858" s="56"/>
      <c r="M858" s="56"/>
      <c r="N858" s="56"/>
      <c r="O858" s="56"/>
      <c r="P858" s="56"/>
      <c r="Q858" s="56"/>
      <c r="R858" s="56"/>
      <c r="S858" s="56"/>
      <c r="T858" s="56"/>
      <c r="U858" s="56"/>
      <c r="V858" s="56"/>
      <c r="W858" s="56"/>
      <c r="X858" s="56"/>
      <c r="Y858" s="56"/>
      <c r="Z858" s="56"/>
      <c r="AA858" s="56"/>
      <c r="AB858" s="56"/>
    </row>
    <row r="859" spans="2:28" ht="15.75" customHeight="1">
      <c r="B859" s="55"/>
      <c r="C859" s="56"/>
      <c r="D859" s="56"/>
      <c r="E859" s="55"/>
      <c r="F859" s="56"/>
      <c r="G859" s="56"/>
      <c r="H859" s="56"/>
      <c r="I859" s="56"/>
      <c r="J859" s="56"/>
      <c r="K859" s="56"/>
      <c r="L859" s="56"/>
      <c r="M859" s="56"/>
      <c r="N859" s="56"/>
      <c r="O859" s="56"/>
      <c r="P859" s="56"/>
      <c r="Q859" s="56"/>
      <c r="R859" s="56"/>
      <c r="S859" s="56"/>
      <c r="T859" s="56"/>
      <c r="U859" s="56"/>
      <c r="V859" s="56"/>
      <c r="W859" s="56"/>
      <c r="X859" s="56"/>
      <c r="Y859" s="56"/>
      <c r="Z859" s="56"/>
      <c r="AA859" s="56"/>
      <c r="AB859" s="56"/>
    </row>
    <row r="860" spans="2:28" ht="15.75" customHeight="1">
      <c r="B860" s="55"/>
      <c r="C860" s="56"/>
      <c r="D860" s="56"/>
      <c r="E860" s="55"/>
      <c r="F860" s="56"/>
      <c r="G860" s="56"/>
      <c r="H860" s="56"/>
      <c r="I860" s="56"/>
      <c r="J860" s="56"/>
      <c r="K860" s="56"/>
      <c r="L860" s="56"/>
      <c r="M860" s="56"/>
      <c r="N860" s="56"/>
      <c r="O860" s="56"/>
      <c r="P860" s="56"/>
      <c r="Q860" s="56"/>
      <c r="R860" s="56"/>
      <c r="S860" s="56"/>
      <c r="T860" s="56"/>
      <c r="U860" s="56"/>
      <c r="V860" s="56"/>
      <c r="W860" s="56"/>
      <c r="X860" s="56"/>
      <c r="Y860" s="56"/>
      <c r="Z860" s="56"/>
      <c r="AA860" s="56"/>
      <c r="AB860" s="56"/>
    </row>
    <row r="861" spans="2:28" ht="15.75" customHeight="1">
      <c r="B861" s="55"/>
      <c r="C861" s="56"/>
      <c r="D861" s="56"/>
      <c r="E861" s="55"/>
      <c r="F861" s="56"/>
      <c r="G861" s="56"/>
      <c r="H861" s="56"/>
      <c r="I861" s="56"/>
      <c r="J861" s="56"/>
      <c r="K861" s="56"/>
      <c r="L861" s="56"/>
      <c r="M861" s="56"/>
      <c r="N861" s="56"/>
      <c r="O861" s="56"/>
      <c r="P861" s="56"/>
      <c r="Q861" s="56"/>
      <c r="R861" s="56"/>
      <c r="S861" s="56"/>
      <c r="T861" s="56"/>
      <c r="U861" s="56"/>
      <c r="V861" s="56"/>
      <c r="W861" s="56"/>
      <c r="X861" s="56"/>
      <c r="Y861" s="56"/>
      <c r="Z861" s="56"/>
      <c r="AA861" s="56"/>
      <c r="AB861" s="56"/>
    </row>
    <row r="862" spans="2:28" ht="15.75" customHeight="1">
      <c r="B862" s="55"/>
      <c r="C862" s="56"/>
      <c r="D862" s="56"/>
      <c r="E862" s="55"/>
      <c r="F862" s="56"/>
      <c r="G862" s="56"/>
      <c r="H862" s="56"/>
      <c r="I862" s="56"/>
      <c r="J862" s="56"/>
      <c r="K862" s="56"/>
      <c r="L862" s="56"/>
      <c r="M862" s="56"/>
      <c r="N862" s="56"/>
      <c r="O862" s="56"/>
      <c r="P862" s="56"/>
      <c r="Q862" s="56"/>
      <c r="R862" s="56"/>
      <c r="S862" s="56"/>
      <c r="T862" s="56"/>
      <c r="U862" s="56"/>
      <c r="V862" s="56"/>
      <c r="W862" s="56"/>
      <c r="X862" s="56"/>
      <c r="Y862" s="56"/>
      <c r="Z862" s="56"/>
      <c r="AA862" s="56"/>
      <c r="AB862" s="56"/>
    </row>
    <row r="863" spans="2:28" ht="15.75" customHeight="1">
      <c r="B863" s="55"/>
      <c r="C863" s="56"/>
      <c r="D863" s="56"/>
      <c r="E863" s="55"/>
      <c r="F863" s="56"/>
      <c r="G863" s="56"/>
      <c r="H863" s="56"/>
      <c r="I863" s="56"/>
      <c r="J863" s="56"/>
      <c r="K863" s="56"/>
      <c r="L863" s="56"/>
      <c r="M863" s="56"/>
      <c r="N863" s="56"/>
      <c r="O863" s="56"/>
      <c r="P863" s="56"/>
      <c r="Q863" s="56"/>
      <c r="R863" s="56"/>
      <c r="S863" s="56"/>
      <c r="T863" s="56"/>
      <c r="U863" s="56"/>
      <c r="V863" s="56"/>
      <c r="W863" s="56"/>
      <c r="X863" s="56"/>
      <c r="Y863" s="56"/>
      <c r="Z863" s="56"/>
      <c r="AA863" s="56"/>
      <c r="AB863" s="56"/>
    </row>
    <row r="864" spans="2:28" ht="15.75" customHeight="1">
      <c r="B864" s="55"/>
      <c r="C864" s="56"/>
      <c r="D864" s="56"/>
      <c r="E864" s="55"/>
      <c r="F864" s="56"/>
      <c r="G864" s="56"/>
      <c r="H864" s="56"/>
      <c r="I864" s="56"/>
      <c r="J864" s="56"/>
      <c r="K864" s="56"/>
      <c r="L864" s="56"/>
      <c r="M864" s="56"/>
      <c r="N864" s="56"/>
      <c r="O864" s="56"/>
      <c r="P864" s="56"/>
      <c r="Q864" s="56"/>
      <c r="R864" s="56"/>
      <c r="S864" s="56"/>
      <c r="T864" s="56"/>
      <c r="U864" s="56"/>
      <c r="V864" s="56"/>
      <c r="W864" s="56"/>
      <c r="X864" s="56"/>
      <c r="Y864" s="56"/>
      <c r="Z864" s="56"/>
      <c r="AA864" s="56"/>
      <c r="AB864" s="56"/>
    </row>
    <row r="865" spans="2:28" ht="15.75" customHeight="1">
      <c r="B865" s="55"/>
      <c r="C865" s="56"/>
      <c r="D865" s="56"/>
      <c r="E865" s="55"/>
      <c r="F865" s="56"/>
      <c r="G865" s="56"/>
      <c r="H865" s="56"/>
      <c r="I865" s="56"/>
      <c r="J865" s="56"/>
      <c r="K865" s="56"/>
      <c r="L865" s="56"/>
      <c r="M865" s="56"/>
      <c r="N865" s="56"/>
      <c r="O865" s="56"/>
      <c r="P865" s="56"/>
      <c r="Q865" s="56"/>
      <c r="R865" s="56"/>
      <c r="S865" s="56"/>
      <c r="T865" s="56"/>
      <c r="U865" s="56"/>
      <c r="V865" s="56"/>
      <c r="W865" s="56"/>
      <c r="X865" s="56"/>
      <c r="Y865" s="56"/>
      <c r="Z865" s="56"/>
      <c r="AA865" s="56"/>
      <c r="AB865" s="56"/>
    </row>
    <row r="866" spans="2:28" ht="15.75" customHeight="1">
      <c r="B866" s="55"/>
      <c r="C866" s="56"/>
      <c r="D866" s="56"/>
      <c r="E866" s="55"/>
      <c r="F866" s="56"/>
      <c r="G866" s="56"/>
      <c r="H866" s="56"/>
      <c r="I866" s="56"/>
      <c r="J866" s="56"/>
      <c r="K866" s="56"/>
      <c r="L866" s="56"/>
      <c r="M866" s="56"/>
      <c r="N866" s="56"/>
      <c r="O866" s="56"/>
      <c r="P866" s="56"/>
      <c r="Q866" s="56"/>
      <c r="R866" s="56"/>
      <c r="S866" s="56"/>
      <c r="T866" s="56"/>
      <c r="U866" s="56"/>
      <c r="V866" s="56"/>
      <c r="W866" s="56"/>
      <c r="X866" s="56"/>
      <c r="Y866" s="56"/>
      <c r="Z866" s="56"/>
      <c r="AA866" s="56"/>
      <c r="AB866" s="56"/>
    </row>
    <row r="867" spans="2:28" ht="15.75" customHeight="1">
      <c r="B867" s="55"/>
      <c r="C867" s="56"/>
      <c r="D867" s="56"/>
      <c r="E867" s="55"/>
      <c r="F867" s="56"/>
      <c r="G867" s="56"/>
      <c r="H867" s="56"/>
      <c r="I867" s="56"/>
      <c r="J867" s="56"/>
      <c r="K867" s="56"/>
      <c r="L867" s="56"/>
      <c r="M867" s="56"/>
      <c r="N867" s="56"/>
      <c r="O867" s="56"/>
      <c r="P867" s="56"/>
      <c r="Q867" s="56"/>
      <c r="R867" s="56"/>
      <c r="S867" s="56"/>
      <c r="T867" s="56"/>
      <c r="U867" s="56"/>
      <c r="V867" s="56"/>
      <c r="W867" s="56"/>
      <c r="X867" s="56"/>
      <c r="Y867" s="56"/>
      <c r="Z867" s="56"/>
      <c r="AA867" s="56"/>
      <c r="AB867" s="56"/>
    </row>
    <row r="868" spans="2:28" ht="15.75" customHeight="1">
      <c r="B868" s="55"/>
      <c r="C868" s="56"/>
      <c r="D868" s="56"/>
      <c r="E868" s="55"/>
      <c r="F868" s="56"/>
      <c r="G868" s="56"/>
      <c r="H868" s="56"/>
      <c r="I868" s="56"/>
      <c r="J868" s="56"/>
      <c r="K868" s="56"/>
      <c r="L868" s="56"/>
      <c r="M868" s="56"/>
      <c r="N868" s="56"/>
      <c r="O868" s="56"/>
      <c r="P868" s="56"/>
      <c r="Q868" s="56"/>
      <c r="R868" s="56"/>
      <c r="S868" s="56"/>
      <c r="T868" s="56"/>
      <c r="U868" s="56"/>
      <c r="V868" s="56"/>
      <c r="W868" s="56"/>
      <c r="X868" s="56"/>
      <c r="Y868" s="56"/>
      <c r="Z868" s="56"/>
      <c r="AA868" s="56"/>
      <c r="AB868" s="56"/>
    </row>
    <row r="869" spans="2:28" ht="15.75" customHeight="1">
      <c r="B869" s="55"/>
      <c r="C869" s="56"/>
      <c r="D869" s="56"/>
      <c r="E869" s="55"/>
      <c r="F869" s="56"/>
      <c r="G869" s="56"/>
      <c r="H869" s="56"/>
      <c r="I869" s="56"/>
      <c r="J869" s="56"/>
      <c r="K869" s="56"/>
      <c r="L869" s="56"/>
      <c r="M869" s="56"/>
      <c r="N869" s="56"/>
      <c r="O869" s="56"/>
      <c r="P869" s="56"/>
      <c r="Q869" s="56"/>
      <c r="R869" s="56"/>
      <c r="S869" s="56"/>
      <c r="T869" s="56"/>
      <c r="U869" s="56"/>
      <c r="V869" s="56"/>
      <c r="W869" s="56"/>
      <c r="X869" s="56"/>
      <c r="Y869" s="56"/>
      <c r="Z869" s="56"/>
      <c r="AA869" s="56"/>
      <c r="AB869" s="56"/>
    </row>
    <row r="870" spans="2:28" ht="15.75" customHeight="1">
      <c r="B870" s="55"/>
      <c r="C870" s="56"/>
      <c r="D870" s="56"/>
      <c r="E870" s="55"/>
      <c r="F870" s="56"/>
      <c r="G870" s="56"/>
      <c r="H870" s="56"/>
      <c r="I870" s="56"/>
      <c r="J870" s="56"/>
      <c r="K870" s="56"/>
      <c r="L870" s="56"/>
      <c r="M870" s="56"/>
      <c r="N870" s="56"/>
      <c r="O870" s="56"/>
      <c r="P870" s="56"/>
      <c r="Q870" s="56"/>
      <c r="R870" s="56"/>
      <c r="S870" s="56"/>
      <c r="T870" s="56"/>
      <c r="U870" s="56"/>
      <c r="V870" s="56"/>
      <c r="W870" s="56"/>
      <c r="X870" s="56"/>
      <c r="Y870" s="56"/>
      <c r="Z870" s="56"/>
      <c r="AA870" s="56"/>
      <c r="AB870" s="56"/>
    </row>
    <row r="871" spans="2:28" ht="15.75" customHeight="1">
      <c r="B871" s="55"/>
      <c r="C871" s="56"/>
      <c r="D871" s="56"/>
      <c r="E871" s="55"/>
      <c r="F871" s="56"/>
      <c r="G871" s="56"/>
      <c r="H871" s="56"/>
      <c r="I871" s="56"/>
      <c r="J871" s="56"/>
      <c r="K871" s="56"/>
      <c r="L871" s="56"/>
      <c r="M871" s="56"/>
      <c r="N871" s="56"/>
      <c r="O871" s="56"/>
      <c r="P871" s="56"/>
      <c r="Q871" s="56"/>
      <c r="R871" s="56"/>
      <c r="S871" s="56"/>
      <c r="T871" s="56"/>
      <c r="U871" s="56"/>
      <c r="V871" s="56"/>
      <c r="W871" s="56"/>
      <c r="X871" s="56"/>
      <c r="Y871" s="56"/>
      <c r="Z871" s="56"/>
      <c r="AA871" s="56"/>
      <c r="AB871" s="56"/>
    </row>
    <row r="872" spans="2:28" ht="15.75" customHeight="1">
      <c r="B872" s="55"/>
      <c r="C872" s="56"/>
      <c r="D872" s="56"/>
      <c r="E872" s="55"/>
      <c r="F872" s="56"/>
      <c r="G872" s="56"/>
      <c r="H872" s="56"/>
      <c r="I872" s="56"/>
      <c r="J872" s="56"/>
      <c r="K872" s="56"/>
      <c r="L872" s="56"/>
      <c r="M872" s="56"/>
      <c r="N872" s="56"/>
      <c r="O872" s="56"/>
      <c r="P872" s="56"/>
      <c r="Q872" s="56"/>
      <c r="R872" s="56"/>
      <c r="S872" s="56"/>
      <c r="T872" s="56"/>
      <c r="U872" s="56"/>
      <c r="V872" s="56"/>
      <c r="W872" s="56"/>
      <c r="X872" s="56"/>
      <c r="Y872" s="56"/>
      <c r="Z872" s="56"/>
      <c r="AA872" s="56"/>
      <c r="AB872" s="56"/>
    </row>
    <row r="873" spans="2:28" ht="15.75" customHeight="1">
      <c r="B873" s="55"/>
      <c r="C873" s="56"/>
      <c r="D873" s="56"/>
      <c r="E873" s="55"/>
      <c r="F873" s="56"/>
      <c r="G873" s="56"/>
      <c r="H873" s="56"/>
      <c r="I873" s="56"/>
      <c r="J873" s="56"/>
      <c r="K873" s="56"/>
      <c r="L873" s="56"/>
      <c r="M873" s="56"/>
      <c r="N873" s="56"/>
      <c r="O873" s="56"/>
      <c r="P873" s="56"/>
      <c r="Q873" s="56"/>
      <c r="R873" s="56"/>
      <c r="S873" s="56"/>
      <c r="T873" s="56"/>
      <c r="U873" s="56"/>
      <c r="V873" s="56"/>
      <c r="W873" s="56"/>
      <c r="X873" s="56"/>
      <c r="Y873" s="56"/>
      <c r="Z873" s="56"/>
      <c r="AA873" s="56"/>
      <c r="AB873" s="56"/>
    </row>
    <row r="874" spans="2:28" ht="15.75" customHeight="1">
      <c r="B874" s="55"/>
      <c r="C874" s="56"/>
      <c r="D874" s="56"/>
      <c r="E874" s="55"/>
      <c r="F874" s="56"/>
      <c r="G874" s="56"/>
      <c r="H874" s="56"/>
      <c r="I874" s="56"/>
      <c r="J874" s="56"/>
      <c r="K874" s="56"/>
      <c r="L874" s="56"/>
      <c r="M874" s="56"/>
      <c r="N874" s="56"/>
      <c r="O874" s="56"/>
      <c r="P874" s="56"/>
      <c r="Q874" s="56"/>
      <c r="R874" s="56"/>
      <c r="S874" s="56"/>
      <c r="T874" s="56"/>
      <c r="U874" s="56"/>
      <c r="V874" s="56"/>
      <c r="W874" s="56"/>
      <c r="X874" s="56"/>
      <c r="Y874" s="56"/>
      <c r="Z874" s="56"/>
      <c r="AA874" s="56"/>
      <c r="AB874" s="56"/>
    </row>
    <row r="875" spans="2:28" ht="15.75" customHeight="1">
      <c r="B875" s="55"/>
      <c r="C875" s="56"/>
      <c r="D875" s="56"/>
      <c r="E875" s="55"/>
      <c r="F875" s="56"/>
      <c r="G875" s="56"/>
      <c r="H875" s="56"/>
      <c r="I875" s="56"/>
      <c r="J875" s="56"/>
      <c r="K875" s="56"/>
      <c r="L875" s="56"/>
      <c r="M875" s="56"/>
      <c r="N875" s="56"/>
      <c r="O875" s="56"/>
      <c r="P875" s="56"/>
      <c r="Q875" s="56"/>
      <c r="R875" s="56"/>
      <c r="S875" s="56"/>
      <c r="T875" s="56"/>
      <c r="U875" s="56"/>
      <c r="V875" s="56"/>
      <c r="W875" s="56"/>
      <c r="X875" s="56"/>
      <c r="Y875" s="56"/>
      <c r="Z875" s="56"/>
      <c r="AA875" s="56"/>
      <c r="AB875" s="56"/>
    </row>
    <row r="876" spans="2:28" ht="15.75" customHeight="1">
      <c r="B876" s="55"/>
      <c r="C876" s="56"/>
      <c r="D876" s="56"/>
      <c r="E876" s="55"/>
      <c r="F876" s="56"/>
      <c r="G876" s="56"/>
      <c r="H876" s="56"/>
      <c r="I876" s="56"/>
      <c r="J876" s="56"/>
      <c r="K876" s="56"/>
      <c r="L876" s="56"/>
      <c r="M876" s="56"/>
      <c r="N876" s="56"/>
      <c r="O876" s="56"/>
      <c r="P876" s="56"/>
      <c r="Q876" s="56"/>
      <c r="R876" s="56"/>
      <c r="S876" s="56"/>
      <c r="T876" s="56"/>
      <c r="U876" s="56"/>
      <c r="V876" s="56"/>
      <c r="W876" s="56"/>
      <c r="X876" s="56"/>
      <c r="Y876" s="56"/>
      <c r="Z876" s="56"/>
      <c r="AA876" s="56"/>
      <c r="AB876" s="56"/>
    </row>
    <row r="877" spans="2:28" ht="15.75" customHeight="1">
      <c r="B877" s="55"/>
      <c r="C877" s="56"/>
      <c r="D877" s="56"/>
      <c r="E877" s="55"/>
      <c r="F877" s="56"/>
      <c r="G877" s="56"/>
      <c r="H877" s="56"/>
      <c r="I877" s="56"/>
      <c r="J877" s="56"/>
      <c r="K877" s="56"/>
      <c r="L877" s="56"/>
      <c r="M877" s="56"/>
      <c r="N877" s="56"/>
      <c r="O877" s="56"/>
      <c r="P877" s="56"/>
      <c r="Q877" s="56"/>
      <c r="R877" s="56"/>
      <c r="S877" s="56"/>
      <c r="T877" s="56"/>
      <c r="U877" s="56"/>
      <c r="V877" s="56"/>
      <c r="W877" s="56"/>
      <c r="X877" s="56"/>
      <c r="Y877" s="56"/>
      <c r="Z877" s="56"/>
      <c r="AA877" s="56"/>
      <c r="AB877" s="56"/>
    </row>
    <row r="878" spans="2:28" ht="15.75" customHeight="1">
      <c r="B878" s="55"/>
      <c r="C878" s="56"/>
      <c r="D878" s="56"/>
      <c r="E878" s="55"/>
      <c r="F878" s="56"/>
      <c r="G878" s="56"/>
      <c r="H878" s="56"/>
      <c r="I878" s="56"/>
      <c r="J878" s="56"/>
      <c r="K878" s="56"/>
      <c r="L878" s="56"/>
      <c r="M878" s="56"/>
      <c r="N878" s="56"/>
      <c r="O878" s="56"/>
      <c r="P878" s="56"/>
      <c r="Q878" s="56"/>
      <c r="R878" s="56"/>
      <c r="S878" s="56"/>
      <c r="T878" s="56"/>
      <c r="U878" s="56"/>
      <c r="V878" s="56"/>
      <c r="W878" s="56"/>
      <c r="X878" s="56"/>
      <c r="Y878" s="56"/>
      <c r="Z878" s="56"/>
      <c r="AA878" s="56"/>
      <c r="AB878" s="56"/>
    </row>
    <row r="879" spans="2:28" ht="15.75" customHeight="1">
      <c r="B879" s="55"/>
      <c r="C879" s="56"/>
      <c r="D879" s="56"/>
      <c r="E879" s="55"/>
      <c r="F879" s="56"/>
      <c r="G879" s="56"/>
      <c r="H879" s="56"/>
      <c r="I879" s="56"/>
      <c r="J879" s="56"/>
      <c r="K879" s="56"/>
      <c r="L879" s="56"/>
      <c r="M879" s="56"/>
      <c r="N879" s="56"/>
      <c r="O879" s="56"/>
      <c r="P879" s="56"/>
      <c r="Q879" s="56"/>
      <c r="R879" s="56"/>
      <c r="S879" s="56"/>
      <c r="T879" s="56"/>
      <c r="U879" s="56"/>
      <c r="V879" s="56"/>
      <c r="W879" s="56"/>
      <c r="X879" s="56"/>
      <c r="Y879" s="56"/>
      <c r="Z879" s="56"/>
      <c r="AA879" s="56"/>
      <c r="AB879" s="56"/>
    </row>
    <row r="880" spans="2:28" ht="15.75" customHeight="1">
      <c r="B880" s="55"/>
      <c r="C880" s="56"/>
      <c r="D880" s="56"/>
      <c r="E880" s="55"/>
      <c r="F880" s="56"/>
      <c r="G880" s="56"/>
      <c r="H880" s="56"/>
      <c r="I880" s="56"/>
      <c r="J880" s="56"/>
      <c r="K880" s="56"/>
      <c r="L880" s="56"/>
      <c r="M880" s="56"/>
      <c r="N880" s="56"/>
      <c r="O880" s="56"/>
      <c r="P880" s="56"/>
      <c r="Q880" s="56"/>
      <c r="R880" s="56"/>
      <c r="S880" s="56"/>
      <c r="T880" s="56"/>
      <c r="U880" s="56"/>
      <c r="V880" s="56"/>
      <c r="W880" s="56"/>
      <c r="X880" s="56"/>
      <c r="Y880" s="56"/>
      <c r="Z880" s="56"/>
      <c r="AA880" s="56"/>
      <c r="AB880" s="56"/>
    </row>
    <row r="881" spans="2:28" ht="15.75" customHeight="1">
      <c r="B881" s="55"/>
      <c r="C881" s="56"/>
      <c r="D881" s="56"/>
      <c r="E881" s="55"/>
      <c r="F881" s="56"/>
      <c r="G881" s="56"/>
      <c r="H881" s="56"/>
      <c r="I881" s="56"/>
      <c r="J881" s="56"/>
      <c r="K881" s="56"/>
      <c r="L881" s="56"/>
      <c r="M881" s="56"/>
      <c r="N881" s="56"/>
      <c r="O881" s="56"/>
      <c r="P881" s="56"/>
      <c r="Q881" s="56"/>
      <c r="R881" s="56"/>
      <c r="S881" s="56"/>
      <c r="T881" s="56"/>
      <c r="U881" s="56"/>
      <c r="V881" s="56"/>
      <c r="W881" s="56"/>
      <c r="X881" s="56"/>
      <c r="Y881" s="56"/>
      <c r="Z881" s="56"/>
      <c r="AA881" s="56"/>
      <c r="AB881" s="56"/>
    </row>
    <row r="882" spans="2:28" ht="15.75" customHeight="1">
      <c r="B882" s="55"/>
      <c r="C882" s="56"/>
      <c r="D882" s="56"/>
      <c r="E882" s="55"/>
      <c r="F882" s="56"/>
      <c r="G882" s="56"/>
      <c r="H882" s="56"/>
      <c r="I882" s="56"/>
      <c r="J882" s="56"/>
      <c r="K882" s="56"/>
      <c r="L882" s="56"/>
      <c r="M882" s="56"/>
      <c r="N882" s="56"/>
      <c r="O882" s="56"/>
      <c r="P882" s="56"/>
      <c r="Q882" s="56"/>
      <c r="R882" s="56"/>
      <c r="S882" s="56"/>
      <c r="T882" s="56"/>
      <c r="U882" s="56"/>
      <c r="V882" s="56"/>
      <c r="W882" s="56"/>
      <c r="X882" s="56"/>
      <c r="Y882" s="56"/>
      <c r="Z882" s="56"/>
      <c r="AA882" s="56"/>
      <c r="AB882" s="56"/>
    </row>
    <row r="883" spans="2:28" ht="15.75" customHeight="1">
      <c r="B883" s="55"/>
      <c r="C883" s="56"/>
      <c r="D883" s="56"/>
      <c r="E883" s="55"/>
      <c r="F883" s="56"/>
      <c r="G883" s="56"/>
      <c r="H883" s="56"/>
      <c r="I883" s="56"/>
      <c r="J883" s="56"/>
      <c r="K883" s="56"/>
      <c r="L883" s="56"/>
      <c r="M883" s="56"/>
      <c r="N883" s="56"/>
      <c r="O883" s="56"/>
      <c r="P883" s="56"/>
      <c r="Q883" s="56"/>
      <c r="R883" s="56"/>
      <c r="S883" s="56"/>
      <c r="T883" s="56"/>
      <c r="U883" s="56"/>
      <c r="V883" s="56"/>
      <c r="W883" s="56"/>
      <c r="X883" s="56"/>
      <c r="Y883" s="56"/>
      <c r="Z883" s="56"/>
      <c r="AA883" s="56"/>
      <c r="AB883" s="56"/>
    </row>
    <row r="884" spans="2:28" ht="15.75" customHeight="1">
      <c r="B884" s="55"/>
      <c r="C884" s="56"/>
      <c r="D884" s="56"/>
      <c r="E884" s="55"/>
      <c r="F884" s="56"/>
      <c r="G884" s="56"/>
      <c r="H884" s="56"/>
      <c r="I884" s="56"/>
      <c r="J884" s="56"/>
      <c r="K884" s="56"/>
      <c r="L884" s="56"/>
      <c r="M884" s="56"/>
      <c r="N884" s="56"/>
      <c r="O884" s="56"/>
      <c r="P884" s="56"/>
      <c r="Q884" s="56"/>
      <c r="R884" s="56"/>
      <c r="S884" s="56"/>
      <c r="T884" s="56"/>
      <c r="U884" s="56"/>
      <c r="V884" s="56"/>
      <c r="W884" s="56"/>
      <c r="X884" s="56"/>
      <c r="Y884" s="56"/>
      <c r="Z884" s="56"/>
      <c r="AA884" s="56"/>
      <c r="AB884" s="56"/>
    </row>
    <row r="885" spans="2:28" ht="15.75" customHeight="1">
      <c r="B885" s="55"/>
      <c r="C885" s="56"/>
      <c r="D885" s="56"/>
      <c r="E885" s="55"/>
      <c r="F885" s="56"/>
      <c r="G885" s="56"/>
      <c r="H885" s="56"/>
      <c r="I885" s="56"/>
      <c r="J885" s="56"/>
      <c r="K885" s="56"/>
      <c r="L885" s="56"/>
      <c r="M885" s="56"/>
      <c r="N885" s="56"/>
      <c r="O885" s="56"/>
      <c r="P885" s="56"/>
      <c r="Q885" s="56"/>
      <c r="R885" s="56"/>
      <c r="S885" s="56"/>
      <c r="T885" s="56"/>
      <c r="U885" s="56"/>
      <c r="V885" s="56"/>
      <c r="W885" s="56"/>
      <c r="X885" s="56"/>
      <c r="Y885" s="56"/>
      <c r="Z885" s="56"/>
      <c r="AA885" s="56"/>
      <c r="AB885" s="56"/>
    </row>
    <row r="886" spans="2:28" ht="15.75" customHeight="1">
      <c r="B886" s="55"/>
      <c r="C886" s="56"/>
      <c r="D886" s="56"/>
      <c r="E886" s="55"/>
      <c r="F886" s="56"/>
      <c r="G886" s="56"/>
      <c r="H886" s="56"/>
      <c r="I886" s="56"/>
      <c r="J886" s="56"/>
      <c r="K886" s="56"/>
      <c r="L886" s="56"/>
      <c r="M886" s="56"/>
      <c r="N886" s="56"/>
      <c r="O886" s="56"/>
      <c r="P886" s="56"/>
      <c r="Q886" s="56"/>
      <c r="R886" s="56"/>
      <c r="S886" s="56"/>
      <c r="T886" s="56"/>
      <c r="U886" s="56"/>
      <c r="V886" s="56"/>
      <c r="W886" s="56"/>
      <c r="X886" s="56"/>
      <c r="Y886" s="56"/>
      <c r="Z886" s="56"/>
      <c r="AA886" s="56"/>
      <c r="AB886" s="56"/>
    </row>
    <row r="887" spans="2:28" ht="15.75" customHeight="1">
      <c r="B887" s="55"/>
      <c r="C887" s="56"/>
      <c r="D887" s="56"/>
      <c r="E887" s="55"/>
      <c r="F887" s="56"/>
      <c r="G887" s="56"/>
      <c r="H887" s="56"/>
      <c r="I887" s="56"/>
      <c r="J887" s="56"/>
      <c r="K887" s="56"/>
      <c r="L887" s="56"/>
      <c r="M887" s="56"/>
      <c r="N887" s="56"/>
      <c r="O887" s="56"/>
      <c r="P887" s="56"/>
      <c r="Q887" s="56"/>
      <c r="R887" s="56"/>
      <c r="S887" s="56"/>
      <c r="T887" s="56"/>
      <c r="U887" s="56"/>
      <c r="V887" s="56"/>
      <c r="W887" s="56"/>
      <c r="X887" s="56"/>
      <c r="Y887" s="56"/>
      <c r="Z887" s="56"/>
      <c r="AA887" s="56"/>
      <c r="AB887" s="56"/>
    </row>
    <row r="888" spans="2:28" ht="15.75" customHeight="1">
      <c r="B888" s="55"/>
      <c r="C888" s="56"/>
      <c r="D888" s="56"/>
      <c r="E888" s="55"/>
      <c r="F888" s="56"/>
      <c r="G888" s="56"/>
      <c r="H888" s="56"/>
      <c r="I888" s="56"/>
      <c r="J888" s="56"/>
      <c r="K888" s="56"/>
      <c r="L888" s="56"/>
      <c r="M888" s="56"/>
      <c r="N888" s="56"/>
      <c r="O888" s="56"/>
      <c r="P888" s="56"/>
      <c r="Q888" s="56"/>
      <c r="R888" s="56"/>
      <c r="S888" s="56"/>
      <c r="T888" s="56"/>
      <c r="U888" s="56"/>
      <c r="V888" s="56"/>
      <c r="W888" s="56"/>
      <c r="X888" s="56"/>
      <c r="Y888" s="56"/>
      <c r="Z888" s="56"/>
      <c r="AA888" s="56"/>
      <c r="AB888" s="56"/>
    </row>
    <row r="889" spans="2:28" ht="15.75" customHeight="1">
      <c r="B889" s="55"/>
      <c r="C889" s="56"/>
      <c r="D889" s="56"/>
      <c r="E889" s="55"/>
      <c r="F889" s="56"/>
      <c r="G889" s="56"/>
      <c r="H889" s="56"/>
      <c r="I889" s="56"/>
      <c r="J889" s="56"/>
      <c r="K889" s="56"/>
      <c r="L889" s="56"/>
      <c r="M889" s="56"/>
      <c r="N889" s="56"/>
      <c r="O889" s="56"/>
      <c r="P889" s="56"/>
      <c r="Q889" s="56"/>
      <c r="R889" s="56"/>
      <c r="S889" s="56"/>
      <c r="T889" s="56"/>
      <c r="U889" s="56"/>
      <c r="V889" s="56"/>
      <c r="W889" s="56"/>
      <c r="X889" s="56"/>
      <c r="Y889" s="56"/>
      <c r="Z889" s="56"/>
      <c r="AA889" s="56"/>
      <c r="AB889" s="56"/>
    </row>
    <row r="890" spans="2:28" ht="15.75" customHeight="1">
      <c r="B890" s="55"/>
      <c r="C890" s="56"/>
      <c r="D890" s="56"/>
      <c r="E890" s="55"/>
      <c r="F890" s="56"/>
      <c r="G890" s="56"/>
      <c r="H890" s="56"/>
      <c r="I890" s="56"/>
      <c r="J890" s="56"/>
      <c r="K890" s="56"/>
      <c r="L890" s="56"/>
      <c r="M890" s="56"/>
      <c r="N890" s="56"/>
      <c r="O890" s="56"/>
      <c r="P890" s="56"/>
      <c r="Q890" s="56"/>
      <c r="R890" s="56"/>
      <c r="S890" s="56"/>
      <c r="T890" s="56"/>
      <c r="U890" s="56"/>
      <c r="V890" s="56"/>
      <c r="W890" s="56"/>
      <c r="X890" s="56"/>
      <c r="Y890" s="56"/>
      <c r="Z890" s="56"/>
      <c r="AA890" s="56"/>
      <c r="AB890" s="56"/>
    </row>
    <row r="891" spans="2:28" ht="15.75" customHeight="1">
      <c r="B891" s="55"/>
      <c r="C891" s="56"/>
      <c r="D891" s="56"/>
      <c r="E891" s="55"/>
      <c r="F891" s="56"/>
      <c r="G891" s="56"/>
      <c r="H891" s="56"/>
      <c r="I891" s="56"/>
      <c r="J891" s="56"/>
      <c r="K891" s="56"/>
      <c r="L891" s="56"/>
      <c r="M891" s="56"/>
      <c r="N891" s="56"/>
      <c r="O891" s="56"/>
      <c r="P891" s="56"/>
      <c r="Q891" s="56"/>
      <c r="R891" s="56"/>
      <c r="S891" s="56"/>
      <c r="T891" s="56"/>
      <c r="U891" s="56"/>
      <c r="V891" s="56"/>
      <c r="W891" s="56"/>
      <c r="X891" s="56"/>
      <c r="Y891" s="56"/>
      <c r="Z891" s="56"/>
      <c r="AA891" s="56"/>
      <c r="AB891" s="56"/>
    </row>
    <row r="892" spans="2:28" ht="15.75" customHeight="1">
      <c r="B892" s="55"/>
      <c r="C892" s="56"/>
      <c r="D892" s="56"/>
      <c r="E892" s="55"/>
      <c r="F892" s="56"/>
      <c r="G892" s="56"/>
      <c r="H892" s="56"/>
      <c r="I892" s="56"/>
      <c r="J892" s="56"/>
      <c r="K892" s="56"/>
      <c r="L892" s="56"/>
      <c r="M892" s="56"/>
      <c r="N892" s="56"/>
      <c r="O892" s="56"/>
      <c r="P892" s="56"/>
      <c r="Q892" s="56"/>
      <c r="R892" s="56"/>
      <c r="S892" s="56"/>
      <c r="T892" s="56"/>
      <c r="U892" s="56"/>
      <c r="V892" s="56"/>
      <c r="W892" s="56"/>
      <c r="X892" s="56"/>
      <c r="Y892" s="56"/>
      <c r="Z892" s="56"/>
      <c r="AA892" s="56"/>
      <c r="AB892" s="56"/>
    </row>
    <row r="893" spans="2:28" ht="15.75" customHeight="1">
      <c r="B893" s="55"/>
      <c r="C893" s="56"/>
      <c r="D893" s="56"/>
      <c r="E893" s="55"/>
      <c r="F893" s="56"/>
      <c r="G893" s="56"/>
      <c r="H893" s="56"/>
      <c r="I893" s="56"/>
      <c r="J893" s="56"/>
      <c r="K893" s="56"/>
      <c r="L893" s="56"/>
      <c r="M893" s="56"/>
      <c r="N893" s="56"/>
      <c r="O893" s="56"/>
      <c r="P893" s="56"/>
      <c r="Q893" s="56"/>
      <c r="R893" s="56"/>
      <c r="S893" s="56"/>
      <c r="T893" s="56"/>
      <c r="U893" s="56"/>
      <c r="V893" s="56"/>
      <c r="W893" s="56"/>
      <c r="X893" s="56"/>
      <c r="Y893" s="56"/>
      <c r="Z893" s="56"/>
      <c r="AA893" s="56"/>
      <c r="AB893" s="56"/>
    </row>
    <row r="894" spans="2:28" ht="15.75" customHeight="1">
      <c r="B894" s="55"/>
      <c r="C894" s="56"/>
      <c r="D894" s="56"/>
      <c r="E894" s="55"/>
      <c r="F894" s="56"/>
      <c r="G894" s="56"/>
      <c r="H894" s="56"/>
      <c r="I894" s="56"/>
      <c r="J894" s="56"/>
      <c r="K894" s="56"/>
      <c r="L894" s="56"/>
      <c r="M894" s="56"/>
      <c r="N894" s="56"/>
      <c r="O894" s="56"/>
      <c r="P894" s="56"/>
      <c r="Q894" s="56"/>
      <c r="R894" s="56"/>
      <c r="S894" s="56"/>
      <c r="T894" s="56"/>
      <c r="U894" s="56"/>
      <c r="V894" s="56"/>
      <c r="W894" s="56"/>
      <c r="X894" s="56"/>
      <c r="Y894" s="56"/>
      <c r="Z894" s="56"/>
      <c r="AA894" s="56"/>
      <c r="AB894" s="56"/>
    </row>
    <row r="895" spans="2:28" ht="15.75" customHeight="1">
      <c r="B895" s="55"/>
      <c r="C895" s="56"/>
      <c r="D895" s="56"/>
      <c r="E895" s="55"/>
      <c r="F895" s="56"/>
      <c r="G895" s="56"/>
      <c r="H895" s="56"/>
      <c r="I895" s="56"/>
      <c r="J895" s="56"/>
      <c r="K895" s="56"/>
      <c r="L895" s="56"/>
      <c r="M895" s="56"/>
      <c r="N895" s="56"/>
      <c r="O895" s="56"/>
      <c r="P895" s="56"/>
      <c r="Q895" s="56"/>
      <c r="R895" s="56"/>
      <c r="S895" s="56"/>
      <c r="T895" s="56"/>
      <c r="U895" s="56"/>
      <c r="V895" s="56"/>
      <c r="W895" s="56"/>
      <c r="X895" s="56"/>
      <c r="Y895" s="56"/>
      <c r="Z895" s="56"/>
      <c r="AA895" s="56"/>
      <c r="AB895" s="56"/>
    </row>
    <row r="896" spans="2:28" ht="15.75" customHeight="1">
      <c r="B896" s="55"/>
      <c r="C896" s="56"/>
      <c r="D896" s="56"/>
      <c r="E896" s="55"/>
      <c r="F896" s="56"/>
      <c r="G896" s="56"/>
      <c r="H896" s="56"/>
      <c r="I896" s="56"/>
      <c r="J896" s="56"/>
      <c r="K896" s="56"/>
      <c r="L896" s="56"/>
      <c r="M896" s="56"/>
      <c r="N896" s="56"/>
      <c r="O896" s="56"/>
      <c r="P896" s="56"/>
      <c r="Q896" s="56"/>
      <c r="R896" s="56"/>
      <c r="S896" s="56"/>
      <c r="T896" s="56"/>
      <c r="U896" s="56"/>
      <c r="V896" s="56"/>
      <c r="W896" s="56"/>
      <c r="X896" s="56"/>
      <c r="Y896" s="56"/>
      <c r="Z896" s="56"/>
      <c r="AA896" s="56"/>
      <c r="AB896" s="56"/>
    </row>
    <row r="897" spans="2:28" ht="15.75" customHeight="1">
      <c r="B897" s="55"/>
      <c r="C897" s="56"/>
      <c r="D897" s="56"/>
      <c r="E897" s="55"/>
      <c r="F897" s="56"/>
      <c r="G897" s="56"/>
      <c r="H897" s="56"/>
      <c r="I897" s="56"/>
      <c r="J897" s="56"/>
      <c r="K897" s="56"/>
      <c r="L897" s="56"/>
      <c r="M897" s="56"/>
      <c r="N897" s="56"/>
      <c r="O897" s="56"/>
      <c r="P897" s="56"/>
      <c r="Q897" s="56"/>
      <c r="R897" s="56"/>
      <c r="S897" s="56"/>
      <c r="T897" s="56"/>
      <c r="U897" s="56"/>
      <c r="V897" s="56"/>
      <c r="W897" s="56"/>
      <c r="X897" s="56"/>
      <c r="Y897" s="56"/>
      <c r="Z897" s="56"/>
      <c r="AA897" s="56"/>
      <c r="AB897" s="56"/>
    </row>
    <row r="898" spans="2:28" ht="15.75" customHeight="1">
      <c r="B898" s="55"/>
      <c r="C898" s="56"/>
      <c r="D898" s="56"/>
      <c r="E898" s="55"/>
      <c r="F898" s="56"/>
      <c r="G898" s="56"/>
      <c r="H898" s="56"/>
      <c r="I898" s="56"/>
      <c r="J898" s="56"/>
      <c r="K898" s="56"/>
      <c r="L898" s="56"/>
      <c r="M898" s="56"/>
      <c r="N898" s="56"/>
      <c r="O898" s="56"/>
      <c r="P898" s="56"/>
      <c r="Q898" s="56"/>
      <c r="R898" s="56"/>
      <c r="S898" s="56"/>
      <c r="T898" s="56"/>
      <c r="U898" s="56"/>
      <c r="V898" s="56"/>
      <c r="W898" s="56"/>
      <c r="X898" s="56"/>
      <c r="Y898" s="56"/>
      <c r="Z898" s="56"/>
      <c r="AA898" s="56"/>
      <c r="AB898" s="56"/>
    </row>
    <row r="899" spans="2:28" ht="15.75" customHeight="1">
      <c r="B899" s="55"/>
      <c r="C899" s="56"/>
      <c r="D899" s="56"/>
      <c r="E899" s="55"/>
      <c r="F899" s="56"/>
      <c r="G899" s="56"/>
      <c r="H899" s="56"/>
      <c r="I899" s="56"/>
      <c r="J899" s="56"/>
      <c r="K899" s="56"/>
      <c r="L899" s="56"/>
      <c r="M899" s="56"/>
      <c r="N899" s="56"/>
      <c r="O899" s="56"/>
      <c r="P899" s="56"/>
      <c r="Q899" s="56"/>
      <c r="R899" s="56"/>
      <c r="S899" s="56"/>
      <c r="T899" s="56"/>
      <c r="U899" s="56"/>
      <c r="V899" s="56"/>
      <c r="W899" s="56"/>
      <c r="X899" s="56"/>
      <c r="Y899" s="56"/>
      <c r="Z899" s="56"/>
      <c r="AA899" s="56"/>
      <c r="AB899" s="56"/>
    </row>
    <row r="900" spans="2:28" ht="15.75" customHeight="1">
      <c r="B900" s="55"/>
      <c r="C900" s="56"/>
      <c r="D900" s="56"/>
      <c r="E900" s="55"/>
      <c r="F900" s="56"/>
      <c r="G900" s="56"/>
      <c r="H900" s="56"/>
      <c r="I900" s="56"/>
      <c r="J900" s="56"/>
      <c r="K900" s="56"/>
      <c r="L900" s="56"/>
      <c r="M900" s="56"/>
      <c r="N900" s="56"/>
      <c r="O900" s="56"/>
      <c r="P900" s="56"/>
      <c r="Q900" s="56"/>
      <c r="R900" s="56"/>
      <c r="S900" s="56"/>
      <c r="T900" s="56"/>
      <c r="U900" s="56"/>
      <c r="V900" s="56"/>
      <c r="W900" s="56"/>
      <c r="X900" s="56"/>
      <c r="Y900" s="56"/>
      <c r="Z900" s="56"/>
      <c r="AA900" s="56"/>
      <c r="AB900" s="56"/>
    </row>
    <row r="901" spans="2:28" ht="15.75" customHeight="1">
      <c r="B901" s="55"/>
      <c r="C901" s="56"/>
      <c r="D901" s="56"/>
      <c r="E901" s="55"/>
      <c r="F901" s="56"/>
      <c r="G901" s="56"/>
      <c r="H901" s="56"/>
      <c r="I901" s="56"/>
      <c r="J901" s="56"/>
      <c r="K901" s="56"/>
      <c r="L901" s="56"/>
      <c r="M901" s="56"/>
      <c r="N901" s="56"/>
      <c r="O901" s="56"/>
      <c r="P901" s="56"/>
      <c r="Q901" s="56"/>
      <c r="R901" s="56"/>
      <c r="S901" s="56"/>
      <c r="T901" s="56"/>
      <c r="U901" s="56"/>
      <c r="V901" s="56"/>
      <c r="W901" s="56"/>
      <c r="X901" s="56"/>
      <c r="Y901" s="56"/>
      <c r="Z901" s="56"/>
      <c r="AA901" s="56"/>
      <c r="AB901" s="56"/>
    </row>
    <row r="902" spans="2:28" ht="15.75" customHeight="1">
      <c r="B902" s="55"/>
      <c r="C902" s="56"/>
      <c r="D902" s="56"/>
      <c r="E902" s="55"/>
      <c r="F902" s="56"/>
      <c r="G902" s="56"/>
      <c r="H902" s="56"/>
      <c r="I902" s="56"/>
      <c r="J902" s="56"/>
      <c r="K902" s="56"/>
      <c r="L902" s="56"/>
      <c r="M902" s="56"/>
      <c r="N902" s="56"/>
      <c r="O902" s="56"/>
      <c r="P902" s="56"/>
      <c r="Q902" s="56"/>
      <c r="R902" s="56"/>
      <c r="S902" s="56"/>
      <c r="T902" s="56"/>
      <c r="U902" s="56"/>
      <c r="V902" s="56"/>
      <c r="W902" s="56"/>
      <c r="X902" s="56"/>
      <c r="Y902" s="56"/>
      <c r="Z902" s="56"/>
      <c r="AA902" s="56"/>
      <c r="AB902" s="56"/>
    </row>
    <row r="903" spans="2:28" ht="15.75" customHeight="1">
      <c r="B903" s="55"/>
      <c r="C903" s="56"/>
      <c r="D903" s="56"/>
      <c r="E903" s="55"/>
      <c r="F903" s="56"/>
      <c r="G903" s="56"/>
      <c r="H903" s="56"/>
      <c r="I903" s="56"/>
      <c r="J903" s="56"/>
      <c r="K903" s="56"/>
      <c r="L903" s="56"/>
      <c r="M903" s="56"/>
      <c r="N903" s="56"/>
      <c r="O903" s="56"/>
      <c r="P903" s="56"/>
      <c r="Q903" s="56"/>
      <c r="R903" s="56"/>
      <c r="S903" s="56"/>
      <c r="T903" s="56"/>
      <c r="U903" s="56"/>
      <c r="V903" s="56"/>
      <c r="W903" s="56"/>
      <c r="X903" s="56"/>
      <c r="Y903" s="56"/>
      <c r="Z903" s="56"/>
      <c r="AA903" s="56"/>
      <c r="AB903" s="56"/>
    </row>
    <row r="904" spans="2:28" ht="15.75" customHeight="1">
      <c r="B904" s="55"/>
      <c r="C904" s="56"/>
      <c r="D904" s="56"/>
      <c r="E904" s="55"/>
      <c r="F904" s="56"/>
      <c r="G904" s="56"/>
      <c r="H904" s="56"/>
      <c r="I904" s="56"/>
      <c r="J904" s="56"/>
      <c r="K904" s="56"/>
      <c r="L904" s="56"/>
      <c r="M904" s="56"/>
      <c r="N904" s="56"/>
      <c r="O904" s="56"/>
      <c r="P904" s="56"/>
      <c r="Q904" s="56"/>
      <c r="R904" s="56"/>
      <c r="S904" s="56"/>
      <c r="T904" s="56"/>
      <c r="U904" s="56"/>
      <c r="V904" s="56"/>
      <c r="W904" s="56"/>
      <c r="X904" s="56"/>
      <c r="Y904" s="56"/>
      <c r="Z904" s="56"/>
      <c r="AA904" s="56"/>
      <c r="AB904" s="56"/>
    </row>
    <row r="905" spans="2:28" ht="15.75" customHeight="1">
      <c r="B905" s="55"/>
      <c r="C905" s="56"/>
      <c r="D905" s="56"/>
      <c r="E905" s="55"/>
      <c r="F905" s="56"/>
      <c r="G905" s="56"/>
      <c r="H905" s="56"/>
      <c r="I905" s="56"/>
      <c r="J905" s="56"/>
      <c r="K905" s="56"/>
      <c r="L905" s="56"/>
      <c r="M905" s="56"/>
      <c r="N905" s="56"/>
      <c r="O905" s="56"/>
      <c r="P905" s="56"/>
      <c r="Q905" s="56"/>
      <c r="R905" s="56"/>
      <c r="S905" s="56"/>
      <c r="T905" s="56"/>
      <c r="U905" s="56"/>
      <c r="V905" s="56"/>
      <c r="W905" s="56"/>
      <c r="X905" s="56"/>
      <c r="Y905" s="56"/>
      <c r="Z905" s="56"/>
      <c r="AA905" s="56"/>
      <c r="AB905" s="56"/>
    </row>
    <row r="906" spans="2:28" ht="15.75" customHeight="1">
      <c r="B906" s="55"/>
      <c r="C906" s="56"/>
      <c r="D906" s="56"/>
      <c r="E906" s="55"/>
      <c r="F906" s="56"/>
      <c r="G906" s="56"/>
      <c r="H906" s="56"/>
      <c r="I906" s="56"/>
      <c r="J906" s="56"/>
      <c r="K906" s="56"/>
      <c r="L906" s="56"/>
      <c r="M906" s="56"/>
      <c r="N906" s="56"/>
      <c r="O906" s="56"/>
      <c r="P906" s="56"/>
      <c r="Q906" s="56"/>
      <c r="R906" s="56"/>
      <c r="S906" s="56"/>
      <c r="T906" s="56"/>
      <c r="U906" s="56"/>
      <c r="V906" s="56"/>
      <c r="W906" s="56"/>
      <c r="X906" s="56"/>
      <c r="Y906" s="56"/>
      <c r="Z906" s="56"/>
      <c r="AA906" s="56"/>
      <c r="AB906" s="56"/>
    </row>
    <row r="907" spans="2:28" ht="15.75" customHeight="1">
      <c r="B907" s="55"/>
      <c r="C907" s="56"/>
      <c r="D907" s="56"/>
      <c r="E907" s="55"/>
      <c r="F907" s="56"/>
      <c r="G907" s="56"/>
      <c r="H907" s="56"/>
      <c r="I907" s="56"/>
      <c r="J907" s="56"/>
      <c r="K907" s="56"/>
      <c r="L907" s="56"/>
      <c r="M907" s="56"/>
      <c r="N907" s="56"/>
      <c r="O907" s="56"/>
      <c r="P907" s="56"/>
      <c r="Q907" s="56"/>
      <c r="R907" s="56"/>
      <c r="S907" s="56"/>
      <c r="T907" s="56"/>
      <c r="U907" s="56"/>
      <c r="V907" s="56"/>
      <c r="W907" s="56"/>
      <c r="X907" s="56"/>
      <c r="Y907" s="56"/>
      <c r="Z907" s="56"/>
      <c r="AA907" s="56"/>
      <c r="AB907" s="56"/>
    </row>
    <row r="908" spans="2:28" ht="15.75" customHeight="1">
      <c r="B908" s="55"/>
      <c r="C908" s="56"/>
      <c r="D908" s="56"/>
      <c r="E908" s="55"/>
      <c r="F908" s="56"/>
      <c r="G908" s="56"/>
      <c r="H908" s="56"/>
      <c r="I908" s="56"/>
      <c r="J908" s="56"/>
      <c r="K908" s="56"/>
      <c r="L908" s="56"/>
      <c r="M908" s="56"/>
      <c r="N908" s="56"/>
      <c r="O908" s="56"/>
      <c r="P908" s="56"/>
      <c r="Q908" s="56"/>
      <c r="R908" s="56"/>
      <c r="S908" s="56"/>
      <c r="T908" s="56"/>
      <c r="U908" s="56"/>
      <c r="V908" s="56"/>
      <c r="W908" s="56"/>
      <c r="X908" s="56"/>
      <c r="Y908" s="56"/>
      <c r="Z908" s="56"/>
      <c r="AA908" s="56"/>
      <c r="AB908" s="56"/>
    </row>
    <row r="909" spans="2:28" ht="15.75" customHeight="1">
      <c r="B909" s="55"/>
      <c r="C909" s="56"/>
      <c r="D909" s="56"/>
      <c r="E909" s="55"/>
      <c r="F909" s="56"/>
      <c r="G909" s="56"/>
      <c r="H909" s="56"/>
      <c r="I909" s="56"/>
      <c r="J909" s="56"/>
      <c r="K909" s="56"/>
      <c r="L909" s="56"/>
      <c r="M909" s="56"/>
      <c r="N909" s="56"/>
      <c r="O909" s="56"/>
      <c r="P909" s="56"/>
      <c r="Q909" s="56"/>
      <c r="R909" s="56"/>
      <c r="S909" s="56"/>
      <c r="T909" s="56"/>
      <c r="U909" s="56"/>
      <c r="V909" s="56"/>
      <c r="W909" s="56"/>
      <c r="X909" s="56"/>
      <c r="Y909" s="56"/>
      <c r="Z909" s="56"/>
      <c r="AA909" s="56"/>
      <c r="AB909" s="56"/>
    </row>
    <row r="910" spans="2:28" ht="15.75" customHeight="1">
      <c r="B910" s="55"/>
      <c r="C910" s="56"/>
      <c r="D910" s="56"/>
      <c r="E910" s="55"/>
      <c r="F910" s="56"/>
      <c r="G910" s="56"/>
      <c r="H910" s="56"/>
      <c r="I910" s="56"/>
      <c r="J910" s="56"/>
      <c r="K910" s="56"/>
      <c r="L910" s="56"/>
      <c r="M910" s="56"/>
      <c r="N910" s="56"/>
      <c r="O910" s="56"/>
      <c r="P910" s="56"/>
      <c r="Q910" s="56"/>
      <c r="R910" s="56"/>
      <c r="S910" s="56"/>
      <c r="T910" s="56"/>
      <c r="U910" s="56"/>
      <c r="V910" s="56"/>
      <c r="W910" s="56"/>
      <c r="X910" s="56"/>
      <c r="Y910" s="56"/>
      <c r="Z910" s="56"/>
      <c r="AA910" s="56"/>
      <c r="AB910" s="56"/>
    </row>
    <row r="911" spans="2:28" ht="15.75" customHeight="1">
      <c r="B911" s="55"/>
      <c r="C911" s="56"/>
      <c r="D911" s="56"/>
      <c r="E911" s="55"/>
      <c r="F911" s="56"/>
      <c r="G911" s="56"/>
      <c r="H911" s="56"/>
      <c r="I911" s="56"/>
      <c r="J911" s="56"/>
      <c r="K911" s="56"/>
      <c r="L911" s="56"/>
      <c r="M911" s="56"/>
      <c r="N911" s="56"/>
      <c r="O911" s="56"/>
      <c r="P911" s="56"/>
      <c r="Q911" s="56"/>
      <c r="R911" s="56"/>
      <c r="S911" s="56"/>
      <c r="T911" s="56"/>
      <c r="U911" s="56"/>
      <c r="V911" s="56"/>
      <c r="W911" s="56"/>
      <c r="X911" s="56"/>
      <c r="Y911" s="56"/>
      <c r="Z911" s="56"/>
      <c r="AA911" s="56"/>
      <c r="AB911" s="56"/>
    </row>
    <row r="912" spans="2:28" ht="15.75" customHeight="1">
      <c r="B912" s="55"/>
      <c r="C912" s="56"/>
      <c r="D912" s="56"/>
      <c r="E912" s="55"/>
      <c r="F912" s="56"/>
      <c r="G912" s="56"/>
      <c r="H912" s="56"/>
      <c r="I912" s="56"/>
      <c r="J912" s="56"/>
      <c r="K912" s="56"/>
      <c r="L912" s="56"/>
      <c r="M912" s="56"/>
      <c r="N912" s="56"/>
      <c r="O912" s="56"/>
      <c r="P912" s="56"/>
      <c r="Q912" s="56"/>
      <c r="R912" s="56"/>
      <c r="S912" s="56"/>
      <c r="T912" s="56"/>
      <c r="U912" s="56"/>
      <c r="V912" s="56"/>
      <c r="W912" s="56"/>
      <c r="X912" s="56"/>
      <c r="Y912" s="56"/>
      <c r="Z912" s="56"/>
      <c r="AA912" s="56"/>
      <c r="AB912" s="56"/>
    </row>
    <row r="913" spans="2:28" ht="15.75" customHeight="1">
      <c r="B913" s="55"/>
      <c r="C913" s="56"/>
      <c r="D913" s="56"/>
      <c r="E913" s="55"/>
      <c r="F913" s="56"/>
      <c r="G913" s="56"/>
      <c r="H913" s="56"/>
      <c r="I913" s="56"/>
      <c r="J913" s="56"/>
      <c r="K913" s="56"/>
      <c r="L913" s="56"/>
      <c r="M913" s="56"/>
      <c r="N913" s="56"/>
      <c r="O913" s="56"/>
      <c r="P913" s="56"/>
      <c r="Q913" s="56"/>
      <c r="R913" s="56"/>
      <c r="S913" s="56"/>
      <c r="T913" s="56"/>
      <c r="U913" s="56"/>
      <c r="V913" s="56"/>
      <c r="W913" s="56"/>
      <c r="X913" s="56"/>
      <c r="Y913" s="56"/>
      <c r="Z913" s="56"/>
      <c r="AA913" s="56"/>
      <c r="AB913" s="56"/>
    </row>
    <row r="914" spans="2:28" ht="15.75" customHeight="1">
      <c r="B914" s="55"/>
      <c r="C914" s="56"/>
      <c r="D914" s="56"/>
      <c r="E914" s="55"/>
      <c r="F914" s="56"/>
      <c r="G914" s="56"/>
      <c r="H914" s="56"/>
      <c r="I914" s="56"/>
      <c r="J914" s="56"/>
      <c r="K914" s="56"/>
      <c r="L914" s="56"/>
      <c r="M914" s="56"/>
      <c r="N914" s="56"/>
      <c r="O914" s="56"/>
      <c r="P914" s="56"/>
      <c r="Q914" s="56"/>
      <c r="R914" s="56"/>
      <c r="S914" s="56"/>
      <c r="T914" s="56"/>
      <c r="U914" s="56"/>
      <c r="V914" s="56"/>
      <c r="W914" s="56"/>
      <c r="X914" s="56"/>
      <c r="Y914" s="56"/>
      <c r="Z914" s="56"/>
      <c r="AA914" s="56"/>
      <c r="AB914" s="56"/>
    </row>
    <row r="915" spans="2:28" ht="15.75" customHeight="1">
      <c r="B915" s="55"/>
      <c r="C915" s="56"/>
      <c r="D915" s="56"/>
      <c r="E915" s="55"/>
      <c r="F915" s="56"/>
      <c r="G915" s="56"/>
      <c r="H915" s="56"/>
      <c r="I915" s="56"/>
      <c r="J915" s="56"/>
      <c r="K915" s="56"/>
      <c r="L915" s="56"/>
      <c r="M915" s="56"/>
      <c r="N915" s="56"/>
      <c r="O915" s="56"/>
      <c r="P915" s="56"/>
      <c r="Q915" s="56"/>
      <c r="R915" s="56"/>
      <c r="S915" s="56"/>
      <c r="T915" s="56"/>
      <c r="U915" s="56"/>
      <c r="V915" s="56"/>
      <c r="W915" s="56"/>
      <c r="X915" s="56"/>
      <c r="Y915" s="56"/>
      <c r="Z915" s="56"/>
      <c r="AA915" s="56"/>
      <c r="AB915" s="56"/>
    </row>
    <row r="916" spans="2:28" ht="15.75" customHeight="1">
      <c r="B916" s="55"/>
      <c r="C916" s="56"/>
      <c r="D916" s="56"/>
      <c r="E916" s="55"/>
      <c r="F916" s="56"/>
      <c r="G916" s="56"/>
      <c r="H916" s="56"/>
      <c r="I916" s="56"/>
      <c r="J916" s="56"/>
      <c r="K916" s="56"/>
      <c r="L916" s="56"/>
      <c r="M916" s="56"/>
      <c r="N916" s="56"/>
      <c r="O916" s="56"/>
      <c r="P916" s="56"/>
      <c r="Q916" s="56"/>
      <c r="R916" s="56"/>
      <c r="S916" s="56"/>
      <c r="T916" s="56"/>
      <c r="U916" s="56"/>
      <c r="V916" s="56"/>
      <c r="W916" s="56"/>
      <c r="X916" s="56"/>
      <c r="Y916" s="56"/>
      <c r="Z916" s="56"/>
      <c r="AA916" s="56"/>
      <c r="AB916" s="56"/>
    </row>
    <row r="917" spans="2:28" ht="15.75" customHeight="1">
      <c r="B917" s="55"/>
      <c r="C917" s="56"/>
      <c r="D917" s="56"/>
      <c r="E917" s="55"/>
      <c r="F917" s="56"/>
      <c r="G917" s="56"/>
      <c r="H917" s="56"/>
      <c r="I917" s="56"/>
      <c r="J917" s="56"/>
      <c r="K917" s="56"/>
      <c r="L917" s="56"/>
      <c r="M917" s="56"/>
      <c r="N917" s="56"/>
      <c r="O917" s="56"/>
      <c r="P917" s="56"/>
      <c r="Q917" s="56"/>
      <c r="R917" s="56"/>
      <c r="S917" s="56"/>
      <c r="T917" s="56"/>
      <c r="U917" s="56"/>
      <c r="V917" s="56"/>
      <c r="W917" s="56"/>
      <c r="X917" s="56"/>
      <c r="Y917" s="56"/>
      <c r="Z917" s="56"/>
      <c r="AA917" s="56"/>
      <c r="AB917" s="56"/>
    </row>
    <row r="918" spans="2:28" ht="15.75" customHeight="1">
      <c r="B918" s="55"/>
      <c r="C918" s="56"/>
      <c r="D918" s="56"/>
      <c r="E918" s="55"/>
      <c r="F918" s="56"/>
      <c r="G918" s="56"/>
      <c r="H918" s="56"/>
      <c r="I918" s="56"/>
      <c r="J918" s="56"/>
      <c r="K918" s="56"/>
      <c r="L918" s="56"/>
      <c r="M918" s="56"/>
      <c r="N918" s="56"/>
      <c r="O918" s="56"/>
      <c r="P918" s="56"/>
      <c r="Q918" s="56"/>
      <c r="R918" s="56"/>
      <c r="S918" s="56"/>
      <c r="T918" s="56"/>
      <c r="U918" s="56"/>
      <c r="V918" s="56"/>
      <c r="W918" s="56"/>
      <c r="X918" s="56"/>
      <c r="Y918" s="56"/>
      <c r="Z918" s="56"/>
      <c r="AA918" s="56"/>
      <c r="AB918" s="56"/>
    </row>
    <row r="919" spans="2:28" ht="15.75" customHeight="1">
      <c r="B919" s="55"/>
      <c r="C919" s="56"/>
      <c r="D919" s="56"/>
      <c r="E919" s="55"/>
      <c r="F919" s="56"/>
      <c r="G919" s="56"/>
      <c r="H919" s="56"/>
      <c r="I919" s="56"/>
      <c r="J919" s="56"/>
      <c r="K919" s="56"/>
      <c r="L919" s="56"/>
      <c r="M919" s="56"/>
      <c r="N919" s="56"/>
      <c r="O919" s="56"/>
      <c r="P919" s="56"/>
      <c r="Q919" s="56"/>
      <c r="R919" s="56"/>
      <c r="S919" s="56"/>
      <c r="T919" s="56"/>
      <c r="U919" s="56"/>
      <c r="V919" s="56"/>
      <c r="W919" s="56"/>
      <c r="X919" s="56"/>
      <c r="Y919" s="56"/>
      <c r="Z919" s="56"/>
      <c r="AA919" s="56"/>
      <c r="AB919" s="56"/>
    </row>
    <row r="920" spans="2:28" ht="15.75" customHeight="1">
      <c r="B920" s="55"/>
      <c r="C920" s="56"/>
      <c r="D920" s="56"/>
      <c r="E920" s="55"/>
      <c r="F920" s="56"/>
      <c r="G920" s="56"/>
      <c r="H920" s="56"/>
      <c r="I920" s="56"/>
      <c r="J920" s="56"/>
      <c r="K920" s="56"/>
      <c r="L920" s="56"/>
      <c r="M920" s="56"/>
      <c r="N920" s="56"/>
      <c r="O920" s="56"/>
      <c r="P920" s="56"/>
      <c r="Q920" s="56"/>
      <c r="R920" s="56"/>
      <c r="S920" s="56"/>
      <c r="T920" s="56"/>
      <c r="U920" s="56"/>
      <c r="V920" s="56"/>
      <c r="W920" s="56"/>
      <c r="X920" s="56"/>
      <c r="Y920" s="56"/>
      <c r="Z920" s="56"/>
      <c r="AA920" s="56"/>
      <c r="AB920" s="56"/>
    </row>
    <row r="921" spans="2:28" ht="15.75" customHeight="1">
      <c r="B921" s="55"/>
      <c r="C921" s="56"/>
      <c r="D921" s="56"/>
      <c r="E921" s="55"/>
      <c r="F921" s="56"/>
      <c r="G921" s="56"/>
      <c r="H921" s="56"/>
      <c r="I921" s="56"/>
      <c r="J921" s="56"/>
      <c r="K921" s="56"/>
      <c r="L921" s="56"/>
      <c r="M921" s="56"/>
      <c r="N921" s="56"/>
      <c r="O921" s="56"/>
      <c r="P921" s="56"/>
      <c r="Q921" s="56"/>
      <c r="R921" s="56"/>
      <c r="S921" s="56"/>
      <c r="T921" s="56"/>
      <c r="U921" s="56"/>
      <c r="V921" s="56"/>
      <c r="W921" s="56"/>
      <c r="X921" s="56"/>
      <c r="Y921" s="56"/>
      <c r="Z921" s="56"/>
      <c r="AA921" s="56"/>
      <c r="AB921" s="56"/>
    </row>
    <row r="922" spans="2:28" ht="15.75" customHeight="1">
      <c r="B922" s="55"/>
      <c r="C922" s="56"/>
      <c r="D922" s="56"/>
      <c r="E922" s="55"/>
      <c r="F922" s="56"/>
      <c r="G922" s="56"/>
      <c r="H922" s="56"/>
      <c r="I922" s="56"/>
      <c r="J922" s="56"/>
      <c r="K922" s="56"/>
      <c r="L922" s="56"/>
      <c r="M922" s="56"/>
      <c r="N922" s="56"/>
      <c r="O922" s="56"/>
      <c r="P922" s="56"/>
      <c r="Q922" s="56"/>
      <c r="R922" s="56"/>
      <c r="S922" s="56"/>
      <c r="T922" s="56"/>
      <c r="U922" s="56"/>
      <c r="V922" s="56"/>
      <c r="W922" s="56"/>
      <c r="X922" s="56"/>
      <c r="Y922" s="56"/>
      <c r="Z922" s="56"/>
      <c r="AA922" s="56"/>
      <c r="AB922" s="56"/>
    </row>
    <row r="923" spans="2:28" ht="15.75" customHeight="1">
      <c r="B923" s="55"/>
      <c r="C923" s="56"/>
      <c r="D923" s="56"/>
      <c r="E923" s="55"/>
      <c r="F923" s="56"/>
      <c r="G923" s="56"/>
      <c r="H923" s="56"/>
      <c r="I923" s="56"/>
      <c r="J923" s="56"/>
      <c r="K923" s="56"/>
      <c r="L923" s="56"/>
      <c r="M923" s="56"/>
      <c r="N923" s="56"/>
      <c r="O923" s="56"/>
      <c r="P923" s="56"/>
      <c r="Q923" s="56"/>
      <c r="R923" s="56"/>
      <c r="S923" s="56"/>
      <c r="T923" s="56"/>
      <c r="U923" s="56"/>
      <c r="V923" s="56"/>
      <c r="W923" s="56"/>
      <c r="X923" s="56"/>
      <c r="Y923" s="56"/>
      <c r="Z923" s="56"/>
      <c r="AA923" s="56"/>
      <c r="AB923" s="56"/>
    </row>
    <row r="924" spans="2:28" ht="15.75" customHeight="1">
      <c r="B924" s="55"/>
      <c r="C924" s="56"/>
      <c r="D924" s="56"/>
      <c r="E924" s="55"/>
      <c r="F924" s="56"/>
      <c r="G924" s="56"/>
      <c r="H924" s="56"/>
      <c r="I924" s="56"/>
      <c r="J924" s="56"/>
      <c r="K924" s="56"/>
      <c r="L924" s="56"/>
      <c r="M924" s="56"/>
      <c r="N924" s="56"/>
      <c r="O924" s="56"/>
      <c r="P924" s="56"/>
      <c r="Q924" s="56"/>
      <c r="R924" s="56"/>
      <c r="S924" s="56"/>
      <c r="T924" s="56"/>
      <c r="U924" s="56"/>
      <c r="V924" s="56"/>
      <c r="W924" s="56"/>
      <c r="X924" s="56"/>
      <c r="Y924" s="56"/>
      <c r="Z924" s="56"/>
      <c r="AA924" s="56"/>
      <c r="AB924" s="56"/>
    </row>
    <row r="925" spans="2:28" ht="15.75" customHeight="1">
      <c r="B925" s="55"/>
      <c r="C925" s="56"/>
      <c r="D925" s="56"/>
      <c r="E925" s="55"/>
      <c r="F925" s="56"/>
      <c r="G925" s="56"/>
      <c r="H925" s="56"/>
      <c r="I925" s="56"/>
      <c r="J925" s="56"/>
      <c r="K925" s="56"/>
      <c r="L925" s="56"/>
      <c r="M925" s="56"/>
      <c r="N925" s="56"/>
      <c r="O925" s="56"/>
      <c r="P925" s="56"/>
      <c r="Q925" s="56"/>
      <c r="R925" s="56"/>
      <c r="S925" s="56"/>
      <c r="T925" s="56"/>
      <c r="U925" s="56"/>
      <c r="V925" s="56"/>
      <c r="W925" s="56"/>
      <c r="X925" s="56"/>
      <c r="Y925" s="56"/>
      <c r="Z925" s="56"/>
      <c r="AA925" s="56"/>
      <c r="AB925" s="56"/>
    </row>
    <row r="926" spans="2:28" ht="15.75" customHeight="1">
      <c r="B926" s="55"/>
      <c r="C926" s="56"/>
      <c r="D926" s="56"/>
      <c r="E926" s="55"/>
      <c r="F926" s="56"/>
      <c r="G926" s="56"/>
      <c r="H926" s="56"/>
      <c r="I926" s="56"/>
      <c r="J926" s="56"/>
      <c r="K926" s="56"/>
      <c r="L926" s="56"/>
      <c r="M926" s="56"/>
      <c r="N926" s="56"/>
      <c r="O926" s="56"/>
      <c r="P926" s="56"/>
      <c r="Q926" s="56"/>
      <c r="R926" s="56"/>
      <c r="S926" s="56"/>
      <c r="T926" s="56"/>
      <c r="U926" s="56"/>
      <c r="V926" s="56"/>
      <c r="W926" s="56"/>
      <c r="X926" s="56"/>
      <c r="Y926" s="56"/>
      <c r="Z926" s="56"/>
      <c r="AA926" s="56"/>
      <c r="AB926" s="56"/>
    </row>
    <row r="927" spans="2:28" ht="15.75" customHeight="1">
      <c r="B927" s="55"/>
      <c r="C927" s="56"/>
      <c r="D927" s="56"/>
      <c r="E927" s="55"/>
      <c r="F927" s="56"/>
      <c r="G927" s="56"/>
      <c r="H927" s="56"/>
      <c r="I927" s="56"/>
      <c r="J927" s="56"/>
      <c r="K927" s="56"/>
      <c r="L927" s="56"/>
      <c r="M927" s="56"/>
      <c r="N927" s="56"/>
      <c r="O927" s="56"/>
      <c r="P927" s="56"/>
      <c r="Q927" s="56"/>
      <c r="R927" s="56"/>
      <c r="S927" s="56"/>
      <c r="T927" s="56"/>
      <c r="U927" s="56"/>
      <c r="V927" s="56"/>
      <c r="W927" s="56"/>
      <c r="X927" s="56"/>
      <c r="Y927" s="56"/>
      <c r="Z927" s="56"/>
      <c r="AA927" s="56"/>
      <c r="AB927" s="56"/>
    </row>
    <row r="928" spans="2:28" ht="15.75" customHeight="1">
      <c r="B928" s="55"/>
      <c r="C928" s="56"/>
      <c r="D928" s="56"/>
      <c r="E928" s="55"/>
      <c r="F928" s="56"/>
      <c r="G928" s="56"/>
      <c r="H928" s="56"/>
      <c r="I928" s="56"/>
      <c r="J928" s="56"/>
      <c r="K928" s="56"/>
      <c r="L928" s="56"/>
      <c r="M928" s="56"/>
      <c r="N928" s="56"/>
      <c r="O928" s="56"/>
      <c r="P928" s="56"/>
      <c r="Q928" s="56"/>
      <c r="R928" s="56"/>
      <c r="S928" s="56"/>
      <c r="T928" s="56"/>
      <c r="U928" s="56"/>
      <c r="V928" s="56"/>
      <c r="W928" s="56"/>
      <c r="X928" s="56"/>
      <c r="Y928" s="56"/>
      <c r="Z928" s="56"/>
      <c r="AA928" s="56"/>
      <c r="AB928" s="56"/>
    </row>
    <row r="929" spans="2:28" ht="15.75" customHeight="1">
      <c r="B929" s="55"/>
      <c r="C929" s="56"/>
      <c r="D929" s="56"/>
      <c r="E929" s="55"/>
      <c r="F929" s="56"/>
      <c r="G929" s="56"/>
      <c r="H929" s="56"/>
      <c r="I929" s="56"/>
      <c r="J929" s="56"/>
      <c r="K929" s="56"/>
      <c r="L929" s="56"/>
      <c r="M929" s="56"/>
      <c r="N929" s="56"/>
      <c r="O929" s="56"/>
      <c r="P929" s="56"/>
      <c r="Q929" s="56"/>
      <c r="R929" s="56"/>
      <c r="S929" s="56"/>
      <c r="T929" s="56"/>
      <c r="U929" s="56"/>
      <c r="V929" s="56"/>
      <c r="W929" s="56"/>
      <c r="X929" s="56"/>
      <c r="Y929" s="56"/>
      <c r="Z929" s="56"/>
      <c r="AA929" s="56"/>
      <c r="AB929" s="56"/>
    </row>
    <row r="930" spans="2:28" ht="15.75" customHeight="1">
      <c r="B930" s="55"/>
      <c r="C930" s="56"/>
      <c r="D930" s="56"/>
      <c r="E930" s="55"/>
      <c r="F930" s="56"/>
      <c r="G930" s="56"/>
      <c r="H930" s="56"/>
      <c r="I930" s="56"/>
      <c r="J930" s="56"/>
      <c r="K930" s="56"/>
      <c r="L930" s="56"/>
      <c r="M930" s="56"/>
      <c r="N930" s="56"/>
      <c r="O930" s="56"/>
      <c r="P930" s="56"/>
      <c r="Q930" s="56"/>
      <c r="R930" s="56"/>
      <c r="S930" s="56"/>
      <c r="T930" s="56"/>
      <c r="U930" s="56"/>
      <c r="V930" s="56"/>
      <c r="W930" s="56"/>
      <c r="X930" s="56"/>
      <c r="Y930" s="56"/>
      <c r="Z930" s="56"/>
      <c r="AA930" s="56"/>
      <c r="AB930" s="56"/>
    </row>
    <row r="931" spans="2:28" ht="15.75" customHeight="1">
      <c r="B931" s="55"/>
      <c r="C931" s="56"/>
      <c r="D931" s="56"/>
      <c r="E931" s="55"/>
      <c r="F931" s="56"/>
      <c r="G931" s="56"/>
      <c r="H931" s="56"/>
      <c r="I931" s="56"/>
      <c r="J931" s="56"/>
      <c r="K931" s="56"/>
      <c r="L931" s="56"/>
      <c r="M931" s="56"/>
      <c r="N931" s="56"/>
      <c r="O931" s="56"/>
      <c r="P931" s="56"/>
      <c r="Q931" s="56"/>
      <c r="R931" s="56"/>
      <c r="S931" s="56"/>
      <c r="T931" s="56"/>
      <c r="U931" s="56"/>
      <c r="V931" s="56"/>
      <c r="W931" s="56"/>
      <c r="X931" s="56"/>
      <c r="Y931" s="56"/>
      <c r="Z931" s="56"/>
      <c r="AA931" s="56"/>
      <c r="AB931" s="56"/>
    </row>
    <row r="932" spans="2:28" ht="15.75" customHeight="1">
      <c r="B932" s="55"/>
      <c r="C932" s="56"/>
      <c r="D932" s="56"/>
      <c r="E932" s="55"/>
      <c r="F932" s="56"/>
      <c r="G932" s="56"/>
      <c r="H932" s="56"/>
      <c r="I932" s="56"/>
      <c r="J932" s="56"/>
      <c r="K932" s="56"/>
      <c r="L932" s="56"/>
      <c r="M932" s="56"/>
      <c r="N932" s="56"/>
      <c r="O932" s="56"/>
      <c r="P932" s="56"/>
      <c r="Q932" s="56"/>
      <c r="R932" s="56"/>
      <c r="S932" s="56"/>
      <c r="T932" s="56"/>
      <c r="U932" s="56"/>
      <c r="V932" s="56"/>
      <c r="W932" s="56"/>
      <c r="X932" s="56"/>
      <c r="Y932" s="56"/>
      <c r="Z932" s="56"/>
      <c r="AA932" s="56"/>
      <c r="AB932" s="56"/>
    </row>
    <row r="933" spans="2:28" ht="15.75" customHeight="1">
      <c r="B933" s="55"/>
      <c r="C933" s="56"/>
      <c r="D933" s="56"/>
      <c r="E933" s="55"/>
      <c r="F933" s="56"/>
      <c r="G933" s="56"/>
      <c r="H933" s="56"/>
      <c r="I933" s="56"/>
      <c r="J933" s="56"/>
      <c r="K933" s="56"/>
      <c r="L933" s="56"/>
      <c r="M933" s="56"/>
      <c r="N933" s="56"/>
      <c r="O933" s="56"/>
      <c r="P933" s="56"/>
      <c r="Q933" s="56"/>
      <c r="R933" s="56"/>
      <c r="S933" s="56"/>
      <c r="T933" s="56"/>
      <c r="U933" s="56"/>
      <c r="V933" s="56"/>
      <c r="W933" s="56"/>
      <c r="X933" s="56"/>
      <c r="Y933" s="56"/>
      <c r="Z933" s="56"/>
      <c r="AA933" s="56"/>
      <c r="AB933" s="56"/>
    </row>
    <row r="934" spans="2:28" ht="15.75" customHeight="1">
      <c r="B934" s="55"/>
      <c r="C934" s="56"/>
      <c r="D934" s="56"/>
      <c r="E934" s="55"/>
      <c r="F934" s="56"/>
      <c r="G934" s="56"/>
      <c r="H934" s="56"/>
      <c r="I934" s="56"/>
      <c r="J934" s="56"/>
      <c r="K934" s="56"/>
      <c r="L934" s="56"/>
      <c r="M934" s="56"/>
      <c r="N934" s="56"/>
      <c r="O934" s="56"/>
      <c r="P934" s="56"/>
      <c r="Q934" s="56"/>
      <c r="R934" s="56"/>
      <c r="S934" s="56"/>
      <c r="T934" s="56"/>
      <c r="U934" s="56"/>
      <c r="V934" s="56"/>
      <c r="W934" s="56"/>
      <c r="X934" s="56"/>
      <c r="Y934" s="56"/>
      <c r="Z934" s="56"/>
      <c r="AA934" s="56"/>
      <c r="AB934" s="56"/>
    </row>
    <row r="935" spans="2:28" ht="15.75" customHeight="1">
      <c r="B935" s="55"/>
      <c r="C935" s="56"/>
      <c r="D935" s="56"/>
      <c r="E935" s="55"/>
      <c r="F935" s="56"/>
      <c r="G935" s="56"/>
      <c r="H935" s="56"/>
      <c r="I935" s="56"/>
      <c r="J935" s="56"/>
      <c r="K935" s="56"/>
      <c r="L935" s="56"/>
      <c r="M935" s="56"/>
      <c r="N935" s="56"/>
      <c r="O935" s="56"/>
      <c r="P935" s="56"/>
      <c r="Q935" s="56"/>
      <c r="R935" s="56"/>
      <c r="S935" s="56"/>
      <c r="T935" s="56"/>
      <c r="U935" s="56"/>
      <c r="V935" s="56"/>
      <c r="W935" s="56"/>
      <c r="X935" s="56"/>
      <c r="Y935" s="56"/>
      <c r="Z935" s="56"/>
      <c r="AA935" s="56"/>
      <c r="AB935" s="56"/>
    </row>
    <row r="936" spans="2:28" ht="15.75" customHeight="1">
      <c r="B936" s="55"/>
      <c r="C936" s="56"/>
      <c r="D936" s="56"/>
      <c r="E936" s="55"/>
      <c r="F936" s="56"/>
      <c r="G936" s="56"/>
      <c r="H936" s="56"/>
      <c r="I936" s="56"/>
      <c r="J936" s="56"/>
      <c r="K936" s="56"/>
      <c r="L936" s="56"/>
      <c r="M936" s="56"/>
      <c r="N936" s="56"/>
      <c r="O936" s="56"/>
      <c r="P936" s="56"/>
      <c r="Q936" s="56"/>
      <c r="R936" s="56"/>
      <c r="S936" s="56"/>
      <c r="T936" s="56"/>
      <c r="U936" s="56"/>
      <c r="V936" s="56"/>
      <c r="W936" s="56"/>
      <c r="X936" s="56"/>
      <c r="Y936" s="56"/>
      <c r="Z936" s="56"/>
      <c r="AA936" s="56"/>
      <c r="AB936" s="56"/>
    </row>
    <row r="937" spans="2:28" ht="15.75" customHeight="1">
      <c r="B937" s="55"/>
      <c r="C937" s="56"/>
      <c r="D937" s="56"/>
      <c r="E937" s="55"/>
      <c r="F937" s="56"/>
      <c r="G937" s="56"/>
      <c r="H937" s="56"/>
      <c r="I937" s="56"/>
      <c r="J937" s="56"/>
      <c r="K937" s="56"/>
      <c r="L937" s="56"/>
      <c r="M937" s="56"/>
      <c r="N937" s="56"/>
      <c r="O937" s="56"/>
      <c r="P937" s="56"/>
      <c r="Q937" s="56"/>
      <c r="R937" s="56"/>
      <c r="S937" s="56"/>
      <c r="T937" s="56"/>
      <c r="U937" s="56"/>
      <c r="V937" s="56"/>
      <c r="W937" s="56"/>
      <c r="X937" s="56"/>
      <c r="Y937" s="56"/>
      <c r="Z937" s="56"/>
      <c r="AA937" s="56"/>
      <c r="AB937" s="56"/>
    </row>
    <row r="938" spans="2:28" ht="15.75" customHeight="1">
      <c r="B938" s="55"/>
      <c r="C938" s="56"/>
      <c r="D938" s="56"/>
      <c r="E938" s="55"/>
      <c r="F938" s="56"/>
      <c r="G938" s="56"/>
      <c r="H938" s="56"/>
      <c r="I938" s="56"/>
      <c r="J938" s="56"/>
      <c r="K938" s="56"/>
      <c r="L938" s="56"/>
      <c r="M938" s="56"/>
      <c r="N938" s="56"/>
      <c r="O938" s="56"/>
      <c r="P938" s="56"/>
      <c r="Q938" s="56"/>
      <c r="R938" s="56"/>
      <c r="S938" s="56"/>
      <c r="T938" s="56"/>
      <c r="U938" s="56"/>
      <c r="V938" s="56"/>
      <c r="W938" s="56"/>
      <c r="X938" s="56"/>
      <c r="Y938" s="56"/>
      <c r="Z938" s="56"/>
      <c r="AA938" s="56"/>
      <c r="AB938" s="56"/>
    </row>
    <row r="939" spans="2:28" ht="15.75" customHeight="1">
      <c r="B939" s="55"/>
      <c r="C939" s="56"/>
      <c r="D939" s="56"/>
      <c r="E939" s="55"/>
      <c r="F939" s="56"/>
      <c r="G939" s="56"/>
      <c r="H939" s="56"/>
      <c r="I939" s="56"/>
      <c r="J939" s="56"/>
      <c r="K939" s="56"/>
      <c r="L939" s="56"/>
      <c r="M939" s="56"/>
      <c r="N939" s="56"/>
      <c r="O939" s="56"/>
      <c r="P939" s="56"/>
      <c r="Q939" s="56"/>
      <c r="R939" s="56"/>
      <c r="S939" s="56"/>
      <c r="T939" s="56"/>
      <c r="U939" s="56"/>
      <c r="V939" s="56"/>
      <c r="W939" s="56"/>
      <c r="X939" s="56"/>
      <c r="Y939" s="56"/>
      <c r="Z939" s="56"/>
      <c r="AA939" s="56"/>
      <c r="AB939" s="56"/>
    </row>
    <row r="940" spans="2:28" ht="15.75" customHeight="1">
      <c r="B940" s="55"/>
      <c r="C940" s="56"/>
      <c r="D940" s="56"/>
      <c r="E940" s="55"/>
      <c r="F940" s="56"/>
      <c r="G940" s="56"/>
      <c r="H940" s="56"/>
      <c r="I940" s="56"/>
      <c r="J940" s="56"/>
      <c r="K940" s="56"/>
      <c r="L940" s="56"/>
      <c r="M940" s="56"/>
      <c r="N940" s="56"/>
      <c r="O940" s="56"/>
      <c r="P940" s="56"/>
      <c r="Q940" s="56"/>
      <c r="R940" s="56"/>
      <c r="S940" s="56"/>
      <c r="T940" s="56"/>
      <c r="U940" s="56"/>
      <c r="V940" s="56"/>
      <c r="W940" s="56"/>
      <c r="X940" s="56"/>
      <c r="Y940" s="56"/>
      <c r="Z940" s="56"/>
      <c r="AA940" s="56"/>
      <c r="AB940" s="56"/>
    </row>
    <row r="941" spans="2:28" ht="15.75" customHeight="1">
      <c r="B941" s="55"/>
      <c r="C941" s="56"/>
      <c r="D941" s="56"/>
      <c r="E941" s="55"/>
      <c r="F941" s="56"/>
      <c r="G941" s="56"/>
      <c r="H941" s="56"/>
      <c r="I941" s="56"/>
      <c r="J941" s="56"/>
      <c r="K941" s="56"/>
      <c r="L941" s="56"/>
      <c r="M941" s="56"/>
      <c r="N941" s="56"/>
      <c r="O941" s="56"/>
      <c r="P941" s="56"/>
      <c r="Q941" s="56"/>
      <c r="R941" s="56"/>
      <c r="S941" s="56"/>
      <c r="T941" s="56"/>
      <c r="U941" s="56"/>
      <c r="V941" s="56"/>
      <c r="W941" s="56"/>
      <c r="X941" s="56"/>
      <c r="Y941" s="56"/>
      <c r="Z941" s="56"/>
      <c r="AA941" s="56"/>
      <c r="AB941" s="56"/>
    </row>
    <row r="942" spans="2:28" ht="15.75" customHeight="1">
      <c r="B942" s="55"/>
      <c r="C942" s="56"/>
      <c r="D942" s="56"/>
      <c r="E942" s="55"/>
      <c r="F942" s="56"/>
      <c r="G942" s="56"/>
      <c r="H942" s="56"/>
      <c r="I942" s="56"/>
      <c r="J942" s="56"/>
      <c r="K942" s="56"/>
      <c r="L942" s="56"/>
      <c r="M942" s="56"/>
      <c r="N942" s="56"/>
      <c r="O942" s="56"/>
      <c r="P942" s="56"/>
      <c r="Q942" s="56"/>
      <c r="R942" s="56"/>
      <c r="S942" s="56"/>
      <c r="T942" s="56"/>
      <c r="U942" s="56"/>
      <c r="V942" s="56"/>
      <c r="W942" s="56"/>
      <c r="X942" s="56"/>
      <c r="Y942" s="56"/>
      <c r="Z942" s="56"/>
      <c r="AA942" s="56"/>
      <c r="AB942" s="56"/>
    </row>
    <row r="943" spans="2:28" ht="15.75" customHeight="1">
      <c r="B943" s="55"/>
      <c r="C943" s="56"/>
      <c r="D943" s="56"/>
      <c r="E943" s="55"/>
      <c r="F943" s="56"/>
      <c r="G943" s="56"/>
      <c r="H943" s="56"/>
      <c r="I943" s="56"/>
      <c r="J943" s="56"/>
      <c r="K943" s="56"/>
      <c r="L943" s="56"/>
      <c r="M943" s="56"/>
      <c r="N943" s="56"/>
      <c r="O943" s="56"/>
      <c r="P943" s="56"/>
      <c r="Q943" s="56"/>
      <c r="R943" s="56"/>
      <c r="S943" s="56"/>
      <c r="T943" s="56"/>
      <c r="U943" s="56"/>
      <c r="V943" s="56"/>
      <c r="W943" s="56"/>
      <c r="X943" s="56"/>
      <c r="Y943" s="56"/>
      <c r="Z943" s="56"/>
      <c r="AA943" s="56"/>
      <c r="AB943" s="56"/>
    </row>
    <row r="944" spans="2:28" ht="15.75" customHeight="1">
      <c r="B944" s="55"/>
      <c r="C944" s="56"/>
      <c r="D944" s="56"/>
      <c r="E944" s="55"/>
      <c r="F944" s="56"/>
      <c r="G944" s="56"/>
      <c r="H944" s="56"/>
      <c r="I944" s="56"/>
      <c r="J944" s="56"/>
      <c r="K944" s="56"/>
      <c r="L944" s="56"/>
      <c r="M944" s="56"/>
      <c r="N944" s="56"/>
      <c r="O944" s="56"/>
      <c r="P944" s="56"/>
      <c r="Q944" s="56"/>
      <c r="R944" s="56"/>
      <c r="S944" s="56"/>
      <c r="T944" s="56"/>
      <c r="U944" s="56"/>
      <c r="V944" s="56"/>
      <c r="W944" s="56"/>
      <c r="X944" s="56"/>
      <c r="Y944" s="56"/>
      <c r="Z944" s="56"/>
      <c r="AA944" s="56"/>
      <c r="AB944" s="56"/>
    </row>
    <row r="945" spans="2:28" ht="15.75" customHeight="1">
      <c r="B945" s="55"/>
      <c r="C945" s="56"/>
      <c r="D945" s="56"/>
      <c r="E945" s="55"/>
      <c r="F945" s="56"/>
      <c r="G945" s="56"/>
      <c r="H945" s="56"/>
      <c r="I945" s="56"/>
      <c r="J945" s="56"/>
      <c r="K945" s="56"/>
      <c r="L945" s="56"/>
      <c r="M945" s="56"/>
      <c r="N945" s="56"/>
      <c r="O945" s="56"/>
      <c r="P945" s="56"/>
      <c r="Q945" s="56"/>
      <c r="R945" s="56"/>
      <c r="S945" s="56"/>
      <c r="T945" s="56"/>
      <c r="U945" s="56"/>
      <c r="V945" s="56"/>
      <c r="W945" s="56"/>
      <c r="X945" s="56"/>
      <c r="Y945" s="56"/>
      <c r="Z945" s="56"/>
      <c r="AA945" s="56"/>
      <c r="AB945" s="56"/>
    </row>
    <row r="946" spans="2:28" ht="15.75" customHeight="1">
      <c r="B946" s="55"/>
      <c r="C946" s="56"/>
      <c r="D946" s="56"/>
      <c r="E946" s="55"/>
      <c r="F946" s="56"/>
      <c r="G946" s="56"/>
      <c r="H946" s="56"/>
      <c r="I946" s="56"/>
      <c r="J946" s="56"/>
      <c r="K946" s="56"/>
      <c r="L946" s="56"/>
      <c r="M946" s="56"/>
      <c r="N946" s="56"/>
      <c r="O946" s="56"/>
      <c r="P946" s="56"/>
      <c r="Q946" s="56"/>
      <c r="R946" s="56"/>
      <c r="S946" s="56"/>
      <c r="T946" s="56"/>
      <c r="U946" s="56"/>
      <c r="V946" s="56"/>
      <c r="W946" s="56"/>
      <c r="X946" s="56"/>
      <c r="Y946" s="56"/>
      <c r="Z946" s="56"/>
      <c r="AA946" s="56"/>
      <c r="AB946" s="56"/>
    </row>
    <row r="947" spans="2:28" ht="15.75" customHeight="1">
      <c r="B947" s="55"/>
      <c r="C947" s="56"/>
      <c r="D947" s="56"/>
      <c r="E947" s="55"/>
      <c r="F947" s="56"/>
      <c r="G947" s="56"/>
      <c r="H947" s="56"/>
      <c r="I947" s="56"/>
      <c r="J947" s="56"/>
      <c r="K947" s="56"/>
      <c r="L947" s="56"/>
      <c r="M947" s="56"/>
      <c r="N947" s="56"/>
      <c r="O947" s="56"/>
      <c r="P947" s="56"/>
      <c r="Q947" s="56"/>
      <c r="R947" s="56"/>
      <c r="S947" s="56"/>
      <c r="T947" s="56"/>
      <c r="U947" s="56"/>
      <c r="V947" s="56"/>
      <c r="W947" s="56"/>
      <c r="X947" s="56"/>
      <c r="Y947" s="56"/>
      <c r="Z947" s="56"/>
      <c r="AA947" s="56"/>
      <c r="AB947" s="56"/>
    </row>
    <row r="948" spans="2:28" ht="15.75" customHeight="1">
      <c r="B948" s="55"/>
      <c r="C948" s="56"/>
      <c r="D948" s="56"/>
      <c r="E948" s="55"/>
      <c r="F948" s="56"/>
      <c r="G948" s="56"/>
      <c r="H948" s="56"/>
      <c r="I948" s="56"/>
      <c r="J948" s="56"/>
      <c r="K948" s="56"/>
      <c r="L948" s="56"/>
      <c r="M948" s="56"/>
      <c r="N948" s="56"/>
      <c r="O948" s="56"/>
      <c r="P948" s="56"/>
      <c r="Q948" s="56"/>
      <c r="R948" s="56"/>
      <c r="S948" s="56"/>
      <c r="T948" s="56"/>
      <c r="U948" s="56"/>
      <c r="V948" s="56"/>
      <c r="W948" s="56"/>
      <c r="X948" s="56"/>
      <c r="Y948" s="56"/>
      <c r="Z948" s="56"/>
      <c r="AA948" s="56"/>
      <c r="AB948" s="56"/>
    </row>
    <row r="949" spans="2:28" ht="15.75" customHeight="1">
      <c r="B949" s="55"/>
      <c r="C949" s="56"/>
      <c r="D949" s="56"/>
      <c r="E949" s="55"/>
      <c r="F949" s="56"/>
      <c r="G949" s="56"/>
      <c r="H949" s="56"/>
      <c r="I949" s="56"/>
      <c r="J949" s="56"/>
      <c r="K949" s="56"/>
      <c r="L949" s="56"/>
      <c r="M949" s="56"/>
      <c r="N949" s="56"/>
      <c r="O949" s="56"/>
      <c r="P949" s="56"/>
      <c r="Q949" s="56"/>
      <c r="R949" s="56"/>
      <c r="S949" s="56"/>
      <c r="T949" s="56"/>
      <c r="U949" s="56"/>
      <c r="V949" s="56"/>
      <c r="W949" s="56"/>
      <c r="X949" s="56"/>
      <c r="Y949" s="56"/>
      <c r="Z949" s="56"/>
      <c r="AA949" s="56"/>
      <c r="AB949" s="56"/>
    </row>
    <row r="950" spans="2:28" ht="15.75" customHeight="1">
      <c r="B950" s="55"/>
      <c r="C950" s="56"/>
      <c r="D950" s="56"/>
      <c r="E950" s="55"/>
      <c r="F950" s="56"/>
      <c r="G950" s="56"/>
      <c r="H950" s="56"/>
      <c r="I950" s="56"/>
      <c r="J950" s="56"/>
      <c r="K950" s="56"/>
      <c r="L950" s="56"/>
      <c r="M950" s="56"/>
      <c r="N950" s="56"/>
      <c r="O950" s="56"/>
      <c r="P950" s="56"/>
      <c r="Q950" s="56"/>
      <c r="R950" s="56"/>
      <c r="S950" s="56"/>
      <c r="T950" s="56"/>
      <c r="U950" s="56"/>
      <c r="V950" s="56"/>
      <c r="W950" s="56"/>
      <c r="X950" s="56"/>
      <c r="Y950" s="56"/>
      <c r="Z950" s="56"/>
      <c r="AA950" s="56"/>
      <c r="AB950" s="56"/>
    </row>
    <row r="951" spans="2:28" ht="15.75" customHeight="1">
      <c r="B951" s="55"/>
      <c r="C951" s="56"/>
      <c r="D951" s="56"/>
      <c r="E951" s="55"/>
      <c r="F951" s="56"/>
      <c r="G951" s="56"/>
      <c r="H951" s="56"/>
      <c r="I951" s="56"/>
      <c r="J951" s="56"/>
      <c r="K951" s="56"/>
      <c r="L951" s="56"/>
      <c r="M951" s="56"/>
      <c r="N951" s="56"/>
      <c r="O951" s="56"/>
      <c r="P951" s="56"/>
      <c r="Q951" s="56"/>
      <c r="R951" s="56"/>
      <c r="S951" s="56"/>
      <c r="T951" s="56"/>
      <c r="U951" s="56"/>
      <c r="V951" s="56"/>
      <c r="W951" s="56"/>
      <c r="X951" s="56"/>
      <c r="Y951" s="56"/>
      <c r="Z951" s="56"/>
      <c r="AA951" s="56"/>
      <c r="AB951" s="56"/>
    </row>
    <row r="952" spans="2:28" ht="15.75" customHeight="1">
      <c r="B952" s="55"/>
      <c r="C952" s="56"/>
      <c r="D952" s="56"/>
      <c r="E952" s="55"/>
      <c r="F952" s="56"/>
      <c r="G952" s="56"/>
      <c r="H952" s="56"/>
      <c r="I952" s="56"/>
      <c r="J952" s="56"/>
      <c r="K952" s="56"/>
      <c r="L952" s="56"/>
      <c r="M952" s="56"/>
      <c r="N952" s="56"/>
      <c r="O952" s="56"/>
      <c r="P952" s="56"/>
      <c r="Q952" s="56"/>
      <c r="R952" s="56"/>
      <c r="S952" s="56"/>
      <c r="T952" s="56"/>
      <c r="U952" s="56"/>
      <c r="V952" s="56"/>
      <c r="W952" s="56"/>
      <c r="X952" s="56"/>
      <c r="Y952" s="56"/>
      <c r="Z952" s="56"/>
      <c r="AA952" s="56"/>
      <c r="AB952" s="56"/>
    </row>
    <row r="953" spans="2:28" ht="15.75" customHeight="1">
      <c r="B953" s="55"/>
      <c r="C953" s="56"/>
      <c r="D953" s="56"/>
      <c r="E953" s="55"/>
      <c r="F953" s="56"/>
      <c r="G953" s="56"/>
      <c r="H953" s="56"/>
      <c r="I953" s="56"/>
      <c r="J953" s="56"/>
      <c r="K953" s="56"/>
      <c r="L953" s="56"/>
      <c r="M953" s="56"/>
      <c r="N953" s="56"/>
      <c r="O953" s="56"/>
      <c r="P953" s="56"/>
      <c r="Q953" s="56"/>
      <c r="R953" s="56"/>
      <c r="S953" s="56"/>
      <c r="T953" s="56"/>
      <c r="U953" s="56"/>
      <c r="V953" s="56"/>
      <c r="W953" s="56"/>
      <c r="X953" s="56"/>
      <c r="Y953" s="56"/>
      <c r="Z953" s="56"/>
      <c r="AA953" s="56"/>
      <c r="AB953" s="56"/>
    </row>
    <row r="954" spans="2:28" ht="15.75" customHeight="1">
      <c r="B954" s="55"/>
      <c r="C954" s="56"/>
      <c r="D954" s="56"/>
      <c r="E954" s="55"/>
      <c r="F954" s="56"/>
      <c r="G954" s="56"/>
      <c r="H954" s="56"/>
      <c r="I954" s="56"/>
      <c r="J954" s="56"/>
      <c r="K954" s="56"/>
      <c r="L954" s="56"/>
      <c r="M954" s="56"/>
      <c r="N954" s="56"/>
      <c r="O954" s="56"/>
      <c r="P954" s="56"/>
      <c r="Q954" s="56"/>
      <c r="R954" s="56"/>
      <c r="S954" s="56"/>
      <c r="T954" s="56"/>
      <c r="U954" s="56"/>
      <c r="V954" s="56"/>
      <c r="W954" s="56"/>
      <c r="X954" s="56"/>
      <c r="Y954" s="56"/>
      <c r="Z954" s="56"/>
      <c r="AA954" s="56"/>
      <c r="AB954" s="56"/>
    </row>
    <row r="955" spans="2:28" ht="15.75" customHeight="1">
      <c r="B955" s="55"/>
      <c r="C955" s="56"/>
      <c r="D955" s="56"/>
      <c r="E955" s="55"/>
      <c r="F955" s="56"/>
      <c r="G955" s="56"/>
      <c r="H955" s="56"/>
      <c r="I955" s="56"/>
      <c r="J955" s="56"/>
      <c r="K955" s="56"/>
      <c r="L955" s="56"/>
      <c r="M955" s="56"/>
      <c r="N955" s="56"/>
      <c r="O955" s="56"/>
      <c r="P955" s="56"/>
      <c r="Q955" s="56"/>
      <c r="R955" s="56"/>
      <c r="S955" s="56"/>
      <c r="T955" s="56"/>
      <c r="U955" s="56"/>
      <c r="V955" s="56"/>
      <c r="W955" s="56"/>
      <c r="X955" s="56"/>
      <c r="Y955" s="56"/>
      <c r="Z955" s="56"/>
      <c r="AA955" s="56"/>
      <c r="AB955" s="56"/>
    </row>
    <row r="956" spans="2:28" ht="15.75" customHeight="1">
      <c r="B956" s="55"/>
      <c r="C956" s="56"/>
      <c r="D956" s="56"/>
      <c r="E956" s="55"/>
      <c r="F956" s="56"/>
      <c r="G956" s="56"/>
      <c r="H956" s="56"/>
      <c r="I956" s="56"/>
      <c r="J956" s="56"/>
      <c r="K956" s="56"/>
      <c r="L956" s="56"/>
      <c r="M956" s="56"/>
      <c r="N956" s="56"/>
      <c r="O956" s="56"/>
      <c r="P956" s="56"/>
      <c r="Q956" s="56"/>
      <c r="R956" s="56"/>
      <c r="S956" s="56"/>
      <c r="T956" s="56"/>
      <c r="U956" s="56"/>
      <c r="V956" s="56"/>
      <c r="W956" s="56"/>
      <c r="X956" s="56"/>
      <c r="Y956" s="56"/>
      <c r="Z956" s="56"/>
      <c r="AA956" s="56"/>
      <c r="AB956" s="56"/>
    </row>
    <row r="957" spans="2:28" ht="15.75" customHeight="1">
      <c r="B957" s="55"/>
      <c r="C957" s="56"/>
      <c r="D957" s="56"/>
      <c r="E957" s="55"/>
      <c r="F957" s="56"/>
      <c r="G957" s="56"/>
      <c r="H957" s="56"/>
      <c r="I957" s="56"/>
      <c r="J957" s="56"/>
      <c r="K957" s="56"/>
      <c r="L957" s="56"/>
      <c r="M957" s="56"/>
      <c r="N957" s="56"/>
      <c r="O957" s="56"/>
      <c r="P957" s="56"/>
      <c r="Q957" s="56"/>
      <c r="R957" s="56"/>
      <c r="S957" s="56"/>
      <c r="T957" s="56"/>
      <c r="U957" s="56"/>
      <c r="V957" s="56"/>
      <c r="W957" s="56"/>
      <c r="X957" s="56"/>
      <c r="Y957" s="56"/>
      <c r="Z957" s="56"/>
      <c r="AA957" s="56"/>
      <c r="AB957" s="56"/>
    </row>
    <row r="958" spans="2:28" ht="15.75" customHeight="1">
      <c r="B958" s="55"/>
      <c r="C958" s="56"/>
      <c r="D958" s="56"/>
      <c r="E958" s="55"/>
      <c r="F958" s="56"/>
      <c r="G958" s="56"/>
      <c r="H958" s="56"/>
      <c r="I958" s="56"/>
      <c r="J958" s="56"/>
      <c r="K958" s="56"/>
      <c r="L958" s="56"/>
      <c r="M958" s="56"/>
      <c r="N958" s="56"/>
      <c r="O958" s="56"/>
      <c r="P958" s="56"/>
      <c r="Q958" s="56"/>
      <c r="R958" s="56"/>
      <c r="S958" s="56"/>
      <c r="T958" s="56"/>
      <c r="U958" s="56"/>
      <c r="V958" s="56"/>
      <c r="W958" s="56"/>
      <c r="X958" s="56"/>
      <c r="Y958" s="56"/>
      <c r="Z958" s="56"/>
      <c r="AA958" s="56"/>
      <c r="AB958" s="56"/>
    </row>
    <row r="959" spans="2:28" ht="15.75" customHeight="1">
      <c r="B959" s="55"/>
      <c r="C959" s="56"/>
      <c r="D959" s="56"/>
      <c r="E959" s="55"/>
      <c r="F959" s="56"/>
      <c r="G959" s="56"/>
      <c r="H959" s="56"/>
      <c r="I959" s="56"/>
      <c r="J959" s="56"/>
      <c r="K959" s="56"/>
      <c r="L959" s="56"/>
      <c r="M959" s="56"/>
      <c r="N959" s="56"/>
      <c r="O959" s="56"/>
      <c r="P959" s="56"/>
      <c r="Q959" s="56"/>
      <c r="R959" s="56"/>
      <c r="S959" s="56"/>
      <c r="T959" s="56"/>
      <c r="U959" s="56"/>
      <c r="V959" s="56"/>
      <c r="W959" s="56"/>
      <c r="X959" s="56"/>
      <c r="Y959" s="56"/>
      <c r="Z959" s="56"/>
      <c r="AA959" s="56"/>
      <c r="AB959" s="56"/>
    </row>
    <row r="960" spans="2:28" ht="15.75" customHeight="1">
      <c r="B960" s="55"/>
      <c r="C960" s="56"/>
      <c r="D960" s="56"/>
      <c r="E960" s="55"/>
      <c r="F960" s="56"/>
      <c r="G960" s="56"/>
      <c r="H960" s="56"/>
      <c r="I960" s="56"/>
      <c r="J960" s="56"/>
      <c r="K960" s="56"/>
      <c r="L960" s="56"/>
      <c r="M960" s="56"/>
      <c r="N960" s="56"/>
      <c r="O960" s="56"/>
      <c r="P960" s="56"/>
      <c r="Q960" s="56"/>
      <c r="R960" s="56"/>
      <c r="S960" s="56"/>
      <c r="T960" s="56"/>
      <c r="U960" s="56"/>
      <c r="V960" s="56"/>
      <c r="W960" s="56"/>
      <c r="X960" s="56"/>
      <c r="Y960" s="56"/>
      <c r="Z960" s="56"/>
      <c r="AA960" s="56"/>
      <c r="AB960" s="56"/>
    </row>
    <row r="961" spans="2:28" ht="15.75" customHeight="1">
      <c r="B961" s="55"/>
      <c r="C961" s="56"/>
      <c r="D961" s="56"/>
      <c r="E961" s="55"/>
      <c r="F961" s="56"/>
      <c r="G961" s="56"/>
      <c r="H961" s="56"/>
      <c r="I961" s="56"/>
      <c r="J961" s="56"/>
      <c r="K961" s="56"/>
      <c r="L961" s="56"/>
      <c r="M961" s="56"/>
      <c r="N961" s="56"/>
      <c r="O961" s="56"/>
      <c r="P961" s="56"/>
      <c r="Q961" s="56"/>
      <c r="R961" s="56"/>
      <c r="S961" s="56"/>
      <c r="T961" s="56"/>
      <c r="U961" s="56"/>
      <c r="V961" s="56"/>
      <c r="W961" s="56"/>
      <c r="X961" s="56"/>
      <c r="Y961" s="56"/>
      <c r="Z961" s="56"/>
      <c r="AA961" s="56"/>
      <c r="AB961" s="56"/>
    </row>
    <row r="962" spans="2:28" ht="15.75" customHeight="1">
      <c r="B962" s="55"/>
      <c r="C962" s="56"/>
      <c r="D962" s="56"/>
      <c r="E962" s="55"/>
      <c r="F962" s="56"/>
      <c r="G962" s="56"/>
      <c r="H962" s="56"/>
      <c r="I962" s="56"/>
      <c r="J962" s="56"/>
      <c r="K962" s="56"/>
      <c r="L962" s="56"/>
      <c r="M962" s="56"/>
      <c r="N962" s="56"/>
      <c r="O962" s="56"/>
      <c r="P962" s="56"/>
      <c r="Q962" s="56"/>
      <c r="R962" s="56"/>
      <c r="S962" s="56"/>
      <c r="T962" s="56"/>
      <c r="U962" s="56"/>
      <c r="V962" s="56"/>
      <c r="W962" s="56"/>
      <c r="X962" s="56"/>
      <c r="Y962" s="56"/>
      <c r="Z962" s="56"/>
      <c r="AA962" s="56"/>
      <c r="AB962" s="56"/>
    </row>
    <row r="963" spans="2:28" ht="15.75" customHeight="1">
      <c r="B963" s="55"/>
      <c r="C963" s="56"/>
      <c r="D963" s="56"/>
      <c r="E963" s="55"/>
      <c r="F963" s="56"/>
      <c r="G963" s="56"/>
      <c r="H963" s="56"/>
      <c r="I963" s="56"/>
      <c r="J963" s="56"/>
      <c r="K963" s="56"/>
      <c r="L963" s="56"/>
      <c r="M963" s="56"/>
      <c r="N963" s="56"/>
      <c r="O963" s="56"/>
      <c r="P963" s="56"/>
      <c r="Q963" s="56"/>
      <c r="R963" s="56"/>
      <c r="S963" s="56"/>
      <c r="T963" s="56"/>
      <c r="U963" s="56"/>
      <c r="V963" s="56"/>
      <c r="W963" s="56"/>
      <c r="X963" s="56"/>
      <c r="Y963" s="56"/>
      <c r="Z963" s="56"/>
      <c r="AA963" s="56"/>
      <c r="AB963" s="56"/>
    </row>
    <row r="964" spans="2:28" ht="15.75" customHeight="1">
      <c r="B964" s="55"/>
      <c r="C964" s="56"/>
      <c r="D964" s="56"/>
      <c r="E964" s="55"/>
      <c r="F964" s="56"/>
      <c r="G964" s="56"/>
      <c r="H964" s="56"/>
      <c r="I964" s="56"/>
      <c r="J964" s="56"/>
      <c r="K964" s="56"/>
      <c r="L964" s="56"/>
      <c r="M964" s="56"/>
      <c r="N964" s="56"/>
      <c r="O964" s="56"/>
      <c r="P964" s="56"/>
      <c r="Q964" s="56"/>
      <c r="R964" s="56"/>
      <c r="S964" s="56"/>
      <c r="T964" s="56"/>
      <c r="U964" s="56"/>
      <c r="V964" s="56"/>
      <c r="W964" s="56"/>
      <c r="X964" s="56"/>
      <c r="Y964" s="56"/>
      <c r="Z964" s="56"/>
      <c r="AA964" s="56"/>
      <c r="AB964" s="56"/>
    </row>
    <row r="965" spans="2:28" ht="15.75" customHeight="1">
      <c r="B965" s="55"/>
      <c r="C965" s="56"/>
      <c r="D965" s="56"/>
      <c r="E965" s="55"/>
      <c r="F965" s="56"/>
      <c r="G965" s="56"/>
      <c r="H965" s="56"/>
      <c r="I965" s="56"/>
      <c r="J965" s="56"/>
      <c r="K965" s="56"/>
      <c r="L965" s="56"/>
      <c r="M965" s="56"/>
      <c r="N965" s="56"/>
      <c r="O965" s="56"/>
      <c r="P965" s="56"/>
      <c r="Q965" s="56"/>
      <c r="R965" s="56"/>
      <c r="S965" s="56"/>
      <c r="T965" s="56"/>
      <c r="U965" s="56"/>
      <c r="V965" s="56"/>
      <c r="W965" s="56"/>
      <c r="X965" s="56"/>
      <c r="Y965" s="56"/>
      <c r="Z965" s="56"/>
      <c r="AA965" s="56"/>
      <c r="AB965" s="56"/>
    </row>
    <row r="966" spans="2:28" ht="15.75" customHeight="1">
      <c r="B966" s="55"/>
      <c r="C966" s="56"/>
      <c r="D966" s="56"/>
      <c r="E966" s="55"/>
      <c r="F966" s="56"/>
      <c r="G966" s="56"/>
      <c r="H966" s="56"/>
      <c r="I966" s="56"/>
      <c r="J966" s="56"/>
      <c r="K966" s="56"/>
      <c r="L966" s="56"/>
      <c r="M966" s="56"/>
      <c r="N966" s="56"/>
      <c r="O966" s="56"/>
      <c r="P966" s="56"/>
      <c r="Q966" s="56"/>
      <c r="R966" s="56"/>
      <c r="S966" s="56"/>
      <c r="T966" s="56"/>
      <c r="U966" s="56"/>
      <c r="V966" s="56"/>
      <c r="W966" s="56"/>
      <c r="X966" s="56"/>
      <c r="Y966" s="56"/>
      <c r="Z966" s="56"/>
      <c r="AA966" s="56"/>
      <c r="AB966" s="56"/>
    </row>
    <row r="967" spans="2:28" ht="15.75" customHeight="1">
      <c r="B967" s="55"/>
      <c r="C967" s="56"/>
      <c r="D967" s="56"/>
      <c r="E967" s="55"/>
      <c r="F967" s="56"/>
      <c r="G967" s="56"/>
      <c r="H967" s="56"/>
      <c r="I967" s="56"/>
      <c r="J967" s="56"/>
      <c r="K967" s="56"/>
      <c r="L967" s="56"/>
      <c r="M967" s="56"/>
      <c r="N967" s="56"/>
      <c r="O967" s="56"/>
      <c r="P967" s="56"/>
      <c r="Q967" s="56"/>
      <c r="R967" s="56"/>
      <c r="S967" s="56"/>
      <c r="T967" s="56"/>
      <c r="U967" s="56"/>
      <c r="V967" s="56"/>
      <c r="W967" s="56"/>
      <c r="X967" s="56"/>
      <c r="Y967" s="56"/>
      <c r="Z967" s="56"/>
      <c r="AA967" s="56"/>
      <c r="AB967" s="56"/>
    </row>
    <row r="968" spans="2:28" ht="15.75" customHeight="1">
      <c r="B968" s="55"/>
      <c r="C968" s="56"/>
      <c r="D968" s="56"/>
      <c r="E968" s="55"/>
      <c r="F968" s="56"/>
      <c r="G968" s="56"/>
      <c r="H968" s="56"/>
      <c r="I968" s="56"/>
      <c r="J968" s="56"/>
      <c r="K968" s="56"/>
      <c r="L968" s="56"/>
      <c r="M968" s="56"/>
      <c r="N968" s="56"/>
      <c r="O968" s="56"/>
      <c r="P968" s="56"/>
      <c r="Q968" s="56"/>
      <c r="R968" s="56"/>
      <c r="S968" s="56"/>
      <c r="T968" s="56"/>
      <c r="U968" s="56"/>
      <c r="V968" s="56"/>
      <c r="W968" s="56"/>
      <c r="X968" s="56"/>
      <c r="Y968" s="56"/>
      <c r="Z968" s="56"/>
      <c r="AA968" s="56"/>
      <c r="AB968" s="56"/>
    </row>
    <row r="969" spans="2:28" ht="15.75" customHeight="1">
      <c r="B969" s="55"/>
      <c r="C969" s="56"/>
      <c r="D969" s="56"/>
      <c r="E969" s="55"/>
      <c r="F969" s="56"/>
      <c r="G969" s="56"/>
      <c r="H969" s="56"/>
      <c r="I969" s="56"/>
      <c r="J969" s="56"/>
      <c r="K969" s="56"/>
      <c r="L969" s="56"/>
      <c r="M969" s="56"/>
      <c r="N969" s="56"/>
      <c r="O969" s="56"/>
      <c r="P969" s="56"/>
      <c r="Q969" s="56"/>
      <c r="R969" s="56"/>
      <c r="S969" s="56"/>
      <c r="T969" s="56"/>
      <c r="U969" s="56"/>
      <c r="V969" s="56"/>
      <c r="W969" s="56"/>
      <c r="X969" s="56"/>
      <c r="Y969" s="56"/>
      <c r="Z969" s="56"/>
      <c r="AA969" s="56"/>
      <c r="AB969" s="56"/>
    </row>
    <row r="970" spans="2:28" ht="15.75" customHeight="1">
      <c r="B970" s="55"/>
      <c r="C970" s="56"/>
      <c r="D970" s="56"/>
      <c r="E970" s="55"/>
      <c r="F970" s="56"/>
      <c r="G970" s="56"/>
      <c r="H970" s="56"/>
      <c r="I970" s="56"/>
      <c r="J970" s="56"/>
      <c r="K970" s="56"/>
      <c r="L970" s="56"/>
      <c r="M970" s="56"/>
      <c r="N970" s="56"/>
      <c r="O970" s="56"/>
      <c r="P970" s="56"/>
      <c r="Q970" s="56"/>
      <c r="R970" s="56"/>
      <c r="S970" s="56"/>
      <c r="T970" s="56"/>
      <c r="U970" s="56"/>
      <c r="V970" s="56"/>
      <c r="W970" s="56"/>
      <c r="X970" s="56"/>
      <c r="Y970" s="56"/>
      <c r="Z970" s="56"/>
      <c r="AA970" s="56"/>
      <c r="AB970" s="56"/>
    </row>
    <row r="971" spans="2:28" ht="15.75" customHeight="1">
      <c r="B971" s="55"/>
      <c r="C971" s="56"/>
      <c r="D971" s="56"/>
      <c r="E971" s="55"/>
      <c r="F971" s="56"/>
      <c r="G971" s="56"/>
      <c r="H971" s="56"/>
      <c r="I971" s="56"/>
      <c r="J971" s="56"/>
      <c r="K971" s="56"/>
      <c r="L971" s="56"/>
      <c r="M971" s="56"/>
      <c r="N971" s="56"/>
      <c r="O971" s="56"/>
      <c r="P971" s="56"/>
      <c r="Q971" s="56"/>
      <c r="R971" s="56"/>
      <c r="S971" s="56"/>
      <c r="T971" s="56"/>
      <c r="U971" s="56"/>
      <c r="V971" s="56"/>
      <c r="W971" s="56"/>
      <c r="X971" s="56"/>
      <c r="Y971" s="56"/>
      <c r="Z971" s="56"/>
      <c r="AA971" s="56"/>
      <c r="AB971" s="56"/>
    </row>
    <row r="972" spans="2:28" ht="15.75" customHeight="1">
      <c r="B972" s="55"/>
      <c r="C972" s="56"/>
      <c r="D972" s="56"/>
      <c r="E972" s="55"/>
      <c r="F972" s="56"/>
      <c r="G972" s="56"/>
      <c r="H972" s="56"/>
      <c r="I972" s="56"/>
      <c r="J972" s="56"/>
      <c r="K972" s="56"/>
      <c r="L972" s="56"/>
      <c r="M972" s="56"/>
      <c r="N972" s="56"/>
      <c r="O972" s="56"/>
      <c r="P972" s="56"/>
      <c r="Q972" s="56"/>
      <c r="R972" s="56"/>
      <c r="S972" s="56"/>
      <c r="T972" s="56"/>
      <c r="U972" s="56"/>
      <c r="V972" s="56"/>
      <c r="W972" s="56"/>
      <c r="X972" s="56"/>
      <c r="Y972" s="56"/>
      <c r="Z972" s="56"/>
      <c r="AA972" s="56"/>
      <c r="AB972" s="56"/>
    </row>
    <row r="973" spans="2:28" ht="15.75" customHeight="1">
      <c r="B973" s="55"/>
      <c r="C973" s="56"/>
      <c r="D973" s="56"/>
      <c r="E973" s="55"/>
      <c r="F973" s="56"/>
      <c r="G973" s="56"/>
      <c r="H973" s="56"/>
      <c r="I973" s="56"/>
      <c r="J973" s="56"/>
      <c r="K973" s="56"/>
      <c r="L973" s="56"/>
      <c r="M973" s="56"/>
      <c r="N973" s="56"/>
      <c r="O973" s="56"/>
      <c r="P973" s="56"/>
      <c r="Q973" s="56"/>
      <c r="R973" s="56"/>
      <c r="S973" s="56"/>
      <c r="T973" s="56"/>
      <c r="U973" s="56"/>
      <c r="V973" s="56"/>
      <c r="W973" s="56"/>
      <c r="X973" s="56"/>
      <c r="Y973" s="56"/>
      <c r="Z973" s="56"/>
      <c r="AA973" s="56"/>
      <c r="AB973" s="56"/>
    </row>
    <row r="974" spans="2:28" ht="15.75" customHeight="1">
      <c r="B974" s="55"/>
      <c r="C974" s="56"/>
      <c r="D974" s="56"/>
      <c r="E974" s="55"/>
      <c r="F974" s="56"/>
      <c r="G974" s="56"/>
      <c r="H974" s="56"/>
      <c r="I974" s="56"/>
      <c r="J974" s="56"/>
      <c r="K974" s="56"/>
      <c r="L974" s="56"/>
      <c r="M974" s="56"/>
      <c r="N974" s="56"/>
      <c r="O974" s="56"/>
      <c r="P974" s="56"/>
      <c r="Q974" s="56"/>
      <c r="R974" s="56"/>
      <c r="S974" s="56"/>
      <c r="T974" s="56"/>
      <c r="U974" s="56"/>
      <c r="V974" s="56"/>
      <c r="W974" s="56"/>
      <c r="X974" s="56"/>
      <c r="Y974" s="56"/>
      <c r="Z974" s="56"/>
      <c r="AA974" s="56"/>
      <c r="AB974" s="56"/>
    </row>
    <row r="975" spans="2:28" ht="15.75" customHeight="1">
      <c r="B975" s="55"/>
      <c r="C975" s="56"/>
      <c r="D975" s="56"/>
      <c r="E975" s="55"/>
      <c r="F975" s="56"/>
      <c r="G975" s="56"/>
      <c r="H975" s="56"/>
      <c r="I975" s="56"/>
      <c r="J975" s="56"/>
      <c r="K975" s="56"/>
      <c r="L975" s="56"/>
      <c r="M975" s="56"/>
      <c r="N975" s="56"/>
      <c r="O975" s="56"/>
      <c r="P975" s="56"/>
      <c r="Q975" s="56"/>
      <c r="R975" s="56"/>
      <c r="S975" s="56"/>
      <c r="T975" s="56"/>
      <c r="U975" s="56"/>
      <c r="V975" s="56"/>
      <c r="W975" s="56"/>
      <c r="X975" s="56"/>
      <c r="Y975" s="56"/>
      <c r="Z975" s="56"/>
      <c r="AA975" s="56"/>
      <c r="AB975" s="56"/>
    </row>
    <row r="976" spans="2:28" ht="15.75" customHeight="1">
      <c r="B976" s="55"/>
      <c r="C976" s="56"/>
      <c r="D976" s="56"/>
      <c r="E976" s="55"/>
      <c r="F976" s="56"/>
      <c r="G976" s="56"/>
      <c r="H976" s="56"/>
      <c r="I976" s="56"/>
      <c r="J976" s="56"/>
      <c r="K976" s="56"/>
      <c r="L976" s="56"/>
      <c r="M976" s="56"/>
      <c r="N976" s="56"/>
      <c r="O976" s="56"/>
      <c r="P976" s="56"/>
      <c r="Q976" s="56"/>
      <c r="R976" s="56"/>
      <c r="S976" s="56"/>
      <c r="T976" s="56"/>
      <c r="U976" s="56"/>
      <c r="V976" s="56"/>
      <c r="W976" s="56"/>
      <c r="X976" s="56"/>
      <c r="Y976" s="56"/>
      <c r="Z976" s="56"/>
      <c r="AA976" s="56"/>
      <c r="AB976" s="56"/>
    </row>
    <row r="977" spans="2:28" ht="15.75" customHeight="1">
      <c r="B977" s="55"/>
      <c r="C977" s="56"/>
      <c r="D977" s="56"/>
      <c r="E977" s="55"/>
      <c r="F977" s="56"/>
      <c r="G977" s="56"/>
      <c r="H977" s="56"/>
      <c r="I977" s="56"/>
      <c r="J977" s="56"/>
      <c r="K977" s="56"/>
      <c r="L977" s="56"/>
      <c r="M977" s="56"/>
      <c r="N977" s="56"/>
      <c r="O977" s="56"/>
      <c r="P977" s="56"/>
      <c r="Q977" s="56"/>
      <c r="R977" s="56"/>
      <c r="S977" s="56"/>
      <c r="T977" s="56"/>
      <c r="U977" s="56"/>
      <c r="V977" s="56"/>
      <c r="W977" s="56"/>
      <c r="X977" s="56"/>
      <c r="Y977" s="56"/>
      <c r="Z977" s="56"/>
      <c r="AA977" s="56"/>
      <c r="AB977" s="56"/>
    </row>
    <row r="978" spans="2:28" ht="15.75" customHeight="1">
      <c r="B978" s="55"/>
      <c r="C978" s="56"/>
      <c r="D978" s="56"/>
      <c r="E978" s="55"/>
      <c r="F978" s="56"/>
      <c r="G978" s="56"/>
      <c r="H978" s="56"/>
      <c r="I978" s="56"/>
      <c r="J978" s="56"/>
      <c r="K978" s="56"/>
      <c r="L978" s="56"/>
      <c r="M978" s="56"/>
      <c r="N978" s="56"/>
      <c r="O978" s="56"/>
      <c r="P978" s="56"/>
      <c r="Q978" s="56"/>
      <c r="R978" s="56"/>
      <c r="S978" s="56"/>
      <c r="T978" s="56"/>
      <c r="U978" s="56"/>
      <c r="V978" s="56"/>
      <c r="W978" s="56"/>
      <c r="X978" s="56"/>
      <c r="Y978" s="56"/>
      <c r="Z978" s="56"/>
      <c r="AA978" s="56"/>
      <c r="AB978" s="56"/>
    </row>
    <row r="979" spans="2:28" ht="15.75" customHeight="1">
      <c r="B979" s="55"/>
      <c r="C979" s="56"/>
      <c r="D979" s="56"/>
      <c r="E979" s="55"/>
      <c r="F979" s="56"/>
      <c r="G979" s="56"/>
      <c r="H979" s="56"/>
      <c r="I979" s="56"/>
      <c r="J979" s="56"/>
      <c r="K979" s="56"/>
      <c r="L979" s="56"/>
      <c r="M979" s="56"/>
      <c r="N979" s="56"/>
      <c r="O979" s="56"/>
      <c r="P979" s="56"/>
      <c r="Q979" s="56"/>
      <c r="R979" s="56"/>
      <c r="S979" s="56"/>
      <c r="T979" s="56"/>
      <c r="U979" s="56"/>
      <c r="V979" s="56"/>
      <c r="W979" s="56"/>
      <c r="X979" s="56"/>
      <c r="Y979" s="56"/>
      <c r="Z979" s="56"/>
      <c r="AA979" s="56"/>
      <c r="AB979" s="56"/>
    </row>
    <row r="980" spans="2:28" ht="15.75" customHeight="1">
      <c r="B980" s="55"/>
      <c r="C980" s="56"/>
      <c r="D980" s="56"/>
      <c r="E980" s="55"/>
      <c r="F980" s="56"/>
      <c r="G980" s="56"/>
      <c r="H980" s="56"/>
      <c r="I980" s="56"/>
      <c r="J980" s="56"/>
      <c r="K980" s="56"/>
      <c r="L980" s="56"/>
      <c r="M980" s="56"/>
      <c r="N980" s="56"/>
      <c r="O980" s="56"/>
      <c r="P980" s="56"/>
      <c r="Q980" s="56"/>
      <c r="R980" s="56"/>
      <c r="S980" s="56"/>
      <c r="T980" s="56"/>
      <c r="U980" s="56"/>
      <c r="V980" s="56"/>
      <c r="W980" s="56"/>
      <c r="X980" s="56"/>
      <c r="Y980" s="56"/>
      <c r="Z980" s="56"/>
      <c r="AA980" s="56"/>
      <c r="AB980" s="56"/>
    </row>
    <row r="981" spans="2:28" ht="15.75" customHeight="1">
      <c r="B981" s="55"/>
      <c r="C981" s="56"/>
      <c r="D981" s="56"/>
      <c r="E981" s="55"/>
      <c r="F981" s="56"/>
      <c r="G981" s="56"/>
      <c r="H981" s="56"/>
      <c r="I981" s="56"/>
      <c r="J981" s="56"/>
      <c r="K981" s="56"/>
      <c r="L981" s="56"/>
      <c r="M981" s="56"/>
      <c r="N981" s="56"/>
      <c r="O981" s="56"/>
      <c r="P981" s="56"/>
      <c r="Q981" s="56"/>
      <c r="R981" s="56"/>
      <c r="S981" s="56"/>
      <c r="T981" s="56"/>
      <c r="U981" s="56"/>
      <c r="V981" s="56"/>
      <c r="W981" s="56"/>
      <c r="X981" s="56"/>
      <c r="Y981" s="56"/>
      <c r="Z981" s="56"/>
      <c r="AA981" s="56"/>
      <c r="AB981" s="56"/>
    </row>
    <row r="982" spans="2:28" ht="15.75" customHeight="1">
      <c r="B982" s="55"/>
      <c r="C982" s="56"/>
      <c r="D982" s="56"/>
      <c r="E982" s="55"/>
      <c r="F982" s="56"/>
      <c r="G982" s="56"/>
      <c r="H982" s="56"/>
      <c r="I982" s="56"/>
      <c r="J982" s="56"/>
      <c r="K982" s="56"/>
      <c r="L982" s="56"/>
      <c r="M982" s="56"/>
      <c r="N982" s="56"/>
      <c r="O982" s="56"/>
      <c r="P982" s="56"/>
      <c r="Q982" s="56"/>
      <c r="R982" s="56"/>
      <c r="S982" s="56"/>
      <c r="T982" s="56"/>
      <c r="U982" s="56"/>
      <c r="V982" s="56"/>
      <c r="W982" s="56"/>
      <c r="X982" s="56"/>
      <c r="Y982" s="56"/>
      <c r="Z982" s="56"/>
      <c r="AA982" s="56"/>
      <c r="AB982" s="56"/>
    </row>
    <row r="983" spans="2:28" ht="15.75" customHeight="1">
      <c r="B983" s="55"/>
      <c r="C983" s="56"/>
      <c r="D983" s="56"/>
      <c r="E983" s="55"/>
      <c r="F983" s="56"/>
      <c r="G983" s="56"/>
      <c r="H983" s="56"/>
      <c r="I983" s="56"/>
      <c r="J983" s="56"/>
      <c r="K983" s="56"/>
      <c r="L983" s="56"/>
      <c r="M983" s="56"/>
      <c r="N983" s="56"/>
      <c r="O983" s="56"/>
      <c r="P983" s="56"/>
      <c r="Q983" s="56"/>
      <c r="R983" s="56"/>
      <c r="S983" s="56"/>
      <c r="T983" s="56"/>
      <c r="U983" s="56"/>
      <c r="V983" s="56"/>
      <c r="W983" s="56"/>
      <c r="X983" s="56"/>
      <c r="Y983" s="56"/>
      <c r="Z983" s="56"/>
      <c r="AA983" s="56"/>
      <c r="AB983" s="56"/>
    </row>
    <row r="984" spans="2:28" ht="15.75" customHeight="1">
      <c r="B984" s="55"/>
      <c r="C984" s="56"/>
      <c r="D984" s="56"/>
      <c r="E984" s="55"/>
      <c r="F984" s="56"/>
      <c r="G984" s="56"/>
      <c r="H984" s="56"/>
      <c r="I984" s="56"/>
      <c r="J984" s="56"/>
      <c r="K984" s="56"/>
      <c r="L984" s="56"/>
      <c r="M984" s="56"/>
      <c r="N984" s="56"/>
      <c r="O984" s="56"/>
      <c r="P984" s="56"/>
      <c r="Q984" s="56"/>
      <c r="R984" s="56"/>
      <c r="S984" s="56"/>
      <c r="T984" s="56"/>
      <c r="U984" s="56"/>
      <c r="V984" s="56"/>
      <c r="W984" s="56"/>
      <c r="X984" s="56"/>
      <c r="Y984" s="56"/>
      <c r="Z984" s="56"/>
      <c r="AA984" s="56"/>
      <c r="AB984" s="56"/>
    </row>
    <row r="985" spans="2:28" ht="15.75" customHeight="1">
      <c r="B985" s="55"/>
      <c r="C985" s="56"/>
      <c r="D985" s="56"/>
      <c r="E985" s="55"/>
      <c r="F985" s="56"/>
      <c r="G985" s="56"/>
      <c r="H985" s="56"/>
      <c r="I985" s="56"/>
      <c r="J985" s="56"/>
      <c r="K985" s="56"/>
      <c r="L985" s="56"/>
      <c r="M985" s="56"/>
      <c r="N985" s="56"/>
      <c r="O985" s="56"/>
      <c r="P985" s="56"/>
      <c r="Q985" s="56"/>
      <c r="R985" s="56"/>
      <c r="S985" s="56"/>
      <c r="T985" s="56"/>
      <c r="U985" s="56"/>
      <c r="V985" s="56"/>
      <c r="W985" s="56"/>
      <c r="X985" s="56"/>
      <c r="Y985" s="56"/>
      <c r="Z985" s="56"/>
      <c r="AA985" s="56"/>
      <c r="AB985" s="56"/>
    </row>
    <row r="986" spans="2:28" ht="15.75" customHeight="1">
      <c r="B986" s="55"/>
      <c r="C986" s="56"/>
      <c r="D986" s="56"/>
      <c r="E986" s="55"/>
      <c r="F986" s="56"/>
      <c r="G986" s="56"/>
      <c r="H986" s="56"/>
      <c r="I986" s="56"/>
      <c r="J986" s="56"/>
      <c r="K986" s="56"/>
      <c r="L986" s="56"/>
      <c r="M986" s="56"/>
      <c r="N986" s="56"/>
      <c r="O986" s="56"/>
      <c r="P986" s="56"/>
      <c r="Q986" s="56"/>
      <c r="R986" s="56"/>
      <c r="S986" s="56"/>
      <c r="T986" s="56"/>
      <c r="U986" s="56"/>
      <c r="V986" s="56"/>
      <c r="W986" s="56"/>
      <c r="X986" s="56"/>
      <c r="Y986" s="56"/>
      <c r="Z986" s="56"/>
      <c r="AA986" s="56"/>
      <c r="AB986" s="56"/>
    </row>
    <row r="987" spans="2:28" ht="15.75" customHeight="1">
      <c r="B987" s="55"/>
      <c r="C987" s="56"/>
      <c r="D987" s="56"/>
      <c r="E987" s="55"/>
      <c r="F987" s="56"/>
      <c r="G987" s="56"/>
      <c r="H987" s="56"/>
      <c r="I987" s="56"/>
      <c r="J987" s="56"/>
      <c r="K987" s="56"/>
      <c r="L987" s="56"/>
      <c r="M987" s="56"/>
      <c r="N987" s="56"/>
      <c r="O987" s="56"/>
      <c r="P987" s="56"/>
      <c r="Q987" s="56"/>
      <c r="R987" s="56"/>
      <c r="S987" s="56"/>
      <c r="T987" s="56"/>
      <c r="U987" s="56"/>
      <c r="V987" s="56"/>
      <c r="W987" s="56"/>
      <c r="X987" s="56"/>
      <c r="Y987" s="56"/>
      <c r="Z987" s="56"/>
      <c r="AA987" s="56"/>
      <c r="AB987" s="56"/>
    </row>
    <row r="988" spans="2:28" ht="15.75" customHeight="1">
      <c r="B988" s="55"/>
      <c r="C988" s="56"/>
      <c r="D988" s="56"/>
      <c r="E988" s="55"/>
      <c r="F988" s="56"/>
      <c r="G988" s="56"/>
      <c r="H988" s="56"/>
      <c r="I988" s="56"/>
      <c r="J988" s="56"/>
      <c r="K988" s="56"/>
      <c r="L988" s="56"/>
      <c r="M988" s="56"/>
      <c r="N988" s="56"/>
      <c r="O988" s="56"/>
      <c r="P988" s="56"/>
      <c r="Q988" s="56"/>
      <c r="R988" s="56"/>
      <c r="S988" s="56"/>
      <c r="T988" s="56"/>
      <c r="U988" s="56"/>
      <c r="V988" s="56"/>
      <c r="W988" s="56"/>
      <c r="X988" s="56"/>
      <c r="Y988" s="56"/>
      <c r="Z988" s="56"/>
      <c r="AA988" s="56"/>
      <c r="AB988" s="56"/>
    </row>
    <row r="989" spans="2:28" ht="15.75" customHeight="1">
      <c r="B989" s="55"/>
      <c r="C989" s="56"/>
      <c r="D989" s="56"/>
      <c r="E989" s="55"/>
      <c r="F989" s="56"/>
      <c r="G989" s="56"/>
      <c r="H989" s="56"/>
      <c r="I989" s="56"/>
      <c r="J989" s="56"/>
      <c r="K989" s="56"/>
      <c r="L989" s="56"/>
      <c r="M989" s="56"/>
      <c r="N989" s="56"/>
      <c r="O989" s="56"/>
      <c r="P989" s="56"/>
      <c r="Q989" s="56"/>
      <c r="R989" s="56"/>
      <c r="S989" s="56"/>
      <c r="T989" s="56"/>
      <c r="U989" s="56"/>
      <c r="V989" s="56"/>
      <c r="W989" s="56"/>
      <c r="X989" s="56"/>
      <c r="Y989" s="56"/>
      <c r="Z989" s="56"/>
      <c r="AA989" s="56"/>
      <c r="AB989" s="56"/>
    </row>
    <row r="990" spans="2:28" ht="15.75" customHeight="1">
      <c r="B990" s="55"/>
      <c r="C990" s="56"/>
      <c r="D990" s="56"/>
      <c r="E990" s="55"/>
      <c r="F990" s="56"/>
      <c r="G990" s="56"/>
      <c r="H990" s="56"/>
      <c r="I990" s="56"/>
      <c r="J990" s="56"/>
      <c r="K990" s="56"/>
      <c r="L990" s="56"/>
      <c r="M990" s="56"/>
      <c r="N990" s="56"/>
      <c r="O990" s="56"/>
      <c r="P990" s="56"/>
      <c r="Q990" s="56"/>
      <c r="R990" s="56"/>
      <c r="S990" s="56"/>
      <c r="T990" s="56"/>
      <c r="U990" s="56"/>
      <c r="V990" s="56"/>
      <c r="W990" s="56"/>
      <c r="X990" s="56"/>
      <c r="Y990" s="56"/>
      <c r="Z990" s="56"/>
      <c r="AA990" s="56"/>
      <c r="AB990" s="56"/>
    </row>
    <row r="991" spans="2:28" ht="15.75" customHeight="1">
      <c r="B991" s="55"/>
      <c r="C991" s="56"/>
      <c r="D991" s="56"/>
      <c r="E991" s="55"/>
      <c r="F991" s="56"/>
      <c r="G991" s="56"/>
      <c r="H991" s="56"/>
      <c r="I991" s="56"/>
      <c r="J991" s="56"/>
      <c r="K991" s="56"/>
      <c r="L991" s="56"/>
      <c r="M991" s="56"/>
      <c r="N991" s="56"/>
      <c r="O991" s="56"/>
      <c r="P991" s="56"/>
      <c r="Q991" s="56"/>
      <c r="R991" s="56"/>
      <c r="S991" s="56"/>
      <c r="T991" s="56"/>
      <c r="U991" s="56"/>
      <c r="V991" s="56"/>
      <c r="W991" s="56"/>
      <c r="X991" s="56"/>
      <c r="Y991" s="56"/>
      <c r="Z991" s="56"/>
      <c r="AA991" s="56"/>
      <c r="AB991" s="56"/>
    </row>
    <row r="992" spans="2:28" ht="15.75" customHeight="1">
      <c r="B992" s="55"/>
      <c r="C992" s="56"/>
      <c r="D992" s="56"/>
      <c r="E992" s="55"/>
      <c r="F992" s="56"/>
      <c r="G992" s="56"/>
      <c r="H992" s="56"/>
      <c r="I992" s="56"/>
      <c r="J992" s="56"/>
      <c r="K992" s="56"/>
      <c r="L992" s="56"/>
      <c r="M992" s="56"/>
      <c r="N992" s="56"/>
      <c r="O992" s="56"/>
      <c r="P992" s="56"/>
      <c r="Q992" s="56"/>
      <c r="R992" s="56"/>
      <c r="S992" s="56"/>
      <c r="T992" s="56"/>
      <c r="U992" s="56"/>
      <c r="V992" s="56"/>
      <c r="W992" s="56"/>
      <c r="X992" s="56"/>
      <c r="Y992" s="56"/>
      <c r="Z992" s="56"/>
      <c r="AA992" s="56"/>
      <c r="AB992" s="56"/>
    </row>
    <row r="993" spans="2:28" ht="15.75" customHeight="1">
      <c r="B993" s="55"/>
      <c r="C993" s="56"/>
      <c r="D993" s="56"/>
      <c r="E993" s="55"/>
      <c r="F993" s="56"/>
      <c r="G993" s="56"/>
      <c r="H993" s="56"/>
      <c r="I993" s="56"/>
      <c r="J993" s="56"/>
      <c r="K993" s="56"/>
      <c r="L993" s="56"/>
      <c r="M993" s="56"/>
      <c r="N993" s="56"/>
      <c r="O993" s="56"/>
      <c r="P993" s="56"/>
      <c r="Q993" s="56"/>
      <c r="R993" s="56"/>
      <c r="S993" s="56"/>
      <c r="T993" s="56"/>
      <c r="U993" s="56"/>
      <c r="V993" s="56"/>
      <c r="W993" s="56"/>
      <c r="X993" s="56"/>
      <c r="Y993" s="56"/>
      <c r="Z993" s="56"/>
      <c r="AA993" s="56"/>
      <c r="AB993" s="56"/>
    </row>
    <row r="994" spans="2:28" ht="15.75" customHeight="1">
      <c r="B994" s="55"/>
      <c r="C994" s="56"/>
      <c r="D994" s="56"/>
      <c r="E994" s="55"/>
      <c r="F994" s="56"/>
      <c r="G994" s="56"/>
      <c r="H994" s="56"/>
      <c r="I994" s="56"/>
      <c r="J994" s="56"/>
      <c r="K994" s="56"/>
      <c r="L994" s="56"/>
      <c r="M994" s="56"/>
      <c r="N994" s="56"/>
      <c r="O994" s="56"/>
      <c r="P994" s="56"/>
      <c r="Q994" s="56"/>
      <c r="R994" s="56"/>
      <c r="S994" s="56"/>
      <c r="T994" s="56"/>
      <c r="U994" s="56"/>
      <c r="V994" s="56"/>
      <c r="W994" s="56"/>
      <c r="X994" s="56"/>
      <c r="Y994" s="56"/>
      <c r="Z994" s="56"/>
      <c r="AA994" s="56"/>
      <c r="AB994" s="56"/>
    </row>
    <row r="995" spans="2:28" ht="15.75" customHeight="1">
      <c r="B995" s="55"/>
      <c r="C995" s="56"/>
      <c r="D995" s="56"/>
      <c r="E995" s="55"/>
      <c r="F995" s="56"/>
      <c r="G995" s="56"/>
      <c r="H995" s="56"/>
      <c r="I995" s="56"/>
      <c r="J995" s="56"/>
      <c r="K995" s="56"/>
      <c r="L995" s="56"/>
      <c r="M995" s="56"/>
      <c r="N995" s="56"/>
      <c r="O995" s="56"/>
      <c r="P995" s="56"/>
      <c r="Q995" s="56"/>
      <c r="R995" s="56"/>
      <c r="S995" s="56"/>
      <c r="T995" s="56"/>
      <c r="U995" s="56"/>
      <c r="V995" s="56"/>
      <c r="W995" s="56"/>
      <c r="X995" s="56"/>
      <c r="Y995" s="56"/>
      <c r="Z995" s="56"/>
      <c r="AA995" s="56"/>
      <c r="AB995" s="56"/>
    </row>
    <row r="996" spans="2:28" ht="15.75" customHeight="1">
      <c r="B996" s="55"/>
      <c r="C996" s="56"/>
      <c r="D996" s="56"/>
      <c r="E996" s="55"/>
      <c r="F996" s="56"/>
      <c r="G996" s="56"/>
      <c r="H996" s="56"/>
      <c r="I996" s="56"/>
      <c r="J996" s="56"/>
      <c r="K996" s="56"/>
      <c r="L996" s="56"/>
      <c r="M996" s="56"/>
      <c r="N996" s="56"/>
      <c r="O996" s="56"/>
      <c r="P996" s="56"/>
      <c r="Q996" s="56"/>
      <c r="R996" s="56"/>
      <c r="S996" s="56"/>
      <c r="T996" s="56"/>
      <c r="U996" s="56"/>
      <c r="V996" s="56"/>
      <c r="W996" s="56"/>
      <c r="X996" s="56"/>
      <c r="Y996" s="56"/>
      <c r="Z996" s="56"/>
      <c r="AA996" s="56"/>
      <c r="AB996" s="56"/>
    </row>
    <row r="997" spans="2:28" ht="15.75" customHeight="1">
      <c r="B997" s="55"/>
      <c r="C997" s="56"/>
      <c r="D997" s="56"/>
      <c r="E997" s="55"/>
      <c r="F997" s="56"/>
      <c r="G997" s="56"/>
      <c r="H997" s="56"/>
      <c r="I997" s="56"/>
      <c r="J997" s="56"/>
      <c r="K997" s="56"/>
      <c r="L997" s="56"/>
      <c r="M997" s="56"/>
      <c r="N997" s="56"/>
      <c r="O997" s="56"/>
      <c r="P997" s="56"/>
      <c r="Q997" s="56"/>
      <c r="R997" s="56"/>
      <c r="S997" s="56"/>
      <c r="T997" s="56"/>
      <c r="U997" s="56"/>
      <c r="V997" s="56"/>
      <c r="W997" s="56"/>
      <c r="X997" s="56"/>
      <c r="Y997" s="56"/>
      <c r="Z997" s="56"/>
      <c r="AA997" s="56"/>
      <c r="AB997" s="56"/>
    </row>
    <row r="998" spans="2:28" ht="15.75" customHeight="1">
      <c r="B998" s="55"/>
      <c r="C998" s="56"/>
      <c r="D998" s="56"/>
      <c r="E998" s="55"/>
      <c r="F998" s="56"/>
      <c r="G998" s="56"/>
      <c r="H998" s="56"/>
      <c r="I998" s="56"/>
      <c r="J998" s="56"/>
      <c r="K998" s="56"/>
      <c r="L998" s="56"/>
      <c r="M998" s="56"/>
      <c r="N998" s="56"/>
      <c r="O998" s="56"/>
      <c r="P998" s="56"/>
      <c r="Q998" s="56"/>
      <c r="R998" s="56"/>
      <c r="S998" s="56"/>
      <c r="T998" s="56"/>
      <c r="U998" s="56"/>
      <c r="V998" s="56"/>
      <c r="W998" s="56"/>
      <c r="X998" s="56"/>
      <c r="Y998" s="56"/>
      <c r="Z998" s="56"/>
      <c r="AA998" s="56"/>
      <c r="AB998" s="56"/>
    </row>
    <row r="999" spans="2:28" ht="15.75" customHeight="1">
      <c r="B999" s="55"/>
      <c r="C999" s="56"/>
      <c r="D999" s="56"/>
      <c r="E999" s="55"/>
      <c r="F999" s="56"/>
      <c r="G999" s="56"/>
      <c r="H999" s="56"/>
      <c r="I999" s="56"/>
      <c r="J999" s="56"/>
      <c r="K999" s="56"/>
      <c r="L999" s="56"/>
      <c r="M999" s="56"/>
      <c r="N999" s="56"/>
      <c r="O999" s="56"/>
      <c r="P999" s="56"/>
      <c r="Q999" s="56"/>
      <c r="R999" s="56"/>
      <c r="S999" s="56"/>
      <c r="T999" s="56"/>
      <c r="U999" s="56"/>
      <c r="V999" s="56"/>
      <c r="W999" s="56"/>
      <c r="X999" s="56"/>
      <c r="Y999" s="56"/>
      <c r="Z999" s="56"/>
      <c r="AA999" s="56"/>
      <c r="AB999" s="56"/>
    </row>
    <row r="1000" spans="2:28" ht="15.75" customHeight="1">
      <c r="B1000" s="55"/>
      <c r="C1000" s="56"/>
      <c r="D1000" s="56"/>
      <c r="E1000" s="55"/>
      <c r="F1000" s="56"/>
      <c r="G1000" s="56"/>
      <c r="H1000" s="56"/>
      <c r="I1000" s="56"/>
      <c r="J1000" s="56"/>
      <c r="K1000" s="56"/>
      <c r="L1000" s="56"/>
      <c r="M1000" s="56"/>
      <c r="N1000" s="56"/>
      <c r="O1000" s="56"/>
      <c r="P1000" s="56"/>
      <c r="Q1000" s="56"/>
      <c r="R1000" s="56"/>
      <c r="S1000" s="56"/>
      <c r="T1000" s="56"/>
      <c r="U1000" s="56"/>
      <c r="V1000" s="56"/>
      <c r="W1000" s="56"/>
      <c r="X1000" s="56"/>
      <c r="Y1000" s="56"/>
      <c r="Z1000" s="56"/>
      <c r="AA1000" s="56"/>
      <c r="AB1000" s="56"/>
    </row>
    <row r="1001" spans="2:28" ht="15.75" customHeight="1">
      <c r="B1001" s="55"/>
      <c r="C1001" s="56"/>
      <c r="D1001" s="56"/>
      <c r="E1001" s="55"/>
      <c r="F1001" s="56"/>
      <c r="G1001" s="56"/>
      <c r="H1001" s="56"/>
      <c r="I1001" s="56"/>
      <c r="J1001" s="56"/>
      <c r="K1001" s="56"/>
      <c r="L1001" s="56"/>
      <c r="M1001" s="56"/>
      <c r="N1001" s="56"/>
      <c r="O1001" s="56"/>
      <c r="P1001" s="56"/>
      <c r="Q1001" s="56"/>
      <c r="R1001" s="56"/>
      <c r="S1001" s="56"/>
      <c r="T1001" s="56"/>
      <c r="U1001" s="56"/>
      <c r="V1001" s="56"/>
      <c r="W1001" s="56"/>
      <c r="X1001" s="56"/>
      <c r="Y1001" s="56"/>
      <c r="Z1001" s="56"/>
      <c r="AA1001" s="56"/>
      <c r="AB1001" s="56"/>
    </row>
    <row r="1002" spans="2:28" ht="15.75" customHeight="1">
      <c r="B1002" s="55"/>
      <c r="C1002" s="56"/>
      <c r="D1002" s="56"/>
      <c r="E1002" s="55"/>
      <c r="F1002" s="56"/>
      <c r="G1002" s="56"/>
      <c r="H1002" s="56"/>
      <c r="I1002" s="56"/>
      <c r="J1002" s="56"/>
      <c r="K1002" s="56"/>
      <c r="L1002" s="56"/>
      <c r="M1002" s="56"/>
      <c r="N1002" s="56"/>
      <c r="O1002" s="56"/>
      <c r="P1002" s="56"/>
      <c r="Q1002" s="56"/>
      <c r="R1002" s="56"/>
      <c r="S1002" s="56"/>
      <c r="T1002" s="56"/>
      <c r="U1002" s="56"/>
      <c r="V1002" s="56"/>
      <c r="W1002" s="56"/>
      <c r="X1002" s="56"/>
      <c r="Y1002" s="56"/>
      <c r="Z1002" s="56"/>
      <c r="AA1002" s="56"/>
      <c r="AB1002" s="56"/>
    </row>
    <row r="1003" spans="2:28" ht="15.75" customHeight="1">
      <c r="B1003" s="55"/>
      <c r="C1003" s="56"/>
      <c r="D1003" s="56"/>
      <c r="E1003" s="55"/>
      <c r="F1003" s="56"/>
      <c r="G1003" s="56"/>
      <c r="H1003" s="56"/>
      <c r="I1003" s="56"/>
      <c r="J1003" s="56"/>
      <c r="K1003" s="56"/>
      <c r="L1003" s="56"/>
      <c r="M1003" s="56"/>
      <c r="N1003" s="56"/>
      <c r="O1003" s="56"/>
      <c r="P1003" s="56"/>
      <c r="Q1003" s="56"/>
      <c r="R1003" s="56"/>
      <c r="S1003" s="56"/>
      <c r="T1003" s="56"/>
      <c r="U1003" s="56"/>
      <c r="V1003" s="56"/>
      <c r="W1003" s="56"/>
      <c r="X1003" s="56"/>
      <c r="Y1003" s="56"/>
      <c r="Z1003" s="56"/>
      <c r="AA1003" s="56"/>
      <c r="AB1003" s="56"/>
    </row>
    <row r="1004" spans="2:28" ht="15.75" customHeight="1">
      <c r="B1004" s="55"/>
      <c r="C1004" s="56"/>
      <c r="D1004" s="56"/>
      <c r="E1004" s="55"/>
      <c r="F1004" s="56"/>
      <c r="G1004" s="56"/>
      <c r="H1004" s="56"/>
      <c r="I1004" s="56"/>
      <c r="J1004" s="56"/>
      <c r="K1004" s="56"/>
      <c r="L1004" s="56"/>
      <c r="M1004" s="56"/>
      <c r="N1004" s="56"/>
      <c r="O1004" s="56"/>
      <c r="P1004" s="56"/>
      <c r="Q1004" s="56"/>
      <c r="R1004" s="56"/>
      <c r="S1004" s="56"/>
      <c r="T1004" s="56"/>
      <c r="U1004" s="56"/>
      <c r="V1004" s="56"/>
      <c r="W1004" s="56"/>
      <c r="X1004" s="56"/>
      <c r="Y1004" s="56"/>
      <c r="Z1004" s="56"/>
      <c r="AA1004" s="56"/>
      <c r="AB1004" s="56"/>
    </row>
    <row r="1005" spans="2:28" ht="15.75" customHeight="1">
      <c r="B1005" s="55"/>
      <c r="C1005" s="56"/>
      <c r="D1005" s="56"/>
      <c r="E1005" s="55"/>
      <c r="F1005" s="56"/>
      <c r="G1005" s="56"/>
      <c r="H1005" s="56"/>
      <c r="I1005" s="56"/>
      <c r="J1005" s="56"/>
      <c r="K1005" s="56"/>
      <c r="L1005" s="56"/>
      <c r="M1005" s="56"/>
      <c r="N1005" s="56"/>
      <c r="O1005" s="56"/>
      <c r="P1005" s="56"/>
      <c r="Q1005" s="56"/>
      <c r="R1005" s="56"/>
      <c r="S1005" s="56"/>
      <c r="T1005" s="56"/>
      <c r="U1005" s="56"/>
      <c r="V1005" s="56"/>
      <c r="W1005" s="56"/>
      <c r="X1005" s="56"/>
      <c r="Y1005" s="56"/>
      <c r="Z1005" s="56"/>
      <c r="AA1005" s="56"/>
      <c r="AB1005" s="56"/>
    </row>
    <row r="1006" spans="2:28" ht="15.75" customHeight="1">
      <c r="B1006" s="55"/>
      <c r="C1006" s="56"/>
      <c r="D1006" s="56"/>
      <c r="E1006" s="55"/>
      <c r="F1006" s="56"/>
      <c r="G1006" s="56"/>
      <c r="H1006" s="56"/>
      <c r="I1006" s="56"/>
      <c r="J1006" s="56"/>
      <c r="K1006" s="56"/>
      <c r="L1006" s="56"/>
      <c r="M1006" s="56"/>
      <c r="N1006" s="56"/>
      <c r="O1006" s="56"/>
      <c r="P1006" s="56"/>
      <c r="Q1006" s="56"/>
      <c r="R1006" s="56"/>
      <c r="S1006" s="56"/>
      <c r="T1006" s="56"/>
      <c r="U1006" s="56"/>
      <c r="V1006" s="56"/>
      <c r="W1006" s="56"/>
      <c r="X1006" s="56"/>
      <c r="Y1006" s="56"/>
      <c r="Z1006" s="56"/>
      <c r="AA1006" s="56"/>
      <c r="AB1006" s="56"/>
    </row>
    <row r="1007" spans="2:28" ht="15.75" customHeight="1">
      <c r="B1007" s="55"/>
      <c r="C1007" s="56"/>
      <c r="D1007" s="56"/>
      <c r="E1007" s="55"/>
      <c r="F1007" s="56"/>
      <c r="G1007" s="56"/>
      <c r="H1007" s="56"/>
      <c r="I1007" s="56"/>
      <c r="J1007" s="56"/>
      <c r="K1007" s="56"/>
      <c r="L1007" s="56"/>
      <c r="M1007" s="56"/>
      <c r="N1007" s="56"/>
      <c r="O1007" s="56"/>
      <c r="P1007" s="56"/>
      <c r="Q1007" s="56"/>
      <c r="R1007" s="56"/>
      <c r="S1007" s="56"/>
      <c r="T1007" s="56"/>
      <c r="U1007" s="56"/>
      <c r="V1007" s="56"/>
      <c r="W1007" s="56"/>
      <c r="X1007" s="56"/>
      <c r="Y1007" s="56"/>
      <c r="Z1007" s="56"/>
      <c r="AA1007" s="56"/>
      <c r="AB1007" s="56"/>
    </row>
    <row r="1008" spans="2:28" ht="15.75" customHeight="1">
      <c r="B1008" s="55"/>
      <c r="C1008" s="56"/>
      <c r="D1008" s="56"/>
      <c r="E1008" s="55"/>
      <c r="F1008" s="56"/>
      <c r="G1008" s="56"/>
      <c r="H1008" s="56"/>
      <c r="I1008" s="56"/>
      <c r="J1008" s="56"/>
      <c r="K1008" s="56"/>
      <c r="L1008" s="56"/>
      <c r="M1008" s="56"/>
      <c r="N1008" s="56"/>
      <c r="O1008" s="56"/>
      <c r="P1008" s="56"/>
      <c r="Q1008" s="56"/>
      <c r="R1008" s="56"/>
      <c r="S1008" s="56"/>
      <c r="T1008" s="56"/>
      <c r="U1008" s="56"/>
      <c r="V1008" s="56"/>
      <c r="W1008" s="56"/>
      <c r="X1008" s="56"/>
      <c r="Y1008" s="56"/>
      <c r="Z1008" s="56"/>
      <c r="AA1008" s="56"/>
      <c r="AB1008" s="56"/>
    </row>
    <row r="1009" spans="2:28" ht="15.75" customHeight="1">
      <c r="B1009" s="55"/>
      <c r="C1009" s="56"/>
      <c r="D1009" s="56"/>
      <c r="E1009" s="55"/>
      <c r="F1009" s="56"/>
      <c r="G1009" s="56"/>
      <c r="H1009" s="56"/>
      <c r="I1009" s="56"/>
      <c r="J1009" s="56"/>
      <c r="K1009" s="56"/>
      <c r="L1009" s="56"/>
      <c r="M1009" s="56"/>
      <c r="N1009" s="56"/>
      <c r="O1009" s="56"/>
      <c r="P1009" s="56"/>
      <c r="Q1009" s="56"/>
      <c r="R1009" s="56"/>
      <c r="S1009" s="56"/>
      <c r="T1009" s="56"/>
      <c r="U1009" s="56"/>
      <c r="V1009" s="56"/>
      <c r="W1009" s="56"/>
      <c r="X1009" s="56"/>
      <c r="Y1009" s="56"/>
      <c r="Z1009" s="56"/>
      <c r="AA1009" s="56"/>
      <c r="AB1009" s="56"/>
    </row>
    <row r="1010" spans="2:28" ht="15.75" customHeight="1">
      <c r="B1010" s="55"/>
      <c r="C1010" s="56"/>
      <c r="D1010" s="56"/>
      <c r="E1010" s="55"/>
      <c r="F1010" s="56"/>
      <c r="G1010" s="56"/>
      <c r="H1010" s="56"/>
      <c r="I1010" s="56"/>
      <c r="J1010" s="56"/>
      <c r="K1010" s="56"/>
      <c r="L1010" s="56"/>
      <c r="M1010" s="56"/>
      <c r="N1010" s="56"/>
      <c r="O1010" s="56"/>
      <c r="P1010" s="56"/>
      <c r="Q1010" s="56"/>
      <c r="R1010" s="56"/>
      <c r="S1010" s="56"/>
      <c r="T1010" s="56"/>
      <c r="U1010" s="56"/>
      <c r="V1010" s="56"/>
      <c r="W1010" s="56"/>
      <c r="X1010" s="56"/>
      <c r="Y1010" s="56"/>
      <c r="Z1010" s="56"/>
      <c r="AA1010" s="56"/>
      <c r="AB1010" s="56"/>
    </row>
    <row r="1011" spans="2:28" ht="15.75" customHeight="1">
      <c r="B1011" s="55"/>
      <c r="C1011" s="56"/>
      <c r="D1011" s="56"/>
      <c r="E1011" s="55"/>
      <c r="F1011" s="56"/>
      <c r="G1011" s="56"/>
      <c r="H1011" s="56"/>
      <c r="I1011" s="56"/>
      <c r="J1011" s="56"/>
      <c r="K1011" s="56"/>
      <c r="L1011" s="56"/>
      <c r="M1011" s="56"/>
      <c r="N1011" s="56"/>
      <c r="O1011" s="56"/>
      <c r="P1011" s="56"/>
      <c r="Q1011" s="56"/>
      <c r="R1011" s="56"/>
      <c r="S1011" s="56"/>
      <c r="T1011" s="56"/>
      <c r="U1011" s="56"/>
      <c r="V1011" s="56"/>
      <c r="W1011" s="56"/>
      <c r="X1011" s="56"/>
      <c r="Y1011" s="56"/>
      <c r="Z1011" s="56"/>
      <c r="AA1011" s="56"/>
      <c r="AB1011" s="56"/>
    </row>
    <row r="1012" spans="2:28" ht="15.75" customHeight="1">
      <c r="B1012" s="55"/>
      <c r="C1012" s="56"/>
      <c r="D1012" s="56"/>
      <c r="E1012" s="55"/>
      <c r="F1012" s="56"/>
      <c r="G1012" s="56"/>
      <c r="H1012" s="56"/>
      <c r="I1012" s="56"/>
      <c r="J1012" s="56"/>
      <c r="K1012" s="56"/>
      <c r="L1012" s="56"/>
      <c r="M1012" s="56"/>
      <c r="N1012" s="56"/>
      <c r="O1012" s="56"/>
      <c r="P1012" s="56"/>
      <c r="Q1012" s="56"/>
      <c r="R1012" s="56"/>
      <c r="S1012" s="56"/>
      <c r="T1012" s="56"/>
      <c r="U1012" s="56"/>
      <c r="V1012" s="56"/>
      <c r="W1012" s="56"/>
      <c r="X1012" s="56"/>
      <c r="Y1012" s="56"/>
      <c r="Z1012" s="56"/>
      <c r="AA1012" s="56"/>
      <c r="AB1012" s="56"/>
    </row>
    <row r="1013" spans="2:28" ht="15.75" customHeight="1">
      <c r="B1013" s="55"/>
      <c r="C1013" s="56"/>
      <c r="D1013" s="56"/>
      <c r="E1013" s="55"/>
      <c r="F1013" s="56"/>
      <c r="G1013" s="56"/>
      <c r="H1013" s="56"/>
      <c r="I1013" s="56"/>
      <c r="J1013" s="56"/>
      <c r="K1013" s="56"/>
      <c r="L1013" s="56"/>
      <c r="M1013" s="56"/>
      <c r="N1013" s="56"/>
      <c r="O1013" s="56"/>
      <c r="P1013" s="56"/>
      <c r="Q1013" s="56"/>
      <c r="R1013" s="56"/>
      <c r="S1013" s="56"/>
      <c r="T1013" s="56"/>
      <c r="U1013" s="56"/>
      <c r="V1013" s="56"/>
      <c r="W1013" s="56"/>
      <c r="X1013" s="56"/>
      <c r="Y1013" s="56"/>
      <c r="Z1013" s="56"/>
      <c r="AA1013" s="56"/>
      <c r="AB1013" s="56"/>
    </row>
    <row r="1014" spans="2:28" ht="15.75" customHeight="1">
      <c r="B1014" s="55"/>
      <c r="C1014" s="56"/>
      <c r="D1014" s="56"/>
      <c r="E1014" s="55"/>
      <c r="F1014" s="56"/>
      <c r="G1014" s="56"/>
      <c r="H1014" s="56"/>
      <c r="I1014" s="56"/>
      <c r="J1014" s="56"/>
      <c r="K1014" s="56"/>
      <c r="L1014" s="56"/>
      <c r="M1014" s="56"/>
      <c r="N1014" s="56"/>
      <c r="O1014" s="56"/>
      <c r="P1014" s="56"/>
      <c r="Q1014" s="56"/>
      <c r="R1014" s="56"/>
      <c r="S1014" s="56"/>
      <c r="T1014" s="56"/>
      <c r="U1014" s="56"/>
      <c r="V1014" s="56"/>
      <c r="W1014" s="56"/>
      <c r="X1014" s="56"/>
      <c r="Y1014" s="56"/>
      <c r="Z1014" s="56"/>
      <c r="AA1014" s="56"/>
      <c r="AB1014" s="56"/>
    </row>
    <row r="1015" spans="2:28" ht="15.75" customHeight="1">
      <c r="B1015" s="55"/>
      <c r="C1015" s="56"/>
      <c r="D1015" s="56"/>
      <c r="E1015" s="55"/>
      <c r="F1015" s="56"/>
      <c r="G1015" s="56"/>
      <c r="H1015" s="56"/>
      <c r="I1015" s="56"/>
      <c r="J1015" s="56"/>
      <c r="K1015" s="56"/>
      <c r="L1015" s="56"/>
      <c r="M1015" s="56"/>
      <c r="N1015" s="56"/>
      <c r="O1015" s="56"/>
      <c r="P1015" s="56"/>
      <c r="Q1015" s="56"/>
      <c r="R1015" s="56"/>
      <c r="S1015" s="56"/>
      <c r="T1015" s="56"/>
      <c r="U1015" s="56"/>
      <c r="V1015" s="56"/>
      <c r="W1015" s="56"/>
      <c r="X1015" s="56"/>
      <c r="Y1015" s="56"/>
      <c r="Z1015" s="56"/>
      <c r="AA1015" s="56"/>
      <c r="AB1015" s="56"/>
    </row>
    <row r="1016" spans="2:28" ht="15.75" customHeight="1">
      <c r="B1016" s="55"/>
      <c r="C1016" s="56"/>
      <c r="D1016" s="56"/>
      <c r="E1016" s="55"/>
      <c r="F1016" s="56"/>
      <c r="G1016" s="56"/>
      <c r="H1016" s="56"/>
      <c r="I1016" s="56"/>
      <c r="J1016" s="56"/>
      <c r="K1016" s="56"/>
      <c r="L1016" s="56"/>
      <c r="M1016" s="56"/>
      <c r="N1016" s="56"/>
      <c r="O1016" s="56"/>
      <c r="P1016" s="56"/>
      <c r="Q1016" s="56"/>
      <c r="R1016" s="56"/>
      <c r="S1016" s="56"/>
      <c r="T1016" s="56"/>
      <c r="U1016" s="56"/>
      <c r="V1016" s="56"/>
      <c r="W1016" s="56"/>
      <c r="X1016" s="56"/>
      <c r="Y1016" s="56"/>
      <c r="Z1016" s="56"/>
      <c r="AA1016" s="56"/>
      <c r="AB1016" s="56"/>
    </row>
  </sheetData>
  <mergeCells count="18">
    <mergeCell ref="H18:H19"/>
    <mergeCell ref="I18:I19"/>
    <mergeCell ref="I24:I26"/>
    <mergeCell ref="B2:H2"/>
    <mergeCell ref="B3:H3"/>
    <mergeCell ref="B15:I15"/>
    <mergeCell ref="B18:B19"/>
    <mergeCell ref="C18:C19"/>
    <mergeCell ref="D5:E5"/>
    <mergeCell ref="D6:E6"/>
    <mergeCell ref="D7:E7"/>
    <mergeCell ref="D8:E8"/>
    <mergeCell ref="D9:E9"/>
    <mergeCell ref="D10:E10"/>
    <mergeCell ref="D11:E11"/>
    <mergeCell ref="D12:E12"/>
    <mergeCell ref="G18:G19"/>
    <mergeCell ref="B16:I16"/>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1"/>
  <sheetViews>
    <sheetView workbookViewId="0">
      <selection activeCell="G3" sqref="G3"/>
    </sheetView>
  </sheetViews>
  <sheetFormatPr defaultColWidth="12.625" defaultRowHeight="15" customHeight="1"/>
  <cols>
    <col min="1" max="1" width="4.75" customWidth="1"/>
    <col min="2" max="2" width="29.375" customWidth="1"/>
    <col min="3" max="3" width="11.75" customWidth="1"/>
    <col min="4" max="4" width="10" customWidth="1"/>
    <col min="5" max="5" width="10.125" customWidth="1"/>
    <col min="6" max="6" width="11.75" customWidth="1"/>
    <col min="7" max="7" width="16.625" customWidth="1"/>
    <col min="8" max="26" width="9.125" customWidth="1"/>
  </cols>
  <sheetData>
    <row r="1" spans="1:26" ht="15.75" customHeight="1">
      <c r="A1" s="535" t="s">
        <v>1316</v>
      </c>
      <c r="B1" s="535"/>
      <c r="C1" s="535"/>
      <c r="D1" s="535"/>
      <c r="E1" s="535"/>
      <c r="F1" s="535"/>
      <c r="G1" s="535"/>
      <c r="H1" s="56"/>
      <c r="I1" s="56"/>
      <c r="J1" s="56"/>
      <c r="K1" s="56"/>
      <c r="L1" s="56"/>
      <c r="M1" s="56"/>
      <c r="N1" s="56"/>
      <c r="O1" s="56"/>
      <c r="P1" s="56"/>
      <c r="Q1" s="56"/>
      <c r="R1" s="56"/>
      <c r="S1" s="56"/>
      <c r="T1" s="56"/>
      <c r="U1" s="56"/>
      <c r="V1" s="56"/>
      <c r="W1" s="56"/>
      <c r="X1" s="56"/>
      <c r="Y1" s="56"/>
      <c r="Z1" s="56"/>
    </row>
    <row r="2" spans="1:26" ht="15.75" customHeight="1">
      <c r="A2" s="550" t="s">
        <v>1329</v>
      </c>
      <c r="B2" s="550"/>
      <c r="C2" s="550"/>
      <c r="D2" s="550"/>
      <c r="E2" s="550"/>
      <c r="F2" s="550"/>
      <c r="G2" s="550"/>
      <c r="H2" s="56"/>
      <c r="I2" s="56"/>
      <c r="J2" s="56"/>
      <c r="K2" s="56"/>
      <c r="L2" s="56"/>
      <c r="M2" s="56"/>
      <c r="N2" s="56"/>
      <c r="O2" s="56"/>
      <c r="P2" s="56"/>
      <c r="Q2" s="56"/>
      <c r="R2" s="56"/>
      <c r="S2" s="56"/>
      <c r="T2" s="56"/>
      <c r="U2" s="56"/>
      <c r="V2" s="56"/>
      <c r="W2" s="56"/>
      <c r="X2" s="56"/>
      <c r="Y2" s="56"/>
      <c r="Z2" s="56"/>
    </row>
    <row r="3" spans="1:26" ht="15.75" customHeight="1">
      <c r="A3" s="71"/>
      <c r="B3" s="56"/>
      <c r="C3" s="56"/>
      <c r="D3" s="56"/>
      <c r="E3" s="70"/>
      <c r="F3" s="70"/>
      <c r="G3" s="170" t="s">
        <v>1287</v>
      </c>
      <c r="H3" s="56"/>
      <c r="I3" s="56"/>
      <c r="J3" s="56"/>
      <c r="K3" s="56"/>
      <c r="L3" s="56"/>
      <c r="M3" s="56"/>
      <c r="N3" s="56"/>
      <c r="O3" s="56"/>
      <c r="P3" s="56"/>
      <c r="Q3" s="56"/>
      <c r="R3" s="56"/>
      <c r="S3" s="56"/>
      <c r="T3" s="56"/>
      <c r="U3" s="56"/>
      <c r="V3" s="56"/>
      <c r="W3" s="56"/>
      <c r="X3" s="56"/>
      <c r="Y3" s="56"/>
      <c r="Z3" s="56"/>
    </row>
    <row r="4" spans="1:26" ht="15.75" customHeight="1">
      <c r="A4" s="40" t="s">
        <v>6</v>
      </c>
      <c r="B4" s="40" t="s">
        <v>7</v>
      </c>
      <c r="C4" s="40" t="s">
        <v>92</v>
      </c>
      <c r="D4" s="40" t="s">
        <v>93</v>
      </c>
      <c r="E4" s="59" t="s">
        <v>94</v>
      </c>
      <c r="F4" s="59" t="s">
        <v>68</v>
      </c>
      <c r="G4" s="40" t="s">
        <v>4</v>
      </c>
      <c r="H4" s="54"/>
      <c r="I4" s="54"/>
      <c r="J4" s="54"/>
      <c r="K4" s="54"/>
      <c r="L4" s="54"/>
      <c r="M4" s="54"/>
      <c r="N4" s="54"/>
      <c r="O4" s="54"/>
      <c r="P4" s="54"/>
      <c r="Q4" s="54"/>
      <c r="R4" s="54"/>
      <c r="S4" s="54"/>
      <c r="T4" s="54"/>
      <c r="U4" s="54"/>
      <c r="V4" s="54"/>
      <c r="W4" s="54"/>
      <c r="X4" s="54"/>
      <c r="Y4" s="54"/>
      <c r="Z4" s="54"/>
    </row>
    <row r="5" spans="1:26" ht="15.75" customHeight="1">
      <c r="A5" s="40" t="s">
        <v>15</v>
      </c>
      <c r="B5" s="57" t="s">
        <v>95</v>
      </c>
      <c r="C5" s="57"/>
      <c r="D5" s="57"/>
      <c r="E5" s="63"/>
      <c r="F5" s="63">
        <f>F6</f>
        <v>8370000</v>
      </c>
      <c r="G5" s="57"/>
      <c r="H5" s="64"/>
      <c r="I5" s="64"/>
      <c r="J5" s="64"/>
      <c r="K5" s="64"/>
      <c r="L5" s="64"/>
      <c r="M5" s="64"/>
      <c r="N5" s="64"/>
      <c r="O5" s="64"/>
      <c r="P5" s="64"/>
      <c r="Q5" s="64"/>
      <c r="R5" s="64"/>
      <c r="S5" s="64"/>
      <c r="T5" s="64"/>
      <c r="U5" s="64"/>
      <c r="V5" s="64"/>
      <c r="W5" s="64"/>
      <c r="X5" s="64"/>
      <c r="Y5" s="64"/>
      <c r="Z5" s="64"/>
    </row>
    <row r="6" spans="1:26" ht="15.75" customHeight="1">
      <c r="A6" s="40">
        <v>1</v>
      </c>
      <c r="B6" s="57" t="s">
        <v>96</v>
      </c>
      <c r="C6" s="57"/>
      <c r="D6" s="40">
        <v>1</v>
      </c>
      <c r="E6" s="63"/>
      <c r="F6" s="63">
        <f>SUM(F10:F13)</f>
        <v>8370000</v>
      </c>
      <c r="G6" s="57"/>
      <c r="H6" s="64"/>
      <c r="I6" s="64"/>
      <c r="J6" s="64"/>
      <c r="K6" s="64"/>
      <c r="L6" s="64"/>
      <c r="M6" s="64"/>
      <c r="N6" s="64"/>
      <c r="O6" s="64"/>
      <c r="P6" s="64"/>
      <c r="Q6" s="64"/>
      <c r="R6" s="64"/>
      <c r="S6" s="64"/>
      <c r="T6" s="64"/>
      <c r="U6" s="64"/>
      <c r="V6" s="64"/>
      <c r="W6" s="64"/>
      <c r="X6" s="64"/>
      <c r="Y6" s="64"/>
      <c r="Z6" s="64"/>
    </row>
    <row r="7" spans="1:26" ht="15.75" customHeight="1">
      <c r="A7" s="60"/>
      <c r="B7" s="69" t="s">
        <v>97</v>
      </c>
      <c r="C7" s="60" t="s">
        <v>98</v>
      </c>
      <c r="D7" s="60">
        <v>3</v>
      </c>
      <c r="E7" s="67"/>
      <c r="F7" s="67"/>
      <c r="G7" s="69"/>
      <c r="H7" s="56"/>
      <c r="I7" s="56"/>
      <c r="J7" s="56"/>
      <c r="K7" s="56"/>
      <c r="L7" s="56"/>
      <c r="M7" s="56"/>
      <c r="N7" s="56"/>
      <c r="O7" s="56"/>
      <c r="P7" s="56"/>
      <c r="Q7" s="56"/>
      <c r="R7" s="56"/>
      <c r="S7" s="56"/>
      <c r="T7" s="56"/>
      <c r="U7" s="56"/>
      <c r="V7" s="56"/>
      <c r="W7" s="56"/>
      <c r="X7" s="56"/>
      <c r="Y7" s="56"/>
      <c r="Z7" s="56"/>
    </row>
    <row r="8" spans="1:26" ht="15.75" customHeight="1">
      <c r="A8" s="60"/>
      <c r="B8" s="69" t="s">
        <v>99</v>
      </c>
      <c r="C8" s="60" t="s">
        <v>100</v>
      </c>
      <c r="D8" s="60">
        <v>2</v>
      </c>
      <c r="E8" s="67"/>
      <c r="F8" s="67"/>
      <c r="G8" s="69"/>
      <c r="H8" s="56"/>
      <c r="I8" s="56"/>
      <c r="J8" s="56"/>
      <c r="K8" s="56"/>
      <c r="L8" s="56"/>
      <c r="M8" s="56"/>
      <c r="N8" s="56"/>
      <c r="O8" s="56"/>
      <c r="P8" s="56"/>
      <c r="Q8" s="56"/>
      <c r="R8" s="56"/>
      <c r="S8" s="56"/>
      <c r="T8" s="56"/>
      <c r="U8" s="56"/>
      <c r="V8" s="56"/>
      <c r="W8" s="56"/>
      <c r="X8" s="56"/>
      <c r="Y8" s="56"/>
      <c r="Z8" s="56"/>
    </row>
    <row r="9" spans="1:26" ht="15.75" customHeight="1">
      <c r="A9" s="60"/>
      <c r="B9" s="69" t="s">
        <v>101</v>
      </c>
      <c r="C9" s="60" t="s">
        <v>98</v>
      </c>
      <c r="D9" s="60">
        <v>1</v>
      </c>
      <c r="E9" s="67"/>
      <c r="F9" s="67"/>
      <c r="G9" s="69"/>
      <c r="H9" s="56"/>
      <c r="I9" s="56"/>
      <c r="J9" s="56"/>
      <c r="K9" s="56"/>
      <c r="L9" s="56"/>
      <c r="M9" s="56"/>
      <c r="N9" s="56"/>
      <c r="O9" s="56"/>
      <c r="P9" s="56"/>
      <c r="Q9" s="56"/>
      <c r="R9" s="56"/>
      <c r="S9" s="56"/>
      <c r="T9" s="56"/>
      <c r="U9" s="56"/>
      <c r="V9" s="56"/>
      <c r="W9" s="56"/>
      <c r="X9" s="56"/>
      <c r="Y9" s="56"/>
      <c r="Z9" s="56"/>
    </row>
    <row r="10" spans="1:26" ht="15.75" customHeight="1">
      <c r="A10" s="60"/>
      <c r="B10" s="69" t="s">
        <v>102</v>
      </c>
      <c r="C10" s="60" t="s">
        <v>103</v>
      </c>
      <c r="D10" s="60">
        <v>2</v>
      </c>
      <c r="E10" s="67">
        <v>4000000</v>
      </c>
      <c r="F10" s="67">
        <f t="shared" ref="F10:F13" si="0">D10*E10</f>
        <v>8000000</v>
      </c>
      <c r="G10" s="533" t="s">
        <v>104</v>
      </c>
      <c r="H10" s="56"/>
      <c r="I10" s="56"/>
      <c r="J10" s="56"/>
      <c r="K10" s="56"/>
      <c r="L10" s="56"/>
      <c r="M10" s="56"/>
      <c r="N10" s="56"/>
      <c r="O10" s="56"/>
      <c r="P10" s="56"/>
      <c r="Q10" s="56"/>
      <c r="R10" s="56"/>
      <c r="S10" s="56"/>
      <c r="T10" s="56"/>
      <c r="U10" s="56"/>
      <c r="V10" s="56"/>
      <c r="W10" s="56"/>
      <c r="X10" s="56"/>
      <c r="Y10" s="56"/>
      <c r="Z10" s="56"/>
    </row>
    <row r="11" spans="1:26" ht="31.15" customHeight="1">
      <c r="A11" s="60"/>
      <c r="B11" s="69" t="s">
        <v>105</v>
      </c>
      <c r="C11" s="60" t="s">
        <v>103</v>
      </c>
      <c r="D11" s="60">
        <v>4</v>
      </c>
      <c r="E11" s="67">
        <v>40000</v>
      </c>
      <c r="F11" s="67">
        <f t="shared" si="0"/>
        <v>160000</v>
      </c>
      <c r="G11" s="553"/>
      <c r="H11" s="56"/>
      <c r="I11" s="56"/>
      <c r="J11" s="56"/>
      <c r="K11" s="56"/>
      <c r="L11" s="56"/>
      <c r="M11" s="56"/>
      <c r="N11" s="56"/>
      <c r="O11" s="56"/>
      <c r="P11" s="56"/>
      <c r="Q11" s="56"/>
      <c r="R11" s="56"/>
      <c r="S11" s="56"/>
      <c r="T11" s="56"/>
      <c r="U11" s="56"/>
      <c r="V11" s="56"/>
      <c r="W11" s="56"/>
      <c r="X11" s="56"/>
      <c r="Y11" s="56"/>
      <c r="Z11" s="56"/>
    </row>
    <row r="12" spans="1:26" ht="19.149999999999999" customHeight="1">
      <c r="A12" s="60"/>
      <c r="B12" s="69" t="s">
        <v>106</v>
      </c>
      <c r="C12" s="60" t="s">
        <v>107</v>
      </c>
      <c r="D12" s="60">
        <v>3</v>
      </c>
      <c r="E12" s="67">
        <v>50000</v>
      </c>
      <c r="F12" s="67">
        <f t="shared" si="0"/>
        <v>150000</v>
      </c>
      <c r="G12" s="553"/>
      <c r="H12" s="56"/>
      <c r="I12" s="56"/>
      <c r="J12" s="56"/>
      <c r="K12" s="56"/>
      <c r="L12" s="56"/>
      <c r="M12" s="56"/>
      <c r="N12" s="56"/>
      <c r="O12" s="56"/>
      <c r="P12" s="56"/>
      <c r="Q12" s="56"/>
      <c r="R12" s="56"/>
      <c r="S12" s="56"/>
      <c r="T12" s="56"/>
      <c r="U12" s="56"/>
      <c r="V12" s="56"/>
      <c r="W12" s="56"/>
      <c r="X12" s="56"/>
      <c r="Y12" s="56"/>
      <c r="Z12" s="56"/>
    </row>
    <row r="13" spans="1:26" ht="18.600000000000001" customHeight="1">
      <c r="A13" s="60"/>
      <c r="B13" s="69" t="s">
        <v>108</v>
      </c>
      <c r="C13" s="60" t="s">
        <v>109</v>
      </c>
      <c r="D13" s="60">
        <v>3</v>
      </c>
      <c r="E13" s="67">
        <v>20000</v>
      </c>
      <c r="F13" s="67">
        <f t="shared" si="0"/>
        <v>60000</v>
      </c>
      <c r="G13" s="519"/>
      <c r="H13" s="56"/>
      <c r="I13" s="56"/>
      <c r="J13" s="56"/>
      <c r="K13" s="56"/>
      <c r="L13" s="56"/>
      <c r="M13" s="56"/>
      <c r="N13" s="56"/>
      <c r="O13" s="56"/>
      <c r="P13" s="56"/>
      <c r="Q13" s="56"/>
      <c r="R13" s="56"/>
      <c r="S13" s="56"/>
      <c r="T13" s="56"/>
      <c r="U13" s="56"/>
      <c r="V13" s="56"/>
      <c r="W13" s="56"/>
      <c r="X13" s="56"/>
      <c r="Y13" s="56"/>
      <c r="Z13" s="56"/>
    </row>
    <row r="14" spans="1:26" ht="15.75" customHeight="1">
      <c r="A14" s="56"/>
      <c r="B14" s="56"/>
      <c r="C14" s="56"/>
      <c r="D14" s="56"/>
      <c r="E14" s="70"/>
      <c r="F14" s="70"/>
      <c r="G14" s="56"/>
      <c r="H14" s="56"/>
      <c r="I14" s="56"/>
      <c r="J14" s="56"/>
      <c r="K14" s="56"/>
      <c r="L14" s="56"/>
      <c r="M14" s="56"/>
      <c r="N14" s="56"/>
      <c r="O14" s="56"/>
      <c r="P14" s="56"/>
      <c r="Q14" s="56"/>
      <c r="R14" s="56"/>
      <c r="S14" s="56"/>
      <c r="T14" s="56"/>
      <c r="U14" s="56"/>
      <c r="V14" s="56"/>
      <c r="W14" s="56"/>
      <c r="X14" s="56"/>
      <c r="Y14" s="56"/>
      <c r="Z14" s="56"/>
    </row>
    <row r="15" spans="1:26" ht="15.75" customHeight="1">
      <c r="A15" s="56"/>
      <c r="B15" s="56"/>
      <c r="C15" s="56"/>
      <c r="D15" s="56"/>
      <c r="E15" s="70"/>
      <c r="F15" s="70"/>
      <c r="G15" s="56"/>
      <c r="H15" s="56"/>
      <c r="I15" s="56"/>
      <c r="J15" s="56"/>
      <c r="K15" s="56"/>
      <c r="L15" s="56"/>
      <c r="M15" s="56"/>
      <c r="N15" s="56"/>
      <c r="O15" s="56"/>
      <c r="P15" s="56"/>
      <c r="Q15" s="56"/>
      <c r="R15" s="56"/>
      <c r="S15" s="56"/>
      <c r="T15" s="56"/>
      <c r="U15" s="56"/>
      <c r="V15" s="56"/>
      <c r="W15" s="56"/>
      <c r="X15" s="56"/>
      <c r="Y15" s="56"/>
      <c r="Z15" s="56"/>
    </row>
    <row r="16" spans="1:26" ht="15.75" customHeight="1">
      <c r="A16" s="56"/>
      <c r="B16" s="56"/>
      <c r="C16" s="56"/>
      <c r="D16" s="56"/>
      <c r="E16" s="70"/>
      <c r="F16" s="70"/>
      <c r="G16" s="56"/>
      <c r="H16" s="56"/>
      <c r="I16" s="56"/>
      <c r="J16" s="56"/>
      <c r="K16" s="56"/>
      <c r="L16" s="56"/>
      <c r="M16" s="56"/>
      <c r="N16" s="56"/>
      <c r="O16" s="56"/>
      <c r="P16" s="56"/>
      <c r="Q16" s="56"/>
      <c r="R16" s="56"/>
      <c r="S16" s="56"/>
      <c r="T16" s="56"/>
      <c r="U16" s="56"/>
      <c r="V16" s="56"/>
      <c r="W16" s="56"/>
      <c r="X16" s="56"/>
      <c r="Y16" s="56"/>
      <c r="Z16" s="56"/>
    </row>
    <row r="17" spans="1:26" ht="15.75" customHeight="1">
      <c r="A17" s="56"/>
      <c r="B17" s="56"/>
      <c r="C17" s="56"/>
      <c r="D17" s="56"/>
      <c r="E17" s="70"/>
      <c r="F17" s="70"/>
      <c r="G17" s="56"/>
      <c r="H17" s="56"/>
      <c r="I17" s="56"/>
      <c r="J17" s="56"/>
      <c r="K17" s="56"/>
      <c r="L17" s="56"/>
      <c r="M17" s="56"/>
      <c r="N17" s="56"/>
      <c r="O17" s="56"/>
      <c r="P17" s="56"/>
      <c r="Q17" s="56"/>
      <c r="R17" s="56"/>
      <c r="S17" s="56"/>
      <c r="T17" s="56"/>
      <c r="U17" s="56"/>
      <c r="V17" s="56"/>
      <c r="W17" s="56"/>
      <c r="X17" s="56"/>
      <c r="Y17" s="56"/>
      <c r="Z17" s="56"/>
    </row>
    <row r="18" spans="1:26" ht="15.75" customHeight="1">
      <c r="A18" s="56"/>
      <c r="B18" s="56"/>
      <c r="C18" s="56"/>
      <c r="D18" s="56"/>
      <c r="E18" s="70"/>
      <c r="F18" s="70"/>
      <c r="G18" s="56"/>
      <c r="H18" s="56"/>
      <c r="I18" s="56"/>
      <c r="J18" s="56"/>
      <c r="K18" s="56"/>
      <c r="L18" s="56"/>
      <c r="M18" s="56"/>
      <c r="N18" s="56"/>
      <c r="O18" s="56"/>
      <c r="P18" s="56"/>
      <c r="Q18" s="56"/>
      <c r="R18" s="56"/>
      <c r="S18" s="56"/>
      <c r="T18" s="56"/>
      <c r="U18" s="56"/>
      <c r="V18" s="56"/>
      <c r="W18" s="56"/>
      <c r="X18" s="56"/>
      <c r="Y18" s="56"/>
      <c r="Z18" s="56"/>
    </row>
    <row r="19" spans="1:26" ht="15.75" customHeight="1">
      <c r="A19" s="56"/>
      <c r="B19" s="56"/>
      <c r="C19" s="56"/>
      <c r="D19" s="56"/>
      <c r="E19" s="70"/>
      <c r="F19" s="70"/>
      <c r="G19" s="56"/>
      <c r="H19" s="56"/>
      <c r="I19" s="56"/>
      <c r="J19" s="56"/>
      <c r="K19" s="56"/>
      <c r="L19" s="56"/>
      <c r="M19" s="56"/>
      <c r="N19" s="56"/>
      <c r="O19" s="56"/>
      <c r="P19" s="56"/>
      <c r="Q19" s="56"/>
      <c r="R19" s="56"/>
      <c r="S19" s="56"/>
      <c r="T19" s="56"/>
      <c r="U19" s="56"/>
      <c r="V19" s="56"/>
      <c r="W19" s="56"/>
      <c r="X19" s="56"/>
      <c r="Y19" s="56"/>
      <c r="Z19" s="56"/>
    </row>
    <row r="20" spans="1:26" ht="15.75" customHeight="1">
      <c r="A20" s="56"/>
      <c r="B20" s="56"/>
      <c r="C20" s="56"/>
      <c r="D20" s="56"/>
      <c r="E20" s="70"/>
      <c r="F20" s="70"/>
      <c r="G20" s="56"/>
      <c r="H20" s="56"/>
      <c r="I20" s="56"/>
      <c r="J20" s="56"/>
      <c r="K20" s="56"/>
      <c r="L20" s="56"/>
      <c r="M20" s="56"/>
      <c r="N20" s="56"/>
      <c r="O20" s="56"/>
      <c r="P20" s="56"/>
      <c r="Q20" s="56"/>
      <c r="R20" s="56"/>
      <c r="S20" s="56"/>
      <c r="T20" s="56"/>
      <c r="U20" s="56"/>
      <c r="V20" s="56"/>
      <c r="W20" s="56"/>
      <c r="X20" s="56"/>
      <c r="Y20" s="56"/>
      <c r="Z20" s="56"/>
    </row>
    <row r="21" spans="1:26" ht="15.75" customHeight="1">
      <c r="A21" s="56"/>
      <c r="B21" s="56"/>
      <c r="C21" s="56"/>
      <c r="D21" s="56"/>
      <c r="E21" s="70"/>
      <c r="F21" s="70"/>
      <c r="G21" s="56"/>
      <c r="H21" s="56"/>
      <c r="I21" s="56"/>
      <c r="J21" s="56"/>
      <c r="K21" s="56"/>
      <c r="L21" s="56"/>
      <c r="M21" s="56"/>
      <c r="N21" s="56"/>
      <c r="O21" s="56"/>
      <c r="P21" s="56"/>
      <c r="Q21" s="56"/>
      <c r="R21" s="56"/>
      <c r="S21" s="56"/>
      <c r="T21" s="56"/>
      <c r="U21" s="56"/>
      <c r="V21" s="56"/>
      <c r="W21" s="56"/>
      <c r="X21" s="56"/>
      <c r="Y21" s="56"/>
      <c r="Z21" s="56"/>
    </row>
    <row r="22" spans="1:26" ht="15.75" customHeight="1">
      <c r="A22" s="56"/>
      <c r="B22" s="56"/>
      <c r="C22" s="56"/>
      <c r="D22" s="56"/>
      <c r="E22" s="70"/>
      <c r="F22" s="70"/>
      <c r="G22" s="56"/>
      <c r="H22" s="56"/>
      <c r="I22" s="56"/>
      <c r="J22" s="56"/>
      <c r="K22" s="56"/>
      <c r="L22" s="56"/>
      <c r="M22" s="56"/>
      <c r="N22" s="56"/>
      <c r="O22" s="56"/>
      <c r="P22" s="56"/>
      <c r="Q22" s="56"/>
      <c r="R22" s="56"/>
      <c r="S22" s="56"/>
      <c r="T22" s="56"/>
      <c r="U22" s="56"/>
      <c r="V22" s="56"/>
      <c r="W22" s="56"/>
      <c r="X22" s="56"/>
      <c r="Y22" s="56"/>
      <c r="Z22" s="56"/>
    </row>
    <row r="23" spans="1:26" ht="15.75" customHeight="1">
      <c r="A23" s="56"/>
      <c r="B23" s="56"/>
      <c r="C23" s="56"/>
      <c r="D23" s="56"/>
      <c r="E23" s="70"/>
      <c r="F23" s="70"/>
      <c r="G23" s="56"/>
      <c r="H23" s="56"/>
      <c r="I23" s="56"/>
      <c r="J23" s="56"/>
      <c r="K23" s="56"/>
      <c r="L23" s="56"/>
      <c r="M23" s="56"/>
      <c r="N23" s="56"/>
      <c r="O23" s="56"/>
      <c r="P23" s="56"/>
      <c r="Q23" s="56"/>
      <c r="R23" s="56"/>
      <c r="S23" s="56"/>
      <c r="T23" s="56"/>
      <c r="U23" s="56"/>
      <c r="V23" s="56"/>
      <c r="W23" s="56"/>
      <c r="X23" s="56"/>
      <c r="Y23" s="56"/>
      <c r="Z23" s="56"/>
    </row>
    <row r="24" spans="1:26" ht="15.75" customHeight="1">
      <c r="A24" s="56"/>
      <c r="B24" s="56"/>
      <c r="C24" s="56"/>
      <c r="D24" s="56"/>
      <c r="E24" s="70"/>
      <c r="F24" s="70"/>
      <c r="G24" s="56"/>
      <c r="H24" s="56"/>
      <c r="I24" s="56"/>
      <c r="J24" s="56"/>
      <c r="K24" s="56"/>
      <c r="L24" s="56"/>
      <c r="M24" s="56"/>
      <c r="N24" s="56"/>
      <c r="O24" s="56"/>
      <c r="P24" s="56"/>
      <c r="Q24" s="56"/>
      <c r="R24" s="56"/>
      <c r="S24" s="56"/>
      <c r="T24" s="56"/>
      <c r="U24" s="56"/>
      <c r="V24" s="56"/>
      <c r="W24" s="56"/>
      <c r="X24" s="56"/>
      <c r="Y24" s="56"/>
      <c r="Z24" s="56"/>
    </row>
    <row r="25" spans="1:26" ht="15.75" customHeight="1">
      <c r="A25" s="56"/>
      <c r="B25" s="56"/>
      <c r="C25" s="56"/>
      <c r="D25" s="56"/>
      <c r="E25" s="70"/>
      <c r="F25" s="70"/>
      <c r="G25" s="56"/>
      <c r="H25" s="56"/>
      <c r="I25" s="56"/>
      <c r="J25" s="56"/>
      <c r="K25" s="56"/>
      <c r="L25" s="56"/>
      <c r="M25" s="56"/>
      <c r="N25" s="56"/>
      <c r="O25" s="56"/>
      <c r="P25" s="56"/>
      <c r="Q25" s="56"/>
      <c r="R25" s="56"/>
      <c r="S25" s="56"/>
      <c r="T25" s="56"/>
      <c r="U25" s="56"/>
      <c r="V25" s="56"/>
      <c r="W25" s="56"/>
      <c r="X25" s="56"/>
      <c r="Y25" s="56"/>
      <c r="Z25" s="56"/>
    </row>
    <row r="26" spans="1:26" ht="15.75" customHeight="1">
      <c r="A26" s="56"/>
      <c r="B26" s="56"/>
      <c r="C26" s="56"/>
      <c r="D26" s="56"/>
      <c r="E26" s="70"/>
      <c r="F26" s="70"/>
      <c r="G26" s="56"/>
      <c r="H26" s="56"/>
      <c r="I26" s="56"/>
      <c r="J26" s="56"/>
      <c r="K26" s="56"/>
      <c r="L26" s="56"/>
      <c r="M26" s="56"/>
      <c r="N26" s="56"/>
      <c r="O26" s="56"/>
      <c r="P26" s="56"/>
      <c r="Q26" s="56"/>
      <c r="R26" s="56"/>
      <c r="S26" s="56"/>
      <c r="T26" s="56"/>
      <c r="U26" s="56"/>
      <c r="V26" s="56"/>
      <c r="W26" s="56"/>
      <c r="X26" s="56"/>
      <c r="Y26" s="56"/>
      <c r="Z26" s="56"/>
    </row>
    <row r="27" spans="1:26" ht="15.75" customHeight="1">
      <c r="A27" s="56"/>
      <c r="B27" s="56"/>
      <c r="C27" s="56"/>
      <c r="D27" s="56"/>
      <c r="E27" s="70"/>
      <c r="F27" s="70"/>
      <c r="G27" s="56"/>
      <c r="H27" s="56"/>
      <c r="I27" s="56"/>
      <c r="J27" s="56"/>
      <c r="K27" s="56"/>
      <c r="L27" s="56"/>
      <c r="M27" s="56"/>
      <c r="N27" s="56"/>
      <c r="O27" s="56"/>
      <c r="P27" s="56"/>
      <c r="Q27" s="56"/>
      <c r="R27" s="56"/>
      <c r="S27" s="56"/>
      <c r="T27" s="56"/>
      <c r="U27" s="56"/>
      <c r="V27" s="56"/>
      <c r="W27" s="56"/>
      <c r="X27" s="56"/>
      <c r="Y27" s="56"/>
      <c r="Z27" s="56"/>
    </row>
    <row r="28" spans="1:26" ht="15.75" customHeight="1">
      <c r="A28" s="56"/>
      <c r="B28" s="56"/>
      <c r="C28" s="56"/>
      <c r="D28" s="56"/>
      <c r="E28" s="70"/>
      <c r="F28" s="70"/>
      <c r="G28" s="56"/>
      <c r="H28" s="56"/>
      <c r="I28" s="56"/>
      <c r="J28" s="56"/>
      <c r="K28" s="56"/>
      <c r="L28" s="56"/>
      <c r="M28" s="56"/>
      <c r="N28" s="56"/>
      <c r="O28" s="56"/>
      <c r="P28" s="56"/>
      <c r="Q28" s="56"/>
      <c r="R28" s="56"/>
      <c r="S28" s="56"/>
      <c r="T28" s="56"/>
      <c r="U28" s="56"/>
      <c r="V28" s="56"/>
      <c r="W28" s="56"/>
      <c r="X28" s="56"/>
      <c r="Y28" s="56"/>
      <c r="Z28" s="56"/>
    </row>
    <row r="29" spans="1:26" ht="15.75" customHeight="1">
      <c r="A29" s="56"/>
      <c r="B29" s="56"/>
      <c r="C29" s="56"/>
      <c r="D29" s="56"/>
      <c r="E29" s="70"/>
      <c r="F29" s="70"/>
      <c r="G29" s="56"/>
      <c r="H29" s="56"/>
      <c r="I29" s="56"/>
      <c r="J29" s="56"/>
      <c r="K29" s="56"/>
      <c r="L29" s="56"/>
      <c r="M29" s="56"/>
      <c r="N29" s="56"/>
      <c r="O29" s="56"/>
      <c r="P29" s="56"/>
      <c r="Q29" s="56"/>
      <c r="R29" s="56"/>
      <c r="S29" s="56"/>
      <c r="T29" s="56"/>
      <c r="U29" s="56"/>
      <c r="V29" s="56"/>
      <c r="W29" s="56"/>
      <c r="X29" s="56"/>
      <c r="Y29" s="56"/>
      <c r="Z29" s="56"/>
    </row>
    <row r="30" spans="1:26" ht="15.75" customHeight="1">
      <c r="A30" s="56"/>
      <c r="B30" s="56"/>
      <c r="C30" s="56"/>
      <c r="D30" s="56"/>
      <c r="E30" s="70"/>
      <c r="F30" s="70"/>
      <c r="G30" s="56"/>
      <c r="H30" s="56"/>
      <c r="I30" s="56"/>
      <c r="J30" s="56"/>
      <c r="K30" s="56"/>
      <c r="L30" s="56"/>
      <c r="M30" s="56"/>
      <c r="N30" s="56"/>
      <c r="O30" s="56"/>
      <c r="P30" s="56"/>
      <c r="Q30" s="56"/>
      <c r="R30" s="56"/>
      <c r="S30" s="56"/>
      <c r="T30" s="56"/>
      <c r="U30" s="56"/>
      <c r="V30" s="56"/>
      <c r="W30" s="56"/>
      <c r="X30" s="56"/>
      <c r="Y30" s="56"/>
      <c r="Z30" s="56"/>
    </row>
    <row r="31" spans="1:26" ht="15.75" customHeight="1">
      <c r="A31" s="56"/>
      <c r="B31" s="56"/>
      <c r="C31" s="56"/>
      <c r="D31" s="56"/>
      <c r="E31" s="70"/>
      <c r="F31" s="70"/>
      <c r="G31" s="56"/>
      <c r="H31" s="56"/>
      <c r="I31" s="56"/>
      <c r="J31" s="56"/>
      <c r="K31" s="56"/>
      <c r="L31" s="56"/>
      <c r="M31" s="56"/>
      <c r="N31" s="56"/>
      <c r="O31" s="56"/>
      <c r="P31" s="56"/>
      <c r="Q31" s="56"/>
      <c r="R31" s="56"/>
      <c r="S31" s="56"/>
      <c r="T31" s="56"/>
      <c r="U31" s="56"/>
      <c r="V31" s="56"/>
      <c r="W31" s="56"/>
      <c r="X31" s="56"/>
      <c r="Y31" s="56"/>
      <c r="Z31" s="56"/>
    </row>
    <row r="32" spans="1:26" ht="15.75" customHeight="1">
      <c r="A32" s="56"/>
      <c r="B32" s="56"/>
      <c r="C32" s="56"/>
      <c r="D32" s="56"/>
      <c r="E32" s="70"/>
      <c r="F32" s="70"/>
      <c r="G32" s="56"/>
      <c r="H32" s="56"/>
      <c r="I32" s="56"/>
      <c r="J32" s="56"/>
      <c r="K32" s="56"/>
      <c r="L32" s="56"/>
      <c r="M32" s="56"/>
      <c r="N32" s="56"/>
      <c r="O32" s="56"/>
      <c r="P32" s="56"/>
      <c r="Q32" s="56"/>
      <c r="R32" s="56"/>
      <c r="S32" s="56"/>
      <c r="T32" s="56"/>
      <c r="U32" s="56"/>
      <c r="V32" s="56"/>
      <c r="W32" s="56"/>
      <c r="X32" s="56"/>
      <c r="Y32" s="56"/>
      <c r="Z32" s="56"/>
    </row>
    <row r="33" spans="1:26" ht="15.75" customHeight="1">
      <c r="A33" s="56"/>
      <c r="B33" s="56"/>
      <c r="C33" s="56"/>
      <c r="D33" s="56"/>
      <c r="E33" s="70"/>
      <c r="F33" s="70"/>
      <c r="G33" s="56"/>
      <c r="H33" s="56"/>
      <c r="I33" s="56"/>
      <c r="J33" s="56"/>
      <c r="K33" s="56"/>
      <c r="L33" s="56"/>
      <c r="M33" s="56"/>
      <c r="N33" s="56"/>
      <c r="O33" s="56"/>
      <c r="P33" s="56"/>
      <c r="Q33" s="56"/>
      <c r="R33" s="56"/>
      <c r="S33" s="56"/>
      <c r="T33" s="56"/>
      <c r="U33" s="56"/>
      <c r="V33" s="56"/>
      <c r="W33" s="56"/>
      <c r="X33" s="56"/>
      <c r="Y33" s="56"/>
      <c r="Z33" s="56"/>
    </row>
    <row r="34" spans="1:26" ht="15.75" customHeight="1">
      <c r="A34" s="56"/>
      <c r="B34" s="56"/>
      <c r="C34" s="56"/>
      <c r="D34" s="56"/>
      <c r="E34" s="70"/>
      <c r="F34" s="70"/>
      <c r="G34" s="56"/>
      <c r="H34" s="56"/>
      <c r="I34" s="56"/>
      <c r="J34" s="56"/>
      <c r="K34" s="56"/>
      <c r="L34" s="56"/>
      <c r="M34" s="56"/>
      <c r="N34" s="56"/>
      <c r="O34" s="56"/>
      <c r="P34" s="56"/>
      <c r="Q34" s="56"/>
      <c r="R34" s="56"/>
      <c r="S34" s="56"/>
      <c r="T34" s="56"/>
      <c r="U34" s="56"/>
      <c r="V34" s="56"/>
      <c r="W34" s="56"/>
      <c r="X34" s="56"/>
      <c r="Y34" s="56"/>
      <c r="Z34" s="56"/>
    </row>
    <row r="35" spans="1:26" ht="15.75" customHeight="1">
      <c r="A35" s="56"/>
      <c r="B35" s="56"/>
      <c r="C35" s="56"/>
      <c r="D35" s="56"/>
      <c r="E35" s="70"/>
      <c r="F35" s="70"/>
      <c r="G35" s="56"/>
      <c r="H35" s="56"/>
      <c r="I35" s="56"/>
      <c r="J35" s="56"/>
      <c r="K35" s="56"/>
      <c r="L35" s="56"/>
      <c r="M35" s="56"/>
      <c r="N35" s="56"/>
      <c r="O35" s="56"/>
      <c r="P35" s="56"/>
      <c r="Q35" s="56"/>
      <c r="R35" s="56"/>
      <c r="S35" s="56"/>
      <c r="T35" s="56"/>
      <c r="U35" s="56"/>
      <c r="V35" s="56"/>
      <c r="W35" s="56"/>
      <c r="X35" s="56"/>
      <c r="Y35" s="56"/>
      <c r="Z35" s="56"/>
    </row>
    <row r="36" spans="1:26" ht="15.75" customHeight="1">
      <c r="A36" s="56"/>
      <c r="B36" s="56"/>
      <c r="C36" s="56"/>
      <c r="D36" s="56"/>
      <c r="E36" s="70"/>
      <c r="F36" s="70"/>
      <c r="G36" s="56"/>
      <c r="H36" s="56"/>
      <c r="I36" s="56"/>
      <c r="J36" s="56"/>
      <c r="K36" s="56"/>
      <c r="L36" s="56"/>
      <c r="M36" s="56"/>
      <c r="N36" s="56"/>
      <c r="O36" s="56"/>
      <c r="P36" s="56"/>
      <c r="Q36" s="56"/>
      <c r="R36" s="56"/>
      <c r="S36" s="56"/>
      <c r="T36" s="56"/>
      <c r="U36" s="56"/>
      <c r="V36" s="56"/>
      <c r="W36" s="56"/>
      <c r="X36" s="56"/>
      <c r="Y36" s="56"/>
      <c r="Z36" s="56"/>
    </row>
    <row r="37" spans="1:26" ht="15.75" customHeight="1">
      <c r="A37" s="56"/>
      <c r="B37" s="56"/>
      <c r="C37" s="56"/>
      <c r="D37" s="56"/>
      <c r="E37" s="70"/>
      <c r="F37" s="70"/>
      <c r="G37" s="56"/>
      <c r="H37" s="56"/>
      <c r="I37" s="56"/>
      <c r="J37" s="56"/>
      <c r="K37" s="56"/>
      <c r="L37" s="56"/>
      <c r="M37" s="56"/>
      <c r="N37" s="56"/>
      <c r="O37" s="56"/>
      <c r="P37" s="56"/>
      <c r="Q37" s="56"/>
      <c r="R37" s="56"/>
      <c r="S37" s="56"/>
      <c r="T37" s="56"/>
      <c r="U37" s="56"/>
      <c r="V37" s="56"/>
      <c r="W37" s="56"/>
      <c r="X37" s="56"/>
      <c r="Y37" s="56"/>
      <c r="Z37" s="56"/>
    </row>
    <row r="38" spans="1:26" ht="15.75" customHeight="1">
      <c r="A38" s="56"/>
      <c r="B38" s="56"/>
      <c r="C38" s="56"/>
      <c r="D38" s="56"/>
      <c r="E38" s="70"/>
      <c r="F38" s="70"/>
      <c r="G38" s="56"/>
      <c r="H38" s="56"/>
      <c r="I38" s="56"/>
      <c r="J38" s="56"/>
      <c r="K38" s="56"/>
      <c r="L38" s="56"/>
      <c r="M38" s="56"/>
      <c r="N38" s="56"/>
      <c r="O38" s="56"/>
      <c r="P38" s="56"/>
      <c r="Q38" s="56"/>
      <c r="R38" s="56"/>
      <c r="S38" s="56"/>
      <c r="T38" s="56"/>
      <c r="U38" s="56"/>
      <c r="V38" s="56"/>
      <c r="W38" s="56"/>
      <c r="X38" s="56"/>
      <c r="Y38" s="56"/>
      <c r="Z38" s="56"/>
    </row>
    <row r="39" spans="1:26" ht="15.75" customHeight="1">
      <c r="A39" s="56"/>
      <c r="B39" s="56"/>
      <c r="C39" s="56"/>
      <c r="D39" s="56"/>
      <c r="E39" s="70"/>
      <c r="F39" s="70"/>
      <c r="G39" s="56"/>
      <c r="H39" s="56"/>
      <c r="I39" s="56"/>
      <c r="J39" s="56"/>
      <c r="K39" s="56"/>
      <c r="L39" s="56"/>
      <c r="M39" s="56"/>
      <c r="N39" s="56"/>
      <c r="O39" s="56"/>
      <c r="P39" s="56"/>
      <c r="Q39" s="56"/>
      <c r="R39" s="56"/>
      <c r="S39" s="56"/>
      <c r="T39" s="56"/>
      <c r="U39" s="56"/>
      <c r="V39" s="56"/>
      <c r="W39" s="56"/>
      <c r="X39" s="56"/>
      <c r="Y39" s="56"/>
      <c r="Z39" s="56"/>
    </row>
    <row r="40" spans="1:26" ht="15.75" customHeight="1">
      <c r="A40" s="56"/>
      <c r="B40" s="56"/>
      <c r="C40" s="56"/>
      <c r="D40" s="56"/>
      <c r="E40" s="70"/>
      <c r="F40" s="70"/>
      <c r="G40" s="56"/>
      <c r="H40" s="56"/>
      <c r="I40" s="56"/>
      <c r="J40" s="56"/>
      <c r="K40" s="56"/>
      <c r="L40" s="56"/>
      <c r="M40" s="56"/>
      <c r="N40" s="56"/>
      <c r="O40" s="56"/>
      <c r="P40" s="56"/>
      <c r="Q40" s="56"/>
      <c r="R40" s="56"/>
      <c r="S40" s="56"/>
      <c r="T40" s="56"/>
      <c r="U40" s="56"/>
      <c r="V40" s="56"/>
      <c r="W40" s="56"/>
      <c r="X40" s="56"/>
      <c r="Y40" s="56"/>
      <c r="Z40" s="56"/>
    </row>
    <row r="41" spans="1:26" ht="15.75" customHeight="1">
      <c r="A41" s="56"/>
      <c r="B41" s="56"/>
      <c r="C41" s="56"/>
      <c r="D41" s="56"/>
      <c r="E41" s="70"/>
      <c r="F41" s="70"/>
      <c r="G41" s="56"/>
      <c r="H41" s="56"/>
      <c r="I41" s="56"/>
      <c r="J41" s="56"/>
      <c r="K41" s="56"/>
      <c r="L41" s="56"/>
      <c r="M41" s="56"/>
      <c r="N41" s="56"/>
      <c r="O41" s="56"/>
      <c r="P41" s="56"/>
      <c r="Q41" s="56"/>
      <c r="R41" s="56"/>
      <c r="S41" s="56"/>
      <c r="T41" s="56"/>
      <c r="U41" s="56"/>
      <c r="V41" s="56"/>
      <c r="W41" s="56"/>
      <c r="X41" s="56"/>
      <c r="Y41" s="56"/>
      <c r="Z41" s="56"/>
    </row>
    <row r="42" spans="1:26" ht="15.75" customHeight="1">
      <c r="A42" s="56"/>
      <c r="B42" s="56"/>
      <c r="C42" s="56"/>
      <c r="D42" s="56"/>
      <c r="E42" s="70"/>
      <c r="F42" s="70"/>
      <c r="G42" s="56"/>
      <c r="H42" s="56"/>
      <c r="I42" s="56"/>
      <c r="J42" s="56"/>
      <c r="K42" s="56"/>
      <c r="L42" s="56"/>
      <c r="M42" s="56"/>
      <c r="N42" s="56"/>
      <c r="O42" s="56"/>
      <c r="P42" s="56"/>
      <c r="Q42" s="56"/>
      <c r="R42" s="56"/>
      <c r="S42" s="56"/>
      <c r="T42" s="56"/>
      <c r="U42" s="56"/>
      <c r="V42" s="56"/>
      <c r="W42" s="56"/>
      <c r="X42" s="56"/>
      <c r="Y42" s="56"/>
      <c r="Z42" s="56"/>
    </row>
    <row r="43" spans="1:26" ht="15.75" customHeight="1">
      <c r="A43" s="56"/>
      <c r="B43" s="56"/>
      <c r="C43" s="56"/>
      <c r="D43" s="56"/>
      <c r="E43" s="70"/>
      <c r="F43" s="70"/>
      <c r="G43" s="56"/>
      <c r="H43" s="56"/>
      <c r="I43" s="56"/>
      <c r="J43" s="56"/>
      <c r="K43" s="56"/>
      <c r="L43" s="56"/>
      <c r="M43" s="56"/>
      <c r="N43" s="56"/>
      <c r="O43" s="56"/>
      <c r="P43" s="56"/>
      <c r="Q43" s="56"/>
      <c r="R43" s="56"/>
      <c r="S43" s="56"/>
      <c r="T43" s="56"/>
      <c r="U43" s="56"/>
      <c r="V43" s="56"/>
      <c r="W43" s="56"/>
      <c r="X43" s="56"/>
      <c r="Y43" s="56"/>
      <c r="Z43" s="56"/>
    </row>
    <row r="44" spans="1:26" ht="15.75" customHeight="1">
      <c r="A44" s="56"/>
      <c r="B44" s="56"/>
      <c r="C44" s="56"/>
      <c r="D44" s="56"/>
      <c r="E44" s="70"/>
      <c r="F44" s="70"/>
      <c r="G44" s="56"/>
      <c r="H44" s="56"/>
      <c r="I44" s="56"/>
      <c r="J44" s="56"/>
      <c r="K44" s="56"/>
      <c r="L44" s="56"/>
      <c r="M44" s="56"/>
      <c r="N44" s="56"/>
      <c r="O44" s="56"/>
      <c r="P44" s="56"/>
      <c r="Q44" s="56"/>
      <c r="R44" s="56"/>
      <c r="S44" s="56"/>
      <c r="T44" s="56"/>
      <c r="U44" s="56"/>
      <c r="V44" s="56"/>
      <c r="W44" s="56"/>
      <c r="X44" s="56"/>
      <c r="Y44" s="56"/>
      <c r="Z44" s="56"/>
    </row>
    <row r="45" spans="1:26" ht="15.75" customHeight="1">
      <c r="A45" s="56"/>
      <c r="B45" s="56"/>
      <c r="C45" s="56"/>
      <c r="D45" s="56"/>
      <c r="E45" s="70"/>
      <c r="F45" s="70"/>
      <c r="G45" s="56"/>
      <c r="H45" s="56"/>
      <c r="I45" s="56"/>
      <c r="J45" s="56"/>
      <c r="K45" s="56"/>
      <c r="L45" s="56"/>
      <c r="M45" s="56"/>
      <c r="N45" s="56"/>
      <c r="O45" s="56"/>
      <c r="P45" s="56"/>
      <c r="Q45" s="56"/>
      <c r="R45" s="56"/>
      <c r="S45" s="56"/>
      <c r="T45" s="56"/>
      <c r="U45" s="56"/>
      <c r="V45" s="56"/>
      <c r="W45" s="56"/>
      <c r="X45" s="56"/>
      <c r="Y45" s="56"/>
      <c r="Z45" s="56"/>
    </row>
    <row r="46" spans="1:26" ht="15.75" customHeight="1">
      <c r="A46" s="56"/>
      <c r="B46" s="56"/>
      <c r="C46" s="56"/>
      <c r="D46" s="56"/>
      <c r="E46" s="70"/>
      <c r="F46" s="70"/>
      <c r="G46" s="56"/>
      <c r="H46" s="56"/>
      <c r="I46" s="56"/>
      <c r="J46" s="56"/>
      <c r="K46" s="56"/>
      <c r="L46" s="56"/>
      <c r="M46" s="56"/>
      <c r="N46" s="56"/>
      <c r="O46" s="56"/>
      <c r="P46" s="56"/>
      <c r="Q46" s="56"/>
      <c r="R46" s="56"/>
      <c r="S46" s="56"/>
      <c r="T46" s="56"/>
      <c r="U46" s="56"/>
      <c r="V46" s="56"/>
      <c r="W46" s="56"/>
      <c r="X46" s="56"/>
      <c r="Y46" s="56"/>
      <c r="Z46" s="56"/>
    </row>
    <row r="47" spans="1:26" ht="15.75" customHeight="1">
      <c r="A47" s="56"/>
      <c r="B47" s="56"/>
      <c r="C47" s="56"/>
      <c r="D47" s="56"/>
      <c r="E47" s="70"/>
      <c r="F47" s="70"/>
      <c r="G47" s="56"/>
      <c r="H47" s="56"/>
      <c r="I47" s="56"/>
      <c r="J47" s="56"/>
      <c r="K47" s="56"/>
      <c r="L47" s="56"/>
      <c r="M47" s="56"/>
      <c r="N47" s="56"/>
      <c r="O47" s="56"/>
      <c r="P47" s="56"/>
      <c r="Q47" s="56"/>
      <c r="R47" s="56"/>
      <c r="S47" s="56"/>
      <c r="T47" s="56"/>
      <c r="U47" s="56"/>
      <c r="V47" s="56"/>
      <c r="W47" s="56"/>
      <c r="X47" s="56"/>
      <c r="Y47" s="56"/>
      <c r="Z47" s="56"/>
    </row>
    <row r="48" spans="1:26" ht="15.75" customHeight="1">
      <c r="A48" s="56"/>
      <c r="B48" s="56"/>
      <c r="C48" s="56"/>
      <c r="D48" s="56"/>
      <c r="E48" s="70"/>
      <c r="F48" s="70"/>
      <c r="G48" s="56"/>
      <c r="H48" s="56"/>
      <c r="I48" s="56"/>
      <c r="J48" s="56"/>
      <c r="K48" s="56"/>
      <c r="L48" s="56"/>
      <c r="M48" s="56"/>
      <c r="N48" s="56"/>
      <c r="O48" s="56"/>
      <c r="P48" s="56"/>
      <c r="Q48" s="56"/>
      <c r="R48" s="56"/>
      <c r="S48" s="56"/>
      <c r="T48" s="56"/>
      <c r="U48" s="56"/>
      <c r="V48" s="56"/>
      <c r="W48" s="56"/>
      <c r="X48" s="56"/>
      <c r="Y48" s="56"/>
      <c r="Z48" s="56"/>
    </row>
    <row r="49" spans="1:26" ht="15.75" customHeight="1">
      <c r="A49" s="56"/>
      <c r="B49" s="56"/>
      <c r="C49" s="56"/>
      <c r="D49" s="56"/>
      <c r="E49" s="70"/>
      <c r="F49" s="70"/>
      <c r="G49" s="56"/>
      <c r="H49" s="56"/>
      <c r="I49" s="56"/>
      <c r="J49" s="56"/>
      <c r="K49" s="56"/>
      <c r="L49" s="56"/>
      <c r="M49" s="56"/>
      <c r="N49" s="56"/>
      <c r="O49" s="56"/>
      <c r="P49" s="56"/>
      <c r="Q49" s="56"/>
      <c r="R49" s="56"/>
      <c r="S49" s="56"/>
      <c r="T49" s="56"/>
      <c r="U49" s="56"/>
      <c r="V49" s="56"/>
      <c r="W49" s="56"/>
      <c r="X49" s="56"/>
      <c r="Y49" s="56"/>
      <c r="Z49" s="56"/>
    </row>
    <row r="50" spans="1:26" ht="15.75" customHeight="1">
      <c r="A50" s="56"/>
      <c r="B50" s="56"/>
      <c r="C50" s="56"/>
      <c r="D50" s="56"/>
      <c r="E50" s="70"/>
      <c r="F50" s="70"/>
      <c r="G50" s="56"/>
      <c r="H50" s="56"/>
      <c r="I50" s="56"/>
      <c r="J50" s="56"/>
      <c r="K50" s="56"/>
      <c r="L50" s="56"/>
      <c r="M50" s="56"/>
      <c r="N50" s="56"/>
      <c r="O50" s="56"/>
      <c r="P50" s="56"/>
      <c r="Q50" s="56"/>
      <c r="R50" s="56"/>
      <c r="S50" s="56"/>
      <c r="T50" s="56"/>
      <c r="U50" s="56"/>
      <c r="V50" s="56"/>
      <c r="W50" s="56"/>
      <c r="X50" s="56"/>
      <c r="Y50" s="56"/>
      <c r="Z50" s="56"/>
    </row>
    <row r="51" spans="1:26" ht="15.75" customHeight="1">
      <c r="A51" s="56"/>
      <c r="B51" s="56"/>
      <c r="C51" s="56"/>
      <c r="D51" s="56"/>
      <c r="E51" s="70"/>
      <c r="F51" s="70"/>
      <c r="G51" s="56"/>
      <c r="H51" s="56"/>
      <c r="I51" s="56"/>
      <c r="J51" s="56"/>
      <c r="K51" s="56"/>
      <c r="L51" s="56"/>
      <c r="M51" s="56"/>
      <c r="N51" s="56"/>
      <c r="O51" s="56"/>
      <c r="P51" s="56"/>
      <c r="Q51" s="56"/>
      <c r="R51" s="56"/>
      <c r="S51" s="56"/>
      <c r="T51" s="56"/>
      <c r="U51" s="56"/>
      <c r="V51" s="56"/>
      <c r="W51" s="56"/>
      <c r="X51" s="56"/>
      <c r="Y51" s="56"/>
      <c r="Z51" s="56"/>
    </row>
    <row r="52" spans="1:26" ht="15.75" customHeight="1">
      <c r="A52" s="56"/>
      <c r="B52" s="56"/>
      <c r="C52" s="56"/>
      <c r="D52" s="56"/>
      <c r="E52" s="70"/>
      <c r="F52" s="70"/>
      <c r="G52" s="56"/>
      <c r="H52" s="56"/>
      <c r="I52" s="56"/>
      <c r="J52" s="56"/>
      <c r="K52" s="56"/>
      <c r="L52" s="56"/>
      <c r="M52" s="56"/>
      <c r="N52" s="56"/>
      <c r="O52" s="56"/>
      <c r="P52" s="56"/>
      <c r="Q52" s="56"/>
      <c r="R52" s="56"/>
      <c r="S52" s="56"/>
      <c r="T52" s="56"/>
      <c r="U52" s="56"/>
      <c r="V52" s="56"/>
      <c r="W52" s="56"/>
      <c r="X52" s="56"/>
      <c r="Y52" s="56"/>
      <c r="Z52" s="56"/>
    </row>
    <row r="53" spans="1:26" ht="15.75" customHeight="1">
      <c r="A53" s="56"/>
      <c r="B53" s="56"/>
      <c r="C53" s="56"/>
      <c r="D53" s="56"/>
      <c r="E53" s="70"/>
      <c r="F53" s="70"/>
      <c r="G53" s="56"/>
      <c r="H53" s="56"/>
      <c r="I53" s="56"/>
      <c r="J53" s="56"/>
      <c r="K53" s="56"/>
      <c r="L53" s="56"/>
      <c r="M53" s="56"/>
      <c r="N53" s="56"/>
      <c r="O53" s="56"/>
      <c r="P53" s="56"/>
      <c r="Q53" s="56"/>
      <c r="R53" s="56"/>
      <c r="S53" s="56"/>
      <c r="T53" s="56"/>
      <c r="U53" s="56"/>
      <c r="V53" s="56"/>
      <c r="W53" s="56"/>
      <c r="X53" s="56"/>
      <c r="Y53" s="56"/>
      <c r="Z53" s="56"/>
    </row>
    <row r="54" spans="1:26" ht="15.75" customHeight="1">
      <c r="A54" s="56"/>
      <c r="B54" s="56"/>
      <c r="C54" s="56"/>
      <c r="D54" s="56"/>
      <c r="E54" s="70"/>
      <c r="F54" s="70"/>
      <c r="G54" s="56"/>
      <c r="H54" s="56"/>
      <c r="I54" s="56"/>
      <c r="J54" s="56"/>
      <c r="K54" s="56"/>
      <c r="L54" s="56"/>
      <c r="M54" s="56"/>
      <c r="N54" s="56"/>
      <c r="O54" s="56"/>
      <c r="P54" s="56"/>
      <c r="Q54" s="56"/>
      <c r="R54" s="56"/>
      <c r="S54" s="56"/>
      <c r="T54" s="56"/>
      <c r="U54" s="56"/>
      <c r="V54" s="56"/>
      <c r="W54" s="56"/>
      <c r="X54" s="56"/>
      <c r="Y54" s="56"/>
      <c r="Z54" s="56"/>
    </row>
    <row r="55" spans="1:26" ht="15.75" customHeight="1">
      <c r="A55" s="56"/>
      <c r="B55" s="56"/>
      <c r="C55" s="56"/>
      <c r="D55" s="56"/>
      <c r="E55" s="70"/>
      <c r="F55" s="70"/>
      <c r="G55" s="56"/>
      <c r="H55" s="56"/>
      <c r="I55" s="56"/>
      <c r="J55" s="56"/>
      <c r="K55" s="56"/>
      <c r="L55" s="56"/>
      <c r="M55" s="56"/>
      <c r="N55" s="56"/>
      <c r="O55" s="56"/>
      <c r="P55" s="56"/>
      <c r="Q55" s="56"/>
      <c r="R55" s="56"/>
      <c r="S55" s="56"/>
      <c r="T55" s="56"/>
      <c r="U55" s="56"/>
      <c r="V55" s="56"/>
      <c r="W55" s="56"/>
      <c r="X55" s="56"/>
      <c r="Y55" s="56"/>
      <c r="Z55" s="56"/>
    </row>
    <row r="56" spans="1:26" ht="15.75" customHeight="1">
      <c r="A56" s="56"/>
      <c r="B56" s="56"/>
      <c r="C56" s="56"/>
      <c r="D56" s="56"/>
      <c r="E56" s="70"/>
      <c r="F56" s="70"/>
      <c r="G56" s="56"/>
      <c r="H56" s="56"/>
      <c r="I56" s="56"/>
      <c r="J56" s="56"/>
      <c r="K56" s="56"/>
      <c r="L56" s="56"/>
      <c r="M56" s="56"/>
      <c r="N56" s="56"/>
      <c r="O56" s="56"/>
      <c r="P56" s="56"/>
      <c r="Q56" s="56"/>
      <c r="R56" s="56"/>
      <c r="S56" s="56"/>
      <c r="T56" s="56"/>
      <c r="U56" s="56"/>
      <c r="V56" s="56"/>
      <c r="W56" s="56"/>
      <c r="X56" s="56"/>
      <c r="Y56" s="56"/>
      <c r="Z56" s="56"/>
    </row>
    <row r="57" spans="1:26" ht="15.75" customHeight="1">
      <c r="A57" s="56"/>
      <c r="B57" s="56"/>
      <c r="C57" s="56"/>
      <c r="D57" s="56"/>
      <c r="E57" s="70"/>
      <c r="F57" s="70"/>
      <c r="G57" s="56"/>
      <c r="H57" s="56"/>
      <c r="I57" s="56"/>
      <c r="J57" s="56"/>
      <c r="K57" s="56"/>
      <c r="L57" s="56"/>
      <c r="M57" s="56"/>
      <c r="N57" s="56"/>
      <c r="O57" s="56"/>
      <c r="P57" s="56"/>
      <c r="Q57" s="56"/>
      <c r="R57" s="56"/>
      <c r="S57" s="56"/>
      <c r="T57" s="56"/>
      <c r="U57" s="56"/>
      <c r="V57" s="56"/>
      <c r="W57" s="56"/>
      <c r="X57" s="56"/>
      <c r="Y57" s="56"/>
      <c r="Z57" s="56"/>
    </row>
    <row r="58" spans="1:26" ht="15.75" customHeight="1">
      <c r="A58" s="56"/>
      <c r="B58" s="56"/>
      <c r="C58" s="56"/>
      <c r="D58" s="56"/>
      <c r="E58" s="70"/>
      <c r="F58" s="70"/>
      <c r="G58" s="56"/>
      <c r="H58" s="56"/>
      <c r="I58" s="56"/>
      <c r="J58" s="56"/>
      <c r="K58" s="56"/>
      <c r="L58" s="56"/>
      <c r="M58" s="56"/>
      <c r="N58" s="56"/>
      <c r="O58" s="56"/>
      <c r="P58" s="56"/>
      <c r="Q58" s="56"/>
      <c r="R58" s="56"/>
      <c r="S58" s="56"/>
      <c r="T58" s="56"/>
      <c r="U58" s="56"/>
      <c r="V58" s="56"/>
      <c r="W58" s="56"/>
      <c r="X58" s="56"/>
      <c r="Y58" s="56"/>
      <c r="Z58" s="56"/>
    </row>
    <row r="59" spans="1:26" ht="15.75" customHeight="1">
      <c r="A59" s="56"/>
      <c r="B59" s="56"/>
      <c r="C59" s="56"/>
      <c r="D59" s="56"/>
      <c r="E59" s="70"/>
      <c r="F59" s="70"/>
      <c r="G59" s="56"/>
      <c r="H59" s="56"/>
      <c r="I59" s="56"/>
      <c r="J59" s="56"/>
      <c r="K59" s="56"/>
      <c r="L59" s="56"/>
      <c r="M59" s="56"/>
      <c r="N59" s="56"/>
      <c r="O59" s="56"/>
      <c r="P59" s="56"/>
      <c r="Q59" s="56"/>
      <c r="R59" s="56"/>
      <c r="S59" s="56"/>
      <c r="T59" s="56"/>
      <c r="U59" s="56"/>
      <c r="V59" s="56"/>
      <c r="W59" s="56"/>
      <c r="X59" s="56"/>
      <c r="Y59" s="56"/>
      <c r="Z59" s="56"/>
    </row>
    <row r="60" spans="1:26" ht="15.75" customHeight="1">
      <c r="A60" s="56"/>
      <c r="B60" s="56"/>
      <c r="C60" s="56"/>
      <c r="D60" s="56"/>
      <c r="E60" s="70"/>
      <c r="F60" s="70"/>
      <c r="G60" s="56"/>
      <c r="H60" s="56"/>
      <c r="I60" s="56"/>
      <c r="J60" s="56"/>
      <c r="K60" s="56"/>
      <c r="L60" s="56"/>
      <c r="M60" s="56"/>
      <c r="N60" s="56"/>
      <c r="O60" s="56"/>
      <c r="P60" s="56"/>
      <c r="Q60" s="56"/>
      <c r="R60" s="56"/>
      <c r="S60" s="56"/>
      <c r="T60" s="56"/>
      <c r="U60" s="56"/>
      <c r="V60" s="56"/>
      <c r="W60" s="56"/>
      <c r="X60" s="56"/>
      <c r="Y60" s="56"/>
      <c r="Z60" s="56"/>
    </row>
    <row r="61" spans="1:26" ht="15.75" customHeight="1">
      <c r="A61" s="56"/>
      <c r="B61" s="56"/>
      <c r="C61" s="56"/>
      <c r="D61" s="56"/>
      <c r="E61" s="70"/>
      <c r="F61" s="70"/>
      <c r="G61" s="56"/>
      <c r="H61" s="56"/>
      <c r="I61" s="56"/>
      <c r="J61" s="56"/>
      <c r="K61" s="56"/>
      <c r="L61" s="56"/>
      <c r="M61" s="56"/>
      <c r="N61" s="56"/>
      <c r="O61" s="56"/>
      <c r="P61" s="56"/>
      <c r="Q61" s="56"/>
      <c r="R61" s="56"/>
      <c r="S61" s="56"/>
      <c r="T61" s="56"/>
      <c r="U61" s="56"/>
      <c r="V61" s="56"/>
      <c r="W61" s="56"/>
      <c r="X61" s="56"/>
      <c r="Y61" s="56"/>
      <c r="Z61" s="56"/>
    </row>
    <row r="62" spans="1:26" ht="15.75" customHeight="1">
      <c r="A62" s="56"/>
      <c r="B62" s="56"/>
      <c r="C62" s="56"/>
      <c r="D62" s="56"/>
      <c r="E62" s="70"/>
      <c r="F62" s="70"/>
      <c r="G62" s="56"/>
      <c r="H62" s="56"/>
      <c r="I62" s="56"/>
      <c r="J62" s="56"/>
      <c r="K62" s="56"/>
      <c r="L62" s="56"/>
      <c r="M62" s="56"/>
      <c r="N62" s="56"/>
      <c r="O62" s="56"/>
      <c r="P62" s="56"/>
      <c r="Q62" s="56"/>
      <c r="R62" s="56"/>
      <c r="S62" s="56"/>
      <c r="T62" s="56"/>
      <c r="U62" s="56"/>
      <c r="V62" s="56"/>
      <c r="W62" s="56"/>
      <c r="X62" s="56"/>
      <c r="Y62" s="56"/>
      <c r="Z62" s="56"/>
    </row>
    <row r="63" spans="1:26" ht="15.75" customHeight="1">
      <c r="A63" s="56"/>
      <c r="B63" s="56"/>
      <c r="C63" s="56"/>
      <c r="D63" s="56"/>
      <c r="E63" s="70"/>
      <c r="F63" s="70"/>
      <c r="G63" s="56"/>
      <c r="H63" s="56"/>
      <c r="I63" s="56"/>
      <c r="J63" s="56"/>
      <c r="K63" s="56"/>
      <c r="L63" s="56"/>
      <c r="M63" s="56"/>
      <c r="N63" s="56"/>
      <c r="O63" s="56"/>
      <c r="P63" s="56"/>
      <c r="Q63" s="56"/>
      <c r="R63" s="56"/>
      <c r="S63" s="56"/>
      <c r="T63" s="56"/>
      <c r="U63" s="56"/>
      <c r="V63" s="56"/>
      <c r="W63" s="56"/>
      <c r="X63" s="56"/>
      <c r="Y63" s="56"/>
      <c r="Z63" s="56"/>
    </row>
    <row r="64" spans="1:26" ht="15.75" customHeight="1">
      <c r="A64" s="56"/>
      <c r="B64" s="56"/>
      <c r="C64" s="56"/>
      <c r="D64" s="56"/>
      <c r="E64" s="70"/>
      <c r="F64" s="70"/>
      <c r="G64" s="56"/>
      <c r="H64" s="56"/>
      <c r="I64" s="56"/>
      <c r="J64" s="56"/>
      <c r="K64" s="56"/>
      <c r="L64" s="56"/>
      <c r="M64" s="56"/>
      <c r="N64" s="56"/>
      <c r="O64" s="56"/>
      <c r="P64" s="56"/>
      <c r="Q64" s="56"/>
      <c r="R64" s="56"/>
      <c r="S64" s="56"/>
      <c r="T64" s="56"/>
      <c r="U64" s="56"/>
      <c r="V64" s="56"/>
      <c r="W64" s="56"/>
      <c r="X64" s="56"/>
      <c r="Y64" s="56"/>
      <c r="Z64" s="56"/>
    </row>
    <row r="65" spans="1:26" ht="15.75" customHeight="1">
      <c r="A65" s="56"/>
      <c r="B65" s="56"/>
      <c r="C65" s="56"/>
      <c r="D65" s="56"/>
      <c r="E65" s="70"/>
      <c r="F65" s="70"/>
      <c r="G65" s="56"/>
      <c r="H65" s="56"/>
      <c r="I65" s="56"/>
      <c r="J65" s="56"/>
      <c r="K65" s="56"/>
      <c r="L65" s="56"/>
      <c r="M65" s="56"/>
      <c r="N65" s="56"/>
      <c r="O65" s="56"/>
      <c r="P65" s="56"/>
      <c r="Q65" s="56"/>
      <c r="R65" s="56"/>
      <c r="S65" s="56"/>
      <c r="T65" s="56"/>
      <c r="U65" s="56"/>
      <c r="V65" s="56"/>
      <c r="W65" s="56"/>
      <c r="X65" s="56"/>
      <c r="Y65" s="56"/>
      <c r="Z65" s="56"/>
    </row>
    <row r="66" spans="1:26" ht="15.75" customHeight="1">
      <c r="A66" s="56"/>
      <c r="B66" s="56"/>
      <c r="C66" s="56"/>
      <c r="D66" s="56"/>
      <c r="E66" s="70"/>
      <c r="F66" s="70"/>
      <c r="G66" s="56"/>
      <c r="H66" s="56"/>
      <c r="I66" s="56"/>
      <c r="J66" s="56"/>
      <c r="K66" s="56"/>
      <c r="L66" s="56"/>
      <c r="M66" s="56"/>
      <c r="N66" s="56"/>
      <c r="O66" s="56"/>
      <c r="P66" s="56"/>
      <c r="Q66" s="56"/>
      <c r="R66" s="56"/>
      <c r="S66" s="56"/>
      <c r="T66" s="56"/>
      <c r="U66" s="56"/>
      <c r="V66" s="56"/>
      <c r="W66" s="56"/>
      <c r="X66" s="56"/>
      <c r="Y66" s="56"/>
      <c r="Z66" s="56"/>
    </row>
    <row r="67" spans="1:26" ht="15.75" customHeight="1">
      <c r="A67" s="56"/>
      <c r="B67" s="56"/>
      <c r="C67" s="56"/>
      <c r="D67" s="56"/>
      <c r="E67" s="70"/>
      <c r="F67" s="70"/>
      <c r="G67" s="56"/>
      <c r="H67" s="56"/>
      <c r="I67" s="56"/>
      <c r="J67" s="56"/>
      <c r="K67" s="56"/>
      <c r="L67" s="56"/>
      <c r="M67" s="56"/>
      <c r="N67" s="56"/>
      <c r="O67" s="56"/>
      <c r="P67" s="56"/>
      <c r="Q67" s="56"/>
      <c r="R67" s="56"/>
      <c r="S67" s="56"/>
      <c r="T67" s="56"/>
      <c r="U67" s="56"/>
      <c r="V67" s="56"/>
      <c r="W67" s="56"/>
      <c r="X67" s="56"/>
      <c r="Y67" s="56"/>
      <c r="Z67" s="56"/>
    </row>
    <row r="68" spans="1:26" ht="15.75" customHeight="1">
      <c r="A68" s="56"/>
      <c r="B68" s="56"/>
      <c r="C68" s="56"/>
      <c r="D68" s="56"/>
      <c r="E68" s="70"/>
      <c r="F68" s="70"/>
      <c r="G68" s="56"/>
      <c r="H68" s="56"/>
      <c r="I68" s="56"/>
      <c r="J68" s="56"/>
      <c r="K68" s="56"/>
      <c r="L68" s="56"/>
      <c r="M68" s="56"/>
      <c r="N68" s="56"/>
      <c r="O68" s="56"/>
      <c r="P68" s="56"/>
      <c r="Q68" s="56"/>
      <c r="R68" s="56"/>
      <c r="S68" s="56"/>
      <c r="T68" s="56"/>
      <c r="U68" s="56"/>
      <c r="V68" s="56"/>
      <c r="W68" s="56"/>
      <c r="X68" s="56"/>
      <c r="Y68" s="56"/>
      <c r="Z68" s="56"/>
    </row>
    <row r="69" spans="1:26" ht="15.75" customHeight="1">
      <c r="A69" s="56"/>
      <c r="B69" s="56"/>
      <c r="C69" s="56"/>
      <c r="D69" s="56"/>
      <c r="E69" s="70"/>
      <c r="F69" s="70"/>
      <c r="G69" s="56"/>
      <c r="H69" s="56"/>
      <c r="I69" s="56"/>
      <c r="J69" s="56"/>
      <c r="K69" s="56"/>
      <c r="L69" s="56"/>
      <c r="M69" s="56"/>
      <c r="N69" s="56"/>
      <c r="O69" s="56"/>
      <c r="P69" s="56"/>
      <c r="Q69" s="56"/>
      <c r="R69" s="56"/>
      <c r="S69" s="56"/>
      <c r="T69" s="56"/>
      <c r="U69" s="56"/>
      <c r="V69" s="56"/>
      <c r="W69" s="56"/>
      <c r="X69" s="56"/>
      <c r="Y69" s="56"/>
      <c r="Z69" s="56"/>
    </row>
    <row r="70" spans="1:26" ht="15.75" customHeight="1">
      <c r="A70" s="56"/>
      <c r="B70" s="56"/>
      <c r="C70" s="56"/>
      <c r="D70" s="56"/>
      <c r="E70" s="70"/>
      <c r="F70" s="70"/>
      <c r="G70" s="56"/>
      <c r="H70" s="56"/>
      <c r="I70" s="56"/>
      <c r="J70" s="56"/>
      <c r="K70" s="56"/>
      <c r="L70" s="56"/>
      <c r="M70" s="56"/>
      <c r="N70" s="56"/>
      <c r="O70" s="56"/>
      <c r="P70" s="56"/>
      <c r="Q70" s="56"/>
      <c r="R70" s="56"/>
      <c r="S70" s="56"/>
      <c r="T70" s="56"/>
      <c r="U70" s="56"/>
      <c r="V70" s="56"/>
      <c r="W70" s="56"/>
      <c r="X70" s="56"/>
      <c r="Y70" s="56"/>
      <c r="Z70" s="56"/>
    </row>
    <row r="71" spans="1:26" ht="15.75" customHeight="1">
      <c r="A71" s="56"/>
      <c r="B71" s="56"/>
      <c r="C71" s="56"/>
      <c r="D71" s="56"/>
      <c r="E71" s="70"/>
      <c r="F71" s="70"/>
      <c r="G71" s="56"/>
      <c r="H71" s="56"/>
      <c r="I71" s="56"/>
      <c r="J71" s="56"/>
      <c r="K71" s="56"/>
      <c r="L71" s="56"/>
      <c r="M71" s="56"/>
      <c r="N71" s="56"/>
      <c r="O71" s="56"/>
      <c r="P71" s="56"/>
      <c r="Q71" s="56"/>
      <c r="R71" s="56"/>
      <c r="S71" s="56"/>
      <c r="T71" s="56"/>
      <c r="U71" s="56"/>
      <c r="V71" s="56"/>
      <c r="W71" s="56"/>
      <c r="X71" s="56"/>
      <c r="Y71" s="56"/>
      <c r="Z71" s="56"/>
    </row>
    <row r="72" spans="1:26" ht="15.75" customHeight="1">
      <c r="A72" s="56"/>
      <c r="B72" s="56"/>
      <c r="C72" s="56"/>
      <c r="D72" s="56"/>
      <c r="E72" s="70"/>
      <c r="F72" s="70"/>
      <c r="G72" s="56"/>
      <c r="H72" s="56"/>
      <c r="I72" s="56"/>
      <c r="J72" s="56"/>
      <c r="K72" s="56"/>
      <c r="L72" s="56"/>
      <c r="M72" s="56"/>
      <c r="N72" s="56"/>
      <c r="O72" s="56"/>
      <c r="P72" s="56"/>
      <c r="Q72" s="56"/>
      <c r="R72" s="56"/>
      <c r="S72" s="56"/>
      <c r="T72" s="56"/>
      <c r="U72" s="56"/>
      <c r="V72" s="56"/>
      <c r="W72" s="56"/>
      <c r="X72" s="56"/>
      <c r="Y72" s="56"/>
      <c r="Z72" s="56"/>
    </row>
    <row r="73" spans="1:26" ht="15.75" customHeight="1">
      <c r="A73" s="56"/>
      <c r="B73" s="56"/>
      <c r="C73" s="56"/>
      <c r="D73" s="56"/>
      <c r="E73" s="70"/>
      <c r="F73" s="70"/>
      <c r="G73" s="56"/>
      <c r="H73" s="56"/>
      <c r="I73" s="56"/>
      <c r="J73" s="56"/>
      <c r="K73" s="56"/>
      <c r="L73" s="56"/>
      <c r="M73" s="56"/>
      <c r="N73" s="56"/>
      <c r="O73" s="56"/>
      <c r="P73" s="56"/>
      <c r="Q73" s="56"/>
      <c r="R73" s="56"/>
      <c r="S73" s="56"/>
      <c r="T73" s="56"/>
      <c r="U73" s="56"/>
      <c r="V73" s="56"/>
      <c r="W73" s="56"/>
      <c r="X73" s="56"/>
      <c r="Y73" s="56"/>
      <c r="Z73" s="56"/>
    </row>
    <row r="74" spans="1:26" ht="15.75" customHeight="1">
      <c r="A74" s="56"/>
      <c r="B74" s="56"/>
      <c r="C74" s="56"/>
      <c r="D74" s="56"/>
      <c r="E74" s="70"/>
      <c r="F74" s="70"/>
      <c r="G74" s="56"/>
      <c r="H74" s="56"/>
      <c r="I74" s="56"/>
      <c r="J74" s="56"/>
      <c r="K74" s="56"/>
      <c r="L74" s="56"/>
      <c r="M74" s="56"/>
      <c r="N74" s="56"/>
      <c r="O74" s="56"/>
      <c r="P74" s="56"/>
      <c r="Q74" s="56"/>
      <c r="R74" s="56"/>
      <c r="S74" s="56"/>
      <c r="T74" s="56"/>
      <c r="U74" s="56"/>
      <c r="V74" s="56"/>
      <c r="W74" s="56"/>
      <c r="X74" s="56"/>
      <c r="Y74" s="56"/>
      <c r="Z74" s="56"/>
    </row>
    <row r="75" spans="1:26" ht="15.75" customHeight="1">
      <c r="A75" s="56"/>
      <c r="B75" s="56"/>
      <c r="C75" s="56"/>
      <c r="D75" s="56"/>
      <c r="E75" s="70"/>
      <c r="F75" s="70"/>
      <c r="G75" s="56"/>
      <c r="H75" s="56"/>
      <c r="I75" s="56"/>
      <c r="J75" s="56"/>
      <c r="K75" s="56"/>
      <c r="L75" s="56"/>
      <c r="M75" s="56"/>
      <c r="N75" s="56"/>
      <c r="O75" s="56"/>
      <c r="P75" s="56"/>
      <c r="Q75" s="56"/>
      <c r="R75" s="56"/>
      <c r="S75" s="56"/>
      <c r="T75" s="56"/>
      <c r="U75" s="56"/>
      <c r="V75" s="56"/>
      <c r="W75" s="56"/>
      <c r="X75" s="56"/>
      <c r="Y75" s="56"/>
      <c r="Z75" s="56"/>
    </row>
    <row r="76" spans="1:26" ht="15.75" customHeight="1">
      <c r="A76" s="56"/>
      <c r="B76" s="56"/>
      <c r="C76" s="56"/>
      <c r="D76" s="56"/>
      <c r="E76" s="70"/>
      <c r="F76" s="70"/>
      <c r="G76" s="56"/>
      <c r="H76" s="56"/>
      <c r="I76" s="56"/>
      <c r="J76" s="56"/>
      <c r="K76" s="56"/>
      <c r="L76" s="56"/>
      <c r="M76" s="56"/>
      <c r="N76" s="56"/>
      <c r="O76" s="56"/>
      <c r="P76" s="56"/>
      <c r="Q76" s="56"/>
      <c r="R76" s="56"/>
      <c r="S76" s="56"/>
      <c r="T76" s="56"/>
      <c r="U76" s="56"/>
      <c r="V76" s="56"/>
      <c r="W76" s="56"/>
      <c r="X76" s="56"/>
      <c r="Y76" s="56"/>
      <c r="Z76" s="56"/>
    </row>
    <row r="77" spans="1:26" ht="15.75" customHeight="1">
      <c r="A77" s="56"/>
      <c r="B77" s="56"/>
      <c r="C77" s="56"/>
      <c r="D77" s="56"/>
      <c r="E77" s="70"/>
      <c r="F77" s="70"/>
      <c r="G77" s="56"/>
      <c r="H77" s="56"/>
      <c r="I77" s="56"/>
      <c r="J77" s="56"/>
      <c r="K77" s="56"/>
      <c r="L77" s="56"/>
      <c r="M77" s="56"/>
      <c r="N77" s="56"/>
      <c r="O77" s="56"/>
      <c r="P77" s="56"/>
      <c r="Q77" s="56"/>
      <c r="R77" s="56"/>
      <c r="S77" s="56"/>
      <c r="T77" s="56"/>
      <c r="U77" s="56"/>
      <c r="V77" s="56"/>
      <c r="W77" s="56"/>
      <c r="X77" s="56"/>
      <c r="Y77" s="56"/>
      <c r="Z77" s="56"/>
    </row>
    <row r="78" spans="1:26" ht="15.75" customHeight="1">
      <c r="A78" s="56"/>
      <c r="B78" s="56"/>
      <c r="C78" s="56"/>
      <c r="D78" s="56"/>
      <c r="E78" s="70"/>
      <c r="F78" s="70"/>
      <c r="G78" s="56"/>
      <c r="H78" s="56"/>
      <c r="I78" s="56"/>
      <c r="J78" s="56"/>
      <c r="K78" s="56"/>
      <c r="L78" s="56"/>
      <c r="M78" s="56"/>
      <c r="N78" s="56"/>
      <c r="O78" s="56"/>
      <c r="P78" s="56"/>
      <c r="Q78" s="56"/>
      <c r="R78" s="56"/>
      <c r="S78" s="56"/>
      <c r="T78" s="56"/>
      <c r="U78" s="56"/>
      <c r="V78" s="56"/>
      <c r="W78" s="56"/>
      <c r="X78" s="56"/>
      <c r="Y78" s="56"/>
      <c r="Z78" s="56"/>
    </row>
    <row r="79" spans="1:26" ht="15.75" customHeight="1">
      <c r="A79" s="56"/>
      <c r="B79" s="56"/>
      <c r="C79" s="56"/>
      <c r="D79" s="56"/>
      <c r="E79" s="70"/>
      <c r="F79" s="70"/>
      <c r="G79" s="56"/>
      <c r="H79" s="56"/>
      <c r="I79" s="56"/>
      <c r="J79" s="56"/>
      <c r="K79" s="56"/>
      <c r="L79" s="56"/>
      <c r="M79" s="56"/>
      <c r="N79" s="56"/>
      <c r="O79" s="56"/>
      <c r="P79" s="56"/>
      <c r="Q79" s="56"/>
      <c r="R79" s="56"/>
      <c r="S79" s="56"/>
      <c r="T79" s="56"/>
      <c r="U79" s="56"/>
      <c r="V79" s="56"/>
      <c r="W79" s="56"/>
      <c r="X79" s="56"/>
      <c r="Y79" s="56"/>
      <c r="Z79" s="56"/>
    </row>
    <row r="80" spans="1:26" ht="15.75" customHeight="1">
      <c r="A80" s="56"/>
      <c r="B80" s="56"/>
      <c r="C80" s="56"/>
      <c r="D80" s="56"/>
      <c r="E80" s="70"/>
      <c r="F80" s="70"/>
      <c r="G80" s="56"/>
      <c r="H80" s="56"/>
      <c r="I80" s="56"/>
      <c r="J80" s="56"/>
      <c r="K80" s="56"/>
      <c r="L80" s="56"/>
      <c r="M80" s="56"/>
      <c r="N80" s="56"/>
      <c r="O80" s="56"/>
      <c r="P80" s="56"/>
      <c r="Q80" s="56"/>
      <c r="R80" s="56"/>
      <c r="S80" s="56"/>
      <c r="T80" s="56"/>
      <c r="U80" s="56"/>
      <c r="V80" s="56"/>
      <c r="W80" s="56"/>
      <c r="X80" s="56"/>
      <c r="Y80" s="56"/>
      <c r="Z80" s="56"/>
    </row>
    <row r="81" spans="1:26" ht="15.75" customHeight="1">
      <c r="A81" s="56"/>
      <c r="B81" s="56"/>
      <c r="C81" s="56"/>
      <c r="D81" s="56"/>
      <c r="E81" s="70"/>
      <c r="F81" s="70"/>
      <c r="G81" s="56"/>
      <c r="H81" s="56"/>
      <c r="I81" s="56"/>
      <c r="J81" s="56"/>
      <c r="K81" s="56"/>
      <c r="L81" s="56"/>
      <c r="M81" s="56"/>
      <c r="N81" s="56"/>
      <c r="O81" s="56"/>
      <c r="P81" s="56"/>
      <c r="Q81" s="56"/>
      <c r="R81" s="56"/>
      <c r="S81" s="56"/>
      <c r="T81" s="56"/>
      <c r="U81" s="56"/>
      <c r="V81" s="56"/>
      <c r="W81" s="56"/>
      <c r="X81" s="56"/>
      <c r="Y81" s="56"/>
      <c r="Z81" s="56"/>
    </row>
    <row r="82" spans="1:26" ht="15.75" customHeight="1">
      <c r="A82" s="56"/>
      <c r="B82" s="56"/>
      <c r="C82" s="56"/>
      <c r="D82" s="56"/>
      <c r="E82" s="70"/>
      <c r="F82" s="70"/>
      <c r="G82" s="56"/>
      <c r="H82" s="56"/>
      <c r="I82" s="56"/>
      <c r="J82" s="56"/>
      <c r="K82" s="56"/>
      <c r="L82" s="56"/>
      <c r="M82" s="56"/>
      <c r="N82" s="56"/>
      <c r="O82" s="56"/>
      <c r="P82" s="56"/>
      <c r="Q82" s="56"/>
      <c r="R82" s="56"/>
      <c r="S82" s="56"/>
      <c r="T82" s="56"/>
      <c r="U82" s="56"/>
      <c r="V82" s="56"/>
      <c r="W82" s="56"/>
      <c r="X82" s="56"/>
      <c r="Y82" s="56"/>
      <c r="Z82" s="56"/>
    </row>
    <row r="83" spans="1:26" ht="15.75" customHeight="1">
      <c r="A83" s="56"/>
      <c r="B83" s="56"/>
      <c r="C83" s="56"/>
      <c r="D83" s="56"/>
      <c r="E83" s="70"/>
      <c r="F83" s="70"/>
      <c r="G83" s="56"/>
      <c r="H83" s="56"/>
      <c r="I83" s="56"/>
      <c r="J83" s="56"/>
      <c r="K83" s="56"/>
      <c r="L83" s="56"/>
      <c r="M83" s="56"/>
      <c r="N83" s="56"/>
      <c r="O83" s="56"/>
      <c r="P83" s="56"/>
      <c r="Q83" s="56"/>
      <c r="R83" s="56"/>
      <c r="S83" s="56"/>
      <c r="T83" s="56"/>
      <c r="U83" s="56"/>
      <c r="V83" s="56"/>
      <c r="W83" s="56"/>
      <c r="X83" s="56"/>
      <c r="Y83" s="56"/>
      <c r="Z83" s="56"/>
    </row>
    <row r="84" spans="1:26" ht="15.75" customHeight="1">
      <c r="A84" s="56"/>
      <c r="B84" s="56"/>
      <c r="C84" s="56"/>
      <c r="D84" s="56"/>
      <c r="E84" s="70"/>
      <c r="F84" s="70"/>
      <c r="G84" s="56"/>
      <c r="H84" s="56"/>
      <c r="I84" s="56"/>
      <c r="J84" s="56"/>
      <c r="K84" s="56"/>
      <c r="L84" s="56"/>
      <c r="M84" s="56"/>
      <c r="N84" s="56"/>
      <c r="O84" s="56"/>
      <c r="P84" s="56"/>
      <c r="Q84" s="56"/>
      <c r="R84" s="56"/>
      <c r="S84" s="56"/>
      <c r="T84" s="56"/>
      <c r="U84" s="56"/>
      <c r="V84" s="56"/>
      <c r="W84" s="56"/>
      <c r="X84" s="56"/>
      <c r="Y84" s="56"/>
      <c r="Z84" s="56"/>
    </row>
    <row r="85" spans="1:26" ht="15.75" customHeight="1">
      <c r="A85" s="56"/>
      <c r="B85" s="56"/>
      <c r="C85" s="56"/>
      <c r="D85" s="56"/>
      <c r="E85" s="70"/>
      <c r="F85" s="70"/>
      <c r="G85" s="56"/>
      <c r="H85" s="56"/>
      <c r="I85" s="56"/>
      <c r="J85" s="56"/>
      <c r="K85" s="56"/>
      <c r="L85" s="56"/>
      <c r="M85" s="56"/>
      <c r="N85" s="56"/>
      <c r="O85" s="56"/>
      <c r="P85" s="56"/>
      <c r="Q85" s="56"/>
      <c r="R85" s="56"/>
      <c r="S85" s="56"/>
      <c r="T85" s="56"/>
      <c r="U85" s="56"/>
      <c r="V85" s="56"/>
      <c r="W85" s="56"/>
      <c r="X85" s="56"/>
      <c r="Y85" s="56"/>
      <c r="Z85" s="56"/>
    </row>
    <row r="86" spans="1:26" ht="15.75" customHeight="1">
      <c r="A86" s="56"/>
      <c r="B86" s="56"/>
      <c r="C86" s="56"/>
      <c r="D86" s="56"/>
      <c r="E86" s="70"/>
      <c r="F86" s="70"/>
      <c r="G86" s="56"/>
      <c r="H86" s="56"/>
      <c r="I86" s="56"/>
      <c r="J86" s="56"/>
      <c r="K86" s="56"/>
      <c r="L86" s="56"/>
      <c r="M86" s="56"/>
      <c r="N86" s="56"/>
      <c r="O86" s="56"/>
      <c r="P86" s="56"/>
      <c r="Q86" s="56"/>
      <c r="R86" s="56"/>
      <c r="S86" s="56"/>
      <c r="T86" s="56"/>
      <c r="U86" s="56"/>
      <c r="V86" s="56"/>
      <c r="W86" s="56"/>
      <c r="X86" s="56"/>
      <c r="Y86" s="56"/>
      <c r="Z86" s="56"/>
    </row>
    <row r="87" spans="1:26" ht="15.75" customHeight="1">
      <c r="A87" s="56"/>
      <c r="B87" s="56"/>
      <c r="C87" s="56"/>
      <c r="D87" s="56"/>
      <c r="E87" s="70"/>
      <c r="F87" s="70"/>
      <c r="G87" s="56"/>
      <c r="H87" s="56"/>
      <c r="I87" s="56"/>
      <c r="J87" s="56"/>
      <c r="K87" s="56"/>
      <c r="L87" s="56"/>
      <c r="M87" s="56"/>
      <c r="N87" s="56"/>
      <c r="O87" s="56"/>
      <c r="P87" s="56"/>
      <c r="Q87" s="56"/>
      <c r="R87" s="56"/>
      <c r="S87" s="56"/>
      <c r="T87" s="56"/>
      <c r="U87" s="56"/>
      <c r="V87" s="56"/>
      <c r="W87" s="56"/>
      <c r="X87" s="56"/>
      <c r="Y87" s="56"/>
      <c r="Z87" s="56"/>
    </row>
    <row r="88" spans="1:26" ht="15.75" customHeight="1">
      <c r="A88" s="56"/>
      <c r="B88" s="56"/>
      <c r="C88" s="56"/>
      <c r="D88" s="56"/>
      <c r="E88" s="70"/>
      <c r="F88" s="70"/>
      <c r="G88" s="56"/>
      <c r="H88" s="56"/>
      <c r="I88" s="56"/>
      <c r="J88" s="56"/>
      <c r="K88" s="56"/>
      <c r="L88" s="56"/>
      <c r="M88" s="56"/>
      <c r="N88" s="56"/>
      <c r="O88" s="56"/>
      <c r="P88" s="56"/>
      <c r="Q88" s="56"/>
      <c r="R88" s="56"/>
      <c r="S88" s="56"/>
      <c r="T88" s="56"/>
      <c r="U88" s="56"/>
      <c r="V88" s="56"/>
      <c r="W88" s="56"/>
      <c r="X88" s="56"/>
      <c r="Y88" s="56"/>
      <c r="Z88" s="56"/>
    </row>
    <row r="89" spans="1:26" ht="15.75" customHeight="1">
      <c r="A89" s="56"/>
      <c r="B89" s="56"/>
      <c r="C89" s="56"/>
      <c r="D89" s="56"/>
      <c r="E89" s="70"/>
      <c r="F89" s="70"/>
      <c r="G89" s="56"/>
      <c r="H89" s="56"/>
      <c r="I89" s="56"/>
      <c r="J89" s="56"/>
      <c r="K89" s="56"/>
      <c r="L89" s="56"/>
      <c r="M89" s="56"/>
      <c r="N89" s="56"/>
      <c r="O89" s="56"/>
      <c r="P89" s="56"/>
      <c r="Q89" s="56"/>
      <c r="R89" s="56"/>
      <c r="S89" s="56"/>
      <c r="T89" s="56"/>
      <c r="U89" s="56"/>
      <c r="V89" s="56"/>
      <c r="W89" s="56"/>
      <c r="X89" s="56"/>
      <c r="Y89" s="56"/>
      <c r="Z89" s="56"/>
    </row>
    <row r="90" spans="1:26" ht="15.75" customHeight="1">
      <c r="A90" s="56"/>
      <c r="B90" s="56"/>
      <c r="C90" s="56"/>
      <c r="D90" s="56"/>
      <c r="E90" s="70"/>
      <c r="F90" s="70"/>
      <c r="G90" s="56"/>
      <c r="H90" s="56"/>
      <c r="I90" s="56"/>
      <c r="J90" s="56"/>
      <c r="K90" s="56"/>
      <c r="L90" s="56"/>
      <c r="M90" s="56"/>
      <c r="N90" s="56"/>
      <c r="O90" s="56"/>
      <c r="P90" s="56"/>
      <c r="Q90" s="56"/>
      <c r="R90" s="56"/>
      <c r="S90" s="56"/>
      <c r="T90" s="56"/>
      <c r="U90" s="56"/>
      <c r="V90" s="56"/>
      <c r="W90" s="56"/>
      <c r="X90" s="56"/>
      <c r="Y90" s="56"/>
      <c r="Z90" s="56"/>
    </row>
    <row r="91" spans="1:26" ht="15.75" customHeight="1">
      <c r="A91" s="56"/>
      <c r="B91" s="56"/>
      <c r="C91" s="56"/>
      <c r="D91" s="56"/>
      <c r="E91" s="70"/>
      <c r="F91" s="70"/>
      <c r="G91" s="56"/>
      <c r="H91" s="56"/>
      <c r="I91" s="56"/>
      <c r="J91" s="56"/>
      <c r="K91" s="56"/>
      <c r="L91" s="56"/>
      <c r="M91" s="56"/>
      <c r="N91" s="56"/>
      <c r="O91" s="56"/>
      <c r="P91" s="56"/>
      <c r="Q91" s="56"/>
      <c r="R91" s="56"/>
      <c r="S91" s="56"/>
      <c r="T91" s="56"/>
      <c r="U91" s="56"/>
      <c r="V91" s="56"/>
      <c r="W91" s="56"/>
      <c r="X91" s="56"/>
      <c r="Y91" s="56"/>
      <c r="Z91" s="56"/>
    </row>
    <row r="92" spans="1:26" ht="15.75" customHeight="1">
      <c r="A92" s="56"/>
      <c r="B92" s="56"/>
      <c r="C92" s="56"/>
      <c r="D92" s="56"/>
      <c r="E92" s="70"/>
      <c r="F92" s="70"/>
      <c r="G92" s="56"/>
      <c r="H92" s="56"/>
      <c r="I92" s="56"/>
      <c r="J92" s="56"/>
      <c r="K92" s="56"/>
      <c r="L92" s="56"/>
      <c r="M92" s="56"/>
      <c r="N92" s="56"/>
      <c r="O92" s="56"/>
      <c r="P92" s="56"/>
      <c r="Q92" s="56"/>
      <c r="R92" s="56"/>
      <c r="S92" s="56"/>
      <c r="T92" s="56"/>
      <c r="U92" s="56"/>
      <c r="V92" s="56"/>
      <c r="W92" s="56"/>
      <c r="X92" s="56"/>
      <c r="Y92" s="56"/>
      <c r="Z92" s="56"/>
    </row>
    <row r="93" spans="1:26" ht="15.75" customHeight="1">
      <c r="A93" s="56"/>
      <c r="B93" s="56"/>
      <c r="C93" s="56"/>
      <c r="D93" s="56"/>
      <c r="E93" s="70"/>
      <c r="F93" s="70"/>
      <c r="G93" s="56"/>
      <c r="H93" s="56"/>
      <c r="I93" s="56"/>
      <c r="J93" s="56"/>
      <c r="K93" s="56"/>
      <c r="L93" s="56"/>
      <c r="M93" s="56"/>
      <c r="N93" s="56"/>
      <c r="O93" s="56"/>
      <c r="P93" s="56"/>
      <c r="Q93" s="56"/>
      <c r="R93" s="56"/>
      <c r="S93" s="56"/>
      <c r="T93" s="56"/>
      <c r="U93" s="56"/>
      <c r="V93" s="56"/>
      <c r="W93" s="56"/>
      <c r="X93" s="56"/>
      <c r="Y93" s="56"/>
      <c r="Z93" s="56"/>
    </row>
    <row r="94" spans="1:26" ht="15.75" customHeight="1">
      <c r="A94" s="56"/>
      <c r="B94" s="56"/>
      <c r="C94" s="56"/>
      <c r="D94" s="56"/>
      <c r="E94" s="70"/>
      <c r="F94" s="70"/>
      <c r="G94" s="56"/>
      <c r="H94" s="56"/>
      <c r="I94" s="56"/>
      <c r="J94" s="56"/>
      <c r="K94" s="56"/>
      <c r="L94" s="56"/>
      <c r="M94" s="56"/>
      <c r="N94" s="56"/>
      <c r="O94" s="56"/>
      <c r="P94" s="56"/>
      <c r="Q94" s="56"/>
      <c r="R94" s="56"/>
      <c r="S94" s="56"/>
      <c r="T94" s="56"/>
      <c r="U94" s="56"/>
      <c r="V94" s="56"/>
      <c r="W94" s="56"/>
      <c r="X94" s="56"/>
      <c r="Y94" s="56"/>
      <c r="Z94" s="56"/>
    </row>
    <row r="95" spans="1:26" ht="15.75" customHeight="1">
      <c r="A95" s="56"/>
      <c r="B95" s="56"/>
      <c r="C95" s="56"/>
      <c r="D95" s="56"/>
      <c r="E95" s="70"/>
      <c r="F95" s="70"/>
      <c r="G95" s="56"/>
      <c r="H95" s="56"/>
      <c r="I95" s="56"/>
      <c r="J95" s="56"/>
      <c r="K95" s="56"/>
      <c r="L95" s="56"/>
      <c r="M95" s="56"/>
      <c r="N95" s="56"/>
      <c r="O95" s="56"/>
      <c r="P95" s="56"/>
      <c r="Q95" s="56"/>
      <c r="R95" s="56"/>
      <c r="S95" s="56"/>
      <c r="T95" s="56"/>
      <c r="U95" s="56"/>
      <c r="V95" s="56"/>
      <c r="W95" s="56"/>
      <c r="X95" s="56"/>
      <c r="Y95" s="56"/>
      <c r="Z95" s="56"/>
    </row>
    <row r="96" spans="1:26" ht="15.75" customHeight="1">
      <c r="A96" s="56"/>
      <c r="B96" s="56"/>
      <c r="C96" s="56"/>
      <c r="D96" s="56"/>
      <c r="E96" s="70"/>
      <c r="F96" s="70"/>
      <c r="G96" s="56"/>
      <c r="H96" s="56"/>
      <c r="I96" s="56"/>
      <c r="J96" s="56"/>
      <c r="K96" s="56"/>
      <c r="L96" s="56"/>
      <c r="M96" s="56"/>
      <c r="N96" s="56"/>
      <c r="O96" s="56"/>
      <c r="P96" s="56"/>
      <c r="Q96" s="56"/>
      <c r="R96" s="56"/>
      <c r="S96" s="56"/>
      <c r="T96" s="56"/>
      <c r="U96" s="56"/>
      <c r="V96" s="56"/>
      <c r="W96" s="56"/>
      <c r="X96" s="56"/>
      <c r="Y96" s="56"/>
      <c r="Z96" s="56"/>
    </row>
    <row r="97" spans="1:26" ht="15.75" customHeight="1">
      <c r="A97" s="56"/>
      <c r="B97" s="56"/>
      <c r="C97" s="56"/>
      <c r="D97" s="56"/>
      <c r="E97" s="70"/>
      <c r="F97" s="70"/>
      <c r="G97" s="56"/>
      <c r="H97" s="56"/>
      <c r="I97" s="56"/>
      <c r="J97" s="56"/>
      <c r="K97" s="56"/>
      <c r="L97" s="56"/>
      <c r="M97" s="56"/>
      <c r="N97" s="56"/>
      <c r="O97" s="56"/>
      <c r="P97" s="56"/>
      <c r="Q97" s="56"/>
      <c r="R97" s="56"/>
      <c r="S97" s="56"/>
      <c r="T97" s="56"/>
      <c r="U97" s="56"/>
      <c r="V97" s="56"/>
      <c r="W97" s="56"/>
      <c r="X97" s="56"/>
      <c r="Y97" s="56"/>
      <c r="Z97" s="56"/>
    </row>
    <row r="98" spans="1:26" ht="15.75" customHeight="1">
      <c r="A98" s="56"/>
      <c r="B98" s="56"/>
      <c r="C98" s="56"/>
      <c r="D98" s="56"/>
      <c r="E98" s="70"/>
      <c r="F98" s="70"/>
      <c r="G98" s="56"/>
      <c r="H98" s="56"/>
      <c r="I98" s="56"/>
      <c r="J98" s="56"/>
      <c r="K98" s="56"/>
      <c r="L98" s="56"/>
      <c r="M98" s="56"/>
      <c r="N98" s="56"/>
      <c r="O98" s="56"/>
      <c r="P98" s="56"/>
      <c r="Q98" s="56"/>
      <c r="R98" s="56"/>
      <c r="S98" s="56"/>
      <c r="T98" s="56"/>
      <c r="U98" s="56"/>
      <c r="V98" s="56"/>
      <c r="W98" s="56"/>
      <c r="X98" s="56"/>
      <c r="Y98" s="56"/>
      <c r="Z98" s="56"/>
    </row>
    <row r="99" spans="1:26" ht="15.75" customHeight="1">
      <c r="A99" s="56"/>
      <c r="B99" s="56"/>
      <c r="C99" s="56"/>
      <c r="D99" s="56"/>
      <c r="E99" s="70"/>
      <c r="F99" s="70"/>
      <c r="G99" s="56"/>
      <c r="H99" s="56"/>
      <c r="I99" s="56"/>
      <c r="J99" s="56"/>
      <c r="K99" s="56"/>
      <c r="L99" s="56"/>
      <c r="M99" s="56"/>
      <c r="N99" s="56"/>
      <c r="O99" s="56"/>
      <c r="P99" s="56"/>
      <c r="Q99" s="56"/>
      <c r="R99" s="56"/>
      <c r="S99" s="56"/>
      <c r="T99" s="56"/>
      <c r="U99" s="56"/>
      <c r="V99" s="56"/>
      <c r="W99" s="56"/>
      <c r="X99" s="56"/>
      <c r="Y99" s="56"/>
      <c r="Z99" s="56"/>
    </row>
    <row r="100" spans="1:26" ht="15.75" customHeight="1">
      <c r="A100" s="56"/>
      <c r="B100" s="56"/>
      <c r="C100" s="56"/>
      <c r="D100" s="56"/>
      <c r="E100" s="70"/>
      <c r="F100" s="70"/>
      <c r="G100" s="56"/>
      <c r="H100" s="56"/>
      <c r="I100" s="56"/>
      <c r="J100" s="56"/>
      <c r="K100" s="56"/>
      <c r="L100" s="56"/>
      <c r="M100" s="56"/>
      <c r="N100" s="56"/>
      <c r="O100" s="56"/>
      <c r="P100" s="56"/>
      <c r="Q100" s="56"/>
      <c r="R100" s="56"/>
      <c r="S100" s="56"/>
      <c r="T100" s="56"/>
      <c r="U100" s="56"/>
      <c r="V100" s="56"/>
      <c r="W100" s="56"/>
      <c r="X100" s="56"/>
      <c r="Y100" s="56"/>
      <c r="Z100" s="56"/>
    </row>
    <row r="101" spans="1:26" ht="15.75" customHeight="1">
      <c r="A101" s="56"/>
      <c r="B101" s="56"/>
      <c r="C101" s="56"/>
      <c r="D101" s="56"/>
      <c r="E101" s="70"/>
      <c r="F101" s="70"/>
      <c r="G101" s="56"/>
      <c r="H101" s="56"/>
      <c r="I101" s="56"/>
      <c r="J101" s="56"/>
      <c r="K101" s="56"/>
      <c r="L101" s="56"/>
      <c r="M101" s="56"/>
      <c r="N101" s="56"/>
      <c r="O101" s="56"/>
      <c r="P101" s="56"/>
      <c r="Q101" s="56"/>
      <c r="R101" s="56"/>
      <c r="S101" s="56"/>
      <c r="T101" s="56"/>
      <c r="U101" s="56"/>
      <c r="V101" s="56"/>
      <c r="W101" s="56"/>
      <c r="X101" s="56"/>
      <c r="Y101" s="56"/>
      <c r="Z101" s="56"/>
    </row>
    <row r="102" spans="1:26" ht="15.75" customHeight="1">
      <c r="A102" s="56"/>
      <c r="B102" s="56"/>
      <c r="C102" s="56"/>
      <c r="D102" s="56"/>
      <c r="E102" s="70"/>
      <c r="F102" s="70"/>
      <c r="G102" s="56"/>
      <c r="H102" s="56"/>
      <c r="I102" s="56"/>
      <c r="J102" s="56"/>
      <c r="K102" s="56"/>
      <c r="L102" s="56"/>
      <c r="M102" s="56"/>
      <c r="N102" s="56"/>
      <c r="O102" s="56"/>
      <c r="P102" s="56"/>
      <c r="Q102" s="56"/>
      <c r="R102" s="56"/>
      <c r="S102" s="56"/>
      <c r="T102" s="56"/>
      <c r="U102" s="56"/>
      <c r="V102" s="56"/>
      <c r="W102" s="56"/>
      <c r="X102" s="56"/>
      <c r="Y102" s="56"/>
      <c r="Z102" s="56"/>
    </row>
    <row r="103" spans="1:26" ht="15.75" customHeight="1">
      <c r="A103" s="56"/>
      <c r="B103" s="56"/>
      <c r="C103" s="56"/>
      <c r="D103" s="56"/>
      <c r="E103" s="70"/>
      <c r="F103" s="70"/>
      <c r="G103" s="56"/>
      <c r="H103" s="56"/>
      <c r="I103" s="56"/>
      <c r="J103" s="56"/>
      <c r="K103" s="56"/>
      <c r="L103" s="56"/>
      <c r="M103" s="56"/>
      <c r="N103" s="56"/>
      <c r="O103" s="56"/>
      <c r="P103" s="56"/>
      <c r="Q103" s="56"/>
      <c r="R103" s="56"/>
      <c r="S103" s="56"/>
      <c r="T103" s="56"/>
      <c r="U103" s="56"/>
      <c r="V103" s="56"/>
      <c r="W103" s="56"/>
      <c r="X103" s="56"/>
      <c r="Y103" s="56"/>
      <c r="Z103" s="56"/>
    </row>
    <row r="104" spans="1:26" ht="15.75" customHeight="1">
      <c r="A104" s="56"/>
      <c r="B104" s="56"/>
      <c r="C104" s="56"/>
      <c r="D104" s="56"/>
      <c r="E104" s="70"/>
      <c r="F104" s="70"/>
      <c r="G104" s="56"/>
      <c r="H104" s="56"/>
      <c r="I104" s="56"/>
      <c r="J104" s="56"/>
      <c r="K104" s="56"/>
      <c r="L104" s="56"/>
      <c r="M104" s="56"/>
      <c r="N104" s="56"/>
      <c r="O104" s="56"/>
      <c r="P104" s="56"/>
      <c r="Q104" s="56"/>
      <c r="R104" s="56"/>
      <c r="S104" s="56"/>
      <c r="T104" s="56"/>
      <c r="U104" s="56"/>
      <c r="V104" s="56"/>
      <c r="W104" s="56"/>
      <c r="X104" s="56"/>
      <c r="Y104" s="56"/>
      <c r="Z104" s="56"/>
    </row>
    <row r="105" spans="1:26" ht="15.75" customHeight="1">
      <c r="A105" s="56"/>
      <c r="B105" s="56"/>
      <c r="C105" s="56"/>
      <c r="D105" s="56"/>
      <c r="E105" s="70"/>
      <c r="F105" s="70"/>
      <c r="G105" s="56"/>
      <c r="H105" s="56"/>
      <c r="I105" s="56"/>
      <c r="J105" s="56"/>
      <c r="K105" s="56"/>
      <c r="L105" s="56"/>
      <c r="M105" s="56"/>
      <c r="N105" s="56"/>
      <c r="O105" s="56"/>
      <c r="P105" s="56"/>
      <c r="Q105" s="56"/>
      <c r="R105" s="56"/>
      <c r="S105" s="56"/>
      <c r="T105" s="56"/>
      <c r="U105" s="56"/>
      <c r="V105" s="56"/>
      <c r="W105" s="56"/>
      <c r="X105" s="56"/>
      <c r="Y105" s="56"/>
      <c r="Z105" s="56"/>
    </row>
    <row r="106" spans="1:26" ht="15.75" customHeight="1">
      <c r="A106" s="56"/>
      <c r="B106" s="56"/>
      <c r="C106" s="56"/>
      <c r="D106" s="56"/>
      <c r="E106" s="70"/>
      <c r="F106" s="70"/>
      <c r="G106" s="56"/>
      <c r="H106" s="56"/>
      <c r="I106" s="56"/>
      <c r="J106" s="56"/>
      <c r="K106" s="56"/>
      <c r="L106" s="56"/>
      <c r="M106" s="56"/>
      <c r="N106" s="56"/>
      <c r="O106" s="56"/>
      <c r="P106" s="56"/>
      <c r="Q106" s="56"/>
      <c r="R106" s="56"/>
      <c r="S106" s="56"/>
      <c r="T106" s="56"/>
      <c r="U106" s="56"/>
      <c r="V106" s="56"/>
      <c r="W106" s="56"/>
      <c r="X106" s="56"/>
      <c r="Y106" s="56"/>
      <c r="Z106" s="56"/>
    </row>
    <row r="107" spans="1:26" ht="15.75" customHeight="1">
      <c r="A107" s="56"/>
      <c r="B107" s="56"/>
      <c r="C107" s="56"/>
      <c r="D107" s="56"/>
      <c r="E107" s="70"/>
      <c r="F107" s="70"/>
      <c r="G107" s="56"/>
      <c r="H107" s="56"/>
      <c r="I107" s="56"/>
      <c r="J107" s="56"/>
      <c r="K107" s="56"/>
      <c r="L107" s="56"/>
      <c r="M107" s="56"/>
      <c r="N107" s="56"/>
      <c r="O107" s="56"/>
      <c r="P107" s="56"/>
      <c r="Q107" s="56"/>
      <c r="R107" s="56"/>
      <c r="S107" s="56"/>
      <c r="T107" s="56"/>
      <c r="U107" s="56"/>
      <c r="V107" s="56"/>
      <c r="W107" s="56"/>
      <c r="X107" s="56"/>
      <c r="Y107" s="56"/>
      <c r="Z107" s="56"/>
    </row>
    <row r="108" spans="1:26" ht="15.75" customHeight="1">
      <c r="A108" s="56"/>
      <c r="B108" s="56"/>
      <c r="C108" s="56"/>
      <c r="D108" s="56"/>
      <c r="E108" s="70"/>
      <c r="F108" s="70"/>
      <c r="G108" s="56"/>
      <c r="H108" s="56"/>
      <c r="I108" s="56"/>
      <c r="J108" s="56"/>
      <c r="K108" s="56"/>
      <c r="L108" s="56"/>
      <c r="M108" s="56"/>
      <c r="N108" s="56"/>
      <c r="O108" s="56"/>
      <c r="P108" s="56"/>
      <c r="Q108" s="56"/>
      <c r="R108" s="56"/>
      <c r="S108" s="56"/>
      <c r="T108" s="56"/>
      <c r="U108" s="56"/>
      <c r="V108" s="56"/>
      <c r="W108" s="56"/>
      <c r="X108" s="56"/>
      <c r="Y108" s="56"/>
      <c r="Z108" s="56"/>
    </row>
    <row r="109" spans="1:26" ht="15.75" customHeight="1">
      <c r="A109" s="56"/>
      <c r="B109" s="56"/>
      <c r="C109" s="56"/>
      <c r="D109" s="56"/>
      <c r="E109" s="70"/>
      <c r="F109" s="70"/>
      <c r="G109" s="56"/>
      <c r="H109" s="56"/>
      <c r="I109" s="56"/>
      <c r="J109" s="56"/>
      <c r="K109" s="56"/>
      <c r="L109" s="56"/>
      <c r="M109" s="56"/>
      <c r="N109" s="56"/>
      <c r="O109" s="56"/>
      <c r="P109" s="56"/>
      <c r="Q109" s="56"/>
      <c r="R109" s="56"/>
      <c r="S109" s="56"/>
      <c r="T109" s="56"/>
      <c r="U109" s="56"/>
      <c r="V109" s="56"/>
      <c r="W109" s="56"/>
      <c r="X109" s="56"/>
      <c r="Y109" s="56"/>
      <c r="Z109" s="56"/>
    </row>
    <row r="110" spans="1:26" ht="15.75" customHeight="1">
      <c r="A110" s="56"/>
      <c r="B110" s="56"/>
      <c r="C110" s="56"/>
      <c r="D110" s="56"/>
      <c r="E110" s="70"/>
      <c r="F110" s="70"/>
      <c r="G110" s="56"/>
      <c r="H110" s="56"/>
      <c r="I110" s="56"/>
      <c r="J110" s="56"/>
      <c r="K110" s="56"/>
      <c r="L110" s="56"/>
      <c r="M110" s="56"/>
      <c r="N110" s="56"/>
      <c r="O110" s="56"/>
      <c r="P110" s="56"/>
      <c r="Q110" s="56"/>
      <c r="R110" s="56"/>
      <c r="S110" s="56"/>
      <c r="T110" s="56"/>
      <c r="U110" s="56"/>
      <c r="V110" s="56"/>
      <c r="W110" s="56"/>
      <c r="X110" s="56"/>
      <c r="Y110" s="56"/>
      <c r="Z110" s="56"/>
    </row>
    <row r="111" spans="1:26" ht="15.75" customHeight="1">
      <c r="A111" s="56"/>
      <c r="B111" s="56"/>
      <c r="C111" s="56"/>
      <c r="D111" s="56"/>
      <c r="E111" s="70"/>
      <c r="F111" s="70"/>
      <c r="G111" s="56"/>
      <c r="H111" s="56"/>
      <c r="I111" s="56"/>
      <c r="J111" s="56"/>
      <c r="K111" s="56"/>
      <c r="L111" s="56"/>
      <c r="M111" s="56"/>
      <c r="N111" s="56"/>
      <c r="O111" s="56"/>
      <c r="P111" s="56"/>
      <c r="Q111" s="56"/>
      <c r="R111" s="56"/>
      <c r="S111" s="56"/>
      <c r="T111" s="56"/>
      <c r="U111" s="56"/>
      <c r="V111" s="56"/>
      <c r="W111" s="56"/>
      <c r="X111" s="56"/>
      <c r="Y111" s="56"/>
      <c r="Z111" s="56"/>
    </row>
    <row r="112" spans="1:26" ht="15.75" customHeight="1">
      <c r="A112" s="56"/>
      <c r="B112" s="56"/>
      <c r="C112" s="56"/>
      <c r="D112" s="56"/>
      <c r="E112" s="70"/>
      <c r="F112" s="70"/>
      <c r="G112" s="56"/>
      <c r="H112" s="56"/>
      <c r="I112" s="56"/>
      <c r="J112" s="56"/>
      <c r="K112" s="56"/>
      <c r="L112" s="56"/>
      <c r="M112" s="56"/>
      <c r="N112" s="56"/>
      <c r="O112" s="56"/>
      <c r="P112" s="56"/>
      <c r="Q112" s="56"/>
      <c r="R112" s="56"/>
      <c r="S112" s="56"/>
      <c r="T112" s="56"/>
      <c r="U112" s="56"/>
      <c r="V112" s="56"/>
      <c r="W112" s="56"/>
      <c r="X112" s="56"/>
      <c r="Y112" s="56"/>
      <c r="Z112" s="56"/>
    </row>
    <row r="113" spans="1:26" ht="15.75" customHeight="1">
      <c r="A113" s="56"/>
      <c r="B113" s="56"/>
      <c r="C113" s="56"/>
      <c r="D113" s="56"/>
      <c r="E113" s="70"/>
      <c r="F113" s="70"/>
      <c r="G113" s="56"/>
      <c r="H113" s="56"/>
      <c r="I113" s="56"/>
      <c r="J113" s="56"/>
      <c r="K113" s="56"/>
      <c r="L113" s="56"/>
      <c r="M113" s="56"/>
      <c r="N113" s="56"/>
      <c r="O113" s="56"/>
      <c r="P113" s="56"/>
      <c r="Q113" s="56"/>
      <c r="R113" s="56"/>
      <c r="S113" s="56"/>
      <c r="T113" s="56"/>
      <c r="U113" s="56"/>
      <c r="V113" s="56"/>
      <c r="W113" s="56"/>
      <c r="X113" s="56"/>
      <c r="Y113" s="56"/>
      <c r="Z113" s="56"/>
    </row>
    <row r="114" spans="1:26" ht="15.75" customHeight="1">
      <c r="A114" s="56"/>
      <c r="B114" s="56"/>
      <c r="C114" s="56"/>
      <c r="D114" s="56"/>
      <c r="E114" s="70"/>
      <c r="F114" s="70"/>
      <c r="G114" s="56"/>
      <c r="H114" s="56"/>
      <c r="I114" s="56"/>
      <c r="J114" s="56"/>
      <c r="K114" s="56"/>
      <c r="L114" s="56"/>
      <c r="M114" s="56"/>
      <c r="N114" s="56"/>
      <c r="O114" s="56"/>
      <c r="P114" s="56"/>
      <c r="Q114" s="56"/>
      <c r="R114" s="56"/>
      <c r="S114" s="56"/>
      <c r="T114" s="56"/>
      <c r="U114" s="56"/>
      <c r="V114" s="56"/>
      <c r="W114" s="56"/>
      <c r="X114" s="56"/>
      <c r="Y114" s="56"/>
      <c r="Z114" s="56"/>
    </row>
    <row r="115" spans="1:26" ht="15.75" customHeight="1">
      <c r="A115" s="56"/>
      <c r="B115" s="56"/>
      <c r="C115" s="56"/>
      <c r="D115" s="56"/>
      <c r="E115" s="70"/>
      <c r="F115" s="70"/>
      <c r="G115" s="56"/>
      <c r="H115" s="56"/>
      <c r="I115" s="56"/>
      <c r="J115" s="56"/>
      <c r="K115" s="56"/>
      <c r="L115" s="56"/>
      <c r="M115" s="56"/>
      <c r="N115" s="56"/>
      <c r="O115" s="56"/>
      <c r="P115" s="56"/>
      <c r="Q115" s="56"/>
      <c r="R115" s="56"/>
      <c r="S115" s="56"/>
      <c r="T115" s="56"/>
      <c r="U115" s="56"/>
      <c r="V115" s="56"/>
      <c r="W115" s="56"/>
      <c r="X115" s="56"/>
      <c r="Y115" s="56"/>
      <c r="Z115" s="56"/>
    </row>
    <row r="116" spans="1:26" ht="15.75" customHeight="1">
      <c r="A116" s="56"/>
      <c r="B116" s="56"/>
      <c r="C116" s="56"/>
      <c r="D116" s="56"/>
      <c r="E116" s="70"/>
      <c r="F116" s="70"/>
      <c r="G116" s="56"/>
      <c r="H116" s="56"/>
      <c r="I116" s="56"/>
      <c r="J116" s="56"/>
      <c r="K116" s="56"/>
      <c r="L116" s="56"/>
      <c r="M116" s="56"/>
      <c r="N116" s="56"/>
      <c r="O116" s="56"/>
      <c r="P116" s="56"/>
      <c r="Q116" s="56"/>
      <c r="R116" s="56"/>
      <c r="S116" s="56"/>
      <c r="T116" s="56"/>
      <c r="U116" s="56"/>
      <c r="V116" s="56"/>
      <c r="W116" s="56"/>
      <c r="X116" s="56"/>
      <c r="Y116" s="56"/>
      <c r="Z116" s="56"/>
    </row>
    <row r="117" spans="1:26" ht="15.75" customHeight="1">
      <c r="A117" s="56"/>
      <c r="B117" s="56"/>
      <c r="C117" s="56"/>
      <c r="D117" s="56"/>
      <c r="E117" s="70"/>
      <c r="F117" s="70"/>
      <c r="G117" s="56"/>
      <c r="H117" s="56"/>
      <c r="I117" s="56"/>
      <c r="J117" s="56"/>
      <c r="K117" s="56"/>
      <c r="L117" s="56"/>
      <c r="M117" s="56"/>
      <c r="N117" s="56"/>
      <c r="O117" s="56"/>
      <c r="P117" s="56"/>
      <c r="Q117" s="56"/>
      <c r="R117" s="56"/>
      <c r="S117" s="56"/>
      <c r="T117" s="56"/>
      <c r="U117" s="56"/>
      <c r="V117" s="56"/>
      <c r="W117" s="56"/>
      <c r="X117" s="56"/>
      <c r="Y117" s="56"/>
      <c r="Z117" s="56"/>
    </row>
    <row r="118" spans="1:26" ht="15.75" customHeight="1">
      <c r="A118" s="56"/>
      <c r="B118" s="56"/>
      <c r="C118" s="56"/>
      <c r="D118" s="56"/>
      <c r="E118" s="70"/>
      <c r="F118" s="70"/>
      <c r="G118" s="56"/>
      <c r="H118" s="56"/>
      <c r="I118" s="56"/>
      <c r="J118" s="56"/>
      <c r="K118" s="56"/>
      <c r="L118" s="56"/>
      <c r="M118" s="56"/>
      <c r="N118" s="56"/>
      <c r="O118" s="56"/>
      <c r="P118" s="56"/>
      <c r="Q118" s="56"/>
      <c r="R118" s="56"/>
      <c r="S118" s="56"/>
      <c r="T118" s="56"/>
      <c r="U118" s="56"/>
      <c r="V118" s="56"/>
      <c r="W118" s="56"/>
      <c r="X118" s="56"/>
      <c r="Y118" s="56"/>
      <c r="Z118" s="56"/>
    </row>
    <row r="119" spans="1:26" ht="15.75" customHeight="1">
      <c r="A119" s="56"/>
      <c r="B119" s="56"/>
      <c r="C119" s="56"/>
      <c r="D119" s="56"/>
      <c r="E119" s="70"/>
      <c r="F119" s="70"/>
      <c r="G119" s="56"/>
      <c r="H119" s="56"/>
      <c r="I119" s="56"/>
      <c r="J119" s="56"/>
      <c r="K119" s="56"/>
      <c r="L119" s="56"/>
      <c r="M119" s="56"/>
      <c r="N119" s="56"/>
      <c r="O119" s="56"/>
      <c r="P119" s="56"/>
      <c r="Q119" s="56"/>
      <c r="R119" s="56"/>
      <c r="S119" s="56"/>
      <c r="T119" s="56"/>
      <c r="U119" s="56"/>
      <c r="V119" s="56"/>
      <c r="W119" s="56"/>
      <c r="X119" s="56"/>
      <c r="Y119" s="56"/>
      <c r="Z119" s="56"/>
    </row>
    <row r="120" spans="1:26" ht="15.75" customHeight="1">
      <c r="A120" s="56"/>
      <c r="B120" s="56"/>
      <c r="C120" s="56"/>
      <c r="D120" s="56"/>
      <c r="E120" s="70"/>
      <c r="F120" s="70"/>
      <c r="G120" s="56"/>
      <c r="H120" s="56"/>
      <c r="I120" s="56"/>
      <c r="J120" s="56"/>
      <c r="K120" s="56"/>
      <c r="L120" s="56"/>
      <c r="M120" s="56"/>
      <c r="N120" s="56"/>
      <c r="O120" s="56"/>
      <c r="P120" s="56"/>
      <c r="Q120" s="56"/>
      <c r="R120" s="56"/>
      <c r="S120" s="56"/>
      <c r="T120" s="56"/>
      <c r="U120" s="56"/>
      <c r="V120" s="56"/>
      <c r="W120" s="56"/>
      <c r="X120" s="56"/>
      <c r="Y120" s="56"/>
      <c r="Z120" s="56"/>
    </row>
    <row r="121" spans="1:26" ht="15.75" customHeight="1">
      <c r="A121" s="56"/>
      <c r="B121" s="56"/>
      <c r="C121" s="56"/>
      <c r="D121" s="56"/>
      <c r="E121" s="70"/>
      <c r="F121" s="70"/>
      <c r="G121" s="56"/>
      <c r="H121" s="56"/>
      <c r="I121" s="56"/>
      <c r="J121" s="56"/>
      <c r="K121" s="56"/>
      <c r="L121" s="56"/>
      <c r="M121" s="56"/>
      <c r="N121" s="56"/>
      <c r="O121" s="56"/>
      <c r="P121" s="56"/>
      <c r="Q121" s="56"/>
      <c r="R121" s="56"/>
      <c r="S121" s="56"/>
      <c r="T121" s="56"/>
      <c r="U121" s="56"/>
      <c r="V121" s="56"/>
      <c r="W121" s="56"/>
      <c r="X121" s="56"/>
      <c r="Y121" s="56"/>
      <c r="Z121" s="56"/>
    </row>
    <row r="122" spans="1:26" ht="15.75" customHeight="1">
      <c r="A122" s="56"/>
      <c r="B122" s="56"/>
      <c r="C122" s="56"/>
      <c r="D122" s="56"/>
      <c r="E122" s="70"/>
      <c r="F122" s="70"/>
      <c r="G122" s="56"/>
      <c r="H122" s="56"/>
      <c r="I122" s="56"/>
      <c r="J122" s="56"/>
      <c r="K122" s="56"/>
      <c r="L122" s="56"/>
      <c r="M122" s="56"/>
      <c r="N122" s="56"/>
      <c r="O122" s="56"/>
      <c r="P122" s="56"/>
      <c r="Q122" s="56"/>
      <c r="R122" s="56"/>
      <c r="S122" s="56"/>
      <c r="T122" s="56"/>
      <c r="U122" s="56"/>
      <c r="V122" s="56"/>
      <c r="W122" s="56"/>
      <c r="X122" s="56"/>
      <c r="Y122" s="56"/>
      <c r="Z122" s="56"/>
    </row>
    <row r="123" spans="1:26" ht="15.75" customHeight="1">
      <c r="A123" s="56"/>
      <c r="B123" s="56"/>
      <c r="C123" s="56"/>
      <c r="D123" s="56"/>
      <c r="E123" s="70"/>
      <c r="F123" s="70"/>
      <c r="G123" s="56"/>
      <c r="H123" s="56"/>
      <c r="I123" s="56"/>
      <c r="J123" s="56"/>
      <c r="K123" s="56"/>
      <c r="L123" s="56"/>
      <c r="M123" s="56"/>
      <c r="N123" s="56"/>
      <c r="O123" s="56"/>
      <c r="P123" s="56"/>
      <c r="Q123" s="56"/>
      <c r="R123" s="56"/>
      <c r="S123" s="56"/>
      <c r="T123" s="56"/>
      <c r="U123" s="56"/>
      <c r="V123" s="56"/>
      <c r="W123" s="56"/>
      <c r="X123" s="56"/>
      <c r="Y123" s="56"/>
      <c r="Z123" s="56"/>
    </row>
    <row r="124" spans="1:26" ht="15.75" customHeight="1">
      <c r="A124" s="56"/>
      <c r="B124" s="56"/>
      <c r="C124" s="56"/>
      <c r="D124" s="56"/>
      <c r="E124" s="70"/>
      <c r="F124" s="70"/>
      <c r="G124" s="56"/>
      <c r="H124" s="56"/>
      <c r="I124" s="56"/>
      <c r="J124" s="56"/>
      <c r="K124" s="56"/>
      <c r="L124" s="56"/>
      <c r="M124" s="56"/>
      <c r="N124" s="56"/>
      <c r="O124" s="56"/>
      <c r="P124" s="56"/>
      <c r="Q124" s="56"/>
      <c r="R124" s="56"/>
      <c r="S124" s="56"/>
      <c r="T124" s="56"/>
      <c r="U124" s="56"/>
      <c r="V124" s="56"/>
      <c r="W124" s="56"/>
      <c r="X124" s="56"/>
      <c r="Y124" s="56"/>
      <c r="Z124" s="56"/>
    </row>
    <row r="125" spans="1:26" ht="15.75" customHeight="1">
      <c r="A125" s="56"/>
      <c r="B125" s="56"/>
      <c r="C125" s="56"/>
      <c r="D125" s="56"/>
      <c r="E125" s="70"/>
      <c r="F125" s="70"/>
      <c r="G125" s="56"/>
      <c r="H125" s="56"/>
      <c r="I125" s="56"/>
      <c r="J125" s="56"/>
      <c r="K125" s="56"/>
      <c r="L125" s="56"/>
      <c r="M125" s="56"/>
      <c r="N125" s="56"/>
      <c r="O125" s="56"/>
      <c r="P125" s="56"/>
      <c r="Q125" s="56"/>
      <c r="R125" s="56"/>
      <c r="S125" s="56"/>
      <c r="T125" s="56"/>
      <c r="U125" s="56"/>
      <c r="V125" s="56"/>
      <c r="W125" s="56"/>
      <c r="X125" s="56"/>
      <c r="Y125" s="56"/>
      <c r="Z125" s="56"/>
    </row>
    <row r="126" spans="1:26" ht="15.75" customHeight="1">
      <c r="A126" s="56"/>
      <c r="B126" s="56"/>
      <c r="C126" s="56"/>
      <c r="D126" s="56"/>
      <c r="E126" s="70"/>
      <c r="F126" s="70"/>
      <c r="G126" s="56"/>
      <c r="H126" s="56"/>
      <c r="I126" s="56"/>
      <c r="J126" s="56"/>
      <c r="K126" s="56"/>
      <c r="L126" s="56"/>
      <c r="M126" s="56"/>
      <c r="N126" s="56"/>
      <c r="O126" s="56"/>
      <c r="P126" s="56"/>
      <c r="Q126" s="56"/>
      <c r="R126" s="56"/>
      <c r="S126" s="56"/>
      <c r="T126" s="56"/>
      <c r="U126" s="56"/>
      <c r="V126" s="56"/>
      <c r="W126" s="56"/>
      <c r="X126" s="56"/>
      <c r="Y126" s="56"/>
      <c r="Z126" s="56"/>
    </row>
    <row r="127" spans="1:26" ht="15.75" customHeight="1">
      <c r="A127" s="56"/>
      <c r="B127" s="56"/>
      <c r="C127" s="56"/>
      <c r="D127" s="56"/>
      <c r="E127" s="70"/>
      <c r="F127" s="70"/>
      <c r="G127" s="56"/>
      <c r="H127" s="56"/>
      <c r="I127" s="56"/>
      <c r="J127" s="56"/>
      <c r="K127" s="56"/>
      <c r="L127" s="56"/>
      <c r="M127" s="56"/>
      <c r="N127" s="56"/>
      <c r="O127" s="56"/>
      <c r="P127" s="56"/>
      <c r="Q127" s="56"/>
      <c r="R127" s="56"/>
      <c r="S127" s="56"/>
      <c r="T127" s="56"/>
      <c r="U127" s="56"/>
      <c r="V127" s="56"/>
      <c r="W127" s="56"/>
      <c r="X127" s="56"/>
      <c r="Y127" s="56"/>
      <c r="Z127" s="56"/>
    </row>
    <row r="128" spans="1:26" ht="15.75" customHeight="1">
      <c r="A128" s="56"/>
      <c r="B128" s="56"/>
      <c r="C128" s="56"/>
      <c r="D128" s="56"/>
      <c r="E128" s="70"/>
      <c r="F128" s="70"/>
      <c r="G128" s="56"/>
      <c r="H128" s="56"/>
      <c r="I128" s="56"/>
      <c r="J128" s="56"/>
      <c r="K128" s="56"/>
      <c r="L128" s="56"/>
      <c r="M128" s="56"/>
      <c r="N128" s="56"/>
      <c r="O128" s="56"/>
      <c r="P128" s="56"/>
      <c r="Q128" s="56"/>
      <c r="R128" s="56"/>
      <c r="S128" s="56"/>
      <c r="T128" s="56"/>
      <c r="U128" s="56"/>
      <c r="V128" s="56"/>
      <c r="W128" s="56"/>
      <c r="X128" s="56"/>
      <c r="Y128" s="56"/>
      <c r="Z128" s="56"/>
    </row>
    <row r="129" spans="1:26" ht="15.75" customHeight="1">
      <c r="A129" s="56"/>
      <c r="B129" s="56"/>
      <c r="C129" s="56"/>
      <c r="D129" s="56"/>
      <c r="E129" s="70"/>
      <c r="F129" s="70"/>
      <c r="G129" s="56"/>
      <c r="H129" s="56"/>
      <c r="I129" s="56"/>
      <c r="J129" s="56"/>
      <c r="K129" s="56"/>
      <c r="L129" s="56"/>
      <c r="M129" s="56"/>
      <c r="N129" s="56"/>
      <c r="O129" s="56"/>
      <c r="P129" s="56"/>
      <c r="Q129" s="56"/>
      <c r="R129" s="56"/>
      <c r="S129" s="56"/>
      <c r="T129" s="56"/>
      <c r="U129" s="56"/>
      <c r="V129" s="56"/>
      <c r="W129" s="56"/>
      <c r="X129" s="56"/>
      <c r="Y129" s="56"/>
      <c r="Z129" s="56"/>
    </row>
    <row r="130" spans="1:26" ht="15.75" customHeight="1">
      <c r="A130" s="56"/>
      <c r="B130" s="56"/>
      <c r="C130" s="56"/>
      <c r="D130" s="56"/>
      <c r="E130" s="70"/>
      <c r="F130" s="70"/>
      <c r="G130" s="56"/>
      <c r="H130" s="56"/>
      <c r="I130" s="56"/>
      <c r="J130" s="56"/>
      <c r="K130" s="56"/>
      <c r="L130" s="56"/>
      <c r="M130" s="56"/>
      <c r="N130" s="56"/>
      <c r="O130" s="56"/>
      <c r="P130" s="56"/>
      <c r="Q130" s="56"/>
      <c r="R130" s="56"/>
      <c r="S130" s="56"/>
      <c r="T130" s="56"/>
      <c r="U130" s="56"/>
      <c r="V130" s="56"/>
      <c r="W130" s="56"/>
      <c r="X130" s="56"/>
      <c r="Y130" s="56"/>
      <c r="Z130" s="56"/>
    </row>
    <row r="131" spans="1:26" ht="15.75" customHeight="1">
      <c r="A131" s="56"/>
      <c r="B131" s="56"/>
      <c r="C131" s="56"/>
      <c r="D131" s="56"/>
      <c r="E131" s="70"/>
      <c r="F131" s="70"/>
      <c r="G131" s="56"/>
      <c r="H131" s="56"/>
      <c r="I131" s="56"/>
      <c r="J131" s="56"/>
      <c r="K131" s="56"/>
      <c r="L131" s="56"/>
      <c r="M131" s="56"/>
      <c r="N131" s="56"/>
      <c r="O131" s="56"/>
      <c r="P131" s="56"/>
      <c r="Q131" s="56"/>
      <c r="R131" s="56"/>
      <c r="S131" s="56"/>
      <c r="T131" s="56"/>
      <c r="U131" s="56"/>
      <c r="V131" s="56"/>
      <c r="W131" s="56"/>
      <c r="X131" s="56"/>
      <c r="Y131" s="56"/>
      <c r="Z131" s="56"/>
    </row>
    <row r="132" spans="1:26" ht="15.75" customHeight="1">
      <c r="A132" s="56"/>
      <c r="B132" s="56"/>
      <c r="C132" s="56"/>
      <c r="D132" s="56"/>
      <c r="E132" s="70"/>
      <c r="F132" s="70"/>
      <c r="G132" s="56"/>
      <c r="H132" s="56"/>
      <c r="I132" s="56"/>
      <c r="J132" s="56"/>
      <c r="K132" s="56"/>
      <c r="L132" s="56"/>
      <c r="M132" s="56"/>
      <c r="N132" s="56"/>
      <c r="O132" s="56"/>
      <c r="P132" s="56"/>
      <c r="Q132" s="56"/>
      <c r="R132" s="56"/>
      <c r="S132" s="56"/>
      <c r="T132" s="56"/>
      <c r="U132" s="56"/>
      <c r="V132" s="56"/>
      <c r="W132" s="56"/>
      <c r="X132" s="56"/>
      <c r="Y132" s="56"/>
      <c r="Z132" s="56"/>
    </row>
    <row r="133" spans="1:26" ht="15.75" customHeight="1">
      <c r="A133" s="56"/>
      <c r="B133" s="56"/>
      <c r="C133" s="56"/>
      <c r="D133" s="56"/>
      <c r="E133" s="70"/>
      <c r="F133" s="70"/>
      <c r="G133" s="56"/>
      <c r="H133" s="56"/>
      <c r="I133" s="56"/>
      <c r="J133" s="56"/>
      <c r="K133" s="56"/>
      <c r="L133" s="56"/>
      <c r="M133" s="56"/>
      <c r="N133" s="56"/>
      <c r="O133" s="56"/>
      <c r="P133" s="56"/>
      <c r="Q133" s="56"/>
      <c r="R133" s="56"/>
      <c r="S133" s="56"/>
      <c r="T133" s="56"/>
      <c r="U133" s="56"/>
      <c r="V133" s="56"/>
      <c r="W133" s="56"/>
      <c r="X133" s="56"/>
      <c r="Y133" s="56"/>
      <c r="Z133" s="56"/>
    </row>
    <row r="134" spans="1:26" ht="15.75" customHeight="1">
      <c r="A134" s="56"/>
      <c r="B134" s="56"/>
      <c r="C134" s="56"/>
      <c r="D134" s="56"/>
      <c r="E134" s="70"/>
      <c r="F134" s="70"/>
      <c r="G134" s="56"/>
      <c r="H134" s="56"/>
      <c r="I134" s="56"/>
      <c r="J134" s="56"/>
      <c r="K134" s="56"/>
      <c r="L134" s="56"/>
      <c r="M134" s="56"/>
      <c r="N134" s="56"/>
      <c r="O134" s="56"/>
      <c r="P134" s="56"/>
      <c r="Q134" s="56"/>
      <c r="R134" s="56"/>
      <c r="S134" s="56"/>
      <c r="T134" s="56"/>
      <c r="U134" s="56"/>
      <c r="V134" s="56"/>
      <c r="W134" s="56"/>
      <c r="X134" s="56"/>
      <c r="Y134" s="56"/>
      <c r="Z134" s="56"/>
    </row>
    <row r="135" spans="1:26" ht="15.75" customHeight="1">
      <c r="A135" s="56"/>
      <c r="B135" s="56"/>
      <c r="C135" s="56"/>
      <c r="D135" s="56"/>
      <c r="E135" s="70"/>
      <c r="F135" s="70"/>
      <c r="G135" s="56"/>
      <c r="H135" s="56"/>
      <c r="I135" s="56"/>
      <c r="J135" s="56"/>
      <c r="K135" s="56"/>
      <c r="L135" s="56"/>
      <c r="M135" s="56"/>
      <c r="N135" s="56"/>
      <c r="O135" s="56"/>
      <c r="P135" s="56"/>
      <c r="Q135" s="56"/>
      <c r="R135" s="56"/>
      <c r="S135" s="56"/>
      <c r="T135" s="56"/>
      <c r="U135" s="56"/>
      <c r="V135" s="56"/>
      <c r="W135" s="56"/>
      <c r="X135" s="56"/>
      <c r="Y135" s="56"/>
      <c r="Z135" s="56"/>
    </row>
    <row r="136" spans="1:26" ht="15.75" customHeight="1">
      <c r="A136" s="56"/>
      <c r="B136" s="56"/>
      <c r="C136" s="56"/>
      <c r="D136" s="56"/>
      <c r="E136" s="70"/>
      <c r="F136" s="70"/>
      <c r="G136" s="56"/>
      <c r="H136" s="56"/>
      <c r="I136" s="56"/>
      <c r="J136" s="56"/>
      <c r="K136" s="56"/>
      <c r="L136" s="56"/>
      <c r="M136" s="56"/>
      <c r="N136" s="56"/>
      <c r="O136" s="56"/>
      <c r="P136" s="56"/>
      <c r="Q136" s="56"/>
      <c r="R136" s="56"/>
      <c r="S136" s="56"/>
      <c r="T136" s="56"/>
      <c r="U136" s="56"/>
      <c r="V136" s="56"/>
      <c r="W136" s="56"/>
      <c r="X136" s="56"/>
      <c r="Y136" s="56"/>
      <c r="Z136" s="56"/>
    </row>
    <row r="137" spans="1:26" ht="15.75" customHeight="1">
      <c r="A137" s="56"/>
      <c r="B137" s="56"/>
      <c r="C137" s="56"/>
      <c r="D137" s="56"/>
      <c r="E137" s="70"/>
      <c r="F137" s="70"/>
      <c r="G137" s="56"/>
      <c r="H137" s="56"/>
      <c r="I137" s="56"/>
      <c r="J137" s="56"/>
      <c r="K137" s="56"/>
      <c r="L137" s="56"/>
      <c r="M137" s="56"/>
      <c r="N137" s="56"/>
      <c r="O137" s="56"/>
      <c r="P137" s="56"/>
      <c r="Q137" s="56"/>
      <c r="R137" s="56"/>
      <c r="S137" s="56"/>
      <c r="T137" s="56"/>
      <c r="U137" s="56"/>
      <c r="V137" s="56"/>
      <c r="W137" s="56"/>
      <c r="X137" s="56"/>
      <c r="Y137" s="56"/>
      <c r="Z137" s="56"/>
    </row>
    <row r="138" spans="1:26" ht="15.75" customHeight="1">
      <c r="A138" s="56"/>
      <c r="B138" s="56"/>
      <c r="C138" s="56"/>
      <c r="D138" s="56"/>
      <c r="E138" s="70"/>
      <c r="F138" s="70"/>
      <c r="G138" s="56"/>
      <c r="H138" s="56"/>
      <c r="I138" s="56"/>
      <c r="J138" s="56"/>
      <c r="K138" s="56"/>
      <c r="L138" s="56"/>
      <c r="M138" s="56"/>
      <c r="N138" s="56"/>
      <c r="O138" s="56"/>
      <c r="P138" s="56"/>
      <c r="Q138" s="56"/>
      <c r="R138" s="56"/>
      <c r="S138" s="56"/>
      <c r="T138" s="56"/>
      <c r="U138" s="56"/>
      <c r="V138" s="56"/>
      <c r="W138" s="56"/>
      <c r="X138" s="56"/>
      <c r="Y138" s="56"/>
      <c r="Z138" s="56"/>
    </row>
    <row r="139" spans="1:26" ht="15.75" customHeight="1">
      <c r="A139" s="56"/>
      <c r="B139" s="56"/>
      <c r="C139" s="56"/>
      <c r="D139" s="56"/>
      <c r="E139" s="70"/>
      <c r="F139" s="70"/>
      <c r="G139" s="56"/>
      <c r="H139" s="56"/>
      <c r="I139" s="56"/>
      <c r="J139" s="56"/>
      <c r="K139" s="56"/>
      <c r="L139" s="56"/>
      <c r="M139" s="56"/>
      <c r="N139" s="56"/>
      <c r="O139" s="56"/>
      <c r="P139" s="56"/>
      <c r="Q139" s="56"/>
      <c r="R139" s="56"/>
      <c r="S139" s="56"/>
      <c r="T139" s="56"/>
      <c r="U139" s="56"/>
      <c r="V139" s="56"/>
      <c r="W139" s="56"/>
      <c r="X139" s="56"/>
      <c r="Y139" s="56"/>
      <c r="Z139" s="56"/>
    </row>
    <row r="140" spans="1:26" ht="15.75" customHeight="1">
      <c r="A140" s="56"/>
      <c r="B140" s="56"/>
      <c r="C140" s="56"/>
      <c r="D140" s="56"/>
      <c r="E140" s="70"/>
      <c r="F140" s="70"/>
      <c r="G140" s="56"/>
      <c r="H140" s="56"/>
      <c r="I140" s="56"/>
      <c r="J140" s="56"/>
      <c r="K140" s="56"/>
      <c r="L140" s="56"/>
      <c r="M140" s="56"/>
      <c r="N140" s="56"/>
      <c r="O140" s="56"/>
      <c r="P140" s="56"/>
      <c r="Q140" s="56"/>
      <c r="R140" s="56"/>
      <c r="S140" s="56"/>
      <c r="T140" s="56"/>
      <c r="U140" s="56"/>
      <c r="V140" s="56"/>
      <c r="W140" s="56"/>
      <c r="X140" s="56"/>
      <c r="Y140" s="56"/>
      <c r="Z140" s="56"/>
    </row>
    <row r="141" spans="1:26" ht="15.75" customHeight="1">
      <c r="A141" s="56"/>
      <c r="B141" s="56"/>
      <c r="C141" s="56"/>
      <c r="D141" s="56"/>
      <c r="E141" s="70"/>
      <c r="F141" s="70"/>
      <c r="G141" s="56"/>
      <c r="H141" s="56"/>
      <c r="I141" s="56"/>
      <c r="J141" s="56"/>
      <c r="K141" s="56"/>
      <c r="L141" s="56"/>
      <c r="M141" s="56"/>
      <c r="N141" s="56"/>
      <c r="O141" s="56"/>
      <c r="P141" s="56"/>
      <c r="Q141" s="56"/>
      <c r="R141" s="56"/>
      <c r="S141" s="56"/>
      <c r="T141" s="56"/>
      <c r="U141" s="56"/>
      <c r="V141" s="56"/>
      <c r="W141" s="56"/>
      <c r="X141" s="56"/>
      <c r="Y141" s="56"/>
      <c r="Z141" s="56"/>
    </row>
    <row r="142" spans="1:26" ht="15.75" customHeight="1">
      <c r="A142" s="56"/>
      <c r="B142" s="56"/>
      <c r="C142" s="56"/>
      <c r="D142" s="56"/>
      <c r="E142" s="70"/>
      <c r="F142" s="70"/>
      <c r="G142" s="56"/>
      <c r="H142" s="56"/>
      <c r="I142" s="56"/>
      <c r="J142" s="56"/>
      <c r="K142" s="56"/>
      <c r="L142" s="56"/>
      <c r="M142" s="56"/>
      <c r="N142" s="56"/>
      <c r="O142" s="56"/>
      <c r="P142" s="56"/>
      <c r="Q142" s="56"/>
      <c r="R142" s="56"/>
      <c r="S142" s="56"/>
      <c r="T142" s="56"/>
      <c r="U142" s="56"/>
      <c r="V142" s="56"/>
      <c r="W142" s="56"/>
      <c r="X142" s="56"/>
      <c r="Y142" s="56"/>
      <c r="Z142" s="56"/>
    </row>
    <row r="143" spans="1:26" ht="15.75" customHeight="1">
      <c r="A143" s="56"/>
      <c r="B143" s="56"/>
      <c r="C143" s="56"/>
      <c r="D143" s="56"/>
      <c r="E143" s="70"/>
      <c r="F143" s="70"/>
      <c r="G143" s="56"/>
      <c r="H143" s="56"/>
      <c r="I143" s="56"/>
      <c r="J143" s="56"/>
      <c r="K143" s="56"/>
      <c r="L143" s="56"/>
      <c r="M143" s="56"/>
      <c r="N143" s="56"/>
      <c r="O143" s="56"/>
      <c r="P143" s="56"/>
      <c r="Q143" s="56"/>
      <c r="R143" s="56"/>
      <c r="S143" s="56"/>
      <c r="T143" s="56"/>
      <c r="U143" s="56"/>
      <c r="V143" s="56"/>
      <c r="W143" s="56"/>
      <c r="X143" s="56"/>
      <c r="Y143" s="56"/>
      <c r="Z143" s="56"/>
    </row>
    <row r="144" spans="1:26" ht="15.75" customHeight="1">
      <c r="A144" s="56"/>
      <c r="B144" s="56"/>
      <c r="C144" s="56"/>
      <c r="D144" s="56"/>
      <c r="E144" s="70"/>
      <c r="F144" s="70"/>
      <c r="G144" s="56"/>
      <c r="H144" s="56"/>
      <c r="I144" s="56"/>
      <c r="J144" s="56"/>
      <c r="K144" s="56"/>
      <c r="L144" s="56"/>
      <c r="M144" s="56"/>
      <c r="N144" s="56"/>
      <c r="O144" s="56"/>
      <c r="P144" s="56"/>
      <c r="Q144" s="56"/>
      <c r="R144" s="56"/>
      <c r="S144" s="56"/>
      <c r="T144" s="56"/>
      <c r="U144" s="56"/>
      <c r="V144" s="56"/>
      <c r="W144" s="56"/>
      <c r="X144" s="56"/>
      <c r="Y144" s="56"/>
      <c r="Z144" s="56"/>
    </row>
    <row r="145" spans="1:26" ht="15.75" customHeight="1">
      <c r="A145" s="56"/>
      <c r="B145" s="56"/>
      <c r="C145" s="56"/>
      <c r="D145" s="56"/>
      <c r="E145" s="70"/>
      <c r="F145" s="70"/>
      <c r="G145" s="56"/>
      <c r="H145" s="56"/>
      <c r="I145" s="56"/>
      <c r="J145" s="56"/>
      <c r="K145" s="56"/>
      <c r="L145" s="56"/>
      <c r="M145" s="56"/>
      <c r="N145" s="56"/>
      <c r="O145" s="56"/>
      <c r="P145" s="56"/>
      <c r="Q145" s="56"/>
      <c r="R145" s="56"/>
      <c r="S145" s="56"/>
      <c r="T145" s="56"/>
      <c r="U145" s="56"/>
      <c r="V145" s="56"/>
      <c r="W145" s="56"/>
      <c r="X145" s="56"/>
      <c r="Y145" s="56"/>
      <c r="Z145" s="56"/>
    </row>
    <row r="146" spans="1:26" ht="15.75" customHeight="1">
      <c r="A146" s="56"/>
      <c r="B146" s="56"/>
      <c r="C146" s="56"/>
      <c r="D146" s="56"/>
      <c r="E146" s="70"/>
      <c r="F146" s="70"/>
      <c r="G146" s="56"/>
      <c r="H146" s="56"/>
      <c r="I146" s="56"/>
      <c r="J146" s="56"/>
      <c r="K146" s="56"/>
      <c r="L146" s="56"/>
      <c r="M146" s="56"/>
      <c r="N146" s="56"/>
      <c r="O146" s="56"/>
      <c r="P146" s="56"/>
      <c r="Q146" s="56"/>
      <c r="R146" s="56"/>
      <c r="S146" s="56"/>
      <c r="T146" s="56"/>
      <c r="U146" s="56"/>
      <c r="V146" s="56"/>
      <c r="W146" s="56"/>
      <c r="X146" s="56"/>
      <c r="Y146" s="56"/>
      <c r="Z146" s="56"/>
    </row>
    <row r="147" spans="1:26" ht="15.75" customHeight="1">
      <c r="A147" s="56"/>
      <c r="B147" s="56"/>
      <c r="C147" s="56"/>
      <c r="D147" s="56"/>
      <c r="E147" s="70"/>
      <c r="F147" s="70"/>
      <c r="G147" s="56"/>
      <c r="H147" s="56"/>
      <c r="I147" s="56"/>
      <c r="J147" s="56"/>
      <c r="K147" s="56"/>
      <c r="L147" s="56"/>
      <c r="M147" s="56"/>
      <c r="N147" s="56"/>
      <c r="O147" s="56"/>
      <c r="P147" s="56"/>
      <c r="Q147" s="56"/>
      <c r="R147" s="56"/>
      <c r="S147" s="56"/>
      <c r="T147" s="56"/>
      <c r="U147" s="56"/>
      <c r="V147" s="56"/>
      <c r="W147" s="56"/>
      <c r="X147" s="56"/>
      <c r="Y147" s="56"/>
      <c r="Z147" s="56"/>
    </row>
    <row r="148" spans="1:26" ht="15.75" customHeight="1">
      <c r="A148" s="56"/>
      <c r="B148" s="56"/>
      <c r="C148" s="56"/>
      <c r="D148" s="56"/>
      <c r="E148" s="70"/>
      <c r="F148" s="70"/>
      <c r="G148" s="56"/>
      <c r="H148" s="56"/>
      <c r="I148" s="56"/>
      <c r="J148" s="56"/>
      <c r="K148" s="56"/>
      <c r="L148" s="56"/>
      <c r="M148" s="56"/>
      <c r="N148" s="56"/>
      <c r="O148" s="56"/>
      <c r="P148" s="56"/>
      <c r="Q148" s="56"/>
      <c r="R148" s="56"/>
      <c r="S148" s="56"/>
      <c r="T148" s="56"/>
      <c r="U148" s="56"/>
      <c r="V148" s="56"/>
      <c r="W148" s="56"/>
      <c r="X148" s="56"/>
      <c r="Y148" s="56"/>
      <c r="Z148" s="56"/>
    </row>
    <row r="149" spans="1:26" ht="15.75" customHeight="1">
      <c r="A149" s="56"/>
      <c r="B149" s="56"/>
      <c r="C149" s="56"/>
      <c r="D149" s="56"/>
      <c r="E149" s="70"/>
      <c r="F149" s="70"/>
      <c r="G149" s="56"/>
      <c r="H149" s="56"/>
      <c r="I149" s="56"/>
      <c r="J149" s="56"/>
      <c r="K149" s="56"/>
      <c r="L149" s="56"/>
      <c r="M149" s="56"/>
      <c r="N149" s="56"/>
      <c r="O149" s="56"/>
      <c r="P149" s="56"/>
      <c r="Q149" s="56"/>
      <c r="R149" s="56"/>
      <c r="S149" s="56"/>
      <c r="T149" s="56"/>
      <c r="U149" s="56"/>
      <c r="V149" s="56"/>
      <c r="W149" s="56"/>
      <c r="X149" s="56"/>
      <c r="Y149" s="56"/>
      <c r="Z149" s="56"/>
    </row>
    <row r="150" spans="1:26" ht="15.75" customHeight="1">
      <c r="A150" s="56"/>
      <c r="B150" s="56"/>
      <c r="C150" s="56"/>
      <c r="D150" s="56"/>
      <c r="E150" s="70"/>
      <c r="F150" s="70"/>
      <c r="G150" s="56"/>
      <c r="H150" s="56"/>
      <c r="I150" s="56"/>
      <c r="J150" s="56"/>
      <c r="K150" s="56"/>
      <c r="L150" s="56"/>
      <c r="M150" s="56"/>
      <c r="N150" s="56"/>
      <c r="O150" s="56"/>
      <c r="P150" s="56"/>
      <c r="Q150" s="56"/>
      <c r="R150" s="56"/>
      <c r="S150" s="56"/>
      <c r="T150" s="56"/>
      <c r="U150" s="56"/>
      <c r="V150" s="56"/>
      <c r="W150" s="56"/>
      <c r="X150" s="56"/>
      <c r="Y150" s="56"/>
      <c r="Z150" s="56"/>
    </row>
    <row r="151" spans="1:26" ht="15.75" customHeight="1">
      <c r="A151" s="56"/>
      <c r="B151" s="56"/>
      <c r="C151" s="56"/>
      <c r="D151" s="56"/>
      <c r="E151" s="70"/>
      <c r="F151" s="70"/>
      <c r="G151" s="56"/>
      <c r="H151" s="56"/>
      <c r="I151" s="56"/>
      <c r="J151" s="56"/>
      <c r="K151" s="56"/>
      <c r="L151" s="56"/>
      <c r="M151" s="56"/>
      <c r="N151" s="56"/>
      <c r="O151" s="56"/>
      <c r="P151" s="56"/>
      <c r="Q151" s="56"/>
      <c r="R151" s="56"/>
      <c r="S151" s="56"/>
      <c r="T151" s="56"/>
      <c r="U151" s="56"/>
      <c r="V151" s="56"/>
      <c r="W151" s="56"/>
      <c r="X151" s="56"/>
      <c r="Y151" s="56"/>
      <c r="Z151" s="56"/>
    </row>
    <row r="152" spans="1:26" ht="15.75" customHeight="1">
      <c r="A152" s="56"/>
      <c r="B152" s="56"/>
      <c r="C152" s="56"/>
      <c r="D152" s="56"/>
      <c r="E152" s="70"/>
      <c r="F152" s="70"/>
      <c r="G152" s="56"/>
      <c r="H152" s="56"/>
      <c r="I152" s="56"/>
      <c r="J152" s="56"/>
      <c r="K152" s="56"/>
      <c r="L152" s="56"/>
      <c r="M152" s="56"/>
      <c r="N152" s="56"/>
      <c r="O152" s="56"/>
      <c r="P152" s="56"/>
      <c r="Q152" s="56"/>
      <c r="R152" s="56"/>
      <c r="S152" s="56"/>
      <c r="T152" s="56"/>
      <c r="U152" s="56"/>
      <c r="V152" s="56"/>
      <c r="W152" s="56"/>
      <c r="X152" s="56"/>
      <c r="Y152" s="56"/>
      <c r="Z152" s="56"/>
    </row>
    <row r="153" spans="1:26" ht="15.75" customHeight="1">
      <c r="A153" s="56"/>
      <c r="B153" s="56"/>
      <c r="C153" s="56"/>
      <c r="D153" s="56"/>
      <c r="E153" s="70"/>
      <c r="F153" s="70"/>
      <c r="G153" s="56"/>
      <c r="H153" s="56"/>
      <c r="I153" s="56"/>
      <c r="J153" s="56"/>
      <c r="K153" s="56"/>
      <c r="L153" s="56"/>
      <c r="M153" s="56"/>
      <c r="N153" s="56"/>
      <c r="O153" s="56"/>
      <c r="P153" s="56"/>
      <c r="Q153" s="56"/>
      <c r="R153" s="56"/>
      <c r="S153" s="56"/>
      <c r="T153" s="56"/>
      <c r="U153" s="56"/>
      <c r="V153" s="56"/>
      <c r="W153" s="56"/>
      <c r="X153" s="56"/>
      <c r="Y153" s="56"/>
      <c r="Z153" s="56"/>
    </row>
    <row r="154" spans="1:26" ht="15.75" customHeight="1">
      <c r="A154" s="56"/>
      <c r="B154" s="56"/>
      <c r="C154" s="56"/>
      <c r="D154" s="56"/>
      <c r="E154" s="70"/>
      <c r="F154" s="70"/>
      <c r="G154" s="56"/>
      <c r="H154" s="56"/>
      <c r="I154" s="56"/>
      <c r="J154" s="56"/>
      <c r="K154" s="56"/>
      <c r="L154" s="56"/>
      <c r="M154" s="56"/>
      <c r="N154" s="56"/>
      <c r="O154" s="56"/>
      <c r="P154" s="56"/>
      <c r="Q154" s="56"/>
      <c r="R154" s="56"/>
      <c r="S154" s="56"/>
      <c r="T154" s="56"/>
      <c r="U154" s="56"/>
      <c r="V154" s="56"/>
      <c r="W154" s="56"/>
      <c r="X154" s="56"/>
      <c r="Y154" s="56"/>
      <c r="Z154" s="56"/>
    </row>
    <row r="155" spans="1:26" ht="15.75" customHeight="1">
      <c r="A155" s="56"/>
      <c r="B155" s="56"/>
      <c r="C155" s="56"/>
      <c r="D155" s="56"/>
      <c r="E155" s="70"/>
      <c r="F155" s="70"/>
      <c r="G155" s="56"/>
      <c r="H155" s="56"/>
      <c r="I155" s="56"/>
      <c r="J155" s="56"/>
      <c r="K155" s="56"/>
      <c r="L155" s="56"/>
      <c r="M155" s="56"/>
      <c r="N155" s="56"/>
      <c r="O155" s="56"/>
      <c r="P155" s="56"/>
      <c r="Q155" s="56"/>
      <c r="R155" s="56"/>
      <c r="S155" s="56"/>
      <c r="T155" s="56"/>
      <c r="U155" s="56"/>
      <c r="V155" s="56"/>
      <c r="W155" s="56"/>
      <c r="X155" s="56"/>
      <c r="Y155" s="56"/>
      <c r="Z155" s="56"/>
    </row>
    <row r="156" spans="1:26" ht="15.75" customHeight="1">
      <c r="A156" s="56"/>
      <c r="B156" s="56"/>
      <c r="C156" s="56"/>
      <c r="D156" s="56"/>
      <c r="E156" s="70"/>
      <c r="F156" s="70"/>
      <c r="G156" s="56"/>
      <c r="H156" s="56"/>
      <c r="I156" s="56"/>
      <c r="J156" s="56"/>
      <c r="K156" s="56"/>
      <c r="L156" s="56"/>
      <c r="M156" s="56"/>
      <c r="N156" s="56"/>
      <c r="O156" s="56"/>
      <c r="P156" s="56"/>
      <c r="Q156" s="56"/>
      <c r="R156" s="56"/>
      <c r="S156" s="56"/>
      <c r="T156" s="56"/>
      <c r="U156" s="56"/>
      <c r="V156" s="56"/>
      <c r="W156" s="56"/>
      <c r="X156" s="56"/>
      <c r="Y156" s="56"/>
      <c r="Z156" s="56"/>
    </row>
    <row r="157" spans="1:26" ht="15.75" customHeight="1">
      <c r="A157" s="56"/>
      <c r="B157" s="56"/>
      <c r="C157" s="56"/>
      <c r="D157" s="56"/>
      <c r="E157" s="70"/>
      <c r="F157" s="70"/>
      <c r="G157" s="56"/>
      <c r="H157" s="56"/>
      <c r="I157" s="56"/>
      <c r="J157" s="56"/>
      <c r="K157" s="56"/>
      <c r="L157" s="56"/>
      <c r="M157" s="56"/>
      <c r="N157" s="56"/>
      <c r="O157" s="56"/>
      <c r="P157" s="56"/>
      <c r="Q157" s="56"/>
      <c r="R157" s="56"/>
      <c r="S157" s="56"/>
      <c r="T157" s="56"/>
      <c r="U157" s="56"/>
      <c r="V157" s="56"/>
      <c r="W157" s="56"/>
      <c r="X157" s="56"/>
      <c r="Y157" s="56"/>
      <c r="Z157" s="56"/>
    </row>
    <row r="158" spans="1:26" ht="15.75" customHeight="1">
      <c r="A158" s="56"/>
      <c r="B158" s="56"/>
      <c r="C158" s="56"/>
      <c r="D158" s="56"/>
      <c r="E158" s="70"/>
      <c r="F158" s="70"/>
      <c r="G158" s="56"/>
      <c r="H158" s="56"/>
      <c r="I158" s="56"/>
      <c r="J158" s="56"/>
      <c r="K158" s="56"/>
      <c r="L158" s="56"/>
      <c r="M158" s="56"/>
      <c r="N158" s="56"/>
      <c r="O158" s="56"/>
      <c r="P158" s="56"/>
      <c r="Q158" s="56"/>
      <c r="R158" s="56"/>
      <c r="S158" s="56"/>
      <c r="T158" s="56"/>
      <c r="U158" s="56"/>
      <c r="V158" s="56"/>
      <c r="W158" s="56"/>
      <c r="X158" s="56"/>
      <c r="Y158" s="56"/>
      <c r="Z158" s="56"/>
    </row>
    <row r="159" spans="1:26" ht="15.75" customHeight="1">
      <c r="A159" s="56"/>
      <c r="B159" s="56"/>
      <c r="C159" s="56"/>
      <c r="D159" s="56"/>
      <c r="E159" s="70"/>
      <c r="F159" s="70"/>
      <c r="G159" s="56"/>
      <c r="H159" s="56"/>
      <c r="I159" s="56"/>
      <c r="J159" s="56"/>
      <c r="K159" s="56"/>
      <c r="L159" s="56"/>
      <c r="M159" s="56"/>
      <c r="N159" s="56"/>
      <c r="O159" s="56"/>
      <c r="P159" s="56"/>
      <c r="Q159" s="56"/>
      <c r="R159" s="56"/>
      <c r="S159" s="56"/>
      <c r="T159" s="56"/>
      <c r="U159" s="56"/>
      <c r="V159" s="56"/>
      <c r="W159" s="56"/>
      <c r="X159" s="56"/>
      <c r="Y159" s="56"/>
      <c r="Z159" s="56"/>
    </row>
    <row r="160" spans="1:26" ht="15.75" customHeight="1">
      <c r="A160" s="56"/>
      <c r="B160" s="56"/>
      <c r="C160" s="56"/>
      <c r="D160" s="56"/>
      <c r="E160" s="70"/>
      <c r="F160" s="70"/>
      <c r="G160" s="56"/>
      <c r="H160" s="56"/>
      <c r="I160" s="56"/>
      <c r="J160" s="56"/>
      <c r="K160" s="56"/>
      <c r="L160" s="56"/>
      <c r="M160" s="56"/>
      <c r="N160" s="56"/>
      <c r="O160" s="56"/>
      <c r="P160" s="56"/>
      <c r="Q160" s="56"/>
      <c r="R160" s="56"/>
      <c r="S160" s="56"/>
      <c r="T160" s="56"/>
      <c r="U160" s="56"/>
      <c r="V160" s="56"/>
      <c r="W160" s="56"/>
      <c r="X160" s="56"/>
      <c r="Y160" s="56"/>
      <c r="Z160" s="56"/>
    </row>
    <row r="161" spans="1:26" ht="15.75" customHeight="1">
      <c r="A161" s="56"/>
      <c r="B161" s="56"/>
      <c r="C161" s="56"/>
      <c r="D161" s="56"/>
      <c r="E161" s="70"/>
      <c r="F161" s="70"/>
      <c r="G161" s="56"/>
      <c r="H161" s="56"/>
      <c r="I161" s="56"/>
      <c r="J161" s="56"/>
      <c r="K161" s="56"/>
      <c r="L161" s="56"/>
      <c r="M161" s="56"/>
      <c r="N161" s="56"/>
      <c r="O161" s="56"/>
      <c r="P161" s="56"/>
      <c r="Q161" s="56"/>
      <c r="R161" s="56"/>
      <c r="S161" s="56"/>
      <c r="T161" s="56"/>
      <c r="U161" s="56"/>
      <c r="V161" s="56"/>
      <c r="W161" s="56"/>
      <c r="X161" s="56"/>
      <c r="Y161" s="56"/>
      <c r="Z161" s="56"/>
    </row>
    <row r="162" spans="1:26" ht="15.75" customHeight="1">
      <c r="A162" s="56"/>
      <c r="B162" s="56"/>
      <c r="C162" s="56"/>
      <c r="D162" s="56"/>
      <c r="E162" s="70"/>
      <c r="F162" s="70"/>
      <c r="G162" s="56"/>
      <c r="H162" s="56"/>
      <c r="I162" s="56"/>
      <c r="J162" s="56"/>
      <c r="K162" s="56"/>
      <c r="L162" s="56"/>
      <c r="M162" s="56"/>
      <c r="N162" s="56"/>
      <c r="O162" s="56"/>
      <c r="P162" s="56"/>
      <c r="Q162" s="56"/>
      <c r="R162" s="56"/>
      <c r="S162" s="56"/>
      <c r="T162" s="56"/>
      <c r="U162" s="56"/>
      <c r="V162" s="56"/>
      <c r="W162" s="56"/>
      <c r="X162" s="56"/>
      <c r="Y162" s="56"/>
      <c r="Z162" s="56"/>
    </row>
    <row r="163" spans="1:26" ht="15.75" customHeight="1">
      <c r="A163" s="56"/>
      <c r="B163" s="56"/>
      <c r="C163" s="56"/>
      <c r="D163" s="56"/>
      <c r="E163" s="70"/>
      <c r="F163" s="70"/>
      <c r="G163" s="56"/>
      <c r="H163" s="56"/>
      <c r="I163" s="56"/>
      <c r="J163" s="56"/>
      <c r="K163" s="56"/>
      <c r="L163" s="56"/>
      <c r="M163" s="56"/>
      <c r="N163" s="56"/>
      <c r="O163" s="56"/>
      <c r="P163" s="56"/>
      <c r="Q163" s="56"/>
      <c r="R163" s="56"/>
      <c r="S163" s="56"/>
      <c r="T163" s="56"/>
      <c r="U163" s="56"/>
      <c r="V163" s="56"/>
      <c r="W163" s="56"/>
      <c r="X163" s="56"/>
      <c r="Y163" s="56"/>
      <c r="Z163" s="56"/>
    </row>
    <row r="164" spans="1:26" ht="15.75" customHeight="1">
      <c r="A164" s="56"/>
      <c r="B164" s="56"/>
      <c r="C164" s="56"/>
      <c r="D164" s="56"/>
      <c r="E164" s="70"/>
      <c r="F164" s="70"/>
      <c r="G164" s="56"/>
      <c r="H164" s="56"/>
      <c r="I164" s="56"/>
      <c r="J164" s="56"/>
      <c r="K164" s="56"/>
      <c r="L164" s="56"/>
      <c r="M164" s="56"/>
      <c r="N164" s="56"/>
      <c r="O164" s="56"/>
      <c r="P164" s="56"/>
      <c r="Q164" s="56"/>
      <c r="R164" s="56"/>
      <c r="S164" s="56"/>
      <c r="T164" s="56"/>
      <c r="U164" s="56"/>
      <c r="V164" s="56"/>
      <c r="W164" s="56"/>
      <c r="X164" s="56"/>
      <c r="Y164" s="56"/>
      <c r="Z164" s="56"/>
    </row>
    <row r="165" spans="1:26" ht="15.75" customHeight="1">
      <c r="A165" s="56"/>
      <c r="B165" s="56"/>
      <c r="C165" s="56"/>
      <c r="D165" s="56"/>
      <c r="E165" s="70"/>
      <c r="F165" s="70"/>
      <c r="G165" s="56"/>
      <c r="H165" s="56"/>
      <c r="I165" s="56"/>
      <c r="J165" s="56"/>
      <c r="K165" s="56"/>
      <c r="L165" s="56"/>
      <c r="M165" s="56"/>
      <c r="N165" s="56"/>
      <c r="O165" s="56"/>
      <c r="P165" s="56"/>
      <c r="Q165" s="56"/>
      <c r="R165" s="56"/>
      <c r="S165" s="56"/>
      <c r="T165" s="56"/>
      <c r="U165" s="56"/>
      <c r="V165" s="56"/>
      <c r="W165" s="56"/>
      <c r="X165" s="56"/>
      <c r="Y165" s="56"/>
      <c r="Z165" s="56"/>
    </row>
    <row r="166" spans="1:26" ht="15.75" customHeight="1">
      <c r="A166" s="56"/>
      <c r="B166" s="56"/>
      <c r="C166" s="56"/>
      <c r="D166" s="56"/>
      <c r="E166" s="70"/>
      <c r="F166" s="70"/>
      <c r="G166" s="56"/>
      <c r="H166" s="56"/>
      <c r="I166" s="56"/>
      <c r="J166" s="56"/>
      <c r="K166" s="56"/>
      <c r="L166" s="56"/>
      <c r="M166" s="56"/>
      <c r="N166" s="56"/>
      <c r="O166" s="56"/>
      <c r="P166" s="56"/>
      <c r="Q166" s="56"/>
      <c r="R166" s="56"/>
      <c r="S166" s="56"/>
      <c r="T166" s="56"/>
      <c r="U166" s="56"/>
      <c r="V166" s="56"/>
      <c r="W166" s="56"/>
      <c r="X166" s="56"/>
      <c r="Y166" s="56"/>
      <c r="Z166" s="56"/>
    </row>
    <row r="167" spans="1:26" ht="15.75" customHeight="1">
      <c r="A167" s="56"/>
      <c r="B167" s="56"/>
      <c r="C167" s="56"/>
      <c r="D167" s="56"/>
      <c r="E167" s="70"/>
      <c r="F167" s="70"/>
      <c r="G167" s="56"/>
      <c r="H167" s="56"/>
      <c r="I167" s="56"/>
      <c r="J167" s="56"/>
      <c r="K167" s="56"/>
      <c r="L167" s="56"/>
      <c r="M167" s="56"/>
      <c r="N167" s="56"/>
      <c r="O167" s="56"/>
      <c r="P167" s="56"/>
      <c r="Q167" s="56"/>
      <c r="R167" s="56"/>
      <c r="S167" s="56"/>
      <c r="T167" s="56"/>
      <c r="U167" s="56"/>
      <c r="V167" s="56"/>
      <c r="W167" s="56"/>
      <c r="X167" s="56"/>
      <c r="Y167" s="56"/>
      <c r="Z167" s="56"/>
    </row>
    <row r="168" spans="1:26" ht="15.75" customHeight="1">
      <c r="A168" s="56"/>
      <c r="B168" s="56"/>
      <c r="C168" s="56"/>
      <c r="D168" s="56"/>
      <c r="E168" s="70"/>
      <c r="F168" s="70"/>
      <c r="G168" s="56"/>
      <c r="H168" s="56"/>
      <c r="I168" s="56"/>
      <c r="J168" s="56"/>
      <c r="K168" s="56"/>
      <c r="L168" s="56"/>
      <c r="M168" s="56"/>
      <c r="N168" s="56"/>
      <c r="O168" s="56"/>
      <c r="P168" s="56"/>
      <c r="Q168" s="56"/>
      <c r="R168" s="56"/>
      <c r="S168" s="56"/>
      <c r="T168" s="56"/>
      <c r="U168" s="56"/>
      <c r="V168" s="56"/>
      <c r="W168" s="56"/>
      <c r="X168" s="56"/>
      <c r="Y168" s="56"/>
      <c r="Z168" s="56"/>
    </row>
    <row r="169" spans="1:26" ht="15.75" customHeight="1">
      <c r="A169" s="56"/>
      <c r="B169" s="56"/>
      <c r="C169" s="56"/>
      <c r="D169" s="56"/>
      <c r="E169" s="70"/>
      <c r="F169" s="70"/>
      <c r="G169" s="56"/>
      <c r="H169" s="56"/>
      <c r="I169" s="56"/>
      <c r="J169" s="56"/>
      <c r="K169" s="56"/>
      <c r="L169" s="56"/>
      <c r="M169" s="56"/>
      <c r="N169" s="56"/>
      <c r="O169" s="56"/>
      <c r="P169" s="56"/>
      <c r="Q169" s="56"/>
      <c r="R169" s="56"/>
      <c r="S169" s="56"/>
      <c r="T169" s="56"/>
      <c r="U169" s="56"/>
      <c r="V169" s="56"/>
      <c r="W169" s="56"/>
      <c r="X169" s="56"/>
      <c r="Y169" s="56"/>
      <c r="Z169" s="56"/>
    </row>
    <row r="170" spans="1:26" ht="15.75" customHeight="1">
      <c r="A170" s="56"/>
      <c r="B170" s="56"/>
      <c r="C170" s="56"/>
      <c r="D170" s="56"/>
      <c r="E170" s="70"/>
      <c r="F170" s="70"/>
      <c r="G170" s="56"/>
      <c r="H170" s="56"/>
      <c r="I170" s="56"/>
      <c r="J170" s="56"/>
      <c r="K170" s="56"/>
      <c r="L170" s="56"/>
      <c r="M170" s="56"/>
      <c r="N170" s="56"/>
      <c r="O170" s="56"/>
      <c r="P170" s="56"/>
      <c r="Q170" s="56"/>
      <c r="R170" s="56"/>
      <c r="S170" s="56"/>
      <c r="T170" s="56"/>
      <c r="U170" s="56"/>
      <c r="V170" s="56"/>
      <c r="W170" s="56"/>
      <c r="X170" s="56"/>
      <c r="Y170" s="56"/>
      <c r="Z170" s="56"/>
    </row>
    <row r="171" spans="1:26" ht="15.75" customHeight="1">
      <c r="A171" s="56"/>
      <c r="B171" s="56"/>
      <c r="C171" s="56"/>
      <c r="D171" s="56"/>
      <c r="E171" s="70"/>
      <c r="F171" s="70"/>
      <c r="G171" s="56"/>
      <c r="H171" s="56"/>
      <c r="I171" s="56"/>
      <c r="J171" s="56"/>
      <c r="K171" s="56"/>
      <c r="L171" s="56"/>
      <c r="M171" s="56"/>
      <c r="N171" s="56"/>
      <c r="O171" s="56"/>
      <c r="P171" s="56"/>
      <c r="Q171" s="56"/>
      <c r="R171" s="56"/>
      <c r="S171" s="56"/>
      <c r="T171" s="56"/>
      <c r="U171" s="56"/>
      <c r="V171" s="56"/>
      <c r="W171" s="56"/>
      <c r="X171" s="56"/>
      <c r="Y171" s="56"/>
      <c r="Z171" s="56"/>
    </row>
    <row r="172" spans="1:26" ht="15.75" customHeight="1">
      <c r="A172" s="56"/>
      <c r="B172" s="56"/>
      <c r="C172" s="56"/>
      <c r="D172" s="56"/>
      <c r="E172" s="70"/>
      <c r="F172" s="70"/>
      <c r="G172" s="56"/>
      <c r="H172" s="56"/>
      <c r="I172" s="56"/>
      <c r="J172" s="56"/>
      <c r="K172" s="56"/>
      <c r="L172" s="56"/>
      <c r="M172" s="56"/>
      <c r="N172" s="56"/>
      <c r="O172" s="56"/>
      <c r="P172" s="56"/>
      <c r="Q172" s="56"/>
      <c r="R172" s="56"/>
      <c r="S172" s="56"/>
      <c r="T172" s="56"/>
      <c r="U172" s="56"/>
      <c r="V172" s="56"/>
      <c r="W172" s="56"/>
      <c r="X172" s="56"/>
      <c r="Y172" s="56"/>
      <c r="Z172" s="56"/>
    </row>
    <row r="173" spans="1:26" ht="15.75" customHeight="1">
      <c r="A173" s="56"/>
      <c r="B173" s="56"/>
      <c r="C173" s="56"/>
      <c r="D173" s="56"/>
      <c r="E173" s="70"/>
      <c r="F173" s="70"/>
      <c r="G173" s="56"/>
      <c r="H173" s="56"/>
      <c r="I173" s="56"/>
      <c r="J173" s="56"/>
      <c r="K173" s="56"/>
      <c r="L173" s="56"/>
      <c r="M173" s="56"/>
      <c r="N173" s="56"/>
      <c r="O173" s="56"/>
      <c r="P173" s="56"/>
      <c r="Q173" s="56"/>
      <c r="R173" s="56"/>
      <c r="S173" s="56"/>
      <c r="T173" s="56"/>
      <c r="U173" s="56"/>
      <c r="V173" s="56"/>
      <c r="W173" s="56"/>
      <c r="X173" s="56"/>
      <c r="Y173" s="56"/>
      <c r="Z173" s="56"/>
    </row>
    <row r="174" spans="1:26" ht="15.75" customHeight="1">
      <c r="A174" s="56"/>
      <c r="B174" s="56"/>
      <c r="C174" s="56"/>
      <c r="D174" s="56"/>
      <c r="E174" s="70"/>
      <c r="F174" s="70"/>
      <c r="G174" s="56"/>
      <c r="H174" s="56"/>
      <c r="I174" s="56"/>
      <c r="J174" s="56"/>
      <c r="K174" s="56"/>
      <c r="L174" s="56"/>
      <c r="M174" s="56"/>
      <c r="N174" s="56"/>
      <c r="O174" s="56"/>
      <c r="P174" s="56"/>
      <c r="Q174" s="56"/>
      <c r="R174" s="56"/>
      <c r="S174" s="56"/>
      <c r="T174" s="56"/>
      <c r="U174" s="56"/>
      <c r="V174" s="56"/>
      <c r="W174" s="56"/>
      <c r="X174" s="56"/>
      <c r="Y174" s="56"/>
      <c r="Z174" s="56"/>
    </row>
    <row r="175" spans="1:26" ht="15.75" customHeight="1">
      <c r="A175" s="56"/>
      <c r="B175" s="56"/>
      <c r="C175" s="56"/>
      <c r="D175" s="56"/>
      <c r="E175" s="70"/>
      <c r="F175" s="70"/>
      <c r="G175" s="56"/>
      <c r="H175" s="56"/>
      <c r="I175" s="56"/>
      <c r="J175" s="56"/>
      <c r="K175" s="56"/>
      <c r="L175" s="56"/>
      <c r="M175" s="56"/>
      <c r="N175" s="56"/>
      <c r="O175" s="56"/>
      <c r="P175" s="56"/>
      <c r="Q175" s="56"/>
      <c r="R175" s="56"/>
      <c r="S175" s="56"/>
      <c r="T175" s="56"/>
      <c r="U175" s="56"/>
      <c r="V175" s="56"/>
      <c r="W175" s="56"/>
      <c r="X175" s="56"/>
      <c r="Y175" s="56"/>
      <c r="Z175" s="56"/>
    </row>
    <row r="176" spans="1:26" ht="15.75" customHeight="1">
      <c r="A176" s="56"/>
      <c r="B176" s="56"/>
      <c r="C176" s="56"/>
      <c r="D176" s="56"/>
      <c r="E176" s="70"/>
      <c r="F176" s="70"/>
      <c r="G176" s="56"/>
      <c r="H176" s="56"/>
      <c r="I176" s="56"/>
      <c r="J176" s="56"/>
      <c r="K176" s="56"/>
      <c r="L176" s="56"/>
      <c r="M176" s="56"/>
      <c r="N176" s="56"/>
      <c r="O176" s="56"/>
      <c r="P176" s="56"/>
      <c r="Q176" s="56"/>
      <c r="R176" s="56"/>
      <c r="S176" s="56"/>
      <c r="T176" s="56"/>
      <c r="U176" s="56"/>
      <c r="V176" s="56"/>
      <c r="W176" s="56"/>
      <c r="X176" s="56"/>
      <c r="Y176" s="56"/>
      <c r="Z176" s="56"/>
    </row>
    <row r="177" spans="1:26" ht="15.75" customHeight="1">
      <c r="A177" s="56"/>
      <c r="B177" s="56"/>
      <c r="C177" s="56"/>
      <c r="D177" s="56"/>
      <c r="E177" s="70"/>
      <c r="F177" s="70"/>
      <c r="G177" s="56"/>
      <c r="H177" s="56"/>
      <c r="I177" s="56"/>
      <c r="J177" s="56"/>
      <c r="K177" s="56"/>
      <c r="L177" s="56"/>
      <c r="M177" s="56"/>
      <c r="N177" s="56"/>
      <c r="O177" s="56"/>
      <c r="P177" s="56"/>
      <c r="Q177" s="56"/>
      <c r="R177" s="56"/>
      <c r="S177" s="56"/>
      <c r="T177" s="56"/>
      <c r="U177" s="56"/>
      <c r="V177" s="56"/>
      <c r="W177" s="56"/>
      <c r="X177" s="56"/>
      <c r="Y177" s="56"/>
      <c r="Z177" s="56"/>
    </row>
    <row r="178" spans="1:26" ht="15.75" customHeight="1">
      <c r="A178" s="56"/>
      <c r="B178" s="56"/>
      <c r="C178" s="56"/>
      <c r="D178" s="56"/>
      <c r="E178" s="70"/>
      <c r="F178" s="70"/>
      <c r="G178" s="56"/>
      <c r="H178" s="56"/>
      <c r="I178" s="56"/>
      <c r="J178" s="56"/>
      <c r="K178" s="56"/>
      <c r="L178" s="56"/>
      <c r="M178" s="56"/>
      <c r="N178" s="56"/>
      <c r="O178" s="56"/>
      <c r="P178" s="56"/>
      <c r="Q178" s="56"/>
      <c r="R178" s="56"/>
      <c r="S178" s="56"/>
      <c r="T178" s="56"/>
      <c r="U178" s="56"/>
      <c r="V178" s="56"/>
      <c r="W178" s="56"/>
      <c r="X178" s="56"/>
      <c r="Y178" s="56"/>
      <c r="Z178" s="56"/>
    </row>
    <row r="179" spans="1:26" ht="15.75" customHeight="1">
      <c r="A179" s="56"/>
      <c r="B179" s="56"/>
      <c r="C179" s="56"/>
      <c r="D179" s="56"/>
      <c r="E179" s="70"/>
      <c r="F179" s="70"/>
      <c r="G179" s="56"/>
      <c r="H179" s="56"/>
      <c r="I179" s="56"/>
      <c r="J179" s="56"/>
      <c r="K179" s="56"/>
      <c r="L179" s="56"/>
      <c r="M179" s="56"/>
      <c r="N179" s="56"/>
      <c r="O179" s="56"/>
      <c r="P179" s="56"/>
      <c r="Q179" s="56"/>
      <c r="R179" s="56"/>
      <c r="S179" s="56"/>
      <c r="T179" s="56"/>
      <c r="U179" s="56"/>
      <c r="V179" s="56"/>
      <c r="W179" s="56"/>
      <c r="X179" s="56"/>
      <c r="Y179" s="56"/>
      <c r="Z179" s="56"/>
    </row>
    <row r="180" spans="1:26" ht="15.75" customHeight="1">
      <c r="A180" s="56"/>
      <c r="B180" s="56"/>
      <c r="C180" s="56"/>
      <c r="D180" s="56"/>
      <c r="E180" s="70"/>
      <c r="F180" s="70"/>
      <c r="G180" s="56"/>
      <c r="H180" s="56"/>
      <c r="I180" s="56"/>
      <c r="J180" s="56"/>
      <c r="K180" s="56"/>
      <c r="L180" s="56"/>
      <c r="M180" s="56"/>
      <c r="N180" s="56"/>
      <c r="O180" s="56"/>
      <c r="P180" s="56"/>
      <c r="Q180" s="56"/>
      <c r="R180" s="56"/>
      <c r="S180" s="56"/>
      <c r="T180" s="56"/>
      <c r="U180" s="56"/>
      <c r="V180" s="56"/>
      <c r="W180" s="56"/>
      <c r="X180" s="56"/>
      <c r="Y180" s="56"/>
      <c r="Z180" s="56"/>
    </row>
    <row r="181" spans="1:26" ht="15.75" customHeight="1">
      <c r="A181" s="56"/>
      <c r="B181" s="56"/>
      <c r="C181" s="56"/>
      <c r="D181" s="56"/>
      <c r="E181" s="70"/>
      <c r="F181" s="70"/>
      <c r="G181" s="56"/>
      <c r="H181" s="56"/>
      <c r="I181" s="56"/>
      <c r="J181" s="56"/>
      <c r="K181" s="56"/>
      <c r="L181" s="56"/>
      <c r="M181" s="56"/>
      <c r="N181" s="56"/>
      <c r="O181" s="56"/>
      <c r="P181" s="56"/>
      <c r="Q181" s="56"/>
      <c r="R181" s="56"/>
      <c r="S181" s="56"/>
      <c r="T181" s="56"/>
      <c r="U181" s="56"/>
      <c r="V181" s="56"/>
      <c r="W181" s="56"/>
      <c r="X181" s="56"/>
      <c r="Y181" s="56"/>
      <c r="Z181" s="56"/>
    </row>
    <row r="182" spans="1:26" ht="15.75" customHeight="1">
      <c r="A182" s="56"/>
      <c r="B182" s="56"/>
      <c r="C182" s="56"/>
      <c r="D182" s="56"/>
      <c r="E182" s="70"/>
      <c r="F182" s="70"/>
      <c r="G182" s="56"/>
      <c r="H182" s="56"/>
      <c r="I182" s="56"/>
      <c r="J182" s="56"/>
      <c r="K182" s="56"/>
      <c r="L182" s="56"/>
      <c r="M182" s="56"/>
      <c r="N182" s="56"/>
      <c r="O182" s="56"/>
      <c r="P182" s="56"/>
      <c r="Q182" s="56"/>
      <c r="R182" s="56"/>
      <c r="S182" s="56"/>
      <c r="T182" s="56"/>
      <c r="U182" s="56"/>
      <c r="V182" s="56"/>
      <c r="W182" s="56"/>
      <c r="X182" s="56"/>
      <c r="Y182" s="56"/>
      <c r="Z182" s="56"/>
    </row>
    <row r="183" spans="1:26" ht="15.75" customHeight="1">
      <c r="A183" s="56"/>
      <c r="B183" s="56"/>
      <c r="C183" s="56"/>
      <c r="D183" s="56"/>
      <c r="E183" s="70"/>
      <c r="F183" s="70"/>
      <c r="G183" s="56"/>
      <c r="H183" s="56"/>
      <c r="I183" s="56"/>
      <c r="J183" s="56"/>
      <c r="K183" s="56"/>
      <c r="L183" s="56"/>
      <c r="M183" s="56"/>
      <c r="N183" s="56"/>
      <c r="O183" s="56"/>
      <c r="P183" s="56"/>
      <c r="Q183" s="56"/>
      <c r="R183" s="56"/>
      <c r="S183" s="56"/>
      <c r="T183" s="56"/>
      <c r="U183" s="56"/>
      <c r="V183" s="56"/>
      <c r="W183" s="56"/>
      <c r="X183" s="56"/>
      <c r="Y183" s="56"/>
      <c r="Z183" s="56"/>
    </row>
    <row r="184" spans="1:26" ht="15.75" customHeight="1">
      <c r="A184" s="56"/>
      <c r="B184" s="56"/>
      <c r="C184" s="56"/>
      <c r="D184" s="56"/>
      <c r="E184" s="70"/>
      <c r="F184" s="70"/>
      <c r="G184" s="56"/>
      <c r="H184" s="56"/>
      <c r="I184" s="56"/>
      <c r="J184" s="56"/>
      <c r="K184" s="56"/>
      <c r="L184" s="56"/>
      <c r="M184" s="56"/>
      <c r="N184" s="56"/>
      <c r="O184" s="56"/>
      <c r="P184" s="56"/>
      <c r="Q184" s="56"/>
      <c r="R184" s="56"/>
      <c r="S184" s="56"/>
      <c r="T184" s="56"/>
      <c r="U184" s="56"/>
      <c r="V184" s="56"/>
      <c r="W184" s="56"/>
      <c r="X184" s="56"/>
      <c r="Y184" s="56"/>
      <c r="Z184" s="56"/>
    </row>
    <row r="185" spans="1:26" ht="15.75" customHeight="1">
      <c r="A185" s="56"/>
      <c r="B185" s="56"/>
      <c r="C185" s="56"/>
      <c r="D185" s="56"/>
      <c r="E185" s="70"/>
      <c r="F185" s="70"/>
      <c r="G185" s="56"/>
      <c r="H185" s="56"/>
      <c r="I185" s="56"/>
      <c r="J185" s="56"/>
      <c r="K185" s="56"/>
      <c r="L185" s="56"/>
      <c r="M185" s="56"/>
      <c r="N185" s="56"/>
      <c r="O185" s="56"/>
      <c r="P185" s="56"/>
      <c r="Q185" s="56"/>
      <c r="R185" s="56"/>
      <c r="S185" s="56"/>
      <c r="T185" s="56"/>
      <c r="U185" s="56"/>
      <c r="V185" s="56"/>
      <c r="W185" s="56"/>
      <c r="X185" s="56"/>
      <c r="Y185" s="56"/>
      <c r="Z185" s="56"/>
    </row>
    <row r="186" spans="1:26" ht="15.75" customHeight="1">
      <c r="A186" s="56"/>
      <c r="B186" s="56"/>
      <c r="C186" s="56"/>
      <c r="D186" s="56"/>
      <c r="E186" s="70"/>
      <c r="F186" s="70"/>
      <c r="G186" s="56"/>
      <c r="H186" s="56"/>
      <c r="I186" s="56"/>
      <c r="J186" s="56"/>
      <c r="K186" s="56"/>
      <c r="L186" s="56"/>
      <c r="M186" s="56"/>
      <c r="N186" s="56"/>
      <c r="O186" s="56"/>
      <c r="P186" s="56"/>
      <c r="Q186" s="56"/>
      <c r="R186" s="56"/>
      <c r="S186" s="56"/>
      <c r="T186" s="56"/>
      <c r="U186" s="56"/>
      <c r="V186" s="56"/>
      <c r="W186" s="56"/>
      <c r="X186" s="56"/>
      <c r="Y186" s="56"/>
      <c r="Z186" s="56"/>
    </row>
    <row r="187" spans="1:26" ht="15.75" customHeight="1">
      <c r="A187" s="56"/>
      <c r="B187" s="56"/>
      <c r="C187" s="56"/>
      <c r="D187" s="56"/>
      <c r="E187" s="70"/>
      <c r="F187" s="70"/>
      <c r="G187" s="56"/>
      <c r="H187" s="56"/>
      <c r="I187" s="56"/>
      <c r="J187" s="56"/>
      <c r="K187" s="56"/>
      <c r="L187" s="56"/>
      <c r="M187" s="56"/>
      <c r="N187" s="56"/>
      <c r="O187" s="56"/>
      <c r="P187" s="56"/>
      <c r="Q187" s="56"/>
      <c r="R187" s="56"/>
      <c r="S187" s="56"/>
      <c r="T187" s="56"/>
      <c r="U187" s="56"/>
      <c r="V187" s="56"/>
      <c r="W187" s="56"/>
      <c r="X187" s="56"/>
      <c r="Y187" s="56"/>
      <c r="Z187" s="56"/>
    </row>
    <row r="188" spans="1:26" ht="15.75" customHeight="1">
      <c r="A188" s="56"/>
      <c r="B188" s="56"/>
      <c r="C188" s="56"/>
      <c r="D188" s="56"/>
      <c r="E188" s="70"/>
      <c r="F188" s="70"/>
      <c r="G188" s="56"/>
      <c r="H188" s="56"/>
      <c r="I188" s="56"/>
      <c r="J188" s="56"/>
      <c r="K188" s="56"/>
      <c r="L188" s="56"/>
      <c r="M188" s="56"/>
      <c r="N188" s="56"/>
      <c r="O188" s="56"/>
      <c r="P188" s="56"/>
      <c r="Q188" s="56"/>
      <c r="R188" s="56"/>
      <c r="S188" s="56"/>
      <c r="T188" s="56"/>
      <c r="U188" s="56"/>
      <c r="V188" s="56"/>
      <c r="W188" s="56"/>
      <c r="X188" s="56"/>
      <c r="Y188" s="56"/>
      <c r="Z188" s="56"/>
    </row>
    <row r="189" spans="1:26" ht="15.75" customHeight="1">
      <c r="A189" s="56"/>
      <c r="B189" s="56"/>
      <c r="C189" s="56"/>
      <c r="D189" s="56"/>
      <c r="E189" s="70"/>
      <c r="F189" s="70"/>
      <c r="G189" s="56"/>
      <c r="H189" s="56"/>
      <c r="I189" s="56"/>
      <c r="J189" s="56"/>
      <c r="K189" s="56"/>
      <c r="L189" s="56"/>
      <c r="M189" s="56"/>
      <c r="N189" s="56"/>
      <c r="O189" s="56"/>
      <c r="P189" s="56"/>
      <c r="Q189" s="56"/>
      <c r="R189" s="56"/>
      <c r="S189" s="56"/>
      <c r="T189" s="56"/>
      <c r="U189" s="56"/>
      <c r="V189" s="56"/>
      <c r="W189" s="56"/>
      <c r="X189" s="56"/>
      <c r="Y189" s="56"/>
      <c r="Z189" s="56"/>
    </row>
    <row r="190" spans="1:26" ht="15.75" customHeight="1">
      <c r="A190" s="56"/>
      <c r="B190" s="56"/>
      <c r="C190" s="56"/>
      <c r="D190" s="56"/>
      <c r="E190" s="70"/>
      <c r="F190" s="70"/>
      <c r="G190" s="56"/>
      <c r="H190" s="56"/>
      <c r="I190" s="56"/>
      <c r="J190" s="56"/>
      <c r="K190" s="56"/>
      <c r="L190" s="56"/>
      <c r="M190" s="56"/>
      <c r="N190" s="56"/>
      <c r="O190" s="56"/>
      <c r="P190" s="56"/>
      <c r="Q190" s="56"/>
      <c r="R190" s="56"/>
      <c r="S190" s="56"/>
      <c r="T190" s="56"/>
      <c r="U190" s="56"/>
      <c r="V190" s="56"/>
      <c r="W190" s="56"/>
      <c r="X190" s="56"/>
      <c r="Y190" s="56"/>
      <c r="Z190" s="56"/>
    </row>
    <row r="191" spans="1:26" ht="15.75" customHeight="1">
      <c r="A191" s="56"/>
      <c r="B191" s="56"/>
      <c r="C191" s="56"/>
      <c r="D191" s="56"/>
      <c r="E191" s="70"/>
      <c r="F191" s="70"/>
      <c r="G191" s="56"/>
      <c r="H191" s="56"/>
      <c r="I191" s="56"/>
      <c r="J191" s="56"/>
      <c r="K191" s="56"/>
      <c r="L191" s="56"/>
      <c r="M191" s="56"/>
      <c r="N191" s="56"/>
      <c r="O191" s="56"/>
      <c r="P191" s="56"/>
      <c r="Q191" s="56"/>
      <c r="R191" s="56"/>
      <c r="S191" s="56"/>
      <c r="T191" s="56"/>
      <c r="U191" s="56"/>
      <c r="V191" s="56"/>
      <c r="W191" s="56"/>
      <c r="X191" s="56"/>
      <c r="Y191" s="56"/>
      <c r="Z191" s="56"/>
    </row>
    <row r="192" spans="1:26" ht="15.75" customHeight="1">
      <c r="A192" s="56"/>
      <c r="B192" s="56"/>
      <c r="C192" s="56"/>
      <c r="D192" s="56"/>
      <c r="E192" s="70"/>
      <c r="F192" s="70"/>
      <c r="G192" s="56"/>
      <c r="H192" s="56"/>
      <c r="I192" s="56"/>
      <c r="J192" s="56"/>
      <c r="K192" s="56"/>
      <c r="L192" s="56"/>
      <c r="M192" s="56"/>
      <c r="N192" s="56"/>
      <c r="O192" s="56"/>
      <c r="P192" s="56"/>
      <c r="Q192" s="56"/>
      <c r="R192" s="56"/>
      <c r="S192" s="56"/>
      <c r="T192" s="56"/>
      <c r="U192" s="56"/>
      <c r="V192" s="56"/>
      <c r="W192" s="56"/>
      <c r="X192" s="56"/>
      <c r="Y192" s="56"/>
      <c r="Z192" s="56"/>
    </row>
    <row r="193" spans="1:26" ht="15.75" customHeight="1">
      <c r="A193" s="56"/>
      <c r="B193" s="56"/>
      <c r="C193" s="56"/>
      <c r="D193" s="56"/>
      <c r="E193" s="70"/>
      <c r="F193" s="70"/>
      <c r="G193" s="56"/>
      <c r="H193" s="56"/>
      <c r="I193" s="56"/>
      <c r="J193" s="56"/>
      <c r="K193" s="56"/>
      <c r="L193" s="56"/>
      <c r="M193" s="56"/>
      <c r="N193" s="56"/>
      <c r="O193" s="56"/>
      <c r="P193" s="56"/>
      <c r="Q193" s="56"/>
      <c r="R193" s="56"/>
      <c r="S193" s="56"/>
      <c r="T193" s="56"/>
      <c r="U193" s="56"/>
      <c r="V193" s="56"/>
      <c r="W193" s="56"/>
      <c r="X193" s="56"/>
      <c r="Y193" s="56"/>
      <c r="Z193" s="56"/>
    </row>
    <row r="194" spans="1:26" ht="15.75" customHeight="1">
      <c r="A194" s="56"/>
      <c r="B194" s="56"/>
      <c r="C194" s="56"/>
      <c r="D194" s="56"/>
      <c r="E194" s="70"/>
      <c r="F194" s="70"/>
      <c r="G194" s="56"/>
      <c r="H194" s="56"/>
      <c r="I194" s="56"/>
      <c r="J194" s="56"/>
      <c r="K194" s="56"/>
      <c r="L194" s="56"/>
      <c r="M194" s="56"/>
      <c r="N194" s="56"/>
      <c r="O194" s="56"/>
      <c r="P194" s="56"/>
      <c r="Q194" s="56"/>
      <c r="R194" s="56"/>
      <c r="S194" s="56"/>
      <c r="T194" s="56"/>
      <c r="U194" s="56"/>
      <c r="V194" s="56"/>
      <c r="W194" s="56"/>
      <c r="X194" s="56"/>
      <c r="Y194" s="56"/>
      <c r="Z194" s="56"/>
    </row>
    <row r="195" spans="1:26" ht="15.75" customHeight="1">
      <c r="A195" s="56"/>
      <c r="B195" s="56"/>
      <c r="C195" s="56"/>
      <c r="D195" s="56"/>
      <c r="E195" s="70"/>
      <c r="F195" s="70"/>
      <c r="G195" s="56"/>
      <c r="H195" s="56"/>
      <c r="I195" s="56"/>
      <c r="J195" s="56"/>
      <c r="K195" s="56"/>
      <c r="L195" s="56"/>
      <c r="M195" s="56"/>
      <c r="N195" s="56"/>
      <c r="O195" s="56"/>
      <c r="P195" s="56"/>
      <c r="Q195" s="56"/>
      <c r="R195" s="56"/>
      <c r="S195" s="56"/>
      <c r="T195" s="56"/>
      <c r="U195" s="56"/>
      <c r="V195" s="56"/>
      <c r="W195" s="56"/>
      <c r="X195" s="56"/>
      <c r="Y195" s="56"/>
      <c r="Z195" s="56"/>
    </row>
    <row r="196" spans="1:26" ht="15.75" customHeight="1">
      <c r="A196" s="56"/>
      <c r="B196" s="56"/>
      <c r="C196" s="56"/>
      <c r="D196" s="56"/>
      <c r="E196" s="70"/>
      <c r="F196" s="70"/>
      <c r="G196" s="56"/>
      <c r="H196" s="56"/>
      <c r="I196" s="56"/>
      <c r="J196" s="56"/>
      <c r="K196" s="56"/>
      <c r="L196" s="56"/>
      <c r="M196" s="56"/>
      <c r="N196" s="56"/>
      <c r="O196" s="56"/>
      <c r="P196" s="56"/>
      <c r="Q196" s="56"/>
      <c r="R196" s="56"/>
      <c r="S196" s="56"/>
      <c r="T196" s="56"/>
      <c r="U196" s="56"/>
      <c r="V196" s="56"/>
      <c r="W196" s="56"/>
      <c r="X196" s="56"/>
      <c r="Y196" s="56"/>
      <c r="Z196" s="56"/>
    </row>
    <row r="197" spans="1:26" ht="15.75" customHeight="1">
      <c r="A197" s="56"/>
      <c r="B197" s="56"/>
      <c r="C197" s="56"/>
      <c r="D197" s="56"/>
      <c r="E197" s="70"/>
      <c r="F197" s="70"/>
      <c r="G197" s="56"/>
      <c r="H197" s="56"/>
      <c r="I197" s="56"/>
      <c r="J197" s="56"/>
      <c r="K197" s="56"/>
      <c r="L197" s="56"/>
      <c r="M197" s="56"/>
      <c r="N197" s="56"/>
      <c r="O197" s="56"/>
      <c r="P197" s="56"/>
      <c r="Q197" s="56"/>
      <c r="R197" s="56"/>
      <c r="S197" s="56"/>
      <c r="T197" s="56"/>
      <c r="U197" s="56"/>
      <c r="V197" s="56"/>
      <c r="W197" s="56"/>
      <c r="X197" s="56"/>
      <c r="Y197" s="56"/>
      <c r="Z197" s="56"/>
    </row>
    <row r="198" spans="1:26" ht="15.75" customHeight="1">
      <c r="A198" s="56"/>
      <c r="B198" s="56"/>
      <c r="C198" s="56"/>
      <c r="D198" s="56"/>
      <c r="E198" s="70"/>
      <c r="F198" s="70"/>
      <c r="G198" s="56"/>
      <c r="H198" s="56"/>
      <c r="I198" s="56"/>
      <c r="J198" s="56"/>
      <c r="K198" s="56"/>
      <c r="L198" s="56"/>
      <c r="M198" s="56"/>
      <c r="N198" s="56"/>
      <c r="O198" s="56"/>
      <c r="P198" s="56"/>
      <c r="Q198" s="56"/>
      <c r="R198" s="56"/>
      <c r="S198" s="56"/>
      <c r="T198" s="56"/>
      <c r="U198" s="56"/>
      <c r="V198" s="56"/>
      <c r="W198" s="56"/>
      <c r="X198" s="56"/>
      <c r="Y198" s="56"/>
      <c r="Z198" s="56"/>
    </row>
    <row r="199" spans="1:26" ht="15.75" customHeight="1">
      <c r="A199" s="56"/>
      <c r="B199" s="56"/>
      <c r="C199" s="56"/>
      <c r="D199" s="56"/>
      <c r="E199" s="70"/>
      <c r="F199" s="70"/>
      <c r="G199" s="56"/>
      <c r="H199" s="56"/>
      <c r="I199" s="56"/>
      <c r="J199" s="56"/>
      <c r="K199" s="56"/>
      <c r="L199" s="56"/>
      <c r="M199" s="56"/>
      <c r="N199" s="56"/>
      <c r="O199" s="56"/>
      <c r="P199" s="56"/>
      <c r="Q199" s="56"/>
      <c r="R199" s="56"/>
      <c r="S199" s="56"/>
      <c r="T199" s="56"/>
      <c r="U199" s="56"/>
      <c r="V199" s="56"/>
      <c r="W199" s="56"/>
      <c r="X199" s="56"/>
      <c r="Y199" s="56"/>
      <c r="Z199" s="56"/>
    </row>
    <row r="200" spans="1:26" ht="15.75" customHeight="1">
      <c r="A200" s="56"/>
      <c r="B200" s="56"/>
      <c r="C200" s="56"/>
      <c r="D200" s="56"/>
      <c r="E200" s="70"/>
      <c r="F200" s="70"/>
      <c r="G200" s="56"/>
      <c r="H200" s="56"/>
      <c r="I200" s="56"/>
      <c r="J200" s="56"/>
      <c r="K200" s="56"/>
      <c r="L200" s="56"/>
      <c r="M200" s="56"/>
      <c r="N200" s="56"/>
      <c r="O200" s="56"/>
      <c r="P200" s="56"/>
      <c r="Q200" s="56"/>
      <c r="R200" s="56"/>
      <c r="S200" s="56"/>
      <c r="T200" s="56"/>
      <c r="U200" s="56"/>
      <c r="V200" s="56"/>
      <c r="W200" s="56"/>
      <c r="X200" s="56"/>
      <c r="Y200" s="56"/>
      <c r="Z200" s="56"/>
    </row>
    <row r="201" spans="1:26" ht="15.75" customHeight="1">
      <c r="A201" s="56"/>
      <c r="B201" s="56"/>
      <c r="C201" s="56"/>
      <c r="D201" s="56"/>
      <c r="E201" s="70"/>
      <c r="F201" s="70"/>
      <c r="G201" s="56"/>
      <c r="H201" s="56"/>
      <c r="I201" s="56"/>
      <c r="J201" s="56"/>
      <c r="K201" s="56"/>
      <c r="L201" s="56"/>
      <c r="M201" s="56"/>
      <c r="N201" s="56"/>
      <c r="O201" s="56"/>
      <c r="P201" s="56"/>
      <c r="Q201" s="56"/>
      <c r="R201" s="56"/>
      <c r="S201" s="56"/>
      <c r="T201" s="56"/>
      <c r="U201" s="56"/>
      <c r="V201" s="56"/>
      <c r="W201" s="56"/>
      <c r="X201" s="56"/>
      <c r="Y201" s="56"/>
      <c r="Z201" s="56"/>
    </row>
    <row r="202" spans="1:26" ht="15.75" customHeight="1">
      <c r="A202" s="56"/>
      <c r="B202" s="56"/>
      <c r="C202" s="56"/>
      <c r="D202" s="56"/>
      <c r="E202" s="70"/>
      <c r="F202" s="70"/>
      <c r="G202" s="56"/>
      <c r="H202" s="56"/>
      <c r="I202" s="56"/>
      <c r="J202" s="56"/>
      <c r="K202" s="56"/>
      <c r="L202" s="56"/>
      <c r="M202" s="56"/>
      <c r="N202" s="56"/>
      <c r="O202" s="56"/>
      <c r="P202" s="56"/>
      <c r="Q202" s="56"/>
      <c r="R202" s="56"/>
      <c r="S202" s="56"/>
      <c r="T202" s="56"/>
      <c r="U202" s="56"/>
      <c r="V202" s="56"/>
      <c r="W202" s="56"/>
      <c r="X202" s="56"/>
      <c r="Y202" s="56"/>
      <c r="Z202" s="56"/>
    </row>
    <row r="203" spans="1:26" ht="15.75" customHeight="1">
      <c r="A203" s="56"/>
      <c r="B203" s="56"/>
      <c r="C203" s="56"/>
      <c r="D203" s="56"/>
      <c r="E203" s="70"/>
      <c r="F203" s="70"/>
      <c r="G203" s="56"/>
      <c r="H203" s="56"/>
      <c r="I203" s="56"/>
      <c r="J203" s="56"/>
      <c r="K203" s="56"/>
      <c r="L203" s="56"/>
      <c r="M203" s="56"/>
      <c r="N203" s="56"/>
      <c r="O203" s="56"/>
      <c r="P203" s="56"/>
      <c r="Q203" s="56"/>
      <c r="R203" s="56"/>
      <c r="S203" s="56"/>
      <c r="T203" s="56"/>
      <c r="U203" s="56"/>
      <c r="V203" s="56"/>
      <c r="W203" s="56"/>
      <c r="X203" s="56"/>
      <c r="Y203" s="56"/>
      <c r="Z203" s="56"/>
    </row>
    <row r="204" spans="1:26" ht="15.75" customHeight="1">
      <c r="A204" s="56"/>
      <c r="B204" s="56"/>
      <c r="C204" s="56"/>
      <c r="D204" s="56"/>
      <c r="E204" s="70"/>
      <c r="F204" s="70"/>
      <c r="G204" s="56"/>
      <c r="H204" s="56"/>
      <c r="I204" s="56"/>
      <c r="J204" s="56"/>
      <c r="K204" s="56"/>
      <c r="L204" s="56"/>
      <c r="M204" s="56"/>
      <c r="N204" s="56"/>
      <c r="O204" s="56"/>
      <c r="P204" s="56"/>
      <c r="Q204" s="56"/>
      <c r="R204" s="56"/>
      <c r="S204" s="56"/>
      <c r="T204" s="56"/>
      <c r="U204" s="56"/>
      <c r="V204" s="56"/>
      <c r="W204" s="56"/>
      <c r="X204" s="56"/>
      <c r="Y204" s="56"/>
      <c r="Z204" s="56"/>
    </row>
    <row r="205" spans="1:26" ht="15.75" customHeight="1">
      <c r="A205" s="56"/>
      <c r="B205" s="56"/>
      <c r="C205" s="56"/>
      <c r="D205" s="56"/>
      <c r="E205" s="70"/>
      <c r="F205" s="70"/>
      <c r="G205" s="56"/>
      <c r="H205" s="56"/>
      <c r="I205" s="56"/>
      <c r="J205" s="56"/>
      <c r="K205" s="56"/>
      <c r="L205" s="56"/>
      <c r="M205" s="56"/>
      <c r="N205" s="56"/>
      <c r="O205" s="56"/>
      <c r="P205" s="56"/>
      <c r="Q205" s="56"/>
      <c r="R205" s="56"/>
      <c r="S205" s="56"/>
      <c r="T205" s="56"/>
      <c r="U205" s="56"/>
      <c r="V205" s="56"/>
      <c r="W205" s="56"/>
      <c r="X205" s="56"/>
      <c r="Y205" s="56"/>
      <c r="Z205" s="56"/>
    </row>
    <row r="206" spans="1:26" ht="15.75" customHeight="1">
      <c r="A206" s="56"/>
      <c r="B206" s="56"/>
      <c r="C206" s="56"/>
      <c r="D206" s="56"/>
      <c r="E206" s="70"/>
      <c r="F206" s="70"/>
      <c r="G206" s="56"/>
      <c r="H206" s="56"/>
      <c r="I206" s="56"/>
      <c r="J206" s="56"/>
      <c r="K206" s="56"/>
      <c r="L206" s="56"/>
      <c r="M206" s="56"/>
      <c r="N206" s="56"/>
      <c r="O206" s="56"/>
      <c r="P206" s="56"/>
      <c r="Q206" s="56"/>
      <c r="R206" s="56"/>
      <c r="S206" s="56"/>
      <c r="T206" s="56"/>
      <c r="U206" s="56"/>
      <c r="V206" s="56"/>
      <c r="W206" s="56"/>
      <c r="X206" s="56"/>
      <c r="Y206" s="56"/>
      <c r="Z206" s="56"/>
    </row>
    <row r="207" spans="1:26" ht="15.75" customHeight="1">
      <c r="A207" s="56"/>
      <c r="B207" s="56"/>
      <c r="C207" s="56"/>
      <c r="D207" s="56"/>
      <c r="E207" s="70"/>
      <c r="F207" s="70"/>
      <c r="G207" s="56"/>
      <c r="H207" s="56"/>
      <c r="I207" s="56"/>
      <c r="J207" s="56"/>
      <c r="K207" s="56"/>
      <c r="L207" s="56"/>
      <c r="M207" s="56"/>
      <c r="N207" s="56"/>
      <c r="O207" s="56"/>
      <c r="P207" s="56"/>
      <c r="Q207" s="56"/>
      <c r="R207" s="56"/>
      <c r="S207" s="56"/>
      <c r="T207" s="56"/>
      <c r="U207" s="56"/>
      <c r="V207" s="56"/>
      <c r="W207" s="56"/>
      <c r="X207" s="56"/>
      <c r="Y207" s="56"/>
      <c r="Z207" s="56"/>
    </row>
    <row r="208" spans="1:26" ht="15.75" customHeight="1">
      <c r="A208" s="56"/>
      <c r="B208" s="56"/>
      <c r="C208" s="56"/>
      <c r="D208" s="56"/>
      <c r="E208" s="70"/>
      <c r="F208" s="70"/>
      <c r="G208" s="56"/>
      <c r="H208" s="56"/>
      <c r="I208" s="56"/>
      <c r="J208" s="56"/>
      <c r="K208" s="56"/>
      <c r="L208" s="56"/>
      <c r="M208" s="56"/>
      <c r="N208" s="56"/>
      <c r="O208" s="56"/>
      <c r="P208" s="56"/>
      <c r="Q208" s="56"/>
      <c r="R208" s="56"/>
      <c r="S208" s="56"/>
      <c r="T208" s="56"/>
      <c r="U208" s="56"/>
      <c r="V208" s="56"/>
      <c r="W208" s="56"/>
      <c r="X208" s="56"/>
      <c r="Y208" s="56"/>
      <c r="Z208" s="56"/>
    </row>
    <row r="209" spans="1:26" ht="15.75" customHeight="1">
      <c r="A209" s="56"/>
      <c r="B209" s="56"/>
      <c r="C209" s="56"/>
      <c r="D209" s="56"/>
      <c r="E209" s="70"/>
      <c r="F209" s="70"/>
      <c r="G209" s="56"/>
      <c r="H209" s="56"/>
      <c r="I209" s="56"/>
      <c r="J209" s="56"/>
      <c r="K209" s="56"/>
      <c r="L209" s="56"/>
      <c r="M209" s="56"/>
      <c r="N209" s="56"/>
      <c r="O209" s="56"/>
      <c r="P209" s="56"/>
      <c r="Q209" s="56"/>
      <c r="R209" s="56"/>
      <c r="S209" s="56"/>
      <c r="T209" s="56"/>
      <c r="U209" s="56"/>
      <c r="V209" s="56"/>
      <c r="W209" s="56"/>
      <c r="X209" s="56"/>
      <c r="Y209" s="56"/>
      <c r="Z209" s="56"/>
    </row>
    <row r="210" spans="1:26" ht="15.75" customHeight="1">
      <c r="A210" s="56"/>
      <c r="B210" s="56"/>
      <c r="C210" s="56"/>
      <c r="D210" s="56"/>
      <c r="E210" s="70"/>
      <c r="F210" s="70"/>
      <c r="G210" s="56"/>
      <c r="H210" s="56"/>
      <c r="I210" s="56"/>
      <c r="J210" s="56"/>
      <c r="K210" s="56"/>
      <c r="L210" s="56"/>
      <c r="M210" s="56"/>
      <c r="N210" s="56"/>
      <c r="O210" s="56"/>
      <c r="P210" s="56"/>
      <c r="Q210" s="56"/>
      <c r="R210" s="56"/>
      <c r="S210" s="56"/>
      <c r="T210" s="56"/>
      <c r="U210" s="56"/>
      <c r="V210" s="56"/>
      <c r="W210" s="56"/>
      <c r="X210" s="56"/>
      <c r="Y210" s="56"/>
      <c r="Z210" s="56"/>
    </row>
    <row r="211" spans="1:26" ht="15.75" customHeight="1">
      <c r="A211" s="56"/>
      <c r="B211" s="56"/>
      <c r="C211" s="56"/>
      <c r="D211" s="56"/>
      <c r="E211" s="70"/>
      <c r="F211" s="70"/>
      <c r="G211" s="56"/>
      <c r="H211" s="56"/>
      <c r="I211" s="56"/>
      <c r="J211" s="56"/>
      <c r="K211" s="56"/>
      <c r="L211" s="56"/>
      <c r="M211" s="56"/>
      <c r="N211" s="56"/>
      <c r="O211" s="56"/>
      <c r="P211" s="56"/>
      <c r="Q211" s="56"/>
      <c r="R211" s="56"/>
      <c r="S211" s="56"/>
      <c r="T211" s="56"/>
      <c r="U211" s="56"/>
      <c r="V211" s="56"/>
      <c r="W211" s="56"/>
      <c r="X211" s="56"/>
      <c r="Y211" s="56"/>
      <c r="Z211" s="56"/>
    </row>
    <row r="212" spans="1:26" ht="15.75" customHeight="1">
      <c r="A212" s="56"/>
      <c r="B212" s="56"/>
      <c r="C212" s="56"/>
      <c r="D212" s="56"/>
      <c r="E212" s="70"/>
      <c r="F212" s="70"/>
      <c r="G212" s="56"/>
      <c r="H212" s="56"/>
      <c r="I212" s="56"/>
      <c r="J212" s="56"/>
      <c r="K212" s="56"/>
      <c r="L212" s="56"/>
      <c r="M212" s="56"/>
      <c r="N212" s="56"/>
      <c r="O212" s="56"/>
      <c r="P212" s="56"/>
      <c r="Q212" s="56"/>
      <c r="R212" s="56"/>
      <c r="S212" s="56"/>
      <c r="T212" s="56"/>
      <c r="U212" s="56"/>
      <c r="V212" s="56"/>
      <c r="W212" s="56"/>
      <c r="X212" s="56"/>
      <c r="Y212" s="56"/>
      <c r="Z212" s="56"/>
    </row>
    <row r="213" spans="1:26" ht="15.75" customHeight="1">
      <c r="A213" s="56"/>
      <c r="B213" s="56"/>
      <c r="C213" s="56"/>
      <c r="D213" s="56"/>
      <c r="E213" s="70"/>
      <c r="F213" s="70"/>
      <c r="G213" s="56"/>
      <c r="H213" s="56"/>
      <c r="I213" s="56"/>
      <c r="J213" s="56"/>
      <c r="K213" s="56"/>
      <c r="L213" s="56"/>
      <c r="M213" s="56"/>
      <c r="N213" s="56"/>
      <c r="O213" s="56"/>
      <c r="P213" s="56"/>
      <c r="Q213" s="56"/>
      <c r="R213" s="56"/>
      <c r="S213" s="56"/>
      <c r="T213" s="56"/>
      <c r="U213" s="56"/>
      <c r="V213" s="56"/>
      <c r="W213" s="56"/>
      <c r="X213" s="56"/>
      <c r="Y213" s="56"/>
      <c r="Z213" s="56"/>
    </row>
    <row r="214" spans="1:26" ht="15.75" customHeight="1">
      <c r="A214" s="56"/>
      <c r="B214" s="56"/>
      <c r="C214" s="56"/>
      <c r="D214" s="56"/>
      <c r="E214" s="70"/>
      <c r="F214" s="70"/>
      <c r="G214" s="56"/>
      <c r="H214" s="56"/>
      <c r="I214" s="56"/>
      <c r="J214" s="56"/>
      <c r="K214" s="56"/>
      <c r="L214" s="56"/>
      <c r="M214" s="56"/>
      <c r="N214" s="56"/>
      <c r="O214" s="56"/>
      <c r="P214" s="56"/>
      <c r="Q214" s="56"/>
      <c r="R214" s="56"/>
      <c r="S214" s="56"/>
      <c r="T214" s="56"/>
      <c r="U214" s="56"/>
      <c r="V214" s="56"/>
      <c r="W214" s="56"/>
      <c r="X214" s="56"/>
      <c r="Y214" s="56"/>
      <c r="Z214" s="56"/>
    </row>
    <row r="215" spans="1:26" ht="15.75" customHeight="1">
      <c r="A215" s="56"/>
      <c r="B215" s="56"/>
      <c r="C215" s="56"/>
      <c r="D215" s="56"/>
      <c r="E215" s="70"/>
      <c r="F215" s="70"/>
      <c r="G215" s="56"/>
      <c r="H215" s="56"/>
      <c r="I215" s="56"/>
      <c r="J215" s="56"/>
      <c r="K215" s="56"/>
      <c r="L215" s="56"/>
      <c r="M215" s="56"/>
      <c r="N215" s="56"/>
      <c r="O215" s="56"/>
      <c r="P215" s="56"/>
      <c r="Q215" s="56"/>
      <c r="R215" s="56"/>
      <c r="S215" s="56"/>
      <c r="T215" s="56"/>
      <c r="U215" s="56"/>
      <c r="V215" s="56"/>
      <c r="W215" s="56"/>
      <c r="X215" s="56"/>
      <c r="Y215" s="56"/>
      <c r="Z215" s="56"/>
    </row>
    <row r="216" spans="1:26" ht="15.75" customHeight="1">
      <c r="A216" s="56"/>
      <c r="B216" s="56"/>
      <c r="C216" s="56"/>
      <c r="D216" s="56"/>
      <c r="E216" s="70"/>
      <c r="F216" s="70"/>
      <c r="G216" s="56"/>
      <c r="H216" s="56"/>
      <c r="I216" s="56"/>
      <c r="J216" s="56"/>
      <c r="K216" s="56"/>
      <c r="L216" s="56"/>
      <c r="M216" s="56"/>
      <c r="N216" s="56"/>
      <c r="O216" s="56"/>
      <c r="P216" s="56"/>
      <c r="Q216" s="56"/>
      <c r="R216" s="56"/>
      <c r="S216" s="56"/>
      <c r="T216" s="56"/>
      <c r="U216" s="56"/>
      <c r="V216" s="56"/>
      <c r="W216" s="56"/>
      <c r="X216" s="56"/>
      <c r="Y216" s="56"/>
      <c r="Z216" s="56"/>
    </row>
    <row r="217" spans="1:26" ht="15.75" customHeight="1">
      <c r="A217" s="56"/>
      <c r="B217" s="56"/>
      <c r="C217" s="56"/>
      <c r="D217" s="56"/>
      <c r="E217" s="70"/>
      <c r="F217" s="70"/>
      <c r="G217" s="56"/>
      <c r="H217" s="56"/>
      <c r="I217" s="56"/>
      <c r="J217" s="56"/>
      <c r="K217" s="56"/>
      <c r="L217" s="56"/>
      <c r="M217" s="56"/>
      <c r="N217" s="56"/>
      <c r="O217" s="56"/>
      <c r="P217" s="56"/>
      <c r="Q217" s="56"/>
      <c r="R217" s="56"/>
      <c r="S217" s="56"/>
      <c r="T217" s="56"/>
      <c r="U217" s="56"/>
      <c r="V217" s="56"/>
      <c r="W217" s="56"/>
      <c r="X217" s="56"/>
      <c r="Y217" s="56"/>
      <c r="Z217" s="56"/>
    </row>
    <row r="218" spans="1:26" ht="15.75" customHeight="1">
      <c r="A218" s="56"/>
      <c r="B218" s="56"/>
      <c r="C218" s="56"/>
      <c r="D218" s="56"/>
      <c r="E218" s="70"/>
      <c r="F218" s="70"/>
      <c r="G218" s="56"/>
      <c r="H218" s="56"/>
      <c r="I218" s="56"/>
      <c r="J218" s="56"/>
      <c r="K218" s="56"/>
      <c r="L218" s="56"/>
      <c r="M218" s="56"/>
      <c r="N218" s="56"/>
      <c r="O218" s="56"/>
      <c r="P218" s="56"/>
      <c r="Q218" s="56"/>
      <c r="R218" s="56"/>
      <c r="S218" s="56"/>
      <c r="T218" s="56"/>
      <c r="U218" s="56"/>
      <c r="V218" s="56"/>
      <c r="W218" s="56"/>
      <c r="X218" s="56"/>
      <c r="Y218" s="56"/>
      <c r="Z218" s="56"/>
    </row>
    <row r="219" spans="1:26" ht="15.75" customHeight="1">
      <c r="A219" s="56"/>
      <c r="B219" s="56"/>
      <c r="C219" s="56"/>
      <c r="D219" s="56"/>
      <c r="E219" s="70"/>
      <c r="F219" s="70"/>
      <c r="G219" s="56"/>
      <c r="H219" s="56"/>
      <c r="I219" s="56"/>
      <c r="J219" s="56"/>
      <c r="K219" s="56"/>
      <c r="L219" s="56"/>
      <c r="M219" s="56"/>
      <c r="N219" s="56"/>
      <c r="O219" s="56"/>
      <c r="P219" s="56"/>
      <c r="Q219" s="56"/>
      <c r="R219" s="56"/>
      <c r="S219" s="56"/>
      <c r="T219" s="56"/>
      <c r="U219" s="56"/>
      <c r="V219" s="56"/>
      <c r="W219" s="56"/>
      <c r="X219" s="56"/>
      <c r="Y219" s="56"/>
      <c r="Z219" s="56"/>
    </row>
    <row r="220" spans="1:26" ht="15.75" customHeight="1">
      <c r="A220" s="56"/>
      <c r="B220" s="56"/>
      <c r="C220" s="56"/>
      <c r="D220" s="56"/>
      <c r="E220" s="70"/>
      <c r="F220" s="70"/>
      <c r="G220" s="56"/>
      <c r="H220" s="56"/>
      <c r="I220" s="56"/>
      <c r="J220" s="56"/>
      <c r="K220" s="56"/>
      <c r="L220" s="56"/>
      <c r="M220" s="56"/>
      <c r="N220" s="56"/>
      <c r="O220" s="56"/>
      <c r="P220" s="56"/>
      <c r="Q220" s="56"/>
      <c r="R220" s="56"/>
      <c r="S220" s="56"/>
      <c r="T220" s="56"/>
      <c r="U220" s="56"/>
      <c r="V220" s="56"/>
      <c r="W220" s="56"/>
      <c r="X220" s="56"/>
      <c r="Y220" s="56"/>
      <c r="Z220" s="56"/>
    </row>
    <row r="221" spans="1:26" ht="15.75" customHeight="1">
      <c r="A221" s="56"/>
      <c r="B221" s="56"/>
      <c r="C221" s="56"/>
      <c r="D221" s="56"/>
      <c r="E221" s="70"/>
      <c r="F221" s="70"/>
      <c r="G221" s="56"/>
      <c r="H221" s="56"/>
      <c r="I221" s="56"/>
      <c r="J221" s="56"/>
      <c r="K221" s="56"/>
      <c r="L221" s="56"/>
      <c r="M221" s="56"/>
      <c r="N221" s="56"/>
      <c r="O221" s="56"/>
      <c r="P221" s="56"/>
      <c r="Q221" s="56"/>
      <c r="R221" s="56"/>
      <c r="S221" s="56"/>
      <c r="T221" s="56"/>
      <c r="U221" s="56"/>
      <c r="V221" s="56"/>
      <c r="W221" s="56"/>
      <c r="X221" s="56"/>
      <c r="Y221" s="56"/>
      <c r="Z221" s="56"/>
    </row>
    <row r="222" spans="1:26" ht="15.75" customHeight="1">
      <c r="A222" s="56"/>
      <c r="B222" s="56"/>
      <c r="C222" s="56"/>
      <c r="D222" s="56"/>
      <c r="E222" s="70"/>
      <c r="F222" s="70"/>
      <c r="G222" s="56"/>
      <c r="H222" s="56"/>
      <c r="I222" s="56"/>
      <c r="J222" s="56"/>
      <c r="K222" s="56"/>
      <c r="L222" s="56"/>
      <c r="M222" s="56"/>
      <c r="N222" s="56"/>
      <c r="O222" s="56"/>
      <c r="P222" s="56"/>
      <c r="Q222" s="56"/>
      <c r="R222" s="56"/>
      <c r="S222" s="56"/>
      <c r="T222" s="56"/>
      <c r="U222" s="56"/>
      <c r="V222" s="56"/>
      <c r="W222" s="56"/>
      <c r="X222" s="56"/>
      <c r="Y222" s="56"/>
      <c r="Z222" s="56"/>
    </row>
    <row r="223" spans="1:26" ht="15.75" customHeight="1">
      <c r="A223" s="56"/>
      <c r="B223" s="56"/>
      <c r="C223" s="56"/>
      <c r="D223" s="56"/>
      <c r="E223" s="70"/>
      <c r="F223" s="70"/>
      <c r="G223" s="56"/>
      <c r="H223" s="56"/>
      <c r="I223" s="56"/>
      <c r="J223" s="56"/>
      <c r="K223" s="56"/>
      <c r="L223" s="56"/>
      <c r="M223" s="56"/>
      <c r="N223" s="56"/>
      <c r="O223" s="56"/>
      <c r="P223" s="56"/>
      <c r="Q223" s="56"/>
      <c r="R223" s="56"/>
      <c r="S223" s="56"/>
      <c r="T223" s="56"/>
      <c r="U223" s="56"/>
      <c r="V223" s="56"/>
      <c r="W223" s="56"/>
      <c r="X223" s="56"/>
      <c r="Y223" s="56"/>
      <c r="Z223" s="56"/>
    </row>
    <row r="224" spans="1:26" ht="15.75" customHeight="1">
      <c r="A224" s="56"/>
      <c r="B224" s="56"/>
      <c r="C224" s="56"/>
      <c r="D224" s="56"/>
      <c r="E224" s="70"/>
      <c r="F224" s="70"/>
      <c r="G224" s="56"/>
      <c r="H224" s="56"/>
      <c r="I224" s="56"/>
      <c r="J224" s="56"/>
      <c r="K224" s="56"/>
      <c r="L224" s="56"/>
      <c r="M224" s="56"/>
      <c r="N224" s="56"/>
      <c r="O224" s="56"/>
      <c r="P224" s="56"/>
      <c r="Q224" s="56"/>
      <c r="R224" s="56"/>
      <c r="S224" s="56"/>
      <c r="T224" s="56"/>
      <c r="U224" s="56"/>
      <c r="V224" s="56"/>
      <c r="W224" s="56"/>
      <c r="X224" s="56"/>
      <c r="Y224" s="56"/>
      <c r="Z224" s="56"/>
    </row>
    <row r="225" spans="1:26" ht="15.75" customHeight="1">
      <c r="A225" s="56"/>
      <c r="B225" s="56"/>
      <c r="C225" s="56"/>
      <c r="D225" s="56"/>
      <c r="E225" s="70"/>
      <c r="F225" s="70"/>
      <c r="G225" s="56"/>
      <c r="H225" s="56"/>
      <c r="I225" s="56"/>
      <c r="J225" s="56"/>
      <c r="K225" s="56"/>
      <c r="L225" s="56"/>
      <c r="M225" s="56"/>
      <c r="N225" s="56"/>
      <c r="O225" s="56"/>
      <c r="P225" s="56"/>
      <c r="Q225" s="56"/>
      <c r="R225" s="56"/>
      <c r="S225" s="56"/>
      <c r="T225" s="56"/>
      <c r="U225" s="56"/>
      <c r="V225" s="56"/>
      <c r="W225" s="56"/>
      <c r="X225" s="56"/>
      <c r="Y225" s="56"/>
      <c r="Z225" s="56"/>
    </row>
    <row r="226" spans="1:26" ht="15.75" customHeight="1">
      <c r="A226" s="56"/>
      <c r="B226" s="56"/>
      <c r="C226" s="56"/>
      <c r="D226" s="56"/>
      <c r="E226" s="70"/>
      <c r="F226" s="70"/>
      <c r="G226" s="56"/>
      <c r="H226" s="56"/>
      <c r="I226" s="56"/>
      <c r="J226" s="56"/>
      <c r="K226" s="56"/>
      <c r="L226" s="56"/>
      <c r="M226" s="56"/>
      <c r="N226" s="56"/>
      <c r="O226" s="56"/>
      <c r="P226" s="56"/>
      <c r="Q226" s="56"/>
      <c r="R226" s="56"/>
      <c r="S226" s="56"/>
      <c r="T226" s="56"/>
      <c r="U226" s="56"/>
      <c r="V226" s="56"/>
      <c r="W226" s="56"/>
      <c r="X226" s="56"/>
      <c r="Y226" s="56"/>
      <c r="Z226" s="56"/>
    </row>
    <row r="227" spans="1:26" ht="15.75" customHeight="1">
      <c r="A227" s="56"/>
      <c r="B227" s="56"/>
      <c r="C227" s="56"/>
      <c r="D227" s="56"/>
      <c r="E227" s="70"/>
      <c r="F227" s="70"/>
      <c r="G227" s="56"/>
      <c r="H227" s="56"/>
      <c r="I227" s="56"/>
      <c r="J227" s="56"/>
      <c r="K227" s="56"/>
      <c r="L227" s="56"/>
      <c r="M227" s="56"/>
      <c r="N227" s="56"/>
      <c r="O227" s="56"/>
      <c r="P227" s="56"/>
      <c r="Q227" s="56"/>
      <c r="R227" s="56"/>
      <c r="S227" s="56"/>
      <c r="T227" s="56"/>
      <c r="U227" s="56"/>
      <c r="V227" s="56"/>
      <c r="W227" s="56"/>
      <c r="X227" s="56"/>
      <c r="Y227" s="56"/>
      <c r="Z227" s="56"/>
    </row>
    <row r="228" spans="1:26" ht="15.75" customHeight="1">
      <c r="A228" s="56"/>
      <c r="B228" s="56"/>
      <c r="C228" s="56"/>
      <c r="D228" s="56"/>
      <c r="E228" s="70"/>
      <c r="F228" s="70"/>
      <c r="G228" s="56"/>
      <c r="H228" s="56"/>
      <c r="I228" s="56"/>
      <c r="J228" s="56"/>
      <c r="K228" s="56"/>
      <c r="L228" s="56"/>
      <c r="M228" s="56"/>
      <c r="N228" s="56"/>
      <c r="O228" s="56"/>
      <c r="P228" s="56"/>
      <c r="Q228" s="56"/>
      <c r="R228" s="56"/>
      <c r="S228" s="56"/>
      <c r="T228" s="56"/>
      <c r="U228" s="56"/>
      <c r="V228" s="56"/>
      <c r="W228" s="56"/>
      <c r="X228" s="56"/>
      <c r="Y228" s="56"/>
      <c r="Z228" s="56"/>
    </row>
    <row r="229" spans="1:26" ht="15.75" customHeight="1">
      <c r="A229" s="56"/>
      <c r="B229" s="56"/>
      <c r="C229" s="56"/>
      <c r="D229" s="56"/>
      <c r="E229" s="70"/>
      <c r="F229" s="70"/>
      <c r="G229" s="56"/>
      <c r="H229" s="56"/>
      <c r="I229" s="56"/>
      <c r="J229" s="56"/>
      <c r="K229" s="56"/>
      <c r="L229" s="56"/>
      <c r="M229" s="56"/>
      <c r="N229" s="56"/>
      <c r="O229" s="56"/>
      <c r="P229" s="56"/>
      <c r="Q229" s="56"/>
      <c r="R229" s="56"/>
      <c r="S229" s="56"/>
      <c r="T229" s="56"/>
      <c r="U229" s="56"/>
      <c r="V229" s="56"/>
      <c r="W229" s="56"/>
      <c r="X229" s="56"/>
      <c r="Y229" s="56"/>
      <c r="Z229" s="56"/>
    </row>
    <row r="230" spans="1:26" ht="15.75" customHeight="1">
      <c r="A230" s="56"/>
      <c r="B230" s="56"/>
      <c r="C230" s="56"/>
      <c r="D230" s="56"/>
      <c r="E230" s="70"/>
      <c r="F230" s="70"/>
      <c r="G230" s="56"/>
      <c r="H230" s="56"/>
      <c r="I230" s="56"/>
      <c r="J230" s="56"/>
      <c r="K230" s="56"/>
      <c r="L230" s="56"/>
      <c r="M230" s="56"/>
      <c r="N230" s="56"/>
      <c r="O230" s="56"/>
      <c r="P230" s="56"/>
      <c r="Q230" s="56"/>
      <c r="R230" s="56"/>
      <c r="S230" s="56"/>
      <c r="T230" s="56"/>
      <c r="U230" s="56"/>
      <c r="V230" s="56"/>
      <c r="W230" s="56"/>
      <c r="X230" s="56"/>
      <c r="Y230" s="56"/>
      <c r="Z230" s="56"/>
    </row>
    <row r="231" spans="1:26" ht="15.75" customHeight="1">
      <c r="A231" s="56"/>
      <c r="B231" s="56"/>
      <c r="C231" s="56"/>
      <c r="D231" s="56"/>
      <c r="E231" s="70"/>
      <c r="F231" s="70"/>
      <c r="G231" s="56"/>
      <c r="H231" s="56"/>
      <c r="I231" s="56"/>
      <c r="J231" s="56"/>
      <c r="K231" s="56"/>
      <c r="L231" s="56"/>
      <c r="M231" s="56"/>
      <c r="N231" s="56"/>
      <c r="O231" s="56"/>
      <c r="P231" s="56"/>
      <c r="Q231" s="56"/>
      <c r="R231" s="56"/>
      <c r="S231" s="56"/>
      <c r="T231" s="56"/>
      <c r="U231" s="56"/>
      <c r="V231" s="56"/>
      <c r="W231" s="56"/>
      <c r="X231" s="56"/>
      <c r="Y231" s="56"/>
      <c r="Z231" s="56"/>
    </row>
    <row r="232" spans="1:26" ht="15.75" customHeight="1">
      <c r="A232" s="56"/>
      <c r="B232" s="56"/>
      <c r="C232" s="56"/>
      <c r="D232" s="56"/>
      <c r="E232" s="70"/>
      <c r="F232" s="70"/>
      <c r="G232" s="56"/>
      <c r="H232" s="56"/>
      <c r="I232" s="56"/>
      <c r="J232" s="56"/>
      <c r="K232" s="56"/>
      <c r="L232" s="56"/>
      <c r="M232" s="56"/>
      <c r="N232" s="56"/>
      <c r="O232" s="56"/>
      <c r="P232" s="56"/>
      <c r="Q232" s="56"/>
      <c r="R232" s="56"/>
      <c r="S232" s="56"/>
      <c r="T232" s="56"/>
      <c r="U232" s="56"/>
      <c r="V232" s="56"/>
      <c r="W232" s="56"/>
      <c r="X232" s="56"/>
      <c r="Y232" s="56"/>
      <c r="Z232" s="56"/>
    </row>
    <row r="233" spans="1:26" ht="15.75" customHeight="1">
      <c r="A233" s="56"/>
      <c r="B233" s="56"/>
      <c r="C233" s="56"/>
      <c r="D233" s="56"/>
      <c r="E233" s="70"/>
      <c r="F233" s="70"/>
      <c r="G233" s="56"/>
      <c r="H233" s="56"/>
      <c r="I233" s="56"/>
      <c r="J233" s="56"/>
      <c r="K233" s="56"/>
      <c r="L233" s="56"/>
      <c r="M233" s="56"/>
      <c r="N233" s="56"/>
      <c r="O233" s="56"/>
      <c r="P233" s="56"/>
      <c r="Q233" s="56"/>
      <c r="R233" s="56"/>
      <c r="S233" s="56"/>
      <c r="T233" s="56"/>
      <c r="U233" s="56"/>
      <c r="V233" s="56"/>
      <c r="W233" s="56"/>
      <c r="X233" s="56"/>
      <c r="Y233" s="56"/>
      <c r="Z233" s="56"/>
    </row>
    <row r="234" spans="1:26" ht="15.75" customHeight="1">
      <c r="A234" s="56"/>
      <c r="B234" s="56"/>
      <c r="C234" s="56"/>
      <c r="D234" s="56"/>
      <c r="E234" s="70"/>
      <c r="F234" s="70"/>
      <c r="G234" s="56"/>
      <c r="H234" s="56"/>
      <c r="I234" s="56"/>
      <c r="J234" s="56"/>
      <c r="K234" s="56"/>
      <c r="L234" s="56"/>
      <c r="M234" s="56"/>
      <c r="N234" s="56"/>
      <c r="O234" s="56"/>
      <c r="P234" s="56"/>
      <c r="Q234" s="56"/>
      <c r="R234" s="56"/>
      <c r="S234" s="56"/>
      <c r="T234" s="56"/>
      <c r="U234" s="56"/>
      <c r="V234" s="56"/>
      <c r="W234" s="56"/>
      <c r="X234" s="56"/>
      <c r="Y234" s="56"/>
      <c r="Z234" s="56"/>
    </row>
    <row r="235" spans="1:26" ht="15.75" customHeight="1">
      <c r="A235" s="56"/>
      <c r="B235" s="56"/>
      <c r="C235" s="56"/>
      <c r="D235" s="56"/>
      <c r="E235" s="70"/>
      <c r="F235" s="70"/>
      <c r="G235" s="56"/>
      <c r="H235" s="56"/>
      <c r="I235" s="56"/>
      <c r="J235" s="56"/>
      <c r="K235" s="56"/>
      <c r="L235" s="56"/>
      <c r="M235" s="56"/>
      <c r="N235" s="56"/>
      <c r="O235" s="56"/>
      <c r="P235" s="56"/>
      <c r="Q235" s="56"/>
      <c r="R235" s="56"/>
      <c r="S235" s="56"/>
      <c r="T235" s="56"/>
      <c r="U235" s="56"/>
      <c r="V235" s="56"/>
      <c r="W235" s="56"/>
      <c r="X235" s="56"/>
      <c r="Y235" s="56"/>
      <c r="Z235" s="56"/>
    </row>
    <row r="236" spans="1:26" ht="15.75" customHeight="1">
      <c r="A236" s="56"/>
      <c r="B236" s="56"/>
      <c r="C236" s="56"/>
      <c r="D236" s="56"/>
      <c r="E236" s="70"/>
      <c r="F236" s="70"/>
      <c r="G236" s="56"/>
      <c r="H236" s="56"/>
      <c r="I236" s="56"/>
      <c r="J236" s="56"/>
      <c r="K236" s="56"/>
      <c r="L236" s="56"/>
      <c r="M236" s="56"/>
      <c r="N236" s="56"/>
      <c r="O236" s="56"/>
      <c r="P236" s="56"/>
      <c r="Q236" s="56"/>
      <c r="R236" s="56"/>
      <c r="S236" s="56"/>
      <c r="T236" s="56"/>
      <c r="U236" s="56"/>
      <c r="V236" s="56"/>
      <c r="W236" s="56"/>
      <c r="X236" s="56"/>
      <c r="Y236" s="56"/>
      <c r="Z236" s="56"/>
    </row>
    <row r="237" spans="1:26" ht="15.75" customHeight="1">
      <c r="A237" s="56"/>
      <c r="B237" s="56"/>
      <c r="C237" s="56"/>
      <c r="D237" s="56"/>
      <c r="E237" s="70"/>
      <c r="F237" s="70"/>
      <c r="G237" s="56"/>
      <c r="H237" s="56"/>
      <c r="I237" s="56"/>
      <c r="J237" s="56"/>
      <c r="K237" s="56"/>
      <c r="L237" s="56"/>
      <c r="M237" s="56"/>
      <c r="N237" s="56"/>
      <c r="O237" s="56"/>
      <c r="P237" s="56"/>
      <c r="Q237" s="56"/>
      <c r="R237" s="56"/>
      <c r="S237" s="56"/>
      <c r="T237" s="56"/>
      <c r="U237" s="56"/>
      <c r="V237" s="56"/>
      <c r="W237" s="56"/>
      <c r="X237" s="56"/>
      <c r="Y237" s="56"/>
      <c r="Z237" s="56"/>
    </row>
    <row r="238" spans="1:26" ht="15.75" customHeight="1">
      <c r="A238" s="56"/>
      <c r="B238" s="56"/>
      <c r="C238" s="56"/>
      <c r="D238" s="56"/>
      <c r="E238" s="70"/>
      <c r="F238" s="70"/>
      <c r="G238" s="56"/>
      <c r="H238" s="56"/>
      <c r="I238" s="56"/>
      <c r="J238" s="56"/>
      <c r="K238" s="56"/>
      <c r="L238" s="56"/>
      <c r="M238" s="56"/>
      <c r="N238" s="56"/>
      <c r="O238" s="56"/>
      <c r="P238" s="56"/>
      <c r="Q238" s="56"/>
      <c r="R238" s="56"/>
      <c r="S238" s="56"/>
      <c r="T238" s="56"/>
      <c r="U238" s="56"/>
      <c r="V238" s="56"/>
      <c r="W238" s="56"/>
      <c r="X238" s="56"/>
      <c r="Y238" s="56"/>
      <c r="Z238" s="56"/>
    </row>
    <row r="239" spans="1:26" ht="15.75" customHeight="1">
      <c r="A239" s="56"/>
      <c r="B239" s="56"/>
      <c r="C239" s="56"/>
      <c r="D239" s="56"/>
      <c r="E239" s="70"/>
      <c r="F239" s="70"/>
      <c r="G239" s="56"/>
      <c r="H239" s="56"/>
      <c r="I239" s="56"/>
      <c r="J239" s="56"/>
      <c r="K239" s="56"/>
      <c r="L239" s="56"/>
      <c r="M239" s="56"/>
      <c r="N239" s="56"/>
      <c r="O239" s="56"/>
      <c r="P239" s="56"/>
      <c r="Q239" s="56"/>
      <c r="R239" s="56"/>
      <c r="S239" s="56"/>
      <c r="T239" s="56"/>
      <c r="U239" s="56"/>
      <c r="V239" s="56"/>
      <c r="W239" s="56"/>
      <c r="X239" s="56"/>
      <c r="Y239" s="56"/>
      <c r="Z239" s="56"/>
    </row>
    <row r="240" spans="1:26" ht="15.75" customHeight="1">
      <c r="A240" s="56"/>
      <c r="B240" s="56"/>
      <c r="C240" s="56"/>
      <c r="D240" s="56"/>
      <c r="E240" s="70"/>
      <c r="F240" s="70"/>
      <c r="G240" s="56"/>
      <c r="H240" s="56"/>
      <c r="I240" s="56"/>
      <c r="J240" s="56"/>
      <c r="K240" s="56"/>
      <c r="L240" s="56"/>
      <c r="M240" s="56"/>
      <c r="N240" s="56"/>
      <c r="O240" s="56"/>
      <c r="P240" s="56"/>
      <c r="Q240" s="56"/>
      <c r="R240" s="56"/>
      <c r="S240" s="56"/>
      <c r="T240" s="56"/>
      <c r="U240" s="56"/>
      <c r="V240" s="56"/>
      <c r="W240" s="56"/>
      <c r="X240" s="56"/>
      <c r="Y240" s="56"/>
      <c r="Z240" s="56"/>
    </row>
    <row r="241" spans="1:26" ht="15.75" customHeight="1">
      <c r="A241" s="56"/>
      <c r="B241" s="56"/>
      <c r="C241" s="56"/>
      <c r="D241" s="56"/>
      <c r="E241" s="70"/>
      <c r="F241" s="70"/>
      <c r="G241" s="56"/>
      <c r="H241" s="56"/>
      <c r="I241" s="56"/>
      <c r="J241" s="56"/>
      <c r="K241" s="56"/>
      <c r="L241" s="56"/>
      <c r="M241" s="56"/>
      <c r="N241" s="56"/>
      <c r="O241" s="56"/>
      <c r="P241" s="56"/>
      <c r="Q241" s="56"/>
      <c r="R241" s="56"/>
      <c r="S241" s="56"/>
      <c r="T241" s="56"/>
      <c r="U241" s="56"/>
      <c r="V241" s="56"/>
      <c r="W241" s="56"/>
      <c r="X241" s="56"/>
      <c r="Y241" s="56"/>
      <c r="Z241" s="56"/>
    </row>
    <row r="242" spans="1:26" ht="15.75" customHeight="1">
      <c r="A242" s="56"/>
      <c r="B242" s="56"/>
      <c r="C242" s="56"/>
      <c r="D242" s="56"/>
      <c r="E242" s="70"/>
      <c r="F242" s="70"/>
      <c r="G242" s="56"/>
      <c r="H242" s="56"/>
      <c r="I242" s="56"/>
      <c r="J242" s="56"/>
      <c r="K242" s="56"/>
      <c r="L242" s="56"/>
      <c r="M242" s="56"/>
      <c r="N242" s="56"/>
      <c r="O242" s="56"/>
      <c r="P242" s="56"/>
      <c r="Q242" s="56"/>
      <c r="R242" s="56"/>
      <c r="S242" s="56"/>
      <c r="T242" s="56"/>
      <c r="U242" s="56"/>
      <c r="V242" s="56"/>
      <c r="W242" s="56"/>
      <c r="X242" s="56"/>
      <c r="Y242" s="56"/>
      <c r="Z242" s="56"/>
    </row>
    <row r="243" spans="1:26" ht="15.75" customHeight="1">
      <c r="A243" s="56"/>
      <c r="B243" s="56"/>
      <c r="C243" s="56"/>
      <c r="D243" s="56"/>
      <c r="E243" s="70"/>
      <c r="F243" s="70"/>
      <c r="G243" s="56"/>
      <c r="H243" s="56"/>
      <c r="I243" s="56"/>
      <c r="J243" s="56"/>
      <c r="K243" s="56"/>
      <c r="L243" s="56"/>
      <c r="M243" s="56"/>
      <c r="N243" s="56"/>
      <c r="O243" s="56"/>
      <c r="P243" s="56"/>
      <c r="Q243" s="56"/>
      <c r="R243" s="56"/>
      <c r="S243" s="56"/>
      <c r="T243" s="56"/>
      <c r="U243" s="56"/>
      <c r="V243" s="56"/>
      <c r="W243" s="56"/>
      <c r="X243" s="56"/>
      <c r="Y243" s="56"/>
      <c r="Z243" s="56"/>
    </row>
    <row r="244" spans="1:26" ht="15.75" customHeight="1">
      <c r="A244" s="56"/>
      <c r="B244" s="56"/>
      <c r="C244" s="56"/>
      <c r="D244" s="56"/>
      <c r="E244" s="70"/>
      <c r="F244" s="70"/>
      <c r="G244" s="56"/>
      <c r="H244" s="56"/>
      <c r="I244" s="56"/>
      <c r="J244" s="56"/>
      <c r="K244" s="56"/>
      <c r="L244" s="56"/>
      <c r="M244" s="56"/>
      <c r="N244" s="56"/>
      <c r="O244" s="56"/>
      <c r="P244" s="56"/>
      <c r="Q244" s="56"/>
      <c r="R244" s="56"/>
      <c r="S244" s="56"/>
      <c r="T244" s="56"/>
      <c r="U244" s="56"/>
      <c r="V244" s="56"/>
      <c r="W244" s="56"/>
      <c r="X244" s="56"/>
      <c r="Y244" s="56"/>
      <c r="Z244" s="56"/>
    </row>
    <row r="245" spans="1:26" ht="15.75" customHeight="1">
      <c r="A245" s="56"/>
      <c r="B245" s="56"/>
      <c r="C245" s="56"/>
      <c r="D245" s="56"/>
      <c r="E245" s="70"/>
      <c r="F245" s="70"/>
      <c r="G245" s="56"/>
      <c r="H245" s="56"/>
      <c r="I245" s="56"/>
      <c r="J245" s="56"/>
      <c r="K245" s="56"/>
      <c r="L245" s="56"/>
      <c r="M245" s="56"/>
      <c r="N245" s="56"/>
      <c r="O245" s="56"/>
      <c r="P245" s="56"/>
      <c r="Q245" s="56"/>
      <c r="R245" s="56"/>
      <c r="S245" s="56"/>
      <c r="T245" s="56"/>
      <c r="U245" s="56"/>
      <c r="V245" s="56"/>
      <c r="W245" s="56"/>
      <c r="X245" s="56"/>
      <c r="Y245" s="56"/>
      <c r="Z245" s="56"/>
    </row>
    <row r="246" spans="1:26" ht="15.75" customHeight="1">
      <c r="A246" s="56"/>
      <c r="B246" s="56"/>
      <c r="C246" s="56"/>
      <c r="D246" s="56"/>
      <c r="E246" s="70"/>
      <c r="F246" s="70"/>
      <c r="G246" s="56"/>
      <c r="H246" s="56"/>
      <c r="I246" s="56"/>
      <c r="J246" s="56"/>
      <c r="K246" s="56"/>
      <c r="L246" s="56"/>
      <c r="M246" s="56"/>
      <c r="N246" s="56"/>
      <c r="O246" s="56"/>
      <c r="P246" s="56"/>
      <c r="Q246" s="56"/>
      <c r="R246" s="56"/>
      <c r="S246" s="56"/>
      <c r="T246" s="56"/>
      <c r="U246" s="56"/>
      <c r="V246" s="56"/>
      <c r="W246" s="56"/>
      <c r="X246" s="56"/>
      <c r="Y246" s="56"/>
      <c r="Z246" s="56"/>
    </row>
    <row r="247" spans="1:26" ht="15.75" customHeight="1">
      <c r="A247" s="56"/>
      <c r="B247" s="56"/>
      <c r="C247" s="56"/>
      <c r="D247" s="56"/>
      <c r="E247" s="70"/>
      <c r="F247" s="70"/>
      <c r="G247" s="56"/>
      <c r="H247" s="56"/>
      <c r="I247" s="56"/>
      <c r="J247" s="56"/>
      <c r="K247" s="56"/>
      <c r="L247" s="56"/>
      <c r="M247" s="56"/>
      <c r="N247" s="56"/>
      <c r="O247" s="56"/>
      <c r="P247" s="56"/>
      <c r="Q247" s="56"/>
      <c r="R247" s="56"/>
      <c r="S247" s="56"/>
      <c r="T247" s="56"/>
      <c r="U247" s="56"/>
      <c r="V247" s="56"/>
      <c r="W247" s="56"/>
      <c r="X247" s="56"/>
      <c r="Y247" s="56"/>
      <c r="Z247" s="56"/>
    </row>
    <row r="248" spans="1:26" ht="15.75" customHeight="1">
      <c r="A248" s="56"/>
      <c r="B248" s="56"/>
      <c r="C248" s="56"/>
      <c r="D248" s="56"/>
      <c r="E248" s="70"/>
      <c r="F248" s="70"/>
      <c r="G248" s="56"/>
      <c r="H248" s="56"/>
      <c r="I248" s="56"/>
      <c r="J248" s="56"/>
      <c r="K248" s="56"/>
      <c r="L248" s="56"/>
      <c r="M248" s="56"/>
      <c r="N248" s="56"/>
      <c r="O248" s="56"/>
      <c r="P248" s="56"/>
      <c r="Q248" s="56"/>
      <c r="R248" s="56"/>
      <c r="S248" s="56"/>
      <c r="T248" s="56"/>
      <c r="U248" s="56"/>
      <c r="V248" s="56"/>
      <c r="W248" s="56"/>
      <c r="X248" s="56"/>
      <c r="Y248" s="56"/>
      <c r="Z248" s="56"/>
    </row>
    <row r="249" spans="1:26" ht="15.75" customHeight="1">
      <c r="A249" s="56"/>
      <c r="B249" s="56"/>
      <c r="C249" s="56"/>
      <c r="D249" s="56"/>
      <c r="E249" s="70"/>
      <c r="F249" s="70"/>
      <c r="G249" s="56"/>
      <c r="H249" s="56"/>
      <c r="I249" s="56"/>
      <c r="J249" s="56"/>
      <c r="K249" s="56"/>
      <c r="L249" s="56"/>
      <c r="M249" s="56"/>
      <c r="N249" s="56"/>
      <c r="O249" s="56"/>
      <c r="P249" s="56"/>
      <c r="Q249" s="56"/>
      <c r="R249" s="56"/>
      <c r="S249" s="56"/>
      <c r="T249" s="56"/>
      <c r="U249" s="56"/>
      <c r="V249" s="56"/>
      <c r="W249" s="56"/>
      <c r="X249" s="56"/>
      <c r="Y249" s="56"/>
      <c r="Z249" s="56"/>
    </row>
    <row r="250" spans="1:26" ht="15.75" customHeight="1">
      <c r="A250" s="56"/>
      <c r="B250" s="56"/>
      <c r="C250" s="56"/>
      <c r="D250" s="56"/>
      <c r="E250" s="70"/>
      <c r="F250" s="70"/>
      <c r="G250" s="56"/>
      <c r="H250" s="56"/>
      <c r="I250" s="56"/>
      <c r="J250" s="56"/>
      <c r="K250" s="56"/>
      <c r="L250" s="56"/>
      <c r="M250" s="56"/>
      <c r="N250" s="56"/>
      <c r="O250" s="56"/>
      <c r="P250" s="56"/>
      <c r="Q250" s="56"/>
      <c r="R250" s="56"/>
      <c r="S250" s="56"/>
      <c r="T250" s="56"/>
      <c r="U250" s="56"/>
      <c r="V250" s="56"/>
      <c r="W250" s="56"/>
      <c r="X250" s="56"/>
      <c r="Y250" s="56"/>
      <c r="Z250" s="56"/>
    </row>
    <row r="251" spans="1:26" ht="15.75" customHeight="1">
      <c r="A251" s="56"/>
      <c r="B251" s="56"/>
      <c r="C251" s="56"/>
      <c r="D251" s="56"/>
      <c r="E251" s="70"/>
      <c r="F251" s="70"/>
      <c r="G251" s="56"/>
      <c r="H251" s="56"/>
      <c r="I251" s="56"/>
      <c r="J251" s="56"/>
      <c r="K251" s="56"/>
      <c r="L251" s="56"/>
      <c r="M251" s="56"/>
      <c r="N251" s="56"/>
      <c r="O251" s="56"/>
      <c r="P251" s="56"/>
      <c r="Q251" s="56"/>
      <c r="R251" s="56"/>
      <c r="S251" s="56"/>
      <c r="T251" s="56"/>
      <c r="U251" s="56"/>
      <c r="V251" s="56"/>
      <c r="W251" s="56"/>
      <c r="X251" s="56"/>
      <c r="Y251" s="56"/>
      <c r="Z251" s="56"/>
    </row>
    <row r="252" spans="1:26" ht="15.75" customHeight="1">
      <c r="A252" s="56"/>
      <c r="B252" s="56"/>
      <c r="C252" s="56"/>
      <c r="D252" s="56"/>
      <c r="E252" s="70"/>
      <c r="F252" s="70"/>
      <c r="G252" s="56"/>
      <c r="H252" s="56"/>
      <c r="I252" s="56"/>
      <c r="J252" s="56"/>
      <c r="K252" s="56"/>
      <c r="L252" s="56"/>
      <c r="M252" s="56"/>
      <c r="N252" s="56"/>
      <c r="O252" s="56"/>
      <c r="P252" s="56"/>
      <c r="Q252" s="56"/>
      <c r="R252" s="56"/>
      <c r="S252" s="56"/>
      <c r="T252" s="56"/>
      <c r="U252" s="56"/>
      <c r="V252" s="56"/>
      <c r="W252" s="56"/>
      <c r="X252" s="56"/>
      <c r="Y252" s="56"/>
      <c r="Z252" s="56"/>
    </row>
    <row r="253" spans="1:26" ht="15.75" customHeight="1">
      <c r="A253" s="56"/>
      <c r="B253" s="56"/>
      <c r="C253" s="56"/>
      <c r="D253" s="56"/>
      <c r="E253" s="70"/>
      <c r="F253" s="70"/>
      <c r="G253" s="56"/>
      <c r="H253" s="56"/>
      <c r="I253" s="56"/>
      <c r="J253" s="56"/>
      <c r="K253" s="56"/>
      <c r="L253" s="56"/>
      <c r="M253" s="56"/>
      <c r="N253" s="56"/>
      <c r="O253" s="56"/>
      <c r="P253" s="56"/>
      <c r="Q253" s="56"/>
      <c r="R253" s="56"/>
      <c r="S253" s="56"/>
      <c r="T253" s="56"/>
      <c r="U253" s="56"/>
      <c r="V253" s="56"/>
      <c r="W253" s="56"/>
      <c r="X253" s="56"/>
      <c r="Y253" s="56"/>
      <c r="Z253" s="56"/>
    </row>
    <row r="254" spans="1:26" ht="15.75" customHeight="1">
      <c r="A254" s="56"/>
      <c r="B254" s="56"/>
      <c r="C254" s="56"/>
      <c r="D254" s="56"/>
      <c r="E254" s="70"/>
      <c r="F254" s="70"/>
      <c r="G254" s="56"/>
      <c r="H254" s="56"/>
      <c r="I254" s="56"/>
      <c r="J254" s="56"/>
      <c r="K254" s="56"/>
      <c r="L254" s="56"/>
      <c r="M254" s="56"/>
      <c r="N254" s="56"/>
      <c r="O254" s="56"/>
      <c r="P254" s="56"/>
      <c r="Q254" s="56"/>
      <c r="R254" s="56"/>
      <c r="S254" s="56"/>
      <c r="T254" s="56"/>
      <c r="U254" s="56"/>
      <c r="V254" s="56"/>
      <c r="W254" s="56"/>
      <c r="X254" s="56"/>
      <c r="Y254" s="56"/>
      <c r="Z254" s="56"/>
    </row>
    <row r="255" spans="1:26" ht="15.75" customHeight="1">
      <c r="A255" s="56"/>
      <c r="B255" s="56"/>
      <c r="C255" s="56"/>
      <c r="D255" s="56"/>
      <c r="E255" s="70"/>
      <c r="F255" s="70"/>
      <c r="G255" s="56"/>
      <c r="H255" s="56"/>
      <c r="I255" s="56"/>
      <c r="J255" s="56"/>
      <c r="K255" s="56"/>
      <c r="L255" s="56"/>
      <c r="M255" s="56"/>
      <c r="N255" s="56"/>
      <c r="O255" s="56"/>
      <c r="P255" s="56"/>
      <c r="Q255" s="56"/>
      <c r="R255" s="56"/>
      <c r="S255" s="56"/>
      <c r="T255" s="56"/>
      <c r="U255" s="56"/>
      <c r="V255" s="56"/>
      <c r="W255" s="56"/>
      <c r="X255" s="56"/>
      <c r="Y255" s="56"/>
      <c r="Z255" s="56"/>
    </row>
    <row r="256" spans="1:26" ht="15.75" customHeight="1">
      <c r="A256" s="56"/>
      <c r="B256" s="56"/>
      <c r="C256" s="56"/>
      <c r="D256" s="56"/>
      <c r="E256" s="70"/>
      <c r="F256" s="70"/>
      <c r="G256" s="56"/>
      <c r="H256" s="56"/>
      <c r="I256" s="56"/>
      <c r="J256" s="56"/>
      <c r="K256" s="56"/>
      <c r="L256" s="56"/>
      <c r="M256" s="56"/>
      <c r="N256" s="56"/>
      <c r="O256" s="56"/>
      <c r="P256" s="56"/>
      <c r="Q256" s="56"/>
      <c r="R256" s="56"/>
      <c r="S256" s="56"/>
      <c r="T256" s="56"/>
      <c r="U256" s="56"/>
      <c r="V256" s="56"/>
      <c r="W256" s="56"/>
      <c r="X256" s="56"/>
      <c r="Y256" s="56"/>
      <c r="Z256" s="56"/>
    </row>
    <row r="257" spans="1:26" ht="15.75" customHeight="1">
      <c r="A257" s="56"/>
      <c r="B257" s="56"/>
      <c r="C257" s="56"/>
      <c r="D257" s="56"/>
      <c r="E257" s="70"/>
      <c r="F257" s="70"/>
      <c r="G257" s="56"/>
      <c r="H257" s="56"/>
      <c r="I257" s="56"/>
      <c r="J257" s="56"/>
      <c r="K257" s="56"/>
      <c r="L257" s="56"/>
      <c r="M257" s="56"/>
      <c r="N257" s="56"/>
      <c r="O257" s="56"/>
      <c r="P257" s="56"/>
      <c r="Q257" s="56"/>
      <c r="R257" s="56"/>
      <c r="S257" s="56"/>
      <c r="T257" s="56"/>
      <c r="U257" s="56"/>
      <c r="V257" s="56"/>
      <c r="W257" s="56"/>
      <c r="X257" s="56"/>
      <c r="Y257" s="56"/>
      <c r="Z257" s="56"/>
    </row>
    <row r="258" spans="1:26" ht="15.75" customHeight="1">
      <c r="A258" s="56"/>
      <c r="B258" s="56"/>
      <c r="C258" s="56"/>
      <c r="D258" s="56"/>
      <c r="E258" s="70"/>
      <c r="F258" s="70"/>
      <c r="G258" s="56"/>
      <c r="H258" s="56"/>
      <c r="I258" s="56"/>
      <c r="J258" s="56"/>
      <c r="K258" s="56"/>
      <c r="L258" s="56"/>
      <c r="M258" s="56"/>
      <c r="N258" s="56"/>
      <c r="O258" s="56"/>
      <c r="P258" s="56"/>
      <c r="Q258" s="56"/>
      <c r="R258" s="56"/>
      <c r="S258" s="56"/>
      <c r="T258" s="56"/>
      <c r="U258" s="56"/>
      <c r="V258" s="56"/>
      <c r="W258" s="56"/>
      <c r="X258" s="56"/>
      <c r="Y258" s="56"/>
      <c r="Z258" s="56"/>
    </row>
    <row r="259" spans="1:26" ht="15.75" customHeight="1">
      <c r="A259" s="56"/>
      <c r="B259" s="56"/>
      <c r="C259" s="56"/>
      <c r="D259" s="56"/>
      <c r="E259" s="70"/>
      <c r="F259" s="70"/>
      <c r="G259" s="56"/>
      <c r="H259" s="56"/>
      <c r="I259" s="56"/>
      <c r="J259" s="56"/>
      <c r="K259" s="56"/>
      <c r="L259" s="56"/>
      <c r="M259" s="56"/>
      <c r="N259" s="56"/>
      <c r="O259" s="56"/>
      <c r="P259" s="56"/>
      <c r="Q259" s="56"/>
      <c r="R259" s="56"/>
      <c r="S259" s="56"/>
      <c r="T259" s="56"/>
      <c r="U259" s="56"/>
      <c r="V259" s="56"/>
      <c r="W259" s="56"/>
      <c r="X259" s="56"/>
      <c r="Y259" s="56"/>
      <c r="Z259" s="56"/>
    </row>
    <row r="260" spans="1:26" ht="15.75" customHeight="1">
      <c r="A260" s="56"/>
      <c r="B260" s="56"/>
      <c r="C260" s="56"/>
      <c r="D260" s="56"/>
      <c r="E260" s="70"/>
      <c r="F260" s="70"/>
      <c r="G260" s="56"/>
      <c r="H260" s="56"/>
      <c r="I260" s="56"/>
      <c r="J260" s="56"/>
      <c r="K260" s="56"/>
      <c r="L260" s="56"/>
      <c r="M260" s="56"/>
      <c r="N260" s="56"/>
      <c r="O260" s="56"/>
      <c r="P260" s="56"/>
      <c r="Q260" s="56"/>
      <c r="R260" s="56"/>
      <c r="S260" s="56"/>
      <c r="T260" s="56"/>
      <c r="U260" s="56"/>
      <c r="V260" s="56"/>
      <c r="W260" s="56"/>
      <c r="X260" s="56"/>
      <c r="Y260" s="56"/>
      <c r="Z260" s="56"/>
    </row>
    <row r="261" spans="1:26" ht="15.75" customHeight="1">
      <c r="A261" s="56"/>
      <c r="B261" s="56"/>
      <c r="C261" s="56"/>
      <c r="D261" s="56"/>
      <c r="E261" s="70"/>
      <c r="F261" s="70"/>
      <c r="G261" s="56"/>
      <c r="H261" s="56"/>
      <c r="I261" s="56"/>
      <c r="J261" s="56"/>
      <c r="K261" s="56"/>
      <c r="L261" s="56"/>
      <c r="M261" s="56"/>
      <c r="N261" s="56"/>
      <c r="O261" s="56"/>
      <c r="P261" s="56"/>
      <c r="Q261" s="56"/>
      <c r="R261" s="56"/>
      <c r="S261" s="56"/>
      <c r="T261" s="56"/>
      <c r="U261" s="56"/>
      <c r="V261" s="56"/>
      <c r="W261" s="56"/>
      <c r="X261" s="56"/>
      <c r="Y261" s="56"/>
      <c r="Z261" s="56"/>
    </row>
    <row r="262" spans="1:26" ht="15.75" customHeight="1">
      <c r="A262" s="56"/>
      <c r="B262" s="56"/>
      <c r="C262" s="56"/>
      <c r="D262" s="56"/>
      <c r="E262" s="70"/>
      <c r="F262" s="70"/>
      <c r="G262" s="56"/>
      <c r="H262" s="56"/>
      <c r="I262" s="56"/>
      <c r="J262" s="56"/>
      <c r="K262" s="56"/>
      <c r="L262" s="56"/>
      <c r="M262" s="56"/>
      <c r="N262" s="56"/>
      <c r="O262" s="56"/>
      <c r="P262" s="56"/>
      <c r="Q262" s="56"/>
      <c r="R262" s="56"/>
      <c r="S262" s="56"/>
      <c r="T262" s="56"/>
      <c r="U262" s="56"/>
      <c r="V262" s="56"/>
      <c r="W262" s="56"/>
      <c r="X262" s="56"/>
      <c r="Y262" s="56"/>
      <c r="Z262" s="56"/>
    </row>
    <row r="263" spans="1:26" ht="15.75" customHeight="1">
      <c r="A263" s="56"/>
      <c r="B263" s="56"/>
      <c r="C263" s="56"/>
      <c r="D263" s="56"/>
      <c r="E263" s="70"/>
      <c r="F263" s="70"/>
      <c r="G263" s="56"/>
      <c r="H263" s="56"/>
      <c r="I263" s="56"/>
      <c r="J263" s="56"/>
      <c r="K263" s="56"/>
      <c r="L263" s="56"/>
      <c r="M263" s="56"/>
      <c r="N263" s="56"/>
      <c r="O263" s="56"/>
      <c r="P263" s="56"/>
      <c r="Q263" s="56"/>
      <c r="R263" s="56"/>
      <c r="S263" s="56"/>
      <c r="T263" s="56"/>
      <c r="U263" s="56"/>
      <c r="V263" s="56"/>
      <c r="W263" s="56"/>
      <c r="X263" s="56"/>
      <c r="Y263" s="56"/>
      <c r="Z263" s="56"/>
    </row>
    <row r="264" spans="1:26" ht="15.75" customHeight="1">
      <c r="A264" s="56"/>
      <c r="B264" s="56"/>
      <c r="C264" s="56"/>
      <c r="D264" s="56"/>
      <c r="E264" s="70"/>
      <c r="F264" s="70"/>
      <c r="G264" s="56"/>
      <c r="H264" s="56"/>
      <c r="I264" s="56"/>
      <c r="J264" s="56"/>
      <c r="K264" s="56"/>
      <c r="L264" s="56"/>
      <c r="M264" s="56"/>
      <c r="N264" s="56"/>
      <c r="O264" s="56"/>
      <c r="P264" s="56"/>
      <c r="Q264" s="56"/>
      <c r="R264" s="56"/>
      <c r="S264" s="56"/>
      <c r="T264" s="56"/>
      <c r="U264" s="56"/>
      <c r="V264" s="56"/>
      <c r="W264" s="56"/>
      <c r="X264" s="56"/>
      <c r="Y264" s="56"/>
      <c r="Z264" s="56"/>
    </row>
    <row r="265" spans="1:26" ht="15.75" customHeight="1">
      <c r="A265" s="56"/>
      <c r="B265" s="56"/>
      <c r="C265" s="56"/>
      <c r="D265" s="56"/>
      <c r="E265" s="70"/>
      <c r="F265" s="70"/>
      <c r="G265" s="56"/>
      <c r="H265" s="56"/>
      <c r="I265" s="56"/>
      <c r="J265" s="56"/>
      <c r="K265" s="56"/>
      <c r="L265" s="56"/>
      <c r="M265" s="56"/>
      <c r="N265" s="56"/>
      <c r="O265" s="56"/>
      <c r="P265" s="56"/>
      <c r="Q265" s="56"/>
      <c r="R265" s="56"/>
      <c r="S265" s="56"/>
      <c r="T265" s="56"/>
      <c r="U265" s="56"/>
      <c r="V265" s="56"/>
      <c r="W265" s="56"/>
      <c r="X265" s="56"/>
      <c r="Y265" s="56"/>
      <c r="Z265" s="56"/>
    </row>
    <row r="266" spans="1:26" ht="15.75" customHeight="1">
      <c r="A266" s="56"/>
      <c r="B266" s="56"/>
      <c r="C266" s="56"/>
      <c r="D266" s="56"/>
      <c r="E266" s="70"/>
      <c r="F266" s="70"/>
      <c r="G266" s="56"/>
      <c r="H266" s="56"/>
      <c r="I266" s="56"/>
      <c r="J266" s="56"/>
      <c r="K266" s="56"/>
      <c r="L266" s="56"/>
      <c r="M266" s="56"/>
      <c r="N266" s="56"/>
      <c r="O266" s="56"/>
      <c r="P266" s="56"/>
      <c r="Q266" s="56"/>
      <c r="R266" s="56"/>
      <c r="S266" s="56"/>
      <c r="T266" s="56"/>
      <c r="U266" s="56"/>
      <c r="V266" s="56"/>
      <c r="W266" s="56"/>
      <c r="X266" s="56"/>
      <c r="Y266" s="56"/>
      <c r="Z266" s="56"/>
    </row>
    <row r="267" spans="1:26" ht="15.75" customHeight="1">
      <c r="A267" s="56"/>
      <c r="B267" s="56"/>
      <c r="C267" s="56"/>
      <c r="D267" s="56"/>
      <c r="E267" s="70"/>
      <c r="F267" s="70"/>
      <c r="G267" s="56"/>
      <c r="H267" s="56"/>
      <c r="I267" s="56"/>
      <c r="J267" s="56"/>
      <c r="K267" s="56"/>
      <c r="L267" s="56"/>
      <c r="M267" s="56"/>
      <c r="N267" s="56"/>
      <c r="O267" s="56"/>
      <c r="P267" s="56"/>
      <c r="Q267" s="56"/>
      <c r="R267" s="56"/>
      <c r="S267" s="56"/>
      <c r="T267" s="56"/>
      <c r="U267" s="56"/>
      <c r="V267" s="56"/>
      <c r="W267" s="56"/>
      <c r="X267" s="56"/>
      <c r="Y267" s="56"/>
      <c r="Z267" s="56"/>
    </row>
    <row r="268" spans="1:26" ht="15.75" customHeight="1">
      <c r="A268" s="56"/>
      <c r="B268" s="56"/>
      <c r="C268" s="56"/>
      <c r="D268" s="56"/>
      <c r="E268" s="70"/>
      <c r="F268" s="70"/>
      <c r="G268" s="56"/>
      <c r="H268" s="56"/>
      <c r="I268" s="56"/>
      <c r="J268" s="56"/>
      <c r="K268" s="56"/>
      <c r="L268" s="56"/>
      <c r="M268" s="56"/>
      <c r="N268" s="56"/>
      <c r="O268" s="56"/>
      <c r="P268" s="56"/>
      <c r="Q268" s="56"/>
      <c r="R268" s="56"/>
      <c r="S268" s="56"/>
      <c r="T268" s="56"/>
      <c r="U268" s="56"/>
      <c r="V268" s="56"/>
      <c r="W268" s="56"/>
      <c r="X268" s="56"/>
      <c r="Y268" s="56"/>
      <c r="Z268" s="56"/>
    </row>
    <row r="269" spans="1:26" ht="15.75" customHeight="1">
      <c r="A269" s="56"/>
      <c r="B269" s="56"/>
      <c r="C269" s="56"/>
      <c r="D269" s="56"/>
      <c r="E269" s="70"/>
      <c r="F269" s="70"/>
      <c r="G269" s="56"/>
      <c r="H269" s="56"/>
      <c r="I269" s="56"/>
      <c r="J269" s="56"/>
      <c r="K269" s="56"/>
      <c r="L269" s="56"/>
      <c r="M269" s="56"/>
      <c r="N269" s="56"/>
      <c r="O269" s="56"/>
      <c r="P269" s="56"/>
      <c r="Q269" s="56"/>
      <c r="R269" s="56"/>
      <c r="S269" s="56"/>
      <c r="T269" s="56"/>
      <c r="U269" s="56"/>
      <c r="V269" s="56"/>
      <c r="W269" s="56"/>
      <c r="X269" s="56"/>
      <c r="Y269" s="56"/>
      <c r="Z269" s="56"/>
    </row>
    <row r="270" spans="1:26" ht="15.75" customHeight="1">
      <c r="A270" s="56"/>
      <c r="B270" s="56"/>
      <c r="C270" s="56"/>
      <c r="D270" s="56"/>
      <c r="E270" s="70"/>
      <c r="F270" s="70"/>
      <c r="G270" s="56"/>
      <c r="H270" s="56"/>
      <c r="I270" s="56"/>
      <c r="J270" s="56"/>
      <c r="K270" s="56"/>
      <c r="L270" s="56"/>
      <c r="M270" s="56"/>
      <c r="N270" s="56"/>
      <c r="O270" s="56"/>
      <c r="P270" s="56"/>
      <c r="Q270" s="56"/>
      <c r="R270" s="56"/>
      <c r="S270" s="56"/>
      <c r="T270" s="56"/>
      <c r="U270" s="56"/>
      <c r="V270" s="56"/>
      <c r="W270" s="56"/>
      <c r="X270" s="56"/>
      <c r="Y270" s="56"/>
      <c r="Z270" s="56"/>
    </row>
    <row r="271" spans="1:26" ht="15.75" customHeight="1">
      <c r="A271" s="56"/>
      <c r="B271" s="56"/>
      <c r="C271" s="56"/>
      <c r="D271" s="56"/>
      <c r="E271" s="70"/>
      <c r="F271" s="70"/>
      <c r="G271" s="56"/>
      <c r="H271" s="56"/>
      <c r="I271" s="56"/>
      <c r="J271" s="56"/>
      <c r="K271" s="56"/>
      <c r="L271" s="56"/>
      <c r="M271" s="56"/>
      <c r="N271" s="56"/>
      <c r="O271" s="56"/>
      <c r="P271" s="56"/>
      <c r="Q271" s="56"/>
      <c r="R271" s="56"/>
      <c r="S271" s="56"/>
      <c r="T271" s="56"/>
      <c r="U271" s="56"/>
      <c r="V271" s="56"/>
      <c r="W271" s="56"/>
      <c r="X271" s="56"/>
      <c r="Y271" s="56"/>
      <c r="Z271" s="56"/>
    </row>
    <row r="272" spans="1:26" ht="15.75" customHeight="1">
      <c r="A272" s="56"/>
      <c r="B272" s="56"/>
      <c r="C272" s="56"/>
      <c r="D272" s="56"/>
      <c r="E272" s="70"/>
      <c r="F272" s="70"/>
      <c r="G272" s="56"/>
      <c r="H272" s="56"/>
      <c r="I272" s="56"/>
      <c r="J272" s="56"/>
      <c r="K272" s="56"/>
      <c r="L272" s="56"/>
      <c r="M272" s="56"/>
      <c r="N272" s="56"/>
      <c r="O272" s="56"/>
      <c r="P272" s="56"/>
      <c r="Q272" s="56"/>
      <c r="R272" s="56"/>
      <c r="S272" s="56"/>
      <c r="T272" s="56"/>
      <c r="U272" s="56"/>
      <c r="V272" s="56"/>
      <c r="W272" s="56"/>
      <c r="X272" s="56"/>
      <c r="Y272" s="56"/>
      <c r="Z272" s="56"/>
    </row>
    <row r="273" spans="1:26" ht="15.75" customHeight="1">
      <c r="A273" s="56"/>
      <c r="B273" s="56"/>
      <c r="C273" s="56"/>
      <c r="D273" s="56"/>
      <c r="E273" s="70"/>
      <c r="F273" s="70"/>
      <c r="G273" s="56"/>
      <c r="H273" s="56"/>
      <c r="I273" s="56"/>
      <c r="J273" s="56"/>
      <c r="K273" s="56"/>
      <c r="L273" s="56"/>
      <c r="M273" s="56"/>
      <c r="N273" s="56"/>
      <c r="O273" s="56"/>
      <c r="P273" s="56"/>
      <c r="Q273" s="56"/>
      <c r="R273" s="56"/>
      <c r="S273" s="56"/>
      <c r="T273" s="56"/>
      <c r="U273" s="56"/>
      <c r="V273" s="56"/>
      <c r="W273" s="56"/>
      <c r="X273" s="56"/>
      <c r="Y273" s="56"/>
      <c r="Z273" s="56"/>
    </row>
    <row r="274" spans="1:26" ht="15.75" customHeight="1">
      <c r="A274" s="56"/>
      <c r="B274" s="56"/>
      <c r="C274" s="56"/>
      <c r="D274" s="56"/>
      <c r="E274" s="70"/>
      <c r="F274" s="70"/>
      <c r="G274" s="56"/>
      <c r="H274" s="56"/>
      <c r="I274" s="56"/>
      <c r="J274" s="56"/>
      <c r="K274" s="56"/>
      <c r="L274" s="56"/>
      <c r="M274" s="56"/>
      <c r="N274" s="56"/>
      <c r="O274" s="56"/>
      <c r="P274" s="56"/>
      <c r="Q274" s="56"/>
      <c r="R274" s="56"/>
      <c r="S274" s="56"/>
      <c r="T274" s="56"/>
      <c r="U274" s="56"/>
      <c r="V274" s="56"/>
      <c r="W274" s="56"/>
      <c r="X274" s="56"/>
      <c r="Y274" s="56"/>
      <c r="Z274" s="56"/>
    </row>
    <row r="275" spans="1:26" ht="15.75" customHeight="1">
      <c r="A275" s="56"/>
      <c r="B275" s="56"/>
      <c r="C275" s="56"/>
      <c r="D275" s="56"/>
      <c r="E275" s="70"/>
      <c r="F275" s="70"/>
      <c r="G275" s="56"/>
      <c r="H275" s="56"/>
      <c r="I275" s="56"/>
      <c r="J275" s="56"/>
      <c r="K275" s="56"/>
      <c r="L275" s="56"/>
      <c r="M275" s="56"/>
      <c r="N275" s="56"/>
      <c r="O275" s="56"/>
      <c r="P275" s="56"/>
      <c r="Q275" s="56"/>
      <c r="R275" s="56"/>
      <c r="S275" s="56"/>
      <c r="T275" s="56"/>
      <c r="U275" s="56"/>
      <c r="V275" s="56"/>
      <c r="W275" s="56"/>
      <c r="X275" s="56"/>
      <c r="Y275" s="56"/>
      <c r="Z275" s="56"/>
    </row>
    <row r="276" spans="1:26" ht="15.75" customHeight="1">
      <c r="A276" s="56"/>
      <c r="B276" s="56"/>
      <c r="C276" s="56"/>
      <c r="D276" s="56"/>
      <c r="E276" s="70"/>
      <c r="F276" s="70"/>
      <c r="G276" s="56"/>
      <c r="H276" s="56"/>
      <c r="I276" s="56"/>
      <c r="J276" s="56"/>
      <c r="K276" s="56"/>
      <c r="L276" s="56"/>
      <c r="M276" s="56"/>
      <c r="N276" s="56"/>
      <c r="O276" s="56"/>
      <c r="P276" s="56"/>
      <c r="Q276" s="56"/>
      <c r="R276" s="56"/>
      <c r="S276" s="56"/>
      <c r="T276" s="56"/>
      <c r="U276" s="56"/>
      <c r="V276" s="56"/>
      <c r="W276" s="56"/>
      <c r="X276" s="56"/>
      <c r="Y276" s="56"/>
      <c r="Z276" s="56"/>
    </row>
    <row r="277" spans="1:26" ht="15.75" customHeight="1">
      <c r="A277" s="56"/>
      <c r="B277" s="56"/>
      <c r="C277" s="56"/>
      <c r="D277" s="56"/>
      <c r="E277" s="70"/>
      <c r="F277" s="70"/>
      <c r="G277" s="56"/>
      <c r="H277" s="56"/>
      <c r="I277" s="56"/>
      <c r="J277" s="56"/>
      <c r="K277" s="56"/>
      <c r="L277" s="56"/>
      <c r="M277" s="56"/>
      <c r="N277" s="56"/>
      <c r="O277" s="56"/>
      <c r="P277" s="56"/>
      <c r="Q277" s="56"/>
      <c r="R277" s="56"/>
      <c r="S277" s="56"/>
      <c r="T277" s="56"/>
      <c r="U277" s="56"/>
      <c r="V277" s="56"/>
      <c r="W277" s="56"/>
      <c r="X277" s="56"/>
      <c r="Y277" s="56"/>
      <c r="Z277" s="56"/>
    </row>
    <row r="278" spans="1:26" ht="15.75" customHeight="1">
      <c r="A278" s="56"/>
      <c r="B278" s="56"/>
      <c r="C278" s="56"/>
      <c r="D278" s="56"/>
      <c r="E278" s="70"/>
      <c r="F278" s="70"/>
      <c r="G278" s="56"/>
      <c r="H278" s="56"/>
      <c r="I278" s="56"/>
      <c r="J278" s="56"/>
      <c r="K278" s="56"/>
      <c r="L278" s="56"/>
      <c r="M278" s="56"/>
      <c r="N278" s="56"/>
      <c r="O278" s="56"/>
      <c r="P278" s="56"/>
      <c r="Q278" s="56"/>
      <c r="R278" s="56"/>
      <c r="S278" s="56"/>
      <c r="T278" s="56"/>
      <c r="U278" s="56"/>
      <c r="V278" s="56"/>
      <c r="W278" s="56"/>
      <c r="X278" s="56"/>
      <c r="Y278" s="56"/>
      <c r="Z278" s="56"/>
    </row>
    <row r="279" spans="1:26" ht="15.75" customHeight="1">
      <c r="A279" s="56"/>
      <c r="B279" s="56"/>
      <c r="C279" s="56"/>
      <c r="D279" s="56"/>
      <c r="E279" s="70"/>
      <c r="F279" s="70"/>
      <c r="G279" s="56"/>
      <c r="H279" s="56"/>
      <c r="I279" s="56"/>
      <c r="J279" s="56"/>
      <c r="K279" s="56"/>
      <c r="L279" s="56"/>
      <c r="M279" s="56"/>
      <c r="N279" s="56"/>
      <c r="O279" s="56"/>
      <c r="P279" s="56"/>
      <c r="Q279" s="56"/>
      <c r="R279" s="56"/>
      <c r="S279" s="56"/>
      <c r="T279" s="56"/>
      <c r="U279" s="56"/>
      <c r="V279" s="56"/>
      <c r="W279" s="56"/>
      <c r="X279" s="56"/>
      <c r="Y279" s="56"/>
      <c r="Z279" s="56"/>
    </row>
    <row r="280" spans="1:26" ht="15.75" customHeight="1">
      <c r="A280" s="56"/>
      <c r="B280" s="56"/>
      <c r="C280" s="56"/>
      <c r="D280" s="56"/>
      <c r="E280" s="70"/>
      <c r="F280" s="70"/>
      <c r="G280" s="56"/>
      <c r="H280" s="56"/>
      <c r="I280" s="56"/>
      <c r="J280" s="56"/>
      <c r="K280" s="56"/>
      <c r="L280" s="56"/>
      <c r="M280" s="56"/>
      <c r="N280" s="56"/>
      <c r="O280" s="56"/>
      <c r="P280" s="56"/>
      <c r="Q280" s="56"/>
      <c r="R280" s="56"/>
      <c r="S280" s="56"/>
      <c r="T280" s="56"/>
      <c r="U280" s="56"/>
      <c r="V280" s="56"/>
      <c r="W280" s="56"/>
      <c r="X280" s="56"/>
      <c r="Y280" s="56"/>
      <c r="Z280" s="56"/>
    </row>
    <row r="281" spans="1:26" ht="15.75" customHeight="1">
      <c r="A281" s="56"/>
      <c r="B281" s="56"/>
      <c r="C281" s="56"/>
      <c r="D281" s="56"/>
      <c r="E281" s="70"/>
      <c r="F281" s="70"/>
      <c r="G281" s="56"/>
      <c r="H281" s="56"/>
      <c r="I281" s="56"/>
      <c r="J281" s="56"/>
      <c r="K281" s="56"/>
      <c r="L281" s="56"/>
      <c r="M281" s="56"/>
      <c r="N281" s="56"/>
      <c r="O281" s="56"/>
      <c r="P281" s="56"/>
      <c r="Q281" s="56"/>
      <c r="R281" s="56"/>
      <c r="S281" s="56"/>
      <c r="T281" s="56"/>
      <c r="U281" s="56"/>
      <c r="V281" s="56"/>
      <c r="W281" s="56"/>
      <c r="X281" s="56"/>
      <c r="Y281" s="56"/>
      <c r="Z281" s="56"/>
    </row>
    <row r="282" spans="1:26" ht="15.75" customHeight="1">
      <c r="A282" s="56"/>
      <c r="B282" s="56"/>
      <c r="C282" s="56"/>
      <c r="D282" s="56"/>
      <c r="E282" s="70"/>
      <c r="F282" s="70"/>
      <c r="G282" s="56"/>
      <c r="H282" s="56"/>
      <c r="I282" s="56"/>
      <c r="J282" s="56"/>
      <c r="K282" s="56"/>
      <c r="L282" s="56"/>
      <c r="M282" s="56"/>
      <c r="N282" s="56"/>
      <c r="O282" s="56"/>
      <c r="P282" s="56"/>
      <c r="Q282" s="56"/>
      <c r="R282" s="56"/>
      <c r="S282" s="56"/>
      <c r="T282" s="56"/>
      <c r="U282" s="56"/>
      <c r="V282" s="56"/>
      <c r="W282" s="56"/>
      <c r="X282" s="56"/>
      <c r="Y282" s="56"/>
      <c r="Z282" s="56"/>
    </row>
    <row r="283" spans="1:26" ht="15.75" customHeight="1">
      <c r="A283" s="56"/>
      <c r="B283" s="56"/>
      <c r="C283" s="56"/>
      <c r="D283" s="56"/>
      <c r="E283" s="70"/>
      <c r="F283" s="70"/>
      <c r="G283" s="56"/>
      <c r="H283" s="56"/>
      <c r="I283" s="56"/>
      <c r="J283" s="56"/>
      <c r="K283" s="56"/>
      <c r="L283" s="56"/>
      <c r="M283" s="56"/>
      <c r="N283" s="56"/>
      <c r="O283" s="56"/>
      <c r="P283" s="56"/>
      <c r="Q283" s="56"/>
      <c r="R283" s="56"/>
      <c r="S283" s="56"/>
      <c r="T283" s="56"/>
      <c r="U283" s="56"/>
      <c r="V283" s="56"/>
      <c r="W283" s="56"/>
      <c r="X283" s="56"/>
      <c r="Y283" s="56"/>
      <c r="Z283" s="56"/>
    </row>
    <row r="284" spans="1:26" ht="15.75" customHeight="1">
      <c r="A284" s="56"/>
      <c r="B284" s="56"/>
      <c r="C284" s="56"/>
      <c r="D284" s="56"/>
      <c r="E284" s="70"/>
      <c r="F284" s="70"/>
      <c r="G284" s="56"/>
      <c r="H284" s="56"/>
      <c r="I284" s="56"/>
      <c r="J284" s="56"/>
      <c r="K284" s="56"/>
      <c r="L284" s="56"/>
      <c r="M284" s="56"/>
      <c r="N284" s="56"/>
      <c r="O284" s="56"/>
      <c r="P284" s="56"/>
      <c r="Q284" s="56"/>
      <c r="R284" s="56"/>
      <c r="S284" s="56"/>
      <c r="T284" s="56"/>
      <c r="U284" s="56"/>
      <c r="V284" s="56"/>
      <c r="W284" s="56"/>
      <c r="X284" s="56"/>
      <c r="Y284" s="56"/>
      <c r="Z284" s="56"/>
    </row>
    <row r="285" spans="1:26" ht="15.75" customHeight="1">
      <c r="A285" s="56"/>
      <c r="B285" s="56"/>
      <c r="C285" s="56"/>
      <c r="D285" s="56"/>
      <c r="E285" s="70"/>
      <c r="F285" s="70"/>
      <c r="G285" s="56"/>
      <c r="H285" s="56"/>
      <c r="I285" s="56"/>
      <c r="J285" s="56"/>
      <c r="K285" s="56"/>
      <c r="L285" s="56"/>
      <c r="M285" s="56"/>
      <c r="N285" s="56"/>
      <c r="O285" s="56"/>
      <c r="P285" s="56"/>
      <c r="Q285" s="56"/>
      <c r="R285" s="56"/>
      <c r="S285" s="56"/>
      <c r="T285" s="56"/>
      <c r="U285" s="56"/>
      <c r="V285" s="56"/>
      <c r="W285" s="56"/>
      <c r="X285" s="56"/>
      <c r="Y285" s="56"/>
      <c r="Z285" s="56"/>
    </row>
    <row r="286" spans="1:26" ht="15.75" customHeight="1">
      <c r="A286" s="56"/>
      <c r="B286" s="56"/>
      <c r="C286" s="56"/>
      <c r="D286" s="56"/>
      <c r="E286" s="70"/>
      <c r="F286" s="70"/>
      <c r="G286" s="56"/>
      <c r="H286" s="56"/>
      <c r="I286" s="56"/>
      <c r="J286" s="56"/>
      <c r="K286" s="56"/>
      <c r="L286" s="56"/>
      <c r="M286" s="56"/>
      <c r="N286" s="56"/>
      <c r="O286" s="56"/>
      <c r="P286" s="56"/>
      <c r="Q286" s="56"/>
      <c r="R286" s="56"/>
      <c r="S286" s="56"/>
      <c r="T286" s="56"/>
      <c r="U286" s="56"/>
      <c r="V286" s="56"/>
      <c r="W286" s="56"/>
      <c r="X286" s="56"/>
      <c r="Y286" s="56"/>
      <c r="Z286" s="56"/>
    </row>
    <row r="287" spans="1:26" ht="15.75" customHeight="1">
      <c r="A287" s="56"/>
      <c r="B287" s="56"/>
      <c r="C287" s="56"/>
      <c r="D287" s="56"/>
      <c r="E287" s="70"/>
      <c r="F287" s="70"/>
      <c r="G287" s="56"/>
      <c r="H287" s="56"/>
      <c r="I287" s="56"/>
      <c r="J287" s="56"/>
      <c r="K287" s="56"/>
      <c r="L287" s="56"/>
      <c r="M287" s="56"/>
      <c r="N287" s="56"/>
      <c r="O287" s="56"/>
      <c r="P287" s="56"/>
      <c r="Q287" s="56"/>
      <c r="R287" s="56"/>
      <c r="S287" s="56"/>
      <c r="T287" s="56"/>
      <c r="U287" s="56"/>
      <c r="V287" s="56"/>
      <c r="W287" s="56"/>
      <c r="X287" s="56"/>
      <c r="Y287" s="56"/>
      <c r="Z287" s="56"/>
    </row>
    <row r="288" spans="1:26" ht="15.75" customHeight="1">
      <c r="A288" s="56"/>
      <c r="B288" s="56"/>
      <c r="C288" s="56"/>
      <c r="D288" s="56"/>
      <c r="E288" s="70"/>
      <c r="F288" s="70"/>
      <c r="G288" s="56"/>
      <c r="H288" s="56"/>
      <c r="I288" s="56"/>
      <c r="J288" s="56"/>
      <c r="K288" s="56"/>
      <c r="L288" s="56"/>
      <c r="M288" s="56"/>
      <c r="N288" s="56"/>
      <c r="O288" s="56"/>
      <c r="P288" s="56"/>
      <c r="Q288" s="56"/>
      <c r="R288" s="56"/>
      <c r="S288" s="56"/>
      <c r="T288" s="56"/>
      <c r="U288" s="56"/>
      <c r="V288" s="56"/>
      <c r="W288" s="56"/>
      <c r="X288" s="56"/>
      <c r="Y288" s="56"/>
      <c r="Z288" s="56"/>
    </row>
    <row r="289" spans="1:26" ht="15.75" customHeight="1">
      <c r="A289" s="56"/>
      <c r="B289" s="56"/>
      <c r="C289" s="56"/>
      <c r="D289" s="56"/>
      <c r="E289" s="70"/>
      <c r="F289" s="70"/>
      <c r="G289" s="56"/>
      <c r="H289" s="56"/>
      <c r="I289" s="56"/>
      <c r="J289" s="56"/>
      <c r="K289" s="56"/>
      <c r="L289" s="56"/>
      <c r="M289" s="56"/>
      <c r="N289" s="56"/>
      <c r="O289" s="56"/>
      <c r="P289" s="56"/>
      <c r="Q289" s="56"/>
      <c r="R289" s="56"/>
      <c r="S289" s="56"/>
      <c r="T289" s="56"/>
      <c r="U289" s="56"/>
      <c r="V289" s="56"/>
      <c r="W289" s="56"/>
      <c r="X289" s="56"/>
      <c r="Y289" s="56"/>
      <c r="Z289" s="56"/>
    </row>
    <row r="290" spans="1:26" ht="15.75" customHeight="1">
      <c r="A290" s="56"/>
      <c r="B290" s="56"/>
      <c r="C290" s="56"/>
      <c r="D290" s="56"/>
      <c r="E290" s="70"/>
      <c r="F290" s="70"/>
      <c r="G290" s="56"/>
      <c r="H290" s="56"/>
      <c r="I290" s="56"/>
      <c r="J290" s="56"/>
      <c r="K290" s="56"/>
      <c r="L290" s="56"/>
      <c r="M290" s="56"/>
      <c r="N290" s="56"/>
      <c r="O290" s="56"/>
      <c r="P290" s="56"/>
      <c r="Q290" s="56"/>
      <c r="R290" s="56"/>
      <c r="S290" s="56"/>
      <c r="T290" s="56"/>
      <c r="U290" s="56"/>
      <c r="V290" s="56"/>
      <c r="W290" s="56"/>
      <c r="X290" s="56"/>
      <c r="Y290" s="56"/>
      <c r="Z290" s="56"/>
    </row>
    <row r="291" spans="1:26" ht="15.75" customHeight="1">
      <c r="A291" s="56"/>
      <c r="B291" s="56"/>
      <c r="C291" s="56"/>
      <c r="D291" s="56"/>
      <c r="E291" s="70"/>
      <c r="F291" s="70"/>
      <c r="G291" s="56"/>
      <c r="H291" s="56"/>
      <c r="I291" s="56"/>
      <c r="J291" s="56"/>
      <c r="K291" s="56"/>
      <c r="L291" s="56"/>
      <c r="M291" s="56"/>
      <c r="N291" s="56"/>
      <c r="O291" s="56"/>
      <c r="P291" s="56"/>
      <c r="Q291" s="56"/>
      <c r="R291" s="56"/>
      <c r="S291" s="56"/>
      <c r="T291" s="56"/>
      <c r="U291" s="56"/>
      <c r="V291" s="56"/>
      <c r="W291" s="56"/>
      <c r="X291" s="56"/>
      <c r="Y291" s="56"/>
      <c r="Z291" s="56"/>
    </row>
    <row r="292" spans="1:26" ht="15.75" customHeight="1">
      <c r="A292" s="56"/>
      <c r="B292" s="56"/>
      <c r="C292" s="56"/>
      <c r="D292" s="56"/>
      <c r="E292" s="70"/>
      <c r="F292" s="70"/>
      <c r="G292" s="56"/>
      <c r="H292" s="56"/>
      <c r="I292" s="56"/>
      <c r="J292" s="56"/>
      <c r="K292" s="56"/>
      <c r="L292" s="56"/>
      <c r="M292" s="56"/>
      <c r="N292" s="56"/>
      <c r="O292" s="56"/>
      <c r="P292" s="56"/>
      <c r="Q292" s="56"/>
      <c r="R292" s="56"/>
      <c r="S292" s="56"/>
      <c r="T292" s="56"/>
      <c r="U292" s="56"/>
      <c r="V292" s="56"/>
      <c r="W292" s="56"/>
      <c r="X292" s="56"/>
      <c r="Y292" s="56"/>
      <c r="Z292" s="56"/>
    </row>
    <row r="293" spans="1:26" ht="15.75" customHeight="1">
      <c r="A293" s="56"/>
      <c r="B293" s="56"/>
      <c r="C293" s="56"/>
      <c r="D293" s="56"/>
      <c r="E293" s="70"/>
      <c r="F293" s="70"/>
      <c r="G293" s="56"/>
      <c r="H293" s="56"/>
      <c r="I293" s="56"/>
      <c r="J293" s="56"/>
      <c r="K293" s="56"/>
      <c r="L293" s="56"/>
      <c r="M293" s="56"/>
      <c r="N293" s="56"/>
      <c r="O293" s="56"/>
      <c r="P293" s="56"/>
      <c r="Q293" s="56"/>
      <c r="R293" s="56"/>
      <c r="S293" s="56"/>
      <c r="T293" s="56"/>
      <c r="U293" s="56"/>
      <c r="V293" s="56"/>
      <c r="W293" s="56"/>
      <c r="X293" s="56"/>
      <c r="Y293" s="56"/>
      <c r="Z293" s="56"/>
    </row>
    <row r="294" spans="1:26" ht="15.75" customHeight="1">
      <c r="A294" s="56"/>
      <c r="B294" s="56"/>
      <c r="C294" s="56"/>
      <c r="D294" s="56"/>
      <c r="E294" s="70"/>
      <c r="F294" s="70"/>
      <c r="G294" s="56"/>
      <c r="H294" s="56"/>
      <c r="I294" s="56"/>
      <c r="J294" s="56"/>
      <c r="K294" s="56"/>
      <c r="L294" s="56"/>
      <c r="M294" s="56"/>
      <c r="N294" s="56"/>
      <c r="O294" s="56"/>
      <c r="P294" s="56"/>
      <c r="Q294" s="56"/>
      <c r="R294" s="56"/>
      <c r="S294" s="56"/>
      <c r="T294" s="56"/>
      <c r="U294" s="56"/>
      <c r="V294" s="56"/>
      <c r="W294" s="56"/>
      <c r="X294" s="56"/>
      <c r="Y294" s="56"/>
      <c r="Z294" s="56"/>
    </row>
    <row r="295" spans="1:26" ht="15.75" customHeight="1">
      <c r="A295" s="56"/>
      <c r="B295" s="56"/>
      <c r="C295" s="56"/>
      <c r="D295" s="56"/>
      <c r="E295" s="70"/>
      <c r="F295" s="70"/>
      <c r="G295" s="56"/>
      <c r="H295" s="56"/>
      <c r="I295" s="56"/>
      <c r="J295" s="56"/>
      <c r="K295" s="56"/>
      <c r="L295" s="56"/>
      <c r="M295" s="56"/>
      <c r="N295" s="56"/>
      <c r="O295" s="56"/>
      <c r="P295" s="56"/>
      <c r="Q295" s="56"/>
      <c r="R295" s="56"/>
      <c r="S295" s="56"/>
      <c r="T295" s="56"/>
      <c r="U295" s="56"/>
      <c r="V295" s="56"/>
      <c r="W295" s="56"/>
      <c r="X295" s="56"/>
      <c r="Y295" s="56"/>
      <c r="Z295" s="56"/>
    </row>
    <row r="296" spans="1:26" ht="15.75" customHeight="1">
      <c r="A296" s="56"/>
      <c r="B296" s="56"/>
      <c r="C296" s="56"/>
      <c r="D296" s="56"/>
      <c r="E296" s="70"/>
      <c r="F296" s="70"/>
      <c r="G296" s="56"/>
      <c r="H296" s="56"/>
      <c r="I296" s="56"/>
      <c r="J296" s="56"/>
      <c r="K296" s="56"/>
      <c r="L296" s="56"/>
      <c r="M296" s="56"/>
      <c r="N296" s="56"/>
      <c r="O296" s="56"/>
      <c r="P296" s="56"/>
      <c r="Q296" s="56"/>
      <c r="R296" s="56"/>
      <c r="S296" s="56"/>
      <c r="T296" s="56"/>
      <c r="U296" s="56"/>
      <c r="V296" s="56"/>
      <c r="W296" s="56"/>
      <c r="X296" s="56"/>
      <c r="Y296" s="56"/>
      <c r="Z296" s="56"/>
    </row>
    <row r="297" spans="1:26" ht="15.75" customHeight="1">
      <c r="A297" s="56"/>
      <c r="B297" s="56"/>
      <c r="C297" s="56"/>
      <c r="D297" s="56"/>
      <c r="E297" s="70"/>
      <c r="F297" s="70"/>
      <c r="G297" s="56"/>
      <c r="H297" s="56"/>
      <c r="I297" s="56"/>
      <c r="J297" s="56"/>
      <c r="K297" s="56"/>
      <c r="L297" s="56"/>
      <c r="M297" s="56"/>
      <c r="N297" s="56"/>
      <c r="O297" s="56"/>
      <c r="P297" s="56"/>
      <c r="Q297" s="56"/>
      <c r="R297" s="56"/>
      <c r="S297" s="56"/>
      <c r="T297" s="56"/>
      <c r="U297" s="56"/>
      <c r="V297" s="56"/>
      <c r="W297" s="56"/>
      <c r="X297" s="56"/>
      <c r="Y297" s="56"/>
      <c r="Z297" s="56"/>
    </row>
    <row r="298" spans="1:26" ht="15.75" customHeight="1">
      <c r="A298" s="56"/>
      <c r="B298" s="56"/>
      <c r="C298" s="56"/>
      <c r="D298" s="56"/>
      <c r="E298" s="70"/>
      <c r="F298" s="70"/>
      <c r="G298" s="56"/>
      <c r="H298" s="56"/>
      <c r="I298" s="56"/>
      <c r="J298" s="56"/>
      <c r="K298" s="56"/>
      <c r="L298" s="56"/>
      <c r="M298" s="56"/>
      <c r="N298" s="56"/>
      <c r="O298" s="56"/>
      <c r="P298" s="56"/>
      <c r="Q298" s="56"/>
      <c r="R298" s="56"/>
      <c r="S298" s="56"/>
      <c r="T298" s="56"/>
      <c r="U298" s="56"/>
      <c r="V298" s="56"/>
      <c r="W298" s="56"/>
      <c r="X298" s="56"/>
      <c r="Y298" s="56"/>
      <c r="Z298" s="56"/>
    </row>
    <row r="299" spans="1:26" ht="15.75" customHeight="1">
      <c r="A299" s="56"/>
      <c r="B299" s="56"/>
      <c r="C299" s="56"/>
      <c r="D299" s="56"/>
      <c r="E299" s="70"/>
      <c r="F299" s="70"/>
      <c r="G299" s="56"/>
      <c r="H299" s="56"/>
      <c r="I299" s="56"/>
      <c r="J299" s="56"/>
      <c r="K299" s="56"/>
      <c r="L299" s="56"/>
      <c r="M299" s="56"/>
      <c r="N299" s="56"/>
      <c r="O299" s="56"/>
      <c r="P299" s="56"/>
      <c r="Q299" s="56"/>
      <c r="R299" s="56"/>
      <c r="S299" s="56"/>
      <c r="T299" s="56"/>
      <c r="U299" s="56"/>
      <c r="V299" s="56"/>
      <c r="W299" s="56"/>
      <c r="X299" s="56"/>
      <c r="Y299" s="56"/>
      <c r="Z299" s="56"/>
    </row>
    <row r="300" spans="1:26" ht="15.75" customHeight="1">
      <c r="A300" s="56"/>
      <c r="B300" s="56"/>
      <c r="C300" s="56"/>
      <c r="D300" s="56"/>
      <c r="E300" s="70"/>
      <c r="F300" s="70"/>
      <c r="G300" s="56"/>
      <c r="H300" s="56"/>
      <c r="I300" s="56"/>
      <c r="J300" s="56"/>
      <c r="K300" s="56"/>
      <c r="L300" s="56"/>
      <c r="M300" s="56"/>
      <c r="N300" s="56"/>
      <c r="O300" s="56"/>
      <c r="P300" s="56"/>
      <c r="Q300" s="56"/>
      <c r="R300" s="56"/>
      <c r="S300" s="56"/>
      <c r="T300" s="56"/>
      <c r="U300" s="56"/>
      <c r="V300" s="56"/>
      <c r="W300" s="56"/>
      <c r="X300" s="56"/>
      <c r="Y300" s="56"/>
      <c r="Z300" s="56"/>
    </row>
    <row r="301" spans="1:26" ht="15.75" customHeight="1">
      <c r="A301" s="56"/>
      <c r="B301" s="56"/>
      <c r="C301" s="56"/>
      <c r="D301" s="56"/>
      <c r="E301" s="70"/>
      <c r="F301" s="70"/>
      <c r="G301" s="56"/>
      <c r="H301" s="56"/>
      <c r="I301" s="56"/>
      <c r="J301" s="56"/>
      <c r="K301" s="56"/>
      <c r="L301" s="56"/>
      <c r="M301" s="56"/>
      <c r="N301" s="56"/>
      <c r="O301" s="56"/>
      <c r="P301" s="56"/>
      <c r="Q301" s="56"/>
      <c r="R301" s="56"/>
      <c r="S301" s="56"/>
      <c r="T301" s="56"/>
      <c r="U301" s="56"/>
      <c r="V301" s="56"/>
      <c r="W301" s="56"/>
      <c r="X301" s="56"/>
      <c r="Y301" s="56"/>
      <c r="Z301" s="56"/>
    </row>
    <row r="302" spans="1:26" ht="15.75" customHeight="1">
      <c r="A302" s="56"/>
      <c r="B302" s="56"/>
      <c r="C302" s="56"/>
      <c r="D302" s="56"/>
      <c r="E302" s="70"/>
      <c r="F302" s="70"/>
      <c r="G302" s="56"/>
      <c r="H302" s="56"/>
      <c r="I302" s="56"/>
      <c r="J302" s="56"/>
      <c r="K302" s="56"/>
      <c r="L302" s="56"/>
      <c r="M302" s="56"/>
      <c r="N302" s="56"/>
      <c r="O302" s="56"/>
      <c r="P302" s="56"/>
      <c r="Q302" s="56"/>
      <c r="R302" s="56"/>
      <c r="S302" s="56"/>
      <c r="T302" s="56"/>
      <c r="U302" s="56"/>
      <c r="V302" s="56"/>
      <c r="W302" s="56"/>
      <c r="X302" s="56"/>
      <c r="Y302" s="56"/>
      <c r="Z302" s="56"/>
    </row>
    <row r="303" spans="1:26" ht="15.75" customHeight="1">
      <c r="A303" s="56"/>
      <c r="B303" s="56"/>
      <c r="C303" s="56"/>
      <c r="D303" s="56"/>
      <c r="E303" s="70"/>
      <c r="F303" s="70"/>
      <c r="G303" s="56"/>
      <c r="H303" s="56"/>
      <c r="I303" s="56"/>
      <c r="J303" s="56"/>
      <c r="K303" s="56"/>
      <c r="L303" s="56"/>
      <c r="M303" s="56"/>
      <c r="N303" s="56"/>
      <c r="O303" s="56"/>
      <c r="P303" s="56"/>
      <c r="Q303" s="56"/>
      <c r="R303" s="56"/>
      <c r="S303" s="56"/>
      <c r="T303" s="56"/>
      <c r="U303" s="56"/>
      <c r="V303" s="56"/>
      <c r="W303" s="56"/>
      <c r="X303" s="56"/>
      <c r="Y303" s="56"/>
      <c r="Z303" s="56"/>
    </row>
    <row r="304" spans="1:26" ht="15.75" customHeight="1">
      <c r="A304" s="56"/>
      <c r="B304" s="56"/>
      <c r="C304" s="56"/>
      <c r="D304" s="56"/>
      <c r="E304" s="70"/>
      <c r="F304" s="70"/>
      <c r="G304" s="56"/>
      <c r="H304" s="56"/>
      <c r="I304" s="56"/>
      <c r="J304" s="56"/>
      <c r="K304" s="56"/>
      <c r="L304" s="56"/>
      <c r="M304" s="56"/>
      <c r="N304" s="56"/>
      <c r="O304" s="56"/>
      <c r="P304" s="56"/>
      <c r="Q304" s="56"/>
      <c r="R304" s="56"/>
      <c r="S304" s="56"/>
      <c r="T304" s="56"/>
      <c r="U304" s="56"/>
      <c r="V304" s="56"/>
      <c r="W304" s="56"/>
      <c r="X304" s="56"/>
      <c r="Y304" s="56"/>
      <c r="Z304" s="56"/>
    </row>
    <row r="305" spans="1:26" ht="15.75" customHeight="1">
      <c r="A305" s="56"/>
      <c r="B305" s="56"/>
      <c r="C305" s="56"/>
      <c r="D305" s="56"/>
      <c r="E305" s="70"/>
      <c r="F305" s="70"/>
      <c r="G305" s="56"/>
      <c r="H305" s="56"/>
      <c r="I305" s="56"/>
      <c r="J305" s="56"/>
      <c r="K305" s="56"/>
      <c r="L305" s="56"/>
      <c r="M305" s="56"/>
      <c r="N305" s="56"/>
      <c r="O305" s="56"/>
      <c r="P305" s="56"/>
      <c r="Q305" s="56"/>
      <c r="R305" s="56"/>
      <c r="S305" s="56"/>
      <c r="T305" s="56"/>
      <c r="U305" s="56"/>
      <c r="V305" s="56"/>
      <c r="W305" s="56"/>
      <c r="X305" s="56"/>
      <c r="Y305" s="56"/>
      <c r="Z305" s="56"/>
    </row>
    <row r="306" spans="1:26" ht="15.75" customHeight="1">
      <c r="A306" s="56"/>
      <c r="B306" s="56"/>
      <c r="C306" s="56"/>
      <c r="D306" s="56"/>
      <c r="E306" s="70"/>
      <c r="F306" s="70"/>
      <c r="G306" s="56"/>
      <c r="H306" s="56"/>
      <c r="I306" s="56"/>
      <c r="J306" s="56"/>
      <c r="K306" s="56"/>
      <c r="L306" s="56"/>
      <c r="M306" s="56"/>
      <c r="N306" s="56"/>
      <c r="O306" s="56"/>
      <c r="P306" s="56"/>
      <c r="Q306" s="56"/>
      <c r="R306" s="56"/>
      <c r="S306" s="56"/>
      <c r="T306" s="56"/>
      <c r="U306" s="56"/>
      <c r="V306" s="56"/>
      <c r="W306" s="56"/>
      <c r="X306" s="56"/>
      <c r="Y306" s="56"/>
      <c r="Z306" s="56"/>
    </row>
    <row r="307" spans="1:26" ht="15.75" customHeight="1">
      <c r="A307" s="56"/>
      <c r="B307" s="56"/>
      <c r="C307" s="56"/>
      <c r="D307" s="56"/>
      <c r="E307" s="70"/>
      <c r="F307" s="70"/>
      <c r="G307" s="56"/>
      <c r="H307" s="56"/>
      <c r="I307" s="56"/>
      <c r="J307" s="56"/>
      <c r="K307" s="56"/>
      <c r="L307" s="56"/>
      <c r="M307" s="56"/>
      <c r="N307" s="56"/>
      <c r="O307" s="56"/>
      <c r="P307" s="56"/>
      <c r="Q307" s="56"/>
      <c r="R307" s="56"/>
      <c r="S307" s="56"/>
      <c r="T307" s="56"/>
      <c r="U307" s="56"/>
      <c r="V307" s="56"/>
      <c r="W307" s="56"/>
      <c r="X307" s="56"/>
      <c r="Y307" s="56"/>
      <c r="Z307" s="56"/>
    </row>
    <row r="308" spans="1:26" ht="15.75" customHeight="1">
      <c r="A308" s="56"/>
      <c r="B308" s="56"/>
      <c r="C308" s="56"/>
      <c r="D308" s="56"/>
      <c r="E308" s="70"/>
      <c r="F308" s="70"/>
      <c r="G308" s="56"/>
      <c r="H308" s="56"/>
      <c r="I308" s="56"/>
      <c r="J308" s="56"/>
      <c r="K308" s="56"/>
      <c r="L308" s="56"/>
      <c r="M308" s="56"/>
      <c r="N308" s="56"/>
      <c r="O308" s="56"/>
      <c r="P308" s="56"/>
      <c r="Q308" s="56"/>
      <c r="R308" s="56"/>
      <c r="S308" s="56"/>
      <c r="T308" s="56"/>
      <c r="U308" s="56"/>
      <c r="V308" s="56"/>
      <c r="W308" s="56"/>
      <c r="X308" s="56"/>
      <c r="Y308" s="56"/>
      <c r="Z308" s="56"/>
    </row>
    <row r="309" spans="1:26" ht="15.75" customHeight="1">
      <c r="A309" s="56"/>
      <c r="B309" s="56"/>
      <c r="C309" s="56"/>
      <c r="D309" s="56"/>
      <c r="E309" s="70"/>
      <c r="F309" s="70"/>
      <c r="G309" s="56"/>
      <c r="H309" s="56"/>
      <c r="I309" s="56"/>
      <c r="J309" s="56"/>
      <c r="K309" s="56"/>
      <c r="L309" s="56"/>
      <c r="M309" s="56"/>
      <c r="N309" s="56"/>
      <c r="O309" s="56"/>
      <c r="P309" s="56"/>
      <c r="Q309" s="56"/>
      <c r="R309" s="56"/>
      <c r="S309" s="56"/>
      <c r="T309" s="56"/>
      <c r="U309" s="56"/>
      <c r="V309" s="56"/>
      <c r="W309" s="56"/>
      <c r="X309" s="56"/>
      <c r="Y309" s="56"/>
      <c r="Z309" s="56"/>
    </row>
    <row r="310" spans="1:26" ht="15.75" customHeight="1">
      <c r="A310" s="56"/>
      <c r="B310" s="56"/>
      <c r="C310" s="56"/>
      <c r="D310" s="56"/>
      <c r="E310" s="70"/>
      <c r="F310" s="70"/>
      <c r="G310" s="56"/>
      <c r="H310" s="56"/>
      <c r="I310" s="56"/>
      <c r="J310" s="56"/>
      <c r="K310" s="56"/>
      <c r="L310" s="56"/>
      <c r="M310" s="56"/>
      <c r="N310" s="56"/>
      <c r="O310" s="56"/>
      <c r="P310" s="56"/>
      <c r="Q310" s="56"/>
      <c r="R310" s="56"/>
      <c r="S310" s="56"/>
      <c r="T310" s="56"/>
      <c r="U310" s="56"/>
      <c r="V310" s="56"/>
      <c r="W310" s="56"/>
      <c r="X310" s="56"/>
      <c r="Y310" s="56"/>
      <c r="Z310" s="56"/>
    </row>
    <row r="311" spans="1:26" ht="15.75" customHeight="1">
      <c r="A311" s="56"/>
      <c r="B311" s="56"/>
      <c r="C311" s="56"/>
      <c r="D311" s="56"/>
      <c r="E311" s="70"/>
      <c r="F311" s="70"/>
      <c r="G311" s="56"/>
      <c r="H311" s="56"/>
      <c r="I311" s="56"/>
      <c r="J311" s="56"/>
      <c r="K311" s="56"/>
      <c r="L311" s="56"/>
      <c r="M311" s="56"/>
      <c r="N311" s="56"/>
      <c r="O311" s="56"/>
      <c r="P311" s="56"/>
      <c r="Q311" s="56"/>
      <c r="R311" s="56"/>
      <c r="S311" s="56"/>
      <c r="T311" s="56"/>
      <c r="U311" s="56"/>
      <c r="V311" s="56"/>
      <c r="W311" s="56"/>
      <c r="X311" s="56"/>
      <c r="Y311" s="56"/>
      <c r="Z311" s="56"/>
    </row>
    <row r="312" spans="1:26" ht="15.75" customHeight="1">
      <c r="A312" s="56"/>
      <c r="B312" s="56"/>
      <c r="C312" s="56"/>
      <c r="D312" s="56"/>
      <c r="E312" s="70"/>
      <c r="F312" s="70"/>
      <c r="G312" s="56"/>
      <c r="H312" s="56"/>
      <c r="I312" s="56"/>
      <c r="J312" s="56"/>
      <c r="K312" s="56"/>
      <c r="L312" s="56"/>
      <c r="M312" s="56"/>
      <c r="N312" s="56"/>
      <c r="O312" s="56"/>
      <c r="P312" s="56"/>
      <c r="Q312" s="56"/>
      <c r="R312" s="56"/>
      <c r="S312" s="56"/>
      <c r="T312" s="56"/>
      <c r="U312" s="56"/>
      <c r="V312" s="56"/>
      <c r="W312" s="56"/>
      <c r="X312" s="56"/>
      <c r="Y312" s="56"/>
      <c r="Z312" s="56"/>
    </row>
    <row r="313" spans="1:26" ht="15.75" customHeight="1">
      <c r="A313" s="56"/>
      <c r="B313" s="56"/>
      <c r="C313" s="56"/>
      <c r="D313" s="56"/>
      <c r="E313" s="70"/>
      <c r="F313" s="70"/>
      <c r="G313" s="56"/>
      <c r="H313" s="56"/>
      <c r="I313" s="56"/>
      <c r="J313" s="56"/>
      <c r="K313" s="56"/>
      <c r="L313" s="56"/>
      <c r="M313" s="56"/>
      <c r="N313" s="56"/>
      <c r="O313" s="56"/>
      <c r="P313" s="56"/>
      <c r="Q313" s="56"/>
      <c r="R313" s="56"/>
      <c r="S313" s="56"/>
      <c r="T313" s="56"/>
      <c r="U313" s="56"/>
      <c r="V313" s="56"/>
      <c r="W313" s="56"/>
      <c r="X313" s="56"/>
      <c r="Y313" s="56"/>
      <c r="Z313" s="56"/>
    </row>
    <row r="314" spans="1:26" ht="15.75" customHeight="1">
      <c r="A314" s="56"/>
      <c r="B314" s="56"/>
      <c r="C314" s="56"/>
      <c r="D314" s="56"/>
      <c r="E314" s="70"/>
      <c r="F314" s="70"/>
      <c r="G314" s="56"/>
      <c r="H314" s="56"/>
      <c r="I314" s="56"/>
      <c r="J314" s="56"/>
      <c r="K314" s="56"/>
      <c r="L314" s="56"/>
      <c r="M314" s="56"/>
      <c r="N314" s="56"/>
      <c r="O314" s="56"/>
      <c r="P314" s="56"/>
      <c r="Q314" s="56"/>
      <c r="R314" s="56"/>
      <c r="S314" s="56"/>
      <c r="T314" s="56"/>
      <c r="U314" s="56"/>
      <c r="V314" s="56"/>
      <c r="W314" s="56"/>
      <c r="X314" s="56"/>
      <c r="Y314" s="56"/>
      <c r="Z314" s="56"/>
    </row>
    <row r="315" spans="1:26" ht="15.75" customHeight="1">
      <c r="A315" s="56"/>
      <c r="B315" s="56"/>
      <c r="C315" s="56"/>
      <c r="D315" s="56"/>
      <c r="E315" s="70"/>
      <c r="F315" s="70"/>
      <c r="G315" s="56"/>
      <c r="H315" s="56"/>
      <c r="I315" s="56"/>
      <c r="J315" s="56"/>
      <c r="K315" s="56"/>
      <c r="L315" s="56"/>
      <c r="M315" s="56"/>
      <c r="N315" s="56"/>
      <c r="O315" s="56"/>
      <c r="P315" s="56"/>
      <c r="Q315" s="56"/>
      <c r="R315" s="56"/>
      <c r="S315" s="56"/>
      <c r="T315" s="56"/>
      <c r="U315" s="56"/>
      <c r="V315" s="56"/>
      <c r="W315" s="56"/>
      <c r="X315" s="56"/>
      <c r="Y315" s="56"/>
      <c r="Z315" s="56"/>
    </row>
    <row r="316" spans="1:26" ht="15.75" customHeight="1">
      <c r="A316" s="56"/>
      <c r="B316" s="56"/>
      <c r="C316" s="56"/>
      <c r="D316" s="56"/>
      <c r="E316" s="70"/>
      <c r="F316" s="70"/>
      <c r="G316" s="56"/>
      <c r="H316" s="56"/>
      <c r="I316" s="56"/>
      <c r="J316" s="56"/>
      <c r="K316" s="56"/>
      <c r="L316" s="56"/>
      <c r="M316" s="56"/>
      <c r="N316" s="56"/>
      <c r="O316" s="56"/>
      <c r="P316" s="56"/>
      <c r="Q316" s="56"/>
      <c r="R316" s="56"/>
      <c r="S316" s="56"/>
      <c r="T316" s="56"/>
      <c r="U316" s="56"/>
      <c r="V316" s="56"/>
      <c r="W316" s="56"/>
      <c r="X316" s="56"/>
      <c r="Y316" s="56"/>
      <c r="Z316" s="56"/>
    </row>
    <row r="317" spans="1:26" ht="15.75" customHeight="1">
      <c r="A317" s="56"/>
      <c r="B317" s="56"/>
      <c r="C317" s="56"/>
      <c r="D317" s="56"/>
      <c r="E317" s="70"/>
      <c r="F317" s="70"/>
      <c r="G317" s="56"/>
      <c r="H317" s="56"/>
      <c r="I317" s="56"/>
      <c r="J317" s="56"/>
      <c r="K317" s="56"/>
      <c r="L317" s="56"/>
      <c r="M317" s="56"/>
      <c r="N317" s="56"/>
      <c r="O317" s="56"/>
      <c r="P317" s="56"/>
      <c r="Q317" s="56"/>
      <c r="R317" s="56"/>
      <c r="S317" s="56"/>
      <c r="T317" s="56"/>
      <c r="U317" s="56"/>
      <c r="V317" s="56"/>
      <c r="W317" s="56"/>
      <c r="X317" s="56"/>
      <c r="Y317" s="56"/>
      <c r="Z317" s="56"/>
    </row>
    <row r="318" spans="1:26" ht="15.75" customHeight="1">
      <c r="A318" s="56"/>
      <c r="B318" s="56"/>
      <c r="C318" s="56"/>
      <c r="D318" s="56"/>
      <c r="E318" s="70"/>
      <c r="F318" s="70"/>
      <c r="G318" s="56"/>
      <c r="H318" s="56"/>
      <c r="I318" s="56"/>
      <c r="J318" s="56"/>
      <c r="K318" s="56"/>
      <c r="L318" s="56"/>
      <c r="M318" s="56"/>
      <c r="N318" s="56"/>
      <c r="O318" s="56"/>
      <c r="P318" s="56"/>
      <c r="Q318" s="56"/>
      <c r="R318" s="56"/>
      <c r="S318" s="56"/>
      <c r="T318" s="56"/>
      <c r="U318" s="56"/>
      <c r="V318" s="56"/>
      <c r="W318" s="56"/>
      <c r="X318" s="56"/>
      <c r="Y318" s="56"/>
      <c r="Z318" s="56"/>
    </row>
    <row r="319" spans="1:26" ht="15.75" customHeight="1">
      <c r="A319" s="56"/>
      <c r="B319" s="56"/>
      <c r="C319" s="56"/>
      <c r="D319" s="56"/>
      <c r="E319" s="70"/>
      <c r="F319" s="70"/>
      <c r="G319" s="56"/>
      <c r="H319" s="56"/>
      <c r="I319" s="56"/>
      <c r="J319" s="56"/>
      <c r="K319" s="56"/>
      <c r="L319" s="56"/>
      <c r="M319" s="56"/>
      <c r="N319" s="56"/>
      <c r="O319" s="56"/>
      <c r="P319" s="56"/>
      <c r="Q319" s="56"/>
      <c r="R319" s="56"/>
      <c r="S319" s="56"/>
      <c r="T319" s="56"/>
      <c r="U319" s="56"/>
      <c r="V319" s="56"/>
      <c r="W319" s="56"/>
      <c r="X319" s="56"/>
      <c r="Y319" s="56"/>
      <c r="Z319" s="56"/>
    </row>
    <row r="320" spans="1:26" ht="15.75" customHeight="1">
      <c r="A320" s="56"/>
      <c r="B320" s="56"/>
      <c r="C320" s="56"/>
      <c r="D320" s="56"/>
      <c r="E320" s="70"/>
      <c r="F320" s="70"/>
      <c r="G320" s="56"/>
      <c r="H320" s="56"/>
      <c r="I320" s="56"/>
      <c r="J320" s="56"/>
      <c r="K320" s="56"/>
      <c r="L320" s="56"/>
      <c r="M320" s="56"/>
      <c r="N320" s="56"/>
      <c r="O320" s="56"/>
      <c r="P320" s="56"/>
      <c r="Q320" s="56"/>
      <c r="R320" s="56"/>
      <c r="S320" s="56"/>
      <c r="T320" s="56"/>
      <c r="U320" s="56"/>
      <c r="V320" s="56"/>
      <c r="W320" s="56"/>
      <c r="X320" s="56"/>
      <c r="Y320" s="56"/>
      <c r="Z320" s="56"/>
    </row>
    <row r="321" spans="1:26" ht="15.75" customHeight="1">
      <c r="A321" s="56"/>
      <c r="B321" s="56"/>
      <c r="C321" s="56"/>
      <c r="D321" s="56"/>
      <c r="E321" s="70"/>
      <c r="F321" s="70"/>
      <c r="G321" s="56"/>
      <c r="H321" s="56"/>
      <c r="I321" s="56"/>
      <c r="J321" s="56"/>
      <c r="K321" s="56"/>
      <c r="L321" s="56"/>
      <c r="M321" s="56"/>
      <c r="N321" s="56"/>
      <c r="O321" s="56"/>
      <c r="P321" s="56"/>
      <c r="Q321" s="56"/>
      <c r="R321" s="56"/>
      <c r="S321" s="56"/>
      <c r="T321" s="56"/>
      <c r="U321" s="56"/>
      <c r="V321" s="56"/>
      <c r="W321" s="56"/>
      <c r="X321" s="56"/>
      <c r="Y321" s="56"/>
      <c r="Z321" s="56"/>
    </row>
    <row r="322" spans="1:26" ht="15.75" customHeight="1">
      <c r="A322" s="56"/>
      <c r="B322" s="56"/>
      <c r="C322" s="56"/>
      <c r="D322" s="56"/>
      <c r="E322" s="70"/>
      <c r="F322" s="70"/>
      <c r="G322" s="56"/>
      <c r="H322" s="56"/>
      <c r="I322" s="56"/>
      <c r="J322" s="56"/>
      <c r="K322" s="56"/>
      <c r="L322" s="56"/>
      <c r="M322" s="56"/>
      <c r="N322" s="56"/>
      <c r="O322" s="56"/>
      <c r="P322" s="56"/>
      <c r="Q322" s="56"/>
      <c r="R322" s="56"/>
      <c r="S322" s="56"/>
      <c r="T322" s="56"/>
      <c r="U322" s="56"/>
      <c r="V322" s="56"/>
      <c r="W322" s="56"/>
      <c r="X322" s="56"/>
      <c r="Y322" s="56"/>
      <c r="Z322" s="56"/>
    </row>
    <row r="323" spans="1:26" ht="15.75" customHeight="1">
      <c r="A323" s="56"/>
      <c r="B323" s="56"/>
      <c r="C323" s="56"/>
      <c r="D323" s="56"/>
      <c r="E323" s="70"/>
      <c r="F323" s="70"/>
      <c r="G323" s="56"/>
      <c r="H323" s="56"/>
      <c r="I323" s="56"/>
      <c r="J323" s="56"/>
      <c r="K323" s="56"/>
      <c r="L323" s="56"/>
      <c r="M323" s="56"/>
      <c r="N323" s="56"/>
      <c r="O323" s="56"/>
      <c r="P323" s="56"/>
      <c r="Q323" s="56"/>
      <c r="R323" s="56"/>
      <c r="S323" s="56"/>
      <c r="T323" s="56"/>
      <c r="U323" s="56"/>
      <c r="V323" s="56"/>
      <c r="W323" s="56"/>
      <c r="X323" s="56"/>
      <c r="Y323" s="56"/>
      <c r="Z323" s="56"/>
    </row>
    <row r="324" spans="1:26" ht="15.75" customHeight="1">
      <c r="A324" s="56"/>
      <c r="B324" s="56"/>
      <c r="C324" s="56"/>
      <c r="D324" s="56"/>
      <c r="E324" s="70"/>
      <c r="F324" s="70"/>
      <c r="G324" s="56"/>
      <c r="H324" s="56"/>
      <c r="I324" s="56"/>
      <c r="J324" s="56"/>
      <c r="K324" s="56"/>
      <c r="L324" s="56"/>
      <c r="M324" s="56"/>
      <c r="N324" s="56"/>
      <c r="O324" s="56"/>
      <c r="P324" s="56"/>
      <c r="Q324" s="56"/>
      <c r="R324" s="56"/>
      <c r="S324" s="56"/>
      <c r="T324" s="56"/>
      <c r="U324" s="56"/>
      <c r="V324" s="56"/>
      <c r="W324" s="56"/>
      <c r="X324" s="56"/>
      <c r="Y324" s="56"/>
      <c r="Z324" s="56"/>
    </row>
    <row r="325" spans="1:26" ht="15.75" customHeight="1">
      <c r="A325" s="56"/>
      <c r="B325" s="56"/>
      <c r="C325" s="56"/>
      <c r="D325" s="56"/>
      <c r="E325" s="70"/>
      <c r="F325" s="70"/>
      <c r="G325" s="56"/>
      <c r="H325" s="56"/>
      <c r="I325" s="56"/>
      <c r="J325" s="56"/>
      <c r="K325" s="56"/>
      <c r="L325" s="56"/>
      <c r="M325" s="56"/>
      <c r="N325" s="56"/>
      <c r="O325" s="56"/>
      <c r="P325" s="56"/>
      <c r="Q325" s="56"/>
      <c r="R325" s="56"/>
      <c r="S325" s="56"/>
      <c r="T325" s="56"/>
      <c r="U325" s="56"/>
      <c r="V325" s="56"/>
      <c r="W325" s="56"/>
      <c r="X325" s="56"/>
      <c r="Y325" s="56"/>
      <c r="Z325" s="56"/>
    </row>
    <row r="326" spans="1:26" ht="15.75" customHeight="1">
      <c r="A326" s="56"/>
      <c r="B326" s="56"/>
      <c r="C326" s="56"/>
      <c r="D326" s="56"/>
      <c r="E326" s="70"/>
      <c r="F326" s="70"/>
      <c r="G326" s="56"/>
      <c r="H326" s="56"/>
      <c r="I326" s="56"/>
      <c r="J326" s="56"/>
      <c r="K326" s="56"/>
      <c r="L326" s="56"/>
      <c r="M326" s="56"/>
      <c r="N326" s="56"/>
      <c r="O326" s="56"/>
      <c r="P326" s="56"/>
      <c r="Q326" s="56"/>
      <c r="R326" s="56"/>
      <c r="S326" s="56"/>
      <c r="T326" s="56"/>
      <c r="U326" s="56"/>
      <c r="V326" s="56"/>
      <c r="W326" s="56"/>
      <c r="X326" s="56"/>
      <c r="Y326" s="56"/>
      <c r="Z326" s="56"/>
    </row>
    <row r="327" spans="1:26" ht="15.75" customHeight="1">
      <c r="A327" s="56"/>
      <c r="B327" s="56"/>
      <c r="C327" s="56"/>
      <c r="D327" s="56"/>
      <c r="E327" s="70"/>
      <c r="F327" s="70"/>
      <c r="G327" s="56"/>
      <c r="H327" s="56"/>
      <c r="I327" s="56"/>
      <c r="J327" s="56"/>
      <c r="K327" s="56"/>
      <c r="L327" s="56"/>
      <c r="M327" s="56"/>
      <c r="N327" s="56"/>
      <c r="O327" s="56"/>
      <c r="P327" s="56"/>
      <c r="Q327" s="56"/>
      <c r="R327" s="56"/>
      <c r="S327" s="56"/>
      <c r="T327" s="56"/>
      <c r="U327" s="56"/>
      <c r="V327" s="56"/>
      <c r="W327" s="56"/>
      <c r="X327" s="56"/>
      <c r="Y327" s="56"/>
      <c r="Z327" s="56"/>
    </row>
    <row r="328" spans="1:26" ht="15.75" customHeight="1">
      <c r="A328" s="56"/>
      <c r="B328" s="56"/>
      <c r="C328" s="56"/>
      <c r="D328" s="56"/>
      <c r="E328" s="70"/>
      <c r="F328" s="70"/>
      <c r="G328" s="56"/>
      <c r="H328" s="56"/>
      <c r="I328" s="56"/>
      <c r="J328" s="56"/>
      <c r="K328" s="56"/>
      <c r="L328" s="56"/>
      <c r="M328" s="56"/>
      <c r="N328" s="56"/>
      <c r="O328" s="56"/>
      <c r="P328" s="56"/>
      <c r="Q328" s="56"/>
      <c r="R328" s="56"/>
      <c r="S328" s="56"/>
      <c r="T328" s="56"/>
      <c r="U328" s="56"/>
      <c r="V328" s="56"/>
      <c r="W328" s="56"/>
      <c r="X328" s="56"/>
      <c r="Y328" s="56"/>
      <c r="Z328" s="56"/>
    </row>
    <row r="329" spans="1:26" ht="15.75" customHeight="1">
      <c r="A329" s="56"/>
      <c r="B329" s="56"/>
      <c r="C329" s="56"/>
      <c r="D329" s="56"/>
      <c r="E329" s="70"/>
      <c r="F329" s="70"/>
      <c r="G329" s="56"/>
      <c r="H329" s="56"/>
      <c r="I329" s="56"/>
      <c r="J329" s="56"/>
      <c r="K329" s="56"/>
      <c r="L329" s="56"/>
      <c r="M329" s="56"/>
      <c r="N329" s="56"/>
      <c r="O329" s="56"/>
      <c r="P329" s="56"/>
      <c r="Q329" s="56"/>
      <c r="R329" s="56"/>
      <c r="S329" s="56"/>
      <c r="T329" s="56"/>
      <c r="U329" s="56"/>
      <c r="V329" s="56"/>
      <c r="W329" s="56"/>
      <c r="X329" s="56"/>
      <c r="Y329" s="56"/>
      <c r="Z329" s="56"/>
    </row>
    <row r="330" spans="1:26" ht="15.75" customHeight="1">
      <c r="A330" s="56"/>
      <c r="B330" s="56"/>
      <c r="C330" s="56"/>
      <c r="D330" s="56"/>
      <c r="E330" s="70"/>
      <c r="F330" s="70"/>
      <c r="G330" s="56"/>
      <c r="H330" s="56"/>
      <c r="I330" s="56"/>
      <c r="J330" s="56"/>
      <c r="K330" s="56"/>
      <c r="L330" s="56"/>
      <c r="M330" s="56"/>
      <c r="N330" s="56"/>
      <c r="O330" s="56"/>
      <c r="P330" s="56"/>
      <c r="Q330" s="56"/>
      <c r="R330" s="56"/>
      <c r="S330" s="56"/>
      <c r="T330" s="56"/>
      <c r="U330" s="56"/>
      <c r="V330" s="56"/>
      <c r="W330" s="56"/>
      <c r="X330" s="56"/>
      <c r="Y330" s="56"/>
      <c r="Z330" s="56"/>
    </row>
    <row r="331" spans="1:26" ht="15.75" customHeight="1">
      <c r="A331" s="56"/>
      <c r="B331" s="56"/>
      <c r="C331" s="56"/>
      <c r="D331" s="56"/>
      <c r="E331" s="70"/>
      <c r="F331" s="70"/>
      <c r="G331" s="56"/>
      <c r="H331" s="56"/>
      <c r="I331" s="56"/>
      <c r="J331" s="56"/>
      <c r="K331" s="56"/>
      <c r="L331" s="56"/>
      <c r="M331" s="56"/>
      <c r="N331" s="56"/>
      <c r="O331" s="56"/>
      <c r="P331" s="56"/>
      <c r="Q331" s="56"/>
      <c r="R331" s="56"/>
      <c r="S331" s="56"/>
      <c r="T331" s="56"/>
      <c r="U331" s="56"/>
      <c r="V331" s="56"/>
      <c r="W331" s="56"/>
      <c r="X331" s="56"/>
      <c r="Y331" s="56"/>
      <c r="Z331" s="56"/>
    </row>
    <row r="332" spans="1:26" ht="15.75" customHeight="1">
      <c r="A332" s="56"/>
      <c r="B332" s="56"/>
      <c r="C332" s="56"/>
      <c r="D332" s="56"/>
      <c r="E332" s="70"/>
      <c r="F332" s="70"/>
      <c r="G332" s="56"/>
      <c r="H332" s="56"/>
      <c r="I332" s="56"/>
      <c r="J332" s="56"/>
      <c r="K332" s="56"/>
      <c r="L332" s="56"/>
      <c r="M332" s="56"/>
      <c r="N332" s="56"/>
      <c r="O332" s="56"/>
      <c r="P332" s="56"/>
      <c r="Q332" s="56"/>
      <c r="R332" s="56"/>
      <c r="S332" s="56"/>
      <c r="T332" s="56"/>
      <c r="U332" s="56"/>
      <c r="V332" s="56"/>
      <c r="W332" s="56"/>
      <c r="X332" s="56"/>
      <c r="Y332" s="56"/>
      <c r="Z332" s="56"/>
    </row>
    <row r="333" spans="1:26" ht="15.75" customHeight="1">
      <c r="A333" s="56"/>
      <c r="B333" s="56"/>
      <c r="C333" s="56"/>
      <c r="D333" s="56"/>
      <c r="E333" s="70"/>
      <c r="F333" s="70"/>
      <c r="G333" s="56"/>
      <c r="H333" s="56"/>
      <c r="I333" s="56"/>
      <c r="J333" s="56"/>
      <c r="K333" s="56"/>
      <c r="L333" s="56"/>
      <c r="M333" s="56"/>
      <c r="N333" s="56"/>
      <c r="O333" s="56"/>
      <c r="P333" s="56"/>
      <c r="Q333" s="56"/>
      <c r="R333" s="56"/>
      <c r="S333" s="56"/>
      <c r="T333" s="56"/>
      <c r="U333" s="56"/>
      <c r="V333" s="56"/>
      <c r="W333" s="56"/>
      <c r="X333" s="56"/>
      <c r="Y333" s="56"/>
      <c r="Z333" s="56"/>
    </row>
    <row r="334" spans="1:26" ht="15.75" customHeight="1">
      <c r="A334" s="56"/>
      <c r="B334" s="56"/>
      <c r="C334" s="56"/>
      <c r="D334" s="56"/>
      <c r="E334" s="70"/>
      <c r="F334" s="70"/>
      <c r="G334" s="56"/>
      <c r="H334" s="56"/>
      <c r="I334" s="56"/>
      <c r="J334" s="56"/>
      <c r="K334" s="56"/>
      <c r="L334" s="56"/>
      <c r="M334" s="56"/>
      <c r="N334" s="56"/>
      <c r="O334" s="56"/>
      <c r="P334" s="56"/>
      <c r="Q334" s="56"/>
      <c r="R334" s="56"/>
      <c r="S334" s="56"/>
      <c r="T334" s="56"/>
      <c r="U334" s="56"/>
      <c r="V334" s="56"/>
      <c r="W334" s="56"/>
      <c r="X334" s="56"/>
      <c r="Y334" s="56"/>
      <c r="Z334" s="56"/>
    </row>
    <row r="335" spans="1:26" ht="15.75" customHeight="1">
      <c r="A335" s="56"/>
      <c r="B335" s="56"/>
      <c r="C335" s="56"/>
      <c r="D335" s="56"/>
      <c r="E335" s="70"/>
      <c r="F335" s="70"/>
      <c r="G335" s="56"/>
      <c r="H335" s="56"/>
      <c r="I335" s="56"/>
      <c r="J335" s="56"/>
      <c r="K335" s="56"/>
      <c r="L335" s="56"/>
      <c r="M335" s="56"/>
      <c r="N335" s="56"/>
      <c r="O335" s="56"/>
      <c r="P335" s="56"/>
      <c r="Q335" s="56"/>
      <c r="R335" s="56"/>
      <c r="S335" s="56"/>
      <c r="T335" s="56"/>
      <c r="U335" s="56"/>
      <c r="V335" s="56"/>
      <c r="W335" s="56"/>
      <c r="X335" s="56"/>
      <c r="Y335" s="56"/>
      <c r="Z335" s="56"/>
    </row>
    <row r="336" spans="1:26" ht="15.75" customHeight="1">
      <c r="A336" s="56"/>
      <c r="B336" s="56"/>
      <c r="C336" s="56"/>
      <c r="D336" s="56"/>
      <c r="E336" s="70"/>
      <c r="F336" s="70"/>
      <c r="G336" s="56"/>
      <c r="H336" s="56"/>
      <c r="I336" s="56"/>
      <c r="J336" s="56"/>
      <c r="K336" s="56"/>
      <c r="L336" s="56"/>
      <c r="M336" s="56"/>
      <c r="N336" s="56"/>
      <c r="O336" s="56"/>
      <c r="P336" s="56"/>
      <c r="Q336" s="56"/>
      <c r="R336" s="56"/>
      <c r="S336" s="56"/>
      <c r="T336" s="56"/>
      <c r="U336" s="56"/>
      <c r="V336" s="56"/>
      <c r="W336" s="56"/>
      <c r="X336" s="56"/>
      <c r="Y336" s="56"/>
      <c r="Z336" s="56"/>
    </row>
    <row r="337" spans="1:26" ht="15.75" customHeight="1">
      <c r="A337" s="56"/>
      <c r="B337" s="56"/>
      <c r="C337" s="56"/>
      <c r="D337" s="56"/>
      <c r="E337" s="70"/>
      <c r="F337" s="70"/>
      <c r="G337" s="56"/>
      <c r="H337" s="56"/>
      <c r="I337" s="56"/>
      <c r="J337" s="56"/>
      <c r="K337" s="56"/>
      <c r="L337" s="56"/>
      <c r="M337" s="56"/>
      <c r="N337" s="56"/>
      <c r="O337" s="56"/>
      <c r="P337" s="56"/>
      <c r="Q337" s="56"/>
      <c r="R337" s="56"/>
      <c r="S337" s="56"/>
      <c r="T337" s="56"/>
      <c r="U337" s="56"/>
      <c r="V337" s="56"/>
      <c r="W337" s="56"/>
      <c r="X337" s="56"/>
      <c r="Y337" s="56"/>
      <c r="Z337" s="56"/>
    </row>
    <row r="338" spans="1:26" ht="15.75" customHeight="1">
      <c r="A338" s="56"/>
      <c r="B338" s="56"/>
      <c r="C338" s="56"/>
      <c r="D338" s="56"/>
      <c r="E338" s="70"/>
      <c r="F338" s="70"/>
      <c r="G338" s="56"/>
      <c r="H338" s="56"/>
      <c r="I338" s="56"/>
      <c r="J338" s="56"/>
      <c r="K338" s="56"/>
      <c r="L338" s="56"/>
      <c r="M338" s="56"/>
      <c r="N338" s="56"/>
      <c r="O338" s="56"/>
      <c r="P338" s="56"/>
      <c r="Q338" s="56"/>
      <c r="R338" s="56"/>
      <c r="S338" s="56"/>
      <c r="T338" s="56"/>
      <c r="U338" s="56"/>
      <c r="V338" s="56"/>
      <c r="W338" s="56"/>
      <c r="X338" s="56"/>
      <c r="Y338" s="56"/>
      <c r="Z338" s="56"/>
    </row>
    <row r="339" spans="1:26" ht="15.75" customHeight="1">
      <c r="A339" s="56"/>
      <c r="B339" s="56"/>
      <c r="C339" s="56"/>
      <c r="D339" s="56"/>
      <c r="E339" s="70"/>
      <c r="F339" s="70"/>
      <c r="G339" s="56"/>
      <c r="H339" s="56"/>
      <c r="I339" s="56"/>
      <c r="J339" s="56"/>
      <c r="K339" s="56"/>
      <c r="L339" s="56"/>
      <c r="M339" s="56"/>
      <c r="N339" s="56"/>
      <c r="O339" s="56"/>
      <c r="P339" s="56"/>
      <c r="Q339" s="56"/>
      <c r="R339" s="56"/>
      <c r="S339" s="56"/>
      <c r="T339" s="56"/>
      <c r="U339" s="56"/>
      <c r="V339" s="56"/>
      <c r="W339" s="56"/>
      <c r="X339" s="56"/>
      <c r="Y339" s="56"/>
      <c r="Z339" s="56"/>
    </row>
    <row r="340" spans="1:26" ht="15.75" customHeight="1">
      <c r="A340" s="56"/>
      <c r="B340" s="56"/>
      <c r="C340" s="56"/>
      <c r="D340" s="56"/>
      <c r="E340" s="70"/>
      <c r="F340" s="70"/>
      <c r="G340" s="56"/>
      <c r="H340" s="56"/>
      <c r="I340" s="56"/>
      <c r="J340" s="56"/>
      <c r="K340" s="56"/>
      <c r="L340" s="56"/>
      <c r="M340" s="56"/>
      <c r="N340" s="56"/>
      <c r="O340" s="56"/>
      <c r="P340" s="56"/>
      <c r="Q340" s="56"/>
      <c r="R340" s="56"/>
      <c r="S340" s="56"/>
      <c r="T340" s="56"/>
      <c r="U340" s="56"/>
      <c r="V340" s="56"/>
      <c r="W340" s="56"/>
      <c r="X340" s="56"/>
      <c r="Y340" s="56"/>
      <c r="Z340" s="56"/>
    </row>
    <row r="341" spans="1:26" ht="15.75" customHeight="1">
      <c r="A341" s="56"/>
      <c r="B341" s="56"/>
      <c r="C341" s="56"/>
      <c r="D341" s="56"/>
      <c r="E341" s="70"/>
      <c r="F341" s="70"/>
      <c r="G341" s="56"/>
      <c r="H341" s="56"/>
      <c r="I341" s="56"/>
      <c r="J341" s="56"/>
      <c r="K341" s="56"/>
      <c r="L341" s="56"/>
      <c r="M341" s="56"/>
      <c r="N341" s="56"/>
      <c r="O341" s="56"/>
      <c r="P341" s="56"/>
      <c r="Q341" s="56"/>
      <c r="R341" s="56"/>
      <c r="S341" s="56"/>
      <c r="T341" s="56"/>
      <c r="U341" s="56"/>
      <c r="V341" s="56"/>
      <c r="W341" s="56"/>
      <c r="X341" s="56"/>
      <c r="Y341" s="56"/>
      <c r="Z341" s="56"/>
    </row>
    <row r="342" spans="1:26" ht="15.75" customHeight="1">
      <c r="A342" s="56"/>
      <c r="B342" s="56"/>
      <c r="C342" s="56"/>
      <c r="D342" s="56"/>
      <c r="E342" s="70"/>
      <c r="F342" s="70"/>
      <c r="G342" s="56"/>
      <c r="H342" s="56"/>
      <c r="I342" s="56"/>
      <c r="J342" s="56"/>
      <c r="K342" s="56"/>
      <c r="L342" s="56"/>
      <c r="M342" s="56"/>
      <c r="N342" s="56"/>
      <c r="O342" s="56"/>
      <c r="P342" s="56"/>
      <c r="Q342" s="56"/>
      <c r="R342" s="56"/>
      <c r="S342" s="56"/>
      <c r="T342" s="56"/>
      <c r="U342" s="56"/>
      <c r="V342" s="56"/>
      <c r="W342" s="56"/>
      <c r="X342" s="56"/>
      <c r="Y342" s="56"/>
      <c r="Z342" s="56"/>
    </row>
    <row r="343" spans="1:26" ht="15.75" customHeight="1">
      <c r="A343" s="56"/>
      <c r="B343" s="56"/>
      <c r="C343" s="56"/>
      <c r="D343" s="56"/>
      <c r="E343" s="70"/>
      <c r="F343" s="70"/>
      <c r="G343" s="56"/>
      <c r="H343" s="56"/>
      <c r="I343" s="56"/>
      <c r="J343" s="56"/>
      <c r="K343" s="56"/>
      <c r="L343" s="56"/>
      <c r="M343" s="56"/>
      <c r="N343" s="56"/>
      <c r="O343" s="56"/>
      <c r="P343" s="56"/>
      <c r="Q343" s="56"/>
      <c r="R343" s="56"/>
      <c r="S343" s="56"/>
      <c r="T343" s="56"/>
      <c r="U343" s="56"/>
      <c r="V343" s="56"/>
      <c r="W343" s="56"/>
      <c r="X343" s="56"/>
      <c r="Y343" s="56"/>
      <c r="Z343" s="56"/>
    </row>
    <row r="344" spans="1:26" ht="15.75" customHeight="1">
      <c r="A344" s="56"/>
      <c r="B344" s="56"/>
      <c r="C344" s="56"/>
      <c r="D344" s="56"/>
      <c r="E344" s="70"/>
      <c r="F344" s="70"/>
      <c r="G344" s="56"/>
      <c r="H344" s="56"/>
      <c r="I344" s="56"/>
      <c r="J344" s="56"/>
      <c r="K344" s="56"/>
      <c r="L344" s="56"/>
      <c r="M344" s="56"/>
      <c r="N344" s="56"/>
      <c r="O344" s="56"/>
      <c r="P344" s="56"/>
      <c r="Q344" s="56"/>
      <c r="R344" s="56"/>
      <c r="S344" s="56"/>
      <c r="T344" s="56"/>
      <c r="U344" s="56"/>
      <c r="V344" s="56"/>
      <c r="W344" s="56"/>
      <c r="X344" s="56"/>
      <c r="Y344" s="56"/>
      <c r="Z344" s="56"/>
    </row>
    <row r="345" spans="1:26" ht="15.75" customHeight="1">
      <c r="A345" s="56"/>
      <c r="B345" s="56"/>
      <c r="C345" s="56"/>
      <c r="D345" s="56"/>
      <c r="E345" s="70"/>
      <c r="F345" s="70"/>
      <c r="G345" s="56"/>
      <c r="H345" s="56"/>
      <c r="I345" s="56"/>
      <c r="J345" s="56"/>
      <c r="K345" s="56"/>
      <c r="L345" s="56"/>
      <c r="M345" s="56"/>
      <c r="N345" s="56"/>
      <c r="O345" s="56"/>
      <c r="P345" s="56"/>
      <c r="Q345" s="56"/>
      <c r="R345" s="56"/>
      <c r="S345" s="56"/>
      <c r="T345" s="56"/>
      <c r="U345" s="56"/>
      <c r="V345" s="56"/>
      <c r="W345" s="56"/>
      <c r="X345" s="56"/>
      <c r="Y345" s="56"/>
      <c r="Z345" s="56"/>
    </row>
    <row r="346" spans="1:26" ht="15.75" customHeight="1">
      <c r="A346" s="56"/>
      <c r="B346" s="56"/>
      <c r="C346" s="56"/>
      <c r="D346" s="56"/>
      <c r="E346" s="70"/>
      <c r="F346" s="70"/>
      <c r="G346" s="56"/>
      <c r="H346" s="56"/>
      <c r="I346" s="56"/>
      <c r="J346" s="56"/>
      <c r="K346" s="56"/>
      <c r="L346" s="56"/>
      <c r="M346" s="56"/>
      <c r="N346" s="56"/>
      <c r="O346" s="56"/>
      <c r="P346" s="56"/>
      <c r="Q346" s="56"/>
      <c r="R346" s="56"/>
      <c r="S346" s="56"/>
      <c r="T346" s="56"/>
      <c r="U346" s="56"/>
      <c r="V346" s="56"/>
      <c r="W346" s="56"/>
      <c r="X346" s="56"/>
      <c r="Y346" s="56"/>
      <c r="Z346" s="56"/>
    </row>
    <row r="347" spans="1:26" ht="15.75" customHeight="1">
      <c r="A347" s="56"/>
      <c r="B347" s="56"/>
      <c r="C347" s="56"/>
      <c r="D347" s="56"/>
      <c r="E347" s="70"/>
      <c r="F347" s="70"/>
      <c r="G347" s="56"/>
      <c r="H347" s="56"/>
      <c r="I347" s="56"/>
      <c r="J347" s="56"/>
      <c r="K347" s="56"/>
      <c r="L347" s="56"/>
      <c r="M347" s="56"/>
      <c r="N347" s="56"/>
      <c r="O347" s="56"/>
      <c r="P347" s="56"/>
      <c r="Q347" s="56"/>
      <c r="R347" s="56"/>
      <c r="S347" s="56"/>
      <c r="T347" s="56"/>
      <c r="U347" s="56"/>
      <c r="V347" s="56"/>
      <c r="W347" s="56"/>
      <c r="X347" s="56"/>
      <c r="Y347" s="56"/>
      <c r="Z347" s="56"/>
    </row>
    <row r="348" spans="1:26" ht="15.75" customHeight="1">
      <c r="A348" s="56"/>
      <c r="B348" s="56"/>
      <c r="C348" s="56"/>
      <c r="D348" s="56"/>
      <c r="E348" s="70"/>
      <c r="F348" s="70"/>
      <c r="G348" s="56"/>
      <c r="H348" s="56"/>
      <c r="I348" s="56"/>
      <c r="J348" s="56"/>
      <c r="K348" s="56"/>
      <c r="L348" s="56"/>
      <c r="M348" s="56"/>
      <c r="N348" s="56"/>
      <c r="O348" s="56"/>
      <c r="P348" s="56"/>
      <c r="Q348" s="56"/>
      <c r="R348" s="56"/>
      <c r="S348" s="56"/>
      <c r="T348" s="56"/>
      <c r="U348" s="56"/>
      <c r="V348" s="56"/>
      <c r="W348" s="56"/>
      <c r="X348" s="56"/>
      <c r="Y348" s="56"/>
      <c r="Z348" s="56"/>
    </row>
    <row r="349" spans="1:26" ht="15.75" customHeight="1">
      <c r="A349" s="56"/>
      <c r="B349" s="56"/>
      <c r="C349" s="56"/>
      <c r="D349" s="56"/>
      <c r="E349" s="70"/>
      <c r="F349" s="70"/>
      <c r="G349" s="56"/>
      <c r="H349" s="56"/>
      <c r="I349" s="56"/>
      <c r="J349" s="56"/>
      <c r="K349" s="56"/>
      <c r="L349" s="56"/>
      <c r="M349" s="56"/>
      <c r="N349" s="56"/>
      <c r="O349" s="56"/>
      <c r="P349" s="56"/>
      <c r="Q349" s="56"/>
      <c r="R349" s="56"/>
      <c r="S349" s="56"/>
      <c r="T349" s="56"/>
      <c r="U349" s="56"/>
      <c r="V349" s="56"/>
      <c r="W349" s="56"/>
      <c r="X349" s="56"/>
      <c r="Y349" s="56"/>
      <c r="Z349" s="56"/>
    </row>
    <row r="350" spans="1:26" ht="15.75" customHeight="1">
      <c r="A350" s="56"/>
      <c r="B350" s="56"/>
      <c r="C350" s="56"/>
      <c r="D350" s="56"/>
      <c r="E350" s="70"/>
      <c r="F350" s="70"/>
      <c r="G350" s="56"/>
      <c r="H350" s="56"/>
      <c r="I350" s="56"/>
      <c r="J350" s="56"/>
      <c r="K350" s="56"/>
      <c r="L350" s="56"/>
      <c r="M350" s="56"/>
      <c r="N350" s="56"/>
      <c r="O350" s="56"/>
      <c r="P350" s="56"/>
      <c r="Q350" s="56"/>
      <c r="R350" s="56"/>
      <c r="S350" s="56"/>
      <c r="T350" s="56"/>
      <c r="U350" s="56"/>
      <c r="V350" s="56"/>
      <c r="W350" s="56"/>
      <c r="X350" s="56"/>
      <c r="Y350" s="56"/>
      <c r="Z350" s="56"/>
    </row>
    <row r="351" spans="1:26" ht="15.75" customHeight="1">
      <c r="A351" s="56"/>
      <c r="B351" s="56"/>
      <c r="C351" s="56"/>
      <c r="D351" s="56"/>
      <c r="E351" s="70"/>
      <c r="F351" s="70"/>
      <c r="G351" s="56"/>
      <c r="H351" s="56"/>
      <c r="I351" s="56"/>
      <c r="J351" s="56"/>
      <c r="K351" s="56"/>
      <c r="L351" s="56"/>
      <c r="M351" s="56"/>
      <c r="N351" s="56"/>
      <c r="O351" s="56"/>
      <c r="P351" s="56"/>
      <c r="Q351" s="56"/>
      <c r="R351" s="56"/>
      <c r="S351" s="56"/>
      <c r="T351" s="56"/>
      <c r="U351" s="56"/>
      <c r="V351" s="56"/>
      <c r="W351" s="56"/>
      <c r="X351" s="56"/>
      <c r="Y351" s="56"/>
      <c r="Z351" s="56"/>
    </row>
    <row r="352" spans="1:26" ht="15.75" customHeight="1">
      <c r="A352" s="56"/>
      <c r="B352" s="56"/>
      <c r="C352" s="56"/>
      <c r="D352" s="56"/>
      <c r="E352" s="70"/>
      <c r="F352" s="70"/>
      <c r="G352" s="56"/>
      <c r="H352" s="56"/>
      <c r="I352" s="56"/>
      <c r="J352" s="56"/>
      <c r="K352" s="56"/>
      <c r="L352" s="56"/>
      <c r="M352" s="56"/>
      <c r="N352" s="56"/>
      <c r="O352" s="56"/>
      <c r="P352" s="56"/>
      <c r="Q352" s="56"/>
      <c r="R352" s="56"/>
      <c r="S352" s="56"/>
      <c r="T352" s="56"/>
      <c r="U352" s="56"/>
      <c r="V352" s="56"/>
      <c r="W352" s="56"/>
      <c r="X352" s="56"/>
      <c r="Y352" s="56"/>
      <c r="Z352" s="56"/>
    </row>
    <row r="353" spans="1:26" ht="15.75" customHeight="1">
      <c r="A353" s="56"/>
      <c r="B353" s="56"/>
      <c r="C353" s="56"/>
      <c r="D353" s="56"/>
      <c r="E353" s="70"/>
      <c r="F353" s="70"/>
      <c r="G353" s="56"/>
      <c r="H353" s="56"/>
      <c r="I353" s="56"/>
      <c r="J353" s="56"/>
      <c r="K353" s="56"/>
      <c r="L353" s="56"/>
      <c r="M353" s="56"/>
      <c r="N353" s="56"/>
      <c r="O353" s="56"/>
      <c r="P353" s="56"/>
      <c r="Q353" s="56"/>
      <c r="R353" s="56"/>
      <c r="S353" s="56"/>
      <c r="T353" s="56"/>
      <c r="U353" s="56"/>
      <c r="V353" s="56"/>
      <c r="W353" s="56"/>
      <c r="X353" s="56"/>
      <c r="Y353" s="56"/>
      <c r="Z353" s="56"/>
    </row>
    <row r="354" spans="1:26" ht="15.75" customHeight="1">
      <c r="A354" s="56"/>
      <c r="B354" s="56"/>
      <c r="C354" s="56"/>
      <c r="D354" s="56"/>
      <c r="E354" s="70"/>
      <c r="F354" s="70"/>
      <c r="G354" s="56"/>
      <c r="H354" s="56"/>
      <c r="I354" s="56"/>
      <c r="J354" s="56"/>
      <c r="K354" s="56"/>
      <c r="L354" s="56"/>
      <c r="M354" s="56"/>
      <c r="N354" s="56"/>
      <c r="O354" s="56"/>
      <c r="P354" s="56"/>
      <c r="Q354" s="56"/>
      <c r="R354" s="56"/>
      <c r="S354" s="56"/>
      <c r="T354" s="56"/>
      <c r="U354" s="56"/>
      <c r="V354" s="56"/>
      <c r="W354" s="56"/>
      <c r="X354" s="56"/>
      <c r="Y354" s="56"/>
      <c r="Z354" s="56"/>
    </row>
    <row r="355" spans="1:26" ht="15.75" customHeight="1">
      <c r="A355" s="56"/>
      <c r="B355" s="56"/>
      <c r="C355" s="56"/>
      <c r="D355" s="56"/>
      <c r="E355" s="70"/>
      <c r="F355" s="70"/>
      <c r="G355" s="56"/>
      <c r="H355" s="56"/>
      <c r="I355" s="56"/>
      <c r="J355" s="56"/>
      <c r="K355" s="56"/>
      <c r="L355" s="56"/>
      <c r="M355" s="56"/>
      <c r="N355" s="56"/>
      <c r="O355" s="56"/>
      <c r="P355" s="56"/>
      <c r="Q355" s="56"/>
      <c r="R355" s="56"/>
      <c r="S355" s="56"/>
      <c r="T355" s="56"/>
      <c r="U355" s="56"/>
      <c r="V355" s="56"/>
      <c r="W355" s="56"/>
      <c r="X355" s="56"/>
      <c r="Y355" s="56"/>
      <c r="Z355" s="56"/>
    </row>
    <row r="356" spans="1:26" ht="15.75" customHeight="1">
      <c r="A356" s="56"/>
      <c r="B356" s="56"/>
      <c r="C356" s="56"/>
      <c r="D356" s="56"/>
      <c r="E356" s="70"/>
      <c r="F356" s="70"/>
      <c r="G356" s="56"/>
      <c r="H356" s="56"/>
      <c r="I356" s="56"/>
      <c r="J356" s="56"/>
      <c r="K356" s="56"/>
      <c r="L356" s="56"/>
      <c r="M356" s="56"/>
      <c r="N356" s="56"/>
      <c r="O356" s="56"/>
      <c r="P356" s="56"/>
      <c r="Q356" s="56"/>
      <c r="R356" s="56"/>
      <c r="S356" s="56"/>
      <c r="T356" s="56"/>
      <c r="U356" s="56"/>
      <c r="V356" s="56"/>
      <c r="W356" s="56"/>
      <c r="X356" s="56"/>
      <c r="Y356" s="56"/>
      <c r="Z356" s="56"/>
    </row>
    <row r="357" spans="1:26" ht="15.75" customHeight="1">
      <c r="A357" s="56"/>
      <c r="B357" s="56"/>
      <c r="C357" s="56"/>
      <c r="D357" s="56"/>
      <c r="E357" s="70"/>
      <c r="F357" s="70"/>
      <c r="G357" s="56"/>
      <c r="H357" s="56"/>
      <c r="I357" s="56"/>
      <c r="J357" s="56"/>
      <c r="K357" s="56"/>
      <c r="L357" s="56"/>
      <c r="M357" s="56"/>
      <c r="N357" s="56"/>
      <c r="O357" s="56"/>
      <c r="P357" s="56"/>
      <c r="Q357" s="56"/>
      <c r="R357" s="56"/>
      <c r="S357" s="56"/>
      <c r="T357" s="56"/>
      <c r="U357" s="56"/>
      <c r="V357" s="56"/>
      <c r="W357" s="56"/>
      <c r="X357" s="56"/>
      <c r="Y357" s="56"/>
      <c r="Z357" s="56"/>
    </row>
    <row r="358" spans="1:26" ht="15.75" customHeight="1">
      <c r="A358" s="56"/>
      <c r="B358" s="56"/>
      <c r="C358" s="56"/>
      <c r="D358" s="56"/>
      <c r="E358" s="70"/>
      <c r="F358" s="70"/>
      <c r="G358" s="56"/>
      <c r="H358" s="56"/>
      <c r="I358" s="56"/>
      <c r="J358" s="56"/>
      <c r="K358" s="56"/>
      <c r="L358" s="56"/>
      <c r="M358" s="56"/>
      <c r="N358" s="56"/>
      <c r="O358" s="56"/>
      <c r="P358" s="56"/>
      <c r="Q358" s="56"/>
      <c r="R358" s="56"/>
      <c r="S358" s="56"/>
      <c r="T358" s="56"/>
      <c r="U358" s="56"/>
      <c r="V358" s="56"/>
      <c r="W358" s="56"/>
      <c r="X358" s="56"/>
      <c r="Y358" s="56"/>
      <c r="Z358" s="56"/>
    </row>
    <row r="359" spans="1:26" ht="15.75" customHeight="1">
      <c r="A359" s="56"/>
      <c r="B359" s="56"/>
      <c r="C359" s="56"/>
      <c r="D359" s="56"/>
      <c r="E359" s="70"/>
      <c r="F359" s="70"/>
      <c r="G359" s="56"/>
      <c r="H359" s="56"/>
      <c r="I359" s="56"/>
      <c r="J359" s="56"/>
      <c r="K359" s="56"/>
      <c r="L359" s="56"/>
      <c r="M359" s="56"/>
      <c r="N359" s="56"/>
      <c r="O359" s="56"/>
      <c r="P359" s="56"/>
      <c r="Q359" s="56"/>
      <c r="R359" s="56"/>
      <c r="S359" s="56"/>
      <c r="T359" s="56"/>
      <c r="U359" s="56"/>
      <c r="V359" s="56"/>
      <c r="W359" s="56"/>
      <c r="X359" s="56"/>
      <c r="Y359" s="56"/>
      <c r="Z359" s="56"/>
    </row>
    <row r="360" spans="1:26" ht="15.75" customHeight="1">
      <c r="A360" s="56"/>
      <c r="B360" s="56"/>
      <c r="C360" s="56"/>
      <c r="D360" s="56"/>
      <c r="E360" s="70"/>
      <c r="F360" s="70"/>
      <c r="G360" s="56"/>
      <c r="H360" s="56"/>
      <c r="I360" s="56"/>
      <c r="J360" s="56"/>
      <c r="K360" s="56"/>
      <c r="L360" s="56"/>
      <c r="M360" s="56"/>
      <c r="N360" s="56"/>
      <c r="O360" s="56"/>
      <c r="P360" s="56"/>
      <c r="Q360" s="56"/>
      <c r="R360" s="56"/>
      <c r="S360" s="56"/>
      <c r="T360" s="56"/>
      <c r="U360" s="56"/>
      <c r="V360" s="56"/>
      <c r="W360" s="56"/>
      <c r="X360" s="56"/>
      <c r="Y360" s="56"/>
      <c r="Z360" s="56"/>
    </row>
    <row r="361" spans="1:26" ht="15.75" customHeight="1">
      <c r="A361" s="56"/>
      <c r="B361" s="56"/>
      <c r="C361" s="56"/>
      <c r="D361" s="56"/>
      <c r="E361" s="70"/>
      <c r="F361" s="70"/>
      <c r="G361" s="56"/>
      <c r="H361" s="56"/>
      <c r="I361" s="56"/>
      <c r="J361" s="56"/>
      <c r="K361" s="56"/>
      <c r="L361" s="56"/>
      <c r="M361" s="56"/>
      <c r="N361" s="56"/>
      <c r="O361" s="56"/>
      <c r="P361" s="56"/>
      <c r="Q361" s="56"/>
      <c r="R361" s="56"/>
      <c r="S361" s="56"/>
      <c r="T361" s="56"/>
      <c r="U361" s="56"/>
      <c r="V361" s="56"/>
      <c r="W361" s="56"/>
      <c r="X361" s="56"/>
      <c r="Y361" s="56"/>
      <c r="Z361" s="56"/>
    </row>
    <row r="362" spans="1:26" ht="15.75" customHeight="1">
      <c r="A362" s="56"/>
      <c r="B362" s="56"/>
      <c r="C362" s="56"/>
      <c r="D362" s="56"/>
      <c r="E362" s="70"/>
      <c r="F362" s="70"/>
      <c r="G362" s="56"/>
      <c r="H362" s="56"/>
      <c r="I362" s="56"/>
      <c r="J362" s="56"/>
      <c r="K362" s="56"/>
      <c r="L362" s="56"/>
      <c r="M362" s="56"/>
      <c r="N362" s="56"/>
      <c r="O362" s="56"/>
      <c r="P362" s="56"/>
      <c r="Q362" s="56"/>
      <c r="R362" s="56"/>
      <c r="S362" s="56"/>
      <c r="T362" s="56"/>
      <c r="U362" s="56"/>
      <c r="V362" s="56"/>
      <c r="W362" s="56"/>
      <c r="X362" s="56"/>
      <c r="Y362" s="56"/>
      <c r="Z362" s="56"/>
    </row>
    <row r="363" spans="1:26" ht="15.75" customHeight="1">
      <c r="A363" s="56"/>
      <c r="B363" s="56"/>
      <c r="C363" s="56"/>
      <c r="D363" s="56"/>
      <c r="E363" s="70"/>
      <c r="F363" s="70"/>
      <c r="G363" s="56"/>
      <c r="H363" s="56"/>
      <c r="I363" s="56"/>
      <c r="J363" s="56"/>
      <c r="K363" s="56"/>
      <c r="L363" s="56"/>
      <c r="M363" s="56"/>
      <c r="N363" s="56"/>
      <c r="O363" s="56"/>
      <c r="P363" s="56"/>
      <c r="Q363" s="56"/>
      <c r="R363" s="56"/>
      <c r="S363" s="56"/>
      <c r="T363" s="56"/>
      <c r="U363" s="56"/>
      <c r="V363" s="56"/>
      <c r="W363" s="56"/>
      <c r="X363" s="56"/>
      <c r="Y363" s="56"/>
      <c r="Z363" s="56"/>
    </row>
    <row r="364" spans="1:26" ht="15.75" customHeight="1">
      <c r="A364" s="56"/>
      <c r="B364" s="56"/>
      <c r="C364" s="56"/>
      <c r="D364" s="56"/>
      <c r="E364" s="70"/>
      <c r="F364" s="70"/>
      <c r="G364" s="56"/>
      <c r="H364" s="56"/>
      <c r="I364" s="56"/>
      <c r="J364" s="56"/>
      <c r="K364" s="56"/>
      <c r="L364" s="56"/>
      <c r="M364" s="56"/>
      <c r="N364" s="56"/>
      <c r="O364" s="56"/>
      <c r="P364" s="56"/>
      <c r="Q364" s="56"/>
      <c r="R364" s="56"/>
      <c r="S364" s="56"/>
      <c r="T364" s="56"/>
      <c r="U364" s="56"/>
      <c r="V364" s="56"/>
      <c r="W364" s="56"/>
      <c r="X364" s="56"/>
      <c r="Y364" s="56"/>
      <c r="Z364" s="56"/>
    </row>
    <row r="365" spans="1:26" ht="15.75" customHeight="1">
      <c r="A365" s="56"/>
      <c r="B365" s="56"/>
      <c r="C365" s="56"/>
      <c r="D365" s="56"/>
      <c r="E365" s="70"/>
      <c r="F365" s="70"/>
      <c r="G365" s="56"/>
      <c r="H365" s="56"/>
      <c r="I365" s="56"/>
      <c r="J365" s="56"/>
      <c r="K365" s="56"/>
      <c r="L365" s="56"/>
      <c r="M365" s="56"/>
      <c r="N365" s="56"/>
      <c r="O365" s="56"/>
      <c r="P365" s="56"/>
      <c r="Q365" s="56"/>
      <c r="R365" s="56"/>
      <c r="S365" s="56"/>
      <c r="T365" s="56"/>
      <c r="U365" s="56"/>
      <c r="V365" s="56"/>
      <c r="W365" s="56"/>
      <c r="X365" s="56"/>
      <c r="Y365" s="56"/>
      <c r="Z365" s="56"/>
    </row>
    <row r="366" spans="1:26" ht="15.75" customHeight="1">
      <c r="A366" s="56"/>
      <c r="B366" s="56"/>
      <c r="C366" s="56"/>
      <c r="D366" s="56"/>
      <c r="E366" s="70"/>
      <c r="F366" s="70"/>
      <c r="G366" s="56"/>
      <c r="H366" s="56"/>
      <c r="I366" s="56"/>
      <c r="J366" s="56"/>
      <c r="K366" s="56"/>
      <c r="L366" s="56"/>
      <c r="M366" s="56"/>
      <c r="N366" s="56"/>
      <c r="O366" s="56"/>
      <c r="P366" s="56"/>
      <c r="Q366" s="56"/>
      <c r="R366" s="56"/>
      <c r="S366" s="56"/>
      <c r="T366" s="56"/>
      <c r="U366" s="56"/>
      <c r="V366" s="56"/>
      <c r="W366" s="56"/>
      <c r="X366" s="56"/>
      <c r="Y366" s="56"/>
      <c r="Z366" s="56"/>
    </row>
    <row r="367" spans="1:26" ht="15.75" customHeight="1">
      <c r="A367" s="56"/>
      <c r="B367" s="56"/>
      <c r="C367" s="56"/>
      <c r="D367" s="56"/>
      <c r="E367" s="70"/>
      <c r="F367" s="70"/>
      <c r="G367" s="56"/>
      <c r="H367" s="56"/>
      <c r="I367" s="56"/>
      <c r="J367" s="56"/>
      <c r="K367" s="56"/>
      <c r="L367" s="56"/>
      <c r="M367" s="56"/>
      <c r="N367" s="56"/>
      <c r="O367" s="56"/>
      <c r="P367" s="56"/>
      <c r="Q367" s="56"/>
      <c r="R367" s="56"/>
      <c r="S367" s="56"/>
      <c r="T367" s="56"/>
      <c r="U367" s="56"/>
      <c r="V367" s="56"/>
      <c r="W367" s="56"/>
      <c r="X367" s="56"/>
      <c r="Y367" s="56"/>
      <c r="Z367" s="56"/>
    </row>
    <row r="368" spans="1:26" ht="15.75" customHeight="1">
      <c r="A368" s="56"/>
      <c r="B368" s="56"/>
      <c r="C368" s="56"/>
      <c r="D368" s="56"/>
      <c r="E368" s="70"/>
      <c r="F368" s="70"/>
      <c r="G368" s="56"/>
      <c r="H368" s="56"/>
      <c r="I368" s="56"/>
      <c r="J368" s="56"/>
      <c r="K368" s="56"/>
      <c r="L368" s="56"/>
      <c r="M368" s="56"/>
      <c r="N368" s="56"/>
      <c r="O368" s="56"/>
      <c r="P368" s="56"/>
      <c r="Q368" s="56"/>
      <c r="R368" s="56"/>
      <c r="S368" s="56"/>
      <c r="T368" s="56"/>
      <c r="U368" s="56"/>
      <c r="V368" s="56"/>
      <c r="W368" s="56"/>
      <c r="X368" s="56"/>
      <c r="Y368" s="56"/>
      <c r="Z368" s="56"/>
    </row>
    <row r="369" spans="1:26" ht="15.75" customHeight="1">
      <c r="A369" s="56"/>
      <c r="B369" s="56"/>
      <c r="C369" s="56"/>
      <c r="D369" s="56"/>
      <c r="E369" s="70"/>
      <c r="F369" s="70"/>
      <c r="G369" s="56"/>
      <c r="H369" s="56"/>
      <c r="I369" s="56"/>
      <c r="J369" s="56"/>
      <c r="K369" s="56"/>
      <c r="L369" s="56"/>
      <c r="M369" s="56"/>
      <c r="N369" s="56"/>
      <c r="O369" s="56"/>
      <c r="P369" s="56"/>
      <c r="Q369" s="56"/>
      <c r="R369" s="56"/>
      <c r="S369" s="56"/>
      <c r="T369" s="56"/>
      <c r="U369" s="56"/>
      <c r="V369" s="56"/>
      <c r="W369" s="56"/>
      <c r="X369" s="56"/>
      <c r="Y369" s="56"/>
      <c r="Z369" s="56"/>
    </row>
    <row r="370" spans="1:26" ht="15.75" customHeight="1">
      <c r="A370" s="56"/>
      <c r="B370" s="56"/>
      <c r="C370" s="56"/>
      <c r="D370" s="56"/>
      <c r="E370" s="70"/>
      <c r="F370" s="70"/>
      <c r="G370" s="56"/>
      <c r="H370" s="56"/>
      <c r="I370" s="56"/>
      <c r="J370" s="56"/>
      <c r="K370" s="56"/>
      <c r="L370" s="56"/>
      <c r="M370" s="56"/>
      <c r="N370" s="56"/>
      <c r="O370" s="56"/>
      <c r="P370" s="56"/>
      <c r="Q370" s="56"/>
      <c r="R370" s="56"/>
      <c r="S370" s="56"/>
      <c r="T370" s="56"/>
      <c r="U370" s="56"/>
      <c r="V370" s="56"/>
      <c r="W370" s="56"/>
      <c r="X370" s="56"/>
      <c r="Y370" s="56"/>
      <c r="Z370" s="56"/>
    </row>
    <row r="371" spans="1:26" ht="15.75" customHeight="1">
      <c r="A371" s="56"/>
      <c r="B371" s="56"/>
      <c r="C371" s="56"/>
      <c r="D371" s="56"/>
      <c r="E371" s="70"/>
      <c r="F371" s="70"/>
      <c r="G371" s="56"/>
      <c r="H371" s="56"/>
      <c r="I371" s="56"/>
      <c r="J371" s="56"/>
      <c r="K371" s="56"/>
      <c r="L371" s="56"/>
      <c r="M371" s="56"/>
      <c r="N371" s="56"/>
      <c r="O371" s="56"/>
      <c r="P371" s="56"/>
      <c r="Q371" s="56"/>
      <c r="R371" s="56"/>
      <c r="S371" s="56"/>
      <c r="T371" s="56"/>
      <c r="U371" s="56"/>
      <c r="V371" s="56"/>
      <c r="W371" s="56"/>
      <c r="X371" s="56"/>
      <c r="Y371" s="56"/>
      <c r="Z371" s="56"/>
    </row>
    <row r="372" spans="1:26" ht="15.75" customHeight="1">
      <c r="A372" s="56"/>
      <c r="B372" s="56"/>
      <c r="C372" s="56"/>
      <c r="D372" s="56"/>
      <c r="E372" s="70"/>
      <c r="F372" s="70"/>
      <c r="G372" s="56"/>
      <c r="H372" s="56"/>
      <c r="I372" s="56"/>
      <c r="J372" s="56"/>
      <c r="K372" s="56"/>
      <c r="L372" s="56"/>
      <c r="M372" s="56"/>
      <c r="N372" s="56"/>
      <c r="O372" s="56"/>
      <c r="P372" s="56"/>
      <c r="Q372" s="56"/>
      <c r="R372" s="56"/>
      <c r="S372" s="56"/>
      <c r="T372" s="56"/>
      <c r="U372" s="56"/>
      <c r="V372" s="56"/>
      <c r="W372" s="56"/>
      <c r="X372" s="56"/>
      <c r="Y372" s="56"/>
      <c r="Z372" s="56"/>
    </row>
    <row r="373" spans="1:26" ht="15.75" customHeight="1">
      <c r="A373" s="56"/>
      <c r="B373" s="56"/>
      <c r="C373" s="56"/>
      <c r="D373" s="56"/>
      <c r="E373" s="70"/>
      <c r="F373" s="70"/>
      <c r="G373" s="56"/>
      <c r="H373" s="56"/>
      <c r="I373" s="56"/>
      <c r="J373" s="56"/>
      <c r="K373" s="56"/>
      <c r="L373" s="56"/>
      <c r="M373" s="56"/>
      <c r="N373" s="56"/>
      <c r="O373" s="56"/>
      <c r="P373" s="56"/>
      <c r="Q373" s="56"/>
      <c r="R373" s="56"/>
      <c r="S373" s="56"/>
      <c r="T373" s="56"/>
      <c r="U373" s="56"/>
      <c r="V373" s="56"/>
      <c r="W373" s="56"/>
      <c r="X373" s="56"/>
      <c r="Y373" s="56"/>
      <c r="Z373" s="56"/>
    </row>
    <row r="374" spans="1:26" ht="15.75" customHeight="1">
      <c r="A374" s="56"/>
      <c r="B374" s="56"/>
      <c r="C374" s="56"/>
      <c r="D374" s="56"/>
      <c r="E374" s="70"/>
      <c r="F374" s="70"/>
      <c r="G374" s="56"/>
      <c r="H374" s="56"/>
      <c r="I374" s="56"/>
      <c r="J374" s="56"/>
      <c r="K374" s="56"/>
      <c r="L374" s="56"/>
      <c r="M374" s="56"/>
      <c r="N374" s="56"/>
      <c r="O374" s="56"/>
      <c r="P374" s="56"/>
      <c r="Q374" s="56"/>
      <c r="R374" s="56"/>
      <c r="S374" s="56"/>
      <c r="T374" s="56"/>
      <c r="U374" s="56"/>
      <c r="V374" s="56"/>
      <c r="W374" s="56"/>
      <c r="X374" s="56"/>
      <c r="Y374" s="56"/>
      <c r="Z374" s="56"/>
    </row>
    <row r="375" spans="1:26" ht="15.75" customHeight="1">
      <c r="A375" s="56"/>
      <c r="B375" s="56"/>
      <c r="C375" s="56"/>
      <c r="D375" s="56"/>
      <c r="E375" s="70"/>
      <c r="F375" s="70"/>
      <c r="G375" s="56"/>
      <c r="H375" s="56"/>
      <c r="I375" s="56"/>
      <c r="J375" s="56"/>
      <c r="K375" s="56"/>
      <c r="L375" s="56"/>
      <c r="M375" s="56"/>
      <c r="N375" s="56"/>
      <c r="O375" s="56"/>
      <c r="P375" s="56"/>
      <c r="Q375" s="56"/>
      <c r="R375" s="56"/>
      <c r="S375" s="56"/>
      <c r="T375" s="56"/>
      <c r="U375" s="56"/>
      <c r="V375" s="56"/>
      <c r="W375" s="56"/>
      <c r="X375" s="56"/>
      <c r="Y375" s="56"/>
      <c r="Z375" s="56"/>
    </row>
    <row r="376" spans="1:26" ht="15.75" customHeight="1">
      <c r="A376" s="56"/>
      <c r="B376" s="56"/>
      <c r="C376" s="56"/>
      <c r="D376" s="56"/>
      <c r="E376" s="70"/>
      <c r="F376" s="70"/>
      <c r="G376" s="56"/>
      <c r="H376" s="56"/>
      <c r="I376" s="56"/>
      <c r="J376" s="56"/>
      <c r="K376" s="56"/>
      <c r="L376" s="56"/>
      <c r="M376" s="56"/>
      <c r="N376" s="56"/>
      <c r="O376" s="56"/>
      <c r="P376" s="56"/>
      <c r="Q376" s="56"/>
      <c r="R376" s="56"/>
      <c r="S376" s="56"/>
      <c r="T376" s="56"/>
      <c r="U376" s="56"/>
      <c r="V376" s="56"/>
      <c r="W376" s="56"/>
      <c r="X376" s="56"/>
      <c r="Y376" s="56"/>
      <c r="Z376" s="56"/>
    </row>
    <row r="377" spans="1:26" ht="15.75" customHeight="1">
      <c r="A377" s="56"/>
      <c r="B377" s="56"/>
      <c r="C377" s="56"/>
      <c r="D377" s="56"/>
      <c r="E377" s="70"/>
      <c r="F377" s="70"/>
      <c r="G377" s="56"/>
      <c r="H377" s="56"/>
      <c r="I377" s="56"/>
      <c r="J377" s="56"/>
      <c r="K377" s="56"/>
      <c r="L377" s="56"/>
      <c r="M377" s="56"/>
      <c r="N377" s="56"/>
      <c r="O377" s="56"/>
      <c r="P377" s="56"/>
      <c r="Q377" s="56"/>
      <c r="R377" s="56"/>
      <c r="S377" s="56"/>
      <c r="T377" s="56"/>
      <c r="U377" s="56"/>
      <c r="V377" s="56"/>
      <c r="W377" s="56"/>
      <c r="X377" s="56"/>
      <c r="Y377" s="56"/>
      <c r="Z377" s="56"/>
    </row>
    <row r="378" spans="1:26" ht="15.75" customHeight="1">
      <c r="A378" s="56"/>
      <c r="B378" s="56"/>
      <c r="C378" s="56"/>
      <c r="D378" s="56"/>
      <c r="E378" s="70"/>
      <c r="F378" s="70"/>
      <c r="G378" s="56"/>
      <c r="H378" s="56"/>
      <c r="I378" s="56"/>
      <c r="J378" s="56"/>
      <c r="K378" s="56"/>
      <c r="L378" s="56"/>
      <c r="M378" s="56"/>
      <c r="N378" s="56"/>
      <c r="O378" s="56"/>
      <c r="P378" s="56"/>
      <c r="Q378" s="56"/>
      <c r="R378" s="56"/>
      <c r="S378" s="56"/>
      <c r="T378" s="56"/>
      <c r="U378" s="56"/>
      <c r="V378" s="56"/>
      <c r="W378" s="56"/>
      <c r="X378" s="56"/>
      <c r="Y378" s="56"/>
      <c r="Z378" s="56"/>
    </row>
    <row r="379" spans="1:26" ht="15.75" customHeight="1">
      <c r="A379" s="56"/>
      <c r="B379" s="56"/>
      <c r="C379" s="56"/>
      <c r="D379" s="56"/>
      <c r="E379" s="70"/>
      <c r="F379" s="70"/>
      <c r="G379" s="56"/>
      <c r="H379" s="56"/>
      <c r="I379" s="56"/>
      <c r="J379" s="56"/>
      <c r="K379" s="56"/>
      <c r="L379" s="56"/>
      <c r="M379" s="56"/>
      <c r="N379" s="56"/>
      <c r="O379" s="56"/>
      <c r="P379" s="56"/>
      <c r="Q379" s="56"/>
      <c r="R379" s="56"/>
      <c r="S379" s="56"/>
      <c r="T379" s="56"/>
      <c r="U379" s="56"/>
      <c r="V379" s="56"/>
      <c r="W379" s="56"/>
      <c r="X379" s="56"/>
      <c r="Y379" s="56"/>
      <c r="Z379" s="56"/>
    </row>
    <row r="380" spans="1:26" ht="15.75" customHeight="1">
      <c r="A380" s="56"/>
      <c r="B380" s="56"/>
      <c r="C380" s="56"/>
      <c r="D380" s="56"/>
      <c r="E380" s="70"/>
      <c r="F380" s="70"/>
      <c r="G380" s="56"/>
      <c r="H380" s="56"/>
      <c r="I380" s="56"/>
      <c r="J380" s="56"/>
      <c r="K380" s="56"/>
      <c r="L380" s="56"/>
      <c r="M380" s="56"/>
      <c r="N380" s="56"/>
      <c r="O380" s="56"/>
      <c r="P380" s="56"/>
      <c r="Q380" s="56"/>
      <c r="R380" s="56"/>
      <c r="S380" s="56"/>
      <c r="T380" s="56"/>
      <c r="U380" s="56"/>
      <c r="V380" s="56"/>
      <c r="W380" s="56"/>
      <c r="X380" s="56"/>
      <c r="Y380" s="56"/>
      <c r="Z380" s="56"/>
    </row>
    <row r="381" spans="1:26" ht="15.75" customHeight="1">
      <c r="A381" s="56"/>
      <c r="B381" s="56"/>
      <c r="C381" s="56"/>
      <c r="D381" s="56"/>
      <c r="E381" s="70"/>
      <c r="F381" s="70"/>
      <c r="G381" s="56"/>
      <c r="H381" s="56"/>
      <c r="I381" s="56"/>
      <c r="J381" s="56"/>
      <c r="K381" s="56"/>
      <c r="L381" s="56"/>
      <c r="M381" s="56"/>
      <c r="N381" s="56"/>
      <c r="O381" s="56"/>
      <c r="P381" s="56"/>
      <c r="Q381" s="56"/>
      <c r="R381" s="56"/>
      <c r="S381" s="56"/>
      <c r="T381" s="56"/>
      <c r="U381" s="56"/>
      <c r="V381" s="56"/>
      <c r="W381" s="56"/>
      <c r="X381" s="56"/>
      <c r="Y381" s="56"/>
      <c r="Z381" s="56"/>
    </row>
    <row r="382" spans="1:26" ht="15.75" customHeight="1">
      <c r="A382" s="56"/>
      <c r="B382" s="56"/>
      <c r="C382" s="56"/>
      <c r="D382" s="56"/>
      <c r="E382" s="70"/>
      <c r="F382" s="70"/>
      <c r="G382" s="56"/>
      <c r="H382" s="56"/>
      <c r="I382" s="56"/>
      <c r="J382" s="56"/>
      <c r="K382" s="56"/>
      <c r="L382" s="56"/>
      <c r="M382" s="56"/>
      <c r="N382" s="56"/>
      <c r="O382" s="56"/>
      <c r="P382" s="56"/>
      <c r="Q382" s="56"/>
      <c r="R382" s="56"/>
      <c r="S382" s="56"/>
      <c r="T382" s="56"/>
      <c r="U382" s="56"/>
      <c r="V382" s="56"/>
      <c r="W382" s="56"/>
      <c r="X382" s="56"/>
      <c r="Y382" s="56"/>
      <c r="Z382" s="56"/>
    </row>
    <row r="383" spans="1:26" ht="15.75" customHeight="1">
      <c r="A383" s="56"/>
      <c r="B383" s="56"/>
      <c r="C383" s="56"/>
      <c r="D383" s="56"/>
      <c r="E383" s="70"/>
      <c r="F383" s="70"/>
      <c r="G383" s="56"/>
      <c r="H383" s="56"/>
      <c r="I383" s="56"/>
      <c r="J383" s="56"/>
      <c r="K383" s="56"/>
      <c r="L383" s="56"/>
      <c r="M383" s="56"/>
      <c r="N383" s="56"/>
      <c r="O383" s="56"/>
      <c r="P383" s="56"/>
      <c r="Q383" s="56"/>
      <c r="R383" s="56"/>
      <c r="S383" s="56"/>
      <c r="T383" s="56"/>
      <c r="U383" s="56"/>
      <c r="V383" s="56"/>
      <c r="W383" s="56"/>
      <c r="X383" s="56"/>
      <c r="Y383" s="56"/>
      <c r="Z383" s="56"/>
    </row>
    <row r="384" spans="1:26" ht="15.75" customHeight="1">
      <c r="A384" s="56"/>
      <c r="B384" s="56"/>
      <c r="C384" s="56"/>
      <c r="D384" s="56"/>
      <c r="E384" s="70"/>
      <c r="F384" s="70"/>
      <c r="G384" s="56"/>
      <c r="H384" s="56"/>
      <c r="I384" s="56"/>
      <c r="J384" s="56"/>
      <c r="K384" s="56"/>
      <c r="L384" s="56"/>
      <c r="M384" s="56"/>
      <c r="N384" s="56"/>
      <c r="O384" s="56"/>
      <c r="P384" s="56"/>
      <c r="Q384" s="56"/>
      <c r="R384" s="56"/>
      <c r="S384" s="56"/>
      <c r="T384" s="56"/>
      <c r="U384" s="56"/>
      <c r="V384" s="56"/>
      <c r="W384" s="56"/>
      <c r="X384" s="56"/>
      <c r="Y384" s="56"/>
      <c r="Z384" s="56"/>
    </row>
    <row r="385" spans="1:26" ht="15.75" customHeight="1">
      <c r="A385" s="56"/>
      <c r="B385" s="56"/>
      <c r="C385" s="56"/>
      <c r="D385" s="56"/>
      <c r="E385" s="70"/>
      <c r="F385" s="70"/>
      <c r="G385" s="56"/>
      <c r="H385" s="56"/>
      <c r="I385" s="56"/>
      <c r="J385" s="56"/>
      <c r="K385" s="56"/>
      <c r="L385" s="56"/>
      <c r="M385" s="56"/>
      <c r="N385" s="56"/>
      <c r="O385" s="56"/>
      <c r="P385" s="56"/>
      <c r="Q385" s="56"/>
      <c r="R385" s="56"/>
      <c r="S385" s="56"/>
      <c r="T385" s="56"/>
      <c r="U385" s="56"/>
      <c r="V385" s="56"/>
      <c r="W385" s="56"/>
      <c r="X385" s="56"/>
      <c r="Y385" s="56"/>
      <c r="Z385" s="56"/>
    </row>
    <row r="386" spans="1:26" ht="15.75" customHeight="1">
      <c r="A386" s="56"/>
      <c r="B386" s="56"/>
      <c r="C386" s="56"/>
      <c r="D386" s="56"/>
      <c r="E386" s="70"/>
      <c r="F386" s="70"/>
      <c r="G386" s="56"/>
      <c r="H386" s="56"/>
      <c r="I386" s="56"/>
      <c r="J386" s="56"/>
      <c r="K386" s="56"/>
      <c r="L386" s="56"/>
      <c r="M386" s="56"/>
      <c r="N386" s="56"/>
      <c r="O386" s="56"/>
      <c r="P386" s="56"/>
      <c r="Q386" s="56"/>
      <c r="R386" s="56"/>
      <c r="S386" s="56"/>
      <c r="T386" s="56"/>
      <c r="U386" s="56"/>
      <c r="V386" s="56"/>
      <c r="W386" s="56"/>
      <c r="X386" s="56"/>
      <c r="Y386" s="56"/>
      <c r="Z386" s="56"/>
    </row>
    <row r="387" spans="1:26" ht="15.75" customHeight="1">
      <c r="A387" s="56"/>
      <c r="B387" s="56"/>
      <c r="C387" s="56"/>
      <c r="D387" s="56"/>
      <c r="E387" s="70"/>
      <c r="F387" s="70"/>
      <c r="G387" s="56"/>
      <c r="H387" s="56"/>
      <c r="I387" s="56"/>
      <c r="J387" s="56"/>
      <c r="K387" s="56"/>
      <c r="L387" s="56"/>
      <c r="M387" s="56"/>
      <c r="N387" s="56"/>
      <c r="O387" s="56"/>
      <c r="P387" s="56"/>
      <c r="Q387" s="56"/>
      <c r="R387" s="56"/>
      <c r="S387" s="56"/>
      <c r="T387" s="56"/>
      <c r="U387" s="56"/>
      <c r="V387" s="56"/>
      <c r="W387" s="56"/>
      <c r="X387" s="56"/>
      <c r="Y387" s="56"/>
      <c r="Z387" s="56"/>
    </row>
    <row r="388" spans="1:26" ht="15.75" customHeight="1">
      <c r="A388" s="56"/>
      <c r="B388" s="56"/>
      <c r="C388" s="56"/>
      <c r="D388" s="56"/>
      <c r="E388" s="70"/>
      <c r="F388" s="70"/>
      <c r="G388" s="56"/>
      <c r="H388" s="56"/>
      <c r="I388" s="56"/>
      <c r="J388" s="56"/>
      <c r="K388" s="56"/>
      <c r="L388" s="56"/>
      <c r="M388" s="56"/>
      <c r="N388" s="56"/>
      <c r="O388" s="56"/>
      <c r="P388" s="56"/>
      <c r="Q388" s="56"/>
      <c r="R388" s="56"/>
      <c r="S388" s="56"/>
      <c r="T388" s="56"/>
      <c r="U388" s="56"/>
      <c r="V388" s="56"/>
      <c r="W388" s="56"/>
      <c r="X388" s="56"/>
      <c r="Y388" s="56"/>
      <c r="Z388" s="56"/>
    </row>
    <row r="389" spans="1:26" ht="15.75" customHeight="1">
      <c r="A389" s="56"/>
      <c r="B389" s="56"/>
      <c r="C389" s="56"/>
      <c r="D389" s="56"/>
      <c r="E389" s="70"/>
      <c r="F389" s="70"/>
      <c r="G389" s="56"/>
      <c r="H389" s="56"/>
      <c r="I389" s="56"/>
      <c r="J389" s="56"/>
      <c r="K389" s="56"/>
      <c r="L389" s="56"/>
      <c r="M389" s="56"/>
      <c r="N389" s="56"/>
      <c r="O389" s="56"/>
      <c r="P389" s="56"/>
      <c r="Q389" s="56"/>
      <c r="R389" s="56"/>
      <c r="S389" s="56"/>
      <c r="T389" s="56"/>
      <c r="U389" s="56"/>
      <c r="V389" s="56"/>
      <c r="W389" s="56"/>
      <c r="X389" s="56"/>
      <c r="Y389" s="56"/>
      <c r="Z389" s="56"/>
    </row>
    <row r="390" spans="1:26" ht="15.75" customHeight="1">
      <c r="A390" s="56"/>
      <c r="B390" s="56"/>
      <c r="C390" s="56"/>
      <c r="D390" s="56"/>
      <c r="E390" s="70"/>
      <c r="F390" s="70"/>
      <c r="G390" s="56"/>
      <c r="H390" s="56"/>
      <c r="I390" s="56"/>
      <c r="J390" s="56"/>
      <c r="K390" s="56"/>
      <c r="L390" s="56"/>
      <c r="M390" s="56"/>
      <c r="N390" s="56"/>
      <c r="O390" s="56"/>
      <c r="P390" s="56"/>
      <c r="Q390" s="56"/>
      <c r="R390" s="56"/>
      <c r="S390" s="56"/>
      <c r="T390" s="56"/>
      <c r="U390" s="56"/>
      <c r="V390" s="56"/>
      <c r="W390" s="56"/>
      <c r="X390" s="56"/>
      <c r="Y390" s="56"/>
      <c r="Z390" s="56"/>
    </row>
    <row r="391" spans="1:26" ht="15.75" customHeight="1">
      <c r="A391" s="56"/>
      <c r="B391" s="56"/>
      <c r="C391" s="56"/>
      <c r="D391" s="56"/>
      <c r="E391" s="70"/>
      <c r="F391" s="70"/>
      <c r="G391" s="56"/>
      <c r="H391" s="56"/>
      <c r="I391" s="56"/>
      <c r="J391" s="56"/>
      <c r="K391" s="56"/>
      <c r="L391" s="56"/>
      <c r="M391" s="56"/>
      <c r="N391" s="56"/>
      <c r="O391" s="56"/>
      <c r="P391" s="56"/>
      <c r="Q391" s="56"/>
      <c r="R391" s="56"/>
      <c r="S391" s="56"/>
      <c r="T391" s="56"/>
      <c r="U391" s="56"/>
      <c r="V391" s="56"/>
      <c r="W391" s="56"/>
      <c r="X391" s="56"/>
      <c r="Y391" s="56"/>
      <c r="Z391" s="56"/>
    </row>
    <row r="392" spans="1:26" ht="15.75" customHeight="1">
      <c r="A392" s="56"/>
      <c r="B392" s="56"/>
      <c r="C392" s="56"/>
      <c r="D392" s="56"/>
      <c r="E392" s="70"/>
      <c r="F392" s="70"/>
      <c r="G392" s="56"/>
      <c r="H392" s="56"/>
      <c r="I392" s="56"/>
      <c r="J392" s="56"/>
      <c r="K392" s="56"/>
      <c r="L392" s="56"/>
      <c r="M392" s="56"/>
      <c r="N392" s="56"/>
      <c r="O392" s="56"/>
      <c r="P392" s="56"/>
      <c r="Q392" s="56"/>
      <c r="R392" s="56"/>
      <c r="S392" s="56"/>
      <c r="T392" s="56"/>
      <c r="U392" s="56"/>
      <c r="V392" s="56"/>
      <c r="W392" s="56"/>
      <c r="X392" s="56"/>
      <c r="Y392" s="56"/>
      <c r="Z392" s="56"/>
    </row>
    <row r="393" spans="1:26" ht="15.75" customHeight="1">
      <c r="A393" s="56"/>
      <c r="B393" s="56"/>
      <c r="C393" s="56"/>
      <c r="D393" s="56"/>
      <c r="E393" s="70"/>
      <c r="F393" s="70"/>
      <c r="G393" s="56"/>
      <c r="H393" s="56"/>
      <c r="I393" s="56"/>
      <c r="J393" s="56"/>
      <c r="K393" s="56"/>
      <c r="L393" s="56"/>
      <c r="M393" s="56"/>
      <c r="N393" s="56"/>
      <c r="O393" s="56"/>
      <c r="P393" s="56"/>
      <c r="Q393" s="56"/>
      <c r="R393" s="56"/>
      <c r="S393" s="56"/>
      <c r="T393" s="56"/>
      <c r="U393" s="56"/>
      <c r="V393" s="56"/>
      <c r="W393" s="56"/>
      <c r="X393" s="56"/>
      <c r="Y393" s="56"/>
      <c r="Z393" s="56"/>
    </row>
    <row r="394" spans="1:26" ht="15.75" customHeight="1">
      <c r="A394" s="56"/>
      <c r="B394" s="56"/>
      <c r="C394" s="56"/>
      <c r="D394" s="56"/>
      <c r="E394" s="70"/>
      <c r="F394" s="70"/>
      <c r="G394" s="56"/>
      <c r="H394" s="56"/>
      <c r="I394" s="56"/>
      <c r="J394" s="56"/>
      <c r="K394" s="56"/>
      <c r="L394" s="56"/>
      <c r="M394" s="56"/>
      <c r="N394" s="56"/>
      <c r="O394" s="56"/>
      <c r="P394" s="56"/>
      <c r="Q394" s="56"/>
      <c r="R394" s="56"/>
      <c r="S394" s="56"/>
      <c r="T394" s="56"/>
      <c r="U394" s="56"/>
      <c r="V394" s="56"/>
      <c r="W394" s="56"/>
      <c r="X394" s="56"/>
      <c r="Y394" s="56"/>
      <c r="Z394" s="56"/>
    </row>
    <row r="395" spans="1:26" ht="15.75" customHeight="1">
      <c r="A395" s="56"/>
      <c r="B395" s="56"/>
      <c r="C395" s="56"/>
      <c r="D395" s="56"/>
      <c r="E395" s="70"/>
      <c r="F395" s="70"/>
      <c r="G395" s="56"/>
      <c r="H395" s="56"/>
      <c r="I395" s="56"/>
      <c r="J395" s="56"/>
      <c r="K395" s="56"/>
      <c r="L395" s="56"/>
      <c r="M395" s="56"/>
      <c r="N395" s="56"/>
      <c r="O395" s="56"/>
      <c r="P395" s="56"/>
      <c r="Q395" s="56"/>
      <c r="R395" s="56"/>
      <c r="S395" s="56"/>
      <c r="T395" s="56"/>
      <c r="U395" s="56"/>
      <c r="V395" s="56"/>
      <c r="W395" s="56"/>
      <c r="X395" s="56"/>
      <c r="Y395" s="56"/>
      <c r="Z395" s="56"/>
    </row>
    <row r="396" spans="1:26" ht="15.75" customHeight="1">
      <c r="A396" s="56"/>
      <c r="B396" s="56"/>
      <c r="C396" s="56"/>
      <c r="D396" s="56"/>
      <c r="E396" s="70"/>
      <c r="F396" s="70"/>
      <c r="G396" s="56"/>
      <c r="H396" s="56"/>
      <c r="I396" s="56"/>
      <c r="J396" s="56"/>
      <c r="K396" s="56"/>
      <c r="L396" s="56"/>
      <c r="M396" s="56"/>
      <c r="N396" s="56"/>
      <c r="O396" s="56"/>
      <c r="P396" s="56"/>
      <c r="Q396" s="56"/>
      <c r="R396" s="56"/>
      <c r="S396" s="56"/>
      <c r="T396" s="56"/>
      <c r="U396" s="56"/>
      <c r="V396" s="56"/>
      <c r="W396" s="56"/>
      <c r="X396" s="56"/>
      <c r="Y396" s="56"/>
      <c r="Z396" s="56"/>
    </row>
    <row r="397" spans="1:26" ht="15.75" customHeight="1">
      <c r="A397" s="56"/>
      <c r="B397" s="56"/>
      <c r="C397" s="56"/>
      <c r="D397" s="56"/>
      <c r="E397" s="70"/>
      <c r="F397" s="70"/>
      <c r="G397" s="56"/>
      <c r="H397" s="56"/>
      <c r="I397" s="56"/>
      <c r="J397" s="56"/>
      <c r="K397" s="56"/>
      <c r="L397" s="56"/>
      <c r="M397" s="56"/>
      <c r="N397" s="56"/>
      <c r="O397" s="56"/>
      <c r="P397" s="56"/>
      <c r="Q397" s="56"/>
      <c r="R397" s="56"/>
      <c r="S397" s="56"/>
      <c r="T397" s="56"/>
      <c r="U397" s="56"/>
      <c r="V397" s="56"/>
      <c r="W397" s="56"/>
      <c r="X397" s="56"/>
      <c r="Y397" s="56"/>
      <c r="Z397" s="56"/>
    </row>
    <row r="398" spans="1:26" ht="15.75" customHeight="1">
      <c r="A398" s="56"/>
      <c r="B398" s="56"/>
      <c r="C398" s="56"/>
      <c r="D398" s="56"/>
      <c r="E398" s="70"/>
      <c r="F398" s="70"/>
      <c r="G398" s="56"/>
      <c r="H398" s="56"/>
      <c r="I398" s="56"/>
      <c r="J398" s="56"/>
      <c r="K398" s="56"/>
      <c r="L398" s="56"/>
      <c r="M398" s="56"/>
      <c r="N398" s="56"/>
      <c r="O398" s="56"/>
      <c r="P398" s="56"/>
      <c r="Q398" s="56"/>
      <c r="R398" s="56"/>
      <c r="S398" s="56"/>
      <c r="T398" s="56"/>
      <c r="U398" s="56"/>
      <c r="V398" s="56"/>
      <c r="W398" s="56"/>
      <c r="X398" s="56"/>
      <c r="Y398" s="56"/>
      <c r="Z398" s="56"/>
    </row>
    <row r="399" spans="1:26" ht="15.75" customHeight="1">
      <c r="A399" s="56"/>
      <c r="B399" s="56"/>
      <c r="C399" s="56"/>
      <c r="D399" s="56"/>
      <c r="E399" s="70"/>
      <c r="F399" s="70"/>
      <c r="G399" s="56"/>
      <c r="H399" s="56"/>
      <c r="I399" s="56"/>
      <c r="J399" s="56"/>
      <c r="K399" s="56"/>
      <c r="L399" s="56"/>
      <c r="M399" s="56"/>
      <c r="N399" s="56"/>
      <c r="O399" s="56"/>
      <c r="P399" s="56"/>
      <c r="Q399" s="56"/>
      <c r="R399" s="56"/>
      <c r="S399" s="56"/>
      <c r="T399" s="56"/>
      <c r="U399" s="56"/>
      <c r="V399" s="56"/>
      <c r="W399" s="56"/>
      <c r="X399" s="56"/>
      <c r="Y399" s="56"/>
      <c r="Z399" s="56"/>
    </row>
    <row r="400" spans="1:26" ht="15.75" customHeight="1">
      <c r="A400" s="56"/>
      <c r="B400" s="56"/>
      <c r="C400" s="56"/>
      <c r="D400" s="56"/>
      <c r="E400" s="70"/>
      <c r="F400" s="70"/>
      <c r="G400" s="56"/>
      <c r="H400" s="56"/>
      <c r="I400" s="56"/>
      <c r="J400" s="56"/>
      <c r="K400" s="56"/>
      <c r="L400" s="56"/>
      <c r="M400" s="56"/>
      <c r="N400" s="56"/>
      <c r="O400" s="56"/>
      <c r="P400" s="56"/>
      <c r="Q400" s="56"/>
      <c r="R400" s="56"/>
      <c r="S400" s="56"/>
      <c r="T400" s="56"/>
      <c r="U400" s="56"/>
      <c r="V400" s="56"/>
      <c r="W400" s="56"/>
      <c r="X400" s="56"/>
      <c r="Y400" s="56"/>
      <c r="Z400" s="56"/>
    </row>
    <row r="401" spans="1:26" ht="15.75" customHeight="1">
      <c r="A401" s="56"/>
      <c r="B401" s="56"/>
      <c r="C401" s="56"/>
      <c r="D401" s="56"/>
      <c r="E401" s="70"/>
      <c r="F401" s="70"/>
      <c r="G401" s="56"/>
      <c r="H401" s="56"/>
      <c r="I401" s="56"/>
      <c r="J401" s="56"/>
      <c r="K401" s="56"/>
      <c r="L401" s="56"/>
      <c r="M401" s="56"/>
      <c r="N401" s="56"/>
      <c r="O401" s="56"/>
      <c r="P401" s="56"/>
      <c r="Q401" s="56"/>
      <c r="R401" s="56"/>
      <c r="S401" s="56"/>
      <c r="T401" s="56"/>
      <c r="U401" s="56"/>
      <c r="V401" s="56"/>
      <c r="W401" s="56"/>
      <c r="X401" s="56"/>
      <c r="Y401" s="56"/>
      <c r="Z401" s="56"/>
    </row>
    <row r="402" spans="1:26" ht="15.75" customHeight="1">
      <c r="A402" s="56"/>
      <c r="B402" s="56"/>
      <c r="C402" s="56"/>
      <c r="D402" s="56"/>
      <c r="E402" s="70"/>
      <c r="F402" s="70"/>
      <c r="G402" s="56"/>
      <c r="H402" s="56"/>
      <c r="I402" s="56"/>
      <c r="J402" s="56"/>
      <c r="K402" s="56"/>
      <c r="L402" s="56"/>
      <c r="M402" s="56"/>
      <c r="N402" s="56"/>
      <c r="O402" s="56"/>
      <c r="P402" s="56"/>
      <c r="Q402" s="56"/>
      <c r="R402" s="56"/>
      <c r="S402" s="56"/>
      <c r="T402" s="56"/>
      <c r="U402" s="56"/>
      <c r="V402" s="56"/>
      <c r="W402" s="56"/>
      <c r="X402" s="56"/>
      <c r="Y402" s="56"/>
      <c r="Z402" s="56"/>
    </row>
    <row r="403" spans="1:26" ht="15.75" customHeight="1">
      <c r="A403" s="56"/>
      <c r="B403" s="56"/>
      <c r="C403" s="56"/>
      <c r="D403" s="56"/>
      <c r="E403" s="70"/>
      <c r="F403" s="70"/>
      <c r="G403" s="56"/>
      <c r="H403" s="56"/>
      <c r="I403" s="56"/>
      <c r="J403" s="56"/>
      <c r="K403" s="56"/>
      <c r="L403" s="56"/>
      <c r="M403" s="56"/>
      <c r="N403" s="56"/>
      <c r="O403" s="56"/>
      <c r="P403" s="56"/>
      <c r="Q403" s="56"/>
      <c r="R403" s="56"/>
      <c r="S403" s="56"/>
      <c r="T403" s="56"/>
      <c r="U403" s="56"/>
      <c r="V403" s="56"/>
      <c r="W403" s="56"/>
      <c r="X403" s="56"/>
      <c r="Y403" s="56"/>
      <c r="Z403" s="56"/>
    </row>
    <row r="404" spans="1:26" ht="15.75" customHeight="1">
      <c r="A404" s="56"/>
      <c r="B404" s="56"/>
      <c r="C404" s="56"/>
      <c r="D404" s="56"/>
      <c r="E404" s="70"/>
      <c r="F404" s="70"/>
      <c r="G404" s="56"/>
      <c r="H404" s="56"/>
      <c r="I404" s="56"/>
      <c r="J404" s="56"/>
      <c r="K404" s="56"/>
      <c r="L404" s="56"/>
      <c r="M404" s="56"/>
      <c r="N404" s="56"/>
      <c r="O404" s="56"/>
      <c r="P404" s="56"/>
      <c r="Q404" s="56"/>
      <c r="R404" s="56"/>
      <c r="S404" s="56"/>
      <c r="T404" s="56"/>
      <c r="U404" s="56"/>
      <c r="V404" s="56"/>
      <c r="W404" s="56"/>
      <c r="X404" s="56"/>
      <c r="Y404" s="56"/>
      <c r="Z404" s="56"/>
    </row>
    <row r="405" spans="1:26" ht="15.75" customHeight="1">
      <c r="A405" s="56"/>
      <c r="B405" s="56"/>
      <c r="C405" s="56"/>
      <c r="D405" s="56"/>
      <c r="E405" s="70"/>
      <c r="F405" s="70"/>
      <c r="G405" s="56"/>
      <c r="H405" s="56"/>
      <c r="I405" s="56"/>
      <c r="J405" s="56"/>
      <c r="K405" s="56"/>
      <c r="L405" s="56"/>
      <c r="M405" s="56"/>
      <c r="N405" s="56"/>
      <c r="O405" s="56"/>
      <c r="P405" s="56"/>
      <c r="Q405" s="56"/>
      <c r="R405" s="56"/>
      <c r="S405" s="56"/>
      <c r="T405" s="56"/>
      <c r="U405" s="56"/>
      <c r="V405" s="56"/>
      <c r="W405" s="56"/>
      <c r="X405" s="56"/>
      <c r="Y405" s="56"/>
      <c r="Z405" s="56"/>
    </row>
    <row r="406" spans="1:26" ht="15.75" customHeight="1">
      <c r="A406" s="56"/>
      <c r="B406" s="56"/>
      <c r="C406" s="56"/>
      <c r="D406" s="56"/>
      <c r="E406" s="70"/>
      <c r="F406" s="70"/>
      <c r="G406" s="56"/>
      <c r="H406" s="56"/>
      <c r="I406" s="56"/>
      <c r="J406" s="56"/>
      <c r="K406" s="56"/>
      <c r="L406" s="56"/>
      <c r="M406" s="56"/>
      <c r="N406" s="56"/>
      <c r="O406" s="56"/>
      <c r="P406" s="56"/>
      <c r="Q406" s="56"/>
      <c r="R406" s="56"/>
      <c r="S406" s="56"/>
      <c r="T406" s="56"/>
      <c r="U406" s="56"/>
      <c r="V406" s="56"/>
      <c r="W406" s="56"/>
      <c r="X406" s="56"/>
      <c r="Y406" s="56"/>
      <c r="Z406" s="56"/>
    </row>
    <row r="407" spans="1:26" ht="15.75" customHeight="1">
      <c r="A407" s="56"/>
      <c r="B407" s="56"/>
      <c r="C407" s="56"/>
      <c r="D407" s="56"/>
      <c r="E407" s="70"/>
      <c r="F407" s="70"/>
      <c r="G407" s="56"/>
      <c r="H407" s="56"/>
      <c r="I407" s="56"/>
      <c r="J407" s="56"/>
      <c r="K407" s="56"/>
      <c r="L407" s="56"/>
      <c r="M407" s="56"/>
      <c r="N407" s="56"/>
      <c r="O407" s="56"/>
      <c r="P407" s="56"/>
      <c r="Q407" s="56"/>
      <c r="R407" s="56"/>
      <c r="S407" s="56"/>
      <c r="T407" s="56"/>
      <c r="U407" s="56"/>
      <c r="V407" s="56"/>
      <c r="W407" s="56"/>
      <c r="X407" s="56"/>
      <c r="Y407" s="56"/>
      <c r="Z407" s="56"/>
    </row>
    <row r="408" spans="1:26" ht="15.75" customHeight="1">
      <c r="A408" s="56"/>
      <c r="B408" s="56"/>
      <c r="C408" s="56"/>
      <c r="D408" s="56"/>
      <c r="E408" s="70"/>
      <c r="F408" s="70"/>
      <c r="G408" s="56"/>
      <c r="H408" s="56"/>
      <c r="I408" s="56"/>
      <c r="J408" s="56"/>
      <c r="K408" s="56"/>
      <c r="L408" s="56"/>
      <c r="M408" s="56"/>
      <c r="N408" s="56"/>
      <c r="O408" s="56"/>
      <c r="P408" s="56"/>
      <c r="Q408" s="56"/>
      <c r="R408" s="56"/>
      <c r="S408" s="56"/>
      <c r="T408" s="56"/>
      <c r="U408" s="56"/>
      <c r="V408" s="56"/>
      <c r="W408" s="56"/>
      <c r="X408" s="56"/>
      <c r="Y408" s="56"/>
      <c r="Z408" s="56"/>
    </row>
    <row r="409" spans="1:26" ht="15.75" customHeight="1">
      <c r="A409" s="56"/>
      <c r="B409" s="56"/>
      <c r="C409" s="56"/>
      <c r="D409" s="56"/>
      <c r="E409" s="70"/>
      <c r="F409" s="70"/>
      <c r="G409" s="56"/>
      <c r="H409" s="56"/>
      <c r="I409" s="56"/>
      <c r="J409" s="56"/>
      <c r="K409" s="56"/>
      <c r="L409" s="56"/>
      <c r="M409" s="56"/>
      <c r="N409" s="56"/>
      <c r="O409" s="56"/>
      <c r="P409" s="56"/>
      <c r="Q409" s="56"/>
      <c r="R409" s="56"/>
      <c r="S409" s="56"/>
      <c r="T409" s="56"/>
      <c r="U409" s="56"/>
      <c r="V409" s="56"/>
      <c r="W409" s="56"/>
      <c r="X409" s="56"/>
      <c r="Y409" s="56"/>
      <c r="Z409" s="56"/>
    </row>
    <row r="410" spans="1:26" ht="15.75" customHeight="1">
      <c r="A410" s="56"/>
      <c r="B410" s="56"/>
      <c r="C410" s="56"/>
      <c r="D410" s="56"/>
      <c r="E410" s="70"/>
      <c r="F410" s="70"/>
      <c r="G410" s="56"/>
      <c r="H410" s="56"/>
      <c r="I410" s="56"/>
      <c r="J410" s="56"/>
      <c r="K410" s="56"/>
      <c r="L410" s="56"/>
      <c r="M410" s="56"/>
      <c r="N410" s="56"/>
      <c r="O410" s="56"/>
      <c r="P410" s="56"/>
      <c r="Q410" s="56"/>
      <c r="R410" s="56"/>
      <c r="S410" s="56"/>
      <c r="T410" s="56"/>
      <c r="U410" s="56"/>
      <c r="V410" s="56"/>
      <c r="W410" s="56"/>
      <c r="X410" s="56"/>
      <c r="Y410" s="56"/>
      <c r="Z410" s="56"/>
    </row>
    <row r="411" spans="1:26" ht="15.75" customHeight="1">
      <c r="A411" s="56"/>
      <c r="B411" s="56"/>
      <c r="C411" s="56"/>
      <c r="D411" s="56"/>
      <c r="E411" s="70"/>
      <c r="F411" s="70"/>
      <c r="G411" s="56"/>
      <c r="H411" s="56"/>
      <c r="I411" s="56"/>
      <c r="J411" s="56"/>
      <c r="K411" s="56"/>
      <c r="L411" s="56"/>
      <c r="M411" s="56"/>
      <c r="N411" s="56"/>
      <c r="O411" s="56"/>
      <c r="P411" s="56"/>
      <c r="Q411" s="56"/>
      <c r="R411" s="56"/>
      <c r="S411" s="56"/>
      <c r="T411" s="56"/>
      <c r="U411" s="56"/>
      <c r="V411" s="56"/>
      <c r="W411" s="56"/>
      <c r="X411" s="56"/>
      <c r="Y411" s="56"/>
      <c r="Z411" s="56"/>
    </row>
    <row r="412" spans="1:26" ht="15.75" customHeight="1">
      <c r="A412" s="56"/>
      <c r="B412" s="56"/>
      <c r="C412" s="56"/>
      <c r="D412" s="56"/>
      <c r="E412" s="70"/>
      <c r="F412" s="70"/>
      <c r="G412" s="56"/>
      <c r="H412" s="56"/>
      <c r="I412" s="56"/>
      <c r="J412" s="56"/>
      <c r="K412" s="56"/>
      <c r="L412" s="56"/>
      <c r="M412" s="56"/>
      <c r="N412" s="56"/>
      <c r="O412" s="56"/>
      <c r="P412" s="56"/>
      <c r="Q412" s="56"/>
      <c r="R412" s="56"/>
      <c r="S412" s="56"/>
      <c r="T412" s="56"/>
      <c r="U412" s="56"/>
      <c r="V412" s="56"/>
      <c r="W412" s="56"/>
      <c r="X412" s="56"/>
      <c r="Y412" s="56"/>
      <c r="Z412" s="56"/>
    </row>
    <row r="413" spans="1:26" ht="15.75" customHeight="1">
      <c r="A413" s="56"/>
      <c r="B413" s="56"/>
      <c r="C413" s="56"/>
      <c r="D413" s="56"/>
      <c r="E413" s="70"/>
      <c r="F413" s="70"/>
      <c r="G413" s="56"/>
      <c r="H413" s="56"/>
      <c r="I413" s="56"/>
      <c r="J413" s="56"/>
      <c r="K413" s="56"/>
      <c r="L413" s="56"/>
      <c r="M413" s="56"/>
      <c r="N413" s="56"/>
      <c r="O413" s="56"/>
      <c r="P413" s="56"/>
      <c r="Q413" s="56"/>
      <c r="R413" s="56"/>
      <c r="S413" s="56"/>
      <c r="T413" s="56"/>
      <c r="U413" s="56"/>
      <c r="V413" s="56"/>
      <c r="W413" s="56"/>
      <c r="X413" s="56"/>
      <c r="Y413" s="56"/>
      <c r="Z413" s="56"/>
    </row>
    <row r="414" spans="1:26" ht="15.75" customHeight="1">
      <c r="A414" s="56"/>
      <c r="B414" s="56"/>
      <c r="C414" s="56"/>
      <c r="D414" s="56"/>
      <c r="E414" s="70"/>
      <c r="F414" s="70"/>
      <c r="G414" s="56"/>
      <c r="H414" s="56"/>
      <c r="I414" s="56"/>
      <c r="J414" s="56"/>
      <c r="K414" s="56"/>
      <c r="L414" s="56"/>
      <c r="M414" s="56"/>
      <c r="N414" s="56"/>
      <c r="O414" s="56"/>
      <c r="P414" s="56"/>
      <c r="Q414" s="56"/>
      <c r="R414" s="56"/>
      <c r="S414" s="56"/>
      <c r="T414" s="56"/>
      <c r="U414" s="56"/>
      <c r="V414" s="56"/>
      <c r="W414" s="56"/>
      <c r="X414" s="56"/>
      <c r="Y414" s="56"/>
      <c r="Z414" s="56"/>
    </row>
    <row r="415" spans="1:26" ht="15.75" customHeight="1">
      <c r="A415" s="56"/>
      <c r="B415" s="56"/>
      <c r="C415" s="56"/>
      <c r="D415" s="56"/>
      <c r="E415" s="70"/>
      <c r="F415" s="70"/>
      <c r="G415" s="56"/>
      <c r="H415" s="56"/>
      <c r="I415" s="56"/>
      <c r="J415" s="56"/>
      <c r="K415" s="56"/>
      <c r="L415" s="56"/>
      <c r="M415" s="56"/>
      <c r="N415" s="56"/>
      <c r="O415" s="56"/>
      <c r="P415" s="56"/>
      <c r="Q415" s="56"/>
      <c r="R415" s="56"/>
      <c r="S415" s="56"/>
      <c r="T415" s="56"/>
      <c r="U415" s="56"/>
      <c r="V415" s="56"/>
      <c r="W415" s="56"/>
      <c r="X415" s="56"/>
      <c r="Y415" s="56"/>
      <c r="Z415" s="56"/>
    </row>
    <row r="416" spans="1:26" ht="15.75" customHeight="1">
      <c r="A416" s="56"/>
      <c r="B416" s="56"/>
      <c r="C416" s="56"/>
      <c r="D416" s="56"/>
      <c r="E416" s="70"/>
      <c r="F416" s="70"/>
      <c r="G416" s="56"/>
      <c r="H416" s="56"/>
      <c r="I416" s="56"/>
      <c r="J416" s="56"/>
      <c r="K416" s="56"/>
      <c r="L416" s="56"/>
      <c r="M416" s="56"/>
      <c r="N416" s="56"/>
      <c r="O416" s="56"/>
      <c r="P416" s="56"/>
      <c r="Q416" s="56"/>
      <c r="R416" s="56"/>
      <c r="S416" s="56"/>
      <c r="T416" s="56"/>
      <c r="U416" s="56"/>
      <c r="V416" s="56"/>
      <c r="W416" s="56"/>
      <c r="X416" s="56"/>
      <c r="Y416" s="56"/>
      <c r="Z416" s="56"/>
    </row>
    <row r="417" spans="1:26" ht="15.75" customHeight="1">
      <c r="A417" s="56"/>
      <c r="B417" s="56"/>
      <c r="C417" s="56"/>
      <c r="D417" s="56"/>
      <c r="E417" s="70"/>
      <c r="F417" s="70"/>
      <c r="G417" s="56"/>
      <c r="H417" s="56"/>
      <c r="I417" s="56"/>
      <c r="J417" s="56"/>
      <c r="K417" s="56"/>
      <c r="L417" s="56"/>
      <c r="M417" s="56"/>
      <c r="N417" s="56"/>
      <c r="O417" s="56"/>
      <c r="P417" s="56"/>
      <c r="Q417" s="56"/>
      <c r="R417" s="56"/>
      <c r="S417" s="56"/>
      <c r="T417" s="56"/>
      <c r="U417" s="56"/>
      <c r="V417" s="56"/>
      <c r="W417" s="56"/>
      <c r="X417" s="56"/>
      <c r="Y417" s="56"/>
      <c r="Z417" s="56"/>
    </row>
    <row r="418" spans="1:26" ht="15.75" customHeight="1">
      <c r="A418" s="56"/>
      <c r="B418" s="56"/>
      <c r="C418" s="56"/>
      <c r="D418" s="56"/>
      <c r="E418" s="70"/>
      <c r="F418" s="70"/>
      <c r="G418" s="56"/>
      <c r="H418" s="56"/>
      <c r="I418" s="56"/>
      <c r="J418" s="56"/>
      <c r="K418" s="56"/>
      <c r="L418" s="56"/>
      <c r="M418" s="56"/>
      <c r="N418" s="56"/>
      <c r="O418" s="56"/>
      <c r="P418" s="56"/>
      <c r="Q418" s="56"/>
      <c r="R418" s="56"/>
      <c r="S418" s="56"/>
      <c r="T418" s="56"/>
      <c r="U418" s="56"/>
      <c r="V418" s="56"/>
      <c r="W418" s="56"/>
      <c r="X418" s="56"/>
      <c r="Y418" s="56"/>
      <c r="Z418" s="56"/>
    </row>
    <row r="419" spans="1:26" ht="15.75" customHeight="1">
      <c r="A419" s="56"/>
      <c r="B419" s="56"/>
      <c r="C419" s="56"/>
      <c r="D419" s="56"/>
      <c r="E419" s="70"/>
      <c r="F419" s="70"/>
      <c r="G419" s="56"/>
      <c r="H419" s="56"/>
      <c r="I419" s="56"/>
      <c r="J419" s="56"/>
      <c r="K419" s="56"/>
      <c r="L419" s="56"/>
      <c r="M419" s="56"/>
      <c r="N419" s="56"/>
      <c r="O419" s="56"/>
      <c r="P419" s="56"/>
      <c r="Q419" s="56"/>
      <c r="R419" s="56"/>
      <c r="S419" s="56"/>
      <c r="T419" s="56"/>
      <c r="U419" s="56"/>
      <c r="V419" s="56"/>
      <c r="W419" s="56"/>
      <c r="X419" s="56"/>
      <c r="Y419" s="56"/>
      <c r="Z419" s="56"/>
    </row>
    <row r="420" spans="1:26" ht="15.75" customHeight="1">
      <c r="A420" s="56"/>
      <c r="B420" s="56"/>
      <c r="C420" s="56"/>
      <c r="D420" s="56"/>
      <c r="E420" s="70"/>
      <c r="F420" s="70"/>
      <c r="G420" s="56"/>
      <c r="H420" s="56"/>
      <c r="I420" s="56"/>
      <c r="J420" s="56"/>
      <c r="K420" s="56"/>
      <c r="L420" s="56"/>
      <c r="M420" s="56"/>
      <c r="N420" s="56"/>
      <c r="O420" s="56"/>
      <c r="P420" s="56"/>
      <c r="Q420" s="56"/>
      <c r="R420" s="56"/>
      <c r="S420" s="56"/>
      <c r="T420" s="56"/>
      <c r="U420" s="56"/>
      <c r="V420" s="56"/>
      <c r="W420" s="56"/>
      <c r="X420" s="56"/>
      <c r="Y420" s="56"/>
      <c r="Z420" s="56"/>
    </row>
    <row r="421" spans="1:26" ht="15.75" customHeight="1">
      <c r="A421" s="56"/>
      <c r="B421" s="56"/>
      <c r="C421" s="56"/>
      <c r="D421" s="56"/>
      <c r="E421" s="70"/>
      <c r="F421" s="70"/>
      <c r="G421" s="56"/>
      <c r="H421" s="56"/>
      <c r="I421" s="56"/>
      <c r="J421" s="56"/>
      <c r="K421" s="56"/>
      <c r="L421" s="56"/>
      <c r="M421" s="56"/>
      <c r="N421" s="56"/>
      <c r="O421" s="56"/>
      <c r="P421" s="56"/>
      <c r="Q421" s="56"/>
      <c r="R421" s="56"/>
      <c r="S421" s="56"/>
      <c r="T421" s="56"/>
      <c r="U421" s="56"/>
      <c r="V421" s="56"/>
      <c r="W421" s="56"/>
      <c r="X421" s="56"/>
      <c r="Y421" s="56"/>
      <c r="Z421" s="56"/>
    </row>
    <row r="422" spans="1:26" ht="15.75" customHeight="1">
      <c r="A422" s="56"/>
      <c r="B422" s="56"/>
      <c r="C422" s="56"/>
      <c r="D422" s="56"/>
      <c r="E422" s="70"/>
      <c r="F422" s="70"/>
      <c r="G422" s="56"/>
      <c r="H422" s="56"/>
      <c r="I422" s="56"/>
      <c r="J422" s="56"/>
      <c r="K422" s="56"/>
      <c r="L422" s="56"/>
      <c r="M422" s="56"/>
      <c r="N422" s="56"/>
      <c r="O422" s="56"/>
      <c r="P422" s="56"/>
      <c r="Q422" s="56"/>
      <c r="R422" s="56"/>
      <c r="S422" s="56"/>
      <c r="T422" s="56"/>
      <c r="U422" s="56"/>
      <c r="V422" s="56"/>
      <c r="W422" s="56"/>
      <c r="X422" s="56"/>
      <c r="Y422" s="56"/>
      <c r="Z422" s="56"/>
    </row>
    <row r="423" spans="1:26" ht="15.75" customHeight="1">
      <c r="A423" s="56"/>
      <c r="B423" s="56"/>
      <c r="C423" s="56"/>
      <c r="D423" s="56"/>
      <c r="E423" s="70"/>
      <c r="F423" s="70"/>
      <c r="G423" s="56"/>
      <c r="H423" s="56"/>
      <c r="I423" s="56"/>
      <c r="J423" s="56"/>
      <c r="K423" s="56"/>
      <c r="L423" s="56"/>
      <c r="M423" s="56"/>
      <c r="N423" s="56"/>
      <c r="O423" s="56"/>
      <c r="P423" s="56"/>
      <c r="Q423" s="56"/>
      <c r="R423" s="56"/>
      <c r="S423" s="56"/>
      <c r="T423" s="56"/>
      <c r="U423" s="56"/>
      <c r="V423" s="56"/>
      <c r="W423" s="56"/>
      <c r="X423" s="56"/>
      <c r="Y423" s="56"/>
      <c r="Z423" s="56"/>
    </row>
    <row r="424" spans="1:26" ht="15.75" customHeight="1">
      <c r="A424" s="56"/>
      <c r="B424" s="56"/>
      <c r="C424" s="56"/>
      <c r="D424" s="56"/>
      <c r="E424" s="70"/>
      <c r="F424" s="70"/>
      <c r="G424" s="56"/>
      <c r="H424" s="56"/>
      <c r="I424" s="56"/>
      <c r="J424" s="56"/>
      <c r="K424" s="56"/>
      <c r="L424" s="56"/>
      <c r="M424" s="56"/>
      <c r="N424" s="56"/>
      <c r="O424" s="56"/>
      <c r="P424" s="56"/>
      <c r="Q424" s="56"/>
      <c r="R424" s="56"/>
      <c r="S424" s="56"/>
      <c r="T424" s="56"/>
      <c r="U424" s="56"/>
      <c r="V424" s="56"/>
      <c r="W424" s="56"/>
      <c r="X424" s="56"/>
      <c r="Y424" s="56"/>
      <c r="Z424" s="56"/>
    </row>
    <row r="425" spans="1:26" ht="15.75" customHeight="1">
      <c r="A425" s="56"/>
      <c r="B425" s="56"/>
      <c r="C425" s="56"/>
      <c r="D425" s="56"/>
      <c r="E425" s="70"/>
      <c r="F425" s="70"/>
      <c r="G425" s="56"/>
      <c r="H425" s="56"/>
      <c r="I425" s="56"/>
      <c r="J425" s="56"/>
      <c r="K425" s="56"/>
      <c r="L425" s="56"/>
      <c r="M425" s="56"/>
      <c r="N425" s="56"/>
      <c r="O425" s="56"/>
      <c r="P425" s="56"/>
      <c r="Q425" s="56"/>
      <c r="R425" s="56"/>
      <c r="S425" s="56"/>
      <c r="T425" s="56"/>
      <c r="U425" s="56"/>
      <c r="V425" s="56"/>
      <c r="W425" s="56"/>
      <c r="X425" s="56"/>
      <c r="Y425" s="56"/>
      <c r="Z425" s="56"/>
    </row>
    <row r="426" spans="1:26" ht="15.75" customHeight="1">
      <c r="A426" s="56"/>
      <c r="B426" s="56"/>
      <c r="C426" s="56"/>
      <c r="D426" s="56"/>
      <c r="E426" s="70"/>
      <c r="F426" s="70"/>
      <c r="G426" s="56"/>
      <c r="H426" s="56"/>
      <c r="I426" s="56"/>
      <c r="J426" s="56"/>
      <c r="K426" s="56"/>
      <c r="L426" s="56"/>
      <c r="M426" s="56"/>
      <c r="N426" s="56"/>
      <c r="O426" s="56"/>
      <c r="P426" s="56"/>
      <c r="Q426" s="56"/>
      <c r="R426" s="56"/>
      <c r="S426" s="56"/>
      <c r="T426" s="56"/>
      <c r="U426" s="56"/>
      <c r="V426" s="56"/>
      <c r="W426" s="56"/>
      <c r="X426" s="56"/>
      <c r="Y426" s="56"/>
      <c r="Z426" s="56"/>
    </row>
    <row r="427" spans="1:26" ht="15.75" customHeight="1">
      <c r="A427" s="56"/>
      <c r="B427" s="56"/>
      <c r="C427" s="56"/>
      <c r="D427" s="56"/>
      <c r="E427" s="70"/>
      <c r="F427" s="70"/>
      <c r="G427" s="56"/>
      <c r="H427" s="56"/>
      <c r="I427" s="56"/>
      <c r="J427" s="56"/>
      <c r="K427" s="56"/>
      <c r="L427" s="56"/>
      <c r="M427" s="56"/>
      <c r="N427" s="56"/>
      <c r="O427" s="56"/>
      <c r="P427" s="56"/>
      <c r="Q427" s="56"/>
      <c r="R427" s="56"/>
      <c r="S427" s="56"/>
      <c r="T427" s="56"/>
      <c r="U427" s="56"/>
      <c r="V427" s="56"/>
      <c r="W427" s="56"/>
      <c r="X427" s="56"/>
      <c r="Y427" s="56"/>
      <c r="Z427" s="56"/>
    </row>
    <row r="428" spans="1:26" ht="15.75" customHeight="1">
      <c r="A428" s="56"/>
      <c r="B428" s="56"/>
      <c r="C428" s="56"/>
      <c r="D428" s="56"/>
      <c r="E428" s="70"/>
      <c r="F428" s="70"/>
      <c r="G428" s="56"/>
      <c r="H428" s="56"/>
      <c r="I428" s="56"/>
      <c r="J428" s="56"/>
      <c r="K428" s="56"/>
      <c r="L428" s="56"/>
      <c r="M428" s="56"/>
      <c r="N428" s="56"/>
      <c r="O428" s="56"/>
      <c r="P428" s="56"/>
      <c r="Q428" s="56"/>
      <c r="R428" s="56"/>
      <c r="S428" s="56"/>
      <c r="T428" s="56"/>
      <c r="U428" s="56"/>
      <c r="V428" s="56"/>
      <c r="W428" s="56"/>
      <c r="X428" s="56"/>
      <c r="Y428" s="56"/>
      <c r="Z428" s="56"/>
    </row>
    <row r="429" spans="1:26" ht="15.75" customHeight="1">
      <c r="A429" s="56"/>
      <c r="B429" s="56"/>
      <c r="C429" s="56"/>
      <c r="D429" s="56"/>
      <c r="E429" s="70"/>
      <c r="F429" s="70"/>
      <c r="G429" s="56"/>
      <c r="H429" s="56"/>
      <c r="I429" s="56"/>
      <c r="J429" s="56"/>
      <c r="K429" s="56"/>
      <c r="L429" s="56"/>
      <c r="M429" s="56"/>
      <c r="N429" s="56"/>
      <c r="O429" s="56"/>
      <c r="P429" s="56"/>
      <c r="Q429" s="56"/>
      <c r="R429" s="56"/>
      <c r="S429" s="56"/>
      <c r="T429" s="56"/>
      <c r="U429" s="56"/>
      <c r="V429" s="56"/>
      <c r="W429" s="56"/>
      <c r="X429" s="56"/>
      <c r="Y429" s="56"/>
      <c r="Z429" s="56"/>
    </row>
    <row r="430" spans="1:26" ht="15.75" customHeight="1">
      <c r="A430" s="56"/>
      <c r="B430" s="56"/>
      <c r="C430" s="56"/>
      <c r="D430" s="56"/>
      <c r="E430" s="70"/>
      <c r="F430" s="70"/>
      <c r="G430" s="56"/>
      <c r="H430" s="56"/>
      <c r="I430" s="56"/>
      <c r="J430" s="56"/>
      <c r="K430" s="56"/>
      <c r="L430" s="56"/>
      <c r="M430" s="56"/>
      <c r="N430" s="56"/>
      <c r="O430" s="56"/>
      <c r="P430" s="56"/>
      <c r="Q430" s="56"/>
      <c r="R430" s="56"/>
      <c r="S430" s="56"/>
      <c r="T430" s="56"/>
      <c r="U430" s="56"/>
      <c r="V430" s="56"/>
      <c r="W430" s="56"/>
      <c r="X430" s="56"/>
      <c r="Y430" s="56"/>
      <c r="Z430" s="56"/>
    </row>
    <row r="431" spans="1:26" ht="15.75" customHeight="1">
      <c r="A431" s="56"/>
      <c r="B431" s="56"/>
      <c r="C431" s="56"/>
      <c r="D431" s="56"/>
      <c r="E431" s="70"/>
      <c r="F431" s="70"/>
      <c r="G431" s="56"/>
      <c r="H431" s="56"/>
      <c r="I431" s="56"/>
      <c r="J431" s="56"/>
      <c r="K431" s="56"/>
      <c r="L431" s="56"/>
      <c r="M431" s="56"/>
      <c r="N431" s="56"/>
      <c r="O431" s="56"/>
      <c r="P431" s="56"/>
      <c r="Q431" s="56"/>
      <c r="R431" s="56"/>
      <c r="S431" s="56"/>
      <c r="T431" s="56"/>
      <c r="U431" s="56"/>
      <c r="V431" s="56"/>
      <c r="W431" s="56"/>
      <c r="X431" s="56"/>
      <c r="Y431" s="56"/>
      <c r="Z431" s="56"/>
    </row>
    <row r="432" spans="1:26" ht="15.75" customHeight="1">
      <c r="A432" s="56"/>
      <c r="B432" s="56"/>
      <c r="C432" s="56"/>
      <c r="D432" s="56"/>
      <c r="E432" s="70"/>
      <c r="F432" s="70"/>
      <c r="G432" s="56"/>
      <c r="H432" s="56"/>
      <c r="I432" s="56"/>
      <c r="J432" s="56"/>
      <c r="K432" s="56"/>
      <c r="L432" s="56"/>
      <c r="M432" s="56"/>
      <c r="N432" s="56"/>
      <c r="O432" s="56"/>
      <c r="P432" s="56"/>
      <c r="Q432" s="56"/>
      <c r="R432" s="56"/>
      <c r="S432" s="56"/>
      <c r="T432" s="56"/>
      <c r="U432" s="56"/>
      <c r="V432" s="56"/>
      <c r="W432" s="56"/>
      <c r="X432" s="56"/>
      <c r="Y432" s="56"/>
      <c r="Z432" s="56"/>
    </row>
    <row r="433" spans="1:26" ht="15.75" customHeight="1">
      <c r="A433" s="56"/>
      <c r="B433" s="56"/>
      <c r="C433" s="56"/>
      <c r="D433" s="56"/>
      <c r="E433" s="70"/>
      <c r="F433" s="70"/>
      <c r="G433" s="56"/>
      <c r="H433" s="56"/>
      <c r="I433" s="56"/>
      <c r="J433" s="56"/>
      <c r="K433" s="56"/>
      <c r="L433" s="56"/>
      <c r="M433" s="56"/>
      <c r="N433" s="56"/>
      <c r="O433" s="56"/>
      <c r="P433" s="56"/>
      <c r="Q433" s="56"/>
      <c r="R433" s="56"/>
      <c r="S433" s="56"/>
      <c r="T433" s="56"/>
      <c r="U433" s="56"/>
      <c r="V433" s="56"/>
      <c r="W433" s="56"/>
      <c r="X433" s="56"/>
      <c r="Y433" s="56"/>
      <c r="Z433" s="56"/>
    </row>
    <row r="434" spans="1:26" ht="15.75" customHeight="1">
      <c r="A434" s="56"/>
      <c r="B434" s="56"/>
      <c r="C434" s="56"/>
      <c r="D434" s="56"/>
      <c r="E434" s="70"/>
      <c r="F434" s="70"/>
      <c r="G434" s="56"/>
      <c r="H434" s="56"/>
      <c r="I434" s="56"/>
      <c r="J434" s="56"/>
      <c r="K434" s="56"/>
      <c r="L434" s="56"/>
      <c r="M434" s="56"/>
      <c r="N434" s="56"/>
      <c r="O434" s="56"/>
      <c r="P434" s="56"/>
      <c r="Q434" s="56"/>
      <c r="R434" s="56"/>
      <c r="S434" s="56"/>
      <c r="T434" s="56"/>
      <c r="U434" s="56"/>
      <c r="V434" s="56"/>
      <c r="W434" s="56"/>
      <c r="X434" s="56"/>
      <c r="Y434" s="56"/>
      <c r="Z434" s="56"/>
    </row>
    <row r="435" spans="1:26" ht="15.75" customHeight="1">
      <c r="A435" s="56"/>
      <c r="B435" s="56"/>
      <c r="C435" s="56"/>
      <c r="D435" s="56"/>
      <c r="E435" s="70"/>
      <c r="F435" s="70"/>
      <c r="G435" s="56"/>
      <c r="H435" s="56"/>
      <c r="I435" s="56"/>
      <c r="J435" s="56"/>
      <c r="K435" s="56"/>
      <c r="L435" s="56"/>
      <c r="M435" s="56"/>
      <c r="N435" s="56"/>
      <c r="O435" s="56"/>
      <c r="P435" s="56"/>
      <c r="Q435" s="56"/>
      <c r="R435" s="56"/>
      <c r="S435" s="56"/>
      <c r="T435" s="56"/>
      <c r="U435" s="56"/>
      <c r="V435" s="56"/>
      <c r="W435" s="56"/>
      <c r="X435" s="56"/>
      <c r="Y435" s="56"/>
      <c r="Z435" s="56"/>
    </row>
    <row r="436" spans="1:26" ht="15.75" customHeight="1">
      <c r="A436" s="56"/>
      <c r="B436" s="56"/>
      <c r="C436" s="56"/>
      <c r="D436" s="56"/>
      <c r="E436" s="70"/>
      <c r="F436" s="70"/>
      <c r="G436" s="56"/>
      <c r="H436" s="56"/>
      <c r="I436" s="56"/>
      <c r="J436" s="56"/>
      <c r="K436" s="56"/>
      <c r="L436" s="56"/>
      <c r="M436" s="56"/>
      <c r="N436" s="56"/>
      <c r="O436" s="56"/>
      <c r="P436" s="56"/>
      <c r="Q436" s="56"/>
      <c r="R436" s="56"/>
      <c r="S436" s="56"/>
      <c r="T436" s="56"/>
      <c r="U436" s="56"/>
      <c r="V436" s="56"/>
      <c r="W436" s="56"/>
      <c r="X436" s="56"/>
      <c r="Y436" s="56"/>
      <c r="Z436" s="56"/>
    </row>
    <row r="437" spans="1:26" ht="15.75" customHeight="1">
      <c r="A437" s="56"/>
      <c r="B437" s="56"/>
      <c r="C437" s="56"/>
      <c r="D437" s="56"/>
      <c r="E437" s="70"/>
      <c r="F437" s="70"/>
      <c r="G437" s="56"/>
      <c r="H437" s="56"/>
      <c r="I437" s="56"/>
      <c r="J437" s="56"/>
      <c r="K437" s="56"/>
      <c r="L437" s="56"/>
      <c r="M437" s="56"/>
      <c r="N437" s="56"/>
      <c r="O437" s="56"/>
      <c r="P437" s="56"/>
      <c r="Q437" s="56"/>
      <c r="R437" s="56"/>
      <c r="S437" s="56"/>
      <c r="T437" s="56"/>
      <c r="U437" s="56"/>
      <c r="V437" s="56"/>
      <c r="W437" s="56"/>
      <c r="X437" s="56"/>
      <c r="Y437" s="56"/>
      <c r="Z437" s="56"/>
    </row>
    <row r="438" spans="1:26" ht="15.75" customHeight="1">
      <c r="A438" s="56"/>
      <c r="B438" s="56"/>
      <c r="C438" s="56"/>
      <c r="D438" s="56"/>
      <c r="E438" s="70"/>
      <c r="F438" s="70"/>
      <c r="G438" s="56"/>
      <c r="H438" s="56"/>
      <c r="I438" s="56"/>
      <c r="J438" s="56"/>
      <c r="K438" s="56"/>
      <c r="L438" s="56"/>
      <c r="M438" s="56"/>
      <c r="N438" s="56"/>
      <c r="O438" s="56"/>
      <c r="P438" s="56"/>
      <c r="Q438" s="56"/>
      <c r="R438" s="56"/>
      <c r="S438" s="56"/>
      <c r="T438" s="56"/>
      <c r="U438" s="56"/>
      <c r="V438" s="56"/>
      <c r="W438" s="56"/>
      <c r="X438" s="56"/>
      <c r="Y438" s="56"/>
      <c r="Z438" s="56"/>
    </row>
    <row r="439" spans="1:26" ht="15.75" customHeight="1">
      <c r="A439" s="56"/>
      <c r="B439" s="56"/>
      <c r="C439" s="56"/>
      <c r="D439" s="56"/>
      <c r="E439" s="70"/>
      <c r="F439" s="70"/>
      <c r="G439" s="56"/>
      <c r="H439" s="56"/>
      <c r="I439" s="56"/>
      <c r="J439" s="56"/>
      <c r="K439" s="56"/>
      <c r="L439" s="56"/>
      <c r="M439" s="56"/>
      <c r="N439" s="56"/>
      <c r="O439" s="56"/>
      <c r="P439" s="56"/>
      <c r="Q439" s="56"/>
      <c r="R439" s="56"/>
      <c r="S439" s="56"/>
      <c r="T439" s="56"/>
      <c r="U439" s="56"/>
      <c r="V439" s="56"/>
      <c r="W439" s="56"/>
      <c r="X439" s="56"/>
      <c r="Y439" s="56"/>
      <c r="Z439" s="56"/>
    </row>
    <row r="440" spans="1:26" ht="15.75" customHeight="1">
      <c r="A440" s="56"/>
      <c r="B440" s="56"/>
      <c r="C440" s="56"/>
      <c r="D440" s="56"/>
      <c r="E440" s="70"/>
      <c r="F440" s="70"/>
      <c r="G440" s="56"/>
      <c r="H440" s="56"/>
      <c r="I440" s="56"/>
      <c r="J440" s="56"/>
      <c r="K440" s="56"/>
      <c r="L440" s="56"/>
      <c r="M440" s="56"/>
      <c r="N440" s="56"/>
      <c r="O440" s="56"/>
      <c r="P440" s="56"/>
      <c r="Q440" s="56"/>
      <c r="R440" s="56"/>
      <c r="S440" s="56"/>
      <c r="T440" s="56"/>
      <c r="U440" s="56"/>
      <c r="V440" s="56"/>
      <c r="W440" s="56"/>
      <c r="X440" s="56"/>
      <c r="Y440" s="56"/>
      <c r="Z440" s="56"/>
    </row>
    <row r="441" spans="1:26" ht="15.75" customHeight="1">
      <c r="A441" s="56"/>
      <c r="B441" s="56"/>
      <c r="C441" s="56"/>
      <c r="D441" s="56"/>
      <c r="E441" s="70"/>
      <c r="F441" s="70"/>
      <c r="G441" s="56"/>
      <c r="H441" s="56"/>
      <c r="I441" s="56"/>
      <c r="J441" s="56"/>
      <c r="K441" s="56"/>
      <c r="L441" s="56"/>
      <c r="M441" s="56"/>
      <c r="N441" s="56"/>
      <c r="O441" s="56"/>
      <c r="P441" s="56"/>
      <c r="Q441" s="56"/>
      <c r="R441" s="56"/>
      <c r="S441" s="56"/>
      <c r="T441" s="56"/>
      <c r="U441" s="56"/>
      <c r="V441" s="56"/>
      <c r="W441" s="56"/>
      <c r="X441" s="56"/>
      <c r="Y441" s="56"/>
      <c r="Z441" s="56"/>
    </row>
    <row r="442" spans="1:26" ht="15.75" customHeight="1">
      <c r="A442" s="56"/>
      <c r="B442" s="56"/>
      <c r="C442" s="56"/>
      <c r="D442" s="56"/>
      <c r="E442" s="70"/>
      <c r="F442" s="70"/>
      <c r="G442" s="56"/>
      <c r="H442" s="56"/>
      <c r="I442" s="56"/>
      <c r="J442" s="56"/>
      <c r="K442" s="56"/>
      <c r="L442" s="56"/>
      <c r="M442" s="56"/>
      <c r="N442" s="56"/>
      <c r="O442" s="56"/>
      <c r="P442" s="56"/>
      <c r="Q442" s="56"/>
      <c r="R442" s="56"/>
      <c r="S442" s="56"/>
      <c r="T442" s="56"/>
      <c r="U442" s="56"/>
      <c r="V442" s="56"/>
      <c r="W442" s="56"/>
      <c r="X442" s="56"/>
      <c r="Y442" s="56"/>
      <c r="Z442" s="56"/>
    </row>
    <row r="443" spans="1:26" ht="15.75" customHeight="1">
      <c r="A443" s="56"/>
      <c r="B443" s="56"/>
      <c r="C443" s="56"/>
      <c r="D443" s="56"/>
      <c r="E443" s="70"/>
      <c r="F443" s="70"/>
      <c r="G443" s="56"/>
      <c r="H443" s="56"/>
      <c r="I443" s="56"/>
      <c r="J443" s="56"/>
      <c r="K443" s="56"/>
      <c r="L443" s="56"/>
      <c r="M443" s="56"/>
      <c r="N443" s="56"/>
      <c r="O443" s="56"/>
      <c r="P443" s="56"/>
      <c r="Q443" s="56"/>
      <c r="R443" s="56"/>
      <c r="S443" s="56"/>
      <c r="T443" s="56"/>
      <c r="U443" s="56"/>
      <c r="V443" s="56"/>
      <c r="W443" s="56"/>
      <c r="X443" s="56"/>
      <c r="Y443" s="56"/>
      <c r="Z443" s="56"/>
    </row>
    <row r="444" spans="1:26" ht="15.75" customHeight="1">
      <c r="A444" s="56"/>
      <c r="B444" s="56"/>
      <c r="C444" s="56"/>
      <c r="D444" s="56"/>
      <c r="E444" s="70"/>
      <c r="F444" s="70"/>
      <c r="G444" s="56"/>
      <c r="H444" s="56"/>
      <c r="I444" s="56"/>
      <c r="J444" s="56"/>
      <c r="K444" s="56"/>
      <c r="L444" s="56"/>
      <c r="M444" s="56"/>
      <c r="N444" s="56"/>
      <c r="O444" s="56"/>
      <c r="P444" s="56"/>
      <c r="Q444" s="56"/>
      <c r="R444" s="56"/>
      <c r="S444" s="56"/>
      <c r="T444" s="56"/>
      <c r="U444" s="56"/>
      <c r="V444" s="56"/>
      <c r="W444" s="56"/>
      <c r="X444" s="56"/>
      <c r="Y444" s="56"/>
      <c r="Z444" s="56"/>
    </row>
    <row r="445" spans="1:26" ht="15.75" customHeight="1">
      <c r="A445" s="56"/>
      <c r="B445" s="56"/>
      <c r="C445" s="56"/>
      <c r="D445" s="56"/>
      <c r="E445" s="70"/>
      <c r="F445" s="70"/>
      <c r="G445" s="56"/>
      <c r="H445" s="56"/>
      <c r="I445" s="56"/>
      <c r="J445" s="56"/>
      <c r="K445" s="56"/>
      <c r="L445" s="56"/>
      <c r="M445" s="56"/>
      <c r="N445" s="56"/>
      <c r="O445" s="56"/>
      <c r="P445" s="56"/>
      <c r="Q445" s="56"/>
      <c r="R445" s="56"/>
      <c r="S445" s="56"/>
      <c r="T445" s="56"/>
      <c r="U445" s="56"/>
      <c r="V445" s="56"/>
      <c r="W445" s="56"/>
      <c r="X445" s="56"/>
      <c r="Y445" s="56"/>
      <c r="Z445" s="56"/>
    </row>
    <row r="446" spans="1:26" ht="15.75" customHeight="1">
      <c r="A446" s="56"/>
      <c r="B446" s="56"/>
      <c r="C446" s="56"/>
      <c r="D446" s="56"/>
      <c r="E446" s="70"/>
      <c r="F446" s="70"/>
      <c r="G446" s="56"/>
      <c r="H446" s="56"/>
      <c r="I446" s="56"/>
      <c r="J446" s="56"/>
      <c r="K446" s="56"/>
      <c r="L446" s="56"/>
      <c r="M446" s="56"/>
      <c r="N446" s="56"/>
      <c r="O446" s="56"/>
      <c r="P446" s="56"/>
      <c r="Q446" s="56"/>
      <c r="R446" s="56"/>
      <c r="S446" s="56"/>
      <c r="T446" s="56"/>
      <c r="U446" s="56"/>
      <c r="V446" s="56"/>
      <c r="W446" s="56"/>
      <c r="X446" s="56"/>
      <c r="Y446" s="56"/>
      <c r="Z446" s="56"/>
    </row>
    <row r="447" spans="1:26" ht="15.75" customHeight="1">
      <c r="A447" s="56"/>
      <c r="B447" s="56"/>
      <c r="C447" s="56"/>
      <c r="D447" s="56"/>
      <c r="E447" s="70"/>
      <c r="F447" s="70"/>
      <c r="G447" s="56"/>
      <c r="H447" s="56"/>
      <c r="I447" s="56"/>
      <c r="J447" s="56"/>
      <c r="K447" s="56"/>
      <c r="L447" s="56"/>
      <c r="M447" s="56"/>
      <c r="N447" s="56"/>
      <c r="O447" s="56"/>
      <c r="P447" s="56"/>
      <c r="Q447" s="56"/>
      <c r="R447" s="56"/>
      <c r="S447" s="56"/>
      <c r="T447" s="56"/>
      <c r="U447" s="56"/>
      <c r="V447" s="56"/>
      <c r="W447" s="56"/>
      <c r="X447" s="56"/>
      <c r="Y447" s="56"/>
      <c r="Z447" s="56"/>
    </row>
    <row r="448" spans="1:26" ht="15.75" customHeight="1">
      <c r="A448" s="56"/>
      <c r="B448" s="56"/>
      <c r="C448" s="56"/>
      <c r="D448" s="56"/>
      <c r="E448" s="70"/>
      <c r="F448" s="70"/>
      <c r="G448" s="56"/>
      <c r="H448" s="56"/>
      <c r="I448" s="56"/>
      <c r="J448" s="56"/>
      <c r="K448" s="56"/>
      <c r="L448" s="56"/>
      <c r="M448" s="56"/>
      <c r="N448" s="56"/>
      <c r="O448" s="56"/>
      <c r="P448" s="56"/>
      <c r="Q448" s="56"/>
      <c r="R448" s="56"/>
      <c r="S448" s="56"/>
      <c r="T448" s="56"/>
      <c r="U448" s="56"/>
      <c r="V448" s="56"/>
      <c r="W448" s="56"/>
      <c r="X448" s="56"/>
      <c r="Y448" s="56"/>
      <c r="Z448" s="56"/>
    </row>
    <row r="449" spans="1:26" ht="15.75" customHeight="1">
      <c r="A449" s="56"/>
      <c r="B449" s="56"/>
      <c r="C449" s="56"/>
      <c r="D449" s="56"/>
      <c r="E449" s="70"/>
      <c r="F449" s="70"/>
      <c r="G449" s="56"/>
      <c r="H449" s="56"/>
      <c r="I449" s="56"/>
      <c r="J449" s="56"/>
      <c r="K449" s="56"/>
      <c r="L449" s="56"/>
      <c r="M449" s="56"/>
      <c r="N449" s="56"/>
      <c r="O449" s="56"/>
      <c r="P449" s="56"/>
      <c r="Q449" s="56"/>
      <c r="R449" s="56"/>
      <c r="S449" s="56"/>
      <c r="T449" s="56"/>
      <c r="U449" s="56"/>
      <c r="V449" s="56"/>
      <c r="W449" s="56"/>
      <c r="X449" s="56"/>
      <c r="Y449" s="56"/>
      <c r="Z449" s="56"/>
    </row>
    <row r="450" spans="1:26" ht="15.75" customHeight="1">
      <c r="A450" s="56"/>
      <c r="B450" s="56"/>
      <c r="C450" s="56"/>
      <c r="D450" s="56"/>
      <c r="E450" s="70"/>
      <c r="F450" s="70"/>
      <c r="G450" s="56"/>
      <c r="H450" s="56"/>
      <c r="I450" s="56"/>
      <c r="J450" s="56"/>
      <c r="K450" s="56"/>
      <c r="L450" s="56"/>
      <c r="M450" s="56"/>
      <c r="N450" s="56"/>
      <c r="O450" s="56"/>
      <c r="P450" s="56"/>
      <c r="Q450" s="56"/>
      <c r="R450" s="56"/>
      <c r="S450" s="56"/>
      <c r="T450" s="56"/>
      <c r="U450" s="56"/>
      <c r="V450" s="56"/>
      <c r="W450" s="56"/>
      <c r="X450" s="56"/>
      <c r="Y450" s="56"/>
      <c r="Z450" s="56"/>
    </row>
    <row r="451" spans="1:26" ht="15.75" customHeight="1">
      <c r="A451" s="56"/>
      <c r="B451" s="56"/>
      <c r="C451" s="56"/>
      <c r="D451" s="56"/>
      <c r="E451" s="70"/>
      <c r="F451" s="70"/>
      <c r="G451" s="56"/>
      <c r="H451" s="56"/>
      <c r="I451" s="56"/>
      <c r="J451" s="56"/>
      <c r="K451" s="56"/>
      <c r="L451" s="56"/>
      <c r="M451" s="56"/>
      <c r="N451" s="56"/>
      <c r="O451" s="56"/>
      <c r="P451" s="56"/>
      <c r="Q451" s="56"/>
      <c r="R451" s="56"/>
      <c r="S451" s="56"/>
      <c r="T451" s="56"/>
      <c r="U451" s="56"/>
      <c r="V451" s="56"/>
      <c r="W451" s="56"/>
      <c r="X451" s="56"/>
      <c r="Y451" s="56"/>
      <c r="Z451" s="56"/>
    </row>
    <row r="452" spans="1:26" ht="15.75" customHeight="1">
      <c r="A452" s="56"/>
      <c r="B452" s="56"/>
      <c r="C452" s="56"/>
      <c r="D452" s="56"/>
      <c r="E452" s="70"/>
      <c r="F452" s="70"/>
      <c r="G452" s="56"/>
      <c r="H452" s="56"/>
      <c r="I452" s="56"/>
      <c r="J452" s="56"/>
      <c r="K452" s="56"/>
      <c r="L452" s="56"/>
      <c r="M452" s="56"/>
      <c r="N452" s="56"/>
      <c r="O452" s="56"/>
      <c r="P452" s="56"/>
      <c r="Q452" s="56"/>
      <c r="R452" s="56"/>
      <c r="S452" s="56"/>
      <c r="T452" s="56"/>
      <c r="U452" s="56"/>
      <c r="V452" s="56"/>
      <c r="W452" s="56"/>
      <c r="X452" s="56"/>
      <c r="Y452" s="56"/>
      <c r="Z452" s="56"/>
    </row>
    <row r="453" spans="1:26" ht="15.75" customHeight="1">
      <c r="A453" s="56"/>
      <c r="B453" s="56"/>
      <c r="C453" s="56"/>
      <c r="D453" s="56"/>
      <c r="E453" s="70"/>
      <c r="F453" s="70"/>
      <c r="G453" s="56"/>
      <c r="H453" s="56"/>
      <c r="I453" s="56"/>
      <c r="J453" s="56"/>
      <c r="K453" s="56"/>
      <c r="L453" s="56"/>
      <c r="M453" s="56"/>
      <c r="N453" s="56"/>
      <c r="O453" s="56"/>
      <c r="P453" s="56"/>
      <c r="Q453" s="56"/>
      <c r="R453" s="56"/>
      <c r="S453" s="56"/>
      <c r="T453" s="56"/>
      <c r="U453" s="56"/>
      <c r="V453" s="56"/>
      <c r="W453" s="56"/>
      <c r="X453" s="56"/>
      <c r="Y453" s="56"/>
      <c r="Z453" s="56"/>
    </row>
    <row r="454" spans="1:26" ht="15.75" customHeight="1">
      <c r="A454" s="56"/>
      <c r="B454" s="56"/>
      <c r="C454" s="56"/>
      <c r="D454" s="56"/>
      <c r="E454" s="70"/>
      <c r="F454" s="70"/>
      <c r="G454" s="56"/>
      <c r="H454" s="56"/>
      <c r="I454" s="56"/>
      <c r="J454" s="56"/>
      <c r="K454" s="56"/>
      <c r="L454" s="56"/>
      <c r="M454" s="56"/>
      <c r="N454" s="56"/>
      <c r="O454" s="56"/>
      <c r="P454" s="56"/>
      <c r="Q454" s="56"/>
      <c r="R454" s="56"/>
      <c r="S454" s="56"/>
      <c r="T454" s="56"/>
      <c r="U454" s="56"/>
      <c r="V454" s="56"/>
      <c r="W454" s="56"/>
      <c r="X454" s="56"/>
      <c r="Y454" s="56"/>
      <c r="Z454" s="56"/>
    </row>
    <row r="455" spans="1:26" ht="15.75" customHeight="1">
      <c r="A455" s="56"/>
      <c r="B455" s="56"/>
      <c r="C455" s="56"/>
      <c r="D455" s="56"/>
      <c r="E455" s="70"/>
      <c r="F455" s="70"/>
      <c r="G455" s="56"/>
      <c r="H455" s="56"/>
      <c r="I455" s="56"/>
      <c r="J455" s="56"/>
      <c r="K455" s="56"/>
      <c r="L455" s="56"/>
      <c r="M455" s="56"/>
      <c r="N455" s="56"/>
      <c r="O455" s="56"/>
      <c r="P455" s="56"/>
      <c r="Q455" s="56"/>
      <c r="R455" s="56"/>
      <c r="S455" s="56"/>
      <c r="T455" s="56"/>
      <c r="U455" s="56"/>
      <c r="V455" s="56"/>
      <c r="W455" s="56"/>
      <c r="X455" s="56"/>
      <c r="Y455" s="56"/>
      <c r="Z455" s="56"/>
    </row>
    <row r="456" spans="1:26" ht="15.75" customHeight="1">
      <c r="A456" s="56"/>
      <c r="B456" s="56"/>
      <c r="C456" s="56"/>
      <c r="D456" s="56"/>
      <c r="E456" s="70"/>
      <c r="F456" s="70"/>
      <c r="G456" s="56"/>
      <c r="H456" s="56"/>
      <c r="I456" s="56"/>
      <c r="J456" s="56"/>
      <c r="K456" s="56"/>
      <c r="L456" s="56"/>
      <c r="M456" s="56"/>
      <c r="N456" s="56"/>
      <c r="O456" s="56"/>
      <c r="P456" s="56"/>
      <c r="Q456" s="56"/>
      <c r="R456" s="56"/>
      <c r="S456" s="56"/>
      <c r="T456" s="56"/>
      <c r="U456" s="56"/>
      <c r="V456" s="56"/>
      <c r="W456" s="56"/>
      <c r="X456" s="56"/>
      <c r="Y456" s="56"/>
      <c r="Z456" s="56"/>
    </row>
    <row r="457" spans="1:26" ht="15.75" customHeight="1">
      <c r="A457" s="56"/>
      <c r="B457" s="56"/>
      <c r="C457" s="56"/>
      <c r="D457" s="56"/>
      <c r="E457" s="70"/>
      <c r="F457" s="70"/>
      <c r="G457" s="56"/>
      <c r="H457" s="56"/>
      <c r="I457" s="56"/>
      <c r="J457" s="56"/>
      <c r="K457" s="56"/>
      <c r="L457" s="56"/>
      <c r="M457" s="56"/>
      <c r="N457" s="56"/>
      <c r="O457" s="56"/>
      <c r="P457" s="56"/>
      <c r="Q457" s="56"/>
      <c r="R457" s="56"/>
      <c r="S457" s="56"/>
      <c r="T457" s="56"/>
      <c r="U457" s="56"/>
      <c r="V457" s="56"/>
      <c r="W457" s="56"/>
      <c r="X457" s="56"/>
      <c r="Y457" s="56"/>
      <c r="Z457" s="56"/>
    </row>
    <row r="458" spans="1:26" ht="15.75" customHeight="1">
      <c r="A458" s="56"/>
      <c r="B458" s="56"/>
      <c r="C458" s="56"/>
      <c r="D458" s="56"/>
      <c r="E458" s="70"/>
      <c r="F458" s="70"/>
      <c r="G458" s="56"/>
      <c r="H458" s="56"/>
      <c r="I458" s="56"/>
      <c r="J458" s="56"/>
      <c r="K458" s="56"/>
      <c r="L458" s="56"/>
      <c r="M458" s="56"/>
      <c r="N458" s="56"/>
      <c r="O458" s="56"/>
      <c r="P458" s="56"/>
      <c r="Q458" s="56"/>
      <c r="R458" s="56"/>
      <c r="S458" s="56"/>
      <c r="T458" s="56"/>
      <c r="U458" s="56"/>
      <c r="V458" s="56"/>
      <c r="W458" s="56"/>
      <c r="X458" s="56"/>
      <c r="Y458" s="56"/>
      <c r="Z458" s="56"/>
    </row>
    <row r="459" spans="1:26" ht="15.75" customHeight="1">
      <c r="A459" s="56"/>
      <c r="B459" s="56"/>
      <c r="C459" s="56"/>
      <c r="D459" s="56"/>
      <c r="E459" s="70"/>
      <c r="F459" s="70"/>
      <c r="G459" s="56"/>
      <c r="H459" s="56"/>
      <c r="I459" s="56"/>
      <c r="J459" s="56"/>
      <c r="K459" s="56"/>
      <c r="L459" s="56"/>
      <c r="M459" s="56"/>
      <c r="N459" s="56"/>
      <c r="O459" s="56"/>
      <c r="P459" s="56"/>
      <c r="Q459" s="56"/>
      <c r="R459" s="56"/>
      <c r="S459" s="56"/>
      <c r="T459" s="56"/>
      <c r="U459" s="56"/>
      <c r="V459" s="56"/>
      <c r="W459" s="56"/>
      <c r="X459" s="56"/>
      <c r="Y459" s="56"/>
      <c r="Z459" s="56"/>
    </row>
    <row r="460" spans="1:26" ht="15.75" customHeight="1">
      <c r="A460" s="56"/>
      <c r="B460" s="56"/>
      <c r="C460" s="56"/>
      <c r="D460" s="56"/>
      <c r="E460" s="70"/>
      <c r="F460" s="70"/>
      <c r="G460" s="56"/>
      <c r="H460" s="56"/>
      <c r="I460" s="56"/>
      <c r="J460" s="56"/>
      <c r="K460" s="56"/>
      <c r="L460" s="56"/>
      <c r="M460" s="56"/>
      <c r="N460" s="56"/>
      <c r="O460" s="56"/>
      <c r="P460" s="56"/>
      <c r="Q460" s="56"/>
      <c r="R460" s="56"/>
      <c r="S460" s="56"/>
      <c r="T460" s="56"/>
      <c r="U460" s="56"/>
      <c r="V460" s="56"/>
      <c r="W460" s="56"/>
      <c r="X460" s="56"/>
      <c r="Y460" s="56"/>
      <c r="Z460" s="56"/>
    </row>
    <row r="461" spans="1:26" ht="15.75" customHeight="1">
      <c r="A461" s="56"/>
      <c r="B461" s="56"/>
      <c r="C461" s="56"/>
      <c r="D461" s="56"/>
      <c r="E461" s="70"/>
      <c r="F461" s="70"/>
      <c r="G461" s="56"/>
      <c r="H461" s="56"/>
      <c r="I461" s="56"/>
      <c r="J461" s="56"/>
      <c r="K461" s="56"/>
      <c r="L461" s="56"/>
      <c r="M461" s="56"/>
      <c r="N461" s="56"/>
      <c r="O461" s="56"/>
      <c r="P461" s="56"/>
      <c r="Q461" s="56"/>
      <c r="R461" s="56"/>
      <c r="S461" s="56"/>
      <c r="T461" s="56"/>
      <c r="U461" s="56"/>
      <c r="V461" s="56"/>
      <c r="W461" s="56"/>
      <c r="X461" s="56"/>
      <c r="Y461" s="56"/>
      <c r="Z461" s="56"/>
    </row>
    <row r="462" spans="1:26" ht="15.75" customHeight="1">
      <c r="A462" s="56"/>
      <c r="B462" s="56"/>
      <c r="C462" s="56"/>
      <c r="D462" s="56"/>
      <c r="E462" s="70"/>
      <c r="F462" s="70"/>
      <c r="G462" s="56"/>
      <c r="H462" s="56"/>
      <c r="I462" s="56"/>
      <c r="J462" s="56"/>
      <c r="K462" s="56"/>
      <c r="L462" s="56"/>
      <c r="M462" s="56"/>
      <c r="N462" s="56"/>
      <c r="O462" s="56"/>
      <c r="P462" s="56"/>
      <c r="Q462" s="56"/>
      <c r="R462" s="56"/>
      <c r="S462" s="56"/>
      <c r="T462" s="56"/>
      <c r="U462" s="56"/>
      <c r="V462" s="56"/>
      <c r="W462" s="56"/>
      <c r="X462" s="56"/>
      <c r="Y462" s="56"/>
      <c r="Z462" s="56"/>
    </row>
    <row r="463" spans="1:26" ht="15.75" customHeight="1">
      <c r="A463" s="56"/>
      <c r="B463" s="56"/>
      <c r="C463" s="56"/>
      <c r="D463" s="56"/>
      <c r="E463" s="70"/>
      <c r="F463" s="70"/>
      <c r="G463" s="56"/>
      <c r="H463" s="56"/>
      <c r="I463" s="56"/>
      <c r="J463" s="56"/>
      <c r="K463" s="56"/>
      <c r="L463" s="56"/>
      <c r="M463" s="56"/>
      <c r="N463" s="56"/>
      <c r="O463" s="56"/>
      <c r="P463" s="56"/>
      <c r="Q463" s="56"/>
      <c r="R463" s="56"/>
      <c r="S463" s="56"/>
      <c r="T463" s="56"/>
      <c r="U463" s="56"/>
      <c r="V463" s="56"/>
      <c r="W463" s="56"/>
      <c r="X463" s="56"/>
      <c r="Y463" s="56"/>
      <c r="Z463" s="56"/>
    </row>
    <row r="464" spans="1:26" ht="15.75" customHeight="1">
      <c r="A464" s="56"/>
      <c r="B464" s="56"/>
      <c r="C464" s="56"/>
      <c r="D464" s="56"/>
      <c r="E464" s="70"/>
      <c r="F464" s="70"/>
      <c r="G464" s="56"/>
      <c r="H464" s="56"/>
      <c r="I464" s="56"/>
      <c r="J464" s="56"/>
      <c r="K464" s="56"/>
      <c r="L464" s="56"/>
      <c r="M464" s="56"/>
      <c r="N464" s="56"/>
      <c r="O464" s="56"/>
      <c r="P464" s="56"/>
      <c r="Q464" s="56"/>
      <c r="R464" s="56"/>
      <c r="S464" s="56"/>
      <c r="T464" s="56"/>
      <c r="U464" s="56"/>
      <c r="V464" s="56"/>
      <c r="W464" s="56"/>
      <c r="X464" s="56"/>
      <c r="Y464" s="56"/>
      <c r="Z464" s="56"/>
    </row>
    <row r="465" spans="1:26" ht="15.75" customHeight="1">
      <c r="A465" s="56"/>
      <c r="B465" s="56"/>
      <c r="C465" s="56"/>
      <c r="D465" s="56"/>
      <c r="E465" s="70"/>
      <c r="F465" s="70"/>
      <c r="G465" s="56"/>
      <c r="H465" s="56"/>
      <c r="I465" s="56"/>
      <c r="J465" s="56"/>
      <c r="K465" s="56"/>
      <c r="L465" s="56"/>
      <c r="M465" s="56"/>
      <c r="N465" s="56"/>
      <c r="O465" s="56"/>
      <c r="P465" s="56"/>
      <c r="Q465" s="56"/>
      <c r="R465" s="56"/>
      <c r="S465" s="56"/>
      <c r="T465" s="56"/>
      <c r="U465" s="56"/>
      <c r="V465" s="56"/>
      <c r="W465" s="56"/>
      <c r="X465" s="56"/>
      <c r="Y465" s="56"/>
      <c r="Z465" s="56"/>
    </row>
    <row r="466" spans="1:26" ht="15.75" customHeight="1">
      <c r="A466" s="56"/>
      <c r="B466" s="56"/>
      <c r="C466" s="56"/>
      <c r="D466" s="56"/>
      <c r="E466" s="70"/>
      <c r="F466" s="70"/>
      <c r="G466" s="56"/>
      <c r="H466" s="56"/>
      <c r="I466" s="56"/>
      <c r="J466" s="56"/>
      <c r="K466" s="56"/>
      <c r="L466" s="56"/>
      <c r="M466" s="56"/>
      <c r="N466" s="56"/>
      <c r="O466" s="56"/>
      <c r="P466" s="56"/>
      <c r="Q466" s="56"/>
      <c r="R466" s="56"/>
      <c r="S466" s="56"/>
      <c r="T466" s="56"/>
      <c r="U466" s="56"/>
      <c r="V466" s="56"/>
      <c r="W466" s="56"/>
      <c r="X466" s="56"/>
      <c r="Y466" s="56"/>
      <c r="Z466" s="56"/>
    </row>
    <row r="467" spans="1:26" ht="15.75" customHeight="1">
      <c r="A467" s="56"/>
      <c r="B467" s="56"/>
      <c r="C467" s="56"/>
      <c r="D467" s="56"/>
      <c r="E467" s="70"/>
      <c r="F467" s="70"/>
      <c r="G467" s="56"/>
      <c r="H467" s="56"/>
      <c r="I467" s="56"/>
      <c r="J467" s="56"/>
      <c r="K467" s="56"/>
      <c r="L467" s="56"/>
      <c r="M467" s="56"/>
      <c r="N467" s="56"/>
      <c r="O467" s="56"/>
      <c r="P467" s="56"/>
      <c r="Q467" s="56"/>
      <c r="R467" s="56"/>
      <c r="S467" s="56"/>
      <c r="T467" s="56"/>
      <c r="U467" s="56"/>
      <c r="V467" s="56"/>
      <c r="W467" s="56"/>
      <c r="X467" s="56"/>
      <c r="Y467" s="56"/>
      <c r="Z467" s="56"/>
    </row>
    <row r="468" spans="1:26" ht="15.75" customHeight="1">
      <c r="A468" s="56"/>
      <c r="B468" s="56"/>
      <c r="C468" s="56"/>
      <c r="D468" s="56"/>
      <c r="E468" s="70"/>
      <c r="F468" s="70"/>
      <c r="G468" s="56"/>
      <c r="H468" s="56"/>
      <c r="I468" s="56"/>
      <c r="J468" s="56"/>
      <c r="K468" s="56"/>
      <c r="L468" s="56"/>
      <c r="M468" s="56"/>
      <c r="N468" s="56"/>
      <c r="O468" s="56"/>
      <c r="P468" s="56"/>
      <c r="Q468" s="56"/>
      <c r="R468" s="56"/>
      <c r="S468" s="56"/>
      <c r="T468" s="56"/>
      <c r="U468" s="56"/>
      <c r="V468" s="56"/>
      <c r="W468" s="56"/>
      <c r="X468" s="56"/>
      <c r="Y468" s="56"/>
      <c r="Z468" s="56"/>
    </row>
    <row r="469" spans="1:26" ht="15.75" customHeight="1">
      <c r="A469" s="56"/>
      <c r="B469" s="56"/>
      <c r="C469" s="56"/>
      <c r="D469" s="56"/>
      <c r="E469" s="70"/>
      <c r="F469" s="70"/>
      <c r="G469" s="56"/>
      <c r="H469" s="56"/>
      <c r="I469" s="56"/>
      <c r="J469" s="56"/>
      <c r="K469" s="56"/>
      <c r="L469" s="56"/>
      <c r="M469" s="56"/>
      <c r="N469" s="56"/>
      <c r="O469" s="56"/>
      <c r="P469" s="56"/>
      <c r="Q469" s="56"/>
      <c r="R469" s="56"/>
      <c r="S469" s="56"/>
      <c r="T469" s="56"/>
      <c r="U469" s="56"/>
      <c r="V469" s="56"/>
      <c r="W469" s="56"/>
      <c r="X469" s="56"/>
      <c r="Y469" s="56"/>
      <c r="Z469" s="56"/>
    </row>
    <row r="470" spans="1:26" ht="15.75" customHeight="1">
      <c r="A470" s="56"/>
      <c r="B470" s="56"/>
      <c r="C470" s="56"/>
      <c r="D470" s="56"/>
      <c r="E470" s="70"/>
      <c r="F470" s="70"/>
      <c r="G470" s="56"/>
      <c r="H470" s="56"/>
      <c r="I470" s="56"/>
      <c r="J470" s="56"/>
      <c r="K470" s="56"/>
      <c r="L470" s="56"/>
      <c r="M470" s="56"/>
      <c r="N470" s="56"/>
      <c r="O470" s="56"/>
      <c r="P470" s="56"/>
      <c r="Q470" s="56"/>
      <c r="R470" s="56"/>
      <c r="S470" s="56"/>
      <c r="T470" s="56"/>
      <c r="U470" s="56"/>
      <c r="V470" s="56"/>
      <c r="W470" s="56"/>
      <c r="X470" s="56"/>
      <c r="Y470" s="56"/>
      <c r="Z470" s="56"/>
    </row>
    <row r="471" spans="1:26" ht="15.75" customHeight="1">
      <c r="A471" s="56"/>
      <c r="B471" s="56"/>
      <c r="C471" s="56"/>
      <c r="D471" s="56"/>
      <c r="E471" s="70"/>
      <c r="F471" s="70"/>
      <c r="G471" s="56"/>
      <c r="H471" s="56"/>
      <c r="I471" s="56"/>
      <c r="J471" s="56"/>
      <c r="K471" s="56"/>
      <c r="L471" s="56"/>
      <c r="M471" s="56"/>
      <c r="N471" s="56"/>
      <c r="O471" s="56"/>
      <c r="P471" s="56"/>
      <c r="Q471" s="56"/>
      <c r="R471" s="56"/>
      <c r="S471" s="56"/>
      <c r="T471" s="56"/>
      <c r="U471" s="56"/>
      <c r="V471" s="56"/>
      <c r="W471" s="56"/>
      <c r="X471" s="56"/>
      <c r="Y471" s="56"/>
      <c r="Z471" s="56"/>
    </row>
    <row r="472" spans="1:26" ht="15.75" customHeight="1">
      <c r="A472" s="56"/>
      <c r="B472" s="56"/>
      <c r="C472" s="56"/>
      <c r="D472" s="56"/>
      <c r="E472" s="70"/>
      <c r="F472" s="70"/>
      <c r="G472" s="56"/>
      <c r="H472" s="56"/>
      <c r="I472" s="56"/>
      <c r="J472" s="56"/>
      <c r="K472" s="56"/>
      <c r="L472" s="56"/>
      <c r="M472" s="56"/>
      <c r="N472" s="56"/>
      <c r="O472" s="56"/>
      <c r="P472" s="56"/>
      <c r="Q472" s="56"/>
      <c r="R472" s="56"/>
      <c r="S472" s="56"/>
      <c r="T472" s="56"/>
      <c r="U472" s="56"/>
      <c r="V472" s="56"/>
      <c r="W472" s="56"/>
      <c r="X472" s="56"/>
      <c r="Y472" s="56"/>
      <c r="Z472" s="56"/>
    </row>
    <row r="473" spans="1:26" ht="15.75" customHeight="1">
      <c r="A473" s="56"/>
      <c r="B473" s="56"/>
      <c r="C473" s="56"/>
      <c r="D473" s="56"/>
      <c r="E473" s="70"/>
      <c r="F473" s="70"/>
      <c r="G473" s="56"/>
      <c r="H473" s="56"/>
      <c r="I473" s="56"/>
      <c r="J473" s="56"/>
      <c r="K473" s="56"/>
      <c r="L473" s="56"/>
      <c r="M473" s="56"/>
      <c r="N473" s="56"/>
      <c r="O473" s="56"/>
      <c r="P473" s="56"/>
      <c r="Q473" s="56"/>
      <c r="R473" s="56"/>
      <c r="S473" s="56"/>
      <c r="T473" s="56"/>
      <c r="U473" s="56"/>
      <c r="V473" s="56"/>
      <c r="W473" s="56"/>
      <c r="X473" s="56"/>
      <c r="Y473" s="56"/>
      <c r="Z473" s="56"/>
    </row>
    <row r="474" spans="1:26" ht="15.75" customHeight="1">
      <c r="A474" s="56"/>
      <c r="B474" s="56"/>
      <c r="C474" s="56"/>
      <c r="D474" s="56"/>
      <c r="E474" s="70"/>
      <c r="F474" s="70"/>
      <c r="G474" s="56"/>
      <c r="H474" s="56"/>
      <c r="I474" s="56"/>
      <c r="J474" s="56"/>
      <c r="K474" s="56"/>
      <c r="L474" s="56"/>
      <c r="M474" s="56"/>
      <c r="N474" s="56"/>
      <c r="O474" s="56"/>
      <c r="P474" s="56"/>
      <c r="Q474" s="56"/>
      <c r="R474" s="56"/>
      <c r="S474" s="56"/>
      <c r="T474" s="56"/>
      <c r="U474" s="56"/>
      <c r="V474" s="56"/>
      <c r="W474" s="56"/>
      <c r="X474" s="56"/>
      <c r="Y474" s="56"/>
      <c r="Z474" s="56"/>
    </row>
    <row r="475" spans="1:26" ht="15.75" customHeight="1">
      <c r="A475" s="56"/>
      <c r="B475" s="56"/>
      <c r="C475" s="56"/>
      <c r="D475" s="56"/>
      <c r="E475" s="70"/>
      <c r="F475" s="70"/>
      <c r="G475" s="56"/>
      <c r="H475" s="56"/>
      <c r="I475" s="56"/>
      <c r="J475" s="56"/>
      <c r="K475" s="56"/>
      <c r="L475" s="56"/>
      <c r="M475" s="56"/>
      <c r="N475" s="56"/>
      <c r="O475" s="56"/>
      <c r="P475" s="56"/>
      <c r="Q475" s="56"/>
      <c r="R475" s="56"/>
      <c r="S475" s="56"/>
      <c r="T475" s="56"/>
      <c r="U475" s="56"/>
      <c r="V475" s="56"/>
      <c r="W475" s="56"/>
      <c r="X475" s="56"/>
      <c r="Y475" s="56"/>
      <c r="Z475" s="56"/>
    </row>
    <row r="476" spans="1:26" ht="15.75" customHeight="1">
      <c r="A476" s="56"/>
      <c r="B476" s="56"/>
      <c r="C476" s="56"/>
      <c r="D476" s="56"/>
      <c r="E476" s="70"/>
      <c r="F476" s="70"/>
      <c r="G476" s="56"/>
      <c r="H476" s="56"/>
      <c r="I476" s="56"/>
      <c r="J476" s="56"/>
      <c r="K476" s="56"/>
      <c r="L476" s="56"/>
      <c r="M476" s="56"/>
      <c r="N476" s="56"/>
      <c r="O476" s="56"/>
      <c r="P476" s="56"/>
      <c r="Q476" s="56"/>
      <c r="R476" s="56"/>
      <c r="S476" s="56"/>
      <c r="T476" s="56"/>
      <c r="U476" s="56"/>
      <c r="V476" s="56"/>
      <c r="W476" s="56"/>
      <c r="X476" s="56"/>
      <c r="Y476" s="56"/>
      <c r="Z476" s="56"/>
    </row>
    <row r="477" spans="1:26" ht="15.75" customHeight="1">
      <c r="A477" s="56"/>
      <c r="B477" s="56"/>
      <c r="C477" s="56"/>
      <c r="D477" s="56"/>
      <c r="E477" s="70"/>
      <c r="F477" s="70"/>
      <c r="G477" s="56"/>
      <c r="H477" s="56"/>
      <c r="I477" s="56"/>
      <c r="J477" s="56"/>
      <c r="K477" s="56"/>
      <c r="L477" s="56"/>
      <c r="M477" s="56"/>
      <c r="N477" s="56"/>
      <c r="O477" s="56"/>
      <c r="P477" s="56"/>
      <c r="Q477" s="56"/>
      <c r="R477" s="56"/>
      <c r="S477" s="56"/>
      <c r="T477" s="56"/>
      <c r="U477" s="56"/>
      <c r="V477" s="56"/>
      <c r="W477" s="56"/>
      <c r="X477" s="56"/>
      <c r="Y477" s="56"/>
      <c r="Z477" s="56"/>
    </row>
    <row r="478" spans="1:26" ht="15.75" customHeight="1">
      <c r="A478" s="56"/>
      <c r="B478" s="56"/>
      <c r="C478" s="56"/>
      <c r="D478" s="56"/>
      <c r="E478" s="70"/>
      <c r="F478" s="70"/>
      <c r="G478" s="56"/>
      <c r="H478" s="56"/>
      <c r="I478" s="56"/>
      <c r="J478" s="56"/>
      <c r="K478" s="56"/>
      <c r="L478" s="56"/>
      <c r="M478" s="56"/>
      <c r="N478" s="56"/>
      <c r="O478" s="56"/>
      <c r="P478" s="56"/>
      <c r="Q478" s="56"/>
      <c r="R478" s="56"/>
      <c r="S478" s="56"/>
      <c r="T478" s="56"/>
      <c r="U478" s="56"/>
      <c r="V478" s="56"/>
      <c r="W478" s="56"/>
      <c r="X478" s="56"/>
      <c r="Y478" s="56"/>
      <c r="Z478" s="56"/>
    </row>
    <row r="479" spans="1:26" ht="15.75" customHeight="1">
      <c r="A479" s="56"/>
      <c r="B479" s="56"/>
      <c r="C479" s="56"/>
      <c r="D479" s="56"/>
      <c r="E479" s="70"/>
      <c r="F479" s="70"/>
      <c r="G479" s="56"/>
      <c r="H479" s="56"/>
      <c r="I479" s="56"/>
      <c r="J479" s="56"/>
      <c r="K479" s="56"/>
      <c r="L479" s="56"/>
      <c r="M479" s="56"/>
      <c r="N479" s="56"/>
      <c r="O479" s="56"/>
      <c r="P479" s="56"/>
      <c r="Q479" s="56"/>
      <c r="R479" s="56"/>
      <c r="S479" s="56"/>
      <c r="T479" s="56"/>
      <c r="U479" s="56"/>
      <c r="V479" s="56"/>
      <c r="W479" s="56"/>
      <c r="X479" s="56"/>
      <c r="Y479" s="56"/>
      <c r="Z479" s="56"/>
    </row>
    <row r="480" spans="1:26" ht="15.75" customHeight="1">
      <c r="A480" s="56"/>
      <c r="B480" s="56"/>
      <c r="C480" s="56"/>
      <c r="D480" s="56"/>
      <c r="E480" s="70"/>
      <c r="F480" s="70"/>
      <c r="G480" s="56"/>
      <c r="H480" s="56"/>
      <c r="I480" s="56"/>
      <c r="J480" s="56"/>
      <c r="K480" s="56"/>
      <c r="L480" s="56"/>
      <c r="M480" s="56"/>
      <c r="N480" s="56"/>
      <c r="O480" s="56"/>
      <c r="P480" s="56"/>
      <c r="Q480" s="56"/>
      <c r="R480" s="56"/>
      <c r="S480" s="56"/>
      <c r="T480" s="56"/>
      <c r="U480" s="56"/>
      <c r="V480" s="56"/>
      <c r="W480" s="56"/>
      <c r="X480" s="56"/>
      <c r="Y480" s="56"/>
      <c r="Z480" s="56"/>
    </row>
    <row r="481" spans="1:26" ht="15.75" customHeight="1">
      <c r="A481" s="56"/>
      <c r="B481" s="56"/>
      <c r="C481" s="56"/>
      <c r="D481" s="56"/>
      <c r="E481" s="70"/>
      <c r="F481" s="70"/>
      <c r="G481" s="56"/>
      <c r="H481" s="56"/>
      <c r="I481" s="56"/>
      <c r="J481" s="56"/>
      <c r="K481" s="56"/>
      <c r="L481" s="56"/>
      <c r="M481" s="56"/>
      <c r="N481" s="56"/>
      <c r="O481" s="56"/>
      <c r="P481" s="56"/>
      <c r="Q481" s="56"/>
      <c r="R481" s="56"/>
      <c r="S481" s="56"/>
      <c r="T481" s="56"/>
      <c r="U481" s="56"/>
      <c r="V481" s="56"/>
      <c r="W481" s="56"/>
      <c r="X481" s="56"/>
      <c r="Y481" s="56"/>
      <c r="Z481" s="56"/>
    </row>
    <row r="482" spans="1:26" ht="15.75" customHeight="1">
      <c r="A482" s="56"/>
      <c r="B482" s="56"/>
      <c r="C482" s="56"/>
      <c r="D482" s="56"/>
      <c r="E482" s="70"/>
      <c r="F482" s="70"/>
      <c r="G482" s="56"/>
      <c r="H482" s="56"/>
      <c r="I482" s="56"/>
      <c r="J482" s="56"/>
      <c r="K482" s="56"/>
      <c r="L482" s="56"/>
      <c r="M482" s="56"/>
      <c r="N482" s="56"/>
      <c r="O482" s="56"/>
      <c r="P482" s="56"/>
      <c r="Q482" s="56"/>
      <c r="R482" s="56"/>
      <c r="S482" s="56"/>
      <c r="T482" s="56"/>
      <c r="U482" s="56"/>
      <c r="V482" s="56"/>
      <c r="W482" s="56"/>
      <c r="X482" s="56"/>
      <c r="Y482" s="56"/>
      <c r="Z482" s="56"/>
    </row>
    <row r="483" spans="1:26" ht="15.75" customHeight="1">
      <c r="A483" s="56"/>
      <c r="B483" s="56"/>
      <c r="C483" s="56"/>
      <c r="D483" s="56"/>
      <c r="E483" s="70"/>
      <c r="F483" s="70"/>
      <c r="G483" s="56"/>
      <c r="H483" s="56"/>
      <c r="I483" s="56"/>
      <c r="J483" s="56"/>
      <c r="K483" s="56"/>
      <c r="L483" s="56"/>
      <c r="M483" s="56"/>
      <c r="N483" s="56"/>
      <c r="O483" s="56"/>
      <c r="P483" s="56"/>
      <c r="Q483" s="56"/>
      <c r="R483" s="56"/>
      <c r="S483" s="56"/>
      <c r="T483" s="56"/>
      <c r="U483" s="56"/>
      <c r="V483" s="56"/>
      <c r="W483" s="56"/>
      <c r="X483" s="56"/>
      <c r="Y483" s="56"/>
      <c r="Z483" s="56"/>
    </row>
    <row r="484" spans="1:26" ht="15.75" customHeight="1">
      <c r="A484" s="56"/>
      <c r="B484" s="56"/>
      <c r="C484" s="56"/>
      <c r="D484" s="56"/>
      <c r="E484" s="70"/>
      <c r="F484" s="70"/>
      <c r="G484" s="56"/>
      <c r="H484" s="56"/>
      <c r="I484" s="56"/>
      <c r="J484" s="56"/>
      <c r="K484" s="56"/>
      <c r="L484" s="56"/>
      <c r="M484" s="56"/>
      <c r="N484" s="56"/>
      <c r="O484" s="56"/>
      <c r="P484" s="56"/>
      <c r="Q484" s="56"/>
      <c r="R484" s="56"/>
      <c r="S484" s="56"/>
      <c r="T484" s="56"/>
      <c r="U484" s="56"/>
      <c r="V484" s="56"/>
      <c r="W484" s="56"/>
      <c r="X484" s="56"/>
      <c r="Y484" s="56"/>
      <c r="Z484" s="56"/>
    </row>
    <row r="485" spans="1:26" ht="15.75" customHeight="1">
      <c r="A485" s="56"/>
      <c r="B485" s="56"/>
      <c r="C485" s="56"/>
      <c r="D485" s="56"/>
      <c r="E485" s="70"/>
      <c r="F485" s="70"/>
      <c r="G485" s="56"/>
      <c r="H485" s="56"/>
      <c r="I485" s="56"/>
      <c r="J485" s="56"/>
      <c r="K485" s="56"/>
      <c r="L485" s="56"/>
      <c r="M485" s="56"/>
      <c r="N485" s="56"/>
      <c r="O485" s="56"/>
      <c r="P485" s="56"/>
      <c r="Q485" s="56"/>
      <c r="R485" s="56"/>
      <c r="S485" s="56"/>
      <c r="T485" s="56"/>
      <c r="U485" s="56"/>
      <c r="V485" s="56"/>
      <c r="W485" s="56"/>
      <c r="X485" s="56"/>
      <c r="Y485" s="56"/>
      <c r="Z485" s="56"/>
    </row>
    <row r="486" spans="1:26" ht="15.75" customHeight="1">
      <c r="A486" s="56"/>
      <c r="B486" s="56"/>
      <c r="C486" s="56"/>
      <c r="D486" s="56"/>
      <c r="E486" s="70"/>
      <c r="F486" s="70"/>
      <c r="G486" s="56"/>
      <c r="H486" s="56"/>
      <c r="I486" s="56"/>
      <c r="J486" s="56"/>
      <c r="K486" s="56"/>
      <c r="L486" s="56"/>
      <c r="M486" s="56"/>
      <c r="N486" s="56"/>
      <c r="O486" s="56"/>
      <c r="P486" s="56"/>
      <c r="Q486" s="56"/>
      <c r="R486" s="56"/>
      <c r="S486" s="56"/>
      <c r="T486" s="56"/>
      <c r="U486" s="56"/>
      <c r="V486" s="56"/>
      <c r="W486" s="56"/>
      <c r="X486" s="56"/>
      <c r="Y486" s="56"/>
      <c r="Z486" s="56"/>
    </row>
    <row r="487" spans="1:26" ht="15.75" customHeight="1">
      <c r="A487" s="56"/>
      <c r="B487" s="56"/>
      <c r="C487" s="56"/>
      <c r="D487" s="56"/>
      <c r="E487" s="70"/>
      <c r="F487" s="70"/>
      <c r="G487" s="56"/>
      <c r="H487" s="56"/>
      <c r="I487" s="56"/>
      <c r="J487" s="56"/>
      <c r="K487" s="56"/>
      <c r="L487" s="56"/>
      <c r="M487" s="56"/>
      <c r="N487" s="56"/>
      <c r="O487" s="56"/>
      <c r="P487" s="56"/>
      <c r="Q487" s="56"/>
      <c r="R487" s="56"/>
      <c r="S487" s="56"/>
      <c r="T487" s="56"/>
      <c r="U487" s="56"/>
      <c r="V487" s="56"/>
      <c r="W487" s="56"/>
      <c r="X487" s="56"/>
      <c r="Y487" s="56"/>
      <c r="Z487" s="56"/>
    </row>
    <row r="488" spans="1:26" ht="15.75" customHeight="1">
      <c r="A488" s="56"/>
      <c r="B488" s="56"/>
      <c r="C488" s="56"/>
      <c r="D488" s="56"/>
      <c r="E488" s="70"/>
      <c r="F488" s="70"/>
      <c r="G488" s="56"/>
      <c r="H488" s="56"/>
      <c r="I488" s="56"/>
      <c r="J488" s="56"/>
      <c r="K488" s="56"/>
      <c r="L488" s="56"/>
      <c r="M488" s="56"/>
      <c r="N488" s="56"/>
      <c r="O488" s="56"/>
      <c r="P488" s="56"/>
      <c r="Q488" s="56"/>
      <c r="R488" s="56"/>
      <c r="S488" s="56"/>
      <c r="T488" s="56"/>
      <c r="U488" s="56"/>
      <c r="V488" s="56"/>
      <c r="W488" s="56"/>
      <c r="X488" s="56"/>
      <c r="Y488" s="56"/>
      <c r="Z488" s="56"/>
    </row>
    <row r="489" spans="1:26" ht="15.75" customHeight="1">
      <c r="A489" s="56"/>
      <c r="B489" s="56"/>
      <c r="C489" s="56"/>
      <c r="D489" s="56"/>
      <c r="E489" s="70"/>
      <c r="F489" s="70"/>
      <c r="G489" s="56"/>
      <c r="H489" s="56"/>
      <c r="I489" s="56"/>
      <c r="J489" s="56"/>
      <c r="K489" s="56"/>
      <c r="L489" s="56"/>
      <c r="M489" s="56"/>
      <c r="N489" s="56"/>
      <c r="O489" s="56"/>
      <c r="P489" s="56"/>
      <c r="Q489" s="56"/>
      <c r="R489" s="56"/>
      <c r="S489" s="56"/>
      <c r="T489" s="56"/>
      <c r="U489" s="56"/>
      <c r="V489" s="56"/>
      <c r="W489" s="56"/>
      <c r="X489" s="56"/>
      <c r="Y489" s="56"/>
      <c r="Z489" s="56"/>
    </row>
    <row r="490" spans="1:26" ht="15.75" customHeight="1">
      <c r="A490" s="56"/>
      <c r="B490" s="56"/>
      <c r="C490" s="56"/>
      <c r="D490" s="56"/>
      <c r="E490" s="70"/>
      <c r="F490" s="70"/>
      <c r="G490" s="56"/>
      <c r="H490" s="56"/>
      <c r="I490" s="56"/>
      <c r="J490" s="56"/>
      <c r="K490" s="56"/>
      <c r="L490" s="56"/>
      <c r="M490" s="56"/>
      <c r="N490" s="56"/>
      <c r="O490" s="56"/>
      <c r="P490" s="56"/>
      <c r="Q490" s="56"/>
      <c r="R490" s="56"/>
      <c r="S490" s="56"/>
      <c r="T490" s="56"/>
      <c r="U490" s="56"/>
      <c r="V490" s="56"/>
      <c r="W490" s="56"/>
      <c r="X490" s="56"/>
      <c r="Y490" s="56"/>
      <c r="Z490" s="56"/>
    </row>
    <row r="491" spans="1:26" ht="15.75" customHeight="1">
      <c r="A491" s="56"/>
      <c r="B491" s="56"/>
      <c r="C491" s="56"/>
      <c r="D491" s="56"/>
      <c r="E491" s="70"/>
      <c r="F491" s="70"/>
      <c r="G491" s="56"/>
      <c r="H491" s="56"/>
      <c r="I491" s="56"/>
      <c r="J491" s="56"/>
      <c r="K491" s="56"/>
      <c r="L491" s="56"/>
      <c r="M491" s="56"/>
      <c r="N491" s="56"/>
      <c r="O491" s="56"/>
      <c r="P491" s="56"/>
      <c r="Q491" s="56"/>
      <c r="R491" s="56"/>
      <c r="S491" s="56"/>
      <c r="T491" s="56"/>
      <c r="U491" s="56"/>
      <c r="V491" s="56"/>
      <c r="W491" s="56"/>
      <c r="X491" s="56"/>
      <c r="Y491" s="56"/>
      <c r="Z491" s="56"/>
    </row>
    <row r="492" spans="1:26" ht="15.75" customHeight="1">
      <c r="A492" s="56"/>
      <c r="B492" s="56"/>
      <c r="C492" s="56"/>
      <c r="D492" s="56"/>
      <c r="E492" s="70"/>
      <c r="F492" s="70"/>
      <c r="G492" s="56"/>
      <c r="H492" s="56"/>
      <c r="I492" s="56"/>
      <c r="J492" s="56"/>
      <c r="K492" s="56"/>
      <c r="L492" s="56"/>
      <c r="M492" s="56"/>
      <c r="N492" s="56"/>
      <c r="O492" s="56"/>
      <c r="P492" s="56"/>
      <c r="Q492" s="56"/>
      <c r="R492" s="56"/>
      <c r="S492" s="56"/>
      <c r="T492" s="56"/>
      <c r="U492" s="56"/>
      <c r="V492" s="56"/>
      <c r="W492" s="56"/>
      <c r="X492" s="56"/>
      <c r="Y492" s="56"/>
      <c r="Z492" s="56"/>
    </row>
    <row r="493" spans="1:26" ht="15.75" customHeight="1">
      <c r="A493" s="56"/>
      <c r="B493" s="56"/>
      <c r="C493" s="56"/>
      <c r="D493" s="56"/>
      <c r="E493" s="70"/>
      <c r="F493" s="70"/>
      <c r="G493" s="56"/>
      <c r="H493" s="56"/>
      <c r="I493" s="56"/>
      <c r="J493" s="56"/>
      <c r="K493" s="56"/>
      <c r="L493" s="56"/>
      <c r="M493" s="56"/>
      <c r="N493" s="56"/>
      <c r="O493" s="56"/>
      <c r="P493" s="56"/>
      <c r="Q493" s="56"/>
      <c r="R493" s="56"/>
      <c r="S493" s="56"/>
      <c r="T493" s="56"/>
      <c r="U493" s="56"/>
      <c r="V493" s="56"/>
      <c r="W493" s="56"/>
      <c r="X493" s="56"/>
      <c r="Y493" s="56"/>
      <c r="Z493" s="56"/>
    </row>
    <row r="494" spans="1:26" ht="15.75" customHeight="1">
      <c r="A494" s="56"/>
      <c r="B494" s="56"/>
      <c r="C494" s="56"/>
      <c r="D494" s="56"/>
      <c r="E494" s="70"/>
      <c r="F494" s="70"/>
      <c r="G494" s="56"/>
      <c r="H494" s="56"/>
      <c r="I494" s="56"/>
      <c r="J494" s="56"/>
      <c r="K494" s="56"/>
      <c r="L494" s="56"/>
      <c r="M494" s="56"/>
      <c r="N494" s="56"/>
      <c r="O494" s="56"/>
      <c r="P494" s="56"/>
      <c r="Q494" s="56"/>
      <c r="R494" s="56"/>
      <c r="S494" s="56"/>
      <c r="T494" s="56"/>
      <c r="U494" s="56"/>
      <c r="V494" s="56"/>
      <c r="W494" s="56"/>
      <c r="X494" s="56"/>
      <c r="Y494" s="56"/>
      <c r="Z494" s="56"/>
    </row>
    <row r="495" spans="1:26" ht="15.75" customHeight="1">
      <c r="A495" s="56"/>
      <c r="B495" s="56"/>
      <c r="C495" s="56"/>
      <c r="D495" s="56"/>
      <c r="E495" s="70"/>
      <c r="F495" s="70"/>
      <c r="G495" s="56"/>
      <c r="H495" s="56"/>
      <c r="I495" s="56"/>
      <c r="J495" s="56"/>
      <c r="K495" s="56"/>
      <c r="L495" s="56"/>
      <c r="M495" s="56"/>
      <c r="N495" s="56"/>
      <c r="O495" s="56"/>
      <c r="P495" s="56"/>
      <c r="Q495" s="56"/>
      <c r="R495" s="56"/>
      <c r="S495" s="56"/>
      <c r="T495" s="56"/>
      <c r="U495" s="56"/>
      <c r="V495" s="56"/>
      <c r="W495" s="56"/>
      <c r="X495" s="56"/>
      <c r="Y495" s="56"/>
      <c r="Z495" s="56"/>
    </row>
    <row r="496" spans="1:26" ht="15.75" customHeight="1">
      <c r="A496" s="56"/>
      <c r="B496" s="56"/>
      <c r="C496" s="56"/>
      <c r="D496" s="56"/>
      <c r="E496" s="70"/>
      <c r="F496" s="70"/>
      <c r="G496" s="56"/>
      <c r="H496" s="56"/>
      <c r="I496" s="56"/>
      <c r="J496" s="56"/>
      <c r="K496" s="56"/>
      <c r="L496" s="56"/>
      <c r="M496" s="56"/>
      <c r="N496" s="56"/>
      <c r="O496" s="56"/>
      <c r="P496" s="56"/>
      <c r="Q496" s="56"/>
      <c r="R496" s="56"/>
      <c r="S496" s="56"/>
      <c r="T496" s="56"/>
      <c r="U496" s="56"/>
      <c r="V496" s="56"/>
      <c r="W496" s="56"/>
      <c r="X496" s="56"/>
      <c r="Y496" s="56"/>
      <c r="Z496" s="56"/>
    </row>
    <row r="497" spans="1:26" ht="15.75" customHeight="1">
      <c r="A497" s="56"/>
      <c r="B497" s="56"/>
      <c r="C497" s="56"/>
      <c r="D497" s="56"/>
      <c r="E497" s="70"/>
      <c r="F497" s="70"/>
      <c r="G497" s="56"/>
      <c r="H497" s="56"/>
      <c r="I497" s="56"/>
      <c r="J497" s="56"/>
      <c r="K497" s="56"/>
      <c r="L497" s="56"/>
      <c r="M497" s="56"/>
      <c r="N497" s="56"/>
      <c r="O497" s="56"/>
      <c r="P497" s="56"/>
      <c r="Q497" s="56"/>
      <c r="R497" s="56"/>
      <c r="S497" s="56"/>
      <c r="T497" s="56"/>
      <c r="U497" s="56"/>
      <c r="V497" s="56"/>
      <c r="W497" s="56"/>
      <c r="X497" s="56"/>
      <c r="Y497" s="56"/>
      <c r="Z497" s="56"/>
    </row>
    <row r="498" spans="1:26" ht="15.75" customHeight="1">
      <c r="A498" s="56"/>
      <c r="B498" s="56"/>
      <c r="C498" s="56"/>
      <c r="D498" s="56"/>
      <c r="E498" s="70"/>
      <c r="F498" s="70"/>
      <c r="G498" s="56"/>
      <c r="H498" s="56"/>
      <c r="I498" s="56"/>
      <c r="J498" s="56"/>
      <c r="K498" s="56"/>
      <c r="L498" s="56"/>
      <c r="M498" s="56"/>
      <c r="N498" s="56"/>
      <c r="O498" s="56"/>
      <c r="P498" s="56"/>
      <c r="Q498" s="56"/>
      <c r="R498" s="56"/>
      <c r="S498" s="56"/>
      <c r="T498" s="56"/>
      <c r="U498" s="56"/>
      <c r="V498" s="56"/>
      <c r="W498" s="56"/>
      <c r="X498" s="56"/>
      <c r="Y498" s="56"/>
      <c r="Z498" s="56"/>
    </row>
    <row r="499" spans="1:26" ht="15.75" customHeight="1">
      <c r="A499" s="56"/>
      <c r="B499" s="56"/>
      <c r="C499" s="56"/>
      <c r="D499" s="56"/>
      <c r="E499" s="70"/>
      <c r="F499" s="70"/>
      <c r="G499" s="56"/>
      <c r="H499" s="56"/>
      <c r="I499" s="56"/>
      <c r="J499" s="56"/>
      <c r="K499" s="56"/>
      <c r="L499" s="56"/>
      <c r="M499" s="56"/>
      <c r="N499" s="56"/>
      <c r="O499" s="56"/>
      <c r="P499" s="56"/>
      <c r="Q499" s="56"/>
      <c r="R499" s="56"/>
      <c r="S499" s="56"/>
      <c r="T499" s="56"/>
      <c r="U499" s="56"/>
      <c r="V499" s="56"/>
      <c r="W499" s="56"/>
      <c r="X499" s="56"/>
      <c r="Y499" s="56"/>
      <c r="Z499" s="56"/>
    </row>
    <row r="500" spans="1:26" ht="15.75" customHeight="1">
      <c r="A500" s="56"/>
      <c r="B500" s="56"/>
      <c r="C500" s="56"/>
      <c r="D500" s="56"/>
      <c r="E500" s="70"/>
      <c r="F500" s="70"/>
      <c r="G500" s="56"/>
      <c r="H500" s="56"/>
      <c r="I500" s="56"/>
      <c r="J500" s="56"/>
      <c r="K500" s="56"/>
      <c r="L500" s="56"/>
      <c r="M500" s="56"/>
      <c r="N500" s="56"/>
      <c r="O500" s="56"/>
      <c r="P500" s="56"/>
      <c r="Q500" s="56"/>
      <c r="R500" s="56"/>
      <c r="S500" s="56"/>
      <c r="T500" s="56"/>
      <c r="U500" s="56"/>
      <c r="V500" s="56"/>
      <c r="W500" s="56"/>
      <c r="X500" s="56"/>
      <c r="Y500" s="56"/>
      <c r="Z500" s="56"/>
    </row>
    <row r="501" spans="1:26" ht="15.75" customHeight="1">
      <c r="A501" s="56"/>
      <c r="B501" s="56"/>
      <c r="C501" s="56"/>
      <c r="D501" s="56"/>
      <c r="E501" s="70"/>
      <c r="F501" s="70"/>
      <c r="G501" s="56"/>
      <c r="H501" s="56"/>
      <c r="I501" s="56"/>
      <c r="J501" s="56"/>
      <c r="K501" s="56"/>
      <c r="L501" s="56"/>
      <c r="M501" s="56"/>
      <c r="N501" s="56"/>
      <c r="O501" s="56"/>
      <c r="P501" s="56"/>
      <c r="Q501" s="56"/>
      <c r="R501" s="56"/>
      <c r="S501" s="56"/>
      <c r="T501" s="56"/>
      <c r="U501" s="56"/>
      <c r="V501" s="56"/>
      <c r="W501" s="56"/>
      <c r="X501" s="56"/>
      <c r="Y501" s="56"/>
      <c r="Z501" s="56"/>
    </row>
    <row r="502" spans="1:26" ht="15.75" customHeight="1">
      <c r="A502" s="56"/>
      <c r="B502" s="56"/>
      <c r="C502" s="56"/>
      <c r="D502" s="56"/>
      <c r="E502" s="70"/>
      <c r="F502" s="70"/>
      <c r="G502" s="56"/>
      <c r="H502" s="56"/>
      <c r="I502" s="56"/>
      <c r="J502" s="56"/>
      <c r="K502" s="56"/>
      <c r="L502" s="56"/>
      <c r="M502" s="56"/>
      <c r="N502" s="56"/>
      <c r="O502" s="56"/>
      <c r="P502" s="56"/>
      <c r="Q502" s="56"/>
      <c r="R502" s="56"/>
      <c r="S502" s="56"/>
      <c r="T502" s="56"/>
      <c r="U502" s="56"/>
      <c r="V502" s="56"/>
      <c r="W502" s="56"/>
      <c r="X502" s="56"/>
      <c r="Y502" s="56"/>
      <c r="Z502" s="56"/>
    </row>
    <row r="503" spans="1:26" ht="15.75" customHeight="1">
      <c r="A503" s="56"/>
      <c r="B503" s="56"/>
      <c r="C503" s="56"/>
      <c r="D503" s="56"/>
      <c r="E503" s="70"/>
      <c r="F503" s="70"/>
      <c r="G503" s="56"/>
      <c r="H503" s="56"/>
      <c r="I503" s="56"/>
      <c r="J503" s="56"/>
      <c r="K503" s="56"/>
      <c r="L503" s="56"/>
      <c r="M503" s="56"/>
      <c r="N503" s="56"/>
      <c r="O503" s="56"/>
      <c r="P503" s="56"/>
      <c r="Q503" s="56"/>
      <c r="R503" s="56"/>
      <c r="S503" s="56"/>
      <c r="T503" s="56"/>
      <c r="U503" s="56"/>
      <c r="V503" s="56"/>
      <c r="W503" s="56"/>
      <c r="X503" s="56"/>
      <c r="Y503" s="56"/>
      <c r="Z503" s="56"/>
    </row>
    <row r="504" spans="1:26" ht="15.75" customHeight="1">
      <c r="A504" s="56"/>
      <c r="B504" s="56"/>
      <c r="C504" s="56"/>
      <c r="D504" s="56"/>
      <c r="E504" s="70"/>
      <c r="F504" s="70"/>
      <c r="G504" s="56"/>
      <c r="H504" s="56"/>
      <c r="I504" s="56"/>
      <c r="J504" s="56"/>
      <c r="K504" s="56"/>
      <c r="L504" s="56"/>
      <c r="M504" s="56"/>
      <c r="N504" s="56"/>
      <c r="O504" s="56"/>
      <c r="P504" s="56"/>
      <c r="Q504" s="56"/>
      <c r="R504" s="56"/>
      <c r="S504" s="56"/>
      <c r="T504" s="56"/>
      <c r="U504" s="56"/>
      <c r="V504" s="56"/>
      <c r="W504" s="56"/>
      <c r="X504" s="56"/>
      <c r="Y504" s="56"/>
      <c r="Z504" s="56"/>
    </row>
    <row r="505" spans="1:26" ht="15.75" customHeight="1">
      <c r="A505" s="56"/>
      <c r="B505" s="56"/>
      <c r="C505" s="56"/>
      <c r="D505" s="56"/>
      <c r="E505" s="70"/>
      <c r="F505" s="70"/>
      <c r="G505" s="56"/>
      <c r="H505" s="56"/>
      <c r="I505" s="56"/>
      <c r="J505" s="56"/>
      <c r="K505" s="56"/>
      <c r="L505" s="56"/>
      <c r="M505" s="56"/>
      <c r="N505" s="56"/>
      <c r="O505" s="56"/>
      <c r="P505" s="56"/>
      <c r="Q505" s="56"/>
      <c r="R505" s="56"/>
      <c r="S505" s="56"/>
      <c r="T505" s="56"/>
      <c r="U505" s="56"/>
      <c r="V505" s="56"/>
      <c r="W505" s="56"/>
      <c r="X505" s="56"/>
      <c r="Y505" s="56"/>
      <c r="Z505" s="56"/>
    </row>
    <row r="506" spans="1:26" ht="15.75" customHeight="1">
      <c r="A506" s="56"/>
      <c r="B506" s="56"/>
      <c r="C506" s="56"/>
      <c r="D506" s="56"/>
      <c r="E506" s="70"/>
      <c r="F506" s="70"/>
      <c r="G506" s="56"/>
      <c r="H506" s="56"/>
      <c r="I506" s="56"/>
      <c r="J506" s="56"/>
      <c r="K506" s="56"/>
      <c r="L506" s="56"/>
      <c r="M506" s="56"/>
      <c r="N506" s="56"/>
      <c r="O506" s="56"/>
      <c r="P506" s="56"/>
      <c r="Q506" s="56"/>
      <c r="R506" s="56"/>
      <c r="S506" s="56"/>
      <c r="T506" s="56"/>
      <c r="U506" s="56"/>
      <c r="V506" s="56"/>
      <c r="W506" s="56"/>
      <c r="X506" s="56"/>
      <c r="Y506" s="56"/>
      <c r="Z506" s="56"/>
    </row>
    <row r="507" spans="1:26" ht="15.75" customHeight="1">
      <c r="A507" s="56"/>
      <c r="B507" s="56"/>
      <c r="C507" s="56"/>
      <c r="D507" s="56"/>
      <c r="E507" s="70"/>
      <c r="F507" s="70"/>
      <c r="G507" s="56"/>
      <c r="H507" s="56"/>
      <c r="I507" s="56"/>
      <c r="J507" s="56"/>
      <c r="K507" s="56"/>
      <c r="L507" s="56"/>
      <c r="M507" s="56"/>
      <c r="N507" s="56"/>
      <c r="O507" s="56"/>
      <c r="P507" s="56"/>
      <c r="Q507" s="56"/>
      <c r="R507" s="56"/>
      <c r="S507" s="56"/>
      <c r="T507" s="56"/>
      <c r="U507" s="56"/>
      <c r="V507" s="56"/>
      <c r="W507" s="56"/>
      <c r="X507" s="56"/>
      <c r="Y507" s="56"/>
      <c r="Z507" s="56"/>
    </row>
    <row r="508" spans="1:26" ht="15.75" customHeight="1">
      <c r="A508" s="56"/>
      <c r="B508" s="56"/>
      <c r="C508" s="56"/>
      <c r="D508" s="56"/>
      <c r="E508" s="70"/>
      <c r="F508" s="70"/>
      <c r="G508" s="56"/>
      <c r="H508" s="56"/>
      <c r="I508" s="56"/>
      <c r="J508" s="56"/>
      <c r="K508" s="56"/>
      <c r="L508" s="56"/>
      <c r="M508" s="56"/>
      <c r="N508" s="56"/>
      <c r="O508" s="56"/>
      <c r="P508" s="56"/>
      <c r="Q508" s="56"/>
      <c r="R508" s="56"/>
      <c r="S508" s="56"/>
      <c r="T508" s="56"/>
      <c r="U508" s="56"/>
      <c r="V508" s="56"/>
      <c r="W508" s="56"/>
      <c r="X508" s="56"/>
      <c r="Y508" s="56"/>
      <c r="Z508" s="56"/>
    </row>
    <row r="509" spans="1:26" ht="15.75" customHeight="1">
      <c r="A509" s="56"/>
      <c r="B509" s="56"/>
      <c r="C509" s="56"/>
      <c r="D509" s="56"/>
      <c r="E509" s="70"/>
      <c r="F509" s="70"/>
      <c r="G509" s="56"/>
      <c r="H509" s="56"/>
      <c r="I509" s="56"/>
      <c r="J509" s="56"/>
      <c r="K509" s="56"/>
      <c r="L509" s="56"/>
      <c r="M509" s="56"/>
      <c r="N509" s="56"/>
      <c r="O509" s="56"/>
      <c r="P509" s="56"/>
      <c r="Q509" s="56"/>
      <c r="R509" s="56"/>
      <c r="S509" s="56"/>
      <c r="T509" s="56"/>
      <c r="U509" s="56"/>
      <c r="V509" s="56"/>
      <c r="W509" s="56"/>
      <c r="X509" s="56"/>
      <c r="Y509" s="56"/>
      <c r="Z509" s="56"/>
    </row>
    <row r="510" spans="1:26" ht="15.75" customHeight="1">
      <c r="A510" s="56"/>
      <c r="B510" s="56"/>
      <c r="C510" s="56"/>
      <c r="D510" s="56"/>
      <c r="E510" s="70"/>
      <c r="F510" s="70"/>
      <c r="G510" s="56"/>
      <c r="H510" s="56"/>
      <c r="I510" s="56"/>
      <c r="J510" s="56"/>
      <c r="K510" s="56"/>
      <c r="L510" s="56"/>
      <c r="M510" s="56"/>
      <c r="N510" s="56"/>
      <c r="O510" s="56"/>
      <c r="P510" s="56"/>
      <c r="Q510" s="56"/>
      <c r="R510" s="56"/>
      <c r="S510" s="56"/>
      <c r="T510" s="56"/>
      <c r="U510" s="56"/>
      <c r="V510" s="56"/>
      <c r="W510" s="56"/>
      <c r="X510" s="56"/>
      <c r="Y510" s="56"/>
      <c r="Z510" s="56"/>
    </row>
    <row r="511" spans="1:26" ht="15.75" customHeight="1">
      <c r="A511" s="56"/>
      <c r="B511" s="56"/>
      <c r="C511" s="56"/>
      <c r="D511" s="56"/>
      <c r="E511" s="70"/>
      <c r="F511" s="70"/>
      <c r="G511" s="56"/>
      <c r="H511" s="56"/>
      <c r="I511" s="56"/>
      <c r="J511" s="56"/>
      <c r="K511" s="56"/>
      <c r="L511" s="56"/>
      <c r="M511" s="56"/>
      <c r="N511" s="56"/>
      <c r="O511" s="56"/>
      <c r="P511" s="56"/>
      <c r="Q511" s="56"/>
      <c r="R511" s="56"/>
      <c r="S511" s="56"/>
      <c r="T511" s="56"/>
      <c r="U511" s="56"/>
      <c r="V511" s="56"/>
      <c r="W511" s="56"/>
      <c r="X511" s="56"/>
      <c r="Y511" s="56"/>
      <c r="Z511" s="56"/>
    </row>
    <row r="512" spans="1:26" ht="15.75" customHeight="1">
      <c r="A512" s="56"/>
      <c r="B512" s="56"/>
      <c r="C512" s="56"/>
      <c r="D512" s="56"/>
      <c r="E512" s="70"/>
      <c r="F512" s="70"/>
      <c r="G512" s="56"/>
      <c r="H512" s="56"/>
      <c r="I512" s="56"/>
      <c r="J512" s="56"/>
      <c r="K512" s="56"/>
      <c r="L512" s="56"/>
      <c r="M512" s="56"/>
      <c r="N512" s="56"/>
      <c r="O512" s="56"/>
      <c r="P512" s="56"/>
      <c r="Q512" s="56"/>
      <c r="R512" s="56"/>
      <c r="S512" s="56"/>
      <c r="T512" s="56"/>
      <c r="U512" s="56"/>
      <c r="V512" s="56"/>
      <c r="W512" s="56"/>
      <c r="X512" s="56"/>
      <c r="Y512" s="56"/>
      <c r="Z512" s="56"/>
    </row>
    <row r="513" spans="1:26" ht="15.75" customHeight="1">
      <c r="A513" s="56"/>
      <c r="B513" s="56"/>
      <c r="C513" s="56"/>
      <c r="D513" s="56"/>
      <c r="E513" s="70"/>
      <c r="F513" s="70"/>
      <c r="G513" s="56"/>
      <c r="H513" s="56"/>
      <c r="I513" s="56"/>
      <c r="J513" s="56"/>
      <c r="K513" s="56"/>
      <c r="L513" s="56"/>
      <c r="M513" s="56"/>
      <c r="N513" s="56"/>
      <c r="O513" s="56"/>
      <c r="P513" s="56"/>
      <c r="Q513" s="56"/>
      <c r="R513" s="56"/>
      <c r="S513" s="56"/>
      <c r="T513" s="56"/>
      <c r="U513" s="56"/>
      <c r="V513" s="56"/>
      <c r="W513" s="56"/>
      <c r="X513" s="56"/>
      <c r="Y513" s="56"/>
      <c r="Z513" s="56"/>
    </row>
    <row r="514" spans="1:26" ht="15.75" customHeight="1">
      <c r="A514" s="56"/>
      <c r="B514" s="56"/>
      <c r="C514" s="56"/>
      <c r="D514" s="56"/>
      <c r="E514" s="70"/>
      <c r="F514" s="70"/>
      <c r="G514" s="56"/>
      <c r="H514" s="56"/>
      <c r="I514" s="56"/>
      <c r="J514" s="56"/>
      <c r="K514" s="56"/>
      <c r="L514" s="56"/>
      <c r="M514" s="56"/>
      <c r="N514" s="56"/>
      <c r="O514" s="56"/>
      <c r="P514" s="56"/>
      <c r="Q514" s="56"/>
      <c r="R514" s="56"/>
      <c r="S514" s="56"/>
      <c r="T514" s="56"/>
      <c r="U514" s="56"/>
      <c r="V514" s="56"/>
      <c r="W514" s="56"/>
      <c r="X514" s="56"/>
      <c r="Y514" s="56"/>
      <c r="Z514" s="56"/>
    </row>
    <row r="515" spans="1:26" ht="15.75" customHeight="1">
      <c r="A515" s="56"/>
      <c r="B515" s="56"/>
      <c r="C515" s="56"/>
      <c r="D515" s="56"/>
      <c r="E515" s="70"/>
      <c r="F515" s="70"/>
      <c r="G515" s="56"/>
      <c r="H515" s="56"/>
      <c r="I515" s="56"/>
      <c r="J515" s="56"/>
      <c r="K515" s="56"/>
      <c r="L515" s="56"/>
      <c r="M515" s="56"/>
      <c r="N515" s="56"/>
      <c r="O515" s="56"/>
      <c r="P515" s="56"/>
      <c r="Q515" s="56"/>
      <c r="R515" s="56"/>
      <c r="S515" s="56"/>
      <c r="T515" s="56"/>
      <c r="U515" s="56"/>
      <c r="V515" s="56"/>
      <c r="W515" s="56"/>
      <c r="X515" s="56"/>
      <c r="Y515" s="56"/>
      <c r="Z515" s="56"/>
    </row>
    <row r="516" spans="1:26" ht="15.75" customHeight="1">
      <c r="A516" s="56"/>
      <c r="B516" s="56"/>
      <c r="C516" s="56"/>
      <c r="D516" s="56"/>
      <c r="E516" s="70"/>
      <c r="F516" s="70"/>
      <c r="G516" s="56"/>
      <c r="H516" s="56"/>
      <c r="I516" s="56"/>
      <c r="J516" s="56"/>
      <c r="K516" s="56"/>
      <c r="L516" s="56"/>
      <c r="M516" s="56"/>
      <c r="N516" s="56"/>
      <c r="O516" s="56"/>
      <c r="P516" s="56"/>
      <c r="Q516" s="56"/>
      <c r="R516" s="56"/>
      <c r="S516" s="56"/>
      <c r="T516" s="56"/>
      <c r="U516" s="56"/>
      <c r="V516" s="56"/>
      <c r="W516" s="56"/>
      <c r="X516" s="56"/>
      <c r="Y516" s="56"/>
      <c r="Z516" s="56"/>
    </row>
    <row r="517" spans="1:26" ht="15.75" customHeight="1">
      <c r="A517" s="56"/>
      <c r="B517" s="56"/>
      <c r="C517" s="56"/>
      <c r="D517" s="56"/>
      <c r="E517" s="70"/>
      <c r="F517" s="70"/>
      <c r="G517" s="56"/>
      <c r="H517" s="56"/>
      <c r="I517" s="56"/>
      <c r="J517" s="56"/>
      <c r="K517" s="56"/>
      <c r="L517" s="56"/>
      <c r="M517" s="56"/>
      <c r="N517" s="56"/>
      <c r="O517" s="56"/>
      <c r="P517" s="56"/>
      <c r="Q517" s="56"/>
      <c r="R517" s="56"/>
      <c r="S517" s="56"/>
      <c r="T517" s="56"/>
      <c r="U517" s="56"/>
      <c r="V517" s="56"/>
      <c r="W517" s="56"/>
      <c r="X517" s="56"/>
      <c r="Y517" s="56"/>
      <c r="Z517" s="56"/>
    </row>
    <row r="518" spans="1:26" ht="15.75" customHeight="1">
      <c r="A518" s="56"/>
      <c r="B518" s="56"/>
      <c r="C518" s="56"/>
      <c r="D518" s="56"/>
      <c r="E518" s="70"/>
      <c r="F518" s="70"/>
      <c r="G518" s="56"/>
      <c r="H518" s="56"/>
      <c r="I518" s="56"/>
      <c r="J518" s="56"/>
      <c r="K518" s="56"/>
      <c r="L518" s="56"/>
      <c r="M518" s="56"/>
      <c r="N518" s="56"/>
      <c r="O518" s="56"/>
      <c r="P518" s="56"/>
      <c r="Q518" s="56"/>
      <c r="R518" s="56"/>
      <c r="S518" s="56"/>
      <c r="T518" s="56"/>
      <c r="U518" s="56"/>
      <c r="V518" s="56"/>
      <c r="W518" s="56"/>
      <c r="X518" s="56"/>
      <c r="Y518" s="56"/>
      <c r="Z518" s="56"/>
    </row>
    <row r="519" spans="1:26" ht="15.75" customHeight="1">
      <c r="A519" s="56"/>
      <c r="B519" s="56"/>
      <c r="C519" s="56"/>
      <c r="D519" s="56"/>
      <c r="E519" s="70"/>
      <c r="F519" s="70"/>
      <c r="G519" s="56"/>
      <c r="H519" s="56"/>
      <c r="I519" s="56"/>
      <c r="J519" s="56"/>
      <c r="K519" s="56"/>
      <c r="L519" s="56"/>
      <c r="M519" s="56"/>
      <c r="N519" s="56"/>
      <c r="O519" s="56"/>
      <c r="P519" s="56"/>
      <c r="Q519" s="56"/>
      <c r="R519" s="56"/>
      <c r="S519" s="56"/>
      <c r="T519" s="56"/>
      <c r="U519" s="56"/>
      <c r="V519" s="56"/>
      <c r="W519" s="56"/>
      <c r="X519" s="56"/>
      <c r="Y519" s="56"/>
      <c r="Z519" s="56"/>
    </row>
    <row r="520" spans="1:26" ht="15.75" customHeight="1">
      <c r="A520" s="56"/>
      <c r="B520" s="56"/>
      <c r="C520" s="56"/>
      <c r="D520" s="56"/>
      <c r="E520" s="70"/>
      <c r="F520" s="70"/>
      <c r="G520" s="56"/>
      <c r="H520" s="56"/>
      <c r="I520" s="56"/>
      <c r="J520" s="56"/>
      <c r="K520" s="56"/>
      <c r="L520" s="56"/>
      <c r="M520" s="56"/>
      <c r="N520" s="56"/>
      <c r="O520" s="56"/>
      <c r="P520" s="56"/>
      <c r="Q520" s="56"/>
      <c r="R520" s="56"/>
      <c r="S520" s="56"/>
      <c r="T520" s="56"/>
      <c r="U520" s="56"/>
      <c r="V520" s="56"/>
      <c r="W520" s="56"/>
      <c r="X520" s="56"/>
      <c r="Y520" s="56"/>
      <c r="Z520" s="56"/>
    </row>
    <row r="521" spans="1:26" ht="15.75" customHeight="1">
      <c r="A521" s="56"/>
      <c r="B521" s="56"/>
      <c r="C521" s="56"/>
      <c r="D521" s="56"/>
      <c r="E521" s="70"/>
      <c r="F521" s="70"/>
      <c r="G521" s="56"/>
      <c r="H521" s="56"/>
      <c r="I521" s="56"/>
      <c r="J521" s="56"/>
      <c r="K521" s="56"/>
      <c r="L521" s="56"/>
      <c r="M521" s="56"/>
      <c r="N521" s="56"/>
      <c r="O521" s="56"/>
      <c r="P521" s="56"/>
      <c r="Q521" s="56"/>
      <c r="R521" s="56"/>
      <c r="S521" s="56"/>
      <c r="T521" s="56"/>
      <c r="U521" s="56"/>
      <c r="V521" s="56"/>
      <c r="W521" s="56"/>
      <c r="X521" s="56"/>
      <c r="Y521" s="56"/>
      <c r="Z521" s="56"/>
    </row>
    <row r="522" spans="1:26" ht="15.75" customHeight="1">
      <c r="A522" s="56"/>
      <c r="B522" s="56"/>
      <c r="C522" s="56"/>
      <c r="D522" s="56"/>
      <c r="E522" s="70"/>
      <c r="F522" s="70"/>
      <c r="G522" s="56"/>
      <c r="H522" s="56"/>
      <c r="I522" s="56"/>
      <c r="J522" s="56"/>
      <c r="K522" s="56"/>
      <c r="L522" s="56"/>
      <c r="M522" s="56"/>
      <c r="N522" s="56"/>
      <c r="O522" s="56"/>
      <c r="P522" s="56"/>
      <c r="Q522" s="56"/>
      <c r="R522" s="56"/>
      <c r="S522" s="56"/>
      <c r="T522" s="56"/>
      <c r="U522" s="56"/>
      <c r="V522" s="56"/>
      <c r="W522" s="56"/>
      <c r="X522" s="56"/>
      <c r="Y522" s="56"/>
      <c r="Z522" s="56"/>
    </row>
    <row r="523" spans="1:26" ht="15.75" customHeight="1">
      <c r="A523" s="56"/>
      <c r="B523" s="56"/>
      <c r="C523" s="56"/>
      <c r="D523" s="56"/>
      <c r="E523" s="70"/>
      <c r="F523" s="70"/>
      <c r="G523" s="56"/>
      <c r="H523" s="56"/>
      <c r="I523" s="56"/>
      <c r="J523" s="56"/>
      <c r="K523" s="56"/>
      <c r="L523" s="56"/>
      <c r="M523" s="56"/>
      <c r="N523" s="56"/>
      <c r="O523" s="56"/>
      <c r="P523" s="56"/>
      <c r="Q523" s="56"/>
      <c r="R523" s="56"/>
      <c r="S523" s="56"/>
      <c r="T523" s="56"/>
      <c r="U523" s="56"/>
      <c r="V523" s="56"/>
      <c r="W523" s="56"/>
      <c r="X523" s="56"/>
      <c r="Y523" s="56"/>
      <c r="Z523" s="56"/>
    </row>
    <row r="524" spans="1:26" ht="15.75" customHeight="1">
      <c r="A524" s="56"/>
      <c r="B524" s="56"/>
      <c r="C524" s="56"/>
      <c r="D524" s="56"/>
      <c r="E524" s="70"/>
      <c r="F524" s="70"/>
      <c r="G524" s="56"/>
      <c r="H524" s="56"/>
      <c r="I524" s="56"/>
      <c r="J524" s="56"/>
      <c r="K524" s="56"/>
      <c r="L524" s="56"/>
      <c r="M524" s="56"/>
      <c r="N524" s="56"/>
      <c r="O524" s="56"/>
      <c r="P524" s="56"/>
      <c r="Q524" s="56"/>
      <c r="R524" s="56"/>
      <c r="S524" s="56"/>
      <c r="T524" s="56"/>
      <c r="U524" s="56"/>
      <c r="V524" s="56"/>
      <c r="W524" s="56"/>
      <c r="X524" s="56"/>
      <c r="Y524" s="56"/>
      <c r="Z524" s="56"/>
    </row>
    <row r="525" spans="1:26" ht="15.75" customHeight="1">
      <c r="A525" s="56"/>
      <c r="B525" s="56"/>
      <c r="C525" s="56"/>
      <c r="D525" s="56"/>
      <c r="E525" s="70"/>
      <c r="F525" s="70"/>
      <c r="G525" s="56"/>
      <c r="H525" s="56"/>
      <c r="I525" s="56"/>
      <c r="J525" s="56"/>
      <c r="K525" s="56"/>
      <c r="L525" s="56"/>
      <c r="M525" s="56"/>
      <c r="N525" s="56"/>
      <c r="O525" s="56"/>
      <c r="P525" s="56"/>
      <c r="Q525" s="56"/>
      <c r="R525" s="56"/>
      <c r="S525" s="56"/>
      <c r="T525" s="56"/>
      <c r="U525" s="56"/>
      <c r="V525" s="56"/>
      <c r="W525" s="56"/>
      <c r="X525" s="56"/>
      <c r="Y525" s="56"/>
      <c r="Z525" s="56"/>
    </row>
    <row r="526" spans="1:26" ht="15.75" customHeight="1">
      <c r="A526" s="56"/>
      <c r="B526" s="56"/>
      <c r="C526" s="56"/>
      <c r="D526" s="56"/>
      <c r="E526" s="70"/>
      <c r="F526" s="70"/>
      <c r="G526" s="56"/>
      <c r="H526" s="56"/>
      <c r="I526" s="56"/>
      <c r="J526" s="56"/>
      <c r="K526" s="56"/>
      <c r="L526" s="56"/>
      <c r="M526" s="56"/>
      <c r="N526" s="56"/>
      <c r="O526" s="56"/>
      <c r="P526" s="56"/>
      <c r="Q526" s="56"/>
      <c r="R526" s="56"/>
      <c r="S526" s="56"/>
      <c r="T526" s="56"/>
      <c r="U526" s="56"/>
      <c r="V526" s="56"/>
      <c r="W526" s="56"/>
      <c r="X526" s="56"/>
      <c r="Y526" s="56"/>
      <c r="Z526" s="56"/>
    </row>
    <row r="527" spans="1:26" ht="15.75" customHeight="1">
      <c r="A527" s="56"/>
      <c r="B527" s="56"/>
      <c r="C527" s="56"/>
      <c r="D527" s="56"/>
      <c r="E527" s="70"/>
      <c r="F527" s="70"/>
      <c r="G527" s="56"/>
      <c r="H527" s="56"/>
      <c r="I527" s="56"/>
      <c r="J527" s="56"/>
      <c r="K527" s="56"/>
      <c r="L527" s="56"/>
      <c r="M527" s="56"/>
      <c r="N527" s="56"/>
      <c r="O527" s="56"/>
      <c r="P527" s="56"/>
      <c r="Q527" s="56"/>
      <c r="R527" s="56"/>
      <c r="S527" s="56"/>
      <c r="T527" s="56"/>
      <c r="U527" s="56"/>
      <c r="V527" s="56"/>
      <c r="W527" s="56"/>
      <c r="X527" s="56"/>
      <c r="Y527" s="56"/>
      <c r="Z527" s="56"/>
    </row>
    <row r="528" spans="1:26" ht="15.75" customHeight="1">
      <c r="A528" s="56"/>
      <c r="B528" s="56"/>
      <c r="C528" s="56"/>
      <c r="D528" s="56"/>
      <c r="E528" s="70"/>
      <c r="F528" s="70"/>
      <c r="G528" s="56"/>
      <c r="H528" s="56"/>
      <c r="I528" s="56"/>
      <c r="J528" s="56"/>
      <c r="K528" s="56"/>
      <c r="L528" s="56"/>
      <c r="M528" s="56"/>
      <c r="N528" s="56"/>
      <c r="O528" s="56"/>
      <c r="P528" s="56"/>
      <c r="Q528" s="56"/>
      <c r="R528" s="56"/>
      <c r="S528" s="56"/>
      <c r="T528" s="56"/>
      <c r="U528" s="56"/>
      <c r="V528" s="56"/>
      <c r="W528" s="56"/>
      <c r="X528" s="56"/>
      <c r="Y528" s="56"/>
      <c r="Z528" s="56"/>
    </row>
    <row r="529" spans="1:26" ht="15.75" customHeight="1">
      <c r="A529" s="56"/>
      <c r="B529" s="56"/>
      <c r="C529" s="56"/>
      <c r="D529" s="56"/>
      <c r="E529" s="70"/>
      <c r="F529" s="70"/>
      <c r="G529" s="56"/>
      <c r="H529" s="56"/>
      <c r="I529" s="56"/>
      <c r="J529" s="56"/>
      <c r="K529" s="56"/>
      <c r="L529" s="56"/>
      <c r="M529" s="56"/>
      <c r="N529" s="56"/>
      <c r="O529" s="56"/>
      <c r="P529" s="56"/>
      <c r="Q529" s="56"/>
      <c r="R529" s="56"/>
      <c r="S529" s="56"/>
      <c r="T529" s="56"/>
      <c r="U529" s="56"/>
      <c r="V529" s="56"/>
      <c r="W529" s="56"/>
      <c r="X529" s="56"/>
      <c r="Y529" s="56"/>
      <c r="Z529" s="56"/>
    </row>
    <row r="530" spans="1:26" ht="15.75" customHeight="1">
      <c r="A530" s="56"/>
      <c r="B530" s="56"/>
      <c r="C530" s="56"/>
      <c r="D530" s="56"/>
      <c r="E530" s="70"/>
      <c r="F530" s="70"/>
      <c r="G530" s="56"/>
      <c r="H530" s="56"/>
      <c r="I530" s="56"/>
      <c r="J530" s="56"/>
      <c r="K530" s="56"/>
      <c r="L530" s="56"/>
      <c r="M530" s="56"/>
      <c r="N530" s="56"/>
      <c r="O530" s="56"/>
      <c r="P530" s="56"/>
      <c r="Q530" s="56"/>
      <c r="R530" s="56"/>
      <c r="S530" s="56"/>
      <c r="T530" s="56"/>
      <c r="U530" s="56"/>
      <c r="V530" s="56"/>
      <c r="W530" s="56"/>
      <c r="X530" s="56"/>
      <c r="Y530" s="56"/>
      <c r="Z530" s="56"/>
    </row>
    <row r="531" spans="1:26" ht="15.75" customHeight="1">
      <c r="A531" s="56"/>
      <c r="B531" s="56"/>
      <c r="C531" s="56"/>
      <c r="D531" s="56"/>
      <c r="E531" s="70"/>
      <c r="F531" s="70"/>
      <c r="G531" s="56"/>
      <c r="H531" s="56"/>
      <c r="I531" s="56"/>
      <c r="J531" s="56"/>
      <c r="K531" s="56"/>
      <c r="L531" s="56"/>
      <c r="M531" s="56"/>
      <c r="N531" s="56"/>
      <c r="O531" s="56"/>
      <c r="P531" s="56"/>
      <c r="Q531" s="56"/>
      <c r="R531" s="56"/>
      <c r="S531" s="56"/>
      <c r="T531" s="56"/>
      <c r="U531" s="56"/>
      <c r="V531" s="56"/>
      <c r="W531" s="56"/>
      <c r="X531" s="56"/>
      <c r="Y531" s="56"/>
      <c r="Z531" s="56"/>
    </row>
    <row r="532" spans="1:26" ht="15.75" customHeight="1">
      <c r="A532" s="56"/>
      <c r="B532" s="56"/>
      <c r="C532" s="56"/>
      <c r="D532" s="56"/>
      <c r="E532" s="70"/>
      <c r="F532" s="70"/>
      <c r="G532" s="56"/>
      <c r="H532" s="56"/>
      <c r="I532" s="56"/>
      <c r="J532" s="56"/>
      <c r="K532" s="56"/>
      <c r="L532" s="56"/>
      <c r="M532" s="56"/>
      <c r="N532" s="56"/>
      <c r="O532" s="56"/>
      <c r="P532" s="56"/>
      <c r="Q532" s="56"/>
      <c r="R532" s="56"/>
      <c r="S532" s="56"/>
      <c r="T532" s="56"/>
      <c r="U532" s="56"/>
      <c r="V532" s="56"/>
      <c r="W532" s="56"/>
      <c r="X532" s="56"/>
      <c r="Y532" s="56"/>
      <c r="Z532" s="56"/>
    </row>
    <row r="533" spans="1:26" ht="15.75" customHeight="1">
      <c r="A533" s="56"/>
      <c r="B533" s="56"/>
      <c r="C533" s="56"/>
      <c r="D533" s="56"/>
      <c r="E533" s="70"/>
      <c r="F533" s="70"/>
      <c r="G533" s="56"/>
      <c r="H533" s="56"/>
      <c r="I533" s="56"/>
      <c r="J533" s="56"/>
      <c r="K533" s="56"/>
      <c r="L533" s="56"/>
      <c r="M533" s="56"/>
      <c r="N533" s="56"/>
      <c r="O533" s="56"/>
      <c r="P533" s="56"/>
      <c r="Q533" s="56"/>
      <c r="R533" s="56"/>
      <c r="S533" s="56"/>
      <c r="T533" s="56"/>
      <c r="U533" s="56"/>
      <c r="V533" s="56"/>
      <c r="W533" s="56"/>
      <c r="X533" s="56"/>
      <c r="Y533" s="56"/>
      <c r="Z533" s="56"/>
    </row>
    <row r="534" spans="1:26" ht="15.75" customHeight="1">
      <c r="A534" s="56"/>
      <c r="B534" s="56"/>
      <c r="C534" s="56"/>
      <c r="D534" s="56"/>
      <c r="E534" s="70"/>
      <c r="F534" s="70"/>
      <c r="G534" s="56"/>
      <c r="H534" s="56"/>
      <c r="I534" s="56"/>
      <c r="J534" s="56"/>
      <c r="K534" s="56"/>
      <c r="L534" s="56"/>
      <c r="M534" s="56"/>
      <c r="N534" s="56"/>
      <c r="O534" s="56"/>
      <c r="P534" s="56"/>
      <c r="Q534" s="56"/>
      <c r="R534" s="56"/>
      <c r="S534" s="56"/>
      <c r="T534" s="56"/>
      <c r="U534" s="56"/>
      <c r="V534" s="56"/>
      <c r="W534" s="56"/>
      <c r="X534" s="56"/>
      <c r="Y534" s="56"/>
      <c r="Z534" s="56"/>
    </row>
    <row r="535" spans="1:26" ht="15.75" customHeight="1">
      <c r="A535" s="56"/>
      <c r="B535" s="56"/>
      <c r="C535" s="56"/>
      <c r="D535" s="56"/>
      <c r="E535" s="70"/>
      <c r="F535" s="70"/>
      <c r="G535" s="56"/>
      <c r="H535" s="56"/>
      <c r="I535" s="56"/>
      <c r="J535" s="56"/>
      <c r="K535" s="56"/>
      <c r="L535" s="56"/>
      <c r="M535" s="56"/>
      <c r="N535" s="56"/>
      <c r="O535" s="56"/>
      <c r="P535" s="56"/>
      <c r="Q535" s="56"/>
      <c r="R535" s="56"/>
      <c r="S535" s="56"/>
      <c r="T535" s="56"/>
      <c r="U535" s="56"/>
      <c r="V535" s="56"/>
      <c r="W535" s="56"/>
      <c r="X535" s="56"/>
      <c r="Y535" s="56"/>
      <c r="Z535" s="56"/>
    </row>
    <row r="536" spans="1:26" ht="15.75" customHeight="1">
      <c r="A536" s="56"/>
      <c r="B536" s="56"/>
      <c r="C536" s="56"/>
      <c r="D536" s="56"/>
      <c r="E536" s="70"/>
      <c r="F536" s="70"/>
      <c r="G536" s="56"/>
      <c r="H536" s="56"/>
      <c r="I536" s="56"/>
      <c r="J536" s="56"/>
      <c r="K536" s="56"/>
      <c r="L536" s="56"/>
      <c r="M536" s="56"/>
      <c r="N536" s="56"/>
      <c r="O536" s="56"/>
      <c r="P536" s="56"/>
      <c r="Q536" s="56"/>
      <c r="R536" s="56"/>
      <c r="S536" s="56"/>
      <c r="T536" s="56"/>
      <c r="U536" s="56"/>
      <c r="V536" s="56"/>
      <c r="W536" s="56"/>
      <c r="X536" s="56"/>
      <c r="Y536" s="56"/>
      <c r="Z536" s="56"/>
    </row>
    <row r="537" spans="1:26" ht="15.75" customHeight="1">
      <c r="A537" s="56"/>
      <c r="B537" s="56"/>
      <c r="C537" s="56"/>
      <c r="D537" s="56"/>
      <c r="E537" s="70"/>
      <c r="F537" s="70"/>
      <c r="G537" s="56"/>
      <c r="H537" s="56"/>
      <c r="I537" s="56"/>
      <c r="J537" s="56"/>
      <c r="K537" s="56"/>
      <c r="L537" s="56"/>
      <c r="M537" s="56"/>
      <c r="N537" s="56"/>
      <c r="O537" s="56"/>
      <c r="P537" s="56"/>
      <c r="Q537" s="56"/>
      <c r="R537" s="56"/>
      <c r="S537" s="56"/>
      <c r="T537" s="56"/>
      <c r="U537" s="56"/>
      <c r="V537" s="56"/>
      <c r="W537" s="56"/>
      <c r="X537" s="56"/>
      <c r="Y537" s="56"/>
      <c r="Z537" s="56"/>
    </row>
    <row r="538" spans="1:26" ht="15.75" customHeight="1">
      <c r="A538" s="56"/>
      <c r="B538" s="56"/>
      <c r="C538" s="56"/>
      <c r="D538" s="56"/>
      <c r="E538" s="70"/>
      <c r="F538" s="70"/>
      <c r="G538" s="56"/>
      <c r="H538" s="56"/>
      <c r="I538" s="56"/>
      <c r="J538" s="56"/>
      <c r="K538" s="56"/>
      <c r="L538" s="56"/>
      <c r="M538" s="56"/>
      <c r="N538" s="56"/>
      <c r="O538" s="56"/>
      <c r="P538" s="56"/>
      <c r="Q538" s="56"/>
      <c r="R538" s="56"/>
      <c r="S538" s="56"/>
      <c r="T538" s="56"/>
      <c r="U538" s="56"/>
      <c r="V538" s="56"/>
      <c r="W538" s="56"/>
      <c r="X538" s="56"/>
      <c r="Y538" s="56"/>
      <c r="Z538" s="56"/>
    </row>
    <row r="539" spans="1:26" ht="15.75" customHeight="1">
      <c r="A539" s="56"/>
      <c r="B539" s="56"/>
      <c r="C539" s="56"/>
      <c r="D539" s="56"/>
      <c r="E539" s="70"/>
      <c r="F539" s="70"/>
      <c r="G539" s="56"/>
      <c r="H539" s="56"/>
      <c r="I539" s="56"/>
      <c r="J539" s="56"/>
      <c r="K539" s="56"/>
      <c r="L539" s="56"/>
      <c r="M539" s="56"/>
      <c r="N539" s="56"/>
      <c r="O539" s="56"/>
      <c r="P539" s="56"/>
      <c r="Q539" s="56"/>
      <c r="R539" s="56"/>
      <c r="S539" s="56"/>
      <c r="T539" s="56"/>
      <c r="U539" s="56"/>
      <c r="V539" s="56"/>
      <c r="W539" s="56"/>
      <c r="X539" s="56"/>
      <c r="Y539" s="56"/>
      <c r="Z539" s="56"/>
    </row>
    <row r="540" spans="1:26" ht="15.75" customHeight="1">
      <c r="A540" s="56"/>
      <c r="B540" s="56"/>
      <c r="C540" s="56"/>
      <c r="D540" s="56"/>
      <c r="E540" s="70"/>
      <c r="F540" s="70"/>
      <c r="G540" s="56"/>
      <c r="H540" s="56"/>
      <c r="I540" s="56"/>
      <c r="J540" s="56"/>
      <c r="K540" s="56"/>
      <c r="L540" s="56"/>
      <c r="M540" s="56"/>
      <c r="N540" s="56"/>
      <c r="O540" s="56"/>
      <c r="P540" s="56"/>
      <c r="Q540" s="56"/>
      <c r="R540" s="56"/>
      <c r="S540" s="56"/>
      <c r="T540" s="56"/>
      <c r="U540" s="56"/>
      <c r="V540" s="56"/>
      <c r="W540" s="56"/>
      <c r="X540" s="56"/>
      <c r="Y540" s="56"/>
      <c r="Z540" s="56"/>
    </row>
    <row r="541" spans="1:26" ht="15.75" customHeight="1">
      <c r="A541" s="56"/>
      <c r="B541" s="56"/>
      <c r="C541" s="56"/>
      <c r="D541" s="56"/>
      <c r="E541" s="70"/>
      <c r="F541" s="70"/>
      <c r="G541" s="56"/>
      <c r="H541" s="56"/>
      <c r="I541" s="56"/>
      <c r="J541" s="56"/>
      <c r="K541" s="56"/>
      <c r="L541" s="56"/>
      <c r="M541" s="56"/>
      <c r="N541" s="56"/>
      <c r="O541" s="56"/>
      <c r="P541" s="56"/>
      <c r="Q541" s="56"/>
      <c r="R541" s="56"/>
      <c r="S541" s="56"/>
      <c r="T541" s="56"/>
      <c r="U541" s="56"/>
      <c r="V541" s="56"/>
      <c r="W541" s="56"/>
      <c r="X541" s="56"/>
      <c r="Y541" s="56"/>
      <c r="Z541" s="56"/>
    </row>
    <row r="542" spans="1:26" ht="15.75" customHeight="1">
      <c r="A542" s="56"/>
      <c r="B542" s="56"/>
      <c r="C542" s="56"/>
      <c r="D542" s="56"/>
      <c r="E542" s="70"/>
      <c r="F542" s="70"/>
      <c r="G542" s="56"/>
      <c r="H542" s="56"/>
      <c r="I542" s="56"/>
      <c r="J542" s="56"/>
      <c r="K542" s="56"/>
      <c r="L542" s="56"/>
      <c r="M542" s="56"/>
      <c r="N542" s="56"/>
      <c r="O542" s="56"/>
      <c r="P542" s="56"/>
      <c r="Q542" s="56"/>
      <c r="R542" s="56"/>
      <c r="S542" s="56"/>
      <c r="T542" s="56"/>
      <c r="U542" s="56"/>
      <c r="V542" s="56"/>
      <c r="W542" s="56"/>
      <c r="X542" s="56"/>
      <c r="Y542" s="56"/>
      <c r="Z542" s="56"/>
    </row>
    <row r="543" spans="1:26" ht="15.75" customHeight="1">
      <c r="A543" s="56"/>
      <c r="B543" s="56"/>
      <c r="C543" s="56"/>
      <c r="D543" s="56"/>
      <c r="E543" s="70"/>
      <c r="F543" s="70"/>
      <c r="G543" s="56"/>
      <c r="H543" s="56"/>
      <c r="I543" s="56"/>
      <c r="J543" s="56"/>
      <c r="K543" s="56"/>
      <c r="L543" s="56"/>
      <c r="M543" s="56"/>
      <c r="N543" s="56"/>
      <c r="O543" s="56"/>
      <c r="P543" s="56"/>
      <c r="Q543" s="56"/>
      <c r="R543" s="56"/>
      <c r="S543" s="56"/>
      <c r="T543" s="56"/>
      <c r="U543" s="56"/>
      <c r="V543" s="56"/>
      <c r="W543" s="56"/>
      <c r="X543" s="56"/>
      <c r="Y543" s="56"/>
      <c r="Z543" s="56"/>
    </row>
    <row r="544" spans="1:26" ht="15.75" customHeight="1">
      <c r="A544" s="56"/>
      <c r="B544" s="56"/>
      <c r="C544" s="56"/>
      <c r="D544" s="56"/>
      <c r="E544" s="70"/>
      <c r="F544" s="70"/>
      <c r="G544" s="56"/>
      <c r="H544" s="56"/>
      <c r="I544" s="56"/>
      <c r="J544" s="56"/>
      <c r="K544" s="56"/>
      <c r="L544" s="56"/>
      <c r="M544" s="56"/>
      <c r="N544" s="56"/>
      <c r="O544" s="56"/>
      <c r="P544" s="56"/>
      <c r="Q544" s="56"/>
      <c r="R544" s="56"/>
      <c r="S544" s="56"/>
      <c r="T544" s="56"/>
      <c r="U544" s="56"/>
      <c r="V544" s="56"/>
      <c r="W544" s="56"/>
      <c r="X544" s="56"/>
      <c r="Y544" s="56"/>
      <c r="Z544" s="56"/>
    </row>
    <row r="545" spans="1:26" ht="15.75" customHeight="1">
      <c r="A545" s="56"/>
      <c r="B545" s="56"/>
      <c r="C545" s="56"/>
      <c r="D545" s="56"/>
      <c r="E545" s="70"/>
      <c r="F545" s="70"/>
      <c r="G545" s="56"/>
      <c r="H545" s="56"/>
      <c r="I545" s="56"/>
      <c r="J545" s="56"/>
      <c r="K545" s="56"/>
      <c r="L545" s="56"/>
      <c r="M545" s="56"/>
      <c r="N545" s="56"/>
      <c r="O545" s="56"/>
      <c r="P545" s="56"/>
      <c r="Q545" s="56"/>
      <c r="R545" s="56"/>
      <c r="S545" s="56"/>
      <c r="T545" s="56"/>
      <c r="U545" s="56"/>
      <c r="V545" s="56"/>
      <c r="W545" s="56"/>
      <c r="X545" s="56"/>
      <c r="Y545" s="56"/>
      <c r="Z545" s="56"/>
    </row>
    <row r="546" spans="1:26" ht="15.75" customHeight="1">
      <c r="A546" s="56"/>
      <c r="B546" s="56"/>
      <c r="C546" s="56"/>
      <c r="D546" s="56"/>
      <c r="E546" s="70"/>
      <c r="F546" s="70"/>
      <c r="G546" s="56"/>
      <c r="H546" s="56"/>
      <c r="I546" s="56"/>
      <c r="J546" s="56"/>
      <c r="K546" s="56"/>
      <c r="L546" s="56"/>
      <c r="M546" s="56"/>
      <c r="N546" s="56"/>
      <c r="O546" s="56"/>
      <c r="P546" s="56"/>
      <c r="Q546" s="56"/>
      <c r="R546" s="56"/>
      <c r="S546" s="56"/>
      <c r="T546" s="56"/>
      <c r="U546" s="56"/>
      <c r="V546" s="56"/>
      <c r="W546" s="56"/>
      <c r="X546" s="56"/>
      <c r="Y546" s="56"/>
      <c r="Z546" s="56"/>
    </row>
    <row r="547" spans="1:26" ht="15.75" customHeight="1">
      <c r="A547" s="56"/>
      <c r="B547" s="56"/>
      <c r="C547" s="56"/>
      <c r="D547" s="56"/>
      <c r="E547" s="70"/>
      <c r="F547" s="70"/>
      <c r="G547" s="56"/>
      <c r="H547" s="56"/>
      <c r="I547" s="56"/>
      <c r="J547" s="56"/>
      <c r="K547" s="56"/>
      <c r="L547" s="56"/>
      <c r="M547" s="56"/>
      <c r="N547" s="56"/>
      <c r="O547" s="56"/>
      <c r="P547" s="56"/>
      <c r="Q547" s="56"/>
      <c r="R547" s="56"/>
      <c r="S547" s="56"/>
      <c r="T547" s="56"/>
      <c r="U547" s="56"/>
      <c r="V547" s="56"/>
      <c r="W547" s="56"/>
      <c r="X547" s="56"/>
      <c r="Y547" s="56"/>
      <c r="Z547" s="56"/>
    </row>
    <row r="548" spans="1:26" ht="15.75" customHeight="1">
      <c r="A548" s="56"/>
      <c r="B548" s="56"/>
      <c r="C548" s="56"/>
      <c r="D548" s="56"/>
      <c r="E548" s="70"/>
      <c r="F548" s="70"/>
      <c r="G548" s="56"/>
      <c r="H548" s="56"/>
      <c r="I548" s="56"/>
      <c r="J548" s="56"/>
      <c r="K548" s="56"/>
      <c r="L548" s="56"/>
      <c r="M548" s="56"/>
      <c r="N548" s="56"/>
      <c r="O548" s="56"/>
      <c r="P548" s="56"/>
      <c r="Q548" s="56"/>
      <c r="R548" s="56"/>
      <c r="S548" s="56"/>
      <c r="T548" s="56"/>
      <c r="U548" s="56"/>
      <c r="V548" s="56"/>
      <c r="W548" s="56"/>
      <c r="X548" s="56"/>
      <c r="Y548" s="56"/>
      <c r="Z548" s="56"/>
    </row>
    <row r="549" spans="1:26" ht="15.75" customHeight="1">
      <c r="A549" s="56"/>
      <c r="B549" s="56"/>
      <c r="C549" s="56"/>
      <c r="D549" s="56"/>
      <c r="E549" s="70"/>
      <c r="F549" s="70"/>
      <c r="G549" s="56"/>
      <c r="H549" s="56"/>
      <c r="I549" s="56"/>
      <c r="J549" s="56"/>
      <c r="K549" s="56"/>
      <c r="L549" s="56"/>
      <c r="M549" s="56"/>
      <c r="N549" s="56"/>
      <c r="O549" s="56"/>
      <c r="P549" s="56"/>
      <c r="Q549" s="56"/>
      <c r="R549" s="56"/>
      <c r="S549" s="56"/>
      <c r="T549" s="56"/>
      <c r="U549" s="56"/>
      <c r="V549" s="56"/>
      <c r="W549" s="56"/>
      <c r="X549" s="56"/>
      <c r="Y549" s="56"/>
      <c r="Z549" s="56"/>
    </row>
    <row r="550" spans="1:26" ht="15.75" customHeight="1">
      <c r="A550" s="56"/>
      <c r="B550" s="56"/>
      <c r="C550" s="56"/>
      <c r="D550" s="56"/>
      <c r="E550" s="70"/>
      <c r="F550" s="70"/>
      <c r="G550" s="56"/>
      <c r="H550" s="56"/>
      <c r="I550" s="56"/>
      <c r="J550" s="56"/>
      <c r="K550" s="56"/>
      <c r="L550" s="56"/>
      <c r="M550" s="56"/>
      <c r="N550" s="56"/>
      <c r="O550" s="56"/>
      <c r="P550" s="56"/>
      <c r="Q550" s="56"/>
      <c r="R550" s="56"/>
      <c r="S550" s="56"/>
      <c r="T550" s="56"/>
      <c r="U550" s="56"/>
      <c r="V550" s="56"/>
      <c r="W550" s="56"/>
      <c r="X550" s="56"/>
      <c r="Y550" s="56"/>
      <c r="Z550" s="56"/>
    </row>
    <row r="551" spans="1:26" ht="15.75" customHeight="1">
      <c r="A551" s="56"/>
      <c r="B551" s="56"/>
      <c r="C551" s="56"/>
      <c r="D551" s="56"/>
      <c r="E551" s="70"/>
      <c r="F551" s="70"/>
      <c r="G551" s="56"/>
      <c r="H551" s="56"/>
      <c r="I551" s="56"/>
      <c r="J551" s="56"/>
      <c r="K551" s="56"/>
      <c r="L551" s="56"/>
      <c r="M551" s="56"/>
      <c r="N551" s="56"/>
      <c r="O551" s="56"/>
      <c r="P551" s="56"/>
      <c r="Q551" s="56"/>
      <c r="R551" s="56"/>
      <c r="S551" s="56"/>
      <c r="T551" s="56"/>
      <c r="U551" s="56"/>
      <c r="V551" s="56"/>
      <c r="W551" s="56"/>
      <c r="X551" s="56"/>
      <c r="Y551" s="56"/>
      <c r="Z551" s="56"/>
    </row>
    <row r="552" spans="1:26" ht="15.75" customHeight="1">
      <c r="A552" s="56"/>
      <c r="B552" s="56"/>
      <c r="C552" s="56"/>
      <c r="D552" s="56"/>
      <c r="E552" s="70"/>
      <c r="F552" s="70"/>
      <c r="G552" s="56"/>
      <c r="H552" s="56"/>
      <c r="I552" s="56"/>
      <c r="J552" s="56"/>
      <c r="K552" s="56"/>
      <c r="L552" s="56"/>
      <c r="M552" s="56"/>
      <c r="N552" s="56"/>
      <c r="O552" s="56"/>
      <c r="P552" s="56"/>
      <c r="Q552" s="56"/>
      <c r="R552" s="56"/>
      <c r="S552" s="56"/>
      <c r="T552" s="56"/>
      <c r="U552" s="56"/>
      <c r="V552" s="56"/>
      <c r="W552" s="56"/>
      <c r="X552" s="56"/>
      <c r="Y552" s="56"/>
      <c r="Z552" s="56"/>
    </row>
    <row r="553" spans="1:26" ht="15.75" customHeight="1">
      <c r="A553" s="56"/>
      <c r="B553" s="56"/>
      <c r="C553" s="56"/>
      <c r="D553" s="56"/>
      <c r="E553" s="70"/>
      <c r="F553" s="70"/>
      <c r="G553" s="56"/>
      <c r="H553" s="56"/>
      <c r="I553" s="56"/>
      <c r="J553" s="56"/>
      <c r="K553" s="56"/>
      <c r="L553" s="56"/>
      <c r="M553" s="56"/>
      <c r="N553" s="56"/>
      <c r="O553" s="56"/>
      <c r="P553" s="56"/>
      <c r="Q553" s="56"/>
      <c r="R553" s="56"/>
      <c r="S553" s="56"/>
      <c r="T553" s="56"/>
      <c r="U553" s="56"/>
      <c r="V553" s="56"/>
      <c r="W553" s="56"/>
      <c r="X553" s="56"/>
      <c r="Y553" s="56"/>
      <c r="Z553" s="56"/>
    </row>
    <row r="554" spans="1:26" ht="15.75" customHeight="1">
      <c r="A554" s="56"/>
      <c r="B554" s="56"/>
      <c r="C554" s="56"/>
      <c r="D554" s="56"/>
      <c r="E554" s="70"/>
      <c r="F554" s="70"/>
      <c r="G554" s="56"/>
      <c r="H554" s="56"/>
      <c r="I554" s="56"/>
      <c r="J554" s="56"/>
      <c r="K554" s="56"/>
      <c r="L554" s="56"/>
      <c r="M554" s="56"/>
      <c r="N554" s="56"/>
      <c r="O554" s="56"/>
      <c r="P554" s="56"/>
      <c r="Q554" s="56"/>
      <c r="R554" s="56"/>
      <c r="S554" s="56"/>
      <c r="T554" s="56"/>
      <c r="U554" s="56"/>
      <c r="V554" s="56"/>
      <c r="W554" s="56"/>
      <c r="X554" s="56"/>
      <c r="Y554" s="56"/>
      <c r="Z554" s="56"/>
    </row>
    <row r="555" spans="1:26" ht="15.75" customHeight="1">
      <c r="A555" s="56"/>
      <c r="B555" s="56"/>
      <c r="C555" s="56"/>
      <c r="D555" s="56"/>
      <c r="E555" s="70"/>
      <c r="F555" s="70"/>
      <c r="G555" s="56"/>
      <c r="H555" s="56"/>
      <c r="I555" s="56"/>
      <c r="J555" s="56"/>
      <c r="K555" s="56"/>
      <c r="L555" s="56"/>
      <c r="M555" s="56"/>
      <c r="N555" s="56"/>
      <c r="O555" s="56"/>
      <c r="P555" s="56"/>
      <c r="Q555" s="56"/>
      <c r="R555" s="56"/>
      <c r="S555" s="56"/>
      <c r="T555" s="56"/>
      <c r="U555" s="56"/>
      <c r="V555" s="56"/>
      <c r="W555" s="56"/>
      <c r="X555" s="56"/>
      <c r="Y555" s="56"/>
      <c r="Z555" s="56"/>
    </row>
    <row r="556" spans="1:26" ht="15.75" customHeight="1">
      <c r="A556" s="56"/>
      <c r="B556" s="56"/>
      <c r="C556" s="56"/>
      <c r="D556" s="56"/>
      <c r="E556" s="70"/>
      <c r="F556" s="70"/>
      <c r="G556" s="56"/>
      <c r="H556" s="56"/>
      <c r="I556" s="56"/>
      <c r="J556" s="56"/>
      <c r="K556" s="56"/>
      <c r="L556" s="56"/>
      <c r="M556" s="56"/>
      <c r="N556" s="56"/>
      <c r="O556" s="56"/>
      <c r="P556" s="56"/>
      <c r="Q556" s="56"/>
      <c r="R556" s="56"/>
      <c r="S556" s="56"/>
      <c r="T556" s="56"/>
      <c r="U556" s="56"/>
      <c r="V556" s="56"/>
      <c r="W556" s="56"/>
      <c r="X556" s="56"/>
      <c r="Y556" s="56"/>
      <c r="Z556" s="56"/>
    </row>
    <row r="557" spans="1:26" ht="15.75" customHeight="1">
      <c r="A557" s="56"/>
      <c r="B557" s="56"/>
      <c r="C557" s="56"/>
      <c r="D557" s="56"/>
      <c r="E557" s="70"/>
      <c r="F557" s="70"/>
      <c r="G557" s="56"/>
      <c r="H557" s="56"/>
      <c r="I557" s="56"/>
      <c r="J557" s="56"/>
      <c r="K557" s="56"/>
      <c r="L557" s="56"/>
      <c r="M557" s="56"/>
      <c r="N557" s="56"/>
      <c r="O557" s="56"/>
      <c r="P557" s="56"/>
      <c r="Q557" s="56"/>
      <c r="R557" s="56"/>
      <c r="S557" s="56"/>
      <c r="T557" s="56"/>
      <c r="U557" s="56"/>
      <c r="V557" s="56"/>
      <c r="W557" s="56"/>
      <c r="X557" s="56"/>
      <c r="Y557" s="56"/>
      <c r="Z557" s="56"/>
    </row>
    <row r="558" spans="1:26" ht="15.75" customHeight="1">
      <c r="A558" s="56"/>
      <c r="B558" s="56"/>
      <c r="C558" s="56"/>
      <c r="D558" s="56"/>
      <c r="E558" s="70"/>
      <c r="F558" s="70"/>
      <c r="G558" s="56"/>
      <c r="H558" s="56"/>
      <c r="I558" s="56"/>
      <c r="J558" s="56"/>
      <c r="K558" s="56"/>
      <c r="L558" s="56"/>
      <c r="M558" s="56"/>
      <c r="N558" s="56"/>
      <c r="O558" s="56"/>
      <c r="P558" s="56"/>
      <c r="Q558" s="56"/>
      <c r="R558" s="56"/>
      <c r="S558" s="56"/>
      <c r="T558" s="56"/>
      <c r="U558" s="56"/>
      <c r="V558" s="56"/>
      <c r="W558" s="56"/>
      <c r="X558" s="56"/>
      <c r="Y558" s="56"/>
      <c r="Z558" s="56"/>
    </row>
    <row r="559" spans="1:26" ht="15.75" customHeight="1">
      <c r="A559" s="56"/>
      <c r="B559" s="56"/>
      <c r="C559" s="56"/>
      <c r="D559" s="56"/>
      <c r="E559" s="70"/>
      <c r="F559" s="70"/>
      <c r="G559" s="56"/>
      <c r="H559" s="56"/>
      <c r="I559" s="56"/>
      <c r="J559" s="56"/>
      <c r="K559" s="56"/>
      <c r="L559" s="56"/>
      <c r="M559" s="56"/>
      <c r="N559" s="56"/>
      <c r="O559" s="56"/>
      <c r="P559" s="56"/>
      <c r="Q559" s="56"/>
      <c r="R559" s="56"/>
      <c r="S559" s="56"/>
      <c r="T559" s="56"/>
      <c r="U559" s="56"/>
      <c r="V559" s="56"/>
      <c r="W559" s="56"/>
      <c r="X559" s="56"/>
      <c r="Y559" s="56"/>
      <c r="Z559" s="56"/>
    </row>
    <row r="560" spans="1:26" ht="15.75" customHeight="1">
      <c r="A560" s="56"/>
      <c r="B560" s="56"/>
      <c r="C560" s="56"/>
      <c r="D560" s="56"/>
      <c r="E560" s="70"/>
      <c r="F560" s="70"/>
      <c r="G560" s="56"/>
      <c r="H560" s="56"/>
      <c r="I560" s="56"/>
      <c r="J560" s="56"/>
      <c r="K560" s="56"/>
      <c r="L560" s="56"/>
      <c r="M560" s="56"/>
      <c r="N560" s="56"/>
      <c r="O560" s="56"/>
      <c r="P560" s="56"/>
      <c r="Q560" s="56"/>
      <c r="R560" s="56"/>
      <c r="S560" s="56"/>
      <c r="T560" s="56"/>
      <c r="U560" s="56"/>
      <c r="V560" s="56"/>
      <c r="W560" s="56"/>
      <c r="X560" s="56"/>
      <c r="Y560" s="56"/>
      <c r="Z560" s="56"/>
    </row>
    <row r="561" spans="1:26" ht="15.75" customHeight="1">
      <c r="A561" s="56"/>
      <c r="B561" s="56"/>
      <c r="C561" s="56"/>
      <c r="D561" s="56"/>
      <c r="E561" s="70"/>
      <c r="F561" s="70"/>
      <c r="G561" s="56"/>
      <c r="H561" s="56"/>
      <c r="I561" s="56"/>
      <c r="J561" s="56"/>
      <c r="K561" s="56"/>
      <c r="L561" s="56"/>
      <c r="M561" s="56"/>
      <c r="N561" s="56"/>
      <c r="O561" s="56"/>
      <c r="P561" s="56"/>
      <c r="Q561" s="56"/>
      <c r="R561" s="56"/>
      <c r="S561" s="56"/>
      <c r="T561" s="56"/>
      <c r="U561" s="56"/>
      <c r="V561" s="56"/>
      <c r="W561" s="56"/>
      <c r="X561" s="56"/>
      <c r="Y561" s="56"/>
      <c r="Z561" s="56"/>
    </row>
    <row r="562" spans="1:26" ht="15.75" customHeight="1">
      <c r="A562" s="56"/>
      <c r="B562" s="56"/>
      <c r="C562" s="56"/>
      <c r="D562" s="56"/>
      <c r="E562" s="70"/>
      <c r="F562" s="70"/>
      <c r="G562" s="56"/>
      <c r="H562" s="56"/>
      <c r="I562" s="56"/>
      <c r="J562" s="56"/>
      <c r="K562" s="56"/>
      <c r="L562" s="56"/>
      <c r="M562" s="56"/>
      <c r="N562" s="56"/>
      <c r="O562" s="56"/>
      <c r="P562" s="56"/>
      <c r="Q562" s="56"/>
      <c r="R562" s="56"/>
      <c r="S562" s="56"/>
      <c r="T562" s="56"/>
      <c r="U562" s="56"/>
      <c r="V562" s="56"/>
      <c r="W562" s="56"/>
      <c r="X562" s="56"/>
      <c r="Y562" s="56"/>
      <c r="Z562" s="56"/>
    </row>
    <row r="563" spans="1:26" ht="15.75" customHeight="1">
      <c r="A563" s="56"/>
      <c r="B563" s="56"/>
      <c r="C563" s="56"/>
      <c r="D563" s="56"/>
      <c r="E563" s="70"/>
      <c r="F563" s="70"/>
      <c r="G563" s="56"/>
      <c r="H563" s="56"/>
      <c r="I563" s="56"/>
      <c r="J563" s="56"/>
      <c r="K563" s="56"/>
      <c r="L563" s="56"/>
      <c r="M563" s="56"/>
      <c r="N563" s="56"/>
      <c r="O563" s="56"/>
      <c r="P563" s="56"/>
      <c r="Q563" s="56"/>
      <c r="R563" s="56"/>
      <c r="S563" s="56"/>
      <c r="T563" s="56"/>
      <c r="U563" s="56"/>
      <c r="V563" s="56"/>
      <c r="W563" s="56"/>
      <c r="X563" s="56"/>
      <c r="Y563" s="56"/>
      <c r="Z563" s="56"/>
    </row>
    <row r="564" spans="1:26" ht="15.75" customHeight="1">
      <c r="A564" s="56"/>
      <c r="B564" s="56"/>
      <c r="C564" s="56"/>
      <c r="D564" s="56"/>
      <c r="E564" s="70"/>
      <c r="F564" s="70"/>
      <c r="G564" s="56"/>
      <c r="H564" s="56"/>
      <c r="I564" s="56"/>
      <c r="J564" s="56"/>
      <c r="K564" s="56"/>
      <c r="L564" s="56"/>
      <c r="M564" s="56"/>
      <c r="N564" s="56"/>
      <c r="O564" s="56"/>
      <c r="P564" s="56"/>
      <c r="Q564" s="56"/>
      <c r="R564" s="56"/>
      <c r="S564" s="56"/>
      <c r="T564" s="56"/>
      <c r="U564" s="56"/>
      <c r="V564" s="56"/>
      <c r="W564" s="56"/>
      <c r="X564" s="56"/>
      <c r="Y564" s="56"/>
      <c r="Z564" s="56"/>
    </row>
    <row r="565" spans="1:26" ht="15.75" customHeight="1">
      <c r="A565" s="56"/>
      <c r="B565" s="56"/>
      <c r="C565" s="56"/>
      <c r="D565" s="56"/>
      <c r="E565" s="70"/>
      <c r="F565" s="70"/>
      <c r="G565" s="56"/>
      <c r="H565" s="56"/>
      <c r="I565" s="56"/>
      <c r="J565" s="56"/>
      <c r="K565" s="56"/>
      <c r="L565" s="56"/>
      <c r="M565" s="56"/>
      <c r="N565" s="56"/>
      <c r="O565" s="56"/>
      <c r="P565" s="56"/>
      <c r="Q565" s="56"/>
      <c r="R565" s="56"/>
      <c r="S565" s="56"/>
      <c r="T565" s="56"/>
      <c r="U565" s="56"/>
      <c r="V565" s="56"/>
      <c r="W565" s="56"/>
      <c r="X565" s="56"/>
      <c r="Y565" s="56"/>
      <c r="Z565" s="56"/>
    </row>
    <row r="566" spans="1:26" ht="15.75" customHeight="1">
      <c r="A566" s="56"/>
      <c r="B566" s="56"/>
      <c r="C566" s="56"/>
      <c r="D566" s="56"/>
      <c r="E566" s="70"/>
      <c r="F566" s="70"/>
      <c r="G566" s="56"/>
      <c r="H566" s="56"/>
      <c r="I566" s="56"/>
      <c r="J566" s="56"/>
      <c r="K566" s="56"/>
      <c r="L566" s="56"/>
      <c r="M566" s="56"/>
      <c r="N566" s="56"/>
      <c r="O566" s="56"/>
      <c r="P566" s="56"/>
      <c r="Q566" s="56"/>
      <c r="R566" s="56"/>
      <c r="S566" s="56"/>
      <c r="T566" s="56"/>
      <c r="U566" s="56"/>
      <c r="V566" s="56"/>
      <c r="W566" s="56"/>
      <c r="X566" s="56"/>
      <c r="Y566" s="56"/>
      <c r="Z566" s="56"/>
    </row>
    <row r="567" spans="1:26" ht="15.75" customHeight="1">
      <c r="A567" s="56"/>
      <c r="B567" s="56"/>
      <c r="C567" s="56"/>
      <c r="D567" s="56"/>
      <c r="E567" s="70"/>
      <c r="F567" s="70"/>
      <c r="G567" s="56"/>
      <c r="H567" s="56"/>
      <c r="I567" s="56"/>
      <c r="J567" s="56"/>
      <c r="K567" s="56"/>
      <c r="L567" s="56"/>
      <c r="M567" s="56"/>
      <c r="N567" s="56"/>
      <c r="O567" s="56"/>
      <c r="P567" s="56"/>
      <c r="Q567" s="56"/>
      <c r="R567" s="56"/>
      <c r="S567" s="56"/>
      <c r="T567" s="56"/>
      <c r="U567" s="56"/>
      <c r="V567" s="56"/>
      <c r="W567" s="56"/>
      <c r="X567" s="56"/>
      <c r="Y567" s="56"/>
      <c r="Z567" s="56"/>
    </row>
    <row r="568" spans="1:26" ht="15.75" customHeight="1">
      <c r="A568" s="56"/>
      <c r="B568" s="56"/>
      <c r="C568" s="56"/>
      <c r="D568" s="56"/>
      <c r="E568" s="70"/>
      <c r="F568" s="70"/>
      <c r="G568" s="56"/>
      <c r="H568" s="56"/>
      <c r="I568" s="56"/>
      <c r="J568" s="56"/>
      <c r="K568" s="56"/>
      <c r="L568" s="56"/>
      <c r="M568" s="56"/>
      <c r="N568" s="56"/>
      <c r="O568" s="56"/>
      <c r="P568" s="56"/>
      <c r="Q568" s="56"/>
      <c r="R568" s="56"/>
      <c r="S568" s="56"/>
      <c r="T568" s="56"/>
      <c r="U568" s="56"/>
      <c r="V568" s="56"/>
      <c r="W568" s="56"/>
      <c r="X568" s="56"/>
      <c r="Y568" s="56"/>
      <c r="Z568" s="56"/>
    </row>
    <row r="569" spans="1:26" ht="15.75" customHeight="1">
      <c r="A569" s="56"/>
      <c r="B569" s="56"/>
      <c r="C569" s="56"/>
      <c r="D569" s="56"/>
      <c r="E569" s="70"/>
      <c r="F569" s="70"/>
      <c r="G569" s="56"/>
      <c r="H569" s="56"/>
      <c r="I569" s="56"/>
      <c r="J569" s="56"/>
      <c r="K569" s="56"/>
      <c r="L569" s="56"/>
      <c r="M569" s="56"/>
      <c r="N569" s="56"/>
      <c r="O569" s="56"/>
      <c r="P569" s="56"/>
      <c r="Q569" s="56"/>
      <c r="R569" s="56"/>
      <c r="S569" s="56"/>
      <c r="T569" s="56"/>
      <c r="U569" s="56"/>
      <c r="V569" s="56"/>
      <c r="W569" s="56"/>
      <c r="X569" s="56"/>
      <c r="Y569" s="56"/>
      <c r="Z569" s="56"/>
    </row>
    <row r="570" spans="1:26" ht="15.75" customHeight="1">
      <c r="A570" s="56"/>
      <c r="B570" s="56"/>
      <c r="C570" s="56"/>
      <c r="D570" s="56"/>
      <c r="E570" s="70"/>
      <c r="F570" s="70"/>
      <c r="G570" s="56"/>
      <c r="H570" s="56"/>
      <c r="I570" s="56"/>
      <c r="J570" s="56"/>
      <c r="K570" s="56"/>
      <c r="L570" s="56"/>
      <c r="M570" s="56"/>
      <c r="N570" s="56"/>
      <c r="O570" s="56"/>
      <c r="P570" s="56"/>
      <c r="Q570" s="56"/>
      <c r="R570" s="56"/>
      <c r="S570" s="56"/>
      <c r="T570" s="56"/>
      <c r="U570" s="56"/>
      <c r="V570" s="56"/>
      <c r="W570" s="56"/>
      <c r="X570" s="56"/>
      <c r="Y570" s="56"/>
      <c r="Z570" s="56"/>
    </row>
    <row r="571" spans="1:26" ht="15.75" customHeight="1">
      <c r="A571" s="56"/>
      <c r="B571" s="56"/>
      <c r="C571" s="56"/>
      <c r="D571" s="56"/>
      <c r="E571" s="70"/>
      <c r="F571" s="70"/>
      <c r="G571" s="56"/>
      <c r="H571" s="56"/>
      <c r="I571" s="56"/>
      <c r="J571" s="56"/>
      <c r="K571" s="56"/>
      <c r="L571" s="56"/>
      <c r="M571" s="56"/>
      <c r="N571" s="56"/>
      <c r="O571" s="56"/>
      <c r="P571" s="56"/>
      <c r="Q571" s="56"/>
      <c r="R571" s="56"/>
      <c r="S571" s="56"/>
      <c r="T571" s="56"/>
      <c r="U571" s="56"/>
      <c r="V571" s="56"/>
      <c r="W571" s="56"/>
      <c r="X571" s="56"/>
      <c r="Y571" s="56"/>
      <c r="Z571" s="56"/>
    </row>
    <row r="572" spans="1:26" ht="15.75" customHeight="1">
      <c r="A572" s="56"/>
      <c r="B572" s="56"/>
      <c r="C572" s="56"/>
      <c r="D572" s="56"/>
      <c r="E572" s="70"/>
      <c r="F572" s="70"/>
      <c r="G572" s="56"/>
      <c r="H572" s="56"/>
      <c r="I572" s="56"/>
      <c r="J572" s="56"/>
      <c r="K572" s="56"/>
      <c r="L572" s="56"/>
      <c r="M572" s="56"/>
      <c r="N572" s="56"/>
      <c r="O572" s="56"/>
      <c r="P572" s="56"/>
      <c r="Q572" s="56"/>
      <c r="R572" s="56"/>
      <c r="S572" s="56"/>
      <c r="T572" s="56"/>
      <c r="U572" s="56"/>
      <c r="V572" s="56"/>
      <c r="W572" s="56"/>
      <c r="X572" s="56"/>
      <c r="Y572" s="56"/>
      <c r="Z572" s="56"/>
    </row>
    <row r="573" spans="1:26" ht="15.75" customHeight="1">
      <c r="A573" s="56"/>
      <c r="B573" s="56"/>
      <c r="C573" s="56"/>
      <c r="D573" s="56"/>
      <c r="E573" s="70"/>
      <c r="F573" s="70"/>
      <c r="G573" s="56"/>
      <c r="H573" s="56"/>
      <c r="I573" s="56"/>
      <c r="J573" s="56"/>
      <c r="K573" s="56"/>
      <c r="L573" s="56"/>
      <c r="M573" s="56"/>
      <c r="N573" s="56"/>
      <c r="O573" s="56"/>
      <c r="P573" s="56"/>
      <c r="Q573" s="56"/>
      <c r="R573" s="56"/>
      <c r="S573" s="56"/>
      <c r="T573" s="56"/>
      <c r="U573" s="56"/>
      <c r="V573" s="56"/>
      <c r="W573" s="56"/>
      <c r="X573" s="56"/>
      <c r="Y573" s="56"/>
      <c r="Z573" s="56"/>
    </row>
    <row r="574" spans="1:26" ht="15.75" customHeight="1">
      <c r="A574" s="56"/>
      <c r="B574" s="56"/>
      <c r="C574" s="56"/>
      <c r="D574" s="56"/>
      <c r="E574" s="70"/>
      <c r="F574" s="70"/>
      <c r="G574" s="56"/>
      <c r="H574" s="56"/>
      <c r="I574" s="56"/>
      <c r="J574" s="56"/>
      <c r="K574" s="56"/>
      <c r="L574" s="56"/>
      <c r="M574" s="56"/>
      <c r="N574" s="56"/>
      <c r="O574" s="56"/>
      <c r="P574" s="56"/>
      <c r="Q574" s="56"/>
      <c r="R574" s="56"/>
      <c r="S574" s="56"/>
      <c r="T574" s="56"/>
      <c r="U574" s="56"/>
      <c r="V574" s="56"/>
      <c r="W574" s="56"/>
      <c r="X574" s="56"/>
      <c r="Y574" s="56"/>
      <c r="Z574" s="56"/>
    </row>
    <row r="575" spans="1:26" ht="15.75" customHeight="1">
      <c r="A575" s="56"/>
      <c r="B575" s="56"/>
      <c r="C575" s="56"/>
      <c r="D575" s="56"/>
      <c r="E575" s="70"/>
      <c r="F575" s="70"/>
      <c r="G575" s="56"/>
      <c r="H575" s="56"/>
      <c r="I575" s="56"/>
      <c r="J575" s="56"/>
      <c r="K575" s="56"/>
      <c r="L575" s="56"/>
      <c r="M575" s="56"/>
      <c r="N575" s="56"/>
      <c r="O575" s="56"/>
      <c r="P575" s="56"/>
      <c r="Q575" s="56"/>
      <c r="R575" s="56"/>
      <c r="S575" s="56"/>
      <c r="T575" s="56"/>
      <c r="U575" s="56"/>
      <c r="V575" s="56"/>
      <c r="W575" s="56"/>
      <c r="X575" s="56"/>
      <c r="Y575" s="56"/>
      <c r="Z575" s="56"/>
    </row>
    <row r="576" spans="1:26" ht="15.75" customHeight="1">
      <c r="A576" s="56"/>
      <c r="B576" s="56"/>
      <c r="C576" s="56"/>
      <c r="D576" s="56"/>
      <c r="E576" s="70"/>
      <c r="F576" s="70"/>
      <c r="G576" s="56"/>
      <c r="H576" s="56"/>
      <c r="I576" s="56"/>
      <c r="J576" s="56"/>
      <c r="K576" s="56"/>
      <c r="L576" s="56"/>
      <c r="M576" s="56"/>
      <c r="N576" s="56"/>
      <c r="O576" s="56"/>
      <c r="P576" s="56"/>
      <c r="Q576" s="56"/>
      <c r="R576" s="56"/>
      <c r="S576" s="56"/>
      <c r="T576" s="56"/>
      <c r="U576" s="56"/>
      <c r="V576" s="56"/>
      <c r="W576" s="56"/>
      <c r="X576" s="56"/>
      <c r="Y576" s="56"/>
      <c r="Z576" s="56"/>
    </row>
    <row r="577" spans="1:26" ht="15.75" customHeight="1">
      <c r="A577" s="56"/>
      <c r="B577" s="56"/>
      <c r="C577" s="56"/>
      <c r="D577" s="56"/>
      <c r="E577" s="70"/>
      <c r="F577" s="70"/>
      <c r="G577" s="56"/>
      <c r="H577" s="56"/>
      <c r="I577" s="56"/>
      <c r="J577" s="56"/>
      <c r="K577" s="56"/>
      <c r="L577" s="56"/>
      <c r="M577" s="56"/>
      <c r="N577" s="56"/>
      <c r="O577" s="56"/>
      <c r="P577" s="56"/>
      <c r="Q577" s="56"/>
      <c r="R577" s="56"/>
      <c r="S577" s="56"/>
      <c r="T577" s="56"/>
      <c r="U577" s="56"/>
      <c r="V577" s="56"/>
      <c r="W577" s="56"/>
      <c r="X577" s="56"/>
      <c r="Y577" s="56"/>
      <c r="Z577" s="56"/>
    </row>
    <row r="578" spans="1:26" ht="15.75" customHeight="1">
      <c r="A578" s="56"/>
      <c r="B578" s="56"/>
      <c r="C578" s="56"/>
      <c r="D578" s="56"/>
      <c r="E578" s="70"/>
      <c r="F578" s="70"/>
      <c r="G578" s="56"/>
      <c r="H578" s="56"/>
      <c r="I578" s="56"/>
      <c r="J578" s="56"/>
      <c r="K578" s="56"/>
      <c r="L578" s="56"/>
      <c r="M578" s="56"/>
      <c r="N578" s="56"/>
      <c r="O578" s="56"/>
      <c r="P578" s="56"/>
      <c r="Q578" s="56"/>
      <c r="R578" s="56"/>
      <c r="S578" s="56"/>
      <c r="T578" s="56"/>
      <c r="U578" s="56"/>
      <c r="V578" s="56"/>
      <c r="W578" s="56"/>
      <c r="X578" s="56"/>
      <c r="Y578" s="56"/>
      <c r="Z578" s="56"/>
    </row>
    <row r="579" spans="1:26" ht="15.75" customHeight="1">
      <c r="A579" s="56"/>
      <c r="B579" s="56"/>
      <c r="C579" s="56"/>
      <c r="D579" s="56"/>
      <c r="E579" s="70"/>
      <c r="F579" s="70"/>
      <c r="G579" s="56"/>
      <c r="H579" s="56"/>
      <c r="I579" s="56"/>
      <c r="J579" s="56"/>
      <c r="K579" s="56"/>
      <c r="L579" s="56"/>
      <c r="M579" s="56"/>
      <c r="N579" s="56"/>
      <c r="O579" s="56"/>
      <c r="P579" s="56"/>
      <c r="Q579" s="56"/>
      <c r="R579" s="56"/>
      <c r="S579" s="56"/>
      <c r="T579" s="56"/>
      <c r="U579" s="56"/>
      <c r="V579" s="56"/>
      <c r="W579" s="56"/>
      <c r="X579" s="56"/>
      <c r="Y579" s="56"/>
      <c r="Z579" s="56"/>
    </row>
    <row r="580" spans="1:26" ht="15.75" customHeight="1">
      <c r="A580" s="56"/>
      <c r="B580" s="56"/>
      <c r="C580" s="56"/>
      <c r="D580" s="56"/>
      <c r="E580" s="70"/>
      <c r="F580" s="70"/>
      <c r="G580" s="56"/>
      <c r="H580" s="56"/>
      <c r="I580" s="56"/>
      <c r="J580" s="56"/>
      <c r="K580" s="56"/>
      <c r="L580" s="56"/>
      <c r="M580" s="56"/>
      <c r="N580" s="56"/>
      <c r="O580" s="56"/>
      <c r="P580" s="56"/>
      <c r="Q580" s="56"/>
      <c r="R580" s="56"/>
      <c r="S580" s="56"/>
      <c r="T580" s="56"/>
      <c r="U580" s="56"/>
      <c r="V580" s="56"/>
      <c r="W580" s="56"/>
      <c r="X580" s="56"/>
      <c r="Y580" s="56"/>
      <c r="Z580" s="56"/>
    </row>
    <row r="581" spans="1:26" ht="15.75" customHeight="1">
      <c r="A581" s="56"/>
      <c r="B581" s="56"/>
      <c r="C581" s="56"/>
      <c r="D581" s="56"/>
      <c r="E581" s="70"/>
      <c r="F581" s="70"/>
      <c r="G581" s="56"/>
      <c r="H581" s="56"/>
      <c r="I581" s="56"/>
      <c r="J581" s="56"/>
      <c r="K581" s="56"/>
      <c r="L581" s="56"/>
      <c r="M581" s="56"/>
      <c r="N581" s="56"/>
      <c r="O581" s="56"/>
      <c r="P581" s="56"/>
      <c r="Q581" s="56"/>
      <c r="R581" s="56"/>
      <c r="S581" s="56"/>
      <c r="T581" s="56"/>
      <c r="U581" s="56"/>
      <c r="V581" s="56"/>
      <c r="W581" s="56"/>
      <c r="X581" s="56"/>
      <c r="Y581" s="56"/>
      <c r="Z581" s="56"/>
    </row>
    <row r="582" spans="1:26" ht="15.75" customHeight="1">
      <c r="A582" s="56"/>
      <c r="B582" s="56"/>
      <c r="C582" s="56"/>
      <c r="D582" s="56"/>
      <c r="E582" s="70"/>
      <c r="F582" s="70"/>
      <c r="G582" s="56"/>
      <c r="H582" s="56"/>
      <c r="I582" s="56"/>
      <c r="J582" s="56"/>
      <c r="K582" s="56"/>
      <c r="L582" s="56"/>
      <c r="M582" s="56"/>
      <c r="N582" s="56"/>
      <c r="O582" s="56"/>
      <c r="P582" s="56"/>
      <c r="Q582" s="56"/>
      <c r="R582" s="56"/>
      <c r="S582" s="56"/>
      <c r="T582" s="56"/>
      <c r="U582" s="56"/>
      <c r="V582" s="56"/>
      <c r="W582" s="56"/>
      <c r="X582" s="56"/>
      <c r="Y582" s="56"/>
      <c r="Z582" s="56"/>
    </row>
    <row r="583" spans="1:26" ht="15.75" customHeight="1">
      <c r="A583" s="56"/>
      <c r="B583" s="56"/>
      <c r="C583" s="56"/>
      <c r="D583" s="56"/>
      <c r="E583" s="70"/>
      <c r="F583" s="70"/>
      <c r="G583" s="56"/>
      <c r="H583" s="56"/>
      <c r="I583" s="56"/>
      <c r="J583" s="56"/>
      <c r="K583" s="56"/>
      <c r="L583" s="56"/>
      <c r="M583" s="56"/>
      <c r="N583" s="56"/>
      <c r="O583" s="56"/>
      <c r="P583" s="56"/>
      <c r="Q583" s="56"/>
      <c r="R583" s="56"/>
      <c r="S583" s="56"/>
      <c r="T583" s="56"/>
      <c r="U583" s="56"/>
      <c r="V583" s="56"/>
      <c r="W583" s="56"/>
      <c r="X583" s="56"/>
      <c r="Y583" s="56"/>
      <c r="Z583" s="56"/>
    </row>
    <row r="584" spans="1:26" ht="15.75" customHeight="1">
      <c r="A584" s="56"/>
      <c r="B584" s="56"/>
      <c r="C584" s="56"/>
      <c r="D584" s="56"/>
      <c r="E584" s="70"/>
      <c r="F584" s="70"/>
      <c r="G584" s="56"/>
      <c r="H584" s="56"/>
      <c r="I584" s="56"/>
      <c r="J584" s="56"/>
      <c r="K584" s="56"/>
      <c r="L584" s="56"/>
      <c r="M584" s="56"/>
      <c r="N584" s="56"/>
      <c r="O584" s="56"/>
      <c r="P584" s="56"/>
      <c r="Q584" s="56"/>
      <c r="R584" s="56"/>
      <c r="S584" s="56"/>
      <c r="T584" s="56"/>
      <c r="U584" s="56"/>
      <c r="V584" s="56"/>
      <c r="W584" s="56"/>
      <c r="X584" s="56"/>
      <c r="Y584" s="56"/>
      <c r="Z584" s="56"/>
    </row>
    <row r="585" spans="1:26" ht="15.75" customHeight="1">
      <c r="A585" s="56"/>
      <c r="B585" s="56"/>
      <c r="C585" s="56"/>
      <c r="D585" s="56"/>
      <c r="E585" s="70"/>
      <c r="F585" s="70"/>
      <c r="G585" s="56"/>
      <c r="H585" s="56"/>
      <c r="I585" s="56"/>
      <c r="J585" s="56"/>
      <c r="K585" s="56"/>
      <c r="L585" s="56"/>
      <c r="M585" s="56"/>
      <c r="N585" s="56"/>
      <c r="O585" s="56"/>
      <c r="P585" s="56"/>
      <c r="Q585" s="56"/>
      <c r="R585" s="56"/>
      <c r="S585" s="56"/>
      <c r="T585" s="56"/>
      <c r="U585" s="56"/>
      <c r="V585" s="56"/>
      <c r="W585" s="56"/>
      <c r="X585" s="56"/>
      <c r="Y585" s="56"/>
      <c r="Z585" s="56"/>
    </row>
    <row r="586" spans="1:26" ht="15.75" customHeight="1">
      <c r="A586" s="56"/>
      <c r="B586" s="56"/>
      <c r="C586" s="56"/>
      <c r="D586" s="56"/>
      <c r="E586" s="70"/>
      <c r="F586" s="70"/>
      <c r="G586" s="56"/>
      <c r="H586" s="56"/>
      <c r="I586" s="56"/>
      <c r="J586" s="56"/>
      <c r="K586" s="56"/>
      <c r="L586" s="56"/>
      <c r="M586" s="56"/>
      <c r="N586" s="56"/>
      <c r="O586" s="56"/>
      <c r="P586" s="56"/>
      <c r="Q586" s="56"/>
      <c r="R586" s="56"/>
      <c r="S586" s="56"/>
      <c r="T586" s="56"/>
      <c r="U586" s="56"/>
      <c r="V586" s="56"/>
      <c r="W586" s="56"/>
      <c r="X586" s="56"/>
      <c r="Y586" s="56"/>
      <c r="Z586" s="56"/>
    </row>
    <row r="587" spans="1:26" ht="15.75" customHeight="1">
      <c r="A587" s="56"/>
      <c r="B587" s="56"/>
      <c r="C587" s="56"/>
      <c r="D587" s="56"/>
      <c r="E587" s="70"/>
      <c r="F587" s="70"/>
      <c r="G587" s="56"/>
      <c r="H587" s="56"/>
      <c r="I587" s="56"/>
      <c r="J587" s="56"/>
      <c r="K587" s="56"/>
      <c r="L587" s="56"/>
      <c r="M587" s="56"/>
      <c r="N587" s="56"/>
      <c r="O587" s="56"/>
      <c r="P587" s="56"/>
      <c r="Q587" s="56"/>
      <c r="R587" s="56"/>
      <c r="S587" s="56"/>
      <c r="T587" s="56"/>
      <c r="U587" s="56"/>
      <c r="V587" s="56"/>
      <c r="W587" s="56"/>
      <c r="X587" s="56"/>
      <c r="Y587" s="56"/>
      <c r="Z587" s="56"/>
    </row>
    <row r="588" spans="1:26" ht="15.75" customHeight="1">
      <c r="A588" s="56"/>
      <c r="B588" s="56"/>
      <c r="C588" s="56"/>
      <c r="D588" s="56"/>
      <c r="E588" s="70"/>
      <c r="F588" s="70"/>
      <c r="G588" s="56"/>
      <c r="H588" s="56"/>
      <c r="I588" s="56"/>
      <c r="J588" s="56"/>
      <c r="K588" s="56"/>
      <c r="L588" s="56"/>
      <c r="M588" s="56"/>
      <c r="N588" s="56"/>
      <c r="O588" s="56"/>
      <c r="P588" s="56"/>
      <c r="Q588" s="56"/>
      <c r="R588" s="56"/>
      <c r="S588" s="56"/>
      <c r="T588" s="56"/>
      <c r="U588" s="56"/>
      <c r="V588" s="56"/>
      <c r="W588" s="56"/>
      <c r="X588" s="56"/>
      <c r="Y588" s="56"/>
      <c r="Z588" s="56"/>
    </row>
    <row r="589" spans="1:26" ht="15.75" customHeight="1">
      <c r="A589" s="56"/>
      <c r="B589" s="56"/>
      <c r="C589" s="56"/>
      <c r="D589" s="56"/>
      <c r="E589" s="70"/>
      <c r="F589" s="70"/>
      <c r="G589" s="56"/>
      <c r="H589" s="56"/>
      <c r="I589" s="56"/>
      <c r="J589" s="56"/>
      <c r="K589" s="56"/>
      <c r="L589" s="56"/>
      <c r="M589" s="56"/>
      <c r="N589" s="56"/>
      <c r="O589" s="56"/>
      <c r="P589" s="56"/>
      <c r="Q589" s="56"/>
      <c r="R589" s="56"/>
      <c r="S589" s="56"/>
      <c r="T589" s="56"/>
      <c r="U589" s="56"/>
      <c r="V589" s="56"/>
      <c r="W589" s="56"/>
      <c r="X589" s="56"/>
      <c r="Y589" s="56"/>
      <c r="Z589" s="56"/>
    </row>
    <row r="590" spans="1:26" ht="15.75" customHeight="1">
      <c r="A590" s="56"/>
      <c r="B590" s="56"/>
      <c r="C590" s="56"/>
      <c r="D590" s="56"/>
      <c r="E590" s="70"/>
      <c r="F590" s="70"/>
      <c r="G590" s="56"/>
      <c r="H590" s="56"/>
      <c r="I590" s="56"/>
      <c r="J590" s="56"/>
      <c r="K590" s="56"/>
      <c r="L590" s="56"/>
      <c r="M590" s="56"/>
      <c r="N590" s="56"/>
      <c r="O590" s="56"/>
      <c r="P590" s="56"/>
      <c r="Q590" s="56"/>
      <c r="R590" s="56"/>
      <c r="S590" s="56"/>
      <c r="T590" s="56"/>
      <c r="U590" s="56"/>
      <c r="V590" s="56"/>
      <c r="W590" s="56"/>
      <c r="X590" s="56"/>
      <c r="Y590" s="56"/>
      <c r="Z590" s="56"/>
    </row>
    <row r="591" spans="1:26" ht="15.75" customHeight="1">
      <c r="A591" s="56"/>
      <c r="B591" s="56"/>
      <c r="C591" s="56"/>
      <c r="D591" s="56"/>
      <c r="E591" s="70"/>
      <c r="F591" s="70"/>
      <c r="G591" s="56"/>
      <c r="H591" s="56"/>
      <c r="I591" s="56"/>
      <c r="J591" s="56"/>
      <c r="K591" s="56"/>
      <c r="L591" s="56"/>
      <c r="M591" s="56"/>
      <c r="N591" s="56"/>
      <c r="O591" s="56"/>
      <c r="P591" s="56"/>
      <c r="Q591" s="56"/>
      <c r="R591" s="56"/>
      <c r="S591" s="56"/>
      <c r="T591" s="56"/>
      <c r="U591" s="56"/>
      <c r="V591" s="56"/>
      <c r="W591" s="56"/>
      <c r="X591" s="56"/>
      <c r="Y591" s="56"/>
      <c r="Z591" s="56"/>
    </row>
    <row r="592" spans="1:26" ht="15.75" customHeight="1">
      <c r="A592" s="56"/>
      <c r="B592" s="56"/>
      <c r="C592" s="56"/>
      <c r="D592" s="56"/>
      <c r="E592" s="70"/>
      <c r="F592" s="70"/>
      <c r="G592" s="56"/>
      <c r="H592" s="56"/>
      <c r="I592" s="56"/>
      <c r="J592" s="56"/>
      <c r="K592" s="56"/>
      <c r="L592" s="56"/>
      <c r="M592" s="56"/>
      <c r="N592" s="56"/>
      <c r="O592" s="56"/>
      <c r="P592" s="56"/>
      <c r="Q592" s="56"/>
      <c r="R592" s="56"/>
      <c r="S592" s="56"/>
      <c r="T592" s="56"/>
      <c r="U592" s="56"/>
      <c r="V592" s="56"/>
      <c r="W592" s="56"/>
      <c r="X592" s="56"/>
      <c r="Y592" s="56"/>
      <c r="Z592" s="56"/>
    </row>
    <row r="593" spans="1:26" ht="15.75" customHeight="1">
      <c r="A593" s="56"/>
      <c r="B593" s="56"/>
      <c r="C593" s="56"/>
      <c r="D593" s="56"/>
      <c r="E593" s="70"/>
      <c r="F593" s="70"/>
      <c r="G593" s="56"/>
      <c r="H593" s="56"/>
      <c r="I593" s="56"/>
      <c r="J593" s="56"/>
      <c r="K593" s="56"/>
      <c r="L593" s="56"/>
      <c r="M593" s="56"/>
      <c r="N593" s="56"/>
      <c r="O593" s="56"/>
      <c r="P593" s="56"/>
      <c r="Q593" s="56"/>
      <c r="R593" s="56"/>
      <c r="S593" s="56"/>
      <c r="T593" s="56"/>
      <c r="U593" s="56"/>
      <c r="V593" s="56"/>
      <c r="W593" s="56"/>
      <c r="X593" s="56"/>
      <c r="Y593" s="56"/>
      <c r="Z593" s="56"/>
    </row>
    <row r="594" spans="1:26" ht="15.75" customHeight="1">
      <c r="A594" s="56"/>
      <c r="B594" s="56"/>
      <c r="C594" s="56"/>
      <c r="D594" s="56"/>
      <c r="E594" s="70"/>
      <c r="F594" s="70"/>
      <c r="G594" s="56"/>
      <c r="H594" s="56"/>
      <c r="I594" s="56"/>
      <c r="J594" s="56"/>
      <c r="K594" s="56"/>
      <c r="L594" s="56"/>
      <c r="M594" s="56"/>
      <c r="N594" s="56"/>
      <c r="O594" s="56"/>
      <c r="P594" s="56"/>
      <c r="Q594" s="56"/>
      <c r="R594" s="56"/>
      <c r="S594" s="56"/>
      <c r="T594" s="56"/>
      <c r="U594" s="56"/>
      <c r="V594" s="56"/>
      <c r="W594" s="56"/>
      <c r="X594" s="56"/>
      <c r="Y594" s="56"/>
      <c r="Z594" s="56"/>
    </row>
    <row r="595" spans="1:26" ht="15.75" customHeight="1">
      <c r="A595" s="56"/>
      <c r="B595" s="56"/>
      <c r="C595" s="56"/>
      <c r="D595" s="56"/>
      <c r="E595" s="70"/>
      <c r="F595" s="70"/>
      <c r="G595" s="56"/>
      <c r="H595" s="56"/>
      <c r="I595" s="56"/>
      <c r="J595" s="56"/>
      <c r="K595" s="56"/>
      <c r="L595" s="56"/>
      <c r="M595" s="56"/>
      <c r="N595" s="56"/>
      <c r="O595" s="56"/>
      <c r="P595" s="56"/>
      <c r="Q595" s="56"/>
      <c r="R595" s="56"/>
      <c r="S595" s="56"/>
      <c r="T595" s="56"/>
      <c r="U595" s="56"/>
      <c r="V595" s="56"/>
      <c r="W595" s="56"/>
      <c r="X595" s="56"/>
      <c r="Y595" s="56"/>
      <c r="Z595" s="56"/>
    </row>
    <row r="596" spans="1:26" ht="15.75" customHeight="1">
      <c r="A596" s="56"/>
      <c r="B596" s="56"/>
      <c r="C596" s="56"/>
      <c r="D596" s="56"/>
      <c r="E596" s="70"/>
      <c r="F596" s="70"/>
      <c r="G596" s="56"/>
      <c r="H596" s="56"/>
      <c r="I596" s="56"/>
      <c r="J596" s="56"/>
      <c r="K596" s="56"/>
      <c r="L596" s="56"/>
      <c r="M596" s="56"/>
      <c r="N596" s="56"/>
      <c r="O596" s="56"/>
      <c r="P596" s="56"/>
      <c r="Q596" s="56"/>
      <c r="R596" s="56"/>
      <c r="S596" s="56"/>
      <c r="T596" s="56"/>
      <c r="U596" s="56"/>
      <c r="V596" s="56"/>
      <c r="W596" s="56"/>
      <c r="X596" s="56"/>
      <c r="Y596" s="56"/>
      <c r="Z596" s="56"/>
    </row>
    <row r="597" spans="1:26" ht="15.75" customHeight="1">
      <c r="A597" s="56"/>
      <c r="B597" s="56"/>
      <c r="C597" s="56"/>
      <c r="D597" s="56"/>
      <c r="E597" s="70"/>
      <c r="F597" s="70"/>
      <c r="G597" s="56"/>
      <c r="H597" s="56"/>
      <c r="I597" s="56"/>
      <c r="J597" s="56"/>
      <c r="K597" s="56"/>
      <c r="L597" s="56"/>
      <c r="M597" s="56"/>
      <c r="N597" s="56"/>
      <c r="O597" s="56"/>
      <c r="P597" s="56"/>
      <c r="Q597" s="56"/>
      <c r="R597" s="56"/>
      <c r="S597" s="56"/>
      <c r="T597" s="56"/>
      <c r="U597" s="56"/>
      <c r="V597" s="56"/>
      <c r="W597" s="56"/>
      <c r="X597" s="56"/>
      <c r="Y597" s="56"/>
      <c r="Z597" s="56"/>
    </row>
    <row r="598" spans="1:26" ht="15.75" customHeight="1">
      <c r="A598" s="56"/>
      <c r="B598" s="56"/>
      <c r="C598" s="56"/>
      <c r="D598" s="56"/>
      <c r="E598" s="70"/>
      <c r="F598" s="70"/>
      <c r="G598" s="56"/>
      <c r="H598" s="56"/>
      <c r="I598" s="56"/>
      <c r="J598" s="56"/>
      <c r="K598" s="56"/>
      <c r="L598" s="56"/>
      <c r="M598" s="56"/>
      <c r="N598" s="56"/>
      <c r="O598" s="56"/>
      <c r="P598" s="56"/>
      <c r="Q598" s="56"/>
      <c r="R598" s="56"/>
      <c r="S598" s="56"/>
      <c r="T598" s="56"/>
      <c r="U598" s="56"/>
      <c r="V598" s="56"/>
      <c r="W598" s="56"/>
      <c r="X598" s="56"/>
      <c r="Y598" s="56"/>
      <c r="Z598" s="56"/>
    </row>
    <row r="599" spans="1:26" ht="15.75" customHeight="1">
      <c r="A599" s="56"/>
      <c r="B599" s="56"/>
      <c r="C599" s="56"/>
      <c r="D599" s="56"/>
      <c r="E599" s="70"/>
      <c r="F599" s="70"/>
      <c r="G599" s="56"/>
      <c r="H599" s="56"/>
      <c r="I599" s="56"/>
      <c r="J599" s="56"/>
      <c r="K599" s="56"/>
      <c r="L599" s="56"/>
      <c r="M599" s="56"/>
      <c r="N599" s="56"/>
      <c r="O599" s="56"/>
      <c r="P599" s="56"/>
      <c r="Q599" s="56"/>
      <c r="R599" s="56"/>
      <c r="S599" s="56"/>
      <c r="T599" s="56"/>
      <c r="U599" s="56"/>
      <c r="V599" s="56"/>
      <c r="W599" s="56"/>
      <c r="X599" s="56"/>
      <c r="Y599" s="56"/>
      <c r="Z599" s="56"/>
    </row>
    <row r="600" spans="1:26" ht="15.75" customHeight="1">
      <c r="A600" s="56"/>
      <c r="B600" s="56"/>
      <c r="C600" s="56"/>
      <c r="D600" s="56"/>
      <c r="E600" s="70"/>
      <c r="F600" s="70"/>
      <c r="G600" s="56"/>
      <c r="H600" s="56"/>
      <c r="I600" s="56"/>
      <c r="J600" s="56"/>
      <c r="K600" s="56"/>
      <c r="L600" s="56"/>
      <c r="M600" s="56"/>
      <c r="N600" s="56"/>
      <c r="O600" s="56"/>
      <c r="P600" s="56"/>
      <c r="Q600" s="56"/>
      <c r="R600" s="56"/>
      <c r="S600" s="56"/>
      <c r="T600" s="56"/>
      <c r="U600" s="56"/>
      <c r="V600" s="56"/>
      <c r="W600" s="56"/>
      <c r="X600" s="56"/>
      <c r="Y600" s="56"/>
      <c r="Z600" s="56"/>
    </row>
    <row r="601" spans="1:26" ht="15.75" customHeight="1">
      <c r="A601" s="56"/>
      <c r="B601" s="56"/>
      <c r="C601" s="56"/>
      <c r="D601" s="56"/>
      <c r="E601" s="70"/>
      <c r="F601" s="70"/>
      <c r="G601" s="56"/>
      <c r="H601" s="56"/>
      <c r="I601" s="56"/>
      <c r="J601" s="56"/>
      <c r="K601" s="56"/>
      <c r="L601" s="56"/>
      <c r="M601" s="56"/>
      <c r="N601" s="56"/>
      <c r="O601" s="56"/>
      <c r="P601" s="56"/>
      <c r="Q601" s="56"/>
      <c r="R601" s="56"/>
      <c r="S601" s="56"/>
      <c r="T601" s="56"/>
      <c r="U601" s="56"/>
      <c r="V601" s="56"/>
      <c r="W601" s="56"/>
      <c r="X601" s="56"/>
      <c r="Y601" s="56"/>
      <c r="Z601" s="56"/>
    </row>
    <row r="602" spans="1:26" ht="15.75" customHeight="1">
      <c r="A602" s="56"/>
      <c r="B602" s="56"/>
      <c r="C602" s="56"/>
      <c r="D602" s="56"/>
      <c r="E602" s="70"/>
      <c r="F602" s="70"/>
      <c r="G602" s="56"/>
      <c r="H602" s="56"/>
      <c r="I602" s="56"/>
      <c r="J602" s="56"/>
      <c r="K602" s="56"/>
      <c r="L602" s="56"/>
      <c r="M602" s="56"/>
      <c r="N602" s="56"/>
      <c r="O602" s="56"/>
      <c r="P602" s="56"/>
      <c r="Q602" s="56"/>
      <c r="R602" s="56"/>
      <c r="S602" s="56"/>
      <c r="T602" s="56"/>
      <c r="U602" s="56"/>
      <c r="V602" s="56"/>
      <c r="W602" s="56"/>
      <c r="X602" s="56"/>
      <c r="Y602" s="56"/>
      <c r="Z602" s="56"/>
    </row>
    <row r="603" spans="1:26" ht="15.75" customHeight="1">
      <c r="A603" s="56"/>
      <c r="B603" s="56"/>
      <c r="C603" s="56"/>
      <c r="D603" s="56"/>
      <c r="E603" s="70"/>
      <c r="F603" s="70"/>
      <c r="G603" s="56"/>
      <c r="H603" s="56"/>
      <c r="I603" s="56"/>
      <c r="J603" s="56"/>
      <c r="K603" s="56"/>
      <c r="L603" s="56"/>
      <c r="M603" s="56"/>
      <c r="N603" s="56"/>
      <c r="O603" s="56"/>
      <c r="P603" s="56"/>
      <c r="Q603" s="56"/>
      <c r="R603" s="56"/>
      <c r="S603" s="56"/>
      <c r="T603" s="56"/>
      <c r="U603" s="56"/>
      <c r="V603" s="56"/>
      <c r="W603" s="56"/>
      <c r="X603" s="56"/>
      <c r="Y603" s="56"/>
      <c r="Z603" s="56"/>
    </row>
    <row r="604" spans="1:26" ht="15.75" customHeight="1">
      <c r="A604" s="56"/>
      <c r="B604" s="56"/>
      <c r="C604" s="56"/>
      <c r="D604" s="56"/>
      <c r="E604" s="70"/>
      <c r="F604" s="70"/>
      <c r="G604" s="56"/>
      <c r="H604" s="56"/>
      <c r="I604" s="56"/>
      <c r="J604" s="56"/>
      <c r="K604" s="56"/>
      <c r="L604" s="56"/>
      <c r="M604" s="56"/>
      <c r="N604" s="56"/>
      <c r="O604" s="56"/>
      <c r="P604" s="56"/>
      <c r="Q604" s="56"/>
      <c r="R604" s="56"/>
      <c r="S604" s="56"/>
      <c r="T604" s="56"/>
      <c r="U604" s="56"/>
      <c r="V604" s="56"/>
      <c r="W604" s="56"/>
      <c r="X604" s="56"/>
      <c r="Y604" s="56"/>
      <c r="Z604" s="56"/>
    </row>
    <row r="605" spans="1:26" ht="15.75" customHeight="1">
      <c r="A605" s="56"/>
      <c r="B605" s="56"/>
      <c r="C605" s="56"/>
      <c r="D605" s="56"/>
      <c r="E605" s="70"/>
      <c r="F605" s="70"/>
      <c r="G605" s="56"/>
      <c r="H605" s="56"/>
      <c r="I605" s="56"/>
      <c r="J605" s="56"/>
      <c r="K605" s="56"/>
      <c r="L605" s="56"/>
      <c r="M605" s="56"/>
      <c r="N605" s="56"/>
      <c r="O605" s="56"/>
      <c r="P605" s="56"/>
      <c r="Q605" s="56"/>
      <c r="R605" s="56"/>
      <c r="S605" s="56"/>
      <c r="T605" s="56"/>
      <c r="U605" s="56"/>
      <c r="V605" s="56"/>
      <c r="W605" s="56"/>
      <c r="X605" s="56"/>
      <c r="Y605" s="56"/>
      <c r="Z605" s="56"/>
    </row>
    <row r="606" spans="1:26" ht="15.75" customHeight="1">
      <c r="A606" s="56"/>
      <c r="B606" s="56"/>
      <c r="C606" s="56"/>
      <c r="D606" s="56"/>
      <c r="E606" s="70"/>
      <c r="F606" s="70"/>
      <c r="G606" s="56"/>
      <c r="H606" s="56"/>
      <c r="I606" s="56"/>
      <c r="J606" s="56"/>
      <c r="K606" s="56"/>
      <c r="L606" s="56"/>
      <c r="M606" s="56"/>
      <c r="N606" s="56"/>
      <c r="O606" s="56"/>
      <c r="P606" s="56"/>
      <c r="Q606" s="56"/>
      <c r="R606" s="56"/>
      <c r="S606" s="56"/>
      <c r="T606" s="56"/>
      <c r="U606" s="56"/>
      <c r="V606" s="56"/>
      <c r="W606" s="56"/>
      <c r="X606" s="56"/>
      <c r="Y606" s="56"/>
      <c r="Z606" s="56"/>
    </row>
    <row r="607" spans="1:26" ht="15.75" customHeight="1">
      <c r="A607" s="56"/>
      <c r="B607" s="56"/>
      <c r="C607" s="56"/>
      <c r="D607" s="56"/>
      <c r="E607" s="70"/>
      <c r="F607" s="70"/>
      <c r="G607" s="56"/>
      <c r="H607" s="56"/>
      <c r="I607" s="56"/>
      <c r="J607" s="56"/>
      <c r="K607" s="56"/>
      <c r="L607" s="56"/>
      <c r="M607" s="56"/>
      <c r="N607" s="56"/>
      <c r="O607" s="56"/>
      <c r="P607" s="56"/>
      <c r="Q607" s="56"/>
      <c r="R607" s="56"/>
      <c r="S607" s="56"/>
      <c r="T607" s="56"/>
      <c r="U607" s="56"/>
      <c r="V607" s="56"/>
      <c r="W607" s="56"/>
      <c r="X607" s="56"/>
      <c r="Y607" s="56"/>
      <c r="Z607" s="56"/>
    </row>
    <row r="608" spans="1:26" ht="15.75" customHeight="1">
      <c r="A608" s="56"/>
      <c r="B608" s="56"/>
      <c r="C608" s="56"/>
      <c r="D608" s="56"/>
      <c r="E608" s="70"/>
      <c r="F608" s="70"/>
      <c r="G608" s="56"/>
      <c r="H608" s="56"/>
      <c r="I608" s="56"/>
      <c r="J608" s="56"/>
      <c r="K608" s="56"/>
      <c r="L608" s="56"/>
      <c r="M608" s="56"/>
      <c r="N608" s="56"/>
      <c r="O608" s="56"/>
      <c r="P608" s="56"/>
      <c r="Q608" s="56"/>
      <c r="R608" s="56"/>
      <c r="S608" s="56"/>
      <c r="T608" s="56"/>
      <c r="U608" s="56"/>
      <c r="V608" s="56"/>
      <c r="W608" s="56"/>
      <c r="X608" s="56"/>
      <c r="Y608" s="56"/>
      <c r="Z608" s="56"/>
    </row>
    <row r="609" spans="1:26" ht="15.75" customHeight="1">
      <c r="A609" s="56"/>
      <c r="B609" s="56"/>
      <c r="C609" s="56"/>
      <c r="D609" s="56"/>
      <c r="E609" s="70"/>
      <c r="F609" s="70"/>
      <c r="G609" s="56"/>
      <c r="H609" s="56"/>
      <c r="I609" s="56"/>
      <c r="J609" s="56"/>
      <c r="K609" s="56"/>
      <c r="L609" s="56"/>
      <c r="M609" s="56"/>
      <c r="N609" s="56"/>
      <c r="O609" s="56"/>
      <c r="P609" s="56"/>
      <c r="Q609" s="56"/>
      <c r="R609" s="56"/>
      <c r="S609" s="56"/>
      <c r="T609" s="56"/>
      <c r="U609" s="56"/>
      <c r="V609" s="56"/>
      <c r="W609" s="56"/>
      <c r="X609" s="56"/>
      <c r="Y609" s="56"/>
      <c r="Z609" s="56"/>
    </row>
    <row r="610" spans="1:26" ht="15.75" customHeight="1">
      <c r="A610" s="56"/>
      <c r="B610" s="56"/>
      <c r="C610" s="56"/>
      <c r="D610" s="56"/>
      <c r="E610" s="70"/>
      <c r="F610" s="70"/>
      <c r="G610" s="56"/>
      <c r="H610" s="56"/>
      <c r="I610" s="56"/>
      <c r="J610" s="56"/>
      <c r="K610" s="56"/>
      <c r="L610" s="56"/>
      <c r="M610" s="56"/>
      <c r="N610" s="56"/>
      <c r="O610" s="56"/>
      <c r="P610" s="56"/>
      <c r="Q610" s="56"/>
      <c r="R610" s="56"/>
      <c r="S610" s="56"/>
      <c r="T610" s="56"/>
      <c r="U610" s="56"/>
      <c r="V610" s="56"/>
      <c r="W610" s="56"/>
      <c r="X610" s="56"/>
      <c r="Y610" s="56"/>
      <c r="Z610" s="56"/>
    </row>
    <row r="611" spans="1:26" ht="15.75" customHeight="1">
      <c r="A611" s="56"/>
      <c r="B611" s="56"/>
      <c r="C611" s="56"/>
      <c r="D611" s="56"/>
      <c r="E611" s="70"/>
      <c r="F611" s="70"/>
      <c r="G611" s="56"/>
      <c r="H611" s="56"/>
      <c r="I611" s="56"/>
      <c r="J611" s="56"/>
      <c r="K611" s="56"/>
      <c r="L611" s="56"/>
      <c r="M611" s="56"/>
      <c r="N611" s="56"/>
      <c r="O611" s="56"/>
      <c r="P611" s="56"/>
      <c r="Q611" s="56"/>
      <c r="R611" s="56"/>
      <c r="S611" s="56"/>
      <c r="T611" s="56"/>
      <c r="U611" s="56"/>
      <c r="V611" s="56"/>
      <c r="W611" s="56"/>
      <c r="X611" s="56"/>
      <c r="Y611" s="56"/>
      <c r="Z611" s="56"/>
    </row>
    <row r="612" spans="1:26" ht="15.75" customHeight="1">
      <c r="A612" s="56"/>
      <c r="B612" s="56"/>
      <c r="C612" s="56"/>
      <c r="D612" s="56"/>
      <c r="E612" s="70"/>
      <c r="F612" s="70"/>
      <c r="G612" s="56"/>
      <c r="H612" s="56"/>
      <c r="I612" s="56"/>
      <c r="J612" s="56"/>
      <c r="K612" s="56"/>
      <c r="L612" s="56"/>
      <c r="M612" s="56"/>
      <c r="N612" s="56"/>
      <c r="O612" s="56"/>
      <c r="P612" s="56"/>
      <c r="Q612" s="56"/>
      <c r="R612" s="56"/>
      <c r="S612" s="56"/>
      <c r="T612" s="56"/>
      <c r="U612" s="56"/>
      <c r="V612" s="56"/>
      <c r="W612" s="56"/>
      <c r="X612" s="56"/>
      <c r="Y612" s="56"/>
      <c r="Z612" s="56"/>
    </row>
    <row r="613" spans="1:26" ht="15.75" customHeight="1">
      <c r="A613" s="56"/>
      <c r="B613" s="56"/>
      <c r="C613" s="56"/>
      <c r="D613" s="56"/>
      <c r="E613" s="70"/>
      <c r="F613" s="70"/>
      <c r="G613" s="56"/>
      <c r="H613" s="56"/>
      <c r="I613" s="56"/>
      <c r="J613" s="56"/>
      <c r="K613" s="56"/>
      <c r="L613" s="56"/>
      <c r="M613" s="56"/>
      <c r="N613" s="56"/>
      <c r="O613" s="56"/>
      <c r="P613" s="56"/>
      <c r="Q613" s="56"/>
      <c r="R613" s="56"/>
      <c r="S613" s="56"/>
      <c r="T613" s="56"/>
      <c r="U613" s="56"/>
      <c r="V613" s="56"/>
      <c r="W613" s="56"/>
      <c r="X613" s="56"/>
      <c r="Y613" s="56"/>
      <c r="Z613" s="56"/>
    </row>
    <row r="614" spans="1:26" ht="15.75" customHeight="1">
      <c r="A614" s="56"/>
      <c r="B614" s="56"/>
      <c r="C614" s="56"/>
      <c r="D614" s="56"/>
      <c r="E614" s="70"/>
      <c r="F614" s="70"/>
      <c r="G614" s="56"/>
      <c r="H614" s="56"/>
      <c r="I614" s="56"/>
      <c r="J614" s="56"/>
      <c r="K614" s="56"/>
      <c r="L614" s="56"/>
      <c r="M614" s="56"/>
      <c r="N614" s="56"/>
      <c r="O614" s="56"/>
      <c r="P614" s="56"/>
      <c r="Q614" s="56"/>
      <c r="R614" s="56"/>
      <c r="S614" s="56"/>
      <c r="T614" s="56"/>
      <c r="U614" s="56"/>
      <c r="V614" s="56"/>
      <c r="W614" s="56"/>
      <c r="X614" s="56"/>
      <c r="Y614" s="56"/>
      <c r="Z614" s="56"/>
    </row>
    <row r="615" spans="1:26" ht="15.75" customHeight="1">
      <c r="A615" s="56"/>
      <c r="B615" s="56"/>
      <c r="C615" s="56"/>
      <c r="D615" s="56"/>
      <c r="E615" s="70"/>
      <c r="F615" s="70"/>
      <c r="G615" s="56"/>
      <c r="H615" s="56"/>
      <c r="I615" s="56"/>
      <c r="J615" s="56"/>
      <c r="K615" s="56"/>
      <c r="L615" s="56"/>
      <c r="M615" s="56"/>
      <c r="N615" s="56"/>
      <c r="O615" s="56"/>
      <c r="P615" s="56"/>
      <c r="Q615" s="56"/>
      <c r="R615" s="56"/>
      <c r="S615" s="56"/>
      <c r="T615" s="56"/>
      <c r="U615" s="56"/>
      <c r="V615" s="56"/>
      <c r="W615" s="56"/>
      <c r="X615" s="56"/>
      <c r="Y615" s="56"/>
      <c r="Z615" s="56"/>
    </row>
    <row r="616" spans="1:26" ht="15.75" customHeight="1">
      <c r="A616" s="56"/>
      <c r="B616" s="56"/>
      <c r="C616" s="56"/>
      <c r="D616" s="56"/>
      <c r="E616" s="70"/>
      <c r="F616" s="70"/>
      <c r="G616" s="56"/>
      <c r="H616" s="56"/>
      <c r="I616" s="56"/>
      <c r="J616" s="56"/>
      <c r="K616" s="56"/>
      <c r="L616" s="56"/>
      <c r="M616" s="56"/>
      <c r="N616" s="56"/>
      <c r="O616" s="56"/>
      <c r="P616" s="56"/>
      <c r="Q616" s="56"/>
      <c r="R616" s="56"/>
      <c r="S616" s="56"/>
      <c r="T616" s="56"/>
      <c r="U616" s="56"/>
      <c r="V616" s="56"/>
      <c r="W616" s="56"/>
      <c r="X616" s="56"/>
      <c r="Y616" s="56"/>
      <c r="Z616" s="56"/>
    </row>
    <row r="617" spans="1:26" ht="15.75" customHeight="1">
      <c r="A617" s="56"/>
      <c r="B617" s="56"/>
      <c r="C617" s="56"/>
      <c r="D617" s="56"/>
      <c r="E617" s="70"/>
      <c r="F617" s="70"/>
      <c r="G617" s="56"/>
      <c r="H617" s="56"/>
      <c r="I617" s="56"/>
      <c r="J617" s="56"/>
      <c r="K617" s="56"/>
      <c r="L617" s="56"/>
      <c r="M617" s="56"/>
      <c r="N617" s="56"/>
      <c r="O617" s="56"/>
      <c r="P617" s="56"/>
      <c r="Q617" s="56"/>
      <c r="R617" s="56"/>
      <c r="S617" s="56"/>
      <c r="T617" s="56"/>
      <c r="U617" s="56"/>
      <c r="V617" s="56"/>
      <c r="W617" s="56"/>
      <c r="X617" s="56"/>
      <c r="Y617" s="56"/>
      <c r="Z617" s="56"/>
    </row>
    <row r="618" spans="1:26" ht="15.75" customHeight="1">
      <c r="A618" s="56"/>
      <c r="B618" s="56"/>
      <c r="C618" s="56"/>
      <c r="D618" s="56"/>
      <c r="E618" s="70"/>
      <c r="F618" s="70"/>
      <c r="G618" s="56"/>
      <c r="H618" s="56"/>
      <c r="I618" s="56"/>
      <c r="J618" s="56"/>
      <c r="K618" s="56"/>
      <c r="L618" s="56"/>
      <c r="M618" s="56"/>
      <c r="N618" s="56"/>
      <c r="O618" s="56"/>
      <c r="P618" s="56"/>
      <c r="Q618" s="56"/>
      <c r="R618" s="56"/>
      <c r="S618" s="56"/>
      <c r="T618" s="56"/>
      <c r="U618" s="56"/>
      <c r="V618" s="56"/>
      <c r="W618" s="56"/>
      <c r="X618" s="56"/>
      <c r="Y618" s="56"/>
      <c r="Z618" s="56"/>
    </row>
    <row r="619" spans="1:26" ht="15.75" customHeight="1">
      <c r="A619" s="56"/>
      <c r="B619" s="56"/>
      <c r="C619" s="56"/>
      <c r="D619" s="56"/>
      <c r="E619" s="70"/>
      <c r="F619" s="70"/>
      <c r="G619" s="56"/>
      <c r="H619" s="56"/>
      <c r="I619" s="56"/>
      <c r="J619" s="56"/>
      <c r="K619" s="56"/>
      <c r="L619" s="56"/>
      <c r="M619" s="56"/>
      <c r="N619" s="56"/>
      <c r="O619" s="56"/>
      <c r="P619" s="56"/>
      <c r="Q619" s="56"/>
      <c r="R619" s="56"/>
      <c r="S619" s="56"/>
      <c r="T619" s="56"/>
      <c r="U619" s="56"/>
      <c r="V619" s="56"/>
      <c r="W619" s="56"/>
      <c r="X619" s="56"/>
      <c r="Y619" s="56"/>
      <c r="Z619" s="56"/>
    </row>
    <row r="620" spans="1:26" ht="15.75" customHeight="1">
      <c r="A620" s="56"/>
      <c r="B620" s="56"/>
      <c r="C620" s="56"/>
      <c r="D620" s="56"/>
      <c r="E620" s="70"/>
      <c r="F620" s="70"/>
      <c r="G620" s="56"/>
      <c r="H620" s="56"/>
      <c r="I620" s="56"/>
      <c r="J620" s="56"/>
      <c r="K620" s="56"/>
      <c r="L620" s="56"/>
      <c r="M620" s="56"/>
      <c r="N620" s="56"/>
      <c r="O620" s="56"/>
      <c r="P620" s="56"/>
      <c r="Q620" s="56"/>
      <c r="R620" s="56"/>
      <c r="S620" s="56"/>
      <c r="T620" s="56"/>
      <c r="U620" s="56"/>
      <c r="V620" s="56"/>
      <c r="W620" s="56"/>
      <c r="X620" s="56"/>
      <c r="Y620" s="56"/>
      <c r="Z620" s="56"/>
    </row>
    <row r="621" spans="1:26" ht="15.75" customHeight="1">
      <c r="A621" s="56"/>
      <c r="B621" s="56"/>
      <c r="C621" s="56"/>
      <c r="D621" s="56"/>
      <c r="E621" s="70"/>
      <c r="F621" s="70"/>
      <c r="G621" s="56"/>
      <c r="H621" s="56"/>
      <c r="I621" s="56"/>
      <c r="J621" s="56"/>
      <c r="K621" s="56"/>
      <c r="L621" s="56"/>
      <c r="M621" s="56"/>
      <c r="N621" s="56"/>
      <c r="O621" s="56"/>
      <c r="P621" s="56"/>
      <c r="Q621" s="56"/>
      <c r="R621" s="56"/>
      <c r="S621" s="56"/>
      <c r="T621" s="56"/>
      <c r="U621" s="56"/>
      <c r="V621" s="56"/>
      <c r="W621" s="56"/>
      <c r="X621" s="56"/>
      <c r="Y621" s="56"/>
      <c r="Z621" s="56"/>
    </row>
    <row r="622" spans="1:26" ht="15.75" customHeight="1">
      <c r="A622" s="56"/>
      <c r="B622" s="56"/>
      <c r="C622" s="56"/>
      <c r="D622" s="56"/>
      <c r="E622" s="70"/>
      <c r="F622" s="70"/>
      <c r="G622" s="56"/>
      <c r="H622" s="56"/>
      <c r="I622" s="56"/>
      <c r="J622" s="56"/>
      <c r="K622" s="56"/>
      <c r="L622" s="56"/>
      <c r="M622" s="56"/>
      <c r="N622" s="56"/>
      <c r="O622" s="56"/>
      <c r="P622" s="56"/>
      <c r="Q622" s="56"/>
      <c r="R622" s="56"/>
      <c r="S622" s="56"/>
      <c r="T622" s="56"/>
      <c r="U622" s="56"/>
      <c r="V622" s="56"/>
      <c r="W622" s="56"/>
      <c r="X622" s="56"/>
      <c r="Y622" s="56"/>
      <c r="Z622" s="56"/>
    </row>
    <row r="623" spans="1:26" ht="15.75" customHeight="1">
      <c r="A623" s="56"/>
      <c r="B623" s="56"/>
      <c r="C623" s="56"/>
      <c r="D623" s="56"/>
      <c r="E623" s="70"/>
      <c r="F623" s="70"/>
      <c r="G623" s="56"/>
      <c r="H623" s="56"/>
      <c r="I623" s="56"/>
      <c r="J623" s="56"/>
      <c r="K623" s="56"/>
      <c r="L623" s="56"/>
      <c r="M623" s="56"/>
      <c r="N623" s="56"/>
      <c r="O623" s="56"/>
      <c r="P623" s="56"/>
      <c r="Q623" s="56"/>
      <c r="R623" s="56"/>
      <c r="S623" s="56"/>
      <c r="T623" s="56"/>
      <c r="U623" s="56"/>
      <c r="V623" s="56"/>
      <c r="W623" s="56"/>
      <c r="X623" s="56"/>
      <c r="Y623" s="56"/>
      <c r="Z623" s="56"/>
    </row>
    <row r="624" spans="1:26" ht="15.75" customHeight="1">
      <c r="A624" s="56"/>
      <c r="B624" s="56"/>
      <c r="C624" s="56"/>
      <c r="D624" s="56"/>
      <c r="E624" s="70"/>
      <c r="F624" s="70"/>
      <c r="G624" s="56"/>
      <c r="H624" s="56"/>
      <c r="I624" s="56"/>
      <c r="J624" s="56"/>
      <c r="K624" s="56"/>
      <c r="L624" s="56"/>
      <c r="M624" s="56"/>
      <c r="N624" s="56"/>
      <c r="O624" s="56"/>
      <c r="P624" s="56"/>
      <c r="Q624" s="56"/>
      <c r="R624" s="56"/>
      <c r="S624" s="56"/>
      <c r="T624" s="56"/>
      <c r="U624" s="56"/>
      <c r="V624" s="56"/>
      <c r="W624" s="56"/>
      <c r="X624" s="56"/>
      <c r="Y624" s="56"/>
      <c r="Z624" s="56"/>
    </row>
    <row r="625" spans="1:26" ht="15.75" customHeight="1">
      <c r="A625" s="56"/>
      <c r="B625" s="56"/>
      <c r="C625" s="56"/>
      <c r="D625" s="56"/>
      <c r="E625" s="70"/>
      <c r="F625" s="70"/>
      <c r="G625" s="56"/>
      <c r="H625" s="56"/>
      <c r="I625" s="56"/>
      <c r="J625" s="56"/>
      <c r="K625" s="56"/>
      <c r="L625" s="56"/>
      <c r="M625" s="56"/>
      <c r="N625" s="56"/>
      <c r="O625" s="56"/>
      <c r="P625" s="56"/>
      <c r="Q625" s="56"/>
      <c r="R625" s="56"/>
      <c r="S625" s="56"/>
      <c r="T625" s="56"/>
      <c r="U625" s="56"/>
      <c r="V625" s="56"/>
      <c r="W625" s="56"/>
      <c r="X625" s="56"/>
      <c r="Y625" s="56"/>
      <c r="Z625" s="56"/>
    </row>
    <row r="626" spans="1:26" ht="15.75" customHeight="1">
      <c r="A626" s="56"/>
      <c r="B626" s="56"/>
      <c r="C626" s="56"/>
      <c r="D626" s="56"/>
      <c r="E626" s="70"/>
      <c r="F626" s="70"/>
      <c r="G626" s="56"/>
      <c r="H626" s="56"/>
      <c r="I626" s="56"/>
      <c r="J626" s="56"/>
      <c r="K626" s="56"/>
      <c r="L626" s="56"/>
      <c r="M626" s="56"/>
      <c r="N626" s="56"/>
      <c r="O626" s="56"/>
      <c r="P626" s="56"/>
      <c r="Q626" s="56"/>
      <c r="R626" s="56"/>
      <c r="S626" s="56"/>
      <c r="T626" s="56"/>
      <c r="U626" s="56"/>
      <c r="V626" s="56"/>
      <c r="W626" s="56"/>
      <c r="X626" s="56"/>
      <c r="Y626" s="56"/>
      <c r="Z626" s="56"/>
    </row>
    <row r="627" spans="1:26" ht="15.75" customHeight="1">
      <c r="A627" s="56"/>
      <c r="B627" s="56"/>
      <c r="C627" s="56"/>
      <c r="D627" s="56"/>
      <c r="E627" s="70"/>
      <c r="F627" s="70"/>
      <c r="G627" s="56"/>
      <c r="H627" s="56"/>
      <c r="I627" s="56"/>
      <c r="J627" s="56"/>
      <c r="K627" s="56"/>
      <c r="L627" s="56"/>
      <c r="M627" s="56"/>
      <c r="N627" s="56"/>
      <c r="O627" s="56"/>
      <c r="P627" s="56"/>
      <c r="Q627" s="56"/>
      <c r="R627" s="56"/>
      <c r="S627" s="56"/>
      <c r="T627" s="56"/>
      <c r="U627" s="56"/>
      <c r="V627" s="56"/>
      <c r="W627" s="56"/>
      <c r="X627" s="56"/>
      <c r="Y627" s="56"/>
      <c r="Z627" s="56"/>
    </row>
    <row r="628" spans="1:26" ht="15.75" customHeight="1">
      <c r="A628" s="56"/>
      <c r="B628" s="56"/>
      <c r="C628" s="56"/>
      <c r="D628" s="56"/>
      <c r="E628" s="70"/>
      <c r="F628" s="70"/>
      <c r="G628" s="56"/>
      <c r="H628" s="56"/>
      <c r="I628" s="56"/>
      <c r="J628" s="56"/>
      <c r="K628" s="56"/>
      <c r="L628" s="56"/>
      <c r="M628" s="56"/>
      <c r="N628" s="56"/>
      <c r="O628" s="56"/>
      <c r="P628" s="56"/>
      <c r="Q628" s="56"/>
      <c r="R628" s="56"/>
      <c r="S628" s="56"/>
      <c r="T628" s="56"/>
      <c r="U628" s="56"/>
      <c r="V628" s="56"/>
      <c r="W628" s="56"/>
      <c r="X628" s="56"/>
      <c r="Y628" s="56"/>
      <c r="Z628" s="56"/>
    </row>
    <row r="629" spans="1:26" ht="15.75" customHeight="1">
      <c r="A629" s="56"/>
      <c r="B629" s="56"/>
      <c r="C629" s="56"/>
      <c r="D629" s="56"/>
      <c r="E629" s="70"/>
      <c r="F629" s="70"/>
      <c r="G629" s="56"/>
      <c r="H629" s="56"/>
      <c r="I629" s="56"/>
      <c r="J629" s="56"/>
      <c r="K629" s="56"/>
      <c r="L629" s="56"/>
      <c r="M629" s="56"/>
      <c r="N629" s="56"/>
      <c r="O629" s="56"/>
      <c r="P629" s="56"/>
      <c r="Q629" s="56"/>
      <c r="R629" s="56"/>
      <c r="S629" s="56"/>
      <c r="T629" s="56"/>
      <c r="U629" s="56"/>
      <c r="V629" s="56"/>
      <c r="W629" s="56"/>
      <c r="X629" s="56"/>
      <c r="Y629" s="56"/>
      <c r="Z629" s="56"/>
    </row>
    <row r="630" spans="1:26" ht="15.75" customHeight="1">
      <c r="A630" s="56"/>
      <c r="B630" s="56"/>
      <c r="C630" s="56"/>
      <c r="D630" s="56"/>
      <c r="E630" s="70"/>
      <c r="F630" s="70"/>
      <c r="G630" s="56"/>
      <c r="H630" s="56"/>
      <c r="I630" s="56"/>
      <c r="J630" s="56"/>
      <c r="K630" s="56"/>
      <c r="L630" s="56"/>
      <c r="M630" s="56"/>
      <c r="N630" s="56"/>
      <c r="O630" s="56"/>
      <c r="P630" s="56"/>
      <c r="Q630" s="56"/>
      <c r="R630" s="56"/>
      <c r="S630" s="56"/>
      <c r="T630" s="56"/>
      <c r="U630" s="56"/>
      <c r="V630" s="56"/>
      <c r="W630" s="56"/>
      <c r="X630" s="56"/>
      <c r="Y630" s="56"/>
      <c r="Z630" s="56"/>
    </row>
    <row r="631" spans="1:26" ht="15.75" customHeight="1">
      <c r="A631" s="56"/>
      <c r="B631" s="56"/>
      <c r="C631" s="56"/>
      <c r="D631" s="56"/>
      <c r="E631" s="70"/>
      <c r="F631" s="70"/>
      <c r="G631" s="56"/>
      <c r="H631" s="56"/>
      <c r="I631" s="56"/>
      <c r="J631" s="56"/>
      <c r="K631" s="56"/>
      <c r="L631" s="56"/>
      <c r="M631" s="56"/>
      <c r="N631" s="56"/>
      <c r="O631" s="56"/>
      <c r="P631" s="56"/>
      <c r="Q631" s="56"/>
      <c r="R631" s="56"/>
      <c r="S631" s="56"/>
      <c r="T631" s="56"/>
      <c r="U631" s="56"/>
      <c r="V631" s="56"/>
      <c r="W631" s="56"/>
      <c r="X631" s="56"/>
      <c r="Y631" s="56"/>
      <c r="Z631" s="56"/>
    </row>
    <row r="632" spans="1:26" ht="15.75" customHeight="1">
      <c r="A632" s="56"/>
      <c r="B632" s="56"/>
      <c r="C632" s="56"/>
      <c r="D632" s="56"/>
      <c r="E632" s="70"/>
      <c r="F632" s="70"/>
      <c r="G632" s="56"/>
      <c r="H632" s="56"/>
      <c r="I632" s="56"/>
      <c r="J632" s="56"/>
      <c r="K632" s="56"/>
      <c r="L632" s="56"/>
      <c r="M632" s="56"/>
      <c r="N632" s="56"/>
      <c r="O632" s="56"/>
      <c r="P632" s="56"/>
      <c r="Q632" s="56"/>
      <c r="R632" s="56"/>
      <c r="S632" s="56"/>
      <c r="T632" s="56"/>
      <c r="U632" s="56"/>
      <c r="V632" s="56"/>
      <c r="W632" s="56"/>
      <c r="X632" s="56"/>
      <c r="Y632" s="56"/>
      <c r="Z632" s="56"/>
    </row>
    <row r="633" spans="1:26" ht="15.75" customHeight="1">
      <c r="A633" s="56"/>
      <c r="B633" s="56"/>
      <c r="C633" s="56"/>
      <c r="D633" s="56"/>
      <c r="E633" s="70"/>
      <c r="F633" s="70"/>
      <c r="G633" s="56"/>
      <c r="H633" s="56"/>
      <c r="I633" s="56"/>
      <c r="J633" s="56"/>
      <c r="K633" s="56"/>
      <c r="L633" s="56"/>
      <c r="M633" s="56"/>
      <c r="N633" s="56"/>
      <c r="O633" s="56"/>
      <c r="P633" s="56"/>
      <c r="Q633" s="56"/>
      <c r="R633" s="56"/>
      <c r="S633" s="56"/>
      <c r="T633" s="56"/>
      <c r="U633" s="56"/>
      <c r="V633" s="56"/>
      <c r="W633" s="56"/>
      <c r="X633" s="56"/>
      <c r="Y633" s="56"/>
      <c r="Z633" s="56"/>
    </row>
    <row r="634" spans="1:26" ht="15.75" customHeight="1">
      <c r="A634" s="56"/>
      <c r="B634" s="56"/>
      <c r="C634" s="56"/>
      <c r="D634" s="56"/>
      <c r="E634" s="70"/>
      <c r="F634" s="70"/>
      <c r="G634" s="56"/>
      <c r="H634" s="56"/>
      <c r="I634" s="56"/>
      <c r="J634" s="56"/>
      <c r="K634" s="56"/>
      <c r="L634" s="56"/>
      <c r="M634" s="56"/>
      <c r="N634" s="56"/>
      <c r="O634" s="56"/>
      <c r="P634" s="56"/>
      <c r="Q634" s="56"/>
      <c r="R634" s="56"/>
      <c r="S634" s="56"/>
      <c r="T634" s="56"/>
      <c r="U634" s="56"/>
      <c r="V634" s="56"/>
      <c r="W634" s="56"/>
      <c r="X634" s="56"/>
      <c r="Y634" s="56"/>
      <c r="Z634" s="56"/>
    </row>
    <row r="635" spans="1:26" ht="15.75" customHeight="1">
      <c r="A635" s="56"/>
      <c r="B635" s="56"/>
      <c r="C635" s="56"/>
      <c r="D635" s="56"/>
      <c r="E635" s="70"/>
      <c r="F635" s="70"/>
      <c r="G635" s="56"/>
      <c r="H635" s="56"/>
      <c r="I635" s="56"/>
      <c r="J635" s="56"/>
      <c r="K635" s="56"/>
      <c r="L635" s="56"/>
      <c r="M635" s="56"/>
      <c r="N635" s="56"/>
      <c r="O635" s="56"/>
      <c r="P635" s="56"/>
      <c r="Q635" s="56"/>
      <c r="R635" s="56"/>
      <c r="S635" s="56"/>
      <c r="T635" s="56"/>
      <c r="U635" s="56"/>
      <c r="V635" s="56"/>
      <c r="W635" s="56"/>
      <c r="X635" s="56"/>
      <c r="Y635" s="56"/>
      <c r="Z635" s="56"/>
    </row>
    <row r="636" spans="1:26" ht="15.75" customHeight="1">
      <c r="A636" s="56"/>
      <c r="B636" s="56"/>
      <c r="C636" s="56"/>
      <c r="D636" s="56"/>
      <c r="E636" s="70"/>
      <c r="F636" s="70"/>
      <c r="G636" s="56"/>
      <c r="H636" s="56"/>
      <c r="I636" s="56"/>
      <c r="J636" s="56"/>
      <c r="K636" s="56"/>
      <c r="L636" s="56"/>
      <c r="M636" s="56"/>
      <c r="N636" s="56"/>
      <c r="O636" s="56"/>
      <c r="P636" s="56"/>
      <c r="Q636" s="56"/>
      <c r="R636" s="56"/>
      <c r="S636" s="56"/>
      <c r="T636" s="56"/>
      <c r="U636" s="56"/>
      <c r="V636" s="56"/>
      <c r="W636" s="56"/>
      <c r="X636" s="56"/>
      <c r="Y636" s="56"/>
      <c r="Z636" s="56"/>
    </row>
    <row r="637" spans="1:26" ht="15.75" customHeight="1">
      <c r="A637" s="56"/>
      <c r="B637" s="56"/>
      <c r="C637" s="56"/>
      <c r="D637" s="56"/>
      <c r="E637" s="70"/>
      <c r="F637" s="70"/>
      <c r="G637" s="56"/>
      <c r="H637" s="56"/>
      <c r="I637" s="56"/>
      <c r="J637" s="56"/>
      <c r="K637" s="56"/>
      <c r="L637" s="56"/>
      <c r="M637" s="56"/>
      <c r="N637" s="56"/>
      <c r="O637" s="56"/>
      <c r="P637" s="56"/>
      <c r="Q637" s="56"/>
      <c r="R637" s="56"/>
      <c r="S637" s="56"/>
      <c r="T637" s="56"/>
      <c r="U637" s="56"/>
      <c r="V637" s="56"/>
      <c r="W637" s="56"/>
      <c r="X637" s="56"/>
      <c r="Y637" s="56"/>
      <c r="Z637" s="56"/>
    </row>
    <row r="638" spans="1:26" ht="15.75" customHeight="1">
      <c r="A638" s="56"/>
      <c r="B638" s="56"/>
      <c r="C638" s="56"/>
      <c r="D638" s="56"/>
      <c r="E638" s="70"/>
      <c r="F638" s="70"/>
      <c r="G638" s="56"/>
      <c r="H638" s="56"/>
      <c r="I638" s="56"/>
      <c r="J638" s="56"/>
      <c r="K638" s="56"/>
      <c r="L638" s="56"/>
      <c r="M638" s="56"/>
      <c r="N638" s="56"/>
      <c r="O638" s="56"/>
      <c r="P638" s="56"/>
      <c r="Q638" s="56"/>
      <c r="R638" s="56"/>
      <c r="S638" s="56"/>
      <c r="T638" s="56"/>
      <c r="U638" s="56"/>
      <c r="V638" s="56"/>
      <c r="W638" s="56"/>
      <c r="X638" s="56"/>
      <c r="Y638" s="56"/>
      <c r="Z638" s="56"/>
    </row>
    <row r="639" spans="1:26" ht="15.75" customHeight="1">
      <c r="A639" s="56"/>
      <c r="B639" s="56"/>
      <c r="C639" s="56"/>
      <c r="D639" s="56"/>
      <c r="E639" s="70"/>
      <c r="F639" s="70"/>
      <c r="G639" s="56"/>
      <c r="H639" s="56"/>
      <c r="I639" s="56"/>
      <c r="J639" s="56"/>
      <c r="K639" s="56"/>
      <c r="L639" s="56"/>
      <c r="M639" s="56"/>
      <c r="N639" s="56"/>
      <c r="O639" s="56"/>
      <c r="P639" s="56"/>
      <c r="Q639" s="56"/>
      <c r="R639" s="56"/>
      <c r="S639" s="56"/>
      <c r="T639" s="56"/>
      <c r="U639" s="56"/>
      <c r="V639" s="56"/>
      <c r="W639" s="56"/>
      <c r="X639" s="56"/>
      <c r="Y639" s="56"/>
      <c r="Z639" s="56"/>
    </row>
    <row r="640" spans="1:26" ht="15.75" customHeight="1">
      <c r="A640" s="56"/>
      <c r="B640" s="56"/>
      <c r="C640" s="56"/>
      <c r="D640" s="56"/>
      <c r="E640" s="70"/>
      <c r="F640" s="70"/>
      <c r="G640" s="56"/>
      <c r="H640" s="56"/>
      <c r="I640" s="56"/>
      <c r="J640" s="56"/>
      <c r="K640" s="56"/>
      <c r="L640" s="56"/>
      <c r="M640" s="56"/>
      <c r="N640" s="56"/>
      <c r="O640" s="56"/>
      <c r="P640" s="56"/>
      <c r="Q640" s="56"/>
      <c r="R640" s="56"/>
      <c r="S640" s="56"/>
      <c r="T640" s="56"/>
      <c r="U640" s="56"/>
      <c r="V640" s="56"/>
      <c r="W640" s="56"/>
      <c r="X640" s="56"/>
      <c r="Y640" s="56"/>
      <c r="Z640" s="56"/>
    </row>
    <row r="641" spans="1:26" ht="15.75" customHeight="1">
      <c r="A641" s="56"/>
      <c r="B641" s="56"/>
      <c r="C641" s="56"/>
      <c r="D641" s="56"/>
      <c r="E641" s="70"/>
      <c r="F641" s="70"/>
      <c r="G641" s="56"/>
      <c r="H641" s="56"/>
      <c r="I641" s="56"/>
      <c r="J641" s="56"/>
      <c r="K641" s="56"/>
      <c r="L641" s="56"/>
      <c r="M641" s="56"/>
      <c r="N641" s="56"/>
      <c r="O641" s="56"/>
      <c r="P641" s="56"/>
      <c r="Q641" s="56"/>
      <c r="R641" s="56"/>
      <c r="S641" s="56"/>
      <c r="T641" s="56"/>
      <c r="U641" s="56"/>
      <c r="V641" s="56"/>
      <c r="W641" s="56"/>
      <c r="X641" s="56"/>
      <c r="Y641" s="56"/>
      <c r="Z641" s="56"/>
    </row>
    <row r="642" spans="1:26" ht="15.75" customHeight="1">
      <c r="A642" s="56"/>
      <c r="B642" s="56"/>
      <c r="C642" s="56"/>
      <c r="D642" s="56"/>
      <c r="E642" s="70"/>
      <c r="F642" s="70"/>
      <c r="G642" s="56"/>
      <c r="H642" s="56"/>
      <c r="I642" s="56"/>
      <c r="J642" s="56"/>
      <c r="K642" s="56"/>
      <c r="L642" s="56"/>
      <c r="M642" s="56"/>
      <c r="N642" s="56"/>
      <c r="O642" s="56"/>
      <c r="P642" s="56"/>
      <c r="Q642" s="56"/>
      <c r="R642" s="56"/>
      <c r="S642" s="56"/>
      <c r="T642" s="56"/>
      <c r="U642" s="56"/>
      <c r="V642" s="56"/>
      <c r="W642" s="56"/>
      <c r="X642" s="56"/>
      <c r="Y642" s="56"/>
      <c r="Z642" s="56"/>
    </row>
    <row r="643" spans="1:26" ht="15.75" customHeight="1">
      <c r="A643" s="56"/>
      <c r="B643" s="56"/>
      <c r="C643" s="56"/>
      <c r="D643" s="56"/>
      <c r="E643" s="70"/>
      <c r="F643" s="70"/>
      <c r="G643" s="56"/>
      <c r="H643" s="56"/>
      <c r="I643" s="56"/>
      <c r="J643" s="56"/>
      <c r="K643" s="56"/>
      <c r="L643" s="56"/>
      <c r="M643" s="56"/>
      <c r="N643" s="56"/>
      <c r="O643" s="56"/>
      <c r="P643" s="56"/>
      <c r="Q643" s="56"/>
      <c r="R643" s="56"/>
      <c r="S643" s="56"/>
      <c r="T643" s="56"/>
      <c r="U643" s="56"/>
      <c r="V643" s="56"/>
      <c r="W643" s="56"/>
      <c r="X643" s="56"/>
      <c r="Y643" s="56"/>
      <c r="Z643" s="56"/>
    </row>
    <row r="644" spans="1:26" ht="15.75" customHeight="1">
      <c r="A644" s="56"/>
      <c r="B644" s="56"/>
      <c r="C644" s="56"/>
      <c r="D644" s="56"/>
      <c r="E644" s="70"/>
      <c r="F644" s="70"/>
      <c r="G644" s="56"/>
      <c r="H644" s="56"/>
      <c r="I644" s="56"/>
      <c r="J644" s="56"/>
      <c r="K644" s="56"/>
      <c r="L644" s="56"/>
      <c r="M644" s="56"/>
      <c r="N644" s="56"/>
      <c r="O644" s="56"/>
      <c r="P644" s="56"/>
      <c r="Q644" s="56"/>
      <c r="R644" s="56"/>
      <c r="S644" s="56"/>
      <c r="T644" s="56"/>
      <c r="U644" s="56"/>
      <c r="V644" s="56"/>
      <c r="W644" s="56"/>
      <c r="X644" s="56"/>
      <c r="Y644" s="56"/>
      <c r="Z644" s="56"/>
    </row>
    <row r="645" spans="1:26" ht="15.75" customHeight="1">
      <c r="A645" s="56"/>
      <c r="B645" s="56"/>
      <c r="C645" s="56"/>
      <c r="D645" s="56"/>
      <c r="E645" s="70"/>
      <c r="F645" s="70"/>
      <c r="G645" s="56"/>
      <c r="H645" s="56"/>
      <c r="I645" s="56"/>
      <c r="J645" s="56"/>
      <c r="K645" s="56"/>
      <c r="L645" s="56"/>
      <c r="M645" s="56"/>
      <c r="N645" s="56"/>
      <c r="O645" s="56"/>
      <c r="P645" s="56"/>
      <c r="Q645" s="56"/>
      <c r="R645" s="56"/>
      <c r="S645" s="56"/>
      <c r="T645" s="56"/>
      <c r="U645" s="56"/>
      <c r="V645" s="56"/>
      <c r="W645" s="56"/>
      <c r="X645" s="56"/>
      <c r="Y645" s="56"/>
      <c r="Z645" s="56"/>
    </row>
    <row r="646" spans="1:26" ht="15.75" customHeight="1">
      <c r="A646" s="56"/>
      <c r="B646" s="56"/>
      <c r="C646" s="56"/>
      <c r="D646" s="56"/>
      <c r="E646" s="70"/>
      <c r="F646" s="70"/>
      <c r="G646" s="56"/>
      <c r="H646" s="56"/>
      <c r="I646" s="56"/>
      <c r="J646" s="56"/>
      <c r="K646" s="56"/>
      <c r="L646" s="56"/>
      <c r="M646" s="56"/>
      <c r="N646" s="56"/>
      <c r="O646" s="56"/>
      <c r="P646" s="56"/>
      <c r="Q646" s="56"/>
      <c r="R646" s="56"/>
      <c r="S646" s="56"/>
      <c r="T646" s="56"/>
      <c r="U646" s="56"/>
      <c r="V646" s="56"/>
      <c r="W646" s="56"/>
      <c r="X646" s="56"/>
      <c r="Y646" s="56"/>
      <c r="Z646" s="56"/>
    </row>
    <row r="647" spans="1:26" ht="15.75" customHeight="1">
      <c r="A647" s="56"/>
      <c r="B647" s="56"/>
      <c r="C647" s="56"/>
      <c r="D647" s="56"/>
      <c r="E647" s="70"/>
      <c r="F647" s="70"/>
      <c r="G647" s="56"/>
      <c r="H647" s="56"/>
      <c r="I647" s="56"/>
      <c r="J647" s="56"/>
      <c r="K647" s="56"/>
      <c r="L647" s="56"/>
      <c r="M647" s="56"/>
      <c r="N647" s="56"/>
      <c r="O647" s="56"/>
      <c r="P647" s="56"/>
      <c r="Q647" s="56"/>
      <c r="R647" s="56"/>
      <c r="S647" s="56"/>
      <c r="T647" s="56"/>
      <c r="U647" s="56"/>
      <c r="V647" s="56"/>
      <c r="W647" s="56"/>
      <c r="X647" s="56"/>
      <c r="Y647" s="56"/>
      <c r="Z647" s="56"/>
    </row>
    <row r="648" spans="1:26" ht="15.75" customHeight="1">
      <c r="A648" s="56"/>
      <c r="B648" s="56"/>
      <c r="C648" s="56"/>
      <c r="D648" s="56"/>
      <c r="E648" s="70"/>
      <c r="F648" s="70"/>
      <c r="G648" s="56"/>
      <c r="H648" s="56"/>
      <c r="I648" s="56"/>
      <c r="J648" s="56"/>
      <c r="K648" s="56"/>
      <c r="L648" s="56"/>
      <c r="M648" s="56"/>
      <c r="N648" s="56"/>
      <c r="O648" s="56"/>
      <c r="P648" s="56"/>
      <c r="Q648" s="56"/>
      <c r="R648" s="56"/>
      <c r="S648" s="56"/>
      <c r="T648" s="56"/>
      <c r="U648" s="56"/>
      <c r="V648" s="56"/>
      <c r="W648" s="56"/>
      <c r="X648" s="56"/>
      <c r="Y648" s="56"/>
      <c r="Z648" s="56"/>
    </row>
    <row r="649" spans="1:26" ht="15.75" customHeight="1">
      <c r="A649" s="56"/>
      <c r="B649" s="56"/>
      <c r="C649" s="56"/>
      <c r="D649" s="56"/>
      <c r="E649" s="70"/>
      <c r="F649" s="70"/>
      <c r="G649" s="56"/>
      <c r="H649" s="56"/>
      <c r="I649" s="56"/>
      <c r="J649" s="56"/>
      <c r="K649" s="56"/>
      <c r="L649" s="56"/>
      <c r="M649" s="56"/>
      <c r="N649" s="56"/>
      <c r="O649" s="56"/>
      <c r="P649" s="56"/>
      <c r="Q649" s="56"/>
      <c r="R649" s="56"/>
      <c r="S649" s="56"/>
      <c r="T649" s="56"/>
      <c r="U649" s="56"/>
      <c r="V649" s="56"/>
      <c r="W649" s="56"/>
      <c r="X649" s="56"/>
      <c r="Y649" s="56"/>
      <c r="Z649" s="56"/>
    </row>
    <row r="650" spans="1:26" ht="15.75" customHeight="1">
      <c r="A650" s="56"/>
      <c r="B650" s="56"/>
      <c r="C650" s="56"/>
      <c r="D650" s="56"/>
      <c r="E650" s="70"/>
      <c r="F650" s="70"/>
      <c r="G650" s="56"/>
      <c r="H650" s="56"/>
      <c r="I650" s="56"/>
      <c r="J650" s="56"/>
      <c r="K650" s="56"/>
      <c r="L650" s="56"/>
      <c r="M650" s="56"/>
      <c r="N650" s="56"/>
      <c r="O650" s="56"/>
      <c r="P650" s="56"/>
      <c r="Q650" s="56"/>
      <c r="R650" s="56"/>
      <c r="S650" s="56"/>
      <c r="T650" s="56"/>
      <c r="U650" s="56"/>
      <c r="V650" s="56"/>
      <c r="W650" s="56"/>
      <c r="X650" s="56"/>
      <c r="Y650" s="56"/>
      <c r="Z650" s="56"/>
    </row>
    <row r="651" spans="1:26" ht="15.75" customHeight="1">
      <c r="A651" s="56"/>
      <c r="B651" s="56"/>
      <c r="C651" s="56"/>
      <c r="D651" s="56"/>
      <c r="E651" s="70"/>
      <c r="F651" s="70"/>
      <c r="G651" s="56"/>
      <c r="H651" s="56"/>
      <c r="I651" s="56"/>
      <c r="J651" s="56"/>
      <c r="K651" s="56"/>
      <c r="L651" s="56"/>
      <c r="M651" s="56"/>
      <c r="N651" s="56"/>
      <c r="O651" s="56"/>
      <c r="P651" s="56"/>
      <c r="Q651" s="56"/>
      <c r="R651" s="56"/>
      <c r="S651" s="56"/>
      <c r="T651" s="56"/>
      <c r="U651" s="56"/>
      <c r="V651" s="56"/>
      <c r="W651" s="56"/>
      <c r="X651" s="56"/>
      <c r="Y651" s="56"/>
      <c r="Z651" s="56"/>
    </row>
    <row r="652" spans="1:26" ht="15.75" customHeight="1">
      <c r="A652" s="56"/>
      <c r="B652" s="56"/>
      <c r="C652" s="56"/>
      <c r="D652" s="56"/>
      <c r="E652" s="70"/>
      <c r="F652" s="70"/>
      <c r="G652" s="56"/>
      <c r="H652" s="56"/>
      <c r="I652" s="56"/>
      <c r="J652" s="56"/>
      <c r="K652" s="56"/>
      <c r="L652" s="56"/>
      <c r="M652" s="56"/>
      <c r="N652" s="56"/>
      <c r="O652" s="56"/>
      <c r="P652" s="56"/>
      <c r="Q652" s="56"/>
      <c r="R652" s="56"/>
      <c r="S652" s="56"/>
      <c r="T652" s="56"/>
      <c r="U652" s="56"/>
      <c r="V652" s="56"/>
      <c r="W652" s="56"/>
      <c r="X652" s="56"/>
      <c r="Y652" s="56"/>
      <c r="Z652" s="56"/>
    </row>
    <row r="653" spans="1:26" ht="15.75" customHeight="1">
      <c r="A653" s="56"/>
      <c r="B653" s="56"/>
      <c r="C653" s="56"/>
      <c r="D653" s="56"/>
      <c r="E653" s="70"/>
      <c r="F653" s="70"/>
      <c r="G653" s="56"/>
      <c r="H653" s="56"/>
      <c r="I653" s="56"/>
      <c r="J653" s="56"/>
      <c r="K653" s="56"/>
      <c r="L653" s="56"/>
      <c r="M653" s="56"/>
      <c r="N653" s="56"/>
      <c r="O653" s="56"/>
      <c r="P653" s="56"/>
      <c r="Q653" s="56"/>
      <c r="R653" s="56"/>
      <c r="S653" s="56"/>
      <c r="T653" s="56"/>
      <c r="U653" s="56"/>
      <c r="V653" s="56"/>
      <c r="W653" s="56"/>
      <c r="X653" s="56"/>
      <c r="Y653" s="56"/>
      <c r="Z653" s="56"/>
    </row>
    <row r="654" spans="1:26" ht="15.75" customHeight="1">
      <c r="A654" s="56"/>
      <c r="B654" s="56"/>
      <c r="C654" s="56"/>
      <c r="D654" s="56"/>
      <c r="E654" s="70"/>
      <c r="F654" s="70"/>
      <c r="G654" s="56"/>
      <c r="H654" s="56"/>
      <c r="I654" s="56"/>
      <c r="J654" s="56"/>
      <c r="K654" s="56"/>
      <c r="L654" s="56"/>
      <c r="M654" s="56"/>
      <c r="N654" s="56"/>
      <c r="O654" s="56"/>
      <c r="P654" s="56"/>
      <c r="Q654" s="56"/>
      <c r="R654" s="56"/>
      <c r="S654" s="56"/>
      <c r="T654" s="56"/>
      <c r="U654" s="56"/>
      <c r="V654" s="56"/>
      <c r="W654" s="56"/>
      <c r="X654" s="56"/>
      <c r="Y654" s="56"/>
      <c r="Z654" s="56"/>
    </row>
    <row r="655" spans="1:26" ht="15.75" customHeight="1">
      <c r="A655" s="56"/>
      <c r="B655" s="56"/>
      <c r="C655" s="56"/>
      <c r="D655" s="56"/>
      <c r="E655" s="70"/>
      <c r="F655" s="70"/>
      <c r="G655" s="56"/>
      <c r="H655" s="56"/>
      <c r="I655" s="56"/>
      <c r="J655" s="56"/>
      <c r="K655" s="56"/>
      <c r="L655" s="56"/>
      <c r="M655" s="56"/>
      <c r="N655" s="56"/>
      <c r="O655" s="56"/>
      <c r="P655" s="56"/>
      <c r="Q655" s="56"/>
      <c r="R655" s="56"/>
      <c r="S655" s="56"/>
      <c r="T655" s="56"/>
      <c r="U655" s="56"/>
      <c r="V655" s="56"/>
      <c r="W655" s="56"/>
      <c r="X655" s="56"/>
      <c r="Y655" s="56"/>
      <c r="Z655" s="56"/>
    </row>
    <row r="656" spans="1:26" ht="15.75" customHeight="1">
      <c r="A656" s="56"/>
      <c r="B656" s="56"/>
      <c r="C656" s="56"/>
      <c r="D656" s="56"/>
      <c r="E656" s="70"/>
      <c r="F656" s="70"/>
      <c r="G656" s="56"/>
      <c r="H656" s="56"/>
      <c r="I656" s="56"/>
      <c r="J656" s="56"/>
      <c r="K656" s="56"/>
      <c r="L656" s="56"/>
      <c r="M656" s="56"/>
      <c r="N656" s="56"/>
      <c r="O656" s="56"/>
      <c r="P656" s="56"/>
      <c r="Q656" s="56"/>
      <c r="R656" s="56"/>
      <c r="S656" s="56"/>
      <c r="T656" s="56"/>
      <c r="U656" s="56"/>
      <c r="V656" s="56"/>
      <c r="W656" s="56"/>
      <c r="X656" s="56"/>
      <c r="Y656" s="56"/>
      <c r="Z656" s="56"/>
    </row>
    <row r="657" spans="1:26" ht="15.75" customHeight="1">
      <c r="A657" s="56"/>
      <c r="B657" s="56"/>
      <c r="C657" s="56"/>
      <c r="D657" s="56"/>
      <c r="E657" s="70"/>
      <c r="F657" s="70"/>
      <c r="G657" s="56"/>
      <c r="H657" s="56"/>
      <c r="I657" s="56"/>
      <c r="J657" s="56"/>
      <c r="K657" s="56"/>
      <c r="L657" s="56"/>
      <c r="M657" s="56"/>
      <c r="N657" s="56"/>
      <c r="O657" s="56"/>
      <c r="P657" s="56"/>
      <c r="Q657" s="56"/>
      <c r="R657" s="56"/>
      <c r="S657" s="56"/>
      <c r="T657" s="56"/>
      <c r="U657" s="56"/>
      <c r="V657" s="56"/>
      <c r="W657" s="56"/>
      <c r="X657" s="56"/>
      <c r="Y657" s="56"/>
      <c r="Z657" s="56"/>
    </row>
    <row r="658" spans="1:26" ht="15.75" customHeight="1">
      <c r="A658" s="56"/>
      <c r="B658" s="56"/>
      <c r="C658" s="56"/>
      <c r="D658" s="56"/>
      <c r="E658" s="70"/>
      <c r="F658" s="70"/>
      <c r="G658" s="56"/>
      <c r="H658" s="56"/>
      <c r="I658" s="56"/>
      <c r="J658" s="56"/>
      <c r="K658" s="56"/>
      <c r="L658" s="56"/>
      <c r="M658" s="56"/>
      <c r="N658" s="56"/>
      <c r="O658" s="56"/>
      <c r="P658" s="56"/>
      <c r="Q658" s="56"/>
      <c r="R658" s="56"/>
      <c r="S658" s="56"/>
      <c r="T658" s="56"/>
      <c r="U658" s="56"/>
      <c r="V658" s="56"/>
      <c r="W658" s="56"/>
      <c r="X658" s="56"/>
      <c r="Y658" s="56"/>
      <c r="Z658" s="56"/>
    </row>
    <row r="659" spans="1:26" ht="15.75" customHeight="1">
      <c r="A659" s="56"/>
      <c r="B659" s="56"/>
      <c r="C659" s="56"/>
      <c r="D659" s="56"/>
      <c r="E659" s="70"/>
      <c r="F659" s="70"/>
      <c r="G659" s="56"/>
      <c r="H659" s="56"/>
      <c r="I659" s="56"/>
      <c r="J659" s="56"/>
      <c r="K659" s="56"/>
      <c r="L659" s="56"/>
      <c r="M659" s="56"/>
      <c r="N659" s="56"/>
      <c r="O659" s="56"/>
      <c r="P659" s="56"/>
      <c r="Q659" s="56"/>
      <c r="R659" s="56"/>
      <c r="S659" s="56"/>
      <c r="T659" s="56"/>
      <c r="U659" s="56"/>
      <c r="V659" s="56"/>
      <c r="W659" s="56"/>
      <c r="X659" s="56"/>
      <c r="Y659" s="56"/>
      <c r="Z659" s="56"/>
    </row>
    <row r="660" spans="1:26" ht="15.75" customHeight="1">
      <c r="A660" s="56"/>
      <c r="B660" s="56"/>
      <c r="C660" s="56"/>
      <c r="D660" s="56"/>
      <c r="E660" s="70"/>
      <c r="F660" s="70"/>
      <c r="G660" s="56"/>
      <c r="H660" s="56"/>
      <c r="I660" s="56"/>
      <c r="J660" s="56"/>
      <c r="K660" s="56"/>
      <c r="L660" s="56"/>
      <c r="M660" s="56"/>
      <c r="N660" s="56"/>
      <c r="O660" s="56"/>
      <c r="P660" s="56"/>
      <c r="Q660" s="56"/>
      <c r="R660" s="56"/>
      <c r="S660" s="56"/>
      <c r="T660" s="56"/>
      <c r="U660" s="56"/>
      <c r="V660" s="56"/>
      <c r="W660" s="56"/>
      <c r="X660" s="56"/>
      <c r="Y660" s="56"/>
      <c r="Z660" s="56"/>
    </row>
    <row r="661" spans="1:26" ht="15.75" customHeight="1">
      <c r="A661" s="56"/>
      <c r="B661" s="56"/>
      <c r="C661" s="56"/>
      <c r="D661" s="56"/>
      <c r="E661" s="70"/>
      <c r="F661" s="70"/>
      <c r="G661" s="56"/>
      <c r="H661" s="56"/>
      <c r="I661" s="56"/>
      <c r="J661" s="56"/>
      <c r="K661" s="56"/>
      <c r="L661" s="56"/>
      <c r="M661" s="56"/>
      <c r="N661" s="56"/>
      <c r="O661" s="56"/>
      <c r="P661" s="56"/>
      <c r="Q661" s="56"/>
      <c r="R661" s="56"/>
      <c r="S661" s="56"/>
      <c r="T661" s="56"/>
      <c r="U661" s="56"/>
      <c r="V661" s="56"/>
      <c r="W661" s="56"/>
      <c r="X661" s="56"/>
      <c r="Y661" s="56"/>
      <c r="Z661" s="56"/>
    </row>
    <row r="662" spans="1:26" ht="15.75" customHeight="1">
      <c r="A662" s="56"/>
      <c r="B662" s="56"/>
      <c r="C662" s="56"/>
      <c r="D662" s="56"/>
      <c r="E662" s="70"/>
      <c r="F662" s="70"/>
      <c r="G662" s="56"/>
      <c r="H662" s="56"/>
      <c r="I662" s="56"/>
      <c r="J662" s="56"/>
      <c r="K662" s="56"/>
      <c r="L662" s="56"/>
      <c r="M662" s="56"/>
      <c r="N662" s="56"/>
      <c r="O662" s="56"/>
      <c r="P662" s="56"/>
      <c r="Q662" s="56"/>
      <c r="R662" s="56"/>
      <c r="S662" s="56"/>
      <c r="T662" s="56"/>
      <c r="U662" s="56"/>
      <c r="V662" s="56"/>
      <c r="W662" s="56"/>
      <c r="X662" s="56"/>
      <c r="Y662" s="56"/>
      <c r="Z662" s="56"/>
    </row>
    <row r="663" spans="1:26" ht="15.75" customHeight="1">
      <c r="A663" s="56"/>
      <c r="B663" s="56"/>
      <c r="C663" s="56"/>
      <c r="D663" s="56"/>
      <c r="E663" s="70"/>
      <c r="F663" s="70"/>
      <c r="G663" s="56"/>
      <c r="H663" s="56"/>
      <c r="I663" s="56"/>
      <c r="J663" s="56"/>
      <c r="K663" s="56"/>
      <c r="L663" s="56"/>
      <c r="M663" s="56"/>
      <c r="N663" s="56"/>
      <c r="O663" s="56"/>
      <c r="P663" s="56"/>
      <c r="Q663" s="56"/>
      <c r="R663" s="56"/>
      <c r="S663" s="56"/>
      <c r="T663" s="56"/>
      <c r="U663" s="56"/>
      <c r="V663" s="56"/>
      <c r="W663" s="56"/>
      <c r="X663" s="56"/>
      <c r="Y663" s="56"/>
      <c r="Z663" s="56"/>
    </row>
    <row r="664" spans="1:26" ht="15.75" customHeight="1">
      <c r="A664" s="56"/>
      <c r="B664" s="56"/>
      <c r="C664" s="56"/>
      <c r="D664" s="56"/>
      <c r="E664" s="70"/>
      <c r="F664" s="70"/>
      <c r="G664" s="56"/>
      <c r="H664" s="56"/>
      <c r="I664" s="56"/>
      <c r="J664" s="56"/>
      <c r="K664" s="56"/>
      <c r="L664" s="56"/>
      <c r="M664" s="56"/>
      <c r="N664" s="56"/>
      <c r="O664" s="56"/>
      <c r="P664" s="56"/>
      <c r="Q664" s="56"/>
      <c r="R664" s="56"/>
      <c r="S664" s="56"/>
      <c r="T664" s="56"/>
      <c r="U664" s="56"/>
      <c r="V664" s="56"/>
      <c r="W664" s="56"/>
      <c r="X664" s="56"/>
      <c r="Y664" s="56"/>
      <c r="Z664" s="56"/>
    </row>
    <row r="665" spans="1:26" ht="15.75" customHeight="1">
      <c r="A665" s="56"/>
      <c r="B665" s="56"/>
      <c r="C665" s="56"/>
      <c r="D665" s="56"/>
      <c r="E665" s="70"/>
      <c r="F665" s="70"/>
      <c r="G665" s="56"/>
      <c r="H665" s="56"/>
      <c r="I665" s="56"/>
      <c r="J665" s="56"/>
      <c r="K665" s="56"/>
      <c r="L665" s="56"/>
      <c r="M665" s="56"/>
      <c r="N665" s="56"/>
      <c r="O665" s="56"/>
      <c r="P665" s="56"/>
      <c r="Q665" s="56"/>
      <c r="R665" s="56"/>
      <c r="S665" s="56"/>
      <c r="T665" s="56"/>
      <c r="U665" s="56"/>
      <c r="V665" s="56"/>
      <c r="W665" s="56"/>
      <c r="X665" s="56"/>
      <c r="Y665" s="56"/>
      <c r="Z665" s="56"/>
    </row>
    <row r="666" spans="1:26" ht="15.75" customHeight="1">
      <c r="A666" s="56"/>
      <c r="B666" s="56"/>
      <c r="C666" s="56"/>
      <c r="D666" s="56"/>
      <c r="E666" s="70"/>
      <c r="F666" s="70"/>
      <c r="G666" s="56"/>
      <c r="H666" s="56"/>
      <c r="I666" s="56"/>
      <c r="J666" s="56"/>
      <c r="K666" s="56"/>
      <c r="L666" s="56"/>
      <c r="M666" s="56"/>
      <c r="N666" s="56"/>
      <c r="O666" s="56"/>
      <c r="P666" s="56"/>
      <c r="Q666" s="56"/>
      <c r="R666" s="56"/>
      <c r="S666" s="56"/>
      <c r="T666" s="56"/>
      <c r="U666" s="56"/>
      <c r="V666" s="56"/>
      <c r="W666" s="56"/>
      <c r="X666" s="56"/>
      <c r="Y666" s="56"/>
      <c r="Z666" s="56"/>
    </row>
    <row r="667" spans="1:26" ht="15.75" customHeight="1">
      <c r="A667" s="56"/>
      <c r="B667" s="56"/>
      <c r="C667" s="56"/>
      <c r="D667" s="56"/>
      <c r="E667" s="70"/>
      <c r="F667" s="70"/>
      <c r="G667" s="56"/>
      <c r="H667" s="56"/>
      <c r="I667" s="56"/>
      <c r="J667" s="56"/>
      <c r="K667" s="56"/>
      <c r="L667" s="56"/>
      <c r="M667" s="56"/>
      <c r="N667" s="56"/>
      <c r="O667" s="56"/>
      <c r="P667" s="56"/>
      <c r="Q667" s="56"/>
      <c r="R667" s="56"/>
      <c r="S667" s="56"/>
      <c r="T667" s="56"/>
      <c r="U667" s="56"/>
      <c r="V667" s="56"/>
      <c r="W667" s="56"/>
      <c r="X667" s="56"/>
      <c r="Y667" s="56"/>
      <c r="Z667" s="56"/>
    </row>
    <row r="668" spans="1:26" ht="15.75" customHeight="1">
      <c r="A668" s="56"/>
      <c r="B668" s="56"/>
      <c r="C668" s="56"/>
      <c r="D668" s="56"/>
      <c r="E668" s="70"/>
      <c r="F668" s="70"/>
      <c r="G668" s="56"/>
      <c r="H668" s="56"/>
      <c r="I668" s="56"/>
      <c r="J668" s="56"/>
      <c r="K668" s="56"/>
      <c r="L668" s="56"/>
      <c r="M668" s="56"/>
      <c r="N668" s="56"/>
      <c r="O668" s="56"/>
      <c r="P668" s="56"/>
      <c r="Q668" s="56"/>
      <c r="R668" s="56"/>
      <c r="S668" s="56"/>
      <c r="T668" s="56"/>
      <c r="U668" s="56"/>
      <c r="V668" s="56"/>
      <c r="W668" s="56"/>
      <c r="X668" s="56"/>
      <c r="Y668" s="56"/>
      <c r="Z668" s="56"/>
    </row>
    <row r="669" spans="1:26" ht="15.75" customHeight="1">
      <c r="A669" s="56"/>
      <c r="B669" s="56"/>
      <c r="C669" s="56"/>
      <c r="D669" s="56"/>
      <c r="E669" s="70"/>
      <c r="F669" s="70"/>
      <c r="G669" s="56"/>
      <c r="H669" s="56"/>
      <c r="I669" s="56"/>
      <c r="J669" s="56"/>
      <c r="K669" s="56"/>
      <c r="L669" s="56"/>
      <c r="M669" s="56"/>
      <c r="N669" s="56"/>
      <c r="O669" s="56"/>
      <c r="P669" s="56"/>
      <c r="Q669" s="56"/>
      <c r="R669" s="56"/>
      <c r="S669" s="56"/>
      <c r="T669" s="56"/>
      <c r="U669" s="56"/>
      <c r="V669" s="56"/>
      <c r="W669" s="56"/>
      <c r="X669" s="56"/>
      <c r="Y669" s="56"/>
      <c r="Z669" s="56"/>
    </row>
    <row r="670" spans="1:26" ht="15.75" customHeight="1">
      <c r="A670" s="56"/>
      <c r="B670" s="56"/>
      <c r="C670" s="56"/>
      <c r="D670" s="56"/>
      <c r="E670" s="70"/>
      <c r="F670" s="70"/>
      <c r="G670" s="56"/>
      <c r="H670" s="56"/>
      <c r="I670" s="56"/>
      <c r="J670" s="56"/>
      <c r="K670" s="56"/>
      <c r="L670" s="56"/>
      <c r="M670" s="56"/>
      <c r="N670" s="56"/>
      <c r="O670" s="56"/>
      <c r="P670" s="56"/>
      <c r="Q670" s="56"/>
      <c r="R670" s="56"/>
      <c r="S670" s="56"/>
      <c r="T670" s="56"/>
      <c r="U670" s="56"/>
      <c r="V670" s="56"/>
      <c r="W670" s="56"/>
      <c r="X670" s="56"/>
      <c r="Y670" s="56"/>
      <c r="Z670" s="56"/>
    </row>
    <row r="671" spans="1:26" ht="15.75" customHeight="1">
      <c r="A671" s="56"/>
      <c r="B671" s="56"/>
      <c r="C671" s="56"/>
      <c r="D671" s="56"/>
      <c r="E671" s="70"/>
      <c r="F671" s="70"/>
      <c r="G671" s="56"/>
      <c r="H671" s="56"/>
      <c r="I671" s="56"/>
      <c r="J671" s="56"/>
      <c r="K671" s="56"/>
      <c r="L671" s="56"/>
      <c r="M671" s="56"/>
      <c r="N671" s="56"/>
      <c r="O671" s="56"/>
      <c r="P671" s="56"/>
      <c r="Q671" s="56"/>
      <c r="R671" s="56"/>
      <c r="S671" s="56"/>
      <c r="T671" s="56"/>
      <c r="U671" s="56"/>
      <c r="V671" s="56"/>
      <c r="W671" s="56"/>
      <c r="X671" s="56"/>
      <c r="Y671" s="56"/>
      <c r="Z671" s="56"/>
    </row>
    <row r="672" spans="1:26" ht="15.75" customHeight="1">
      <c r="A672" s="56"/>
      <c r="B672" s="56"/>
      <c r="C672" s="56"/>
      <c r="D672" s="56"/>
      <c r="E672" s="70"/>
      <c r="F672" s="70"/>
      <c r="G672" s="56"/>
      <c r="H672" s="56"/>
      <c r="I672" s="56"/>
      <c r="J672" s="56"/>
      <c r="K672" s="56"/>
      <c r="L672" s="56"/>
      <c r="M672" s="56"/>
      <c r="N672" s="56"/>
      <c r="O672" s="56"/>
      <c r="P672" s="56"/>
      <c r="Q672" s="56"/>
      <c r="R672" s="56"/>
      <c r="S672" s="56"/>
      <c r="T672" s="56"/>
      <c r="U672" s="56"/>
      <c r="V672" s="56"/>
      <c r="W672" s="56"/>
      <c r="X672" s="56"/>
      <c r="Y672" s="56"/>
      <c r="Z672" s="56"/>
    </row>
    <row r="673" spans="1:26" ht="15.75" customHeight="1">
      <c r="A673" s="56"/>
      <c r="B673" s="56"/>
      <c r="C673" s="56"/>
      <c r="D673" s="56"/>
      <c r="E673" s="70"/>
      <c r="F673" s="70"/>
      <c r="G673" s="56"/>
      <c r="H673" s="56"/>
      <c r="I673" s="56"/>
      <c r="J673" s="56"/>
      <c r="K673" s="56"/>
      <c r="L673" s="56"/>
      <c r="M673" s="56"/>
      <c r="N673" s="56"/>
      <c r="O673" s="56"/>
      <c r="P673" s="56"/>
      <c r="Q673" s="56"/>
      <c r="R673" s="56"/>
      <c r="S673" s="56"/>
      <c r="T673" s="56"/>
      <c r="U673" s="56"/>
      <c r="V673" s="56"/>
      <c r="W673" s="56"/>
      <c r="X673" s="56"/>
      <c r="Y673" s="56"/>
      <c r="Z673" s="56"/>
    </row>
    <row r="674" spans="1:26" ht="15.75" customHeight="1">
      <c r="A674" s="56"/>
      <c r="B674" s="56"/>
      <c r="C674" s="56"/>
      <c r="D674" s="56"/>
      <c r="E674" s="70"/>
      <c r="F674" s="70"/>
      <c r="G674" s="56"/>
      <c r="H674" s="56"/>
      <c r="I674" s="56"/>
      <c r="J674" s="56"/>
      <c r="K674" s="56"/>
      <c r="L674" s="56"/>
      <c r="M674" s="56"/>
      <c r="N674" s="56"/>
      <c r="O674" s="56"/>
      <c r="P674" s="56"/>
      <c r="Q674" s="56"/>
      <c r="R674" s="56"/>
      <c r="S674" s="56"/>
      <c r="T674" s="56"/>
      <c r="U674" s="56"/>
      <c r="V674" s="56"/>
      <c r="W674" s="56"/>
      <c r="X674" s="56"/>
      <c r="Y674" s="56"/>
      <c r="Z674" s="56"/>
    </row>
    <row r="675" spans="1:26" ht="15.75" customHeight="1">
      <c r="A675" s="56"/>
      <c r="B675" s="56"/>
      <c r="C675" s="56"/>
      <c r="D675" s="56"/>
      <c r="E675" s="70"/>
      <c r="F675" s="70"/>
      <c r="G675" s="56"/>
      <c r="H675" s="56"/>
      <c r="I675" s="56"/>
      <c r="J675" s="56"/>
      <c r="K675" s="56"/>
      <c r="L675" s="56"/>
      <c r="M675" s="56"/>
      <c r="N675" s="56"/>
      <c r="O675" s="56"/>
      <c r="P675" s="56"/>
      <c r="Q675" s="56"/>
      <c r="R675" s="56"/>
      <c r="S675" s="56"/>
      <c r="T675" s="56"/>
      <c r="U675" s="56"/>
      <c r="V675" s="56"/>
      <c r="W675" s="56"/>
      <c r="X675" s="56"/>
      <c r="Y675" s="56"/>
      <c r="Z675" s="56"/>
    </row>
    <row r="676" spans="1:26" ht="15.75" customHeight="1">
      <c r="A676" s="56"/>
      <c r="B676" s="56"/>
      <c r="C676" s="56"/>
      <c r="D676" s="56"/>
      <c r="E676" s="70"/>
      <c r="F676" s="70"/>
      <c r="G676" s="56"/>
      <c r="H676" s="56"/>
      <c r="I676" s="56"/>
      <c r="J676" s="56"/>
      <c r="K676" s="56"/>
      <c r="L676" s="56"/>
      <c r="M676" s="56"/>
      <c r="N676" s="56"/>
      <c r="O676" s="56"/>
      <c r="P676" s="56"/>
      <c r="Q676" s="56"/>
      <c r="R676" s="56"/>
      <c r="S676" s="56"/>
      <c r="T676" s="56"/>
      <c r="U676" s="56"/>
      <c r="V676" s="56"/>
      <c r="W676" s="56"/>
      <c r="X676" s="56"/>
      <c r="Y676" s="56"/>
      <c r="Z676" s="56"/>
    </row>
    <row r="677" spans="1:26" ht="15.75" customHeight="1">
      <c r="A677" s="56"/>
      <c r="B677" s="56"/>
      <c r="C677" s="56"/>
      <c r="D677" s="56"/>
      <c r="E677" s="70"/>
      <c r="F677" s="70"/>
      <c r="G677" s="56"/>
      <c r="H677" s="56"/>
      <c r="I677" s="56"/>
      <c r="J677" s="56"/>
      <c r="K677" s="56"/>
      <c r="L677" s="56"/>
      <c r="M677" s="56"/>
      <c r="N677" s="56"/>
      <c r="O677" s="56"/>
      <c r="P677" s="56"/>
      <c r="Q677" s="56"/>
      <c r="R677" s="56"/>
      <c r="S677" s="56"/>
      <c r="T677" s="56"/>
      <c r="U677" s="56"/>
      <c r="V677" s="56"/>
      <c r="W677" s="56"/>
      <c r="X677" s="56"/>
      <c r="Y677" s="56"/>
      <c r="Z677" s="56"/>
    </row>
    <row r="678" spans="1:26" ht="15.75" customHeight="1">
      <c r="A678" s="56"/>
      <c r="B678" s="56"/>
      <c r="C678" s="56"/>
      <c r="D678" s="56"/>
      <c r="E678" s="70"/>
      <c r="F678" s="70"/>
      <c r="G678" s="56"/>
      <c r="H678" s="56"/>
      <c r="I678" s="56"/>
      <c r="J678" s="56"/>
      <c r="K678" s="56"/>
      <c r="L678" s="56"/>
      <c r="M678" s="56"/>
      <c r="N678" s="56"/>
      <c r="O678" s="56"/>
      <c r="P678" s="56"/>
      <c r="Q678" s="56"/>
      <c r="R678" s="56"/>
      <c r="S678" s="56"/>
      <c r="T678" s="56"/>
      <c r="U678" s="56"/>
      <c r="V678" s="56"/>
      <c r="W678" s="56"/>
      <c r="X678" s="56"/>
      <c r="Y678" s="56"/>
      <c r="Z678" s="56"/>
    </row>
    <row r="679" spans="1:26" ht="15.75" customHeight="1">
      <c r="A679" s="56"/>
      <c r="B679" s="56"/>
      <c r="C679" s="56"/>
      <c r="D679" s="56"/>
      <c r="E679" s="70"/>
      <c r="F679" s="70"/>
      <c r="G679" s="56"/>
      <c r="H679" s="56"/>
      <c r="I679" s="56"/>
      <c r="J679" s="56"/>
      <c r="K679" s="56"/>
      <c r="L679" s="56"/>
      <c r="M679" s="56"/>
      <c r="N679" s="56"/>
      <c r="O679" s="56"/>
      <c r="P679" s="56"/>
      <c r="Q679" s="56"/>
      <c r="R679" s="56"/>
      <c r="S679" s="56"/>
      <c r="T679" s="56"/>
      <c r="U679" s="56"/>
      <c r="V679" s="56"/>
      <c r="W679" s="56"/>
      <c r="X679" s="56"/>
      <c r="Y679" s="56"/>
      <c r="Z679" s="56"/>
    </row>
    <row r="680" spans="1:26" ht="15.75" customHeight="1">
      <c r="A680" s="56"/>
      <c r="B680" s="56"/>
      <c r="C680" s="56"/>
      <c r="D680" s="56"/>
      <c r="E680" s="70"/>
      <c r="F680" s="70"/>
      <c r="G680" s="56"/>
      <c r="H680" s="56"/>
      <c r="I680" s="56"/>
      <c r="J680" s="56"/>
      <c r="K680" s="56"/>
      <c r="L680" s="56"/>
      <c r="M680" s="56"/>
      <c r="N680" s="56"/>
      <c r="O680" s="56"/>
      <c r="P680" s="56"/>
      <c r="Q680" s="56"/>
      <c r="R680" s="56"/>
      <c r="S680" s="56"/>
      <c r="T680" s="56"/>
      <c r="U680" s="56"/>
      <c r="V680" s="56"/>
      <c r="W680" s="56"/>
      <c r="X680" s="56"/>
      <c r="Y680" s="56"/>
      <c r="Z680" s="56"/>
    </row>
    <row r="681" spans="1:26" ht="15.75" customHeight="1">
      <c r="A681" s="56"/>
      <c r="B681" s="56"/>
      <c r="C681" s="56"/>
      <c r="D681" s="56"/>
      <c r="E681" s="70"/>
      <c r="F681" s="70"/>
      <c r="G681" s="56"/>
      <c r="H681" s="56"/>
      <c r="I681" s="56"/>
      <c r="J681" s="56"/>
      <c r="K681" s="56"/>
      <c r="L681" s="56"/>
      <c r="M681" s="56"/>
      <c r="N681" s="56"/>
      <c r="O681" s="56"/>
      <c r="P681" s="56"/>
      <c r="Q681" s="56"/>
      <c r="R681" s="56"/>
      <c r="S681" s="56"/>
      <c r="T681" s="56"/>
      <c r="U681" s="56"/>
      <c r="V681" s="56"/>
      <c r="W681" s="56"/>
      <c r="X681" s="56"/>
      <c r="Y681" s="56"/>
      <c r="Z681" s="56"/>
    </row>
    <row r="682" spans="1:26" ht="15.75" customHeight="1">
      <c r="A682" s="56"/>
      <c r="B682" s="56"/>
      <c r="C682" s="56"/>
      <c r="D682" s="56"/>
      <c r="E682" s="70"/>
      <c r="F682" s="70"/>
      <c r="G682" s="56"/>
      <c r="H682" s="56"/>
      <c r="I682" s="56"/>
      <c r="J682" s="56"/>
      <c r="K682" s="56"/>
      <c r="L682" s="56"/>
      <c r="M682" s="56"/>
      <c r="N682" s="56"/>
      <c r="O682" s="56"/>
      <c r="P682" s="56"/>
      <c r="Q682" s="56"/>
      <c r="R682" s="56"/>
      <c r="S682" s="56"/>
      <c r="T682" s="56"/>
      <c r="U682" s="56"/>
      <c r="V682" s="56"/>
      <c r="W682" s="56"/>
      <c r="X682" s="56"/>
      <c r="Y682" s="56"/>
      <c r="Z682" s="56"/>
    </row>
    <row r="683" spans="1:26" ht="15.75" customHeight="1">
      <c r="A683" s="56"/>
      <c r="B683" s="56"/>
      <c r="C683" s="56"/>
      <c r="D683" s="56"/>
      <c r="E683" s="70"/>
      <c r="F683" s="70"/>
      <c r="G683" s="56"/>
      <c r="H683" s="56"/>
      <c r="I683" s="56"/>
      <c r="J683" s="56"/>
      <c r="K683" s="56"/>
      <c r="L683" s="56"/>
      <c r="M683" s="56"/>
      <c r="N683" s="56"/>
      <c r="O683" s="56"/>
      <c r="P683" s="56"/>
      <c r="Q683" s="56"/>
      <c r="R683" s="56"/>
      <c r="S683" s="56"/>
      <c r="T683" s="56"/>
      <c r="U683" s="56"/>
      <c r="V683" s="56"/>
      <c r="W683" s="56"/>
      <c r="X683" s="56"/>
      <c r="Y683" s="56"/>
      <c r="Z683" s="56"/>
    </row>
    <row r="684" spans="1:26" ht="15.75" customHeight="1">
      <c r="A684" s="56"/>
      <c r="B684" s="56"/>
      <c r="C684" s="56"/>
      <c r="D684" s="56"/>
      <c r="E684" s="70"/>
      <c r="F684" s="70"/>
      <c r="G684" s="56"/>
      <c r="H684" s="56"/>
      <c r="I684" s="56"/>
      <c r="J684" s="56"/>
      <c r="K684" s="56"/>
      <c r="L684" s="56"/>
      <c r="M684" s="56"/>
      <c r="N684" s="56"/>
      <c r="O684" s="56"/>
      <c r="P684" s="56"/>
      <c r="Q684" s="56"/>
      <c r="R684" s="56"/>
      <c r="S684" s="56"/>
      <c r="T684" s="56"/>
      <c r="U684" s="56"/>
      <c r="V684" s="56"/>
      <c r="W684" s="56"/>
      <c r="X684" s="56"/>
      <c r="Y684" s="56"/>
      <c r="Z684" s="56"/>
    </row>
    <row r="685" spans="1:26" ht="15.75" customHeight="1">
      <c r="A685" s="56"/>
      <c r="B685" s="56"/>
      <c r="C685" s="56"/>
      <c r="D685" s="56"/>
      <c r="E685" s="70"/>
      <c r="F685" s="70"/>
      <c r="G685" s="56"/>
      <c r="H685" s="56"/>
      <c r="I685" s="56"/>
      <c r="J685" s="56"/>
      <c r="K685" s="56"/>
      <c r="L685" s="56"/>
      <c r="M685" s="56"/>
      <c r="N685" s="56"/>
      <c r="O685" s="56"/>
      <c r="P685" s="56"/>
      <c r="Q685" s="56"/>
      <c r="R685" s="56"/>
      <c r="S685" s="56"/>
      <c r="T685" s="56"/>
      <c r="U685" s="56"/>
      <c r="V685" s="56"/>
      <c r="W685" s="56"/>
      <c r="X685" s="56"/>
      <c r="Y685" s="56"/>
      <c r="Z685" s="56"/>
    </row>
    <row r="686" spans="1:26" ht="15.75" customHeight="1">
      <c r="A686" s="56"/>
      <c r="B686" s="56"/>
      <c r="C686" s="56"/>
      <c r="D686" s="56"/>
      <c r="E686" s="70"/>
      <c r="F686" s="70"/>
      <c r="G686" s="56"/>
      <c r="H686" s="56"/>
      <c r="I686" s="56"/>
      <c r="J686" s="56"/>
      <c r="K686" s="56"/>
      <c r="L686" s="56"/>
      <c r="M686" s="56"/>
      <c r="N686" s="56"/>
      <c r="O686" s="56"/>
      <c r="P686" s="56"/>
      <c r="Q686" s="56"/>
      <c r="R686" s="56"/>
      <c r="S686" s="56"/>
      <c r="T686" s="56"/>
      <c r="U686" s="56"/>
      <c r="V686" s="56"/>
      <c r="W686" s="56"/>
      <c r="X686" s="56"/>
      <c r="Y686" s="56"/>
      <c r="Z686" s="56"/>
    </row>
    <row r="687" spans="1:26" ht="15.75" customHeight="1">
      <c r="A687" s="56"/>
      <c r="B687" s="56"/>
      <c r="C687" s="56"/>
      <c r="D687" s="56"/>
      <c r="E687" s="70"/>
      <c r="F687" s="70"/>
      <c r="G687" s="56"/>
      <c r="H687" s="56"/>
      <c r="I687" s="56"/>
      <c r="J687" s="56"/>
      <c r="K687" s="56"/>
      <c r="L687" s="56"/>
      <c r="M687" s="56"/>
      <c r="N687" s="56"/>
      <c r="O687" s="56"/>
      <c r="P687" s="56"/>
      <c r="Q687" s="56"/>
      <c r="R687" s="56"/>
      <c r="S687" s="56"/>
      <c r="T687" s="56"/>
      <c r="U687" s="56"/>
      <c r="V687" s="56"/>
      <c r="W687" s="56"/>
      <c r="X687" s="56"/>
      <c r="Y687" s="56"/>
      <c r="Z687" s="56"/>
    </row>
    <row r="688" spans="1:26" ht="15.75" customHeight="1">
      <c r="A688" s="56"/>
      <c r="B688" s="56"/>
      <c r="C688" s="56"/>
      <c r="D688" s="56"/>
      <c r="E688" s="70"/>
      <c r="F688" s="70"/>
      <c r="G688" s="56"/>
      <c r="H688" s="56"/>
      <c r="I688" s="56"/>
      <c r="J688" s="56"/>
      <c r="K688" s="56"/>
      <c r="L688" s="56"/>
      <c r="M688" s="56"/>
      <c r="N688" s="56"/>
      <c r="O688" s="56"/>
      <c r="P688" s="56"/>
      <c r="Q688" s="56"/>
      <c r="R688" s="56"/>
      <c r="S688" s="56"/>
      <c r="T688" s="56"/>
      <c r="U688" s="56"/>
      <c r="V688" s="56"/>
      <c r="W688" s="56"/>
      <c r="X688" s="56"/>
      <c r="Y688" s="56"/>
      <c r="Z688" s="56"/>
    </row>
    <row r="689" spans="1:26" ht="15.75" customHeight="1">
      <c r="A689" s="56"/>
      <c r="B689" s="56"/>
      <c r="C689" s="56"/>
      <c r="D689" s="56"/>
      <c r="E689" s="70"/>
      <c r="F689" s="70"/>
      <c r="G689" s="56"/>
      <c r="H689" s="56"/>
      <c r="I689" s="56"/>
      <c r="J689" s="56"/>
      <c r="K689" s="56"/>
      <c r="L689" s="56"/>
      <c r="M689" s="56"/>
      <c r="N689" s="56"/>
      <c r="O689" s="56"/>
      <c r="P689" s="56"/>
      <c r="Q689" s="56"/>
      <c r="R689" s="56"/>
      <c r="S689" s="56"/>
      <c r="T689" s="56"/>
      <c r="U689" s="56"/>
      <c r="V689" s="56"/>
      <c r="W689" s="56"/>
      <c r="X689" s="56"/>
      <c r="Y689" s="56"/>
      <c r="Z689" s="56"/>
    </row>
    <row r="690" spans="1:26" ht="15.75" customHeight="1">
      <c r="A690" s="56"/>
      <c r="B690" s="56"/>
      <c r="C690" s="56"/>
      <c r="D690" s="56"/>
      <c r="E690" s="70"/>
      <c r="F690" s="70"/>
      <c r="G690" s="56"/>
      <c r="H690" s="56"/>
      <c r="I690" s="56"/>
      <c r="J690" s="56"/>
      <c r="K690" s="56"/>
      <c r="L690" s="56"/>
      <c r="M690" s="56"/>
      <c r="N690" s="56"/>
      <c r="O690" s="56"/>
      <c r="P690" s="56"/>
      <c r="Q690" s="56"/>
      <c r="R690" s="56"/>
      <c r="S690" s="56"/>
      <c r="T690" s="56"/>
      <c r="U690" s="56"/>
      <c r="V690" s="56"/>
      <c r="W690" s="56"/>
      <c r="X690" s="56"/>
      <c r="Y690" s="56"/>
      <c r="Z690" s="56"/>
    </row>
    <row r="691" spans="1:26" ht="15.75" customHeight="1">
      <c r="A691" s="56"/>
      <c r="B691" s="56"/>
      <c r="C691" s="56"/>
      <c r="D691" s="56"/>
      <c r="E691" s="70"/>
      <c r="F691" s="70"/>
      <c r="G691" s="56"/>
      <c r="H691" s="56"/>
      <c r="I691" s="56"/>
      <c r="J691" s="56"/>
      <c r="K691" s="56"/>
      <c r="L691" s="56"/>
      <c r="M691" s="56"/>
      <c r="N691" s="56"/>
      <c r="O691" s="56"/>
      <c r="P691" s="56"/>
      <c r="Q691" s="56"/>
      <c r="R691" s="56"/>
      <c r="S691" s="56"/>
      <c r="T691" s="56"/>
      <c r="U691" s="56"/>
      <c r="V691" s="56"/>
      <c r="W691" s="56"/>
      <c r="X691" s="56"/>
      <c r="Y691" s="56"/>
      <c r="Z691" s="56"/>
    </row>
    <row r="692" spans="1:26" ht="15.75" customHeight="1">
      <c r="A692" s="56"/>
      <c r="B692" s="56"/>
      <c r="C692" s="56"/>
      <c r="D692" s="56"/>
      <c r="E692" s="70"/>
      <c r="F692" s="70"/>
      <c r="G692" s="56"/>
      <c r="H692" s="56"/>
      <c r="I692" s="56"/>
      <c r="J692" s="56"/>
      <c r="K692" s="56"/>
      <c r="L692" s="56"/>
      <c r="M692" s="56"/>
      <c r="N692" s="56"/>
      <c r="O692" s="56"/>
      <c r="P692" s="56"/>
      <c r="Q692" s="56"/>
      <c r="R692" s="56"/>
      <c r="S692" s="56"/>
      <c r="T692" s="56"/>
      <c r="U692" s="56"/>
      <c r="V692" s="56"/>
      <c r="W692" s="56"/>
      <c r="X692" s="56"/>
      <c r="Y692" s="56"/>
      <c r="Z692" s="56"/>
    </row>
    <row r="693" spans="1:26" ht="15.75" customHeight="1">
      <c r="A693" s="56"/>
      <c r="B693" s="56"/>
      <c r="C693" s="56"/>
      <c r="D693" s="56"/>
      <c r="E693" s="70"/>
      <c r="F693" s="70"/>
      <c r="G693" s="56"/>
      <c r="H693" s="56"/>
      <c r="I693" s="56"/>
      <c r="J693" s="56"/>
      <c r="K693" s="56"/>
      <c r="L693" s="56"/>
      <c r="M693" s="56"/>
      <c r="N693" s="56"/>
      <c r="O693" s="56"/>
      <c r="P693" s="56"/>
      <c r="Q693" s="56"/>
      <c r="R693" s="56"/>
      <c r="S693" s="56"/>
      <c r="T693" s="56"/>
      <c r="U693" s="56"/>
      <c r="V693" s="56"/>
      <c r="W693" s="56"/>
      <c r="X693" s="56"/>
      <c r="Y693" s="56"/>
      <c r="Z693" s="56"/>
    </row>
    <row r="694" spans="1:26" ht="15.75" customHeight="1">
      <c r="A694" s="56"/>
      <c r="B694" s="56"/>
      <c r="C694" s="56"/>
      <c r="D694" s="56"/>
      <c r="E694" s="70"/>
      <c r="F694" s="70"/>
      <c r="G694" s="56"/>
      <c r="H694" s="56"/>
      <c r="I694" s="56"/>
      <c r="J694" s="56"/>
      <c r="K694" s="56"/>
      <c r="L694" s="56"/>
      <c r="M694" s="56"/>
      <c r="N694" s="56"/>
      <c r="O694" s="56"/>
      <c r="P694" s="56"/>
      <c r="Q694" s="56"/>
      <c r="R694" s="56"/>
      <c r="S694" s="56"/>
      <c r="T694" s="56"/>
      <c r="U694" s="56"/>
      <c r="V694" s="56"/>
      <c r="W694" s="56"/>
      <c r="X694" s="56"/>
      <c r="Y694" s="56"/>
      <c r="Z694" s="56"/>
    </row>
    <row r="695" spans="1:26" ht="15.75" customHeight="1">
      <c r="A695" s="56"/>
      <c r="B695" s="56"/>
      <c r="C695" s="56"/>
      <c r="D695" s="56"/>
      <c r="E695" s="70"/>
      <c r="F695" s="70"/>
      <c r="G695" s="56"/>
      <c r="H695" s="56"/>
      <c r="I695" s="56"/>
      <c r="J695" s="56"/>
      <c r="K695" s="56"/>
      <c r="L695" s="56"/>
      <c r="M695" s="56"/>
      <c r="N695" s="56"/>
      <c r="O695" s="56"/>
      <c r="P695" s="56"/>
      <c r="Q695" s="56"/>
      <c r="R695" s="56"/>
      <c r="S695" s="56"/>
      <c r="T695" s="56"/>
      <c r="U695" s="56"/>
      <c r="V695" s="56"/>
      <c r="W695" s="56"/>
      <c r="X695" s="56"/>
      <c r="Y695" s="56"/>
      <c r="Z695" s="56"/>
    </row>
    <row r="696" spans="1:26" ht="15.75" customHeight="1">
      <c r="A696" s="56"/>
      <c r="B696" s="56"/>
      <c r="C696" s="56"/>
      <c r="D696" s="56"/>
      <c r="E696" s="70"/>
      <c r="F696" s="70"/>
      <c r="G696" s="56"/>
      <c r="H696" s="56"/>
      <c r="I696" s="56"/>
      <c r="J696" s="56"/>
      <c r="K696" s="56"/>
      <c r="L696" s="56"/>
      <c r="M696" s="56"/>
      <c r="N696" s="56"/>
      <c r="O696" s="56"/>
      <c r="P696" s="56"/>
      <c r="Q696" s="56"/>
      <c r="R696" s="56"/>
      <c r="S696" s="56"/>
      <c r="T696" s="56"/>
      <c r="U696" s="56"/>
      <c r="V696" s="56"/>
      <c r="W696" s="56"/>
      <c r="X696" s="56"/>
      <c r="Y696" s="56"/>
      <c r="Z696" s="56"/>
    </row>
    <row r="697" spans="1:26" ht="15.75" customHeight="1">
      <c r="A697" s="56"/>
      <c r="B697" s="56"/>
      <c r="C697" s="56"/>
      <c r="D697" s="56"/>
      <c r="E697" s="70"/>
      <c r="F697" s="70"/>
      <c r="G697" s="56"/>
      <c r="H697" s="56"/>
      <c r="I697" s="56"/>
      <c r="J697" s="56"/>
      <c r="K697" s="56"/>
      <c r="L697" s="56"/>
      <c r="M697" s="56"/>
      <c r="N697" s="56"/>
      <c r="O697" s="56"/>
      <c r="P697" s="56"/>
      <c r="Q697" s="56"/>
      <c r="R697" s="56"/>
      <c r="S697" s="56"/>
      <c r="T697" s="56"/>
      <c r="U697" s="56"/>
      <c r="V697" s="56"/>
      <c r="W697" s="56"/>
      <c r="X697" s="56"/>
      <c r="Y697" s="56"/>
      <c r="Z697" s="56"/>
    </row>
    <row r="698" spans="1:26" ht="15.75" customHeight="1">
      <c r="A698" s="56"/>
      <c r="B698" s="56"/>
      <c r="C698" s="56"/>
      <c r="D698" s="56"/>
      <c r="E698" s="70"/>
      <c r="F698" s="70"/>
      <c r="G698" s="56"/>
      <c r="H698" s="56"/>
      <c r="I698" s="56"/>
      <c r="J698" s="56"/>
      <c r="K698" s="56"/>
      <c r="L698" s="56"/>
      <c r="M698" s="56"/>
      <c r="N698" s="56"/>
      <c r="O698" s="56"/>
      <c r="P698" s="56"/>
      <c r="Q698" s="56"/>
      <c r="R698" s="56"/>
      <c r="S698" s="56"/>
      <c r="T698" s="56"/>
      <c r="U698" s="56"/>
      <c r="V698" s="56"/>
      <c r="W698" s="56"/>
      <c r="X698" s="56"/>
      <c r="Y698" s="56"/>
      <c r="Z698" s="56"/>
    </row>
    <row r="699" spans="1:26" ht="15.75" customHeight="1">
      <c r="A699" s="56"/>
      <c r="B699" s="56"/>
      <c r="C699" s="56"/>
      <c r="D699" s="56"/>
      <c r="E699" s="70"/>
      <c r="F699" s="70"/>
      <c r="G699" s="56"/>
      <c r="H699" s="56"/>
      <c r="I699" s="56"/>
      <c r="J699" s="56"/>
      <c r="K699" s="56"/>
      <c r="L699" s="56"/>
      <c r="M699" s="56"/>
      <c r="N699" s="56"/>
      <c r="O699" s="56"/>
      <c r="P699" s="56"/>
      <c r="Q699" s="56"/>
      <c r="R699" s="56"/>
      <c r="S699" s="56"/>
      <c r="T699" s="56"/>
      <c r="U699" s="56"/>
      <c r="V699" s="56"/>
      <c r="W699" s="56"/>
      <c r="X699" s="56"/>
      <c r="Y699" s="56"/>
      <c r="Z699" s="56"/>
    </row>
    <row r="700" spans="1:26" ht="15.75" customHeight="1">
      <c r="A700" s="56"/>
      <c r="B700" s="56"/>
      <c r="C700" s="56"/>
      <c r="D700" s="56"/>
      <c r="E700" s="70"/>
      <c r="F700" s="70"/>
      <c r="G700" s="56"/>
      <c r="H700" s="56"/>
      <c r="I700" s="56"/>
      <c r="J700" s="56"/>
      <c r="K700" s="56"/>
      <c r="L700" s="56"/>
      <c r="M700" s="56"/>
      <c r="N700" s="56"/>
      <c r="O700" s="56"/>
      <c r="P700" s="56"/>
      <c r="Q700" s="56"/>
      <c r="R700" s="56"/>
      <c r="S700" s="56"/>
      <c r="T700" s="56"/>
      <c r="U700" s="56"/>
      <c r="V700" s="56"/>
      <c r="W700" s="56"/>
      <c r="X700" s="56"/>
      <c r="Y700" s="56"/>
      <c r="Z700" s="56"/>
    </row>
    <row r="701" spans="1:26" ht="15.75" customHeight="1">
      <c r="A701" s="56"/>
      <c r="B701" s="56"/>
      <c r="C701" s="56"/>
      <c r="D701" s="56"/>
      <c r="E701" s="70"/>
      <c r="F701" s="70"/>
      <c r="G701" s="56"/>
      <c r="H701" s="56"/>
      <c r="I701" s="56"/>
      <c r="J701" s="56"/>
      <c r="K701" s="56"/>
      <c r="L701" s="56"/>
      <c r="M701" s="56"/>
      <c r="N701" s="56"/>
      <c r="O701" s="56"/>
      <c r="P701" s="56"/>
      <c r="Q701" s="56"/>
      <c r="R701" s="56"/>
      <c r="S701" s="56"/>
      <c r="T701" s="56"/>
      <c r="U701" s="56"/>
      <c r="V701" s="56"/>
      <c r="W701" s="56"/>
      <c r="X701" s="56"/>
      <c r="Y701" s="56"/>
      <c r="Z701" s="56"/>
    </row>
    <row r="702" spans="1:26" ht="15.75" customHeight="1">
      <c r="A702" s="56"/>
      <c r="B702" s="56"/>
      <c r="C702" s="56"/>
      <c r="D702" s="56"/>
      <c r="E702" s="70"/>
      <c r="F702" s="70"/>
      <c r="G702" s="56"/>
      <c r="H702" s="56"/>
      <c r="I702" s="56"/>
      <c r="J702" s="56"/>
      <c r="K702" s="56"/>
      <c r="L702" s="56"/>
      <c r="M702" s="56"/>
      <c r="N702" s="56"/>
      <c r="O702" s="56"/>
      <c r="P702" s="56"/>
      <c r="Q702" s="56"/>
      <c r="R702" s="56"/>
      <c r="S702" s="56"/>
      <c r="T702" s="56"/>
      <c r="U702" s="56"/>
      <c r="V702" s="56"/>
      <c r="W702" s="56"/>
      <c r="X702" s="56"/>
      <c r="Y702" s="56"/>
      <c r="Z702" s="56"/>
    </row>
    <row r="703" spans="1:26" ht="15.75" customHeight="1">
      <c r="A703" s="56"/>
      <c r="B703" s="56"/>
      <c r="C703" s="56"/>
      <c r="D703" s="56"/>
      <c r="E703" s="70"/>
      <c r="F703" s="70"/>
      <c r="G703" s="56"/>
      <c r="H703" s="56"/>
      <c r="I703" s="56"/>
      <c r="J703" s="56"/>
      <c r="K703" s="56"/>
      <c r="L703" s="56"/>
      <c r="M703" s="56"/>
      <c r="N703" s="56"/>
      <c r="O703" s="56"/>
      <c r="P703" s="56"/>
      <c r="Q703" s="56"/>
      <c r="R703" s="56"/>
      <c r="S703" s="56"/>
      <c r="T703" s="56"/>
      <c r="U703" s="56"/>
      <c r="V703" s="56"/>
      <c r="W703" s="56"/>
      <c r="X703" s="56"/>
      <c r="Y703" s="56"/>
      <c r="Z703" s="56"/>
    </row>
    <row r="704" spans="1:26" ht="15.75" customHeight="1">
      <c r="A704" s="56"/>
      <c r="B704" s="56"/>
      <c r="C704" s="56"/>
      <c r="D704" s="56"/>
      <c r="E704" s="70"/>
      <c r="F704" s="70"/>
      <c r="G704" s="56"/>
      <c r="H704" s="56"/>
      <c r="I704" s="56"/>
      <c r="J704" s="56"/>
      <c r="K704" s="56"/>
      <c r="L704" s="56"/>
      <c r="M704" s="56"/>
      <c r="N704" s="56"/>
      <c r="O704" s="56"/>
      <c r="P704" s="56"/>
      <c r="Q704" s="56"/>
      <c r="R704" s="56"/>
      <c r="S704" s="56"/>
      <c r="T704" s="56"/>
      <c r="U704" s="56"/>
      <c r="V704" s="56"/>
      <c r="W704" s="56"/>
      <c r="X704" s="56"/>
      <c r="Y704" s="56"/>
      <c r="Z704" s="56"/>
    </row>
    <row r="705" spans="1:26" ht="15.75" customHeight="1">
      <c r="A705" s="56"/>
      <c r="B705" s="56"/>
      <c r="C705" s="56"/>
      <c r="D705" s="56"/>
      <c r="E705" s="70"/>
      <c r="F705" s="70"/>
      <c r="G705" s="56"/>
      <c r="H705" s="56"/>
      <c r="I705" s="56"/>
      <c r="J705" s="56"/>
      <c r="K705" s="56"/>
      <c r="L705" s="56"/>
      <c r="M705" s="56"/>
      <c r="N705" s="56"/>
      <c r="O705" s="56"/>
      <c r="P705" s="56"/>
      <c r="Q705" s="56"/>
      <c r="R705" s="56"/>
      <c r="S705" s="56"/>
      <c r="T705" s="56"/>
      <c r="U705" s="56"/>
      <c r="V705" s="56"/>
      <c r="W705" s="56"/>
      <c r="X705" s="56"/>
      <c r="Y705" s="56"/>
      <c r="Z705" s="56"/>
    </row>
    <row r="706" spans="1:26" ht="15.75" customHeight="1">
      <c r="A706" s="56"/>
      <c r="B706" s="56"/>
      <c r="C706" s="56"/>
      <c r="D706" s="56"/>
      <c r="E706" s="70"/>
      <c r="F706" s="70"/>
      <c r="G706" s="56"/>
      <c r="H706" s="56"/>
      <c r="I706" s="56"/>
      <c r="J706" s="56"/>
      <c r="K706" s="56"/>
      <c r="L706" s="56"/>
      <c r="M706" s="56"/>
      <c r="N706" s="56"/>
      <c r="O706" s="56"/>
      <c r="P706" s="56"/>
      <c r="Q706" s="56"/>
      <c r="R706" s="56"/>
      <c r="S706" s="56"/>
      <c r="T706" s="56"/>
      <c r="U706" s="56"/>
      <c r="V706" s="56"/>
      <c r="W706" s="56"/>
      <c r="X706" s="56"/>
      <c r="Y706" s="56"/>
      <c r="Z706" s="56"/>
    </row>
    <row r="707" spans="1:26" ht="15.75" customHeight="1">
      <c r="A707" s="56"/>
      <c r="B707" s="56"/>
      <c r="C707" s="56"/>
      <c r="D707" s="56"/>
      <c r="E707" s="70"/>
      <c r="F707" s="70"/>
      <c r="G707" s="56"/>
      <c r="H707" s="56"/>
      <c r="I707" s="56"/>
      <c r="J707" s="56"/>
      <c r="K707" s="56"/>
      <c r="L707" s="56"/>
      <c r="M707" s="56"/>
      <c r="N707" s="56"/>
      <c r="O707" s="56"/>
      <c r="P707" s="56"/>
      <c r="Q707" s="56"/>
      <c r="R707" s="56"/>
      <c r="S707" s="56"/>
      <c r="T707" s="56"/>
      <c r="U707" s="56"/>
      <c r="V707" s="56"/>
      <c r="W707" s="56"/>
      <c r="X707" s="56"/>
      <c r="Y707" s="56"/>
      <c r="Z707" s="56"/>
    </row>
    <row r="708" spans="1:26" ht="15.75" customHeight="1">
      <c r="A708" s="56"/>
      <c r="B708" s="56"/>
      <c r="C708" s="56"/>
      <c r="D708" s="56"/>
      <c r="E708" s="70"/>
      <c r="F708" s="70"/>
      <c r="G708" s="56"/>
      <c r="H708" s="56"/>
      <c r="I708" s="56"/>
      <c r="J708" s="56"/>
      <c r="K708" s="56"/>
      <c r="L708" s="56"/>
      <c r="M708" s="56"/>
      <c r="N708" s="56"/>
      <c r="O708" s="56"/>
      <c r="P708" s="56"/>
      <c r="Q708" s="56"/>
      <c r="R708" s="56"/>
      <c r="S708" s="56"/>
      <c r="T708" s="56"/>
      <c r="U708" s="56"/>
      <c r="V708" s="56"/>
      <c r="W708" s="56"/>
      <c r="X708" s="56"/>
      <c r="Y708" s="56"/>
      <c r="Z708" s="56"/>
    </row>
    <row r="709" spans="1:26" ht="15.75" customHeight="1">
      <c r="A709" s="56"/>
      <c r="B709" s="56"/>
      <c r="C709" s="56"/>
      <c r="D709" s="56"/>
      <c r="E709" s="70"/>
      <c r="F709" s="70"/>
      <c r="G709" s="56"/>
      <c r="H709" s="56"/>
      <c r="I709" s="56"/>
      <c r="J709" s="56"/>
      <c r="K709" s="56"/>
      <c r="L709" s="56"/>
      <c r="M709" s="56"/>
      <c r="N709" s="56"/>
      <c r="O709" s="56"/>
      <c r="P709" s="56"/>
      <c r="Q709" s="56"/>
      <c r="R709" s="56"/>
      <c r="S709" s="56"/>
      <c r="T709" s="56"/>
      <c r="U709" s="56"/>
      <c r="V709" s="56"/>
      <c r="W709" s="56"/>
      <c r="X709" s="56"/>
      <c r="Y709" s="56"/>
      <c r="Z709" s="56"/>
    </row>
    <row r="710" spans="1:26" ht="15.75" customHeight="1">
      <c r="A710" s="56"/>
      <c r="B710" s="56"/>
      <c r="C710" s="56"/>
      <c r="D710" s="56"/>
      <c r="E710" s="70"/>
      <c r="F710" s="70"/>
      <c r="G710" s="56"/>
      <c r="H710" s="56"/>
      <c r="I710" s="56"/>
      <c r="J710" s="56"/>
      <c r="K710" s="56"/>
      <c r="L710" s="56"/>
      <c r="M710" s="56"/>
      <c r="N710" s="56"/>
      <c r="O710" s="56"/>
      <c r="P710" s="56"/>
      <c r="Q710" s="56"/>
      <c r="R710" s="56"/>
      <c r="S710" s="56"/>
      <c r="T710" s="56"/>
      <c r="U710" s="56"/>
      <c r="V710" s="56"/>
      <c r="W710" s="56"/>
      <c r="X710" s="56"/>
      <c r="Y710" s="56"/>
      <c r="Z710" s="56"/>
    </row>
    <row r="711" spans="1:26" ht="15.75" customHeight="1">
      <c r="A711" s="56"/>
      <c r="B711" s="56"/>
      <c r="C711" s="56"/>
      <c r="D711" s="56"/>
      <c r="E711" s="70"/>
      <c r="F711" s="70"/>
      <c r="G711" s="56"/>
      <c r="H711" s="56"/>
      <c r="I711" s="56"/>
      <c r="J711" s="56"/>
      <c r="K711" s="56"/>
      <c r="L711" s="56"/>
      <c r="M711" s="56"/>
      <c r="N711" s="56"/>
      <c r="O711" s="56"/>
      <c r="P711" s="56"/>
      <c r="Q711" s="56"/>
      <c r="R711" s="56"/>
      <c r="S711" s="56"/>
      <c r="T711" s="56"/>
      <c r="U711" s="56"/>
      <c r="V711" s="56"/>
      <c r="W711" s="56"/>
      <c r="X711" s="56"/>
      <c r="Y711" s="56"/>
      <c r="Z711" s="56"/>
    </row>
    <row r="712" spans="1:26" ht="15.75" customHeight="1">
      <c r="A712" s="56"/>
      <c r="B712" s="56"/>
      <c r="C712" s="56"/>
      <c r="D712" s="56"/>
      <c r="E712" s="70"/>
      <c r="F712" s="70"/>
      <c r="G712" s="56"/>
      <c r="H712" s="56"/>
      <c r="I712" s="56"/>
      <c r="J712" s="56"/>
      <c r="K712" s="56"/>
      <c r="L712" s="56"/>
      <c r="M712" s="56"/>
      <c r="N712" s="56"/>
      <c r="O712" s="56"/>
      <c r="P712" s="56"/>
      <c r="Q712" s="56"/>
      <c r="R712" s="56"/>
      <c r="S712" s="56"/>
      <c r="T712" s="56"/>
      <c r="U712" s="56"/>
      <c r="V712" s="56"/>
      <c r="W712" s="56"/>
      <c r="X712" s="56"/>
      <c r="Y712" s="56"/>
      <c r="Z712" s="56"/>
    </row>
    <row r="713" spans="1:26" ht="15.75" customHeight="1">
      <c r="A713" s="56"/>
      <c r="B713" s="56"/>
      <c r="C713" s="56"/>
      <c r="D713" s="56"/>
      <c r="E713" s="70"/>
      <c r="F713" s="70"/>
      <c r="G713" s="56"/>
      <c r="H713" s="56"/>
      <c r="I713" s="56"/>
      <c r="J713" s="56"/>
      <c r="K713" s="56"/>
      <c r="L713" s="56"/>
      <c r="M713" s="56"/>
      <c r="N713" s="56"/>
      <c r="O713" s="56"/>
      <c r="P713" s="56"/>
      <c r="Q713" s="56"/>
      <c r="R713" s="56"/>
      <c r="S713" s="56"/>
      <c r="T713" s="56"/>
      <c r="U713" s="56"/>
      <c r="V713" s="56"/>
      <c r="W713" s="56"/>
      <c r="X713" s="56"/>
      <c r="Y713" s="56"/>
      <c r="Z713" s="56"/>
    </row>
    <row r="714" spans="1:26" ht="15.75" customHeight="1">
      <c r="A714" s="56"/>
      <c r="B714" s="56"/>
      <c r="C714" s="56"/>
      <c r="D714" s="56"/>
      <c r="E714" s="70"/>
      <c r="F714" s="70"/>
      <c r="G714" s="56"/>
      <c r="H714" s="56"/>
      <c r="I714" s="56"/>
      <c r="J714" s="56"/>
      <c r="K714" s="56"/>
      <c r="L714" s="56"/>
      <c r="M714" s="56"/>
      <c r="N714" s="56"/>
      <c r="O714" s="56"/>
      <c r="P714" s="56"/>
      <c r="Q714" s="56"/>
      <c r="R714" s="56"/>
      <c r="S714" s="56"/>
      <c r="T714" s="56"/>
      <c r="U714" s="56"/>
      <c r="V714" s="56"/>
      <c r="W714" s="56"/>
      <c r="X714" s="56"/>
      <c r="Y714" s="56"/>
      <c r="Z714" s="56"/>
    </row>
    <row r="715" spans="1:26" ht="15.75" customHeight="1">
      <c r="A715" s="56"/>
      <c r="B715" s="56"/>
      <c r="C715" s="56"/>
      <c r="D715" s="56"/>
      <c r="E715" s="70"/>
      <c r="F715" s="70"/>
      <c r="G715" s="56"/>
      <c r="H715" s="56"/>
      <c r="I715" s="56"/>
      <c r="J715" s="56"/>
      <c r="K715" s="56"/>
      <c r="L715" s="56"/>
      <c r="M715" s="56"/>
      <c r="N715" s="56"/>
      <c r="O715" s="56"/>
      <c r="P715" s="56"/>
      <c r="Q715" s="56"/>
      <c r="R715" s="56"/>
      <c r="S715" s="56"/>
      <c r="T715" s="56"/>
      <c r="U715" s="56"/>
      <c r="V715" s="56"/>
      <c r="W715" s="56"/>
      <c r="X715" s="56"/>
      <c r="Y715" s="56"/>
      <c r="Z715" s="56"/>
    </row>
    <row r="716" spans="1:26" ht="15.75" customHeight="1">
      <c r="A716" s="56"/>
      <c r="B716" s="56"/>
      <c r="C716" s="56"/>
      <c r="D716" s="56"/>
      <c r="E716" s="70"/>
      <c r="F716" s="70"/>
      <c r="G716" s="56"/>
      <c r="H716" s="56"/>
      <c r="I716" s="56"/>
      <c r="J716" s="56"/>
      <c r="K716" s="56"/>
      <c r="L716" s="56"/>
      <c r="M716" s="56"/>
      <c r="N716" s="56"/>
      <c r="O716" s="56"/>
      <c r="P716" s="56"/>
      <c r="Q716" s="56"/>
      <c r="R716" s="56"/>
      <c r="S716" s="56"/>
      <c r="T716" s="56"/>
      <c r="U716" s="56"/>
      <c r="V716" s="56"/>
      <c r="W716" s="56"/>
      <c r="X716" s="56"/>
      <c r="Y716" s="56"/>
      <c r="Z716" s="56"/>
    </row>
    <row r="717" spans="1:26" ht="15.75" customHeight="1">
      <c r="A717" s="56"/>
      <c r="B717" s="56"/>
      <c r="C717" s="56"/>
      <c r="D717" s="56"/>
      <c r="E717" s="70"/>
      <c r="F717" s="70"/>
      <c r="G717" s="56"/>
      <c r="H717" s="56"/>
      <c r="I717" s="56"/>
      <c r="J717" s="56"/>
      <c r="K717" s="56"/>
      <c r="L717" s="56"/>
      <c r="M717" s="56"/>
      <c r="N717" s="56"/>
      <c r="O717" s="56"/>
      <c r="P717" s="56"/>
      <c r="Q717" s="56"/>
      <c r="R717" s="56"/>
      <c r="S717" s="56"/>
      <c r="T717" s="56"/>
      <c r="U717" s="56"/>
      <c r="V717" s="56"/>
      <c r="W717" s="56"/>
      <c r="X717" s="56"/>
      <c r="Y717" s="56"/>
      <c r="Z717" s="56"/>
    </row>
    <row r="718" spans="1:26" ht="15.75" customHeight="1">
      <c r="A718" s="56"/>
      <c r="B718" s="56"/>
      <c r="C718" s="56"/>
      <c r="D718" s="56"/>
      <c r="E718" s="70"/>
      <c r="F718" s="70"/>
      <c r="G718" s="56"/>
      <c r="H718" s="56"/>
      <c r="I718" s="56"/>
      <c r="J718" s="56"/>
      <c r="K718" s="56"/>
      <c r="L718" s="56"/>
      <c r="M718" s="56"/>
      <c r="N718" s="56"/>
      <c r="O718" s="56"/>
      <c r="P718" s="56"/>
      <c r="Q718" s="56"/>
      <c r="R718" s="56"/>
      <c r="S718" s="56"/>
      <c r="T718" s="56"/>
      <c r="U718" s="56"/>
      <c r="V718" s="56"/>
      <c r="W718" s="56"/>
      <c r="X718" s="56"/>
      <c r="Y718" s="56"/>
      <c r="Z718" s="56"/>
    </row>
    <row r="719" spans="1:26" ht="15.75" customHeight="1">
      <c r="A719" s="56"/>
      <c r="B719" s="56"/>
      <c r="C719" s="56"/>
      <c r="D719" s="56"/>
      <c r="E719" s="70"/>
      <c r="F719" s="70"/>
      <c r="G719" s="56"/>
      <c r="H719" s="56"/>
      <c r="I719" s="56"/>
      <c r="J719" s="56"/>
      <c r="K719" s="56"/>
      <c r="L719" s="56"/>
      <c r="M719" s="56"/>
      <c r="N719" s="56"/>
      <c r="O719" s="56"/>
      <c r="P719" s="56"/>
      <c r="Q719" s="56"/>
      <c r="R719" s="56"/>
      <c r="S719" s="56"/>
      <c r="T719" s="56"/>
      <c r="U719" s="56"/>
      <c r="V719" s="56"/>
      <c r="W719" s="56"/>
      <c r="X719" s="56"/>
      <c r="Y719" s="56"/>
      <c r="Z719" s="56"/>
    </row>
    <row r="720" spans="1:26" ht="15.75" customHeight="1">
      <c r="A720" s="56"/>
      <c r="B720" s="56"/>
      <c r="C720" s="56"/>
      <c r="D720" s="56"/>
      <c r="E720" s="70"/>
      <c r="F720" s="70"/>
      <c r="G720" s="56"/>
      <c r="H720" s="56"/>
      <c r="I720" s="56"/>
      <c r="J720" s="56"/>
      <c r="K720" s="56"/>
      <c r="L720" s="56"/>
      <c r="M720" s="56"/>
      <c r="N720" s="56"/>
      <c r="O720" s="56"/>
      <c r="P720" s="56"/>
      <c r="Q720" s="56"/>
      <c r="R720" s="56"/>
      <c r="S720" s="56"/>
      <c r="T720" s="56"/>
      <c r="U720" s="56"/>
      <c r="V720" s="56"/>
      <c r="W720" s="56"/>
      <c r="X720" s="56"/>
      <c r="Y720" s="56"/>
      <c r="Z720" s="56"/>
    </row>
    <row r="721" spans="1:26" ht="15.75" customHeight="1">
      <c r="A721" s="56"/>
      <c r="B721" s="56"/>
      <c r="C721" s="56"/>
      <c r="D721" s="56"/>
      <c r="E721" s="70"/>
      <c r="F721" s="70"/>
      <c r="G721" s="56"/>
      <c r="H721" s="56"/>
      <c r="I721" s="56"/>
      <c r="J721" s="56"/>
      <c r="K721" s="56"/>
      <c r="L721" s="56"/>
      <c r="M721" s="56"/>
      <c r="N721" s="56"/>
      <c r="O721" s="56"/>
      <c r="P721" s="56"/>
      <c r="Q721" s="56"/>
      <c r="R721" s="56"/>
      <c r="S721" s="56"/>
      <c r="T721" s="56"/>
      <c r="U721" s="56"/>
      <c r="V721" s="56"/>
      <c r="W721" s="56"/>
      <c r="X721" s="56"/>
      <c r="Y721" s="56"/>
      <c r="Z721" s="56"/>
    </row>
    <row r="722" spans="1:26" ht="15.75" customHeight="1">
      <c r="A722" s="56"/>
      <c r="B722" s="56"/>
      <c r="C722" s="56"/>
      <c r="D722" s="56"/>
      <c r="E722" s="70"/>
      <c r="F722" s="70"/>
      <c r="G722" s="56"/>
      <c r="H722" s="56"/>
      <c r="I722" s="56"/>
      <c r="J722" s="56"/>
      <c r="K722" s="56"/>
      <c r="L722" s="56"/>
      <c r="M722" s="56"/>
      <c r="N722" s="56"/>
      <c r="O722" s="56"/>
      <c r="P722" s="56"/>
      <c r="Q722" s="56"/>
      <c r="R722" s="56"/>
      <c r="S722" s="56"/>
      <c r="T722" s="56"/>
      <c r="U722" s="56"/>
      <c r="V722" s="56"/>
      <c r="W722" s="56"/>
      <c r="X722" s="56"/>
      <c r="Y722" s="56"/>
      <c r="Z722" s="56"/>
    </row>
    <row r="723" spans="1:26" ht="15.75" customHeight="1">
      <c r="A723" s="56"/>
      <c r="B723" s="56"/>
      <c r="C723" s="56"/>
      <c r="D723" s="56"/>
      <c r="E723" s="70"/>
      <c r="F723" s="70"/>
      <c r="G723" s="56"/>
      <c r="H723" s="56"/>
      <c r="I723" s="56"/>
      <c r="J723" s="56"/>
      <c r="K723" s="56"/>
      <c r="L723" s="56"/>
      <c r="M723" s="56"/>
      <c r="N723" s="56"/>
      <c r="O723" s="56"/>
      <c r="P723" s="56"/>
      <c r="Q723" s="56"/>
      <c r="R723" s="56"/>
      <c r="S723" s="56"/>
      <c r="T723" s="56"/>
      <c r="U723" s="56"/>
      <c r="V723" s="56"/>
      <c r="W723" s="56"/>
      <c r="X723" s="56"/>
      <c r="Y723" s="56"/>
      <c r="Z723" s="56"/>
    </row>
    <row r="724" spans="1:26" ht="15.75" customHeight="1">
      <c r="A724" s="56"/>
      <c r="B724" s="56"/>
      <c r="C724" s="56"/>
      <c r="D724" s="56"/>
      <c r="E724" s="70"/>
      <c r="F724" s="70"/>
      <c r="G724" s="56"/>
      <c r="H724" s="56"/>
      <c r="I724" s="56"/>
      <c r="J724" s="56"/>
      <c r="K724" s="56"/>
      <c r="L724" s="56"/>
      <c r="M724" s="56"/>
      <c r="N724" s="56"/>
      <c r="O724" s="56"/>
      <c r="P724" s="56"/>
      <c r="Q724" s="56"/>
      <c r="R724" s="56"/>
      <c r="S724" s="56"/>
      <c r="T724" s="56"/>
      <c r="U724" s="56"/>
      <c r="V724" s="56"/>
      <c r="W724" s="56"/>
      <c r="X724" s="56"/>
      <c r="Y724" s="56"/>
      <c r="Z724" s="56"/>
    </row>
    <row r="725" spans="1:26" ht="15.75" customHeight="1">
      <c r="A725" s="56"/>
      <c r="B725" s="56"/>
      <c r="C725" s="56"/>
      <c r="D725" s="56"/>
      <c r="E725" s="70"/>
      <c r="F725" s="70"/>
      <c r="G725" s="56"/>
      <c r="H725" s="56"/>
      <c r="I725" s="56"/>
      <c r="J725" s="56"/>
      <c r="K725" s="56"/>
      <c r="L725" s="56"/>
      <c r="M725" s="56"/>
      <c r="N725" s="56"/>
      <c r="O725" s="56"/>
      <c r="P725" s="56"/>
      <c r="Q725" s="56"/>
      <c r="R725" s="56"/>
      <c r="S725" s="56"/>
      <c r="T725" s="56"/>
      <c r="U725" s="56"/>
      <c r="V725" s="56"/>
      <c r="W725" s="56"/>
      <c r="X725" s="56"/>
      <c r="Y725" s="56"/>
      <c r="Z725" s="56"/>
    </row>
    <row r="726" spans="1:26" ht="15.75" customHeight="1">
      <c r="A726" s="56"/>
      <c r="B726" s="56"/>
      <c r="C726" s="56"/>
      <c r="D726" s="56"/>
      <c r="E726" s="70"/>
      <c r="F726" s="70"/>
      <c r="G726" s="56"/>
      <c r="H726" s="56"/>
      <c r="I726" s="56"/>
      <c r="J726" s="56"/>
      <c r="K726" s="56"/>
      <c r="L726" s="56"/>
      <c r="M726" s="56"/>
      <c r="N726" s="56"/>
      <c r="O726" s="56"/>
      <c r="P726" s="56"/>
      <c r="Q726" s="56"/>
      <c r="R726" s="56"/>
      <c r="S726" s="56"/>
      <c r="T726" s="56"/>
      <c r="U726" s="56"/>
      <c r="V726" s="56"/>
      <c r="W726" s="56"/>
      <c r="X726" s="56"/>
      <c r="Y726" s="56"/>
      <c r="Z726" s="56"/>
    </row>
    <row r="727" spans="1:26" ht="15.75" customHeight="1">
      <c r="A727" s="56"/>
      <c r="B727" s="56"/>
      <c r="C727" s="56"/>
      <c r="D727" s="56"/>
      <c r="E727" s="70"/>
      <c r="F727" s="70"/>
      <c r="G727" s="56"/>
      <c r="H727" s="56"/>
      <c r="I727" s="56"/>
      <c r="J727" s="56"/>
      <c r="K727" s="56"/>
      <c r="L727" s="56"/>
      <c r="M727" s="56"/>
      <c r="N727" s="56"/>
      <c r="O727" s="56"/>
      <c r="P727" s="56"/>
      <c r="Q727" s="56"/>
      <c r="R727" s="56"/>
      <c r="S727" s="56"/>
      <c r="T727" s="56"/>
      <c r="U727" s="56"/>
      <c r="V727" s="56"/>
      <c r="W727" s="56"/>
      <c r="X727" s="56"/>
      <c r="Y727" s="56"/>
      <c r="Z727" s="56"/>
    </row>
    <row r="728" spans="1:26" ht="15.75" customHeight="1">
      <c r="A728" s="56"/>
      <c r="B728" s="56"/>
      <c r="C728" s="56"/>
      <c r="D728" s="56"/>
      <c r="E728" s="70"/>
      <c r="F728" s="70"/>
      <c r="G728" s="56"/>
      <c r="H728" s="56"/>
      <c r="I728" s="56"/>
      <c r="J728" s="56"/>
      <c r="K728" s="56"/>
      <c r="L728" s="56"/>
      <c r="M728" s="56"/>
      <c r="N728" s="56"/>
      <c r="O728" s="56"/>
      <c r="P728" s="56"/>
      <c r="Q728" s="56"/>
      <c r="R728" s="56"/>
      <c r="S728" s="56"/>
      <c r="T728" s="56"/>
      <c r="U728" s="56"/>
      <c r="V728" s="56"/>
      <c r="W728" s="56"/>
      <c r="X728" s="56"/>
      <c r="Y728" s="56"/>
      <c r="Z728" s="56"/>
    </row>
    <row r="729" spans="1:26" ht="15.75" customHeight="1">
      <c r="A729" s="56"/>
      <c r="B729" s="56"/>
      <c r="C729" s="56"/>
      <c r="D729" s="56"/>
      <c r="E729" s="70"/>
      <c r="F729" s="70"/>
      <c r="G729" s="56"/>
      <c r="H729" s="56"/>
      <c r="I729" s="56"/>
      <c r="J729" s="56"/>
      <c r="K729" s="56"/>
      <c r="L729" s="56"/>
      <c r="M729" s="56"/>
      <c r="N729" s="56"/>
      <c r="O729" s="56"/>
      <c r="P729" s="56"/>
      <c r="Q729" s="56"/>
      <c r="R729" s="56"/>
      <c r="S729" s="56"/>
      <c r="T729" s="56"/>
      <c r="U729" s="56"/>
      <c r="V729" s="56"/>
      <c r="W729" s="56"/>
      <c r="X729" s="56"/>
      <c r="Y729" s="56"/>
      <c r="Z729" s="56"/>
    </row>
    <row r="730" spans="1:26" ht="15.75" customHeight="1">
      <c r="A730" s="56"/>
      <c r="B730" s="56"/>
      <c r="C730" s="56"/>
      <c r="D730" s="56"/>
      <c r="E730" s="70"/>
      <c r="F730" s="70"/>
      <c r="G730" s="56"/>
      <c r="H730" s="56"/>
      <c r="I730" s="56"/>
      <c r="J730" s="56"/>
      <c r="K730" s="56"/>
      <c r="L730" s="56"/>
      <c r="M730" s="56"/>
      <c r="N730" s="56"/>
      <c r="O730" s="56"/>
      <c r="P730" s="56"/>
      <c r="Q730" s="56"/>
      <c r="R730" s="56"/>
      <c r="S730" s="56"/>
      <c r="T730" s="56"/>
      <c r="U730" s="56"/>
      <c r="V730" s="56"/>
      <c r="W730" s="56"/>
      <c r="X730" s="56"/>
      <c r="Y730" s="56"/>
      <c r="Z730" s="56"/>
    </row>
    <row r="731" spans="1:26" ht="15.75" customHeight="1">
      <c r="A731" s="56"/>
      <c r="B731" s="56"/>
      <c r="C731" s="56"/>
      <c r="D731" s="56"/>
      <c r="E731" s="70"/>
      <c r="F731" s="70"/>
      <c r="G731" s="56"/>
      <c r="H731" s="56"/>
      <c r="I731" s="56"/>
      <c r="J731" s="56"/>
      <c r="K731" s="56"/>
      <c r="L731" s="56"/>
      <c r="M731" s="56"/>
      <c r="N731" s="56"/>
      <c r="O731" s="56"/>
      <c r="P731" s="56"/>
      <c r="Q731" s="56"/>
      <c r="R731" s="56"/>
      <c r="S731" s="56"/>
      <c r="T731" s="56"/>
      <c r="U731" s="56"/>
      <c r="V731" s="56"/>
      <c r="W731" s="56"/>
      <c r="X731" s="56"/>
      <c r="Y731" s="56"/>
      <c r="Z731" s="56"/>
    </row>
    <row r="732" spans="1:26" ht="15.75" customHeight="1">
      <c r="A732" s="56"/>
      <c r="B732" s="56"/>
      <c r="C732" s="56"/>
      <c r="D732" s="56"/>
      <c r="E732" s="70"/>
      <c r="F732" s="70"/>
      <c r="G732" s="56"/>
      <c r="H732" s="56"/>
      <c r="I732" s="56"/>
      <c r="J732" s="56"/>
      <c r="K732" s="56"/>
      <c r="L732" s="56"/>
      <c r="M732" s="56"/>
      <c r="N732" s="56"/>
      <c r="O732" s="56"/>
      <c r="P732" s="56"/>
      <c r="Q732" s="56"/>
      <c r="R732" s="56"/>
      <c r="S732" s="56"/>
      <c r="T732" s="56"/>
      <c r="U732" s="56"/>
      <c r="V732" s="56"/>
      <c r="W732" s="56"/>
      <c r="X732" s="56"/>
      <c r="Y732" s="56"/>
      <c r="Z732" s="56"/>
    </row>
    <row r="733" spans="1:26" ht="15.75" customHeight="1">
      <c r="A733" s="56"/>
      <c r="B733" s="56"/>
      <c r="C733" s="56"/>
      <c r="D733" s="56"/>
      <c r="E733" s="70"/>
      <c r="F733" s="70"/>
      <c r="G733" s="56"/>
      <c r="H733" s="56"/>
      <c r="I733" s="56"/>
      <c r="J733" s="56"/>
      <c r="K733" s="56"/>
      <c r="L733" s="56"/>
      <c r="M733" s="56"/>
      <c r="N733" s="56"/>
      <c r="O733" s="56"/>
      <c r="P733" s="56"/>
      <c r="Q733" s="56"/>
      <c r="R733" s="56"/>
      <c r="S733" s="56"/>
      <c r="T733" s="56"/>
      <c r="U733" s="56"/>
      <c r="V733" s="56"/>
      <c r="W733" s="56"/>
      <c r="X733" s="56"/>
      <c r="Y733" s="56"/>
      <c r="Z733" s="56"/>
    </row>
    <row r="734" spans="1:26" ht="15.75" customHeight="1">
      <c r="A734" s="56"/>
      <c r="B734" s="56"/>
      <c r="C734" s="56"/>
      <c r="D734" s="56"/>
      <c r="E734" s="70"/>
      <c r="F734" s="70"/>
      <c r="G734" s="56"/>
      <c r="H734" s="56"/>
      <c r="I734" s="56"/>
      <c r="J734" s="56"/>
      <c r="K734" s="56"/>
      <c r="L734" s="56"/>
      <c r="M734" s="56"/>
      <c r="N734" s="56"/>
      <c r="O734" s="56"/>
      <c r="P734" s="56"/>
      <c r="Q734" s="56"/>
      <c r="R734" s="56"/>
      <c r="S734" s="56"/>
      <c r="T734" s="56"/>
      <c r="U734" s="56"/>
      <c r="V734" s="56"/>
      <c r="W734" s="56"/>
      <c r="X734" s="56"/>
      <c r="Y734" s="56"/>
      <c r="Z734" s="56"/>
    </row>
    <row r="735" spans="1:26" ht="15.75" customHeight="1">
      <c r="A735" s="56"/>
      <c r="B735" s="56"/>
      <c r="C735" s="56"/>
      <c r="D735" s="56"/>
      <c r="E735" s="70"/>
      <c r="F735" s="70"/>
      <c r="G735" s="56"/>
      <c r="H735" s="56"/>
      <c r="I735" s="56"/>
      <c r="J735" s="56"/>
      <c r="K735" s="56"/>
      <c r="L735" s="56"/>
      <c r="M735" s="56"/>
      <c r="N735" s="56"/>
      <c r="O735" s="56"/>
      <c r="P735" s="56"/>
      <c r="Q735" s="56"/>
      <c r="R735" s="56"/>
      <c r="S735" s="56"/>
      <c r="T735" s="56"/>
      <c r="U735" s="56"/>
      <c r="V735" s="56"/>
      <c r="W735" s="56"/>
      <c r="X735" s="56"/>
      <c r="Y735" s="56"/>
      <c r="Z735" s="56"/>
    </row>
    <row r="736" spans="1:26" ht="15.75" customHeight="1">
      <c r="A736" s="56"/>
      <c r="B736" s="56"/>
      <c r="C736" s="56"/>
      <c r="D736" s="56"/>
      <c r="E736" s="70"/>
      <c r="F736" s="70"/>
      <c r="G736" s="56"/>
      <c r="H736" s="56"/>
      <c r="I736" s="56"/>
      <c r="J736" s="56"/>
      <c r="K736" s="56"/>
      <c r="L736" s="56"/>
      <c r="M736" s="56"/>
      <c r="N736" s="56"/>
      <c r="O736" s="56"/>
      <c r="P736" s="56"/>
      <c r="Q736" s="56"/>
      <c r="R736" s="56"/>
      <c r="S736" s="56"/>
      <c r="T736" s="56"/>
      <c r="U736" s="56"/>
      <c r="V736" s="56"/>
      <c r="W736" s="56"/>
      <c r="X736" s="56"/>
      <c r="Y736" s="56"/>
      <c r="Z736" s="56"/>
    </row>
    <row r="737" spans="1:26" ht="15.75" customHeight="1">
      <c r="A737" s="56"/>
      <c r="B737" s="56"/>
      <c r="C737" s="56"/>
      <c r="D737" s="56"/>
      <c r="E737" s="70"/>
      <c r="F737" s="70"/>
      <c r="G737" s="56"/>
      <c r="H737" s="56"/>
      <c r="I737" s="56"/>
      <c r="J737" s="56"/>
      <c r="K737" s="56"/>
      <c r="L737" s="56"/>
      <c r="M737" s="56"/>
      <c r="N737" s="56"/>
      <c r="O737" s="56"/>
      <c r="P737" s="56"/>
      <c r="Q737" s="56"/>
      <c r="R737" s="56"/>
      <c r="S737" s="56"/>
      <c r="T737" s="56"/>
      <c r="U737" s="56"/>
      <c r="V737" s="56"/>
      <c r="W737" s="56"/>
      <c r="X737" s="56"/>
      <c r="Y737" s="56"/>
      <c r="Z737" s="56"/>
    </row>
    <row r="738" spans="1:26" ht="15.75" customHeight="1">
      <c r="A738" s="56"/>
      <c r="B738" s="56"/>
      <c r="C738" s="56"/>
      <c r="D738" s="56"/>
      <c r="E738" s="70"/>
      <c r="F738" s="70"/>
      <c r="G738" s="56"/>
      <c r="H738" s="56"/>
      <c r="I738" s="56"/>
      <c r="J738" s="56"/>
      <c r="K738" s="56"/>
      <c r="L738" s="56"/>
      <c r="M738" s="56"/>
      <c r="N738" s="56"/>
      <c r="O738" s="56"/>
      <c r="P738" s="56"/>
      <c r="Q738" s="56"/>
      <c r="R738" s="56"/>
      <c r="S738" s="56"/>
      <c r="T738" s="56"/>
      <c r="U738" s="56"/>
      <c r="V738" s="56"/>
      <c r="W738" s="56"/>
      <c r="X738" s="56"/>
      <c r="Y738" s="56"/>
      <c r="Z738" s="56"/>
    </row>
    <row r="739" spans="1:26" ht="15.75" customHeight="1">
      <c r="A739" s="56"/>
      <c r="B739" s="56"/>
      <c r="C739" s="56"/>
      <c r="D739" s="56"/>
      <c r="E739" s="70"/>
      <c r="F739" s="70"/>
      <c r="G739" s="56"/>
      <c r="H739" s="56"/>
      <c r="I739" s="56"/>
      <c r="J739" s="56"/>
      <c r="K739" s="56"/>
      <c r="L739" s="56"/>
      <c r="M739" s="56"/>
      <c r="N739" s="56"/>
      <c r="O739" s="56"/>
      <c r="P739" s="56"/>
      <c r="Q739" s="56"/>
      <c r="R739" s="56"/>
      <c r="S739" s="56"/>
      <c r="T739" s="56"/>
      <c r="U739" s="56"/>
      <c r="V739" s="56"/>
      <c r="W739" s="56"/>
      <c r="X739" s="56"/>
      <c r="Y739" s="56"/>
      <c r="Z739" s="56"/>
    </row>
    <row r="740" spans="1:26" ht="15.75" customHeight="1">
      <c r="A740" s="56"/>
      <c r="B740" s="56"/>
      <c r="C740" s="56"/>
      <c r="D740" s="56"/>
      <c r="E740" s="70"/>
      <c r="F740" s="70"/>
      <c r="G740" s="56"/>
      <c r="H740" s="56"/>
      <c r="I740" s="56"/>
      <c r="J740" s="56"/>
      <c r="K740" s="56"/>
      <c r="L740" s="56"/>
      <c r="M740" s="56"/>
      <c r="N740" s="56"/>
      <c r="O740" s="56"/>
      <c r="P740" s="56"/>
      <c r="Q740" s="56"/>
      <c r="R740" s="56"/>
      <c r="S740" s="56"/>
      <c r="T740" s="56"/>
      <c r="U740" s="56"/>
      <c r="V740" s="56"/>
      <c r="W740" s="56"/>
      <c r="X740" s="56"/>
      <c r="Y740" s="56"/>
      <c r="Z740" s="56"/>
    </row>
    <row r="741" spans="1:26" ht="15.75" customHeight="1">
      <c r="A741" s="56"/>
      <c r="B741" s="56"/>
      <c r="C741" s="56"/>
      <c r="D741" s="56"/>
      <c r="E741" s="70"/>
      <c r="F741" s="70"/>
      <c r="G741" s="56"/>
      <c r="H741" s="56"/>
      <c r="I741" s="56"/>
      <c r="J741" s="56"/>
      <c r="K741" s="56"/>
      <c r="L741" s="56"/>
      <c r="M741" s="56"/>
      <c r="N741" s="56"/>
      <c r="O741" s="56"/>
      <c r="P741" s="56"/>
      <c r="Q741" s="56"/>
      <c r="R741" s="56"/>
      <c r="S741" s="56"/>
      <c r="T741" s="56"/>
      <c r="U741" s="56"/>
      <c r="V741" s="56"/>
      <c r="W741" s="56"/>
      <c r="X741" s="56"/>
      <c r="Y741" s="56"/>
      <c r="Z741" s="56"/>
    </row>
    <row r="742" spans="1:26" ht="15.75" customHeight="1">
      <c r="A742" s="56"/>
      <c r="B742" s="56"/>
      <c r="C742" s="56"/>
      <c r="D742" s="56"/>
      <c r="E742" s="70"/>
      <c r="F742" s="70"/>
      <c r="G742" s="56"/>
      <c r="H742" s="56"/>
      <c r="I742" s="56"/>
      <c r="J742" s="56"/>
      <c r="K742" s="56"/>
      <c r="L742" s="56"/>
      <c r="M742" s="56"/>
      <c r="N742" s="56"/>
      <c r="O742" s="56"/>
      <c r="P742" s="56"/>
      <c r="Q742" s="56"/>
      <c r="R742" s="56"/>
      <c r="S742" s="56"/>
      <c r="T742" s="56"/>
      <c r="U742" s="56"/>
      <c r="V742" s="56"/>
      <c r="W742" s="56"/>
      <c r="X742" s="56"/>
      <c r="Y742" s="56"/>
      <c r="Z742" s="56"/>
    </row>
    <row r="743" spans="1:26" ht="15.75" customHeight="1">
      <c r="A743" s="56"/>
      <c r="B743" s="56"/>
      <c r="C743" s="56"/>
      <c r="D743" s="56"/>
      <c r="E743" s="70"/>
      <c r="F743" s="70"/>
      <c r="G743" s="56"/>
      <c r="H743" s="56"/>
      <c r="I743" s="56"/>
      <c r="J743" s="56"/>
      <c r="K743" s="56"/>
      <c r="L743" s="56"/>
      <c r="M743" s="56"/>
      <c r="N743" s="56"/>
      <c r="O743" s="56"/>
      <c r="P743" s="56"/>
      <c r="Q743" s="56"/>
      <c r="R743" s="56"/>
      <c r="S743" s="56"/>
      <c r="T743" s="56"/>
      <c r="U743" s="56"/>
      <c r="V743" s="56"/>
      <c r="W743" s="56"/>
      <c r="X743" s="56"/>
      <c r="Y743" s="56"/>
      <c r="Z743" s="56"/>
    </row>
    <row r="744" spans="1:26" ht="15.75" customHeight="1">
      <c r="A744" s="56"/>
      <c r="B744" s="56"/>
      <c r="C744" s="56"/>
      <c r="D744" s="56"/>
      <c r="E744" s="70"/>
      <c r="F744" s="70"/>
      <c r="G744" s="56"/>
      <c r="H744" s="56"/>
      <c r="I744" s="56"/>
      <c r="J744" s="56"/>
      <c r="K744" s="56"/>
      <c r="L744" s="56"/>
      <c r="M744" s="56"/>
      <c r="N744" s="56"/>
      <c r="O744" s="56"/>
      <c r="P744" s="56"/>
      <c r="Q744" s="56"/>
      <c r="R744" s="56"/>
      <c r="S744" s="56"/>
      <c r="T744" s="56"/>
      <c r="U744" s="56"/>
      <c r="V744" s="56"/>
      <c r="W744" s="56"/>
      <c r="X744" s="56"/>
      <c r="Y744" s="56"/>
      <c r="Z744" s="56"/>
    </row>
    <row r="745" spans="1:26" ht="15.75" customHeight="1">
      <c r="A745" s="56"/>
      <c r="B745" s="56"/>
      <c r="C745" s="56"/>
      <c r="D745" s="56"/>
      <c r="E745" s="70"/>
      <c r="F745" s="70"/>
      <c r="G745" s="56"/>
      <c r="H745" s="56"/>
      <c r="I745" s="56"/>
      <c r="J745" s="56"/>
      <c r="K745" s="56"/>
      <c r="L745" s="56"/>
      <c r="M745" s="56"/>
      <c r="N745" s="56"/>
      <c r="O745" s="56"/>
      <c r="P745" s="56"/>
      <c r="Q745" s="56"/>
      <c r="R745" s="56"/>
      <c r="S745" s="56"/>
      <c r="T745" s="56"/>
      <c r="U745" s="56"/>
      <c r="V745" s="56"/>
      <c r="W745" s="56"/>
      <c r="X745" s="56"/>
      <c r="Y745" s="56"/>
      <c r="Z745" s="56"/>
    </row>
    <row r="746" spans="1:26" ht="15.75" customHeight="1">
      <c r="A746" s="56"/>
      <c r="B746" s="56"/>
      <c r="C746" s="56"/>
      <c r="D746" s="56"/>
      <c r="E746" s="70"/>
      <c r="F746" s="70"/>
      <c r="G746" s="56"/>
      <c r="H746" s="56"/>
      <c r="I746" s="56"/>
      <c r="J746" s="56"/>
      <c r="K746" s="56"/>
      <c r="L746" s="56"/>
      <c r="M746" s="56"/>
      <c r="N746" s="56"/>
      <c r="O746" s="56"/>
      <c r="P746" s="56"/>
      <c r="Q746" s="56"/>
      <c r="R746" s="56"/>
      <c r="S746" s="56"/>
      <c r="T746" s="56"/>
      <c r="U746" s="56"/>
      <c r="V746" s="56"/>
      <c r="W746" s="56"/>
      <c r="X746" s="56"/>
      <c r="Y746" s="56"/>
      <c r="Z746" s="56"/>
    </row>
    <row r="747" spans="1:26" ht="15.75" customHeight="1">
      <c r="A747" s="56"/>
      <c r="B747" s="56"/>
      <c r="C747" s="56"/>
      <c r="D747" s="56"/>
      <c r="E747" s="70"/>
      <c r="F747" s="70"/>
      <c r="G747" s="56"/>
      <c r="H747" s="56"/>
      <c r="I747" s="56"/>
      <c r="J747" s="56"/>
      <c r="K747" s="56"/>
      <c r="L747" s="56"/>
      <c r="M747" s="56"/>
      <c r="N747" s="56"/>
      <c r="O747" s="56"/>
      <c r="P747" s="56"/>
      <c r="Q747" s="56"/>
      <c r="R747" s="56"/>
      <c r="S747" s="56"/>
      <c r="T747" s="56"/>
      <c r="U747" s="56"/>
      <c r="V747" s="56"/>
      <c r="W747" s="56"/>
      <c r="X747" s="56"/>
      <c r="Y747" s="56"/>
      <c r="Z747" s="56"/>
    </row>
    <row r="748" spans="1:26" ht="15.75" customHeight="1">
      <c r="A748" s="56"/>
      <c r="B748" s="56"/>
      <c r="C748" s="56"/>
      <c r="D748" s="56"/>
      <c r="E748" s="70"/>
      <c r="F748" s="70"/>
      <c r="G748" s="56"/>
      <c r="H748" s="56"/>
      <c r="I748" s="56"/>
      <c r="J748" s="56"/>
      <c r="K748" s="56"/>
      <c r="L748" s="56"/>
      <c r="M748" s="56"/>
      <c r="N748" s="56"/>
      <c r="O748" s="56"/>
      <c r="P748" s="56"/>
      <c r="Q748" s="56"/>
      <c r="R748" s="56"/>
      <c r="S748" s="56"/>
      <c r="T748" s="56"/>
      <c r="U748" s="56"/>
      <c r="V748" s="56"/>
      <c r="W748" s="56"/>
      <c r="X748" s="56"/>
      <c r="Y748" s="56"/>
      <c r="Z748" s="56"/>
    </row>
    <row r="749" spans="1:26" ht="15.75" customHeight="1">
      <c r="A749" s="56"/>
      <c r="B749" s="56"/>
      <c r="C749" s="56"/>
      <c r="D749" s="56"/>
      <c r="E749" s="70"/>
      <c r="F749" s="70"/>
      <c r="G749" s="56"/>
      <c r="H749" s="56"/>
      <c r="I749" s="56"/>
      <c r="J749" s="56"/>
      <c r="K749" s="56"/>
      <c r="L749" s="56"/>
      <c r="M749" s="56"/>
      <c r="N749" s="56"/>
      <c r="O749" s="56"/>
      <c r="P749" s="56"/>
      <c r="Q749" s="56"/>
      <c r="R749" s="56"/>
      <c r="S749" s="56"/>
      <c r="T749" s="56"/>
      <c r="U749" s="56"/>
      <c r="V749" s="56"/>
      <c r="W749" s="56"/>
      <c r="X749" s="56"/>
      <c r="Y749" s="56"/>
      <c r="Z749" s="56"/>
    </row>
    <row r="750" spans="1:26" ht="15.75" customHeight="1">
      <c r="A750" s="56"/>
      <c r="B750" s="56"/>
      <c r="C750" s="56"/>
      <c r="D750" s="56"/>
      <c r="E750" s="70"/>
      <c r="F750" s="70"/>
      <c r="G750" s="56"/>
      <c r="H750" s="56"/>
      <c r="I750" s="56"/>
      <c r="J750" s="56"/>
      <c r="K750" s="56"/>
      <c r="L750" s="56"/>
      <c r="M750" s="56"/>
      <c r="N750" s="56"/>
      <c r="O750" s="56"/>
      <c r="P750" s="56"/>
      <c r="Q750" s="56"/>
      <c r="R750" s="56"/>
      <c r="S750" s="56"/>
      <c r="T750" s="56"/>
      <c r="U750" s="56"/>
      <c r="V750" s="56"/>
      <c r="W750" s="56"/>
      <c r="X750" s="56"/>
      <c r="Y750" s="56"/>
      <c r="Z750" s="56"/>
    </row>
    <row r="751" spans="1:26" ht="15.75" customHeight="1">
      <c r="A751" s="56"/>
      <c r="B751" s="56"/>
      <c r="C751" s="56"/>
      <c r="D751" s="56"/>
      <c r="E751" s="70"/>
      <c r="F751" s="70"/>
      <c r="G751" s="56"/>
      <c r="H751" s="56"/>
      <c r="I751" s="56"/>
      <c r="J751" s="56"/>
      <c r="K751" s="56"/>
      <c r="L751" s="56"/>
      <c r="M751" s="56"/>
      <c r="N751" s="56"/>
      <c r="O751" s="56"/>
      <c r="P751" s="56"/>
      <c r="Q751" s="56"/>
      <c r="R751" s="56"/>
      <c r="S751" s="56"/>
      <c r="T751" s="56"/>
      <c r="U751" s="56"/>
      <c r="V751" s="56"/>
      <c r="W751" s="56"/>
      <c r="X751" s="56"/>
      <c r="Y751" s="56"/>
      <c r="Z751" s="56"/>
    </row>
    <row r="752" spans="1:26" ht="15.75" customHeight="1">
      <c r="A752" s="56"/>
      <c r="B752" s="56"/>
      <c r="C752" s="56"/>
      <c r="D752" s="56"/>
      <c r="E752" s="70"/>
      <c r="F752" s="70"/>
      <c r="G752" s="56"/>
      <c r="H752" s="56"/>
      <c r="I752" s="56"/>
      <c r="J752" s="56"/>
      <c r="K752" s="56"/>
      <c r="L752" s="56"/>
      <c r="M752" s="56"/>
      <c r="N752" s="56"/>
      <c r="O752" s="56"/>
      <c r="P752" s="56"/>
      <c r="Q752" s="56"/>
      <c r="R752" s="56"/>
      <c r="S752" s="56"/>
      <c r="T752" s="56"/>
      <c r="U752" s="56"/>
      <c r="V752" s="56"/>
      <c r="W752" s="56"/>
      <c r="X752" s="56"/>
      <c r="Y752" s="56"/>
      <c r="Z752" s="56"/>
    </row>
    <row r="753" spans="1:26" ht="15.75" customHeight="1">
      <c r="A753" s="56"/>
      <c r="B753" s="56"/>
      <c r="C753" s="56"/>
      <c r="D753" s="56"/>
      <c r="E753" s="70"/>
      <c r="F753" s="70"/>
      <c r="G753" s="56"/>
      <c r="H753" s="56"/>
      <c r="I753" s="56"/>
      <c r="J753" s="56"/>
      <c r="K753" s="56"/>
      <c r="L753" s="56"/>
      <c r="M753" s="56"/>
      <c r="N753" s="56"/>
      <c r="O753" s="56"/>
      <c r="P753" s="56"/>
      <c r="Q753" s="56"/>
      <c r="R753" s="56"/>
      <c r="S753" s="56"/>
      <c r="T753" s="56"/>
      <c r="U753" s="56"/>
      <c r="V753" s="56"/>
      <c r="W753" s="56"/>
      <c r="X753" s="56"/>
      <c r="Y753" s="56"/>
      <c r="Z753" s="56"/>
    </row>
    <row r="754" spans="1:26" ht="15.75" customHeight="1">
      <c r="A754" s="56"/>
      <c r="B754" s="56"/>
      <c r="C754" s="56"/>
      <c r="D754" s="56"/>
      <c r="E754" s="70"/>
      <c r="F754" s="70"/>
      <c r="G754" s="56"/>
      <c r="H754" s="56"/>
      <c r="I754" s="56"/>
      <c r="J754" s="56"/>
      <c r="K754" s="56"/>
      <c r="L754" s="56"/>
      <c r="M754" s="56"/>
      <c r="N754" s="56"/>
      <c r="O754" s="56"/>
      <c r="P754" s="56"/>
      <c r="Q754" s="56"/>
      <c r="R754" s="56"/>
      <c r="S754" s="56"/>
      <c r="T754" s="56"/>
      <c r="U754" s="56"/>
      <c r="V754" s="56"/>
      <c r="W754" s="56"/>
      <c r="X754" s="56"/>
      <c r="Y754" s="56"/>
      <c r="Z754" s="56"/>
    </row>
    <row r="755" spans="1:26" ht="15.75" customHeight="1">
      <c r="A755" s="56"/>
      <c r="B755" s="56"/>
      <c r="C755" s="56"/>
      <c r="D755" s="56"/>
      <c r="E755" s="70"/>
      <c r="F755" s="70"/>
      <c r="G755" s="56"/>
      <c r="H755" s="56"/>
      <c r="I755" s="56"/>
      <c r="J755" s="56"/>
      <c r="K755" s="56"/>
      <c r="L755" s="56"/>
      <c r="M755" s="56"/>
      <c r="N755" s="56"/>
      <c r="O755" s="56"/>
      <c r="P755" s="56"/>
      <c r="Q755" s="56"/>
      <c r="R755" s="56"/>
      <c r="S755" s="56"/>
      <c r="T755" s="56"/>
      <c r="U755" s="56"/>
      <c r="V755" s="56"/>
      <c r="W755" s="56"/>
      <c r="X755" s="56"/>
      <c r="Y755" s="56"/>
      <c r="Z755" s="56"/>
    </row>
    <row r="756" spans="1:26" ht="15.75" customHeight="1">
      <c r="A756" s="56"/>
      <c r="B756" s="56"/>
      <c r="C756" s="56"/>
      <c r="D756" s="56"/>
      <c r="E756" s="70"/>
      <c r="F756" s="70"/>
      <c r="G756" s="56"/>
      <c r="H756" s="56"/>
      <c r="I756" s="56"/>
      <c r="J756" s="56"/>
      <c r="K756" s="56"/>
      <c r="L756" s="56"/>
      <c r="M756" s="56"/>
      <c r="N756" s="56"/>
      <c r="O756" s="56"/>
      <c r="P756" s="56"/>
      <c r="Q756" s="56"/>
      <c r="R756" s="56"/>
      <c r="S756" s="56"/>
      <c r="T756" s="56"/>
      <c r="U756" s="56"/>
      <c r="V756" s="56"/>
      <c r="W756" s="56"/>
      <c r="X756" s="56"/>
      <c r="Y756" s="56"/>
      <c r="Z756" s="56"/>
    </row>
    <row r="757" spans="1:26" ht="15.75" customHeight="1">
      <c r="A757" s="56"/>
      <c r="B757" s="56"/>
      <c r="C757" s="56"/>
      <c r="D757" s="56"/>
      <c r="E757" s="70"/>
      <c r="F757" s="70"/>
      <c r="G757" s="56"/>
      <c r="H757" s="56"/>
      <c r="I757" s="56"/>
      <c r="J757" s="56"/>
      <c r="K757" s="56"/>
      <c r="L757" s="56"/>
      <c r="M757" s="56"/>
      <c r="N757" s="56"/>
      <c r="O757" s="56"/>
      <c r="P757" s="56"/>
      <c r="Q757" s="56"/>
      <c r="R757" s="56"/>
      <c r="S757" s="56"/>
      <c r="T757" s="56"/>
      <c r="U757" s="56"/>
      <c r="V757" s="56"/>
      <c r="W757" s="56"/>
      <c r="X757" s="56"/>
      <c r="Y757" s="56"/>
      <c r="Z757" s="56"/>
    </row>
    <row r="758" spans="1:26" ht="15.75" customHeight="1">
      <c r="A758" s="56"/>
      <c r="B758" s="56"/>
      <c r="C758" s="56"/>
      <c r="D758" s="56"/>
      <c r="E758" s="70"/>
      <c r="F758" s="70"/>
      <c r="G758" s="56"/>
      <c r="H758" s="56"/>
      <c r="I758" s="56"/>
      <c r="J758" s="56"/>
      <c r="K758" s="56"/>
      <c r="L758" s="56"/>
      <c r="M758" s="56"/>
      <c r="N758" s="56"/>
      <c r="O758" s="56"/>
      <c r="P758" s="56"/>
      <c r="Q758" s="56"/>
      <c r="R758" s="56"/>
      <c r="S758" s="56"/>
      <c r="T758" s="56"/>
      <c r="U758" s="56"/>
      <c r="V758" s="56"/>
      <c r="W758" s="56"/>
      <c r="X758" s="56"/>
      <c r="Y758" s="56"/>
      <c r="Z758" s="56"/>
    </row>
    <row r="759" spans="1:26" ht="15.75" customHeight="1">
      <c r="A759" s="56"/>
      <c r="B759" s="56"/>
      <c r="C759" s="56"/>
      <c r="D759" s="56"/>
      <c r="E759" s="70"/>
      <c r="F759" s="70"/>
      <c r="G759" s="56"/>
      <c r="H759" s="56"/>
      <c r="I759" s="56"/>
      <c r="J759" s="56"/>
      <c r="K759" s="56"/>
      <c r="L759" s="56"/>
      <c r="M759" s="56"/>
      <c r="N759" s="56"/>
      <c r="O759" s="56"/>
      <c r="P759" s="56"/>
      <c r="Q759" s="56"/>
      <c r="R759" s="56"/>
      <c r="S759" s="56"/>
      <c r="T759" s="56"/>
      <c r="U759" s="56"/>
      <c r="V759" s="56"/>
      <c r="W759" s="56"/>
      <c r="X759" s="56"/>
      <c r="Y759" s="56"/>
      <c r="Z759" s="56"/>
    </row>
    <row r="760" spans="1:26" ht="15.75" customHeight="1">
      <c r="A760" s="56"/>
      <c r="B760" s="56"/>
      <c r="C760" s="56"/>
      <c r="D760" s="56"/>
      <c r="E760" s="70"/>
      <c r="F760" s="70"/>
      <c r="G760" s="56"/>
      <c r="H760" s="56"/>
      <c r="I760" s="56"/>
      <c r="J760" s="56"/>
      <c r="K760" s="56"/>
      <c r="L760" s="56"/>
      <c r="M760" s="56"/>
      <c r="N760" s="56"/>
      <c r="O760" s="56"/>
      <c r="P760" s="56"/>
      <c r="Q760" s="56"/>
      <c r="R760" s="56"/>
      <c r="S760" s="56"/>
      <c r="T760" s="56"/>
      <c r="U760" s="56"/>
      <c r="V760" s="56"/>
      <c r="W760" s="56"/>
      <c r="X760" s="56"/>
      <c r="Y760" s="56"/>
      <c r="Z760" s="56"/>
    </row>
    <row r="761" spans="1:26" ht="15.75" customHeight="1">
      <c r="A761" s="56"/>
      <c r="B761" s="56"/>
      <c r="C761" s="56"/>
      <c r="D761" s="56"/>
      <c r="E761" s="70"/>
      <c r="F761" s="70"/>
      <c r="G761" s="56"/>
      <c r="H761" s="56"/>
      <c r="I761" s="56"/>
      <c r="J761" s="56"/>
      <c r="K761" s="56"/>
      <c r="L761" s="56"/>
      <c r="M761" s="56"/>
      <c r="N761" s="56"/>
      <c r="O761" s="56"/>
      <c r="P761" s="56"/>
      <c r="Q761" s="56"/>
      <c r="R761" s="56"/>
      <c r="S761" s="56"/>
      <c r="T761" s="56"/>
      <c r="U761" s="56"/>
      <c r="V761" s="56"/>
      <c r="W761" s="56"/>
      <c r="X761" s="56"/>
      <c r="Y761" s="56"/>
      <c r="Z761" s="56"/>
    </row>
    <row r="762" spans="1:26" ht="15.75" customHeight="1">
      <c r="A762" s="56"/>
      <c r="B762" s="56"/>
      <c r="C762" s="56"/>
      <c r="D762" s="56"/>
      <c r="E762" s="70"/>
      <c r="F762" s="70"/>
      <c r="G762" s="56"/>
      <c r="H762" s="56"/>
      <c r="I762" s="56"/>
      <c r="J762" s="56"/>
      <c r="K762" s="56"/>
      <c r="L762" s="56"/>
      <c r="M762" s="56"/>
      <c r="N762" s="56"/>
      <c r="O762" s="56"/>
      <c r="P762" s="56"/>
      <c r="Q762" s="56"/>
      <c r="R762" s="56"/>
      <c r="S762" s="56"/>
      <c r="T762" s="56"/>
      <c r="U762" s="56"/>
      <c r="V762" s="56"/>
      <c r="W762" s="56"/>
      <c r="X762" s="56"/>
      <c r="Y762" s="56"/>
      <c r="Z762" s="56"/>
    </row>
    <row r="763" spans="1:26" ht="15.75" customHeight="1">
      <c r="A763" s="56"/>
      <c r="B763" s="56"/>
      <c r="C763" s="56"/>
      <c r="D763" s="56"/>
      <c r="E763" s="70"/>
      <c r="F763" s="70"/>
      <c r="G763" s="56"/>
      <c r="H763" s="56"/>
      <c r="I763" s="56"/>
      <c r="J763" s="56"/>
      <c r="K763" s="56"/>
      <c r="L763" s="56"/>
      <c r="M763" s="56"/>
      <c r="N763" s="56"/>
      <c r="O763" s="56"/>
      <c r="P763" s="56"/>
      <c r="Q763" s="56"/>
      <c r="R763" s="56"/>
      <c r="S763" s="56"/>
      <c r="T763" s="56"/>
      <c r="U763" s="56"/>
      <c r="V763" s="56"/>
      <c r="W763" s="56"/>
      <c r="X763" s="56"/>
      <c r="Y763" s="56"/>
      <c r="Z763" s="56"/>
    </row>
    <row r="764" spans="1:26" ht="15.75" customHeight="1">
      <c r="A764" s="56"/>
      <c r="B764" s="56"/>
      <c r="C764" s="56"/>
      <c r="D764" s="56"/>
      <c r="E764" s="70"/>
      <c r="F764" s="70"/>
      <c r="G764" s="56"/>
      <c r="H764" s="56"/>
      <c r="I764" s="56"/>
      <c r="J764" s="56"/>
      <c r="K764" s="56"/>
      <c r="L764" s="56"/>
      <c r="M764" s="56"/>
      <c r="N764" s="56"/>
      <c r="O764" s="56"/>
      <c r="P764" s="56"/>
      <c r="Q764" s="56"/>
      <c r="R764" s="56"/>
      <c r="S764" s="56"/>
      <c r="T764" s="56"/>
      <c r="U764" s="56"/>
      <c r="V764" s="56"/>
      <c r="W764" s="56"/>
      <c r="X764" s="56"/>
      <c r="Y764" s="56"/>
      <c r="Z764" s="56"/>
    </row>
    <row r="765" spans="1:26" ht="15.75" customHeight="1">
      <c r="A765" s="56"/>
      <c r="B765" s="56"/>
      <c r="C765" s="56"/>
      <c r="D765" s="56"/>
      <c r="E765" s="70"/>
      <c r="F765" s="70"/>
      <c r="G765" s="56"/>
      <c r="H765" s="56"/>
      <c r="I765" s="56"/>
      <c r="J765" s="56"/>
      <c r="K765" s="56"/>
      <c r="L765" s="56"/>
      <c r="M765" s="56"/>
      <c r="N765" s="56"/>
      <c r="O765" s="56"/>
      <c r="P765" s="56"/>
      <c r="Q765" s="56"/>
      <c r="R765" s="56"/>
      <c r="S765" s="56"/>
      <c r="T765" s="56"/>
      <c r="U765" s="56"/>
      <c r="V765" s="56"/>
      <c r="W765" s="56"/>
      <c r="X765" s="56"/>
      <c r="Y765" s="56"/>
      <c r="Z765" s="56"/>
    </row>
    <row r="766" spans="1:26" ht="15.75" customHeight="1">
      <c r="A766" s="56"/>
      <c r="B766" s="56"/>
      <c r="C766" s="56"/>
      <c r="D766" s="56"/>
      <c r="E766" s="70"/>
      <c r="F766" s="70"/>
      <c r="G766" s="56"/>
      <c r="H766" s="56"/>
      <c r="I766" s="56"/>
      <c r="J766" s="56"/>
      <c r="K766" s="56"/>
      <c r="L766" s="56"/>
      <c r="M766" s="56"/>
      <c r="N766" s="56"/>
      <c r="O766" s="56"/>
      <c r="P766" s="56"/>
      <c r="Q766" s="56"/>
      <c r="R766" s="56"/>
      <c r="S766" s="56"/>
      <c r="T766" s="56"/>
      <c r="U766" s="56"/>
      <c r="V766" s="56"/>
      <c r="W766" s="56"/>
      <c r="X766" s="56"/>
      <c r="Y766" s="56"/>
      <c r="Z766" s="56"/>
    </row>
    <row r="767" spans="1:26" ht="15.75" customHeight="1">
      <c r="A767" s="56"/>
      <c r="B767" s="56"/>
      <c r="C767" s="56"/>
      <c r="D767" s="56"/>
      <c r="E767" s="70"/>
      <c r="F767" s="70"/>
      <c r="G767" s="56"/>
      <c r="H767" s="56"/>
      <c r="I767" s="56"/>
      <c r="J767" s="56"/>
      <c r="K767" s="56"/>
      <c r="L767" s="56"/>
      <c r="M767" s="56"/>
      <c r="N767" s="56"/>
      <c r="O767" s="56"/>
      <c r="P767" s="56"/>
      <c r="Q767" s="56"/>
      <c r="R767" s="56"/>
      <c r="S767" s="56"/>
      <c r="T767" s="56"/>
      <c r="U767" s="56"/>
      <c r="V767" s="56"/>
      <c r="W767" s="56"/>
      <c r="X767" s="56"/>
      <c r="Y767" s="56"/>
      <c r="Z767" s="56"/>
    </row>
    <row r="768" spans="1:26" ht="15.75" customHeight="1">
      <c r="A768" s="56"/>
      <c r="B768" s="56"/>
      <c r="C768" s="56"/>
      <c r="D768" s="56"/>
      <c r="E768" s="70"/>
      <c r="F768" s="70"/>
      <c r="G768" s="56"/>
      <c r="H768" s="56"/>
      <c r="I768" s="56"/>
      <c r="J768" s="56"/>
      <c r="K768" s="56"/>
      <c r="L768" s="56"/>
      <c r="M768" s="56"/>
      <c r="N768" s="56"/>
      <c r="O768" s="56"/>
      <c r="P768" s="56"/>
      <c r="Q768" s="56"/>
      <c r="R768" s="56"/>
      <c r="S768" s="56"/>
      <c r="T768" s="56"/>
      <c r="U768" s="56"/>
      <c r="V768" s="56"/>
      <c r="W768" s="56"/>
      <c r="X768" s="56"/>
      <c r="Y768" s="56"/>
      <c r="Z768" s="56"/>
    </row>
    <row r="769" spans="1:26" ht="15.75" customHeight="1">
      <c r="A769" s="56"/>
      <c r="B769" s="56"/>
      <c r="C769" s="56"/>
      <c r="D769" s="56"/>
      <c r="E769" s="70"/>
      <c r="F769" s="70"/>
      <c r="G769" s="56"/>
      <c r="H769" s="56"/>
      <c r="I769" s="56"/>
      <c r="J769" s="56"/>
      <c r="K769" s="56"/>
      <c r="L769" s="56"/>
      <c r="M769" s="56"/>
      <c r="N769" s="56"/>
      <c r="O769" s="56"/>
      <c r="P769" s="56"/>
      <c r="Q769" s="56"/>
      <c r="R769" s="56"/>
      <c r="S769" s="56"/>
      <c r="T769" s="56"/>
      <c r="U769" s="56"/>
      <c r="V769" s="56"/>
      <c r="W769" s="56"/>
      <c r="X769" s="56"/>
      <c r="Y769" s="56"/>
      <c r="Z769" s="56"/>
    </row>
    <row r="770" spans="1:26" ht="15.75" customHeight="1">
      <c r="A770" s="56"/>
      <c r="B770" s="56"/>
      <c r="C770" s="56"/>
      <c r="D770" s="56"/>
      <c r="E770" s="70"/>
      <c r="F770" s="70"/>
      <c r="G770" s="56"/>
      <c r="H770" s="56"/>
      <c r="I770" s="56"/>
      <c r="J770" s="56"/>
      <c r="K770" s="56"/>
      <c r="L770" s="56"/>
      <c r="M770" s="56"/>
      <c r="N770" s="56"/>
      <c r="O770" s="56"/>
      <c r="P770" s="56"/>
      <c r="Q770" s="56"/>
      <c r="R770" s="56"/>
      <c r="S770" s="56"/>
      <c r="T770" s="56"/>
      <c r="U770" s="56"/>
      <c r="V770" s="56"/>
      <c r="W770" s="56"/>
      <c r="X770" s="56"/>
      <c r="Y770" s="56"/>
      <c r="Z770" s="56"/>
    </row>
    <row r="771" spans="1:26" ht="15.75" customHeight="1">
      <c r="A771" s="56"/>
      <c r="B771" s="56"/>
      <c r="C771" s="56"/>
      <c r="D771" s="56"/>
      <c r="E771" s="70"/>
      <c r="F771" s="70"/>
      <c r="G771" s="56"/>
      <c r="H771" s="56"/>
      <c r="I771" s="56"/>
      <c r="J771" s="56"/>
      <c r="K771" s="56"/>
      <c r="L771" s="56"/>
      <c r="M771" s="56"/>
      <c r="N771" s="56"/>
      <c r="O771" s="56"/>
      <c r="P771" s="56"/>
      <c r="Q771" s="56"/>
      <c r="R771" s="56"/>
      <c r="S771" s="56"/>
      <c r="T771" s="56"/>
      <c r="U771" s="56"/>
      <c r="V771" s="56"/>
      <c r="W771" s="56"/>
      <c r="X771" s="56"/>
      <c r="Y771" s="56"/>
      <c r="Z771" s="56"/>
    </row>
    <row r="772" spans="1:26" ht="15.75" customHeight="1">
      <c r="A772" s="56"/>
      <c r="B772" s="56"/>
      <c r="C772" s="56"/>
      <c r="D772" s="56"/>
      <c r="E772" s="70"/>
      <c r="F772" s="70"/>
      <c r="G772" s="56"/>
      <c r="H772" s="56"/>
      <c r="I772" s="56"/>
      <c r="J772" s="56"/>
      <c r="K772" s="56"/>
      <c r="L772" s="56"/>
      <c r="M772" s="56"/>
      <c r="N772" s="56"/>
      <c r="O772" s="56"/>
      <c r="P772" s="56"/>
      <c r="Q772" s="56"/>
      <c r="R772" s="56"/>
      <c r="S772" s="56"/>
      <c r="T772" s="56"/>
      <c r="U772" s="56"/>
      <c r="V772" s="56"/>
      <c r="W772" s="56"/>
      <c r="X772" s="56"/>
      <c r="Y772" s="56"/>
      <c r="Z772" s="56"/>
    </row>
    <row r="773" spans="1:26" ht="15.75" customHeight="1">
      <c r="A773" s="56"/>
      <c r="B773" s="56"/>
      <c r="C773" s="56"/>
      <c r="D773" s="56"/>
      <c r="E773" s="70"/>
      <c r="F773" s="70"/>
      <c r="G773" s="56"/>
      <c r="H773" s="56"/>
      <c r="I773" s="56"/>
      <c r="J773" s="56"/>
      <c r="K773" s="56"/>
      <c r="L773" s="56"/>
      <c r="M773" s="56"/>
      <c r="N773" s="56"/>
      <c r="O773" s="56"/>
      <c r="P773" s="56"/>
      <c r="Q773" s="56"/>
      <c r="R773" s="56"/>
      <c r="S773" s="56"/>
      <c r="T773" s="56"/>
      <c r="U773" s="56"/>
      <c r="V773" s="56"/>
      <c r="W773" s="56"/>
      <c r="X773" s="56"/>
      <c r="Y773" s="56"/>
      <c r="Z773" s="56"/>
    </row>
    <row r="774" spans="1:26" ht="15.75" customHeight="1">
      <c r="A774" s="56"/>
      <c r="B774" s="56"/>
      <c r="C774" s="56"/>
      <c r="D774" s="56"/>
      <c r="E774" s="70"/>
      <c r="F774" s="70"/>
      <c r="G774" s="56"/>
      <c r="H774" s="56"/>
      <c r="I774" s="56"/>
      <c r="J774" s="56"/>
      <c r="K774" s="56"/>
      <c r="L774" s="56"/>
      <c r="M774" s="56"/>
      <c r="N774" s="56"/>
      <c r="O774" s="56"/>
      <c r="P774" s="56"/>
      <c r="Q774" s="56"/>
      <c r="R774" s="56"/>
      <c r="S774" s="56"/>
      <c r="T774" s="56"/>
      <c r="U774" s="56"/>
      <c r="V774" s="56"/>
      <c r="W774" s="56"/>
      <c r="X774" s="56"/>
      <c r="Y774" s="56"/>
      <c r="Z774" s="56"/>
    </row>
    <row r="775" spans="1:26" ht="15.75" customHeight="1">
      <c r="A775" s="56"/>
      <c r="B775" s="56"/>
      <c r="C775" s="56"/>
      <c r="D775" s="56"/>
      <c r="E775" s="70"/>
      <c r="F775" s="70"/>
      <c r="G775" s="56"/>
      <c r="H775" s="56"/>
      <c r="I775" s="56"/>
      <c r="J775" s="56"/>
      <c r="K775" s="56"/>
      <c r="L775" s="56"/>
      <c r="M775" s="56"/>
      <c r="N775" s="56"/>
      <c r="O775" s="56"/>
      <c r="P775" s="56"/>
      <c r="Q775" s="56"/>
      <c r="R775" s="56"/>
      <c r="S775" s="56"/>
      <c r="T775" s="56"/>
      <c r="U775" s="56"/>
      <c r="V775" s="56"/>
      <c r="W775" s="56"/>
      <c r="X775" s="56"/>
      <c r="Y775" s="56"/>
      <c r="Z775" s="56"/>
    </row>
    <row r="776" spans="1:26" ht="15.75" customHeight="1">
      <c r="A776" s="56"/>
      <c r="B776" s="56"/>
      <c r="C776" s="56"/>
      <c r="D776" s="56"/>
      <c r="E776" s="70"/>
      <c r="F776" s="70"/>
      <c r="G776" s="56"/>
      <c r="H776" s="56"/>
      <c r="I776" s="56"/>
      <c r="J776" s="56"/>
      <c r="K776" s="56"/>
      <c r="L776" s="56"/>
      <c r="M776" s="56"/>
      <c r="N776" s="56"/>
      <c r="O776" s="56"/>
      <c r="P776" s="56"/>
      <c r="Q776" s="56"/>
      <c r="R776" s="56"/>
      <c r="S776" s="56"/>
      <c r="T776" s="56"/>
      <c r="U776" s="56"/>
      <c r="V776" s="56"/>
      <c r="W776" s="56"/>
      <c r="X776" s="56"/>
      <c r="Y776" s="56"/>
      <c r="Z776" s="56"/>
    </row>
    <row r="777" spans="1:26" ht="15.75" customHeight="1">
      <c r="A777" s="56"/>
      <c r="B777" s="56"/>
      <c r="C777" s="56"/>
      <c r="D777" s="56"/>
      <c r="E777" s="70"/>
      <c r="F777" s="70"/>
      <c r="G777" s="56"/>
      <c r="H777" s="56"/>
      <c r="I777" s="56"/>
      <c r="J777" s="56"/>
      <c r="K777" s="56"/>
      <c r="L777" s="56"/>
      <c r="M777" s="56"/>
      <c r="N777" s="56"/>
      <c r="O777" s="56"/>
      <c r="P777" s="56"/>
      <c r="Q777" s="56"/>
      <c r="R777" s="56"/>
      <c r="S777" s="56"/>
      <c r="T777" s="56"/>
      <c r="U777" s="56"/>
      <c r="V777" s="56"/>
      <c r="W777" s="56"/>
      <c r="X777" s="56"/>
      <c r="Y777" s="56"/>
      <c r="Z777" s="56"/>
    </row>
    <row r="778" spans="1:26" ht="15.75" customHeight="1">
      <c r="A778" s="56"/>
      <c r="B778" s="56"/>
      <c r="C778" s="56"/>
      <c r="D778" s="56"/>
      <c r="E778" s="70"/>
      <c r="F778" s="70"/>
      <c r="G778" s="56"/>
      <c r="H778" s="56"/>
      <c r="I778" s="56"/>
      <c r="J778" s="56"/>
      <c r="K778" s="56"/>
      <c r="L778" s="56"/>
      <c r="M778" s="56"/>
      <c r="N778" s="56"/>
      <c r="O778" s="56"/>
      <c r="P778" s="56"/>
      <c r="Q778" s="56"/>
      <c r="R778" s="56"/>
      <c r="S778" s="56"/>
      <c r="T778" s="56"/>
      <c r="U778" s="56"/>
      <c r="V778" s="56"/>
      <c r="W778" s="56"/>
      <c r="X778" s="56"/>
      <c r="Y778" s="56"/>
      <c r="Z778" s="56"/>
    </row>
    <row r="779" spans="1:26" ht="15.75" customHeight="1">
      <c r="A779" s="56"/>
      <c r="B779" s="56"/>
      <c r="C779" s="56"/>
      <c r="D779" s="56"/>
      <c r="E779" s="70"/>
      <c r="F779" s="70"/>
      <c r="G779" s="56"/>
      <c r="H779" s="56"/>
      <c r="I779" s="56"/>
      <c r="J779" s="56"/>
      <c r="K779" s="56"/>
      <c r="L779" s="56"/>
      <c r="M779" s="56"/>
      <c r="N779" s="56"/>
      <c r="O779" s="56"/>
      <c r="P779" s="56"/>
      <c r="Q779" s="56"/>
      <c r="R779" s="56"/>
      <c r="S779" s="56"/>
      <c r="T779" s="56"/>
      <c r="U779" s="56"/>
      <c r="V779" s="56"/>
      <c r="W779" s="56"/>
      <c r="X779" s="56"/>
      <c r="Y779" s="56"/>
      <c r="Z779" s="56"/>
    </row>
    <row r="780" spans="1:26" ht="15.75" customHeight="1">
      <c r="A780" s="56"/>
      <c r="B780" s="56"/>
      <c r="C780" s="56"/>
      <c r="D780" s="56"/>
      <c r="E780" s="70"/>
      <c r="F780" s="70"/>
      <c r="G780" s="56"/>
      <c r="H780" s="56"/>
      <c r="I780" s="56"/>
      <c r="J780" s="56"/>
      <c r="K780" s="56"/>
      <c r="L780" s="56"/>
      <c r="M780" s="56"/>
      <c r="N780" s="56"/>
      <c r="O780" s="56"/>
      <c r="P780" s="56"/>
      <c r="Q780" s="56"/>
      <c r="R780" s="56"/>
      <c r="S780" s="56"/>
      <c r="T780" s="56"/>
      <c r="U780" s="56"/>
      <c r="V780" s="56"/>
      <c r="W780" s="56"/>
      <c r="X780" s="56"/>
      <c r="Y780" s="56"/>
      <c r="Z780" s="56"/>
    </row>
    <row r="781" spans="1:26" ht="15.75" customHeight="1">
      <c r="A781" s="56"/>
      <c r="B781" s="56"/>
      <c r="C781" s="56"/>
      <c r="D781" s="56"/>
      <c r="E781" s="70"/>
      <c r="F781" s="70"/>
      <c r="G781" s="56"/>
      <c r="H781" s="56"/>
      <c r="I781" s="56"/>
      <c r="J781" s="56"/>
      <c r="K781" s="56"/>
      <c r="L781" s="56"/>
      <c r="M781" s="56"/>
      <c r="N781" s="56"/>
      <c r="O781" s="56"/>
      <c r="P781" s="56"/>
      <c r="Q781" s="56"/>
      <c r="R781" s="56"/>
      <c r="S781" s="56"/>
      <c r="T781" s="56"/>
      <c r="U781" s="56"/>
      <c r="V781" s="56"/>
      <c r="W781" s="56"/>
      <c r="X781" s="56"/>
      <c r="Y781" s="56"/>
      <c r="Z781" s="56"/>
    </row>
    <row r="782" spans="1:26" ht="15.75" customHeight="1">
      <c r="A782" s="56"/>
      <c r="B782" s="56"/>
      <c r="C782" s="56"/>
      <c r="D782" s="56"/>
      <c r="E782" s="70"/>
      <c r="F782" s="70"/>
      <c r="G782" s="56"/>
      <c r="H782" s="56"/>
      <c r="I782" s="56"/>
      <c r="J782" s="56"/>
      <c r="K782" s="56"/>
      <c r="L782" s="56"/>
      <c r="M782" s="56"/>
      <c r="N782" s="56"/>
      <c r="O782" s="56"/>
      <c r="P782" s="56"/>
      <c r="Q782" s="56"/>
      <c r="R782" s="56"/>
      <c r="S782" s="56"/>
      <c r="T782" s="56"/>
      <c r="U782" s="56"/>
      <c r="V782" s="56"/>
      <c r="W782" s="56"/>
      <c r="X782" s="56"/>
      <c r="Y782" s="56"/>
      <c r="Z782" s="56"/>
    </row>
    <row r="783" spans="1:26" ht="15.75" customHeight="1">
      <c r="A783" s="56"/>
      <c r="B783" s="56"/>
      <c r="C783" s="56"/>
      <c r="D783" s="56"/>
      <c r="E783" s="70"/>
      <c r="F783" s="70"/>
      <c r="G783" s="56"/>
      <c r="H783" s="56"/>
      <c r="I783" s="56"/>
      <c r="J783" s="56"/>
      <c r="K783" s="56"/>
      <c r="L783" s="56"/>
      <c r="M783" s="56"/>
      <c r="N783" s="56"/>
      <c r="O783" s="56"/>
      <c r="P783" s="56"/>
      <c r="Q783" s="56"/>
      <c r="R783" s="56"/>
      <c r="S783" s="56"/>
      <c r="T783" s="56"/>
      <c r="U783" s="56"/>
      <c r="V783" s="56"/>
      <c r="W783" s="56"/>
      <c r="X783" s="56"/>
      <c r="Y783" s="56"/>
      <c r="Z783" s="56"/>
    </row>
    <row r="784" spans="1:26" ht="15.75" customHeight="1">
      <c r="A784" s="56"/>
      <c r="B784" s="56"/>
      <c r="C784" s="56"/>
      <c r="D784" s="56"/>
      <c r="E784" s="70"/>
      <c r="F784" s="70"/>
      <c r="G784" s="56"/>
      <c r="H784" s="56"/>
      <c r="I784" s="56"/>
      <c r="J784" s="56"/>
      <c r="K784" s="56"/>
      <c r="L784" s="56"/>
      <c r="M784" s="56"/>
      <c r="N784" s="56"/>
      <c r="O784" s="56"/>
      <c r="P784" s="56"/>
      <c r="Q784" s="56"/>
      <c r="R784" s="56"/>
      <c r="S784" s="56"/>
      <c r="T784" s="56"/>
      <c r="U784" s="56"/>
      <c r="V784" s="56"/>
      <c r="W784" s="56"/>
      <c r="X784" s="56"/>
      <c r="Y784" s="56"/>
      <c r="Z784" s="56"/>
    </row>
    <row r="785" spans="1:26" ht="15.75" customHeight="1">
      <c r="A785" s="56"/>
      <c r="B785" s="56"/>
      <c r="C785" s="56"/>
      <c r="D785" s="56"/>
      <c r="E785" s="70"/>
      <c r="F785" s="70"/>
      <c r="G785" s="56"/>
      <c r="H785" s="56"/>
      <c r="I785" s="56"/>
      <c r="J785" s="56"/>
      <c r="K785" s="56"/>
      <c r="L785" s="56"/>
      <c r="M785" s="56"/>
      <c r="N785" s="56"/>
      <c r="O785" s="56"/>
      <c r="P785" s="56"/>
      <c r="Q785" s="56"/>
      <c r="R785" s="56"/>
      <c r="S785" s="56"/>
      <c r="T785" s="56"/>
      <c r="U785" s="56"/>
      <c r="V785" s="56"/>
      <c r="W785" s="56"/>
      <c r="X785" s="56"/>
      <c r="Y785" s="56"/>
      <c r="Z785" s="56"/>
    </row>
    <row r="786" spans="1:26" ht="15.75" customHeight="1">
      <c r="A786" s="56"/>
      <c r="B786" s="56"/>
      <c r="C786" s="56"/>
      <c r="D786" s="56"/>
      <c r="E786" s="70"/>
      <c r="F786" s="70"/>
      <c r="G786" s="56"/>
      <c r="H786" s="56"/>
      <c r="I786" s="56"/>
      <c r="J786" s="56"/>
      <c r="K786" s="56"/>
      <c r="L786" s="56"/>
      <c r="M786" s="56"/>
      <c r="N786" s="56"/>
      <c r="O786" s="56"/>
      <c r="P786" s="56"/>
      <c r="Q786" s="56"/>
      <c r="R786" s="56"/>
      <c r="S786" s="56"/>
      <c r="T786" s="56"/>
      <c r="U786" s="56"/>
      <c r="V786" s="56"/>
      <c r="W786" s="56"/>
      <c r="X786" s="56"/>
      <c r="Y786" s="56"/>
      <c r="Z786" s="56"/>
    </row>
    <row r="787" spans="1:26" ht="15.75" customHeight="1">
      <c r="A787" s="56"/>
      <c r="B787" s="56"/>
      <c r="C787" s="56"/>
      <c r="D787" s="56"/>
      <c r="E787" s="70"/>
      <c r="F787" s="70"/>
      <c r="G787" s="56"/>
      <c r="H787" s="56"/>
      <c r="I787" s="56"/>
      <c r="J787" s="56"/>
      <c r="K787" s="56"/>
      <c r="L787" s="56"/>
      <c r="M787" s="56"/>
      <c r="N787" s="56"/>
      <c r="O787" s="56"/>
      <c r="P787" s="56"/>
      <c r="Q787" s="56"/>
      <c r="R787" s="56"/>
      <c r="S787" s="56"/>
      <c r="T787" s="56"/>
      <c r="U787" s="56"/>
      <c r="V787" s="56"/>
      <c r="W787" s="56"/>
      <c r="X787" s="56"/>
      <c r="Y787" s="56"/>
      <c r="Z787" s="56"/>
    </row>
    <row r="788" spans="1:26" ht="15.75" customHeight="1">
      <c r="A788" s="56"/>
      <c r="B788" s="56"/>
      <c r="C788" s="56"/>
      <c r="D788" s="56"/>
      <c r="E788" s="70"/>
      <c r="F788" s="70"/>
      <c r="G788" s="56"/>
      <c r="H788" s="56"/>
      <c r="I788" s="56"/>
      <c r="J788" s="56"/>
      <c r="K788" s="56"/>
      <c r="L788" s="56"/>
      <c r="M788" s="56"/>
      <c r="N788" s="56"/>
      <c r="O788" s="56"/>
      <c r="P788" s="56"/>
      <c r="Q788" s="56"/>
      <c r="R788" s="56"/>
      <c r="S788" s="56"/>
      <c r="T788" s="56"/>
      <c r="U788" s="56"/>
      <c r="V788" s="56"/>
      <c r="W788" s="56"/>
      <c r="X788" s="56"/>
      <c r="Y788" s="56"/>
      <c r="Z788" s="56"/>
    </row>
    <row r="789" spans="1:26" ht="15.75" customHeight="1">
      <c r="A789" s="56"/>
      <c r="B789" s="56"/>
      <c r="C789" s="56"/>
      <c r="D789" s="56"/>
      <c r="E789" s="70"/>
      <c r="F789" s="70"/>
      <c r="G789" s="56"/>
      <c r="H789" s="56"/>
      <c r="I789" s="56"/>
      <c r="J789" s="56"/>
      <c r="K789" s="56"/>
      <c r="L789" s="56"/>
      <c r="M789" s="56"/>
      <c r="N789" s="56"/>
      <c r="O789" s="56"/>
      <c r="P789" s="56"/>
      <c r="Q789" s="56"/>
      <c r="R789" s="56"/>
      <c r="S789" s="56"/>
      <c r="T789" s="56"/>
      <c r="U789" s="56"/>
      <c r="V789" s="56"/>
      <c r="W789" s="56"/>
      <c r="X789" s="56"/>
      <c r="Y789" s="56"/>
      <c r="Z789" s="56"/>
    </row>
    <row r="790" spans="1:26" ht="15.75" customHeight="1">
      <c r="A790" s="56"/>
      <c r="B790" s="56"/>
      <c r="C790" s="56"/>
      <c r="D790" s="56"/>
      <c r="E790" s="70"/>
      <c r="F790" s="70"/>
      <c r="G790" s="56"/>
      <c r="H790" s="56"/>
      <c r="I790" s="56"/>
      <c r="J790" s="56"/>
      <c r="K790" s="56"/>
      <c r="L790" s="56"/>
      <c r="M790" s="56"/>
      <c r="N790" s="56"/>
      <c r="O790" s="56"/>
      <c r="P790" s="56"/>
      <c r="Q790" s="56"/>
      <c r="R790" s="56"/>
      <c r="S790" s="56"/>
      <c r="T790" s="56"/>
      <c r="U790" s="56"/>
      <c r="V790" s="56"/>
      <c r="W790" s="56"/>
      <c r="X790" s="56"/>
      <c r="Y790" s="56"/>
      <c r="Z790" s="56"/>
    </row>
    <row r="791" spans="1:26" ht="15.75" customHeight="1">
      <c r="A791" s="56"/>
      <c r="B791" s="56"/>
      <c r="C791" s="56"/>
      <c r="D791" s="56"/>
      <c r="E791" s="70"/>
      <c r="F791" s="70"/>
      <c r="G791" s="56"/>
      <c r="H791" s="56"/>
      <c r="I791" s="56"/>
      <c r="J791" s="56"/>
      <c r="K791" s="56"/>
      <c r="L791" s="56"/>
      <c r="M791" s="56"/>
      <c r="N791" s="56"/>
      <c r="O791" s="56"/>
      <c r="P791" s="56"/>
      <c r="Q791" s="56"/>
      <c r="R791" s="56"/>
      <c r="S791" s="56"/>
      <c r="T791" s="56"/>
      <c r="U791" s="56"/>
      <c r="V791" s="56"/>
      <c r="W791" s="56"/>
      <c r="X791" s="56"/>
      <c r="Y791" s="56"/>
      <c r="Z791" s="56"/>
    </row>
    <row r="792" spans="1:26" ht="15.75" customHeight="1">
      <c r="A792" s="56"/>
      <c r="B792" s="56"/>
      <c r="C792" s="56"/>
      <c r="D792" s="56"/>
      <c r="E792" s="70"/>
      <c r="F792" s="70"/>
      <c r="G792" s="56"/>
      <c r="H792" s="56"/>
      <c r="I792" s="56"/>
      <c r="J792" s="56"/>
      <c r="K792" s="56"/>
      <c r="L792" s="56"/>
      <c r="M792" s="56"/>
      <c r="N792" s="56"/>
      <c r="O792" s="56"/>
      <c r="P792" s="56"/>
      <c r="Q792" s="56"/>
      <c r="R792" s="56"/>
      <c r="S792" s="56"/>
      <c r="T792" s="56"/>
      <c r="U792" s="56"/>
      <c r="V792" s="56"/>
      <c r="W792" s="56"/>
      <c r="X792" s="56"/>
      <c r="Y792" s="56"/>
      <c r="Z792" s="56"/>
    </row>
    <row r="793" spans="1:26" ht="15.75" customHeight="1">
      <c r="A793" s="56"/>
      <c r="B793" s="56"/>
      <c r="C793" s="56"/>
      <c r="D793" s="56"/>
      <c r="E793" s="70"/>
      <c r="F793" s="70"/>
      <c r="G793" s="56"/>
      <c r="H793" s="56"/>
      <c r="I793" s="56"/>
      <c r="J793" s="56"/>
      <c r="K793" s="56"/>
      <c r="L793" s="56"/>
      <c r="M793" s="56"/>
      <c r="N793" s="56"/>
      <c r="O793" s="56"/>
      <c r="P793" s="56"/>
      <c r="Q793" s="56"/>
      <c r="R793" s="56"/>
      <c r="S793" s="56"/>
      <c r="T793" s="56"/>
      <c r="U793" s="56"/>
      <c r="V793" s="56"/>
      <c r="W793" s="56"/>
      <c r="X793" s="56"/>
      <c r="Y793" s="56"/>
      <c r="Z793" s="56"/>
    </row>
    <row r="794" spans="1:26" ht="15.75" customHeight="1">
      <c r="A794" s="56"/>
      <c r="B794" s="56"/>
      <c r="C794" s="56"/>
      <c r="D794" s="56"/>
      <c r="E794" s="70"/>
      <c r="F794" s="70"/>
      <c r="G794" s="56"/>
      <c r="H794" s="56"/>
      <c r="I794" s="56"/>
      <c r="J794" s="56"/>
      <c r="K794" s="56"/>
      <c r="L794" s="56"/>
      <c r="M794" s="56"/>
      <c r="N794" s="56"/>
      <c r="O794" s="56"/>
      <c r="P794" s="56"/>
      <c r="Q794" s="56"/>
      <c r="R794" s="56"/>
      <c r="S794" s="56"/>
      <c r="T794" s="56"/>
      <c r="U794" s="56"/>
      <c r="V794" s="56"/>
      <c r="W794" s="56"/>
      <c r="X794" s="56"/>
      <c r="Y794" s="56"/>
      <c r="Z794" s="56"/>
    </row>
    <row r="795" spans="1:26" ht="15.75" customHeight="1">
      <c r="A795" s="56"/>
      <c r="B795" s="56"/>
      <c r="C795" s="56"/>
      <c r="D795" s="56"/>
      <c r="E795" s="70"/>
      <c r="F795" s="70"/>
      <c r="G795" s="56"/>
      <c r="H795" s="56"/>
      <c r="I795" s="56"/>
      <c r="J795" s="56"/>
      <c r="K795" s="56"/>
      <c r="L795" s="56"/>
      <c r="M795" s="56"/>
      <c r="N795" s="56"/>
      <c r="O795" s="56"/>
      <c r="P795" s="56"/>
      <c r="Q795" s="56"/>
      <c r="R795" s="56"/>
      <c r="S795" s="56"/>
      <c r="T795" s="56"/>
      <c r="U795" s="56"/>
      <c r="V795" s="56"/>
      <c r="W795" s="56"/>
      <c r="X795" s="56"/>
      <c r="Y795" s="56"/>
      <c r="Z795" s="56"/>
    </row>
    <row r="796" spans="1:26" ht="15.75" customHeight="1">
      <c r="A796" s="56"/>
      <c r="B796" s="56"/>
      <c r="C796" s="56"/>
      <c r="D796" s="56"/>
      <c r="E796" s="70"/>
      <c r="F796" s="70"/>
      <c r="G796" s="56"/>
      <c r="H796" s="56"/>
      <c r="I796" s="56"/>
      <c r="J796" s="56"/>
      <c r="K796" s="56"/>
      <c r="L796" s="56"/>
      <c r="M796" s="56"/>
      <c r="N796" s="56"/>
      <c r="O796" s="56"/>
      <c r="P796" s="56"/>
      <c r="Q796" s="56"/>
      <c r="R796" s="56"/>
      <c r="S796" s="56"/>
      <c r="T796" s="56"/>
      <c r="U796" s="56"/>
      <c r="V796" s="56"/>
      <c r="W796" s="56"/>
      <c r="X796" s="56"/>
      <c r="Y796" s="56"/>
      <c r="Z796" s="56"/>
    </row>
    <row r="797" spans="1:26" ht="15.75" customHeight="1">
      <c r="A797" s="56"/>
      <c r="B797" s="56"/>
      <c r="C797" s="56"/>
      <c r="D797" s="56"/>
      <c r="E797" s="70"/>
      <c r="F797" s="70"/>
      <c r="G797" s="56"/>
      <c r="H797" s="56"/>
      <c r="I797" s="56"/>
      <c r="J797" s="56"/>
      <c r="K797" s="56"/>
      <c r="L797" s="56"/>
      <c r="M797" s="56"/>
      <c r="N797" s="56"/>
      <c r="O797" s="56"/>
      <c r="P797" s="56"/>
      <c r="Q797" s="56"/>
      <c r="R797" s="56"/>
      <c r="S797" s="56"/>
      <c r="T797" s="56"/>
      <c r="U797" s="56"/>
      <c r="V797" s="56"/>
      <c r="W797" s="56"/>
      <c r="X797" s="56"/>
      <c r="Y797" s="56"/>
      <c r="Z797" s="56"/>
    </row>
    <row r="798" spans="1:26" ht="15.75" customHeight="1">
      <c r="A798" s="56"/>
      <c r="B798" s="56"/>
      <c r="C798" s="56"/>
      <c r="D798" s="56"/>
      <c r="E798" s="70"/>
      <c r="F798" s="70"/>
      <c r="G798" s="56"/>
      <c r="H798" s="56"/>
      <c r="I798" s="56"/>
      <c r="J798" s="56"/>
      <c r="K798" s="56"/>
      <c r="L798" s="56"/>
      <c r="M798" s="56"/>
      <c r="N798" s="56"/>
      <c r="O798" s="56"/>
      <c r="P798" s="56"/>
      <c r="Q798" s="56"/>
      <c r="R798" s="56"/>
      <c r="S798" s="56"/>
      <c r="T798" s="56"/>
      <c r="U798" s="56"/>
      <c r="V798" s="56"/>
      <c r="W798" s="56"/>
      <c r="X798" s="56"/>
      <c r="Y798" s="56"/>
      <c r="Z798" s="56"/>
    </row>
    <row r="799" spans="1:26" ht="15.75" customHeight="1">
      <c r="A799" s="56"/>
      <c r="B799" s="56"/>
      <c r="C799" s="56"/>
      <c r="D799" s="56"/>
      <c r="E799" s="70"/>
      <c r="F799" s="70"/>
      <c r="G799" s="56"/>
      <c r="H799" s="56"/>
      <c r="I799" s="56"/>
      <c r="J799" s="56"/>
      <c r="K799" s="56"/>
      <c r="L799" s="56"/>
      <c r="M799" s="56"/>
      <c r="N799" s="56"/>
      <c r="O799" s="56"/>
      <c r="P799" s="56"/>
      <c r="Q799" s="56"/>
      <c r="R799" s="56"/>
      <c r="S799" s="56"/>
      <c r="T799" s="56"/>
      <c r="U799" s="56"/>
      <c r="V799" s="56"/>
      <c r="W799" s="56"/>
      <c r="X799" s="56"/>
      <c r="Y799" s="56"/>
      <c r="Z799" s="56"/>
    </row>
    <row r="800" spans="1:26" ht="15.75" customHeight="1">
      <c r="A800" s="56"/>
      <c r="B800" s="56"/>
      <c r="C800" s="56"/>
      <c r="D800" s="56"/>
      <c r="E800" s="70"/>
      <c r="F800" s="70"/>
      <c r="G800" s="56"/>
      <c r="H800" s="56"/>
      <c r="I800" s="56"/>
      <c r="J800" s="56"/>
      <c r="K800" s="56"/>
      <c r="L800" s="56"/>
      <c r="M800" s="56"/>
      <c r="N800" s="56"/>
      <c r="O800" s="56"/>
      <c r="P800" s="56"/>
      <c r="Q800" s="56"/>
      <c r="R800" s="56"/>
      <c r="S800" s="56"/>
      <c r="T800" s="56"/>
      <c r="U800" s="56"/>
      <c r="V800" s="56"/>
      <c r="W800" s="56"/>
      <c r="X800" s="56"/>
      <c r="Y800" s="56"/>
      <c r="Z800" s="56"/>
    </row>
    <row r="801" spans="1:26" ht="15.75" customHeight="1">
      <c r="A801" s="56"/>
      <c r="B801" s="56"/>
      <c r="C801" s="56"/>
      <c r="D801" s="56"/>
      <c r="E801" s="70"/>
      <c r="F801" s="70"/>
      <c r="G801" s="56"/>
      <c r="H801" s="56"/>
      <c r="I801" s="56"/>
      <c r="J801" s="56"/>
      <c r="K801" s="56"/>
      <c r="L801" s="56"/>
      <c r="M801" s="56"/>
      <c r="N801" s="56"/>
      <c r="O801" s="56"/>
      <c r="P801" s="56"/>
      <c r="Q801" s="56"/>
      <c r="R801" s="56"/>
      <c r="S801" s="56"/>
      <c r="T801" s="56"/>
      <c r="U801" s="56"/>
      <c r="V801" s="56"/>
      <c r="W801" s="56"/>
      <c r="X801" s="56"/>
      <c r="Y801" s="56"/>
      <c r="Z801" s="56"/>
    </row>
    <row r="802" spans="1:26" ht="15.75" customHeight="1">
      <c r="A802" s="56"/>
      <c r="B802" s="56"/>
      <c r="C802" s="56"/>
      <c r="D802" s="56"/>
      <c r="E802" s="70"/>
      <c r="F802" s="70"/>
      <c r="G802" s="56"/>
      <c r="H802" s="56"/>
      <c r="I802" s="56"/>
      <c r="J802" s="56"/>
      <c r="K802" s="56"/>
      <c r="L802" s="56"/>
      <c r="M802" s="56"/>
      <c r="N802" s="56"/>
      <c r="O802" s="56"/>
      <c r="P802" s="56"/>
      <c r="Q802" s="56"/>
      <c r="R802" s="56"/>
      <c r="S802" s="56"/>
      <c r="T802" s="56"/>
      <c r="U802" s="56"/>
      <c r="V802" s="56"/>
      <c r="W802" s="56"/>
      <c r="X802" s="56"/>
      <c r="Y802" s="56"/>
      <c r="Z802" s="56"/>
    </row>
    <row r="803" spans="1:26" ht="15.75" customHeight="1">
      <c r="A803" s="56"/>
      <c r="B803" s="56"/>
      <c r="C803" s="56"/>
      <c r="D803" s="56"/>
      <c r="E803" s="70"/>
      <c r="F803" s="70"/>
      <c r="G803" s="56"/>
      <c r="H803" s="56"/>
      <c r="I803" s="56"/>
      <c r="J803" s="56"/>
      <c r="K803" s="56"/>
      <c r="L803" s="56"/>
      <c r="M803" s="56"/>
      <c r="N803" s="56"/>
      <c r="O803" s="56"/>
      <c r="P803" s="56"/>
      <c r="Q803" s="56"/>
      <c r="R803" s="56"/>
      <c r="S803" s="56"/>
      <c r="T803" s="56"/>
      <c r="U803" s="56"/>
      <c r="V803" s="56"/>
      <c r="W803" s="56"/>
      <c r="X803" s="56"/>
      <c r="Y803" s="56"/>
      <c r="Z803" s="56"/>
    </row>
    <row r="804" spans="1:26" ht="15.75" customHeight="1">
      <c r="A804" s="56"/>
      <c r="B804" s="56"/>
      <c r="C804" s="56"/>
      <c r="D804" s="56"/>
      <c r="E804" s="70"/>
      <c r="F804" s="70"/>
      <c r="G804" s="56"/>
      <c r="H804" s="56"/>
      <c r="I804" s="56"/>
      <c r="J804" s="56"/>
      <c r="K804" s="56"/>
      <c r="L804" s="56"/>
      <c r="M804" s="56"/>
      <c r="N804" s="56"/>
      <c r="O804" s="56"/>
      <c r="P804" s="56"/>
      <c r="Q804" s="56"/>
      <c r="R804" s="56"/>
      <c r="S804" s="56"/>
      <c r="T804" s="56"/>
      <c r="U804" s="56"/>
      <c r="V804" s="56"/>
      <c r="W804" s="56"/>
      <c r="X804" s="56"/>
      <c r="Y804" s="56"/>
      <c r="Z804" s="56"/>
    </row>
    <row r="805" spans="1:26" ht="15.75" customHeight="1">
      <c r="A805" s="56"/>
      <c r="B805" s="56"/>
      <c r="C805" s="56"/>
      <c r="D805" s="56"/>
      <c r="E805" s="70"/>
      <c r="F805" s="70"/>
      <c r="G805" s="56"/>
      <c r="H805" s="56"/>
      <c r="I805" s="56"/>
      <c r="J805" s="56"/>
      <c r="K805" s="56"/>
      <c r="L805" s="56"/>
      <c r="M805" s="56"/>
      <c r="N805" s="56"/>
      <c r="O805" s="56"/>
      <c r="P805" s="56"/>
      <c r="Q805" s="56"/>
      <c r="R805" s="56"/>
      <c r="S805" s="56"/>
      <c r="T805" s="56"/>
      <c r="U805" s="56"/>
      <c r="V805" s="56"/>
      <c r="W805" s="56"/>
      <c r="X805" s="56"/>
      <c r="Y805" s="56"/>
      <c r="Z805" s="56"/>
    </row>
    <row r="806" spans="1:26" ht="15.75" customHeight="1">
      <c r="A806" s="56"/>
      <c r="B806" s="56"/>
      <c r="C806" s="56"/>
      <c r="D806" s="56"/>
      <c r="E806" s="70"/>
      <c r="F806" s="70"/>
      <c r="G806" s="56"/>
      <c r="H806" s="56"/>
      <c r="I806" s="56"/>
      <c r="J806" s="56"/>
      <c r="K806" s="56"/>
      <c r="L806" s="56"/>
      <c r="M806" s="56"/>
      <c r="N806" s="56"/>
      <c r="O806" s="56"/>
      <c r="P806" s="56"/>
      <c r="Q806" s="56"/>
      <c r="R806" s="56"/>
      <c r="S806" s="56"/>
      <c r="T806" s="56"/>
      <c r="U806" s="56"/>
      <c r="V806" s="56"/>
      <c r="W806" s="56"/>
      <c r="X806" s="56"/>
      <c r="Y806" s="56"/>
      <c r="Z806" s="56"/>
    </row>
    <row r="807" spans="1:26" ht="15.75" customHeight="1">
      <c r="A807" s="56"/>
      <c r="B807" s="56"/>
      <c r="C807" s="56"/>
      <c r="D807" s="56"/>
      <c r="E807" s="70"/>
      <c r="F807" s="70"/>
      <c r="G807" s="56"/>
      <c r="H807" s="56"/>
      <c r="I807" s="56"/>
      <c r="J807" s="56"/>
      <c r="K807" s="56"/>
      <c r="L807" s="56"/>
      <c r="M807" s="56"/>
      <c r="N807" s="56"/>
      <c r="O807" s="56"/>
      <c r="P807" s="56"/>
      <c r="Q807" s="56"/>
      <c r="R807" s="56"/>
      <c r="S807" s="56"/>
      <c r="T807" s="56"/>
      <c r="U807" s="56"/>
      <c r="V807" s="56"/>
      <c r="W807" s="56"/>
      <c r="X807" s="56"/>
      <c r="Y807" s="56"/>
      <c r="Z807" s="56"/>
    </row>
    <row r="808" spans="1:26" ht="15.75" customHeight="1">
      <c r="A808" s="56"/>
      <c r="B808" s="56"/>
      <c r="C808" s="56"/>
      <c r="D808" s="56"/>
      <c r="E808" s="70"/>
      <c r="F808" s="70"/>
      <c r="G808" s="56"/>
      <c r="H808" s="56"/>
      <c r="I808" s="56"/>
      <c r="J808" s="56"/>
      <c r="K808" s="56"/>
      <c r="L808" s="56"/>
      <c r="M808" s="56"/>
      <c r="N808" s="56"/>
      <c r="O808" s="56"/>
      <c r="P808" s="56"/>
      <c r="Q808" s="56"/>
      <c r="R808" s="56"/>
      <c r="S808" s="56"/>
      <c r="T808" s="56"/>
      <c r="U808" s="56"/>
      <c r="V808" s="56"/>
      <c r="W808" s="56"/>
      <c r="X808" s="56"/>
      <c r="Y808" s="56"/>
      <c r="Z808" s="56"/>
    </row>
    <row r="809" spans="1:26" ht="15.75" customHeight="1">
      <c r="A809" s="56"/>
      <c r="B809" s="56"/>
      <c r="C809" s="56"/>
      <c r="D809" s="56"/>
      <c r="E809" s="70"/>
      <c r="F809" s="70"/>
      <c r="G809" s="56"/>
      <c r="H809" s="56"/>
      <c r="I809" s="56"/>
      <c r="J809" s="56"/>
      <c r="K809" s="56"/>
      <c r="L809" s="56"/>
      <c r="M809" s="56"/>
      <c r="N809" s="56"/>
      <c r="O809" s="56"/>
      <c r="P809" s="56"/>
      <c r="Q809" s="56"/>
      <c r="R809" s="56"/>
      <c r="S809" s="56"/>
      <c r="T809" s="56"/>
      <c r="U809" s="56"/>
      <c r="V809" s="56"/>
      <c r="W809" s="56"/>
      <c r="X809" s="56"/>
      <c r="Y809" s="56"/>
      <c r="Z809" s="56"/>
    </row>
    <row r="810" spans="1:26" ht="15.75" customHeight="1">
      <c r="A810" s="56"/>
      <c r="B810" s="56"/>
      <c r="C810" s="56"/>
      <c r="D810" s="56"/>
      <c r="E810" s="70"/>
      <c r="F810" s="70"/>
      <c r="G810" s="56"/>
      <c r="H810" s="56"/>
      <c r="I810" s="56"/>
      <c r="J810" s="56"/>
      <c r="K810" s="56"/>
      <c r="L810" s="56"/>
      <c r="M810" s="56"/>
      <c r="N810" s="56"/>
      <c r="O810" s="56"/>
      <c r="P810" s="56"/>
      <c r="Q810" s="56"/>
      <c r="R810" s="56"/>
      <c r="S810" s="56"/>
      <c r="T810" s="56"/>
      <c r="U810" s="56"/>
      <c r="V810" s="56"/>
      <c r="W810" s="56"/>
      <c r="X810" s="56"/>
      <c r="Y810" s="56"/>
      <c r="Z810" s="56"/>
    </row>
    <row r="811" spans="1:26" ht="15.75" customHeight="1">
      <c r="A811" s="56"/>
      <c r="B811" s="56"/>
      <c r="C811" s="56"/>
      <c r="D811" s="56"/>
      <c r="E811" s="70"/>
      <c r="F811" s="70"/>
      <c r="G811" s="56"/>
      <c r="H811" s="56"/>
      <c r="I811" s="56"/>
      <c r="J811" s="56"/>
      <c r="K811" s="56"/>
      <c r="L811" s="56"/>
      <c r="M811" s="56"/>
      <c r="N811" s="56"/>
      <c r="O811" s="56"/>
      <c r="P811" s="56"/>
      <c r="Q811" s="56"/>
      <c r="R811" s="56"/>
      <c r="S811" s="56"/>
      <c r="T811" s="56"/>
      <c r="U811" s="56"/>
      <c r="V811" s="56"/>
      <c r="W811" s="56"/>
      <c r="X811" s="56"/>
      <c r="Y811" s="56"/>
      <c r="Z811" s="56"/>
    </row>
    <row r="812" spans="1:26" ht="15.75" customHeight="1">
      <c r="A812" s="56"/>
      <c r="B812" s="56"/>
      <c r="C812" s="56"/>
      <c r="D812" s="56"/>
      <c r="E812" s="70"/>
      <c r="F812" s="70"/>
      <c r="G812" s="56"/>
      <c r="H812" s="56"/>
      <c r="I812" s="56"/>
      <c r="J812" s="56"/>
      <c r="K812" s="56"/>
      <c r="L812" s="56"/>
      <c r="M812" s="56"/>
      <c r="N812" s="56"/>
      <c r="O812" s="56"/>
      <c r="P812" s="56"/>
      <c r="Q812" s="56"/>
      <c r="R812" s="56"/>
      <c r="S812" s="56"/>
      <c r="T812" s="56"/>
      <c r="U812" s="56"/>
      <c r="V812" s="56"/>
      <c r="W812" s="56"/>
      <c r="X812" s="56"/>
      <c r="Y812" s="56"/>
      <c r="Z812" s="56"/>
    </row>
    <row r="813" spans="1:26" ht="15.75" customHeight="1">
      <c r="A813" s="56"/>
      <c r="B813" s="56"/>
      <c r="C813" s="56"/>
      <c r="D813" s="56"/>
      <c r="E813" s="70"/>
      <c r="F813" s="70"/>
      <c r="G813" s="56"/>
      <c r="H813" s="56"/>
      <c r="I813" s="56"/>
      <c r="J813" s="56"/>
      <c r="K813" s="56"/>
      <c r="L813" s="56"/>
      <c r="M813" s="56"/>
      <c r="N813" s="56"/>
      <c r="O813" s="56"/>
      <c r="P813" s="56"/>
      <c r="Q813" s="56"/>
      <c r="R813" s="56"/>
      <c r="S813" s="56"/>
      <c r="T813" s="56"/>
      <c r="U813" s="56"/>
      <c r="V813" s="56"/>
      <c r="W813" s="56"/>
      <c r="X813" s="56"/>
      <c r="Y813" s="56"/>
      <c r="Z813" s="56"/>
    </row>
    <row r="814" spans="1:26" ht="15.75" customHeight="1">
      <c r="A814" s="56"/>
      <c r="B814" s="56"/>
      <c r="C814" s="56"/>
      <c r="D814" s="56"/>
      <c r="E814" s="70"/>
      <c r="F814" s="70"/>
      <c r="G814" s="56"/>
      <c r="H814" s="56"/>
      <c r="I814" s="56"/>
      <c r="J814" s="56"/>
      <c r="K814" s="56"/>
      <c r="L814" s="56"/>
      <c r="M814" s="56"/>
      <c r="N814" s="56"/>
      <c r="O814" s="56"/>
      <c r="P814" s="56"/>
      <c r="Q814" s="56"/>
      <c r="R814" s="56"/>
      <c r="S814" s="56"/>
      <c r="T814" s="56"/>
      <c r="U814" s="56"/>
      <c r="V814" s="56"/>
      <c r="W814" s="56"/>
      <c r="X814" s="56"/>
      <c r="Y814" s="56"/>
      <c r="Z814" s="56"/>
    </row>
    <row r="815" spans="1:26" ht="15.75" customHeight="1">
      <c r="A815" s="56"/>
      <c r="B815" s="56"/>
      <c r="C815" s="56"/>
      <c r="D815" s="56"/>
      <c r="E815" s="70"/>
      <c r="F815" s="70"/>
      <c r="G815" s="56"/>
      <c r="H815" s="56"/>
      <c r="I815" s="56"/>
      <c r="J815" s="56"/>
      <c r="K815" s="56"/>
      <c r="L815" s="56"/>
      <c r="M815" s="56"/>
      <c r="N815" s="56"/>
      <c r="O815" s="56"/>
      <c r="P815" s="56"/>
      <c r="Q815" s="56"/>
      <c r="R815" s="56"/>
      <c r="S815" s="56"/>
      <c r="T815" s="56"/>
      <c r="U815" s="56"/>
      <c r="V815" s="56"/>
      <c r="W815" s="56"/>
      <c r="X815" s="56"/>
      <c r="Y815" s="56"/>
      <c r="Z815" s="56"/>
    </row>
    <row r="816" spans="1:26" ht="15.75" customHeight="1">
      <c r="A816" s="56"/>
      <c r="B816" s="56"/>
      <c r="C816" s="56"/>
      <c r="D816" s="56"/>
      <c r="E816" s="70"/>
      <c r="F816" s="70"/>
      <c r="G816" s="56"/>
      <c r="H816" s="56"/>
      <c r="I816" s="56"/>
      <c r="J816" s="56"/>
      <c r="K816" s="56"/>
      <c r="L816" s="56"/>
      <c r="M816" s="56"/>
      <c r="N816" s="56"/>
      <c r="O816" s="56"/>
      <c r="P816" s="56"/>
      <c r="Q816" s="56"/>
      <c r="R816" s="56"/>
      <c r="S816" s="56"/>
      <c r="T816" s="56"/>
      <c r="U816" s="56"/>
      <c r="V816" s="56"/>
      <c r="W816" s="56"/>
      <c r="X816" s="56"/>
      <c r="Y816" s="56"/>
      <c r="Z816" s="56"/>
    </row>
    <row r="817" spans="1:26" ht="15.75" customHeight="1">
      <c r="A817" s="56"/>
      <c r="B817" s="56"/>
      <c r="C817" s="56"/>
      <c r="D817" s="56"/>
      <c r="E817" s="70"/>
      <c r="F817" s="70"/>
      <c r="G817" s="56"/>
      <c r="H817" s="56"/>
      <c r="I817" s="56"/>
      <c r="J817" s="56"/>
      <c r="K817" s="56"/>
      <c r="L817" s="56"/>
      <c r="M817" s="56"/>
      <c r="N817" s="56"/>
      <c r="O817" s="56"/>
      <c r="P817" s="56"/>
      <c r="Q817" s="56"/>
      <c r="R817" s="56"/>
      <c r="S817" s="56"/>
      <c r="T817" s="56"/>
      <c r="U817" s="56"/>
      <c r="V817" s="56"/>
      <c r="W817" s="56"/>
      <c r="X817" s="56"/>
      <c r="Y817" s="56"/>
      <c r="Z817" s="56"/>
    </row>
    <row r="818" spans="1:26" ht="15.75" customHeight="1">
      <c r="A818" s="56"/>
      <c r="B818" s="56"/>
      <c r="C818" s="56"/>
      <c r="D818" s="56"/>
      <c r="E818" s="70"/>
      <c r="F818" s="70"/>
      <c r="G818" s="56"/>
      <c r="H818" s="56"/>
      <c r="I818" s="56"/>
      <c r="J818" s="56"/>
      <c r="K818" s="56"/>
      <c r="L818" s="56"/>
      <c r="M818" s="56"/>
      <c r="N818" s="56"/>
      <c r="O818" s="56"/>
      <c r="P818" s="56"/>
      <c r="Q818" s="56"/>
      <c r="R818" s="56"/>
      <c r="S818" s="56"/>
      <c r="T818" s="56"/>
      <c r="U818" s="56"/>
      <c r="V818" s="56"/>
      <c r="W818" s="56"/>
      <c r="X818" s="56"/>
      <c r="Y818" s="56"/>
      <c r="Z818" s="56"/>
    </row>
    <row r="819" spans="1:26" ht="15.75" customHeight="1">
      <c r="A819" s="56"/>
      <c r="B819" s="56"/>
      <c r="C819" s="56"/>
      <c r="D819" s="56"/>
      <c r="E819" s="70"/>
      <c r="F819" s="70"/>
      <c r="G819" s="56"/>
      <c r="H819" s="56"/>
      <c r="I819" s="56"/>
      <c r="J819" s="56"/>
      <c r="K819" s="56"/>
      <c r="L819" s="56"/>
      <c r="M819" s="56"/>
      <c r="N819" s="56"/>
      <c r="O819" s="56"/>
      <c r="P819" s="56"/>
      <c r="Q819" s="56"/>
      <c r="R819" s="56"/>
      <c r="S819" s="56"/>
      <c r="T819" s="56"/>
      <c r="U819" s="56"/>
      <c r="V819" s="56"/>
      <c r="W819" s="56"/>
      <c r="X819" s="56"/>
      <c r="Y819" s="56"/>
      <c r="Z819" s="56"/>
    </row>
    <row r="820" spans="1:26" ht="15.75" customHeight="1">
      <c r="A820" s="56"/>
      <c r="B820" s="56"/>
      <c r="C820" s="56"/>
      <c r="D820" s="56"/>
      <c r="E820" s="70"/>
      <c r="F820" s="70"/>
      <c r="G820" s="56"/>
      <c r="H820" s="56"/>
      <c r="I820" s="56"/>
      <c r="J820" s="56"/>
      <c r="K820" s="56"/>
      <c r="L820" s="56"/>
      <c r="M820" s="56"/>
      <c r="N820" s="56"/>
      <c r="O820" s="56"/>
      <c r="P820" s="56"/>
      <c r="Q820" s="56"/>
      <c r="R820" s="56"/>
      <c r="S820" s="56"/>
      <c r="T820" s="56"/>
      <c r="U820" s="56"/>
      <c r="V820" s="56"/>
      <c r="W820" s="56"/>
      <c r="X820" s="56"/>
      <c r="Y820" s="56"/>
      <c r="Z820" s="56"/>
    </row>
    <row r="821" spans="1:26" ht="15.75" customHeight="1">
      <c r="A821" s="56"/>
      <c r="B821" s="56"/>
      <c r="C821" s="56"/>
      <c r="D821" s="56"/>
      <c r="E821" s="70"/>
      <c r="F821" s="70"/>
      <c r="G821" s="56"/>
      <c r="H821" s="56"/>
      <c r="I821" s="56"/>
      <c r="J821" s="56"/>
      <c r="K821" s="56"/>
      <c r="L821" s="56"/>
      <c r="M821" s="56"/>
      <c r="N821" s="56"/>
      <c r="O821" s="56"/>
      <c r="P821" s="56"/>
      <c r="Q821" s="56"/>
      <c r="R821" s="56"/>
      <c r="S821" s="56"/>
      <c r="T821" s="56"/>
      <c r="U821" s="56"/>
      <c r="V821" s="56"/>
      <c r="W821" s="56"/>
      <c r="X821" s="56"/>
      <c r="Y821" s="56"/>
      <c r="Z821" s="56"/>
    </row>
    <row r="822" spans="1:26" ht="15.75" customHeight="1">
      <c r="A822" s="56"/>
      <c r="B822" s="56"/>
      <c r="C822" s="56"/>
      <c r="D822" s="56"/>
      <c r="E822" s="70"/>
      <c r="F822" s="70"/>
      <c r="G822" s="56"/>
      <c r="H822" s="56"/>
      <c r="I822" s="56"/>
      <c r="J822" s="56"/>
      <c r="K822" s="56"/>
      <c r="L822" s="56"/>
      <c r="M822" s="56"/>
      <c r="N822" s="56"/>
      <c r="O822" s="56"/>
      <c r="P822" s="56"/>
      <c r="Q822" s="56"/>
      <c r="R822" s="56"/>
      <c r="S822" s="56"/>
      <c r="T822" s="56"/>
      <c r="U822" s="56"/>
      <c r="V822" s="56"/>
      <c r="W822" s="56"/>
      <c r="X822" s="56"/>
      <c r="Y822" s="56"/>
      <c r="Z822" s="56"/>
    </row>
    <row r="823" spans="1:26" ht="15.75" customHeight="1">
      <c r="A823" s="56"/>
      <c r="B823" s="56"/>
      <c r="C823" s="56"/>
      <c r="D823" s="56"/>
      <c r="E823" s="70"/>
      <c r="F823" s="70"/>
      <c r="G823" s="56"/>
      <c r="H823" s="56"/>
      <c r="I823" s="56"/>
      <c r="J823" s="56"/>
      <c r="K823" s="56"/>
      <c r="L823" s="56"/>
      <c r="M823" s="56"/>
      <c r="N823" s="56"/>
      <c r="O823" s="56"/>
      <c r="P823" s="56"/>
      <c r="Q823" s="56"/>
      <c r="R823" s="56"/>
      <c r="S823" s="56"/>
      <c r="T823" s="56"/>
      <c r="U823" s="56"/>
      <c r="V823" s="56"/>
      <c r="W823" s="56"/>
      <c r="X823" s="56"/>
      <c r="Y823" s="56"/>
      <c r="Z823" s="56"/>
    </row>
    <row r="824" spans="1:26" ht="15.75" customHeight="1">
      <c r="A824" s="56"/>
      <c r="B824" s="56"/>
      <c r="C824" s="56"/>
      <c r="D824" s="56"/>
      <c r="E824" s="70"/>
      <c r="F824" s="70"/>
      <c r="G824" s="56"/>
      <c r="H824" s="56"/>
      <c r="I824" s="56"/>
      <c r="J824" s="56"/>
      <c r="K824" s="56"/>
      <c r="L824" s="56"/>
      <c r="M824" s="56"/>
      <c r="N824" s="56"/>
      <c r="O824" s="56"/>
      <c r="P824" s="56"/>
      <c r="Q824" s="56"/>
      <c r="R824" s="56"/>
      <c r="S824" s="56"/>
      <c r="T824" s="56"/>
      <c r="U824" s="56"/>
      <c r="V824" s="56"/>
      <c r="W824" s="56"/>
      <c r="X824" s="56"/>
      <c r="Y824" s="56"/>
      <c r="Z824" s="56"/>
    </row>
    <row r="825" spans="1:26" ht="15.75" customHeight="1">
      <c r="A825" s="56"/>
      <c r="B825" s="56"/>
      <c r="C825" s="56"/>
      <c r="D825" s="56"/>
      <c r="E825" s="70"/>
      <c r="F825" s="70"/>
      <c r="G825" s="56"/>
      <c r="H825" s="56"/>
      <c r="I825" s="56"/>
      <c r="J825" s="56"/>
      <c r="K825" s="56"/>
      <c r="L825" s="56"/>
      <c r="M825" s="56"/>
      <c r="N825" s="56"/>
      <c r="O825" s="56"/>
      <c r="P825" s="56"/>
      <c r="Q825" s="56"/>
      <c r="R825" s="56"/>
      <c r="S825" s="56"/>
      <c r="T825" s="56"/>
      <c r="U825" s="56"/>
      <c r="V825" s="56"/>
      <c r="W825" s="56"/>
      <c r="X825" s="56"/>
      <c r="Y825" s="56"/>
      <c r="Z825" s="56"/>
    </row>
    <row r="826" spans="1:26" ht="15.75" customHeight="1">
      <c r="A826" s="56"/>
      <c r="B826" s="56"/>
      <c r="C826" s="56"/>
      <c r="D826" s="56"/>
      <c r="E826" s="70"/>
      <c r="F826" s="70"/>
      <c r="G826" s="56"/>
      <c r="H826" s="56"/>
      <c r="I826" s="56"/>
      <c r="J826" s="56"/>
      <c r="K826" s="56"/>
      <c r="L826" s="56"/>
      <c r="M826" s="56"/>
      <c r="N826" s="56"/>
      <c r="O826" s="56"/>
      <c r="P826" s="56"/>
      <c r="Q826" s="56"/>
      <c r="R826" s="56"/>
      <c r="S826" s="56"/>
      <c r="T826" s="56"/>
      <c r="U826" s="56"/>
      <c r="V826" s="56"/>
      <c r="W826" s="56"/>
      <c r="X826" s="56"/>
      <c r="Y826" s="56"/>
      <c r="Z826" s="56"/>
    </row>
    <row r="827" spans="1:26" ht="15.75" customHeight="1">
      <c r="A827" s="56"/>
      <c r="B827" s="56"/>
      <c r="C827" s="56"/>
      <c r="D827" s="56"/>
      <c r="E827" s="70"/>
      <c r="F827" s="70"/>
      <c r="G827" s="56"/>
      <c r="H827" s="56"/>
      <c r="I827" s="56"/>
      <c r="J827" s="56"/>
      <c r="K827" s="56"/>
      <c r="L827" s="56"/>
      <c r="M827" s="56"/>
      <c r="N827" s="56"/>
      <c r="O827" s="56"/>
      <c r="P827" s="56"/>
      <c r="Q827" s="56"/>
      <c r="R827" s="56"/>
      <c r="S827" s="56"/>
      <c r="T827" s="56"/>
      <c r="U827" s="56"/>
      <c r="V827" s="56"/>
      <c r="W827" s="56"/>
      <c r="X827" s="56"/>
      <c r="Y827" s="56"/>
      <c r="Z827" s="56"/>
    </row>
    <row r="828" spans="1:26" ht="15.75" customHeight="1">
      <c r="A828" s="56"/>
      <c r="B828" s="56"/>
      <c r="C828" s="56"/>
      <c r="D828" s="56"/>
      <c r="E828" s="70"/>
      <c r="F828" s="70"/>
      <c r="G828" s="56"/>
      <c r="H828" s="56"/>
      <c r="I828" s="56"/>
      <c r="J828" s="56"/>
      <c r="K828" s="56"/>
      <c r="L828" s="56"/>
      <c r="M828" s="56"/>
      <c r="N828" s="56"/>
      <c r="O828" s="56"/>
      <c r="P828" s="56"/>
      <c r="Q828" s="56"/>
      <c r="R828" s="56"/>
      <c r="S828" s="56"/>
      <c r="T828" s="56"/>
      <c r="U828" s="56"/>
      <c r="V828" s="56"/>
      <c r="W828" s="56"/>
      <c r="X828" s="56"/>
      <c r="Y828" s="56"/>
      <c r="Z828" s="56"/>
    </row>
    <row r="829" spans="1:26" ht="15.75" customHeight="1">
      <c r="A829" s="56"/>
      <c r="B829" s="56"/>
      <c r="C829" s="56"/>
      <c r="D829" s="56"/>
      <c r="E829" s="70"/>
      <c r="F829" s="70"/>
      <c r="G829" s="56"/>
      <c r="H829" s="56"/>
      <c r="I829" s="56"/>
      <c r="J829" s="56"/>
      <c r="K829" s="56"/>
      <c r="L829" s="56"/>
      <c r="M829" s="56"/>
      <c r="N829" s="56"/>
      <c r="O829" s="56"/>
      <c r="P829" s="56"/>
      <c r="Q829" s="56"/>
      <c r="R829" s="56"/>
      <c r="S829" s="56"/>
      <c r="T829" s="56"/>
      <c r="U829" s="56"/>
      <c r="V829" s="56"/>
      <c r="W829" s="56"/>
      <c r="X829" s="56"/>
      <c r="Y829" s="56"/>
      <c r="Z829" s="56"/>
    </row>
    <row r="830" spans="1:26" ht="15.75" customHeight="1">
      <c r="A830" s="56"/>
      <c r="B830" s="56"/>
      <c r="C830" s="56"/>
      <c r="D830" s="56"/>
      <c r="E830" s="70"/>
      <c r="F830" s="70"/>
      <c r="G830" s="56"/>
      <c r="H830" s="56"/>
      <c r="I830" s="56"/>
      <c r="J830" s="56"/>
      <c r="K830" s="56"/>
      <c r="L830" s="56"/>
      <c r="M830" s="56"/>
      <c r="N830" s="56"/>
      <c r="O830" s="56"/>
      <c r="P830" s="56"/>
      <c r="Q830" s="56"/>
      <c r="R830" s="56"/>
      <c r="S830" s="56"/>
      <c r="T830" s="56"/>
      <c r="U830" s="56"/>
      <c r="V830" s="56"/>
      <c r="W830" s="56"/>
      <c r="X830" s="56"/>
      <c r="Y830" s="56"/>
      <c r="Z830" s="56"/>
    </row>
    <row r="831" spans="1:26" ht="15.75" customHeight="1">
      <c r="A831" s="56"/>
      <c r="B831" s="56"/>
      <c r="C831" s="56"/>
      <c r="D831" s="56"/>
      <c r="E831" s="70"/>
      <c r="F831" s="70"/>
      <c r="G831" s="56"/>
      <c r="H831" s="56"/>
      <c r="I831" s="56"/>
      <c r="J831" s="56"/>
      <c r="K831" s="56"/>
      <c r="L831" s="56"/>
      <c r="M831" s="56"/>
      <c r="N831" s="56"/>
      <c r="O831" s="56"/>
      <c r="P831" s="56"/>
      <c r="Q831" s="56"/>
      <c r="R831" s="56"/>
      <c r="S831" s="56"/>
      <c r="T831" s="56"/>
      <c r="U831" s="56"/>
      <c r="V831" s="56"/>
      <c r="W831" s="56"/>
      <c r="X831" s="56"/>
      <c r="Y831" s="56"/>
      <c r="Z831" s="56"/>
    </row>
    <row r="832" spans="1:26" ht="15.75" customHeight="1">
      <c r="A832" s="56"/>
      <c r="B832" s="56"/>
      <c r="C832" s="56"/>
      <c r="D832" s="56"/>
      <c r="E832" s="70"/>
      <c r="F832" s="70"/>
      <c r="G832" s="56"/>
      <c r="H832" s="56"/>
      <c r="I832" s="56"/>
      <c r="J832" s="56"/>
      <c r="K832" s="56"/>
      <c r="L832" s="56"/>
      <c r="M832" s="56"/>
      <c r="N832" s="56"/>
      <c r="O832" s="56"/>
      <c r="P832" s="56"/>
      <c r="Q832" s="56"/>
      <c r="R832" s="56"/>
      <c r="S832" s="56"/>
      <c r="T832" s="56"/>
      <c r="U832" s="56"/>
      <c r="V832" s="56"/>
      <c r="W832" s="56"/>
      <c r="X832" s="56"/>
      <c r="Y832" s="56"/>
      <c r="Z832" s="56"/>
    </row>
    <row r="833" spans="1:26" ht="15.75" customHeight="1">
      <c r="A833" s="56"/>
      <c r="B833" s="56"/>
      <c r="C833" s="56"/>
      <c r="D833" s="56"/>
      <c r="E833" s="70"/>
      <c r="F833" s="70"/>
      <c r="G833" s="56"/>
      <c r="H833" s="56"/>
      <c r="I833" s="56"/>
      <c r="J833" s="56"/>
      <c r="K833" s="56"/>
      <c r="L833" s="56"/>
      <c r="M833" s="56"/>
      <c r="N833" s="56"/>
      <c r="O833" s="56"/>
      <c r="P833" s="56"/>
      <c r="Q833" s="56"/>
      <c r="R833" s="56"/>
      <c r="S833" s="56"/>
      <c r="T833" s="56"/>
      <c r="U833" s="56"/>
      <c r="V833" s="56"/>
      <c r="W833" s="56"/>
      <c r="X833" s="56"/>
      <c r="Y833" s="56"/>
      <c r="Z833" s="56"/>
    </row>
    <row r="834" spans="1:26" ht="15.75" customHeight="1">
      <c r="A834" s="56"/>
      <c r="B834" s="56"/>
      <c r="C834" s="56"/>
      <c r="D834" s="56"/>
      <c r="E834" s="70"/>
      <c r="F834" s="70"/>
      <c r="G834" s="56"/>
      <c r="H834" s="56"/>
      <c r="I834" s="56"/>
      <c r="J834" s="56"/>
      <c r="K834" s="56"/>
      <c r="L834" s="56"/>
      <c r="M834" s="56"/>
      <c r="N834" s="56"/>
      <c r="O834" s="56"/>
      <c r="P834" s="56"/>
      <c r="Q834" s="56"/>
      <c r="R834" s="56"/>
      <c r="S834" s="56"/>
      <c r="T834" s="56"/>
      <c r="U834" s="56"/>
      <c r="V834" s="56"/>
      <c r="W834" s="56"/>
      <c r="X834" s="56"/>
      <c r="Y834" s="56"/>
      <c r="Z834" s="56"/>
    </row>
    <row r="835" spans="1:26" ht="15.75" customHeight="1">
      <c r="A835" s="56"/>
      <c r="B835" s="56"/>
      <c r="C835" s="56"/>
      <c r="D835" s="56"/>
      <c r="E835" s="70"/>
      <c r="F835" s="70"/>
      <c r="G835" s="56"/>
      <c r="H835" s="56"/>
      <c r="I835" s="56"/>
      <c r="J835" s="56"/>
      <c r="K835" s="56"/>
      <c r="L835" s="56"/>
      <c r="M835" s="56"/>
      <c r="N835" s="56"/>
      <c r="O835" s="56"/>
      <c r="P835" s="56"/>
      <c r="Q835" s="56"/>
      <c r="R835" s="56"/>
      <c r="S835" s="56"/>
      <c r="T835" s="56"/>
      <c r="U835" s="56"/>
      <c r="V835" s="56"/>
      <c r="W835" s="56"/>
      <c r="X835" s="56"/>
      <c r="Y835" s="56"/>
      <c r="Z835" s="56"/>
    </row>
    <row r="836" spans="1:26" ht="15.75" customHeight="1">
      <c r="A836" s="56"/>
      <c r="B836" s="56"/>
      <c r="C836" s="56"/>
      <c r="D836" s="56"/>
      <c r="E836" s="70"/>
      <c r="F836" s="70"/>
      <c r="G836" s="56"/>
      <c r="H836" s="56"/>
      <c r="I836" s="56"/>
      <c r="J836" s="56"/>
      <c r="K836" s="56"/>
      <c r="L836" s="56"/>
      <c r="M836" s="56"/>
      <c r="N836" s="56"/>
      <c r="O836" s="56"/>
      <c r="P836" s="56"/>
      <c r="Q836" s="56"/>
      <c r="R836" s="56"/>
      <c r="S836" s="56"/>
      <c r="T836" s="56"/>
      <c r="U836" s="56"/>
      <c r="V836" s="56"/>
      <c r="W836" s="56"/>
      <c r="X836" s="56"/>
      <c r="Y836" s="56"/>
      <c r="Z836" s="56"/>
    </row>
    <row r="837" spans="1:26" ht="15.75" customHeight="1">
      <c r="A837" s="56"/>
      <c r="B837" s="56"/>
      <c r="C837" s="56"/>
      <c r="D837" s="56"/>
      <c r="E837" s="70"/>
      <c r="F837" s="70"/>
      <c r="G837" s="56"/>
      <c r="H837" s="56"/>
      <c r="I837" s="56"/>
      <c r="J837" s="56"/>
      <c r="K837" s="56"/>
      <c r="L837" s="56"/>
      <c r="M837" s="56"/>
      <c r="N837" s="56"/>
      <c r="O837" s="56"/>
      <c r="P837" s="56"/>
      <c r="Q837" s="56"/>
      <c r="R837" s="56"/>
      <c r="S837" s="56"/>
      <c r="T837" s="56"/>
      <c r="U837" s="56"/>
      <c r="V837" s="56"/>
      <c r="W837" s="56"/>
      <c r="X837" s="56"/>
      <c r="Y837" s="56"/>
      <c r="Z837" s="56"/>
    </row>
    <row r="838" spans="1:26" ht="15.75" customHeight="1">
      <c r="A838" s="56"/>
      <c r="B838" s="56"/>
      <c r="C838" s="56"/>
      <c r="D838" s="56"/>
      <c r="E838" s="70"/>
      <c r="F838" s="70"/>
      <c r="G838" s="56"/>
      <c r="H838" s="56"/>
      <c r="I838" s="56"/>
      <c r="J838" s="56"/>
      <c r="K838" s="56"/>
      <c r="L838" s="56"/>
      <c r="M838" s="56"/>
      <c r="N838" s="56"/>
      <c r="O838" s="56"/>
      <c r="P838" s="56"/>
      <c r="Q838" s="56"/>
      <c r="R838" s="56"/>
      <c r="S838" s="56"/>
      <c r="T838" s="56"/>
      <c r="U838" s="56"/>
      <c r="V838" s="56"/>
      <c r="W838" s="56"/>
      <c r="X838" s="56"/>
      <c r="Y838" s="56"/>
      <c r="Z838" s="56"/>
    </row>
    <row r="839" spans="1:26" ht="15.75" customHeight="1">
      <c r="A839" s="56"/>
      <c r="B839" s="56"/>
      <c r="C839" s="56"/>
      <c r="D839" s="56"/>
      <c r="E839" s="70"/>
      <c r="F839" s="70"/>
      <c r="G839" s="56"/>
      <c r="H839" s="56"/>
      <c r="I839" s="56"/>
      <c r="J839" s="56"/>
      <c r="K839" s="56"/>
      <c r="L839" s="56"/>
      <c r="M839" s="56"/>
      <c r="N839" s="56"/>
      <c r="O839" s="56"/>
      <c r="P839" s="56"/>
      <c r="Q839" s="56"/>
      <c r="R839" s="56"/>
      <c r="S839" s="56"/>
      <c r="T839" s="56"/>
      <c r="U839" s="56"/>
      <c r="V839" s="56"/>
      <c r="W839" s="56"/>
      <c r="X839" s="56"/>
      <c r="Y839" s="56"/>
      <c r="Z839" s="56"/>
    </row>
    <row r="840" spans="1:26" ht="15.75" customHeight="1">
      <c r="A840" s="56"/>
      <c r="B840" s="56"/>
      <c r="C840" s="56"/>
      <c r="D840" s="56"/>
      <c r="E840" s="70"/>
      <c r="F840" s="70"/>
      <c r="G840" s="56"/>
      <c r="H840" s="56"/>
      <c r="I840" s="56"/>
      <c r="J840" s="56"/>
      <c r="K840" s="56"/>
      <c r="L840" s="56"/>
      <c r="M840" s="56"/>
      <c r="N840" s="56"/>
      <c r="O840" s="56"/>
      <c r="P840" s="56"/>
      <c r="Q840" s="56"/>
      <c r="R840" s="56"/>
      <c r="S840" s="56"/>
      <c r="T840" s="56"/>
      <c r="U840" s="56"/>
      <c r="V840" s="56"/>
      <c r="W840" s="56"/>
      <c r="X840" s="56"/>
      <c r="Y840" s="56"/>
      <c r="Z840" s="56"/>
    </row>
    <row r="841" spans="1:26" ht="15.75" customHeight="1">
      <c r="A841" s="56"/>
      <c r="B841" s="56"/>
      <c r="C841" s="56"/>
      <c r="D841" s="56"/>
      <c r="E841" s="70"/>
      <c r="F841" s="70"/>
      <c r="G841" s="56"/>
      <c r="H841" s="56"/>
      <c r="I841" s="56"/>
      <c r="J841" s="56"/>
      <c r="K841" s="56"/>
      <c r="L841" s="56"/>
      <c r="M841" s="56"/>
      <c r="N841" s="56"/>
      <c r="O841" s="56"/>
      <c r="P841" s="56"/>
      <c r="Q841" s="56"/>
      <c r="R841" s="56"/>
      <c r="S841" s="56"/>
      <c r="T841" s="56"/>
      <c r="U841" s="56"/>
      <c r="V841" s="56"/>
      <c r="W841" s="56"/>
      <c r="X841" s="56"/>
      <c r="Y841" s="56"/>
      <c r="Z841" s="56"/>
    </row>
    <row r="842" spans="1:26" ht="15.75" customHeight="1">
      <c r="A842" s="56"/>
      <c r="B842" s="56"/>
      <c r="C842" s="56"/>
      <c r="D842" s="56"/>
      <c r="E842" s="70"/>
      <c r="F842" s="70"/>
      <c r="G842" s="56"/>
      <c r="H842" s="56"/>
      <c r="I842" s="56"/>
      <c r="J842" s="56"/>
      <c r="K842" s="56"/>
      <c r="L842" s="56"/>
      <c r="M842" s="56"/>
      <c r="N842" s="56"/>
      <c r="O842" s="56"/>
      <c r="P842" s="56"/>
      <c r="Q842" s="56"/>
      <c r="R842" s="56"/>
      <c r="S842" s="56"/>
      <c r="T842" s="56"/>
      <c r="U842" s="56"/>
      <c r="V842" s="56"/>
      <c r="W842" s="56"/>
      <c r="X842" s="56"/>
      <c r="Y842" s="56"/>
      <c r="Z842" s="56"/>
    </row>
    <row r="843" spans="1:26" ht="15.75" customHeight="1">
      <c r="A843" s="56"/>
      <c r="B843" s="56"/>
      <c r="C843" s="56"/>
      <c r="D843" s="56"/>
      <c r="E843" s="70"/>
      <c r="F843" s="70"/>
      <c r="G843" s="56"/>
      <c r="H843" s="56"/>
      <c r="I843" s="56"/>
      <c r="J843" s="56"/>
      <c r="K843" s="56"/>
      <c r="L843" s="56"/>
      <c r="M843" s="56"/>
      <c r="N843" s="56"/>
      <c r="O843" s="56"/>
      <c r="P843" s="56"/>
      <c r="Q843" s="56"/>
      <c r="R843" s="56"/>
      <c r="S843" s="56"/>
      <c r="T843" s="56"/>
      <c r="U843" s="56"/>
      <c r="V843" s="56"/>
      <c r="W843" s="56"/>
      <c r="X843" s="56"/>
      <c r="Y843" s="56"/>
      <c r="Z843" s="56"/>
    </row>
    <row r="844" spans="1:26" ht="15.75" customHeight="1">
      <c r="A844" s="56"/>
      <c r="B844" s="56"/>
      <c r="C844" s="56"/>
      <c r="D844" s="56"/>
      <c r="E844" s="70"/>
      <c r="F844" s="70"/>
      <c r="G844" s="56"/>
      <c r="H844" s="56"/>
      <c r="I844" s="56"/>
      <c r="J844" s="56"/>
      <c r="K844" s="56"/>
      <c r="L844" s="56"/>
      <c r="M844" s="56"/>
      <c r="N844" s="56"/>
      <c r="O844" s="56"/>
      <c r="P844" s="56"/>
      <c r="Q844" s="56"/>
      <c r="R844" s="56"/>
      <c r="S844" s="56"/>
      <c r="T844" s="56"/>
      <c r="U844" s="56"/>
      <c r="V844" s="56"/>
      <c r="W844" s="56"/>
      <c r="X844" s="56"/>
      <c r="Y844" s="56"/>
      <c r="Z844" s="56"/>
    </row>
    <row r="845" spans="1:26" ht="15.75" customHeight="1">
      <c r="A845" s="56"/>
      <c r="B845" s="56"/>
      <c r="C845" s="56"/>
      <c r="D845" s="56"/>
      <c r="E845" s="70"/>
      <c r="F845" s="70"/>
      <c r="G845" s="56"/>
      <c r="H845" s="56"/>
      <c r="I845" s="56"/>
      <c r="J845" s="56"/>
      <c r="K845" s="56"/>
      <c r="L845" s="56"/>
      <c r="M845" s="56"/>
      <c r="N845" s="56"/>
      <c r="O845" s="56"/>
      <c r="P845" s="56"/>
      <c r="Q845" s="56"/>
      <c r="R845" s="56"/>
      <c r="S845" s="56"/>
      <c r="T845" s="56"/>
      <c r="U845" s="56"/>
      <c r="V845" s="56"/>
      <c r="W845" s="56"/>
      <c r="X845" s="56"/>
      <c r="Y845" s="56"/>
      <c r="Z845" s="56"/>
    </row>
    <row r="846" spans="1:26" ht="15.75" customHeight="1">
      <c r="A846" s="56"/>
      <c r="B846" s="56"/>
      <c r="C846" s="56"/>
      <c r="D846" s="56"/>
      <c r="E846" s="70"/>
      <c r="F846" s="70"/>
      <c r="G846" s="56"/>
      <c r="H846" s="56"/>
      <c r="I846" s="56"/>
      <c r="J846" s="56"/>
      <c r="K846" s="56"/>
      <c r="L846" s="56"/>
      <c r="M846" s="56"/>
      <c r="N846" s="56"/>
      <c r="O846" s="56"/>
      <c r="P846" s="56"/>
      <c r="Q846" s="56"/>
      <c r="R846" s="56"/>
      <c r="S846" s="56"/>
      <c r="T846" s="56"/>
      <c r="U846" s="56"/>
      <c r="V846" s="56"/>
      <c r="W846" s="56"/>
      <c r="X846" s="56"/>
      <c r="Y846" s="56"/>
      <c r="Z846" s="56"/>
    </row>
    <row r="847" spans="1:26" ht="15.75" customHeight="1">
      <c r="A847" s="56"/>
      <c r="B847" s="56"/>
      <c r="C847" s="56"/>
      <c r="D847" s="56"/>
      <c r="E847" s="70"/>
      <c r="F847" s="70"/>
      <c r="G847" s="56"/>
      <c r="H847" s="56"/>
      <c r="I847" s="56"/>
      <c r="J847" s="56"/>
      <c r="K847" s="56"/>
      <c r="L847" s="56"/>
      <c r="M847" s="56"/>
      <c r="N847" s="56"/>
      <c r="O847" s="56"/>
      <c r="P847" s="56"/>
      <c r="Q847" s="56"/>
      <c r="R847" s="56"/>
      <c r="S847" s="56"/>
      <c r="T847" s="56"/>
      <c r="U847" s="56"/>
      <c r="V847" s="56"/>
      <c r="W847" s="56"/>
      <c r="X847" s="56"/>
      <c r="Y847" s="56"/>
      <c r="Z847" s="56"/>
    </row>
    <row r="848" spans="1:26" ht="15.75" customHeight="1">
      <c r="A848" s="56"/>
      <c r="B848" s="56"/>
      <c r="C848" s="56"/>
      <c r="D848" s="56"/>
      <c r="E848" s="70"/>
      <c r="F848" s="70"/>
      <c r="G848" s="56"/>
      <c r="H848" s="56"/>
      <c r="I848" s="56"/>
      <c r="J848" s="56"/>
      <c r="K848" s="56"/>
      <c r="L848" s="56"/>
      <c r="M848" s="56"/>
      <c r="N848" s="56"/>
      <c r="O848" s="56"/>
      <c r="P848" s="56"/>
      <c r="Q848" s="56"/>
      <c r="R848" s="56"/>
      <c r="S848" s="56"/>
      <c r="T848" s="56"/>
      <c r="U848" s="56"/>
      <c r="V848" s="56"/>
      <c r="W848" s="56"/>
      <c r="X848" s="56"/>
      <c r="Y848" s="56"/>
      <c r="Z848" s="56"/>
    </row>
    <row r="849" spans="1:26" ht="15.75" customHeight="1">
      <c r="A849" s="56"/>
      <c r="B849" s="56"/>
      <c r="C849" s="56"/>
      <c r="D849" s="56"/>
      <c r="E849" s="70"/>
      <c r="F849" s="70"/>
      <c r="G849" s="56"/>
      <c r="H849" s="56"/>
      <c r="I849" s="56"/>
      <c r="J849" s="56"/>
      <c r="K849" s="56"/>
      <c r="L849" s="56"/>
      <c r="M849" s="56"/>
      <c r="N849" s="56"/>
      <c r="O849" s="56"/>
      <c r="P849" s="56"/>
      <c r="Q849" s="56"/>
      <c r="R849" s="56"/>
      <c r="S849" s="56"/>
      <c r="T849" s="56"/>
      <c r="U849" s="56"/>
      <c r="V849" s="56"/>
      <c r="W849" s="56"/>
      <c r="X849" s="56"/>
      <c r="Y849" s="56"/>
      <c r="Z849" s="56"/>
    </row>
    <row r="850" spans="1:26" ht="15.75" customHeight="1">
      <c r="A850" s="56"/>
      <c r="B850" s="56"/>
      <c r="C850" s="56"/>
      <c r="D850" s="56"/>
      <c r="E850" s="70"/>
      <c r="F850" s="70"/>
      <c r="G850" s="56"/>
      <c r="H850" s="56"/>
      <c r="I850" s="56"/>
      <c r="J850" s="56"/>
      <c r="K850" s="56"/>
      <c r="L850" s="56"/>
      <c r="M850" s="56"/>
      <c r="N850" s="56"/>
      <c r="O850" s="56"/>
      <c r="P850" s="56"/>
      <c r="Q850" s="56"/>
      <c r="R850" s="56"/>
      <c r="S850" s="56"/>
      <c r="T850" s="56"/>
      <c r="U850" s="56"/>
      <c r="V850" s="56"/>
      <c r="W850" s="56"/>
      <c r="X850" s="56"/>
      <c r="Y850" s="56"/>
      <c r="Z850" s="56"/>
    </row>
    <row r="851" spans="1:26" ht="15.75" customHeight="1">
      <c r="A851" s="56"/>
      <c r="B851" s="56"/>
      <c r="C851" s="56"/>
      <c r="D851" s="56"/>
      <c r="E851" s="70"/>
      <c r="F851" s="70"/>
      <c r="G851" s="56"/>
      <c r="H851" s="56"/>
      <c r="I851" s="56"/>
      <c r="J851" s="56"/>
      <c r="K851" s="56"/>
      <c r="L851" s="56"/>
      <c r="M851" s="56"/>
      <c r="N851" s="56"/>
      <c r="O851" s="56"/>
      <c r="P851" s="56"/>
      <c r="Q851" s="56"/>
      <c r="R851" s="56"/>
      <c r="S851" s="56"/>
      <c r="T851" s="56"/>
      <c r="U851" s="56"/>
      <c r="V851" s="56"/>
      <c r="W851" s="56"/>
      <c r="X851" s="56"/>
      <c r="Y851" s="56"/>
      <c r="Z851" s="56"/>
    </row>
    <row r="852" spans="1:26" ht="15.75" customHeight="1">
      <c r="A852" s="56"/>
      <c r="B852" s="56"/>
      <c r="C852" s="56"/>
      <c r="D852" s="56"/>
      <c r="E852" s="70"/>
      <c r="F852" s="70"/>
      <c r="G852" s="56"/>
      <c r="H852" s="56"/>
      <c r="I852" s="56"/>
      <c r="J852" s="56"/>
      <c r="K852" s="56"/>
      <c r="L852" s="56"/>
      <c r="M852" s="56"/>
      <c r="N852" s="56"/>
      <c r="O852" s="56"/>
      <c r="P852" s="56"/>
      <c r="Q852" s="56"/>
      <c r="R852" s="56"/>
      <c r="S852" s="56"/>
      <c r="T852" s="56"/>
      <c r="U852" s="56"/>
      <c r="V852" s="56"/>
      <c r="W852" s="56"/>
      <c r="X852" s="56"/>
      <c r="Y852" s="56"/>
      <c r="Z852" s="56"/>
    </row>
    <row r="853" spans="1:26" ht="15.75" customHeight="1">
      <c r="A853" s="56"/>
      <c r="B853" s="56"/>
      <c r="C853" s="56"/>
      <c r="D853" s="56"/>
      <c r="E853" s="70"/>
      <c r="F853" s="70"/>
      <c r="G853" s="56"/>
      <c r="H853" s="56"/>
      <c r="I853" s="56"/>
      <c r="J853" s="56"/>
      <c r="K853" s="56"/>
      <c r="L853" s="56"/>
      <c r="M853" s="56"/>
      <c r="N853" s="56"/>
      <c r="O853" s="56"/>
      <c r="P853" s="56"/>
      <c r="Q853" s="56"/>
      <c r="R853" s="56"/>
      <c r="S853" s="56"/>
      <c r="T853" s="56"/>
      <c r="U853" s="56"/>
      <c r="V853" s="56"/>
      <c r="W853" s="56"/>
      <c r="X853" s="56"/>
      <c r="Y853" s="56"/>
      <c r="Z853" s="56"/>
    </row>
    <row r="854" spans="1:26" ht="15.75" customHeight="1">
      <c r="A854" s="56"/>
      <c r="B854" s="56"/>
      <c r="C854" s="56"/>
      <c r="D854" s="56"/>
      <c r="E854" s="70"/>
      <c r="F854" s="70"/>
      <c r="G854" s="56"/>
      <c r="H854" s="56"/>
      <c r="I854" s="56"/>
      <c r="J854" s="56"/>
      <c r="K854" s="56"/>
      <c r="L854" s="56"/>
      <c r="M854" s="56"/>
      <c r="N854" s="56"/>
      <c r="O854" s="56"/>
      <c r="P854" s="56"/>
      <c r="Q854" s="56"/>
      <c r="R854" s="56"/>
      <c r="S854" s="56"/>
      <c r="T854" s="56"/>
      <c r="U854" s="56"/>
      <c r="V854" s="56"/>
      <c r="W854" s="56"/>
      <c r="X854" s="56"/>
      <c r="Y854" s="56"/>
      <c r="Z854" s="56"/>
    </row>
    <row r="855" spans="1:26" ht="15.75" customHeight="1">
      <c r="A855" s="56"/>
      <c r="B855" s="56"/>
      <c r="C855" s="56"/>
      <c r="D855" s="56"/>
      <c r="E855" s="70"/>
      <c r="F855" s="70"/>
      <c r="G855" s="56"/>
      <c r="H855" s="56"/>
      <c r="I855" s="56"/>
      <c r="J855" s="56"/>
      <c r="K855" s="56"/>
      <c r="L855" s="56"/>
      <c r="M855" s="56"/>
      <c r="N855" s="56"/>
      <c r="O855" s="56"/>
      <c r="P855" s="56"/>
      <c r="Q855" s="56"/>
      <c r="R855" s="56"/>
      <c r="S855" s="56"/>
      <c r="T855" s="56"/>
      <c r="U855" s="56"/>
      <c r="V855" s="56"/>
      <c r="W855" s="56"/>
      <c r="X855" s="56"/>
      <c r="Y855" s="56"/>
      <c r="Z855" s="56"/>
    </row>
    <row r="856" spans="1:26" ht="15.75" customHeight="1">
      <c r="A856" s="56"/>
      <c r="B856" s="56"/>
      <c r="C856" s="56"/>
      <c r="D856" s="56"/>
      <c r="E856" s="70"/>
      <c r="F856" s="70"/>
      <c r="G856" s="56"/>
      <c r="H856" s="56"/>
      <c r="I856" s="56"/>
      <c r="J856" s="56"/>
      <c r="K856" s="56"/>
      <c r="L856" s="56"/>
      <c r="M856" s="56"/>
      <c r="N856" s="56"/>
      <c r="O856" s="56"/>
      <c r="P856" s="56"/>
      <c r="Q856" s="56"/>
      <c r="R856" s="56"/>
      <c r="S856" s="56"/>
      <c r="T856" s="56"/>
      <c r="U856" s="56"/>
      <c r="V856" s="56"/>
      <c r="W856" s="56"/>
      <c r="X856" s="56"/>
      <c r="Y856" s="56"/>
      <c r="Z856" s="56"/>
    </row>
    <row r="857" spans="1:26" ht="15.75" customHeight="1">
      <c r="A857" s="56"/>
      <c r="B857" s="56"/>
      <c r="C857" s="56"/>
      <c r="D857" s="56"/>
      <c r="E857" s="70"/>
      <c r="F857" s="70"/>
      <c r="G857" s="56"/>
      <c r="H857" s="56"/>
      <c r="I857" s="56"/>
      <c r="J857" s="56"/>
      <c r="K857" s="56"/>
      <c r="L857" s="56"/>
      <c r="M857" s="56"/>
      <c r="N857" s="56"/>
      <c r="O857" s="56"/>
      <c r="P857" s="56"/>
      <c r="Q857" s="56"/>
      <c r="R857" s="56"/>
      <c r="S857" s="56"/>
      <c r="T857" s="56"/>
      <c r="U857" s="56"/>
      <c r="V857" s="56"/>
      <c r="W857" s="56"/>
      <c r="X857" s="56"/>
      <c r="Y857" s="56"/>
      <c r="Z857" s="56"/>
    </row>
    <row r="858" spans="1:26" ht="15.75" customHeight="1">
      <c r="A858" s="56"/>
      <c r="B858" s="56"/>
      <c r="C858" s="56"/>
      <c r="D858" s="56"/>
      <c r="E858" s="70"/>
      <c r="F858" s="70"/>
      <c r="G858" s="56"/>
      <c r="H858" s="56"/>
      <c r="I858" s="56"/>
      <c r="J858" s="56"/>
      <c r="K858" s="56"/>
      <c r="L858" s="56"/>
      <c r="M858" s="56"/>
      <c r="N858" s="56"/>
      <c r="O858" s="56"/>
      <c r="P858" s="56"/>
      <c r="Q858" s="56"/>
      <c r="R858" s="56"/>
      <c r="S858" s="56"/>
      <c r="T858" s="56"/>
      <c r="U858" s="56"/>
      <c r="V858" s="56"/>
      <c r="W858" s="56"/>
      <c r="X858" s="56"/>
      <c r="Y858" s="56"/>
      <c r="Z858" s="56"/>
    </row>
    <row r="859" spans="1:26" ht="15.75" customHeight="1">
      <c r="A859" s="56"/>
      <c r="B859" s="56"/>
      <c r="C859" s="56"/>
      <c r="D859" s="56"/>
      <c r="E859" s="70"/>
      <c r="F859" s="70"/>
      <c r="G859" s="56"/>
      <c r="H859" s="56"/>
      <c r="I859" s="56"/>
      <c r="J859" s="56"/>
      <c r="K859" s="56"/>
      <c r="L859" s="56"/>
      <c r="M859" s="56"/>
      <c r="N859" s="56"/>
      <c r="O859" s="56"/>
      <c r="P859" s="56"/>
      <c r="Q859" s="56"/>
      <c r="R859" s="56"/>
      <c r="S859" s="56"/>
      <c r="T859" s="56"/>
      <c r="U859" s="56"/>
      <c r="V859" s="56"/>
      <c r="W859" s="56"/>
      <c r="X859" s="56"/>
      <c r="Y859" s="56"/>
      <c r="Z859" s="56"/>
    </row>
    <row r="860" spans="1:26" ht="15.75" customHeight="1">
      <c r="A860" s="56"/>
      <c r="B860" s="56"/>
      <c r="C860" s="56"/>
      <c r="D860" s="56"/>
      <c r="E860" s="70"/>
      <c r="F860" s="70"/>
      <c r="G860" s="56"/>
      <c r="H860" s="56"/>
      <c r="I860" s="56"/>
      <c r="J860" s="56"/>
      <c r="K860" s="56"/>
      <c r="L860" s="56"/>
      <c r="M860" s="56"/>
      <c r="N860" s="56"/>
      <c r="O860" s="56"/>
      <c r="P860" s="56"/>
      <c r="Q860" s="56"/>
      <c r="R860" s="56"/>
      <c r="S860" s="56"/>
      <c r="T860" s="56"/>
      <c r="U860" s="56"/>
      <c r="V860" s="56"/>
      <c r="W860" s="56"/>
      <c r="X860" s="56"/>
      <c r="Y860" s="56"/>
      <c r="Z860" s="56"/>
    </row>
    <row r="861" spans="1:26" ht="15.75" customHeight="1">
      <c r="A861" s="56"/>
      <c r="B861" s="56"/>
      <c r="C861" s="56"/>
      <c r="D861" s="56"/>
      <c r="E861" s="70"/>
      <c r="F861" s="70"/>
      <c r="G861" s="56"/>
      <c r="H861" s="56"/>
      <c r="I861" s="56"/>
      <c r="J861" s="56"/>
      <c r="K861" s="56"/>
      <c r="L861" s="56"/>
      <c r="M861" s="56"/>
      <c r="N861" s="56"/>
      <c r="O861" s="56"/>
      <c r="P861" s="56"/>
      <c r="Q861" s="56"/>
      <c r="R861" s="56"/>
      <c r="S861" s="56"/>
      <c r="T861" s="56"/>
      <c r="U861" s="56"/>
      <c r="V861" s="56"/>
      <c r="W861" s="56"/>
      <c r="X861" s="56"/>
      <c r="Y861" s="56"/>
      <c r="Z861" s="56"/>
    </row>
    <row r="862" spans="1:26" ht="15.75" customHeight="1">
      <c r="A862" s="56"/>
      <c r="B862" s="56"/>
      <c r="C862" s="56"/>
      <c r="D862" s="56"/>
      <c r="E862" s="70"/>
      <c r="F862" s="70"/>
      <c r="G862" s="56"/>
      <c r="H862" s="56"/>
      <c r="I862" s="56"/>
      <c r="J862" s="56"/>
      <c r="K862" s="56"/>
      <c r="L862" s="56"/>
      <c r="M862" s="56"/>
      <c r="N862" s="56"/>
      <c r="O862" s="56"/>
      <c r="P862" s="56"/>
      <c r="Q862" s="56"/>
      <c r="R862" s="56"/>
      <c r="S862" s="56"/>
      <c r="T862" s="56"/>
      <c r="U862" s="56"/>
      <c r="V862" s="56"/>
      <c r="W862" s="56"/>
      <c r="X862" s="56"/>
      <c r="Y862" s="56"/>
      <c r="Z862" s="56"/>
    </row>
    <row r="863" spans="1:26" ht="15.75" customHeight="1">
      <c r="A863" s="56"/>
      <c r="B863" s="56"/>
      <c r="C863" s="56"/>
      <c r="D863" s="56"/>
      <c r="E863" s="70"/>
      <c r="F863" s="70"/>
      <c r="G863" s="56"/>
      <c r="H863" s="56"/>
      <c r="I863" s="56"/>
      <c r="J863" s="56"/>
      <c r="K863" s="56"/>
      <c r="L863" s="56"/>
      <c r="M863" s="56"/>
      <c r="N863" s="56"/>
      <c r="O863" s="56"/>
      <c r="P863" s="56"/>
      <c r="Q863" s="56"/>
      <c r="R863" s="56"/>
      <c r="S863" s="56"/>
      <c r="T863" s="56"/>
      <c r="U863" s="56"/>
      <c r="V863" s="56"/>
      <c r="W863" s="56"/>
      <c r="X863" s="56"/>
      <c r="Y863" s="56"/>
      <c r="Z863" s="56"/>
    </row>
    <row r="864" spans="1:26" ht="15.75" customHeight="1">
      <c r="A864" s="56"/>
      <c r="B864" s="56"/>
      <c r="C864" s="56"/>
      <c r="D864" s="56"/>
      <c r="E864" s="70"/>
      <c r="F864" s="70"/>
      <c r="G864" s="56"/>
      <c r="H864" s="56"/>
      <c r="I864" s="56"/>
      <c r="J864" s="56"/>
      <c r="K864" s="56"/>
      <c r="L864" s="56"/>
      <c r="M864" s="56"/>
      <c r="N864" s="56"/>
      <c r="O864" s="56"/>
      <c r="P864" s="56"/>
      <c r="Q864" s="56"/>
      <c r="R864" s="56"/>
      <c r="S864" s="56"/>
      <c r="T864" s="56"/>
      <c r="U864" s="56"/>
      <c r="V864" s="56"/>
      <c r="W864" s="56"/>
      <c r="X864" s="56"/>
      <c r="Y864" s="56"/>
      <c r="Z864" s="56"/>
    </row>
    <row r="865" spans="1:26" ht="15.75" customHeight="1">
      <c r="A865" s="56"/>
      <c r="B865" s="56"/>
      <c r="C865" s="56"/>
      <c r="D865" s="56"/>
      <c r="E865" s="70"/>
      <c r="F865" s="70"/>
      <c r="G865" s="56"/>
      <c r="H865" s="56"/>
      <c r="I865" s="56"/>
      <c r="J865" s="56"/>
      <c r="K865" s="56"/>
      <c r="L865" s="56"/>
      <c r="M865" s="56"/>
      <c r="N865" s="56"/>
      <c r="O865" s="56"/>
      <c r="P865" s="56"/>
      <c r="Q865" s="56"/>
      <c r="R865" s="56"/>
      <c r="S865" s="56"/>
      <c r="T865" s="56"/>
      <c r="U865" s="56"/>
      <c r="V865" s="56"/>
      <c r="W865" s="56"/>
      <c r="X865" s="56"/>
      <c r="Y865" s="56"/>
      <c r="Z865" s="56"/>
    </row>
    <row r="866" spans="1:26" ht="15.75" customHeight="1">
      <c r="A866" s="56"/>
      <c r="B866" s="56"/>
      <c r="C866" s="56"/>
      <c r="D866" s="56"/>
      <c r="E866" s="70"/>
      <c r="F866" s="70"/>
      <c r="G866" s="56"/>
      <c r="H866" s="56"/>
      <c r="I866" s="56"/>
      <c r="J866" s="56"/>
      <c r="K866" s="56"/>
      <c r="L866" s="56"/>
      <c r="M866" s="56"/>
      <c r="N866" s="56"/>
      <c r="O866" s="56"/>
      <c r="P866" s="56"/>
      <c r="Q866" s="56"/>
      <c r="R866" s="56"/>
      <c r="S866" s="56"/>
      <c r="T866" s="56"/>
      <c r="U866" s="56"/>
      <c r="V866" s="56"/>
      <c r="W866" s="56"/>
      <c r="X866" s="56"/>
      <c r="Y866" s="56"/>
      <c r="Z866" s="56"/>
    </row>
    <row r="867" spans="1:26" ht="15.75" customHeight="1">
      <c r="A867" s="56"/>
      <c r="B867" s="56"/>
      <c r="C867" s="56"/>
      <c r="D867" s="56"/>
      <c r="E867" s="70"/>
      <c r="F867" s="70"/>
      <c r="G867" s="56"/>
      <c r="H867" s="56"/>
      <c r="I867" s="56"/>
      <c r="J867" s="56"/>
      <c r="K867" s="56"/>
      <c r="L867" s="56"/>
      <c r="M867" s="56"/>
      <c r="N867" s="56"/>
      <c r="O867" s="56"/>
      <c r="P867" s="56"/>
      <c r="Q867" s="56"/>
      <c r="R867" s="56"/>
      <c r="S867" s="56"/>
      <c r="T867" s="56"/>
      <c r="U867" s="56"/>
      <c r="V867" s="56"/>
      <c r="W867" s="56"/>
      <c r="X867" s="56"/>
      <c r="Y867" s="56"/>
      <c r="Z867" s="56"/>
    </row>
    <row r="868" spans="1:26" ht="15.75" customHeight="1">
      <c r="A868" s="56"/>
      <c r="B868" s="56"/>
      <c r="C868" s="56"/>
      <c r="D868" s="56"/>
      <c r="E868" s="70"/>
      <c r="F868" s="70"/>
      <c r="G868" s="56"/>
      <c r="H868" s="56"/>
      <c r="I868" s="56"/>
      <c r="J868" s="56"/>
      <c r="K868" s="56"/>
      <c r="L868" s="56"/>
      <c r="M868" s="56"/>
      <c r="N868" s="56"/>
      <c r="O868" s="56"/>
      <c r="P868" s="56"/>
      <c r="Q868" s="56"/>
      <c r="R868" s="56"/>
      <c r="S868" s="56"/>
      <c r="T868" s="56"/>
      <c r="U868" s="56"/>
      <c r="V868" s="56"/>
      <c r="W868" s="56"/>
      <c r="X868" s="56"/>
      <c r="Y868" s="56"/>
      <c r="Z868" s="56"/>
    </row>
    <row r="869" spans="1:26" ht="15.75" customHeight="1">
      <c r="A869" s="56"/>
      <c r="B869" s="56"/>
      <c r="C869" s="56"/>
      <c r="D869" s="56"/>
      <c r="E869" s="70"/>
      <c r="F869" s="70"/>
      <c r="G869" s="56"/>
      <c r="H869" s="56"/>
      <c r="I869" s="56"/>
      <c r="J869" s="56"/>
      <c r="K869" s="56"/>
      <c r="L869" s="56"/>
      <c r="M869" s="56"/>
      <c r="N869" s="56"/>
      <c r="O869" s="56"/>
      <c r="P869" s="56"/>
      <c r="Q869" s="56"/>
      <c r="R869" s="56"/>
      <c r="S869" s="56"/>
      <c r="T869" s="56"/>
      <c r="U869" s="56"/>
      <c r="V869" s="56"/>
      <c r="W869" s="56"/>
      <c r="X869" s="56"/>
      <c r="Y869" s="56"/>
      <c r="Z869" s="56"/>
    </row>
    <row r="870" spans="1:26" ht="15.75" customHeight="1">
      <c r="A870" s="56"/>
      <c r="B870" s="56"/>
      <c r="C870" s="56"/>
      <c r="D870" s="56"/>
      <c r="E870" s="70"/>
      <c r="F870" s="70"/>
      <c r="G870" s="56"/>
      <c r="H870" s="56"/>
      <c r="I870" s="56"/>
      <c r="J870" s="56"/>
      <c r="K870" s="56"/>
      <c r="L870" s="56"/>
      <c r="M870" s="56"/>
      <c r="N870" s="56"/>
      <c r="O870" s="56"/>
      <c r="P870" s="56"/>
      <c r="Q870" s="56"/>
      <c r="R870" s="56"/>
      <c r="S870" s="56"/>
      <c r="T870" s="56"/>
      <c r="U870" s="56"/>
      <c r="V870" s="56"/>
      <c r="W870" s="56"/>
      <c r="X870" s="56"/>
      <c r="Y870" s="56"/>
      <c r="Z870" s="56"/>
    </row>
    <row r="871" spans="1:26" ht="15.75" customHeight="1">
      <c r="A871" s="56"/>
      <c r="B871" s="56"/>
      <c r="C871" s="56"/>
      <c r="D871" s="56"/>
      <c r="E871" s="70"/>
      <c r="F871" s="70"/>
      <c r="G871" s="56"/>
      <c r="H871" s="56"/>
      <c r="I871" s="56"/>
      <c r="J871" s="56"/>
      <c r="K871" s="56"/>
      <c r="L871" s="56"/>
      <c r="M871" s="56"/>
      <c r="N871" s="56"/>
      <c r="O871" s="56"/>
      <c r="P871" s="56"/>
      <c r="Q871" s="56"/>
      <c r="R871" s="56"/>
      <c r="S871" s="56"/>
      <c r="T871" s="56"/>
      <c r="U871" s="56"/>
      <c r="V871" s="56"/>
      <c r="W871" s="56"/>
      <c r="X871" s="56"/>
      <c r="Y871" s="56"/>
      <c r="Z871" s="56"/>
    </row>
    <row r="872" spans="1:26" ht="15.75" customHeight="1">
      <c r="A872" s="56"/>
      <c r="B872" s="56"/>
      <c r="C872" s="56"/>
      <c r="D872" s="56"/>
      <c r="E872" s="70"/>
      <c r="F872" s="70"/>
      <c r="G872" s="56"/>
      <c r="H872" s="56"/>
      <c r="I872" s="56"/>
      <c r="J872" s="56"/>
      <c r="K872" s="56"/>
      <c r="L872" s="56"/>
      <c r="M872" s="56"/>
      <c r="N872" s="56"/>
      <c r="O872" s="56"/>
      <c r="P872" s="56"/>
      <c r="Q872" s="56"/>
      <c r="R872" s="56"/>
      <c r="S872" s="56"/>
      <c r="T872" s="56"/>
      <c r="U872" s="56"/>
      <c r="V872" s="56"/>
      <c r="W872" s="56"/>
      <c r="X872" s="56"/>
      <c r="Y872" s="56"/>
      <c r="Z872" s="56"/>
    </row>
    <row r="873" spans="1:26" ht="15.75" customHeight="1">
      <c r="A873" s="56"/>
      <c r="B873" s="56"/>
      <c r="C873" s="56"/>
      <c r="D873" s="56"/>
      <c r="E873" s="70"/>
      <c r="F873" s="70"/>
      <c r="G873" s="56"/>
      <c r="H873" s="56"/>
      <c r="I873" s="56"/>
      <c r="J873" s="56"/>
      <c r="K873" s="56"/>
      <c r="L873" s="56"/>
      <c r="M873" s="56"/>
      <c r="N873" s="56"/>
      <c r="O873" s="56"/>
      <c r="P873" s="56"/>
      <c r="Q873" s="56"/>
      <c r="R873" s="56"/>
      <c r="S873" s="56"/>
      <c r="T873" s="56"/>
      <c r="U873" s="56"/>
      <c r="V873" s="56"/>
      <c r="W873" s="56"/>
      <c r="X873" s="56"/>
      <c r="Y873" s="56"/>
      <c r="Z873" s="56"/>
    </row>
    <row r="874" spans="1:26" ht="15.75" customHeight="1">
      <c r="A874" s="56"/>
      <c r="B874" s="56"/>
      <c r="C874" s="56"/>
      <c r="D874" s="56"/>
      <c r="E874" s="70"/>
      <c r="F874" s="70"/>
      <c r="G874" s="56"/>
      <c r="H874" s="56"/>
      <c r="I874" s="56"/>
      <c r="J874" s="56"/>
      <c r="K874" s="56"/>
      <c r="L874" s="56"/>
      <c r="M874" s="56"/>
      <c r="N874" s="56"/>
      <c r="O874" s="56"/>
      <c r="P874" s="56"/>
      <c r="Q874" s="56"/>
      <c r="R874" s="56"/>
      <c r="S874" s="56"/>
      <c r="T874" s="56"/>
      <c r="U874" s="56"/>
      <c r="V874" s="56"/>
      <c r="W874" s="56"/>
      <c r="X874" s="56"/>
      <c r="Y874" s="56"/>
      <c r="Z874" s="56"/>
    </row>
    <row r="875" spans="1:26" ht="15.75" customHeight="1">
      <c r="A875" s="56"/>
      <c r="B875" s="56"/>
      <c r="C875" s="56"/>
      <c r="D875" s="56"/>
      <c r="E875" s="70"/>
      <c r="F875" s="70"/>
      <c r="G875" s="56"/>
      <c r="H875" s="56"/>
      <c r="I875" s="56"/>
      <c r="J875" s="56"/>
      <c r="K875" s="56"/>
      <c r="L875" s="56"/>
      <c r="M875" s="56"/>
      <c r="N875" s="56"/>
      <c r="O875" s="56"/>
      <c r="P875" s="56"/>
      <c r="Q875" s="56"/>
      <c r="R875" s="56"/>
      <c r="S875" s="56"/>
      <c r="T875" s="56"/>
      <c r="U875" s="56"/>
      <c r="V875" s="56"/>
      <c r="W875" s="56"/>
      <c r="X875" s="56"/>
      <c r="Y875" s="56"/>
      <c r="Z875" s="56"/>
    </row>
    <row r="876" spans="1:26" ht="15.75" customHeight="1">
      <c r="A876" s="56"/>
      <c r="B876" s="56"/>
      <c r="C876" s="56"/>
      <c r="D876" s="56"/>
      <c r="E876" s="70"/>
      <c r="F876" s="70"/>
      <c r="G876" s="56"/>
      <c r="H876" s="56"/>
      <c r="I876" s="56"/>
      <c r="J876" s="56"/>
      <c r="K876" s="56"/>
      <c r="L876" s="56"/>
      <c r="M876" s="56"/>
      <c r="N876" s="56"/>
      <c r="O876" s="56"/>
      <c r="P876" s="56"/>
      <c r="Q876" s="56"/>
      <c r="R876" s="56"/>
      <c r="S876" s="56"/>
      <c r="T876" s="56"/>
      <c r="U876" s="56"/>
      <c r="V876" s="56"/>
      <c r="W876" s="56"/>
      <c r="X876" s="56"/>
      <c r="Y876" s="56"/>
      <c r="Z876" s="56"/>
    </row>
    <row r="877" spans="1:26" ht="15.75" customHeight="1">
      <c r="A877" s="56"/>
      <c r="B877" s="56"/>
      <c r="C877" s="56"/>
      <c r="D877" s="56"/>
      <c r="E877" s="70"/>
      <c r="F877" s="70"/>
      <c r="G877" s="56"/>
      <c r="H877" s="56"/>
      <c r="I877" s="56"/>
      <c r="J877" s="56"/>
      <c r="K877" s="56"/>
      <c r="L877" s="56"/>
      <c r="M877" s="56"/>
      <c r="N877" s="56"/>
      <c r="O877" s="56"/>
      <c r="P877" s="56"/>
      <c r="Q877" s="56"/>
      <c r="R877" s="56"/>
      <c r="S877" s="56"/>
      <c r="T877" s="56"/>
      <c r="U877" s="56"/>
      <c r="V877" s="56"/>
      <c r="W877" s="56"/>
      <c r="X877" s="56"/>
      <c r="Y877" s="56"/>
      <c r="Z877" s="56"/>
    </row>
    <row r="878" spans="1:26" ht="15.75" customHeight="1">
      <c r="A878" s="56"/>
      <c r="B878" s="56"/>
      <c r="C878" s="56"/>
      <c r="D878" s="56"/>
      <c r="E878" s="70"/>
      <c r="F878" s="70"/>
      <c r="G878" s="56"/>
      <c r="H878" s="56"/>
      <c r="I878" s="56"/>
      <c r="J878" s="56"/>
      <c r="K878" s="56"/>
      <c r="L878" s="56"/>
      <c r="M878" s="56"/>
      <c r="N878" s="56"/>
      <c r="O878" s="56"/>
      <c r="P878" s="56"/>
      <c r="Q878" s="56"/>
      <c r="R878" s="56"/>
      <c r="S878" s="56"/>
      <c r="T878" s="56"/>
      <c r="U878" s="56"/>
      <c r="V878" s="56"/>
      <c r="W878" s="56"/>
      <c r="X878" s="56"/>
      <c r="Y878" s="56"/>
      <c r="Z878" s="56"/>
    </row>
    <row r="879" spans="1:26" ht="15.75" customHeight="1">
      <c r="A879" s="56"/>
      <c r="B879" s="56"/>
      <c r="C879" s="56"/>
      <c r="D879" s="56"/>
      <c r="E879" s="70"/>
      <c r="F879" s="70"/>
      <c r="G879" s="56"/>
      <c r="H879" s="56"/>
      <c r="I879" s="56"/>
      <c r="J879" s="56"/>
      <c r="K879" s="56"/>
      <c r="L879" s="56"/>
      <c r="M879" s="56"/>
      <c r="N879" s="56"/>
      <c r="O879" s="56"/>
      <c r="P879" s="56"/>
      <c r="Q879" s="56"/>
      <c r="R879" s="56"/>
      <c r="S879" s="56"/>
      <c r="T879" s="56"/>
      <c r="U879" s="56"/>
      <c r="V879" s="56"/>
      <c r="W879" s="56"/>
      <c r="X879" s="56"/>
      <c r="Y879" s="56"/>
      <c r="Z879" s="56"/>
    </row>
    <row r="880" spans="1:26" ht="15.75" customHeight="1">
      <c r="A880" s="56"/>
      <c r="B880" s="56"/>
      <c r="C880" s="56"/>
      <c r="D880" s="56"/>
      <c r="E880" s="70"/>
      <c r="F880" s="70"/>
      <c r="G880" s="56"/>
      <c r="H880" s="56"/>
      <c r="I880" s="56"/>
      <c r="J880" s="56"/>
      <c r="K880" s="56"/>
      <c r="L880" s="56"/>
      <c r="M880" s="56"/>
      <c r="N880" s="56"/>
      <c r="O880" s="56"/>
      <c r="P880" s="56"/>
      <c r="Q880" s="56"/>
      <c r="R880" s="56"/>
      <c r="S880" s="56"/>
      <c r="T880" s="56"/>
      <c r="U880" s="56"/>
      <c r="V880" s="56"/>
      <c r="W880" s="56"/>
      <c r="X880" s="56"/>
      <c r="Y880" s="56"/>
      <c r="Z880" s="56"/>
    </row>
    <row r="881" spans="1:26" ht="15.75" customHeight="1">
      <c r="A881" s="56"/>
      <c r="B881" s="56"/>
      <c r="C881" s="56"/>
      <c r="D881" s="56"/>
      <c r="E881" s="70"/>
      <c r="F881" s="70"/>
      <c r="G881" s="56"/>
      <c r="H881" s="56"/>
      <c r="I881" s="56"/>
      <c r="J881" s="56"/>
      <c r="K881" s="56"/>
      <c r="L881" s="56"/>
      <c r="M881" s="56"/>
      <c r="N881" s="56"/>
      <c r="O881" s="56"/>
      <c r="P881" s="56"/>
      <c r="Q881" s="56"/>
      <c r="R881" s="56"/>
      <c r="S881" s="56"/>
      <c r="T881" s="56"/>
      <c r="U881" s="56"/>
      <c r="V881" s="56"/>
      <c r="W881" s="56"/>
      <c r="X881" s="56"/>
      <c r="Y881" s="56"/>
      <c r="Z881" s="56"/>
    </row>
    <row r="882" spans="1:26" ht="15.75" customHeight="1">
      <c r="A882" s="56"/>
      <c r="B882" s="56"/>
      <c r="C882" s="56"/>
      <c r="D882" s="56"/>
      <c r="E882" s="70"/>
      <c r="F882" s="70"/>
      <c r="G882" s="56"/>
      <c r="H882" s="56"/>
      <c r="I882" s="56"/>
      <c r="J882" s="56"/>
      <c r="K882" s="56"/>
      <c r="L882" s="56"/>
      <c r="M882" s="56"/>
      <c r="N882" s="56"/>
      <c r="O882" s="56"/>
      <c r="P882" s="56"/>
      <c r="Q882" s="56"/>
      <c r="R882" s="56"/>
      <c r="S882" s="56"/>
      <c r="T882" s="56"/>
      <c r="U882" s="56"/>
      <c r="V882" s="56"/>
      <c r="W882" s="56"/>
      <c r="X882" s="56"/>
      <c r="Y882" s="56"/>
      <c r="Z882" s="56"/>
    </row>
    <row r="883" spans="1:26" ht="15.75" customHeight="1">
      <c r="A883" s="56"/>
      <c r="B883" s="56"/>
      <c r="C883" s="56"/>
      <c r="D883" s="56"/>
      <c r="E883" s="70"/>
      <c r="F883" s="70"/>
      <c r="G883" s="56"/>
      <c r="H883" s="56"/>
      <c r="I883" s="56"/>
      <c r="J883" s="56"/>
      <c r="K883" s="56"/>
      <c r="L883" s="56"/>
      <c r="M883" s="56"/>
      <c r="N883" s="56"/>
      <c r="O883" s="56"/>
      <c r="P883" s="56"/>
      <c r="Q883" s="56"/>
      <c r="R883" s="56"/>
      <c r="S883" s="56"/>
      <c r="T883" s="56"/>
      <c r="U883" s="56"/>
      <c r="V883" s="56"/>
      <c r="W883" s="56"/>
      <c r="X883" s="56"/>
      <c r="Y883" s="56"/>
      <c r="Z883" s="56"/>
    </row>
    <row r="884" spans="1:26" ht="15.75" customHeight="1">
      <c r="A884" s="56"/>
      <c r="B884" s="56"/>
      <c r="C884" s="56"/>
      <c r="D884" s="56"/>
      <c r="E884" s="70"/>
      <c r="F884" s="70"/>
      <c r="G884" s="56"/>
      <c r="H884" s="56"/>
      <c r="I884" s="56"/>
      <c r="J884" s="56"/>
      <c r="K884" s="56"/>
      <c r="L884" s="56"/>
      <c r="M884" s="56"/>
      <c r="N884" s="56"/>
      <c r="O884" s="56"/>
      <c r="P884" s="56"/>
      <c r="Q884" s="56"/>
      <c r="R884" s="56"/>
      <c r="S884" s="56"/>
      <c r="T884" s="56"/>
      <c r="U884" s="56"/>
      <c r="V884" s="56"/>
      <c r="W884" s="56"/>
      <c r="X884" s="56"/>
      <c r="Y884" s="56"/>
      <c r="Z884" s="56"/>
    </row>
    <row r="885" spans="1:26" ht="15.75" customHeight="1">
      <c r="A885" s="56"/>
      <c r="B885" s="56"/>
      <c r="C885" s="56"/>
      <c r="D885" s="56"/>
      <c r="E885" s="70"/>
      <c r="F885" s="70"/>
      <c r="G885" s="56"/>
      <c r="H885" s="56"/>
      <c r="I885" s="56"/>
      <c r="J885" s="56"/>
      <c r="K885" s="56"/>
      <c r="L885" s="56"/>
      <c r="M885" s="56"/>
      <c r="N885" s="56"/>
      <c r="O885" s="56"/>
      <c r="P885" s="56"/>
      <c r="Q885" s="56"/>
      <c r="R885" s="56"/>
      <c r="S885" s="56"/>
      <c r="T885" s="56"/>
      <c r="U885" s="56"/>
      <c r="V885" s="56"/>
      <c r="W885" s="56"/>
      <c r="X885" s="56"/>
      <c r="Y885" s="56"/>
      <c r="Z885" s="56"/>
    </row>
    <row r="886" spans="1:26" ht="15.75" customHeight="1">
      <c r="A886" s="56"/>
      <c r="B886" s="56"/>
      <c r="C886" s="56"/>
      <c r="D886" s="56"/>
      <c r="E886" s="70"/>
      <c r="F886" s="70"/>
      <c r="G886" s="56"/>
      <c r="H886" s="56"/>
      <c r="I886" s="56"/>
      <c r="J886" s="56"/>
      <c r="K886" s="56"/>
      <c r="L886" s="56"/>
      <c r="M886" s="56"/>
      <c r="N886" s="56"/>
      <c r="O886" s="56"/>
      <c r="P886" s="56"/>
      <c r="Q886" s="56"/>
      <c r="R886" s="56"/>
      <c r="S886" s="56"/>
      <c r="T886" s="56"/>
      <c r="U886" s="56"/>
      <c r="V886" s="56"/>
      <c r="W886" s="56"/>
      <c r="X886" s="56"/>
      <c r="Y886" s="56"/>
      <c r="Z886" s="56"/>
    </row>
    <row r="887" spans="1:26" ht="15.75" customHeight="1">
      <c r="A887" s="56"/>
      <c r="B887" s="56"/>
      <c r="C887" s="56"/>
      <c r="D887" s="56"/>
      <c r="E887" s="70"/>
      <c r="F887" s="70"/>
      <c r="G887" s="56"/>
      <c r="H887" s="56"/>
      <c r="I887" s="56"/>
      <c r="J887" s="56"/>
      <c r="K887" s="56"/>
      <c r="L887" s="56"/>
      <c r="M887" s="56"/>
      <c r="N887" s="56"/>
      <c r="O887" s="56"/>
      <c r="P887" s="56"/>
      <c r="Q887" s="56"/>
      <c r="R887" s="56"/>
      <c r="S887" s="56"/>
      <c r="T887" s="56"/>
      <c r="U887" s="56"/>
      <c r="V887" s="56"/>
      <c r="W887" s="56"/>
      <c r="X887" s="56"/>
      <c r="Y887" s="56"/>
      <c r="Z887" s="56"/>
    </row>
    <row r="888" spans="1:26" ht="15.75" customHeight="1">
      <c r="A888" s="56"/>
      <c r="B888" s="56"/>
      <c r="C888" s="56"/>
      <c r="D888" s="56"/>
      <c r="E888" s="70"/>
      <c r="F888" s="70"/>
      <c r="G888" s="56"/>
      <c r="H888" s="56"/>
      <c r="I888" s="56"/>
      <c r="J888" s="56"/>
      <c r="K888" s="56"/>
      <c r="L888" s="56"/>
      <c r="M888" s="56"/>
      <c r="N888" s="56"/>
      <c r="O888" s="56"/>
      <c r="P888" s="56"/>
      <c r="Q888" s="56"/>
      <c r="R888" s="56"/>
      <c r="S888" s="56"/>
      <c r="T888" s="56"/>
      <c r="U888" s="56"/>
      <c r="V888" s="56"/>
      <c r="W888" s="56"/>
      <c r="X888" s="56"/>
      <c r="Y888" s="56"/>
      <c r="Z888" s="56"/>
    </row>
    <row r="889" spans="1:26" ht="15.75" customHeight="1">
      <c r="A889" s="56"/>
      <c r="B889" s="56"/>
      <c r="C889" s="56"/>
      <c r="D889" s="56"/>
      <c r="E889" s="70"/>
      <c r="F889" s="70"/>
      <c r="G889" s="56"/>
      <c r="H889" s="56"/>
      <c r="I889" s="56"/>
      <c r="J889" s="56"/>
      <c r="K889" s="56"/>
      <c r="L889" s="56"/>
      <c r="M889" s="56"/>
      <c r="N889" s="56"/>
      <c r="O889" s="56"/>
      <c r="P889" s="56"/>
      <c r="Q889" s="56"/>
      <c r="R889" s="56"/>
      <c r="S889" s="56"/>
      <c r="T889" s="56"/>
      <c r="U889" s="56"/>
      <c r="V889" s="56"/>
      <c r="W889" s="56"/>
      <c r="X889" s="56"/>
      <c r="Y889" s="56"/>
      <c r="Z889" s="56"/>
    </row>
    <row r="890" spans="1:26" ht="15.75" customHeight="1">
      <c r="A890" s="56"/>
      <c r="B890" s="56"/>
      <c r="C890" s="56"/>
      <c r="D890" s="56"/>
      <c r="E890" s="70"/>
      <c r="F890" s="70"/>
      <c r="G890" s="56"/>
      <c r="H890" s="56"/>
      <c r="I890" s="56"/>
      <c r="J890" s="56"/>
      <c r="K890" s="56"/>
      <c r="L890" s="56"/>
      <c r="M890" s="56"/>
      <c r="N890" s="56"/>
      <c r="O890" s="56"/>
      <c r="P890" s="56"/>
      <c r="Q890" s="56"/>
      <c r="R890" s="56"/>
      <c r="S890" s="56"/>
      <c r="T890" s="56"/>
      <c r="U890" s="56"/>
      <c r="V890" s="56"/>
      <c r="W890" s="56"/>
      <c r="X890" s="56"/>
      <c r="Y890" s="56"/>
      <c r="Z890" s="56"/>
    </row>
    <row r="891" spans="1:26" ht="15.75" customHeight="1">
      <c r="A891" s="56"/>
      <c r="B891" s="56"/>
      <c r="C891" s="56"/>
      <c r="D891" s="56"/>
      <c r="E891" s="70"/>
      <c r="F891" s="70"/>
      <c r="G891" s="56"/>
      <c r="H891" s="56"/>
      <c r="I891" s="56"/>
      <c r="J891" s="56"/>
      <c r="K891" s="56"/>
      <c r="L891" s="56"/>
      <c r="M891" s="56"/>
      <c r="N891" s="56"/>
      <c r="O891" s="56"/>
      <c r="P891" s="56"/>
      <c r="Q891" s="56"/>
      <c r="R891" s="56"/>
      <c r="S891" s="56"/>
      <c r="T891" s="56"/>
      <c r="U891" s="56"/>
      <c r="V891" s="56"/>
      <c r="W891" s="56"/>
      <c r="X891" s="56"/>
      <c r="Y891" s="56"/>
      <c r="Z891" s="56"/>
    </row>
    <row r="892" spans="1:26" ht="15.75" customHeight="1">
      <c r="A892" s="56"/>
      <c r="B892" s="56"/>
      <c r="C892" s="56"/>
      <c r="D892" s="56"/>
      <c r="E892" s="70"/>
      <c r="F892" s="70"/>
      <c r="G892" s="56"/>
      <c r="H892" s="56"/>
      <c r="I892" s="56"/>
      <c r="J892" s="56"/>
      <c r="K892" s="56"/>
      <c r="L892" s="56"/>
      <c r="M892" s="56"/>
      <c r="N892" s="56"/>
      <c r="O892" s="56"/>
      <c r="P892" s="56"/>
      <c r="Q892" s="56"/>
      <c r="R892" s="56"/>
      <c r="S892" s="56"/>
      <c r="T892" s="56"/>
      <c r="U892" s="56"/>
      <c r="V892" s="56"/>
      <c r="W892" s="56"/>
      <c r="X892" s="56"/>
      <c r="Y892" s="56"/>
      <c r="Z892" s="56"/>
    </row>
    <row r="893" spans="1:26" ht="15.75" customHeight="1">
      <c r="A893" s="56"/>
      <c r="B893" s="56"/>
      <c r="C893" s="56"/>
      <c r="D893" s="56"/>
      <c r="E893" s="70"/>
      <c r="F893" s="70"/>
      <c r="G893" s="56"/>
      <c r="H893" s="56"/>
      <c r="I893" s="56"/>
      <c r="J893" s="56"/>
      <c r="K893" s="56"/>
      <c r="L893" s="56"/>
      <c r="M893" s="56"/>
      <c r="N893" s="56"/>
      <c r="O893" s="56"/>
      <c r="P893" s="56"/>
      <c r="Q893" s="56"/>
      <c r="R893" s="56"/>
      <c r="S893" s="56"/>
      <c r="T893" s="56"/>
      <c r="U893" s="56"/>
      <c r="V893" s="56"/>
      <c r="W893" s="56"/>
      <c r="X893" s="56"/>
      <c r="Y893" s="56"/>
      <c r="Z893" s="56"/>
    </row>
    <row r="894" spans="1:26" ht="15.75" customHeight="1">
      <c r="A894" s="56"/>
      <c r="B894" s="56"/>
      <c r="C894" s="56"/>
      <c r="D894" s="56"/>
      <c r="E894" s="70"/>
      <c r="F894" s="70"/>
      <c r="G894" s="56"/>
      <c r="H894" s="56"/>
      <c r="I894" s="56"/>
      <c r="J894" s="56"/>
      <c r="K894" s="56"/>
      <c r="L894" s="56"/>
      <c r="M894" s="56"/>
      <c r="N894" s="56"/>
      <c r="O894" s="56"/>
      <c r="P894" s="56"/>
      <c r="Q894" s="56"/>
      <c r="R894" s="56"/>
      <c r="S894" s="56"/>
      <c r="T894" s="56"/>
      <c r="U894" s="56"/>
      <c r="V894" s="56"/>
      <c r="W894" s="56"/>
      <c r="X894" s="56"/>
      <c r="Y894" s="56"/>
      <c r="Z894" s="56"/>
    </row>
    <row r="895" spans="1:26" ht="15.75" customHeight="1">
      <c r="A895" s="56"/>
      <c r="B895" s="56"/>
      <c r="C895" s="56"/>
      <c r="D895" s="56"/>
      <c r="E895" s="70"/>
      <c r="F895" s="70"/>
      <c r="G895" s="56"/>
      <c r="H895" s="56"/>
      <c r="I895" s="56"/>
      <c r="J895" s="56"/>
      <c r="K895" s="56"/>
      <c r="L895" s="56"/>
      <c r="M895" s="56"/>
      <c r="N895" s="56"/>
      <c r="O895" s="56"/>
      <c r="P895" s="56"/>
      <c r="Q895" s="56"/>
      <c r="R895" s="56"/>
      <c r="S895" s="56"/>
      <c r="T895" s="56"/>
      <c r="U895" s="56"/>
      <c r="V895" s="56"/>
      <c r="W895" s="56"/>
      <c r="X895" s="56"/>
      <c r="Y895" s="56"/>
      <c r="Z895" s="56"/>
    </row>
    <row r="896" spans="1:26" ht="15.75" customHeight="1">
      <c r="A896" s="56"/>
      <c r="B896" s="56"/>
      <c r="C896" s="56"/>
      <c r="D896" s="56"/>
      <c r="E896" s="70"/>
      <c r="F896" s="70"/>
      <c r="G896" s="56"/>
      <c r="H896" s="56"/>
      <c r="I896" s="56"/>
      <c r="J896" s="56"/>
      <c r="K896" s="56"/>
      <c r="L896" s="56"/>
      <c r="M896" s="56"/>
      <c r="N896" s="56"/>
      <c r="O896" s="56"/>
      <c r="P896" s="56"/>
      <c r="Q896" s="56"/>
      <c r="R896" s="56"/>
      <c r="S896" s="56"/>
      <c r="T896" s="56"/>
      <c r="U896" s="56"/>
      <c r="V896" s="56"/>
      <c r="W896" s="56"/>
      <c r="X896" s="56"/>
      <c r="Y896" s="56"/>
      <c r="Z896" s="56"/>
    </row>
    <row r="897" spans="1:26" ht="15.75" customHeight="1">
      <c r="A897" s="56"/>
      <c r="B897" s="56"/>
      <c r="C897" s="56"/>
      <c r="D897" s="56"/>
      <c r="E897" s="70"/>
      <c r="F897" s="70"/>
      <c r="G897" s="56"/>
      <c r="H897" s="56"/>
      <c r="I897" s="56"/>
      <c r="J897" s="56"/>
      <c r="K897" s="56"/>
      <c r="L897" s="56"/>
      <c r="M897" s="56"/>
      <c r="N897" s="56"/>
      <c r="O897" s="56"/>
      <c r="P897" s="56"/>
      <c r="Q897" s="56"/>
      <c r="R897" s="56"/>
      <c r="S897" s="56"/>
      <c r="T897" s="56"/>
      <c r="U897" s="56"/>
      <c r="V897" s="56"/>
      <c r="W897" s="56"/>
      <c r="X897" s="56"/>
      <c r="Y897" s="56"/>
      <c r="Z897" s="56"/>
    </row>
    <row r="898" spans="1:26" ht="15.75" customHeight="1">
      <c r="A898" s="56"/>
      <c r="B898" s="56"/>
      <c r="C898" s="56"/>
      <c r="D898" s="56"/>
      <c r="E898" s="70"/>
      <c r="F898" s="70"/>
      <c r="G898" s="56"/>
      <c r="H898" s="56"/>
      <c r="I898" s="56"/>
      <c r="J898" s="56"/>
      <c r="K898" s="56"/>
      <c r="L898" s="56"/>
      <c r="M898" s="56"/>
      <c r="N898" s="56"/>
      <c r="O898" s="56"/>
      <c r="P898" s="56"/>
      <c r="Q898" s="56"/>
      <c r="R898" s="56"/>
      <c r="S898" s="56"/>
      <c r="T898" s="56"/>
      <c r="U898" s="56"/>
      <c r="V898" s="56"/>
      <c r="W898" s="56"/>
      <c r="X898" s="56"/>
      <c r="Y898" s="56"/>
      <c r="Z898" s="56"/>
    </row>
    <row r="899" spans="1:26" ht="15.75" customHeight="1">
      <c r="A899" s="56"/>
      <c r="B899" s="56"/>
      <c r="C899" s="56"/>
      <c r="D899" s="56"/>
      <c r="E899" s="70"/>
      <c r="F899" s="70"/>
      <c r="G899" s="56"/>
      <c r="H899" s="56"/>
      <c r="I899" s="56"/>
      <c r="J899" s="56"/>
      <c r="K899" s="56"/>
      <c r="L899" s="56"/>
      <c r="M899" s="56"/>
      <c r="N899" s="56"/>
      <c r="O899" s="56"/>
      <c r="P899" s="56"/>
      <c r="Q899" s="56"/>
      <c r="R899" s="56"/>
      <c r="S899" s="56"/>
      <c r="T899" s="56"/>
      <c r="U899" s="56"/>
      <c r="V899" s="56"/>
      <c r="W899" s="56"/>
      <c r="X899" s="56"/>
      <c r="Y899" s="56"/>
      <c r="Z899" s="56"/>
    </row>
    <row r="900" spans="1:26" ht="15.75" customHeight="1">
      <c r="A900" s="56"/>
      <c r="B900" s="56"/>
      <c r="C900" s="56"/>
      <c r="D900" s="56"/>
      <c r="E900" s="70"/>
      <c r="F900" s="70"/>
      <c r="G900" s="56"/>
      <c r="H900" s="56"/>
      <c r="I900" s="56"/>
      <c r="J900" s="56"/>
      <c r="K900" s="56"/>
      <c r="L900" s="56"/>
      <c r="M900" s="56"/>
      <c r="N900" s="56"/>
      <c r="O900" s="56"/>
      <c r="P900" s="56"/>
      <c r="Q900" s="56"/>
      <c r="R900" s="56"/>
      <c r="S900" s="56"/>
      <c r="T900" s="56"/>
      <c r="U900" s="56"/>
      <c r="V900" s="56"/>
      <c r="W900" s="56"/>
      <c r="X900" s="56"/>
      <c r="Y900" s="56"/>
      <c r="Z900" s="56"/>
    </row>
    <row r="901" spans="1:26" ht="15.75" customHeight="1">
      <c r="A901" s="56"/>
      <c r="B901" s="56"/>
      <c r="C901" s="56"/>
      <c r="D901" s="56"/>
      <c r="E901" s="70"/>
      <c r="F901" s="70"/>
      <c r="G901" s="56"/>
      <c r="H901" s="56"/>
      <c r="I901" s="56"/>
      <c r="J901" s="56"/>
      <c r="K901" s="56"/>
      <c r="L901" s="56"/>
      <c r="M901" s="56"/>
      <c r="N901" s="56"/>
      <c r="O901" s="56"/>
      <c r="P901" s="56"/>
      <c r="Q901" s="56"/>
      <c r="R901" s="56"/>
      <c r="S901" s="56"/>
      <c r="T901" s="56"/>
      <c r="U901" s="56"/>
      <c r="V901" s="56"/>
      <c r="W901" s="56"/>
      <c r="X901" s="56"/>
      <c r="Y901" s="56"/>
      <c r="Z901" s="56"/>
    </row>
    <row r="902" spans="1:26" ht="15.75" customHeight="1">
      <c r="A902" s="56"/>
      <c r="B902" s="56"/>
      <c r="C902" s="56"/>
      <c r="D902" s="56"/>
      <c r="E902" s="70"/>
      <c r="F902" s="70"/>
      <c r="G902" s="56"/>
      <c r="H902" s="56"/>
      <c r="I902" s="56"/>
      <c r="J902" s="56"/>
      <c r="K902" s="56"/>
      <c r="L902" s="56"/>
      <c r="M902" s="56"/>
      <c r="N902" s="56"/>
      <c r="O902" s="56"/>
      <c r="P902" s="56"/>
      <c r="Q902" s="56"/>
      <c r="R902" s="56"/>
      <c r="S902" s="56"/>
      <c r="T902" s="56"/>
      <c r="U902" s="56"/>
      <c r="V902" s="56"/>
      <c r="W902" s="56"/>
      <c r="X902" s="56"/>
      <c r="Y902" s="56"/>
      <c r="Z902" s="56"/>
    </row>
    <row r="903" spans="1:26" ht="15.75" customHeight="1">
      <c r="A903" s="56"/>
      <c r="B903" s="56"/>
      <c r="C903" s="56"/>
      <c r="D903" s="56"/>
      <c r="E903" s="70"/>
      <c r="F903" s="70"/>
      <c r="G903" s="56"/>
      <c r="H903" s="56"/>
      <c r="I903" s="56"/>
      <c r="J903" s="56"/>
      <c r="K903" s="56"/>
      <c r="L903" s="56"/>
      <c r="M903" s="56"/>
      <c r="N903" s="56"/>
      <c r="O903" s="56"/>
      <c r="P903" s="56"/>
      <c r="Q903" s="56"/>
      <c r="R903" s="56"/>
      <c r="S903" s="56"/>
      <c r="T903" s="56"/>
      <c r="U903" s="56"/>
      <c r="V903" s="56"/>
      <c r="W903" s="56"/>
      <c r="X903" s="56"/>
      <c r="Y903" s="56"/>
      <c r="Z903" s="56"/>
    </row>
    <row r="904" spans="1:26" ht="15.75" customHeight="1">
      <c r="A904" s="56"/>
      <c r="B904" s="56"/>
      <c r="C904" s="56"/>
      <c r="D904" s="56"/>
      <c r="E904" s="70"/>
      <c r="F904" s="70"/>
      <c r="G904" s="56"/>
      <c r="H904" s="56"/>
      <c r="I904" s="56"/>
      <c r="J904" s="56"/>
      <c r="K904" s="56"/>
      <c r="L904" s="56"/>
      <c r="M904" s="56"/>
      <c r="N904" s="56"/>
      <c r="O904" s="56"/>
      <c r="P904" s="56"/>
      <c r="Q904" s="56"/>
      <c r="R904" s="56"/>
      <c r="S904" s="56"/>
      <c r="T904" s="56"/>
      <c r="U904" s="56"/>
      <c r="V904" s="56"/>
      <c r="W904" s="56"/>
      <c r="X904" s="56"/>
      <c r="Y904" s="56"/>
      <c r="Z904" s="56"/>
    </row>
    <row r="905" spans="1:26" ht="15.75" customHeight="1">
      <c r="A905" s="56"/>
      <c r="B905" s="56"/>
      <c r="C905" s="56"/>
      <c r="D905" s="56"/>
      <c r="E905" s="70"/>
      <c r="F905" s="70"/>
      <c r="G905" s="56"/>
      <c r="H905" s="56"/>
      <c r="I905" s="56"/>
      <c r="J905" s="56"/>
      <c r="K905" s="56"/>
      <c r="L905" s="56"/>
      <c r="M905" s="56"/>
      <c r="N905" s="56"/>
      <c r="O905" s="56"/>
      <c r="P905" s="56"/>
      <c r="Q905" s="56"/>
      <c r="R905" s="56"/>
      <c r="S905" s="56"/>
      <c r="T905" s="56"/>
      <c r="U905" s="56"/>
      <c r="V905" s="56"/>
      <c r="W905" s="56"/>
      <c r="X905" s="56"/>
      <c r="Y905" s="56"/>
      <c r="Z905" s="56"/>
    </row>
    <row r="906" spans="1:26" ht="15.75" customHeight="1">
      <c r="A906" s="56"/>
      <c r="B906" s="56"/>
      <c r="C906" s="56"/>
      <c r="D906" s="56"/>
      <c r="E906" s="70"/>
      <c r="F906" s="70"/>
      <c r="G906" s="56"/>
      <c r="H906" s="56"/>
      <c r="I906" s="56"/>
      <c r="J906" s="56"/>
      <c r="K906" s="56"/>
      <c r="L906" s="56"/>
      <c r="M906" s="56"/>
      <c r="N906" s="56"/>
      <c r="O906" s="56"/>
      <c r="P906" s="56"/>
      <c r="Q906" s="56"/>
      <c r="R906" s="56"/>
      <c r="S906" s="56"/>
      <c r="T906" s="56"/>
      <c r="U906" s="56"/>
      <c r="V906" s="56"/>
      <c r="W906" s="56"/>
      <c r="X906" s="56"/>
      <c r="Y906" s="56"/>
      <c r="Z906" s="56"/>
    </row>
    <row r="907" spans="1:26" ht="15.75" customHeight="1">
      <c r="A907" s="56"/>
      <c r="B907" s="56"/>
      <c r="C907" s="56"/>
      <c r="D907" s="56"/>
      <c r="E907" s="70"/>
      <c r="F907" s="70"/>
      <c r="G907" s="56"/>
      <c r="H907" s="56"/>
      <c r="I907" s="56"/>
      <c r="J907" s="56"/>
      <c r="K907" s="56"/>
      <c r="L907" s="56"/>
      <c r="M907" s="56"/>
      <c r="N907" s="56"/>
      <c r="O907" s="56"/>
      <c r="P907" s="56"/>
      <c r="Q907" s="56"/>
      <c r="R907" s="56"/>
      <c r="S907" s="56"/>
      <c r="T907" s="56"/>
      <c r="U907" s="56"/>
      <c r="V907" s="56"/>
      <c r="W907" s="56"/>
      <c r="X907" s="56"/>
      <c r="Y907" s="56"/>
      <c r="Z907" s="56"/>
    </row>
    <row r="908" spans="1:26" ht="15.75" customHeight="1">
      <c r="A908" s="56"/>
      <c r="B908" s="56"/>
      <c r="C908" s="56"/>
      <c r="D908" s="56"/>
      <c r="E908" s="70"/>
      <c r="F908" s="70"/>
      <c r="G908" s="56"/>
      <c r="H908" s="56"/>
      <c r="I908" s="56"/>
      <c r="J908" s="56"/>
      <c r="K908" s="56"/>
      <c r="L908" s="56"/>
      <c r="M908" s="56"/>
      <c r="N908" s="56"/>
      <c r="O908" s="56"/>
      <c r="P908" s="56"/>
      <c r="Q908" s="56"/>
      <c r="R908" s="56"/>
      <c r="S908" s="56"/>
      <c r="T908" s="56"/>
      <c r="U908" s="56"/>
      <c r="V908" s="56"/>
      <c r="W908" s="56"/>
      <c r="X908" s="56"/>
      <c r="Y908" s="56"/>
      <c r="Z908" s="56"/>
    </row>
    <row r="909" spans="1:26" ht="15.75" customHeight="1">
      <c r="A909" s="56"/>
      <c r="B909" s="56"/>
      <c r="C909" s="56"/>
      <c r="D909" s="56"/>
      <c r="E909" s="70"/>
      <c r="F909" s="70"/>
      <c r="G909" s="56"/>
      <c r="H909" s="56"/>
      <c r="I909" s="56"/>
      <c r="J909" s="56"/>
      <c r="K909" s="56"/>
      <c r="L909" s="56"/>
      <c r="M909" s="56"/>
      <c r="N909" s="56"/>
      <c r="O909" s="56"/>
      <c r="P909" s="56"/>
      <c r="Q909" s="56"/>
      <c r="R909" s="56"/>
      <c r="S909" s="56"/>
      <c r="T909" s="56"/>
      <c r="U909" s="56"/>
      <c r="V909" s="56"/>
      <c r="W909" s="56"/>
      <c r="X909" s="56"/>
      <c r="Y909" s="56"/>
      <c r="Z909" s="56"/>
    </row>
    <row r="910" spans="1:26" ht="15.75" customHeight="1">
      <c r="A910" s="56"/>
      <c r="B910" s="56"/>
      <c r="C910" s="56"/>
      <c r="D910" s="56"/>
      <c r="E910" s="70"/>
      <c r="F910" s="70"/>
      <c r="G910" s="56"/>
      <c r="H910" s="56"/>
      <c r="I910" s="56"/>
      <c r="J910" s="56"/>
      <c r="K910" s="56"/>
      <c r="L910" s="56"/>
      <c r="M910" s="56"/>
      <c r="N910" s="56"/>
      <c r="O910" s="56"/>
      <c r="P910" s="56"/>
      <c r="Q910" s="56"/>
      <c r="R910" s="56"/>
      <c r="S910" s="56"/>
      <c r="T910" s="56"/>
      <c r="U910" s="56"/>
      <c r="V910" s="56"/>
      <c r="W910" s="56"/>
      <c r="X910" s="56"/>
      <c r="Y910" s="56"/>
      <c r="Z910" s="56"/>
    </row>
    <row r="911" spans="1:26" ht="15.75" customHeight="1">
      <c r="A911" s="56"/>
      <c r="B911" s="56"/>
      <c r="C911" s="56"/>
      <c r="D911" s="56"/>
      <c r="E911" s="70"/>
      <c r="F911" s="70"/>
      <c r="G911" s="56"/>
      <c r="H911" s="56"/>
      <c r="I911" s="56"/>
      <c r="J911" s="56"/>
      <c r="K911" s="56"/>
      <c r="L911" s="56"/>
      <c r="M911" s="56"/>
      <c r="N911" s="56"/>
      <c r="O911" s="56"/>
      <c r="P911" s="56"/>
      <c r="Q911" s="56"/>
      <c r="R911" s="56"/>
      <c r="S911" s="56"/>
      <c r="T911" s="56"/>
      <c r="U911" s="56"/>
      <c r="V911" s="56"/>
      <c r="W911" s="56"/>
      <c r="X911" s="56"/>
      <c r="Y911" s="56"/>
      <c r="Z911" s="56"/>
    </row>
    <row r="912" spans="1:26" ht="15.75" customHeight="1">
      <c r="A912" s="56"/>
      <c r="B912" s="56"/>
      <c r="C912" s="56"/>
      <c r="D912" s="56"/>
      <c r="E912" s="70"/>
      <c r="F912" s="70"/>
      <c r="G912" s="56"/>
      <c r="H912" s="56"/>
      <c r="I912" s="56"/>
      <c r="J912" s="56"/>
      <c r="K912" s="56"/>
      <c r="L912" s="56"/>
      <c r="M912" s="56"/>
      <c r="N912" s="56"/>
      <c r="O912" s="56"/>
      <c r="P912" s="56"/>
      <c r="Q912" s="56"/>
      <c r="R912" s="56"/>
      <c r="S912" s="56"/>
      <c r="T912" s="56"/>
      <c r="U912" s="56"/>
      <c r="V912" s="56"/>
      <c r="W912" s="56"/>
      <c r="X912" s="56"/>
      <c r="Y912" s="56"/>
      <c r="Z912" s="56"/>
    </row>
    <row r="913" spans="1:26" ht="15.75" customHeight="1">
      <c r="A913" s="56"/>
      <c r="B913" s="56"/>
      <c r="C913" s="56"/>
      <c r="D913" s="56"/>
      <c r="E913" s="70"/>
      <c r="F913" s="70"/>
      <c r="G913" s="56"/>
      <c r="H913" s="56"/>
      <c r="I913" s="56"/>
      <c r="J913" s="56"/>
      <c r="K913" s="56"/>
      <c r="L913" s="56"/>
      <c r="M913" s="56"/>
      <c r="N913" s="56"/>
      <c r="O913" s="56"/>
      <c r="P913" s="56"/>
      <c r="Q913" s="56"/>
      <c r="R913" s="56"/>
      <c r="S913" s="56"/>
      <c r="T913" s="56"/>
      <c r="U913" s="56"/>
      <c r="V913" s="56"/>
      <c r="W913" s="56"/>
      <c r="X913" s="56"/>
      <c r="Y913" s="56"/>
      <c r="Z913" s="56"/>
    </row>
    <row r="914" spans="1:26" ht="15.75" customHeight="1">
      <c r="A914" s="56"/>
      <c r="B914" s="56"/>
      <c r="C914" s="56"/>
      <c r="D914" s="56"/>
      <c r="E914" s="70"/>
      <c r="F914" s="70"/>
      <c r="G914" s="56"/>
      <c r="H914" s="56"/>
      <c r="I914" s="56"/>
      <c r="J914" s="56"/>
      <c r="K914" s="56"/>
      <c r="L914" s="56"/>
      <c r="M914" s="56"/>
      <c r="N914" s="56"/>
      <c r="O914" s="56"/>
      <c r="P914" s="56"/>
      <c r="Q914" s="56"/>
      <c r="R914" s="56"/>
      <c r="S914" s="56"/>
      <c r="T914" s="56"/>
      <c r="U914" s="56"/>
      <c r="V914" s="56"/>
      <c r="W914" s="56"/>
      <c r="X914" s="56"/>
      <c r="Y914" s="56"/>
      <c r="Z914" s="56"/>
    </row>
    <row r="915" spans="1:26" ht="15.75" customHeight="1">
      <c r="A915" s="56"/>
      <c r="B915" s="56"/>
      <c r="C915" s="56"/>
      <c r="D915" s="56"/>
      <c r="E915" s="70"/>
      <c r="F915" s="70"/>
      <c r="G915" s="56"/>
      <c r="H915" s="56"/>
      <c r="I915" s="56"/>
      <c r="J915" s="56"/>
      <c r="K915" s="56"/>
      <c r="L915" s="56"/>
      <c r="M915" s="56"/>
      <c r="N915" s="56"/>
      <c r="O915" s="56"/>
      <c r="P915" s="56"/>
      <c r="Q915" s="56"/>
      <c r="R915" s="56"/>
      <c r="S915" s="56"/>
      <c r="T915" s="56"/>
      <c r="U915" s="56"/>
      <c r="V915" s="56"/>
      <c r="W915" s="56"/>
      <c r="X915" s="56"/>
      <c r="Y915" s="56"/>
      <c r="Z915" s="56"/>
    </row>
    <row r="916" spans="1:26" ht="15.75" customHeight="1">
      <c r="A916" s="56"/>
      <c r="B916" s="56"/>
      <c r="C916" s="56"/>
      <c r="D916" s="56"/>
      <c r="E916" s="70"/>
      <c r="F916" s="70"/>
      <c r="G916" s="56"/>
      <c r="H916" s="56"/>
      <c r="I916" s="56"/>
      <c r="J916" s="56"/>
      <c r="K916" s="56"/>
      <c r="L916" s="56"/>
      <c r="M916" s="56"/>
      <c r="N916" s="56"/>
      <c r="O916" s="56"/>
      <c r="P916" s="56"/>
      <c r="Q916" s="56"/>
      <c r="R916" s="56"/>
      <c r="S916" s="56"/>
      <c r="T916" s="56"/>
      <c r="U916" s="56"/>
      <c r="V916" s="56"/>
      <c r="W916" s="56"/>
      <c r="X916" s="56"/>
      <c r="Y916" s="56"/>
      <c r="Z916" s="56"/>
    </row>
    <row r="917" spans="1:26" ht="15.75" customHeight="1">
      <c r="A917" s="56"/>
      <c r="B917" s="56"/>
      <c r="C917" s="56"/>
      <c r="D917" s="56"/>
      <c r="E917" s="70"/>
      <c r="F917" s="70"/>
      <c r="G917" s="56"/>
      <c r="H917" s="56"/>
      <c r="I917" s="56"/>
      <c r="J917" s="56"/>
      <c r="K917" s="56"/>
      <c r="L917" s="56"/>
      <c r="M917" s="56"/>
      <c r="N917" s="56"/>
      <c r="O917" s="56"/>
      <c r="P917" s="56"/>
      <c r="Q917" s="56"/>
      <c r="R917" s="56"/>
      <c r="S917" s="56"/>
      <c r="T917" s="56"/>
      <c r="U917" s="56"/>
      <c r="V917" s="56"/>
      <c r="W917" s="56"/>
      <c r="X917" s="56"/>
      <c r="Y917" s="56"/>
      <c r="Z917" s="56"/>
    </row>
    <row r="918" spans="1:26" ht="15.75" customHeight="1">
      <c r="A918" s="56"/>
      <c r="B918" s="56"/>
      <c r="C918" s="56"/>
      <c r="D918" s="56"/>
      <c r="E918" s="70"/>
      <c r="F918" s="70"/>
      <c r="G918" s="56"/>
      <c r="H918" s="56"/>
      <c r="I918" s="56"/>
      <c r="J918" s="56"/>
      <c r="K918" s="56"/>
      <c r="L918" s="56"/>
      <c r="M918" s="56"/>
      <c r="N918" s="56"/>
      <c r="O918" s="56"/>
      <c r="P918" s="56"/>
      <c r="Q918" s="56"/>
      <c r="R918" s="56"/>
      <c r="S918" s="56"/>
      <c r="T918" s="56"/>
      <c r="U918" s="56"/>
      <c r="V918" s="56"/>
      <c r="W918" s="56"/>
      <c r="X918" s="56"/>
      <c r="Y918" s="56"/>
      <c r="Z918" s="56"/>
    </row>
    <row r="919" spans="1:26" ht="15.75" customHeight="1">
      <c r="A919" s="56"/>
      <c r="B919" s="56"/>
      <c r="C919" s="56"/>
      <c r="D919" s="56"/>
      <c r="E919" s="70"/>
      <c r="F919" s="70"/>
      <c r="G919" s="56"/>
      <c r="H919" s="56"/>
      <c r="I919" s="56"/>
      <c r="J919" s="56"/>
      <c r="K919" s="56"/>
      <c r="L919" s="56"/>
      <c r="M919" s="56"/>
      <c r="N919" s="56"/>
      <c r="O919" s="56"/>
      <c r="P919" s="56"/>
      <c r="Q919" s="56"/>
      <c r="R919" s="56"/>
      <c r="S919" s="56"/>
      <c r="T919" s="56"/>
      <c r="U919" s="56"/>
      <c r="V919" s="56"/>
      <c r="W919" s="56"/>
      <c r="X919" s="56"/>
      <c r="Y919" s="56"/>
      <c r="Z919" s="56"/>
    </row>
    <row r="920" spans="1:26" ht="15.75" customHeight="1">
      <c r="A920" s="56"/>
      <c r="B920" s="56"/>
      <c r="C920" s="56"/>
      <c r="D920" s="56"/>
      <c r="E920" s="70"/>
      <c r="F920" s="70"/>
      <c r="G920" s="56"/>
      <c r="H920" s="56"/>
      <c r="I920" s="56"/>
      <c r="J920" s="56"/>
      <c r="K920" s="56"/>
      <c r="L920" s="56"/>
      <c r="M920" s="56"/>
      <c r="N920" s="56"/>
      <c r="O920" s="56"/>
      <c r="P920" s="56"/>
      <c r="Q920" s="56"/>
      <c r="R920" s="56"/>
      <c r="S920" s="56"/>
      <c r="T920" s="56"/>
      <c r="U920" s="56"/>
      <c r="V920" s="56"/>
      <c r="W920" s="56"/>
      <c r="X920" s="56"/>
      <c r="Y920" s="56"/>
      <c r="Z920" s="56"/>
    </row>
    <row r="921" spans="1:26" ht="15.75" customHeight="1">
      <c r="A921" s="56"/>
      <c r="B921" s="56"/>
      <c r="C921" s="56"/>
      <c r="D921" s="56"/>
      <c r="E921" s="70"/>
      <c r="F921" s="70"/>
      <c r="G921" s="56"/>
      <c r="H921" s="56"/>
      <c r="I921" s="56"/>
      <c r="J921" s="56"/>
      <c r="K921" s="56"/>
      <c r="L921" s="56"/>
      <c r="M921" s="56"/>
      <c r="N921" s="56"/>
      <c r="O921" s="56"/>
      <c r="P921" s="56"/>
      <c r="Q921" s="56"/>
      <c r="R921" s="56"/>
      <c r="S921" s="56"/>
      <c r="T921" s="56"/>
      <c r="U921" s="56"/>
      <c r="V921" s="56"/>
      <c r="W921" s="56"/>
      <c r="X921" s="56"/>
      <c r="Y921" s="56"/>
      <c r="Z921" s="56"/>
    </row>
    <row r="922" spans="1:26" ht="15.75" customHeight="1">
      <c r="A922" s="56"/>
      <c r="B922" s="56"/>
      <c r="C922" s="56"/>
      <c r="D922" s="56"/>
      <c r="E922" s="70"/>
      <c r="F922" s="70"/>
      <c r="G922" s="56"/>
      <c r="H922" s="56"/>
      <c r="I922" s="56"/>
      <c r="J922" s="56"/>
      <c r="K922" s="56"/>
      <c r="L922" s="56"/>
      <c r="M922" s="56"/>
      <c r="N922" s="56"/>
      <c r="O922" s="56"/>
      <c r="P922" s="56"/>
      <c r="Q922" s="56"/>
      <c r="R922" s="56"/>
      <c r="S922" s="56"/>
      <c r="T922" s="56"/>
      <c r="U922" s="56"/>
      <c r="V922" s="56"/>
      <c r="W922" s="56"/>
      <c r="X922" s="56"/>
      <c r="Y922" s="56"/>
      <c r="Z922" s="56"/>
    </row>
    <row r="923" spans="1:26" ht="15.75" customHeight="1">
      <c r="A923" s="56"/>
      <c r="B923" s="56"/>
      <c r="C923" s="56"/>
      <c r="D923" s="56"/>
      <c r="E923" s="70"/>
      <c r="F923" s="70"/>
      <c r="G923" s="56"/>
      <c r="H923" s="56"/>
      <c r="I923" s="56"/>
      <c r="J923" s="56"/>
      <c r="K923" s="56"/>
      <c r="L923" s="56"/>
      <c r="M923" s="56"/>
      <c r="N923" s="56"/>
      <c r="O923" s="56"/>
      <c r="P923" s="56"/>
      <c r="Q923" s="56"/>
      <c r="R923" s="56"/>
      <c r="S923" s="56"/>
      <c r="T923" s="56"/>
      <c r="U923" s="56"/>
      <c r="V923" s="56"/>
      <c r="W923" s="56"/>
      <c r="X923" s="56"/>
      <c r="Y923" s="56"/>
      <c r="Z923" s="56"/>
    </row>
    <row r="924" spans="1:26" ht="15.75" customHeight="1">
      <c r="A924" s="56"/>
      <c r="B924" s="56"/>
      <c r="C924" s="56"/>
      <c r="D924" s="56"/>
      <c r="E924" s="70"/>
      <c r="F924" s="70"/>
      <c r="G924" s="56"/>
      <c r="H924" s="56"/>
      <c r="I924" s="56"/>
      <c r="J924" s="56"/>
      <c r="K924" s="56"/>
      <c r="L924" s="56"/>
      <c r="M924" s="56"/>
      <c r="N924" s="56"/>
      <c r="O924" s="56"/>
      <c r="P924" s="56"/>
      <c r="Q924" s="56"/>
      <c r="R924" s="56"/>
      <c r="S924" s="56"/>
      <c r="T924" s="56"/>
      <c r="U924" s="56"/>
      <c r="V924" s="56"/>
      <c r="W924" s="56"/>
      <c r="X924" s="56"/>
      <c r="Y924" s="56"/>
      <c r="Z924" s="56"/>
    </row>
    <row r="925" spans="1:26" ht="15.75" customHeight="1">
      <c r="A925" s="56"/>
      <c r="B925" s="56"/>
      <c r="C925" s="56"/>
      <c r="D925" s="56"/>
      <c r="E925" s="70"/>
      <c r="F925" s="70"/>
      <c r="G925" s="56"/>
      <c r="H925" s="56"/>
      <c r="I925" s="56"/>
      <c r="J925" s="56"/>
      <c r="K925" s="56"/>
      <c r="L925" s="56"/>
      <c r="M925" s="56"/>
      <c r="N925" s="56"/>
      <c r="O925" s="56"/>
      <c r="P925" s="56"/>
      <c r="Q925" s="56"/>
      <c r="R925" s="56"/>
      <c r="S925" s="56"/>
      <c r="T925" s="56"/>
      <c r="U925" s="56"/>
      <c r="V925" s="56"/>
      <c r="W925" s="56"/>
      <c r="X925" s="56"/>
      <c r="Y925" s="56"/>
      <c r="Z925" s="56"/>
    </row>
    <row r="926" spans="1:26" ht="15.75" customHeight="1">
      <c r="A926" s="56"/>
      <c r="B926" s="56"/>
      <c r="C926" s="56"/>
      <c r="D926" s="56"/>
      <c r="E926" s="70"/>
      <c r="F926" s="70"/>
      <c r="G926" s="56"/>
      <c r="H926" s="56"/>
      <c r="I926" s="56"/>
      <c r="J926" s="56"/>
      <c r="K926" s="56"/>
      <c r="L926" s="56"/>
      <c r="M926" s="56"/>
      <c r="N926" s="56"/>
      <c r="O926" s="56"/>
      <c r="P926" s="56"/>
      <c r="Q926" s="56"/>
      <c r="R926" s="56"/>
      <c r="S926" s="56"/>
      <c r="T926" s="56"/>
      <c r="U926" s="56"/>
      <c r="V926" s="56"/>
      <c r="W926" s="56"/>
      <c r="X926" s="56"/>
      <c r="Y926" s="56"/>
      <c r="Z926" s="56"/>
    </row>
    <row r="927" spans="1:26" ht="15.75" customHeight="1">
      <c r="A927" s="56"/>
      <c r="B927" s="56"/>
      <c r="C927" s="56"/>
      <c r="D927" s="56"/>
      <c r="E927" s="70"/>
      <c r="F927" s="70"/>
      <c r="G927" s="56"/>
      <c r="H927" s="56"/>
      <c r="I927" s="56"/>
      <c r="J927" s="56"/>
      <c r="K927" s="56"/>
      <c r="L927" s="56"/>
      <c r="M927" s="56"/>
      <c r="N927" s="56"/>
      <c r="O927" s="56"/>
      <c r="P927" s="56"/>
      <c r="Q927" s="56"/>
      <c r="R927" s="56"/>
      <c r="S927" s="56"/>
      <c r="T927" s="56"/>
      <c r="U927" s="56"/>
      <c r="V927" s="56"/>
      <c r="W927" s="56"/>
      <c r="X927" s="56"/>
      <c r="Y927" s="56"/>
      <c r="Z927" s="56"/>
    </row>
    <row r="928" spans="1:26" ht="15.75" customHeight="1">
      <c r="A928" s="56"/>
      <c r="B928" s="56"/>
      <c r="C928" s="56"/>
      <c r="D928" s="56"/>
      <c r="E928" s="70"/>
      <c r="F928" s="70"/>
      <c r="G928" s="56"/>
      <c r="H928" s="56"/>
      <c r="I928" s="56"/>
      <c r="J928" s="56"/>
      <c r="K928" s="56"/>
      <c r="L928" s="56"/>
      <c r="M928" s="56"/>
      <c r="N928" s="56"/>
      <c r="O928" s="56"/>
      <c r="P928" s="56"/>
      <c r="Q928" s="56"/>
      <c r="R928" s="56"/>
      <c r="S928" s="56"/>
      <c r="T928" s="56"/>
      <c r="U928" s="56"/>
      <c r="V928" s="56"/>
      <c r="W928" s="56"/>
      <c r="X928" s="56"/>
      <c r="Y928" s="56"/>
      <c r="Z928" s="56"/>
    </row>
    <row r="929" spans="1:26" ht="15.75" customHeight="1">
      <c r="A929" s="56"/>
      <c r="B929" s="56"/>
      <c r="C929" s="56"/>
      <c r="D929" s="56"/>
      <c r="E929" s="70"/>
      <c r="F929" s="70"/>
      <c r="G929" s="56"/>
      <c r="H929" s="56"/>
      <c r="I929" s="56"/>
      <c r="J929" s="56"/>
      <c r="K929" s="56"/>
      <c r="L929" s="56"/>
      <c r="M929" s="56"/>
      <c r="N929" s="56"/>
      <c r="O929" s="56"/>
      <c r="P929" s="56"/>
      <c r="Q929" s="56"/>
      <c r="R929" s="56"/>
      <c r="S929" s="56"/>
      <c r="T929" s="56"/>
      <c r="U929" s="56"/>
      <c r="V929" s="56"/>
      <c r="W929" s="56"/>
      <c r="X929" s="56"/>
      <c r="Y929" s="56"/>
      <c r="Z929" s="56"/>
    </row>
    <row r="930" spans="1:26" ht="15.75" customHeight="1">
      <c r="A930" s="56"/>
      <c r="B930" s="56"/>
      <c r="C930" s="56"/>
      <c r="D930" s="56"/>
      <c r="E930" s="70"/>
      <c r="F930" s="70"/>
      <c r="G930" s="56"/>
      <c r="H930" s="56"/>
      <c r="I930" s="56"/>
      <c r="J930" s="56"/>
      <c r="K930" s="56"/>
      <c r="L930" s="56"/>
      <c r="M930" s="56"/>
      <c r="N930" s="56"/>
      <c r="O930" s="56"/>
      <c r="P930" s="56"/>
      <c r="Q930" s="56"/>
      <c r="R930" s="56"/>
      <c r="S930" s="56"/>
      <c r="T930" s="56"/>
      <c r="U930" s="56"/>
      <c r="V930" s="56"/>
      <c r="W930" s="56"/>
      <c r="X930" s="56"/>
      <c r="Y930" s="56"/>
      <c r="Z930" s="56"/>
    </row>
    <row r="931" spans="1:26" ht="15.75" customHeight="1">
      <c r="A931" s="56"/>
      <c r="B931" s="56"/>
      <c r="C931" s="56"/>
      <c r="D931" s="56"/>
      <c r="E931" s="70"/>
      <c r="F931" s="70"/>
      <c r="G931" s="56"/>
      <c r="H931" s="56"/>
      <c r="I931" s="56"/>
      <c r="J931" s="56"/>
      <c r="K931" s="56"/>
      <c r="L931" s="56"/>
      <c r="M931" s="56"/>
      <c r="N931" s="56"/>
      <c r="O931" s="56"/>
      <c r="P931" s="56"/>
      <c r="Q931" s="56"/>
      <c r="R931" s="56"/>
      <c r="S931" s="56"/>
      <c r="T931" s="56"/>
      <c r="U931" s="56"/>
      <c r="V931" s="56"/>
      <c r="W931" s="56"/>
      <c r="X931" s="56"/>
      <c r="Y931" s="56"/>
      <c r="Z931" s="56"/>
    </row>
    <row r="932" spans="1:26" ht="15.75" customHeight="1">
      <c r="A932" s="56"/>
      <c r="B932" s="56"/>
      <c r="C932" s="56"/>
      <c r="D932" s="56"/>
      <c r="E932" s="70"/>
      <c r="F932" s="70"/>
      <c r="G932" s="56"/>
      <c r="H932" s="56"/>
      <c r="I932" s="56"/>
      <c r="J932" s="56"/>
      <c r="K932" s="56"/>
      <c r="L932" s="56"/>
      <c r="M932" s="56"/>
      <c r="N932" s="56"/>
      <c r="O932" s="56"/>
      <c r="P932" s="56"/>
      <c r="Q932" s="56"/>
      <c r="R932" s="56"/>
      <c r="S932" s="56"/>
      <c r="T932" s="56"/>
      <c r="U932" s="56"/>
      <c r="V932" s="56"/>
      <c r="W932" s="56"/>
      <c r="X932" s="56"/>
      <c r="Y932" s="56"/>
      <c r="Z932" s="56"/>
    </row>
    <row r="933" spans="1:26" ht="15.75" customHeight="1">
      <c r="A933" s="56"/>
      <c r="B933" s="56"/>
      <c r="C933" s="56"/>
      <c r="D933" s="56"/>
      <c r="E933" s="70"/>
      <c r="F933" s="70"/>
      <c r="G933" s="56"/>
      <c r="H933" s="56"/>
      <c r="I933" s="56"/>
      <c r="J933" s="56"/>
      <c r="K933" s="56"/>
      <c r="L933" s="56"/>
      <c r="M933" s="56"/>
      <c r="N933" s="56"/>
      <c r="O933" s="56"/>
      <c r="P933" s="56"/>
      <c r="Q933" s="56"/>
      <c r="R933" s="56"/>
      <c r="S933" s="56"/>
      <c r="T933" s="56"/>
      <c r="U933" s="56"/>
      <c r="V933" s="56"/>
      <c r="W933" s="56"/>
      <c r="X933" s="56"/>
      <c r="Y933" s="56"/>
      <c r="Z933" s="56"/>
    </row>
    <row r="934" spans="1:26" ht="15.75" customHeight="1">
      <c r="A934" s="56"/>
      <c r="B934" s="56"/>
      <c r="C934" s="56"/>
      <c r="D934" s="56"/>
      <c r="E934" s="70"/>
      <c r="F934" s="70"/>
      <c r="G934" s="56"/>
      <c r="H934" s="56"/>
      <c r="I934" s="56"/>
      <c r="J934" s="56"/>
      <c r="K934" s="56"/>
      <c r="L934" s="56"/>
      <c r="M934" s="56"/>
      <c r="N934" s="56"/>
      <c r="O934" s="56"/>
      <c r="P934" s="56"/>
      <c r="Q934" s="56"/>
      <c r="R934" s="56"/>
      <c r="S934" s="56"/>
      <c r="T934" s="56"/>
      <c r="U934" s="56"/>
      <c r="V934" s="56"/>
      <c r="W934" s="56"/>
      <c r="X934" s="56"/>
      <c r="Y934" s="56"/>
      <c r="Z934" s="56"/>
    </row>
    <row r="935" spans="1:26" ht="15.75" customHeight="1">
      <c r="A935" s="56"/>
      <c r="B935" s="56"/>
      <c r="C935" s="56"/>
      <c r="D935" s="56"/>
      <c r="E935" s="70"/>
      <c r="F935" s="70"/>
      <c r="G935" s="56"/>
      <c r="H935" s="56"/>
      <c r="I935" s="56"/>
      <c r="J935" s="56"/>
      <c r="K935" s="56"/>
      <c r="L935" s="56"/>
      <c r="M935" s="56"/>
      <c r="N935" s="56"/>
      <c r="O935" s="56"/>
      <c r="P935" s="56"/>
      <c r="Q935" s="56"/>
      <c r="R935" s="56"/>
      <c r="S935" s="56"/>
      <c r="T935" s="56"/>
      <c r="U935" s="56"/>
      <c r="V935" s="56"/>
      <c r="W935" s="56"/>
      <c r="X935" s="56"/>
      <c r="Y935" s="56"/>
      <c r="Z935" s="56"/>
    </row>
    <row r="936" spans="1:26" ht="15.75" customHeight="1">
      <c r="A936" s="56"/>
      <c r="B936" s="56"/>
      <c r="C936" s="56"/>
      <c r="D936" s="56"/>
      <c r="E936" s="70"/>
      <c r="F936" s="70"/>
      <c r="G936" s="56"/>
      <c r="H936" s="56"/>
      <c r="I936" s="56"/>
      <c r="J936" s="56"/>
      <c r="K936" s="56"/>
      <c r="L936" s="56"/>
      <c r="M936" s="56"/>
      <c r="N936" s="56"/>
      <c r="O936" s="56"/>
      <c r="P936" s="56"/>
      <c r="Q936" s="56"/>
      <c r="R936" s="56"/>
      <c r="S936" s="56"/>
      <c r="T936" s="56"/>
      <c r="U936" s="56"/>
      <c r="V936" s="56"/>
      <c r="W936" s="56"/>
      <c r="X936" s="56"/>
      <c r="Y936" s="56"/>
      <c r="Z936" s="56"/>
    </row>
    <row r="937" spans="1:26" ht="15.75" customHeight="1">
      <c r="A937" s="56"/>
      <c r="B937" s="56"/>
      <c r="C937" s="56"/>
      <c r="D937" s="56"/>
      <c r="E937" s="70"/>
      <c r="F937" s="70"/>
      <c r="G937" s="56"/>
      <c r="H937" s="56"/>
      <c r="I937" s="56"/>
      <c r="J937" s="56"/>
      <c r="K937" s="56"/>
      <c r="L937" s="56"/>
      <c r="M937" s="56"/>
      <c r="N937" s="56"/>
      <c r="O937" s="56"/>
      <c r="P937" s="56"/>
      <c r="Q937" s="56"/>
      <c r="R937" s="56"/>
      <c r="S937" s="56"/>
      <c r="T937" s="56"/>
      <c r="U937" s="56"/>
      <c r="V937" s="56"/>
      <c r="W937" s="56"/>
      <c r="X937" s="56"/>
      <c r="Y937" s="56"/>
      <c r="Z937" s="56"/>
    </row>
    <row r="938" spans="1:26" ht="15.75" customHeight="1">
      <c r="A938" s="56"/>
      <c r="B938" s="56"/>
      <c r="C938" s="56"/>
      <c r="D938" s="56"/>
      <c r="E938" s="70"/>
      <c r="F938" s="70"/>
      <c r="G938" s="56"/>
      <c r="H938" s="56"/>
      <c r="I938" s="56"/>
      <c r="J938" s="56"/>
      <c r="K938" s="56"/>
      <c r="L938" s="56"/>
      <c r="M938" s="56"/>
      <c r="N938" s="56"/>
      <c r="O938" s="56"/>
      <c r="P938" s="56"/>
      <c r="Q938" s="56"/>
      <c r="R938" s="56"/>
      <c r="S938" s="56"/>
      <c r="T938" s="56"/>
      <c r="U938" s="56"/>
      <c r="V938" s="56"/>
      <c r="W938" s="56"/>
      <c r="X938" s="56"/>
      <c r="Y938" s="56"/>
      <c r="Z938" s="56"/>
    </row>
    <row r="939" spans="1:26" ht="15.75" customHeight="1">
      <c r="A939" s="56"/>
      <c r="B939" s="56"/>
      <c r="C939" s="56"/>
      <c r="D939" s="56"/>
      <c r="E939" s="70"/>
      <c r="F939" s="70"/>
      <c r="G939" s="56"/>
      <c r="H939" s="56"/>
      <c r="I939" s="56"/>
      <c r="J939" s="56"/>
      <c r="K939" s="56"/>
      <c r="L939" s="56"/>
      <c r="M939" s="56"/>
      <c r="N939" s="56"/>
      <c r="O939" s="56"/>
      <c r="P939" s="56"/>
      <c r="Q939" s="56"/>
      <c r="R939" s="56"/>
      <c r="S939" s="56"/>
      <c r="T939" s="56"/>
      <c r="U939" s="56"/>
      <c r="V939" s="56"/>
      <c r="W939" s="56"/>
      <c r="X939" s="56"/>
      <c r="Y939" s="56"/>
      <c r="Z939" s="56"/>
    </row>
    <row r="940" spans="1:26" ht="15.75" customHeight="1">
      <c r="A940" s="56"/>
      <c r="B940" s="56"/>
      <c r="C940" s="56"/>
      <c r="D940" s="56"/>
      <c r="E940" s="70"/>
      <c r="F940" s="70"/>
      <c r="G940" s="56"/>
      <c r="H940" s="56"/>
      <c r="I940" s="56"/>
      <c r="J940" s="56"/>
      <c r="K940" s="56"/>
      <c r="L940" s="56"/>
      <c r="M940" s="56"/>
      <c r="N940" s="56"/>
      <c r="O940" s="56"/>
      <c r="P940" s="56"/>
      <c r="Q940" s="56"/>
      <c r="R940" s="56"/>
      <c r="S940" s="56"/>
      <c r="T940" s="56"/>
      <c r="U940" s="56"/>
      <c r="V940" s="56"/>
      <c r="W940" s="56"/>
      <c r="X940" s="56"/>
      <c r="Y940" s="56"/>
      <c r="Z940" s="56"/>
    </row>
    <row r="941" spans="1:26" ht="15.75" customHeight="1">
      <c r="A941" s="56"/>
      <c r="B941" s="56"/>
      <c r="C941" s="56"/>
      <c r="D941" s="56"/>
      <c r="E941" s="70"/>
      <c r="F941" s="70"/>
      <c r="G941" s="56"/>
      <c r="H941" s="56"/>
      <c r="I941" s="56"/>
      <c r="J941" s="56"/>
      <c r="K941" s="56"/>
      <c r="L941" s="56"/>
      <c r="M941" s="56"/>
      <c r="N941" s="56"/>
      <c r="O941" s="56"/>
      <c r="P941" s="56"/>
      <c r="Q941" s="56"/>
      <c r="R941" s="56"/>
      <c r="S941" s="56"/>
      <c r="T941" s="56"/>
      <c r="U941" s="56"/>
      <c r="V941" s="56"/>
      <c r="W941" s="56"/>
      <c r="X941" s="56"/>
      <c r="Y941" s="56"/>
      <c r="Z941" s="56"/>
    </row>
    <row r="942" spans="1:26" ht="15.75" customHeight="1">
      <c r="A942" s="56"/>
      <c r="B942" s="56"/>
      <c r="C942" s="56"/>
      <c r="D942" s="56"/>
      <c r="E942" s="70"/>
      <c r="F942" s="70"/>
      <c r="G942" s="56"/>
      <c r="H942" s="56"/>
      <c r="I942" s="56"/>
      <c r="J942" s="56"/>
      <c r="K942" s="56"/>
      <c r="L942" s="56"/>
      <c r="M942" s="56"/>
      <c r="N942" s="56"/>
      <c r="O942" s="56"/>
      <c r="P942" s="56"/>
      <c r="Q942" s="56"/>
      <c r="R942" s="56"/>
      <c r="S942" s="56"/>
      <c r="T942" s="56"/>
      <c r="U942" s="56"/>
      <c r="V942" s="56"/>
      <c r="W942" s="56"/>
      <c r="X942" s="56"/>
      <c r="Y942" s="56"/>
      <c r="Z942" s="56"/>
    </row>
    <row r="943" spans="1:26" ht="15.75" customHeight="1">
      <c r="A943" s="56"/>
      <c r="B943" s="56"/>
      <c r="C943" s="56"/>
      <c r="D943" s="56"/>
      <c r="E943" s="70"/>
      <c r="F943" s="70"/>
      <c r="G943" s="56"/>
      <c r="H943" s="56"/>
      <c r="I943" s="56"/>
      <c r="J943" s="56"/>
      <c r="K943" s="56"/>
      <c r="L943" s="56"/>
      <c r="M943" s="56"/>
      <c r="N943" s="56"/>
      <c r="O943" s="56"/>
      <c r="P943" s="56"/>
      <c r="Q943" s="56"/>
      <c r="R943" s="56"/>
      <c r="S943" s="56"/>
      <c r="T943" s="56"/>
      <c r="U943" s="56"/>
      <c r="V943" s="56"/>
      <c r="W943" s="56"/>
      <c r="X943" s="56"/>
      <c r="Y943" s="56"/>
      <c r="Z943" s="56"/>
    </row>
    <row r="944" spans="1:26" ht="15.75" customHeight="1">
      <c r="A944" s="56"/>
      <c r="B944" s="56"/>
      <c r="C944" s="56"/>
      <c r="D944" s="56"/>
      <c r="E944" s="70"/>
      <c r="F944" s="70"/>
      <c r="G944" s="56"/>
      <c r="H944" s="56"/>
      <c r="I944" s="56"/>
      <c r="J944" s="56"/>
      <c r="K944" s="56"/>
      <c r="L944" s="56"/>
      <c r="M944" s="56"/>
      <c r="N944" s="56"/>
      <c r="O944" s="56"/>
      <c r="P944" s="56"/>
      <c r="Q944" s="56"/>
      <c r="R944" s="56"/>
      <c r="S944" s="56"/>
      <c r="T944" s="56"/>
      <c r="U944" s="56"/>
      <c r="V944" s="56"/>
      <c r="W944" s="56"/>
      <c r="X944" s="56"/>
      <c r="Y944" s="56"/>
      <c r="Z944" s="56"/>
    </row>
    <row r="945" spans="1:26" ht="15.75" customHeight="1">
      <c r="A945" s="56"/>
      <c r="B945" s="56"/>
      <c r="C945" s="56"/>
      <c r="D945" s="56"/>
      <c r="E945" s="70"/>
      <c r="F945" s="70"/>
      <c r="G945" s="56"/>
      <c r="H945" s="56"/>
      <c r="I945" s="56"/>
      <c r="J945" s="56"/>
      <c r="K945" s="56"/>
      <c r="L945" s="56"/>
      <c r="M945" s="56"/>
      <c r="N945" s="56"/>
      <c r="O945" s="56"/>
      <c r="P945" s="56"/>
      <c r="Q945" s="56"/>
      <c r="R945" s="56"/>
      <c r="S945" s="56"/>
      <c r="T945" s="56"/>
      <c r="U945" s="56"/>
      <c r="V945" s="56"/>
      <c r="W945" s="56"/>
      <c r="X945" s="56"/>
      <c r="Y945" s="56"/>
      <c r="Z945" s="56"/>
    </row>
    <row r="946" spans="1:26" ht="15.75" customHeight="1">
      <c r="A946" s="56"/>
      <c r="B946" s="56"/>
      <c r="C946" s="56"/>
      <c r="D946" s="56"/>
      <c r="E946" s="70"/>
      <c r="F946" s="70"/>
      <c r="G946" s="56"/>
      <c r="H946" s="56"/>
      <c r="I946" s="56"/>
      <c r="J946" s="56"/>
      <c r="K946" s="56"/>
      <c r="L946" s="56"/>
      <c r="M946" s="56"/>
      <c r="N946" s="56"/>
      <c r="O946" s="56"/>
      <c r="P946" s="56"/>
      <c r="Q946" s="56"/>
      <c r="R946" s="56"/>
      <c r="S946" s="56"/>
      <c r="T946" s="56"/>
      <c r="U946" s="56"/>
      <c r="V946" s="56"/>
      <c r="W946" s="56"/>
      <c r="X946" s="56"/>
      <c r="Y946" s="56"/>
      <c r="Z946" s="56"/>
    </row>
    <row r="947" spans="1:26" ht="15.75" customHeight="1">
      <c r="A947" s="56"/>
      <c r="B947" s="56"/>
      <c r="C947" s="56"/>
      <c r="D947" s="56"/>
      <c r="E947" s="70"/>
      <c r="F947" s="70"/>
      <c r="G947" s="56"/>
      <c r="H947" s="56"/>
      <c r="I947" s="56"/>
      <c r="J947" s="56"/>
      <c r="K947" s="56"/>
      <c r="L947" s="56"/>
      <c r="M947" s="56"/>
      <c r="N947" s="56"/>
      <c r="O947" s="56"/>
      <c r="P947" s="56"/>
      <c r="Q947" s="56"/>
      <c r="R947" s="56"/>
      <c r="S947" s="56"/>
      <c r="T947" s="56"/>
      <c r="U947" s="56"/>
      <c r="V947" s="56"/>
      <c r="W947" s="56"/>
      <c r="X947" s="56"/>
      <c r="Y947" s="56"/>
      <c r="Z947" s="56"/>
    </row>
    <row r="948" spans="1:26" ht="15.75" customHeight="1">
      <c r="A948" s="56"/>
      <c r="B948" s="56"/>
      <c r="C948" s="56"/>
      <c r="D948" s="56"/>
      <c r="E948" s="70"/>
      <c r="F948" s="70"/>
      <c r="G948" s="56"/>
      <c r="H948" s="56"/>
      <c r="I948" s="56"/>
      <c r="J948" s="56"/>
      <c r="K948" s="56"/>
      <c r="L948" s="56"/>
      <c r="M948" s="56"/>
      <c r="N948" s="56"/>
      <c r="O948" s="56"/>
      <c r="P948" s="56"/>
      <c r="Q948" s="56"/>
      <c r="R948" s="56"/>
      <c r="S948" s="56"/>
      <c r="T948" s="56"/>
      <c r="U948" s="56"/>
      <c r="V948" s="56"/>
      <c r="W948" s="56"/>
      <c r="X948" s="56"/>
      <c r="Y948" s="56"/>
      <c r="Z948" s="56"/>
    </row>
    <row r="949" spans="1:26" ht="15.75" customHeight="1">
      <c r="A949" s="56"/>
      <c r="B949" s="56"/>
      <c r="C949" s="56"/>
      <c r="D949" s="56"/>
      <c r="E949" s="70"/>
      <c r="F949" s="70"/>
      <c r="G949" s="56"/>
      <c r="H949" s="56"/>
      <c r="I949" s="56"/>
      <c r="J949" s="56"/>
      <c r="K949" s="56"/>
      <c r="L949" s="56"/>
      <c r="M949" s="56"/>
      <c r="N949" s="56"/>
      <c r="O949" s="56"/>
      <c r="P949" s="56"/>
      <c r="Q949" s="56"/>
      <c r="R949" s="56"/>
      <c r="S949" s="56"/>
      <c r="T949" s="56"/>
      <c r="U949" s="56"/>
      <c r="V949" s="56"/>
      <c r="W949" s="56"/>
      <c r="X949" s="56"/>
      <c r="Y949" s="56"/>
      <c r="Z949" s="56"/>
    </row>
    <row r="950" spans="1:26" ht="15.75" customHeight="1">
      <c r="A950" s="56"/>
      <c r="B950" s="56"/>
      <c r="C950" s="56"/>
      <c r="D950" s="56"/>
      <c r="E950" s="70"/>
      <c r="F950" s="70"/>
      <c r="G950" s="56"/>
      <c r="H950" s="56"/>
      <c r="I950" s="56"/>
      <c r="J950" s="56"/>
      <c r="K950" s="56"/>
      <c r="L950" s="56"/>
      <c r="M950" s="56"/>
      <c r="N950" s="56"/>
      <c r="O950" s="56"/>
      <c r="P950" s="56"/>
      <c r="Q950" s="56"/>
      <c r="R950" s="56"/>
      <c r="S950" s="56"/>
      <c r="T950" s="56"/>
      <c r="U950" s="56"/>
      <c r="V950" s="56"/>
      <c r="W950" s="56"/>
      <c r="X950" s="56"/>
      <c r="Y950" s="56"/>
      <c r="Z950" s="56"/>
    </row>
    <row r="951" spans="1:26" ht="15.75" customHeight="1">
      <c r="A951" s="56"/>
      <c r="B951" s="56"/>
      <c r="C951" s="56"/>
      <c r="D951" s="56"/>
      <c r="E951" s="70"/>
      <c r="F951" s="70"/>
      <c r="G951" s="56"/>
      <c r="H951" s="56"/>
      <c r="I951" s="56"/>
      <c r="J951" s="56"/>
      <c r="K951" s="56"/>
      <c r="L951" s="56"/>
      <c r="M951" s="56"/>
      <c r="N951" s="56"/>
      <c r="O951" s="56"/>
      <c r="P951" s="56"/>
      <c r="Q951" s="56"/>
      <c r="R951" s="56"/>
      <c r="S951" s="56"/>
      <c r="T951" s="56"/>
      <c r="U951" s="56"/>
      <c r="V951" s="56"/>
      <c r="W951" s="56"/>
      <c r="X951" s="56"/>
      <c r="Y951" s="56"/>
      <c r="Z951" s="56"/>
    </row>
    <row r="952" spans="1:26" ht="15.75" customHeight="1">
      <c r="A952" s="56"/>
      <c r="B952" s="56"/>
      <c r="C952" s="56"/>
      <c r="D952" s="56"/>
      <c r="E952" s="70"/>
      <c r="F952" s="70"/>
      <c r="G952" s="56"/>
      <c r="H952" s="56"/>
      <c r="I952" s="56"/>
      <c r="J952" s="56"/>
      <c r="K952" s="56"/>
      <c r="L952" s="56"/>
      <c r="M952" s="56"/>
      <c r="N952" s="56"/>
      <c r="O952" s="56"/>
      <c r="P952" s="56"/>
      <c r="Q952" s="56"/>
      <c r="R952" s="56"/>
      <c r="S952" s="56"/>
      <c r="T952" s="56"/>
      <c r="U952" s="56"/>
      <c r="V952" s="56"/>
      <c r="W952" s="56"/>
      <c r="X952" s="56"/>
      <c r="Y952" s="56"/>
      <c r="Z952" s="56"/>
    </row>
    <row r="953" spans="1:26" ht="15.75" customHeight="1">
      <c r="A953" s="56"/>
      <c r="B953" s="56"/>
      <c r="C953" s="56"/>
      <c r="D953" s="56"/>
      <c r="E953" s="70"/>
      <c r="F953" s="70"/>
      <c r="G953" s="56"/>
      <c r="H953" s="56"/>
      <c r="I953" s="56"/>
      <c r="J953" s="56"/>
      <c r="K953" s="56"/>
      <c r="L953" s="56"/>
      <c r="M953" s="56"/>
      <c r="N953" s="56"/>
      <c r="O953" s="56"/>
      <c r="P953" s="56"/>
      <c r="Q953" s="56"/>
      <c r="R953" s="56"/>
      <c r="S953" s="56"/>
      <c r="T953" s="56"/>
      <c r="U953" s="56"/>
      <c r="V953" s="56"/>
      <c r="W953" s="56"/>
      <c r="X953" s="56"/>
      <c r="Y953" s="56"/>
      <c r="Z953" s="56"/>
    </row>
    <row r="954" spans="1:26" ht="15.75" customHeight="1">
      <c r="A954" s="56"/>
      <c r="B954" s="56"/>
      <c r="C954" s="56"/>
      <c r="D954" s="56"/>
      <c r="E954" s="70"/>
      <c r="F954" s="70"/>
      <c r="G954" s="56"/>
      <c r="H954" s="56"/>
      <c r="I954" s="56"/>
      <c r="J954" s="56"/>
      <c r="K954" s="56"/>
      <c r="L954" s="56"/>
      <c r="M954" s="56"/>
      <c r="N954" s="56"/>
      <c r="O954" s="56"/>
      <c r="P954" s="56"/>
      <c r="Q954" s="56"/>
      <c r="R954" s="56"/>
      <c r="S954" s="56"/>
      <c r="T954" s="56"/>
      <c r="U954" s="56"/>
      <c r="V954" s="56"/>
      <c r="W954" s="56"/>
      <c r="X954" s="56"/>
      <c r="Y954" s="56"/>
      <c r="Z954" s="56"/>
    </row>
    <row r="955" spans="1:26" ht="15.75" customHeight="1">
      <c r="A955" s="56"/>
      <c r="B955" s="56"/>
      <c r="C955" s="56"/>
      <c r="D955" s="56"/>
      <c r="E955" s="70"/>
      <c r="F955" s="70"/>
      <c r="G955" s="56"/>
      <c r="H955" s="56"/>
      <c r="I955" s="56"/>
      <c r="J955" s="56"/>
      <c r="K955" s="56"/>
      <c r="L955" s="56"/>
      <c r="M955" s="56"/>
      <c r="N955" s="56"/>
      <c r="O955" s="56"/>
      <c r="P955" s="56"/>
      <c r="Q955" s="56"/>
      <c r="R955" s="56"/>
      <c r="S955" s="56"/>
      <c r="T955" s="56"/>
      <c r="U955" s="56"/>
      <c r="V955" s="56"/>
      <c r="W955" s="56"/>
      <c r="X955" s="56"/>
      <c r="Y955" s="56"/>
      <c r="Z955" s="56"/>
    </row>
    <row r="956" spans="1:26" ht="15.75" customHeight="1">
      <c r="A956" s="56"/>
      <c r="B956" s="56"/>
      <c r="C956" s="56"/>
      <c r="D956" s="56"/>
      <c r="E956" s="70"/>
      <c r="F956" s="70"/>
      <c r="G956" s="56"/>
      <c r="H956" s="56"/>
      <c r="I956" s="56"/>
      <c r="J956" s="56"/>
      <c r="K956" s="56"/>
      <c r="L956" s="56"/>
      <c r="M956" s="56"/>
      <c r="N956" s="56"/>
      <c r="O956" s="56"/>
      <c r="P956" s="56"/>
      <c r="Q956" s="56"/>
      <c r="R956" s="56"/>
      <c r="S956" s="56"/>
      <c r="T956" s="56"/>
      <c r="U956" s="56"/>
      <c r="V956" s="56"/>
      <c r="W956" s="56"/>
      <c r="X956" s="56"/>
      <c r="Y956" s="56"/>
      <c r="Z956" s="56"/>
    </row>
    <row r="957" spans="1:26" ht="15.75" customHeight="1">
      <c r="A957" s="56"/>
      <c r="B957" s="56"/>
      <c r="C957" s="56"/>
      <c r="D957" s="56"/>
      <c r="E957" s="70"/>
      <c r="F957" s="70"/>
      <c r="G957" s="56"/>
      <c r="H957" s="56"/>
      <c r="I957" s="56"/>
      <c r="J957" s="56"/>
      <c r="K957" s="56"/>
      <c r="L957" s="56"/>
      <c r="M957" s="56"/>
      <c r="N957" s="56"/>
      <c r="O957" s="56"/>
      <c r="P957" s="56"/>
      <c r="Q957" s="56"/>
      <c r="R957" s="56"/>
      <c r="S957" s="56"/>
      <c r="T957" s="56"/>
      <c r="U957" s="56"/>
      <c r="V957" s="56"/>
      <c r="W957" s="56"/>
      <c r="X957" s="56"/>
      <c r="Y957" s="56"/>
      <c r="Z957" s="56"/>
    </row>
    <row r="958" spans="1:26" ht="15.75" customHeight="1">
      <c r="A958" s="56"/>
      <c r="B958" s="56"/>
      <c r="C958" s="56"/>
      <c r="D958" s="56"/>
      <c r="E958" s="70"/>
      <c r="F958" s="70"/>
      <c r="G958" s="56"/>
      <c r="H958" s="56"/>
      <c r="I958" s="56"/>
      <c r="J958" s="56"/>
      <c r="K958" s="56"/>
      <c r="L958" s="56"/>
      <c r="M958" s="56"/>
      <c r="N958" s="56"/>
      <c r="O958" s="56"/>
      <c r="P958" s="56"/>
      <c r="Q958" s="56"/>
      <c r="R958" s="56"/>
      <c r="S958" s="56"/>
      <c r="T958" s="56"/>
      <c r="U958" s="56"/>
      <c r="V958" s="56"/>
      <c r="W958" s="56"/>
      <c r="X958" s="56"/>
      <c r="Y958" s="56"/>
      <c r="Z958" s="56"/>
    </row>
    <row r="959" spans="1:26" ht="15.75" customHeight="1">
      <c r="A959" s="56"/>
      <c r="B959" s="56"/>
      <c r="C959" s="56"/>
      <c r="D959" s="56"/>
      <c r="E959" s="70"/>
      <c r="F959" s="70"/>
      <c r="G959" s="56"/>
      <c r="H959" s="56"/>
      <c r="I959" s="56"/>
      <c r="J959" s="56"/>
      <c r="K959" s="56"/>
      <c r="L959" s="56"/>
      <c r="M959" s="56"/>
      <c r="N959" s="56"/>
      <c r="O959" s="56"/>
      <c r="P959" s="56"/>
      <c r="Q959" s="56"/>
      <c r="R959" s="56"/>
      <c r="S959" s="56"/>
      <c r="T959" s="56"/>
      <c r="U959" s="56"/>
      <c r="V959" s="56"/>
      <c r="W959" s="56"/>
      <c r="X959" s="56"/>
      <c r="Y959" s="56"/>
      <c r="Z959" s="56"/>
    </row>
    <row r="960" spans="1:26" ht="15.75" customHeight="1">
      <c r="A960" s="56"/>
      <c r="B960" s="56"/>
      <c r="C960" s="56"/>
      <c r="D960" s="56"/>
      <c r="E960" s="70"/>
      <c r="F960" s="70"/>
      <c r="G960" s="56"/>
      <c r="H960" s="56"/>
      <c r="I960" s="56"/>
      <c r="J960" s="56"/>
      <c r="K960" s="56"/>
      <c r="L960" s="56"/>
      <c r="M960" s="56"/>
      <c r="N960" s="56"/>
      <c r="O960" s="56"/>
      <c r="P960" s="56"/>
      <c r="Q960" s="56"/>
      <c r="R960" s="56"/>
      <c r="S960" s="56"/>
      <c r="T960" s="56"/>
      <c r="U960" s="56"/>
      <c r="V960" s="56"/>
      <c r="W960" s="56"/>
      <c r="X960" s="56"/>
      <c r="Y960" s="56"/>
      <c r="Z960" s="56"/>
    </row>
    <row r="961" spans="1:26" ht="15.75" customHeight="1">
      <c r="A961" s="56"/>
      <c r="B961" s="56"/>
      <c r="C961" s="56"/>
      <c r="D961" s="56"/>
      <c r="E961" s="70"/>
      <c r="F961" s="70"/>
      <c r="G961" s="56"/>
      <c r="H961" s="56"/>
      <c r="I961" s="56"/>
      <c r="J961" s="56"/>
      <c r="K961" s="56"/>
      <c r="L961" s="56"/>
      <c r="M961" s="56"/>
      <c r="N961" s="56"/>
      <c r="O961" s="56"/>
      <c r="P961" s="56"/>
      <c r="Q961" s="56"/>
      <c r="R961" s="56"/>
      <c r="S961" s="56"/>
      <c r="T961" s="56"/>
      <c r="U961" s="56"/>
      <c r="V961" s="56"/>
      <c r="W961" s="56"/>
      <c r="X961" s="56"/>
      <c r="Y961" s="56"/>
      <c r="Z961" s="56"/>
    </row>
    <row r="962" spans="1:26" ht="15.75" customHeight="1">
      <c r="A962" s="56"/>
      <c r="B962" s="56"/>
      <c r="C962" s="56"/>
      <c r="D962" s="56"/>
      <c r="E962" s="70"/>
      <c r="F962" s="70"/>
      <c r="G962" s="56"/>
      <c r="H962" s="56"/>
      <c r="I962" s="56"/>
      <c r="J962" s="56"/>
      <c r="K962" s="56"/>
      <c r="L962" s="56"/>
      <c r="M962" s="56"/>
      <c r="N962" s="56"/>
      <c r="O962" s="56"/>
      <c r="P962" s="56"/>
      <c r="Q962" s="56"/>
      <c r="R962" s="56"/>
      <c r="S962" s="56"/>
      <c r="T962" s="56"/>
      <c r="U962" s="56"/>
      <c r="V962" s="56"/>
      <c r="W962" s="56"/>
      <c r="X962" s="56"/>
      <c r="Y962" s="56"/>
      <c r="Z962" s="56"/>
    </row>
    <row r="963" spans="1:26" ht="15.75" customHeight="1">
      <c r="A963" s="56"/>
      <c r="B963" s="56"/>
      <c r="C963" s="56"/>
      <c r="D963" s="56"/>
      <c r="E963" s="70"/>
      <c r="F963" s="70"/>
      <c r="G963" s="56"/>
      <c r="H963" s="56"/>
      <c r="I963" s="56"/>
      <c r="J963" s="56"/>
      <c r="K963" s="56"/>
      <c r="L963" s="56"/>
      <c r="M963" s="56"/>
      <c r="N963" s="56"/>
      <c r="O963" s="56"/>
      <c r="P963" s="56"/>
      <c r="Q963" s="56"/>
      <c r="R963" s="56"/>
      <c r="S963" s="56"/>
      <c r="T963" s="56"/>
      <c r="U963" s="56"/>
      <c r="V963" s="56"/>
      <c r="W963" s="56"/>
      <c r="X963" s="56"/>
      <c r="Y963" s="56"/>
      <c r="Z963" s="56"/>
    </row>
    <row r="964" spans="1:26" ht="15.75" customHeight="1">
      <c r="A964" s="56"/>
      <c r="B964" s="56"/>
      <c r="C964" s="56"/>
      <c r="D964" s="56"/>
      <c r="E964" s="70"/>
      <c r="F964" s="70"/>
      <c r="G964" s="56"/>
      <c r="H964" s="56"/>
      <c r="I964" s="56"/>
      <c r="J964" s="56"/>
      <c r="K964" s="56"/>
      <c r="L964" s="56"/>
      <c r="M964" s="56"/>
      <c r="N964" s="56"/>
      <c r="O964" s="56"/>
      <c r="P964" s="56"/>
      <c r="Q964" s="56"/>
      <c r="R964" s="56"/>
      <c r="S964" s="56"/>
      <c r="T964" s="56"/>
      <c r="U964" s="56"/>
      <c r="V964" s="56"/>
      <c r="W964" s="56"/>
      <c r="X964" s="56"/>
      <c r="Y964" s="56"/>
      <c r="Z964" s="56"/>
    </row>
    <row r="965" spans="1:26" ht="15.75" customHeight="1">
      <c r="A965" s="56"/>
      <c r="B965" s="56"/>
      <c r="C965" s="56"/>
      <c r="D965" s="56"/>
      <c r="E965" s="70"/>
      <c r="F965" s="70"/>
      <c r="G965" s="56"/>
      <c r="H965" s="56"/>
      <c r="I965" s="56"/>
      <c r="J965" s="56"/>
      <c r="K965" s="56"/>
      <c r="L965" s="56"/>
      <c r="M965" s="56"/>
      <c r="N965" s="56"/>
      <c r="O965" s="56"/>
      <c r="P965" s="56"/>
      <c r="Q965" s="56"/>
      <c r="R965" s="56"/>
      <c r="S965" s="56"/>
      <c r="T965" s="56"/>
      <c r="U965" s="56"/>
      <c r="V965" s="56"/>
      <c r="W965" s="56"/>
      <c r="X965" s="56"/>
      <c r="Y965" s="56"/>
      <c r="Z965" s="56"/>
    </row>
    <row r="966" spans="1:26" ht="15.75" customHeight="1">
      <c r="A966" s="56"/>
      <c r="B966" s="56"/>
      <c r="C966" s="56"/>
      <c r="D966" s="56"/>
      <c r="E966" s="70"/>
      <c r="F966" s="70"/>
      <c r="G966" s="56"/>
      <c r="H966" s="56"/>
      <c r="I966" s="56"/>
      <c r="J966" s="56"/>
      <c r="K966" s="56"/>
      <c r="L966" s="56"/>
      <c r="M966" s="56"/>
      <c r="N966" s="56"/>
      <c r="O966" s="56"/>
      <c r="P966" s="56"/>
      <c r="Q966" s="56"/>
      <c r="R966" s="56"/>
      <c r="S966" s="56"/>
      <c r="T966" s="56"/>
      <c r="U966" s="56"/>
      <c r="V966" s="56"/>
      <c r="W966" s="56"/>
      <c r="X966" s="56"/>
      <c r="Y966" s="56"/>
      <c r="Z966" s="56"/>
    </row>
    <row r="967" spans="1:26" ht="15.75" customHeight="1">
      <c r="A967" s="56"/>
      <c r="B967" s="56"/>
      <c r="C967" s="56"/>
      <c r="D967" s="56"/>
      <c r="E967" s="70"/>
      <c r="F967" s="70"/>
      <c r="G967" s="56"/>
      <c r="H967" s="56"/>
      <c r="I967" s="56"/>
      <c r="J967" s="56"/>
      <c r="K967" s="56"/>
      <c r="L967" s="56"/>
      <c r="M967" s="56"/>
      <c r="N967" s="56"/>
      <c r="O967" s="56"/>
      <c r="P967" s="56"/>
      <c r="Q967" s="56"/>
      <c r="R967" s="56"/>
      <c r="S967" s="56"/>
      <c r="T967" s="56"/>
      <c r="U967" s="56"/>
      <c r="V967" s="56"/>
      <c r="W967" s="56"/>
      <c r="X967" s="56"/>
      <c r="Y967" s="56"/>
      <c r="Z967" s="56"/>
    </row>
    <row r="968" spans="1:26" ht="15.75" customHeight="1">
      <c r="A968" s="56"/>
      <c r="B968" s="56"/>
      <c r="C968" s="56"/>
      <c r="D968" s="56"/>
      <c r="E968" s="70"/>
      <c r="F968" s="70"/>
      <c r="G968" s="56"/>
      <c r="H968" s="56"/>
      <c r="I968" s="56"/>
      <c r="J968" s="56"/>
      <c r="K968" s="56"/>
      <c r="L968" s="56"/>
      <c r="M968" s="56"/>
      <c r="N968" s="56"/>
      <c r="O968" s="56"/>
      <c r="P968" s="56"/>
      <c r="Q968" s="56"/>
      <c r="R968" s="56"/>
      <c r="S968" s="56"/>
      <c r="T968" s="56"/>
      <c r="U968" s="56"/>
      <c r="V968" s="56"/>
      <c r="W968" s="56"/>
      <c r="X968" s="56"/>
      <c r="Y968" s="56"/>
      <c r="Z968" s="56"/>
    </row>
    <row r="969" spans="1:26" ht="15.75" customHeight="1">
      <c r="A969" s="56"/>
      <c r="B969" s="56"/>
      <c r="C969" s="56"/>
      <c r="D969" s="56"/>
      <c r="E969" s="70"/>
      <c r="F969" s="70"/>
      <c r="G969" s="56"/>
      <c r="H969" s="56"/>
      <c r="I969" s="56"/>
      <c r="J969" s="56"/>
      <c r="K969" s="56"/>
      <c r="L969" s="56"/>
      <c r="M969" s="56"/>
      <c r="N969" s="56"/>
      <c r="O969" s="56"/>
      <c r="P969" s="56"/>
      <c r="Q969" s="56"/>
      <c r="R969" s="56"/>
      <c r="S969" s="56"/>
      <c r="T969" s="56"/>
      <c r="U969" s="56"/>
      <c r="V969" s="56"/>
      <c r="W969" s="56"/>
      <c r="X969" s="56"/>
      <c r="Y969" s="56"/>
      <c r="Z969" s="56"/>
    </row>
    <row r="970" spans="1:26" ht="15.75" customHeight="1">
      <c r="A970" s="56"/>
      <c r="B970" s="56"/>
      <c r="C970" s="56"/>
      <c r="D970" s="56"/>
      <c r="E970" s="70"/>
      <c r="F970" s="70"/>
      <c r="G970" s="56"/>
      <c r="H970" s="56"/>
      <c r="I970" s="56"/>
      <c r="J970" s="56"/>
      <c r="K970" s="56"/>
      <c r="L970" s="56"/>
      <c r="M970" s="56"/>
      <c r="N970" s="56"/>
      <c r="O970" s="56"/>
      <c r="P970" s="56"/>
      <c r="Q970" s="56"/>
      <c r="R970" s="56"/>
      <c r="S970" s="56"/>
      <c r="T970" s="56"/>
      <c r="U970" s="56"/>
      <c r="V970" s="56"/>
      <c r="W970" s="56"/>
      <c r="X970" s="56"/>
      <c r="Y970" s="56"/>
      <c r="Z970" s="56"/>
    </row>
    <row r="971" spans="1:26" ht="15.75" customHeight="1">
      <c r="A971" s="56"/>
      <c r="B971" s="56"/>
      <c r="C971" s="56"/>
      <c r="D971" s="56"/>
      <c r="E971" s="70"/>
      <c r="F971" s="70"/>
      <c r="G971" s="56"/>
      <c r="H971" s="56"/>
      <c r="I971" s="56"/>
      <c r="J971" s="56"/>
      <c r="K971" s="56"/>
      <c r="L971" s="56"/>
      <c r="M971" s="56"/>
      <c r="N971" s="56"/>
      <c r="O971" s="56"/>
      <c r="P971" s="56"/>
      <c r="Q971" s="56"/>
      <c r="R971" s="56"/>
      <c r="S971" s="56"/>
      <c r="T971" s="56"/>
      <c r="U971" s="56"/>
      <c r="V971" s="56"/>
      <c r="W971" s="56"/>
      <c r="X971" s="56"/>
      <c r="Y971" s="56"/>
      <c r="Z971" s="56"/>
    </row>
    <row r="972" spans="1:26" ht="15.75" customHeight="1">
      <c r="A972" s="56"/>
      <c r="B972" s="56"/>
      <c r="C972" s="56"/>
      <c r="D972" s="56"/>
      <c r="E972" s="70"/>
      <c r="F972" s="70"/>
      <c r="G972" s="56"/>
      <c r="H972" s="56"/>
      <c r="I972" s="56"/>
      <c r="J972" s="56"/>
      <c r="K972" s="56"/>
      <c r="L972" s="56"/>
      <c r="M972" s="56"/>
      <c r="N972" s="56"/>
      <c r="O972" s="56"/>
      <c r="P972" s="56"/>
      <c r="Q972" s="56"/>
      <c r="R972" s="56"/>
      <c r="S972" s="56"/>
      <c r="T972" s="56"/>
      <c r="U972" s="56"/>
      <c r="V972" s="56"/>
      <c r="W972" s="56"/>
      <c r="X972" s="56"/>
      <c r="Y972" s="56"/>
      <c r="Z972" s="56"/>
    </row>
    <row r="973" spans="1:26" ht="15.75" customHeight="1">
      <c r="A973" s="56"/>
      <c r="B973" s="56"/>
      <c r="C973" s="56"/>
      <c r="D973" s="56"/>
      <c r="E973" s="70"/>
      <c r="F973" s="70"/>
      <c r="G973" s="56"/>
      <c r="H973" s="56"/>
      <c r="I973" s="56"/>
      <c r="J973" s="56"/>
      <c r="K973" s="56"/>
      <c r="L973" s="56"/>
      <c r="M973" s="56"/>
      <c r="N973" s="56"/>
      <c r="O973" s="56"/>
      <c r="P973" s="56"/>
      <c r="Q973" s="56"/>
      <c r="R973" s="56"/>
      <c r="S973" s="56"/>
      <c r="T973" s="56"/>
      <c r="U973" s="56"/>
      <c r="V973" s="56"/>
      <c r="W973" s="56"/>
      <c r="X973" s="56"/>
      <c r="Y973" s="56"/>
      <c r="Z973" s="56"/>
    </row>
    <row r="974" spans="1:26" ht="15.75" customHeight="1">
      <c r="A974" s="56"/>
      <c r="B974" s="56"/>
      <c r="C974" s="56"/>
      <c r="D974" s="56"/>
      <c r="E974" s="70"/>
      <c r="F974" s="70"/>
      <c r="G974" s="56"/>
      <c r="H974" s="56"/>
      <c r="I974" s="56"/>
      <c r="J974" s="56"/>
      <c r="K974" s="56"/>
      <c r="L974" s="56"/>
      <c r="M974" s="56"/>
      <c r="N974" s="56"/>
      <c r="O974" s="56"/>
      <c r="P974" s="56"/>
      <c r="Q974" s="56"/>
      <c r="R974" s="56"/>
      <c r="S974" s="56"/>
      <c r="T974" s="56"/>
      <c r="U974" s="56"/>
      <c r="V974" s="56"/>
      <c r="W974" s="56"/>
      <c r="X974" s="56"/>
      <c r="Y974" s="56"/>
      <c r="Z974" s="56"/>
    </row>
    <row r="975" spans="1:26" ht="15.75" customHeight="1">
      <c r="A975" s="56"/>
      <c r="B975" s="56"/>
      <c r="C975" s="56"/>
      <c r="D975" s="56"/>
      <c r="E975" s="70"/>
      <c r="F975" s="70"/>
      <c r="G975" s="56"/>
      <c r="H975" s="56"/>
      <c r="I975" s="56"/>
      <c r="J975" s="56"/>
      <c r="K975" s="56"/>
      <c r="L975" s="56"/>
      <c r="M975" s="56"/>
      <c r="N975" s="56"/>
      <c r="O975" s="56"/>
      <c r="P975" s="56"/>
      <c r="Q975" s="56"/>
      <c r="R975" s="56"/>
      <c r="S975" s="56"/>
      <c r="T975" s="56"/>
      <c r="U975" s="56"/>
      <c r="V975" s="56"/>
      <c r="W975" s="56"/>
      <c r="X975" s="56"/>
      <c r="Y975" s="56"/>
      <c r="Z975" s="56"/>
    </row>
    <row r="976" spans="1:26" ht="15.75" customHeight="1">
      <c r="A976" s="56"/>
      <c r="B976" s="56"/>
      <c r="C976" s="56"/>
      <c r="D976" s="56"/>
      <c r="E976" s="70"/>
      <c r="F976" s="70"/>
      <c r="G976" s="56"/>
      <c r="H976" s="56"/>
      <c r="I976" s="56"/>
      <c r="J976" s="56"/>
      <c r="K976" s="56"/>
      <c r="L976" s="56"/>
      <c r="M976" s="56"/>
      <c r="N976" s="56"/>
      <c r="O976" s="56"/>
      <c r="P976" s="56"/>
      <c r="Q976" s="56"/>
      <c r="R976" s="56"/>
      <c r="S976" s="56"/>
      <c r="T976" s="56"/>
      <c r="U976" s="56"/>
      <c r="V976" s="56"/>
      <c r="W976" s="56"/>
      <c r="X976" s="56"/>
      <c r="Y976" s="56"/>
      <c r="Z976" s="56"/>
    </row>
    <row r="977" spans="1:26" ht="15.75" customHeight="1">
      <c r="A977" s="56"/>
      <c r="B977" s="56"/>
      <c r="C977" s="56"/>
      <c r="D977" s="56"/>
      <c r="E977" s="70"/>
      <c r="F977" s="70"/>
      <c r="G977" s="56"/>
      <c r="H977" s="56"/>
      <c r="I977" s="56"/>
      <c r="J977" s="56"/>
      <c r="K977" s="56"/>
      <c r="L977" s="56"/>
      <c r="M977" s="56"/>
      <c r="N977" s="56"/>
      <c r="O977" s="56"/>
      <c r="P977" s="56"/>
      <c r="Q977" s="56"/>
      <c r="R977" s="56"/>
      <c r="S977" s="56"/>
      <c r="T977" s="56"/>
      <c r="U977" s="56"/>
      <c r="V977" s="56"/>
      <c r="W977" s="56"/>
      <c r="X977" s="56"/>
      <c r="Y977" s="56"/>
      <c r="Z977" s="56"/>
    </row>
    <row r="978" spans="1:26" ht="15.75" customHeight="1">
      <c r="A978" s="56"/>
      <c r="B978" s="56"/>
      <c r="C978" s="56"/>
      <c r="D978" s="56"/>
      <c r="E978" s="70"/>
      <c r="F978" s="70"/>
      <c r="G978" s="56"/>
      <c r="H978" s="56"/>
      <c r="I978" s="56"/>
      <c r="J978" s="56"/>
      <c r="K978" s="56"/>
      <c r="L978" s="56"/>
      <c r="M978" s="56"/>
      <c r="N978" s="56"/>
      <c r="O978" s="56"/>
      <c r="P978" s="56"/>
      <c r="Q978" s="56"/>
      <c r="R978" s="56"/>
      <c r="S978" s="56"/>
      <c r="T978" s="56"/>
      <c r="U978" s="56"/>
      <c r="V978" s="56"/>
      <c r="W978" s="56"/>
      <c r="X978" s="56"/>
      <c r="Y978" s="56"/>
      <c r="Z978" s="56"/>
    </row>
    <row r="979" spans="1:26" ht="15.75" customHeight="1">
      <c r="A979" s="56"/>
      <c r="B979" s="56"/>
      <c r="C979" s="56"/>
      <c r="D979" s="56"/>
      <c r="E979" s="70"/>
      <c r="F979" s="70"/>
      <c r="G979" s="56"/>
      <c r="H979" s="56"/>
      <c r="I979" s="56"/>
      <c r="J979" s="56"/>
      <c r="K979" s="56"/>
      <c r="L979" s="56"/>
      <c r="M979" s="56"/>
      <c r="N979" s="56"/>
      <c r="O979" s="56"/>
      <c r="P979" s="56"/>
      <c r="Q979" s="56"/>
      <c r="R979" s="56"/>
      <c r="S979" s="56"/>
      <c r="T979" s="56"/>
      <c r="U979" s="56"/>
      <c r="V979" s="56"/>
      <c r="W979" s="56"/>
      <c r="X979" s="56"/>
      <c r="Y979" s="56"/>
      <c r="Z979" s="56"/>
    </row>
    <row r="980" spans="1:26" ht="15.75" customHeight="1">
      <c r="A980" s="56"/>
      <c r="B980" s="56"/>
      <c r="C980" s="56"/>
      <c r="D980" s="56"/>
      <c r="E980" s="70"/>
      <c r="F980" s="70"/>
      <c r="G980" s="56"/>
      <c r="H980" s="56"/>
      <c r="I980" s="56"/>
      <c r="J980" s="56"/>
      <c r="K980" s="56"/>
      <c r="L980" s="56"/>
      <c r="M980" s="56"/>
      <c r="N980" s="56"/>
      <c r="O980" s="56"/>
      <c r="P980" s="56"/>
      <c r="Q980" s="56"/>
      <c r="R980" s="56"/>
      <c r="S980" s="56"/>
      <c r="T980" s="56"/>
      <c r="U980" s="56"/>
      <c r="V980" s="56"/>
      <c r="W980" s="56"/>
      <c r="X980" s="56"/>
      <c r="Y980" s="56"/>
      <c r="Z980" s="56"/>
    </row>
    <row r="981" spans="1:26" ht="15.75" customHeight="1">
      <c r="A981" s="56"/>
      <c r="B981" s="56"/>
      <c r="C981" s="56"/>
      <c r="D981" s="56"/>
      <c r="E981" s="70"/>
      <c r="F981" s="70"/>
      <c r="G981" s="56"/>
      <c r="H981" s="56"/>
      <c r="I981" s="56"/>
      <c r="J981" s="56"/>
      <c r="K981" s="56"/>
      <c r="L981" s="56"/>
      <c r="M981" s="56"/>
      <c r="N981" s="56"/>
      <c r="O981" s="56"/>
      <c r="P981" s="56"/>
      <c r="Q981" s="56"/>
      <c r="R981" s="56"/>
      <c r="S981" s="56"/>
      <c r="T981" s="56"/>
      <c r="U981" s="56"/>
      <c r="V981" s="56"/>
      <c r="W981" s="56"/>
      <c r="X981" s="56"/>
      <c r="Y981" s="56"/>
      <c r="Z981" s="56"/>
    </row>
    <row r="982" spans="1:26" ht="15.75" customHeight="1">
      <c r="A982" s="56"/>
      <c r="B982" s="56"/>
      <c r="C982" s="56"/>
      <c r="D982" s="56"/>
      <c r="E982" s="70"/>
      <c r="F982" s="70"/>
      <c r="G982" s="56"/>
      <c r="H982" s="56"/>
      <c r="I982" s="56"/>
      <c r="J982" s="56"/>
      <c r="K982" s="56"/>
      <c r="L982" s="56"/>
      <c r="M982" s="56"/>
      <c r="N982" s="56"/>
      <c r="O982" s="56"/>
      <c r="P982" s="56"/>
      <c r="Q982" s="56"/>
      <c r="R982" s="56"/>
      <c r="S982" s="56"/>
      <c r="T982" s="56"/>
      <c r="U982" s="56"/>
      <c r="V982" s="56"/>
      <c r="W982" s="56"/>
      <c r="X982" s="56"/>
      <c r="Y982" s="56"/>
      <c r="Z982" s="56"/>
    </row>
    <row r="983" spans="1:26" ht="15.75" customHeight="1">
      <c r="A983" s="56"/>
      <c r="B983" s="56"/>
      <c r="C983" s="56"/>
      <c r="D983" s="56"/>
      <c r="E983" s="70"/>
      <c r="F983" s="70"/>
      <c r="G983" s="56"/>
      <c r="H983" s="56"/>
      <c r="I983" s="56"/>
      <c r="J983" s="56"/>
      <c r="K983" s="56"/>
      <c r="L983" s="56"/>
      <c r="M983" s="56"/>
      <c r="N983" s="56"/>
      <c r="O983" s="56"/>
      <c r="P983" s="56"/>
      <c r="Q983" s="56"/>
      <c r="R983" s="56"/>
      <c r="S983" s="56"/>
      <c r="T983" s="56"/>
      <c r="U983" s="56"/>
      <c r="V983" s="56"/>
      <c r="W983" s="56"/>
      <c r="X983" s="56"/>
      <c r="Y983" s="56"/>
      <c r="Z983" s="56"/>
    </row>
    <row r="984" spans="1:26" ht="15.75" customHeight="1">
      <c r="A984" s="56"/>
      <c r="B984" s="56"/>
      <c r="C984" s="56"/>
      <c r="D984" s="56"/>
      <c r="E984" s="70"/>
      <c r="F984" s="70"/>
      <c r="G984" s="56"/>
      <c r="H984" s="56"/>
      <c r="I984" s="56"/>
      <c r="J984" s="56"/>
      <c r="K984" s="56"/>
      <c r="L984" s="56"/>
      <c r="M984" s="56"/>
      <c r="N984" s="56"/>
      <c r="O984" s="56"/>
      <c r="P984" s="56"/>
      <c r="Q984" s="56"/>
      <c r="R984" s="56"/>
      <c r="S984" s="56"/>
      <c r="T984" s="56"/>
      <c r="U984" s="56"/>
      <c r="V984" s="56"/>
      <c r="W984" s="56"/>
      <c r="X984" s="56"/>
      <c r="Y984" s="56"/>
      <c r="Z984" s="56"/>
    </row>
    <row r="985" spans="1:26" ht="15.75" customHeight="1">
      <c r="A985" s="56"/>
      <c r="B985" s="56"/>
      <c r="C985" s="56"/>
      <c r="D985" s="56"/>
      <c r="E985" s="70"/>
      <c r="F985" s="70"/>
      <c r="G985" s="56"/>
      <c r="H985" s="56"/>
      <c r="I985" s="56"/>
      <c r="J985" s="56"/>
      <c r="K985" s="56"/>
      <c r="L985" s="56"/>
      <c r="M985" s="56"/>
      <c r="N985" s="56"/>
      <c r="O985" s="56"/>
      <c r="P985" s="56"/>
      <c r="Q985" s="56"/>
      <c r="R985" s="56"/>
      <c r="S985" s="56"/>
      <c r="T985" s="56"/>
      <c r="U985" s="56"/>
      <c r="V985" s="56"/>
      <c r="W985" s="56"/>
      <c r="X985" s="56"/>
      <c r="Y985" s="56"/>
      <c r="Z985" s="56"/>
    </row>
    <row r="986" spans="1:26" ht="15.75" customHeight="1">
      <c r="A986" s="56"/>
      <c r="B986" s="56"/>
      <c r="C986" s="56"/>
      <c r="D986" s="56"/>
      <c r="E986" s="70"/>
      <c r="F986" s="70"/>
      <c r="G986" s="56"/>
      <c r="H986" s="56"/>
      <c r="I986" s="56"/>
      <c r="J986" s="56"/>
      <c r="K986" s="56"/>
      <c r="L986" s="56"/>
      <c r="M986" s="56"/>
      <c r="N986" s="56"/>
      <c r="O986" s="56"/>
      <c r="P986" s="56"/>
      <c r="Q986" s="56"/>
      <c r="R986" s="56"/>
      <c r="S986" s="56"/>
      <c r="T986" s="56"/>
      <c r="U986" s="56"/>
      <c r="V986" s="56"/>
      <c r="W986" s="56"/>
      <c r="X986" s="56"/>
      <c r="Y986" s="56"/>
      <c r="Z986" s="56"/>
    </row>
    <row r="987" spans="1:26" ht="15.75" customHeight="1">
      <c r="A987" s="56"/>
      <c r="B987" s="56"/>
      <c r="C987" s="56"/>
      <c r="D987" s="56"/>
      <c r="E987" s="70"/>
      <c r="F987" s="70"/>
      <c r="G987" s="56"/>
      <c r="H987" s="56"/>
      <c r="I987" s="56"/>
      <c r="J987" s="56"/>
      <c r="K987" s="56"/>
      <c r="L987" s="56"/>
      <c r="M987" s="56"/>
      <c r="N987" s="56"/>
      <c r="O987" s="56"/>
      <c r="P987" s="56"/>
      <c r="Q987" s="56"/>
      <c r="R987" s="56"/>
      <c r="S987" s="56"/>
      <c r="T987" s="56"/>
      <c r="U987" s="56"/>
      <c r="V987" s="56"/>
      <c r="W987" s="56"/>
      <c r="X987" s="56"/>
      <c r="Y987" s="56"/>
      <c r="Z987" s="56"/>
    </row>
    <row r="988" spans="1:26" ht="15.75" customHeight="1">
      <c r="A988" s="56"/>
      <c r="B988" s="56"/>
      <c r="C988" s="56"/>
      <c r="D988" s="56"/>
      <c r="E988" s="70"/>
      <c r="F988" s="70"/>
      <c r="G988" s="56"/>
      <c r="H988" s="56"/>
      <c r="I988" s="56"/>
      <c r="J988" s="56"/>
      <c r="K988" s="56"/>
      <c r="L988" s="56"/>
      <c r="M988" s="56"/>
      <c r="N988" s="56"/>
      <c r="O988" s="56"/>
      <c r="P988" s="56"/>
      <c r="Q988" s="56"/>
      <c r="R988" s="56"/>
      <c r="S988" s="56"/>
      <c r="T988" s="56"/>
      <c r="U988" s="56"/>
      <c r="V988" s="56"/>
      <c r="W988" s="56"/>
      <c r="X988" s="56"/>
      <c r="Y988" s="56"/>
      <c r="Z988" s="56"/>
    </row>
    <row r="989" spans="1:26" ht="15.75" customHeight="1">
      <c r="A989" s="56"/>
      <c r="B989" s="56"/>
      <c r="C989" s="56"/>
      <c r="D989" s="56"/>
      <c r="E989" s="70"/>
      <c r="F989" s="70"/>
      <c r="G989" s="56"/>
      <c r="H989" s="56"/>
      <c r="I989" s="56"/>
      <c r="J989" s="56"/>
      <c r="K989" s="56"/>
      <c r="L989" s="56"/>
      <c r="M989" s="56"/>
      <c r="N989" s="56"/>
      <c r="O989" s="56"/>
      <c r="P989" s="56"/>
      <c r="Q989" s="56"/>
      <c r="R989" s="56"/>
      <c r="S989" s="56"/>
      <c r="T989" s="56"/>
      <c r="U989" s="56"/>
      <c r="V989" s="56"/>
      <c r="W989" s="56"/>
      <c r="X989" s="56"/>
      <c r="Y989" s="56"/>
      <c r="Z989" s="56"/>
    </row>
    <row r="990" spans="1:26" ht="15.75" customHeight="1">
      <c r="A990" s="56"/>
      <c r="B990" s="56"/>
      <c r="C990" s="56"/>
      <c r="D990" s="56"/>
      <c r="E990" s="70"/>
      <c r="F990" s="70"/>
      <c r="G990" s="56"/>
      <c r="H990" s="56"/>
      <c r="I990" s="56"/>
      <c r="J990" s="56"/>
      <c r="K990" s="56"/>
      <c r="L990" s="56"/>
      <c r="M990" s="56"/>
      <c r="N990" s="56"/>
      <c r="O990" s="56"/>
      <c r="P990" s="56"/>
      <c r="Q990" s="56"/>
      <c r="R990" s="56"/>
      <c r="S990" s="56"/>
      <c r="T990" s="56"/>
      <c r="U990" s="56"/>
      <c r="V990" s="56"/>
      <c r="W990" s="56"/>
      <c r="X990" s="56"/>
      <c r="Y990" s="56"/>
      <c r="Z990" s="56"/>
    </row>
    <row r="991" spans="1:26" ht="15.75" customHeight="1">
      <c r="A991" s="56"/>
      <c r="B991" s="56"/>
      <c r="C991" s="56"/>
      <c r="D991" s="56"/>
      <c r="E991" s="70"/>
      <c r="F991" s="70"/>
      <c r="G991" s="56"/>
      <c r="H991" s="56"/>
      <c r="I991" s="56"/>
      <c r="J991" s="56"/>
      <c r="K991" s="56"/>
      <c r="L991" s="56"/>
      <c r="M991" s="56"/>
      <c r="N991" s="56"/>
      <c r="O991" s="56"/>
      <c r="P991" s="56"/>
      <c r="Q991" s="56"/>
      <c r="R991" s="56"/>
      <c r="S991" s="56"/>
      <c r="T991" s="56"/>
      <c r="U991" s="56"/>
      <c r="V991" s="56"/>
      <c r="W991" s="56"/>
      <c r="X991" s="56"/>
      <c r="Y991" s="56"/>
      <c r="Z991" s="56"/>
    </row>
    <row r="992" spans="1:26" ht="15.75" customHeight="1">
      <c r="A992" s="56"/>
      <c r="B992" s="56"/>
      <c r="C992" s="56"/>
      <c r="D992" s="56"/>
      <c r="E992" s="70"/>
      <c r="F992" s="70"/>
      <c r="G992" s="56"/>
      <c r="H992" s="56"/>
      <c r="I992" s="56"/>
      <c r="J992" s="56"/>
      <c r="K992" s="56"/>
      <c r="L992" s="56"/>
      <c r="M992" s="56"/>
      <c r="N992" s="56"/>
      <c r="O992" s="56"/>
      <c r="P992" s="56"/>
      <c r="Q992" s="56"/>
      <c r="R992" s="56"/>
      <c r="S992" s="56"/>
      <c r="T992" s="56"/>
      <c r="U992" s="56"/>
      <c r="V992" s="56"/>
      <c r="W992" s="56"/>
      <c r="X992" s="56"/>
      <c r="Y992" s="56"/>
      <c r="Z992" s="56"/>
    </row>
    <row r="993" spans="1:26" ht="15.75" customHeight="1">
      <c r="A993" s="56"/>
      <c r="B993" s="56"/>
      <c r="C993" s="56"/>
      <c r="D993" s="56"/>
      <c r="E993" s="70"/>
      <c r="F993" s="70"/>
      <c r="G993" s="56"/>
      <c r="H993" s="56"/>
      <c r="I993" s="56"/>
      <c r="J993" s="56"/>
      <c r="K993" s="56"/>
      <c r="L993" s="56"/>
      <c r="M993" s="56"/>
      <c r="N993" s="56"/>
      <c r="O993" s="56"/>
      <c r="P993" s="56"/>
      <c r="Q993" s="56"/>
      <c r="R993" s="56"/>
      <c r="S993" s="56"/>
      <c r="T993" s="56"/>
      <c r="U993" s="56"/>
      <c r="V993" s="56"/>
      <c r="W993" s="56"/>
      <c r="X993" s="56"/>
      <c r="Y993" s="56"/>
      <c r="Z993" s="56"/>
    </row>
    <row r="994" spans="1:26" ht="15.75" customHeight="1">
      <c r="A994" s="56"/>
      <c r="B994" s="56"/>
      <c r="C994" s="56"/>
      <c r="D994" s="56"/>
      <c r="E994" s="70"/>
      <c r="F994" s="70"/>
      <c r="G994" s="56"/>
      <c r="H994" s="56"/>
      <c r="I994" s="56"/>
      <c r="J994" s="56"/>
      <c r="K994" s="56"/>
      <c r="L994" s="56"/>
      <c r="M994" s="56"/>
      <c r="N994" s="56"/>
      <c r="O994" s="56"/>
      <c r="P994" s="56"/>
      <c r="Q994" s="56"/>
      <c r="R994" s="56"/>
      <c r="S994" s="56"/>
      <c r="T994" s="56"/>
      <c r="U994" s="56"/>
      <c r="V994" s="56"/>
      <c r="W994" s="56"/>
      <c r="X994" s="56"/>
      <c r="Y994" s="56"/>
      <c r="Z994" s="56"/>
    </row>
    <row r="995" spans="1:26" ht="15.75" customHeight="1">
      <c r="A995" s="56"/>
      <c r="B995" s="56"/>
      <c r="C995" s="56"/>
      <c r="D995" s="56"/>
      <c r="E995" s="70"/>
      <c r="F995" s="70"/>
      <c r="G995" s="56"/>
      <c r="H995" s="56"/>
      <c r="I995" s="56"/>
      <c r="J995" s="56"/>
      <c r="K995" s="56"/>
      <c r="L995" s="56"/>
      <c r="M995" s="56"/>
      <c r="N995" s="56"/>
      <c r="O995" s="56"/>
      <c r="P995" s="56"/>
      <c r="Q995" s="56"/>
      <c r="R995" s="56"/>
      <c r="S995" s="56"/>
      <c r="T995" s="56"/>
      <c r="U995" s="56"/>
      <c r="V995" s="56"/>
      <c r="W995" s="56"/>
      <c r="X995" s="56"/>
      <c r="Y995" s="56"/>
      <c r="Z995" s="56"/>
    </row>
    <row r="996" spans="1:26" ht="15.75" customHeight="1">
      <c r="A996" s="56"/>
      <c r="B996" s="56"/>
      <c r="C996" s="56"/>
      <c r="D996" s="56"/>
      <c r="E996" s="70"/>
      <c r="F996" s="70"/>
      <c r="G996" s="56"/>
      <c r="H996" s="56"/>
      <c r="I996" s="56"/>
      <c r="J996" s="56"/>
      <c r="K996" s="56"/>
      <c r="L996" s="56"/>
      <c r="M996" s="56"/>
      <c r="N996" s="56"/>
      <c r="O996" s="56"/>
      <c r="P996" s="56"/>
      <c r="Q996" s="56"/>
      <c r="R996" s="56"/>
      <c r="S996" s="56"/>
      <c r="T996" s="56"/>
      <c r="U996" s="56"/>
      <c r="V996" s="56"/>
      <c r="W996" s="56"/>
      <c r="X996" s="56"/>
      <c r="Y996" s="56"/>
      <c r="Z996" s="56"/>
    </row>
    <row r="997" spans="1:26" ht="15.75" customHeight="1">
      <c r="A997" s="56"/>
      <c r="B997" s="56"/>
      <c r="C997" s="56"/>
      <c r="D997" s="56"/>
      <c r="E997" s="70"/>
      <c r="F997" s="70"/>
      <c r="G997" s="56"/>
      <c r="H997" s="56"/>
      <c r="I997" s="56"/>
      <c r="J997" s="56"/>
      <c r="K997" s="56"/>
      <c r="L997" s="56"/>
      <c r="M997" s="56"/>
      <c r="N997" s="56"/>
      <c r="O997" s="56"/>
      <c r="P997" s="56"/>
      <c r="Q997" s="56"/>
      <c r="R997" s="56"/>
      <c r="S997" s="56"/>
      <c r="T997" s="56"/>
      <c r="U997" s="56"/>
      <c r="V997" s="56"/>
      <c r="W997" s="56"/>
      <c r="X997" s="56"/>
      <c r="Y997" s="56"/>
      <c r="Z997" s="56"/>
    </row>
    <row r="998" spans="1:26" ht="15.75" customHeight="1">
      <c r="A998" s="56"/>
      <c r="B998" s="56"/>
      <c r="C998" s="56"/>
      <c r="D998" s="56"/>
      <c r="E998" s="70"/>
      <c r="F998" s="70"/>
      <c r="G998" s="56"/>
      <c r="H998" s="56"/>
      <c r="I998" s="56"/>
      <c r="J998" s="56"/>
      <c r="K998" s="56"/>
      <c r="L998" s="56"/>
      <c r="M998" s="56"/>
      <c r="N998" s="56"/>
      <c r="O998" s="56"/>
      <c r="P998" s="56"/>
      <c r="Q998" s="56"/>
      <c r="R998" s="56"/>
      <c r="S998" s="56"/>
      <c r="T998" s="56"/>
      <c r="U998" s="56"/>
      <c r="V998" s="56"/>
      <c r="W998" s="56"/>
      <c r="X998" s="56"/>
      <c r="Y998" s="56"/>
      <c r="Z998" s="56"/>
    </row>
    <row r="999" spans="1:26" ht="15.75" customHeight="1">
      <c r="A999" s="56"/>
      <c r="B999" s="56"/>
      <c r="C999" s="56"/>
      <c r="D999" s="56"/>
      <c r="E999" s="70"/>
      <c r="F999" s="70"/>
      <c r="G999" s="56"/>
      <c r="H999" s="56"/>
      <c r="I999" s="56"/>
      <c r="J999" s="56"/>
      <c r="K999" s="56"/>
      <c r="L999" s="56"/>
      <c r="M999" s="56"/>
      <c r="N999" s="56"/>
      <c r="O999" s="56"/>
      <c r="P999" s="56"/>
      <c r="Q999" s="56"/>
      <c r="R999" s="56"/>
      <c r="S999" s="56"/>
      <c r="T999" s="56"/>
      <c r="U999" s="56"/>
      <c r="V999" s="56"/>
      <c r="W999" s="56"/>
      <c r="X999" s="56"/>
      <c r="Y999" s="56"/>
      <c r="Z999" s="56"/>
    </row>
    <row r="1000" spans="1:26" ht="15.75" customHeight="1">
      <c r="A1000" s="56"/>
      <c r="B1000" s="56"/>
      <c r="C1000" s="56"/>
      <c r="D1000" s="56"/>
      <c r="E1000" s="70"/>
      <c r="F1000" s="70"/>
      <c r="G1000" s="56"/>
      <c r="H1000" s="56"/>
      <c r="I1000" s="56"/>
      <c r="J1000" s="56"/>
      <c r="K1000" s="56"/>
      <c r="L1000" s="56"/>
      <c r="M1000" s="56"/>
      <c r="N1000" s="56"/>
      <c r="O1000" s="56"/>
      <c r="P1000" s="56"/>
      <c r="Q1000" s="56"/>
      <c r="R1000" s="56"/>
      <c r="S1000" s="56"/>
      <c r="T1000" s="56"/>
      <c r="U1000" s="56"/>
      <c r="V1000" s="56"/>
      <c r="W1000" s="56"/>
      <c r="X1000" s="56"/>
      <c r="Y1000" s="56"/>
      <c r="Z1000" s="56"/>
    </row>
    <row r="1001" spans="1:26" ht="15.75" customHeight="1">
      <c r="A1001" s="56"/>
      <c r="B1001" s="56"/>
      <c r="C1001" s="56"/>
      <c r="D1001" s="56"/>
      <c r="E1001" s="70"/>
      <c r="F1001" s="70"/>
      <c r="G1001" s="56"/>
      <c r="H1001" s="56"/>
      <c r="I1001" s="56"/>
      <c r="J1001" s="56"/>
      <c r="K1001" s="56"/>
      <c r="L1001" s="56"/>
      <c r="M1001" s="56"/>
      <c r="N1001" s="56"/>
      <c r="O1001" s="56"/>
      <c r="P1001" s="56"/>
      <c r="Q1001" s="56"/>
      <c r="R1001" s="56"/>
      <c r="S1001" s="56"/>
      <c r="T1001" s="56"/>
      <c r="U1001" s="56"/>
      <c r="V1001" s="56"/>
      <c r="W1001" s="56"/>
      <c r="X1001" s="56"/>
      <c r="Y1001" s="56"/>
      <c r="Z1001" s="56"/>
    </row>
  </sheetData>
  <mergeCells count="3">
    <mergeCell ref="G10:G13"/>
    <mergeCell ref="A1:G1"/>
    <mergeCell ref="A2:G2"/>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2:Y999"/>
  <sheetViews>
    <sheetView workbookViewId="0">
      <selection activeCell="B23" sqref="B23"/>
    </sheetView>
  </sheetViews>
  <sheetFormatPr defaultColWidth="12.625" defaultRowHeight="15" customHeight="1"/>
  <cols>
    <col min="1" max="1" width="5.125" style="72" customWidth="1"/>
    <col min="2" max="2" width="35.75" style="72" customWidth="1"/>
    <col min="3" max="3" width="23.5" style="72" customWidth="1"/>
    <col min="4" max="4" width="15.25" style="72" customWidth="1"/>
    <col min="5" max="5" width="3.25" style="72" customWidth="1"/>
    <col min="6" max="6" width="3.5" style="72" bestFit="1" customWidth="1"/>
    <col min="7" max="7" width="24.125" style="72" bestFit="1" customWidth="1"/>
    <col min="8" max="8" width="14" style="72" bestFit="1" customWidth="1"/>
    <col min="9" max="9" width="16" style="72" bestFit="1" customWidth="1"/>
    <col min="10" max="10" width="10.25" style="72" customWidth="1"/>
    <col min="11" max="25" width="8.625" style="72" customWidth="1"/>
    <col min="26" max="16384" width="12.625" style="72"/>
  </cols>
  <sheetData>
    <row r="2" spans="1:25" ht="15" customHeight="1">
      <c r="A2" s="554" t="s">
        <v>1317</v>
      </c>
      <c r="B2" s="554"/>
      <c r="C2" s="554"/>
      <c r="D2" s="554"/>
      <c r="F2" s="554" t="s">
        <v>1318</v>
      </c>
      <c r="G2" s="554"/>
      <c r="H2" s="554"/>
      <c r="I2" s="554"/>
      <c r="J2" s="554"/>
    </row>
    <row r="3" spans="1:25" ht="15.6" customHeight="1">
      <c r="A3" s="555" t="s">
        <v>1319</v>
      </c>
      <c r="B3" s="555"/>
      <c r="C3" s="555"/>
      <c r="D3" s="555"/>
      <c r="E3" s="56"/>
      <c r="F3" s="555" t="s">
        <v>4316</v>
      </c>
      <c r="G3" s="555"/>
      <c r="H3" s="555"/>
      <c r="I3" s="555"/>
      <c r="J3" s="555"/>
      <c r="K3" s="56"/>
      <c r="L3" s="56"/>
      <c r="M3" s="56"/>
      <c r="N3" s="56"/>
      <c r="O3" s="56"/>
      <c r="P3" s="56"/>
      <c r="Q3" s="56"/>
      <c r="R3" s="56"/>
      <c r="S3" s="56"/>
      <c r="T3" s="56"/>
      <c r="U3" s="56"/>
      <c r="V3" s="56"/>
      <c r="W3" s="56"/>
      <c r="X3" s="56"/>
      <c r="Y3" s="56"/>
    </row>
    <row r="4" spans="1:25" ht="15.75">
      <c r="A4" s="55"/>
      <c r="B4" s="56"/>
      <c r="C4" s="556" t="s">
        <v>1287</v>
      </c>
      <c r="D4" s="556"/>
      <c r="E4" s="56"/>
      <c r="F4" s="56"/>
      <c r="G4" s="56"/>
      <c r="H4" s="56"/>
      <c r="I4" s="556" t="s">
        <v>1287</v>
      </c>
      <c r="J4" s="556"/>
      <c r="K4" s="56"/>
      <c r="L4" s="56"/>
      <c r="M4" s="56"/>
      <c r="N4" s="56"/>
      <c r="O4" s="56"/>
      <c r="P4" s="56"/>
      <c r="Q4" s="56"/>
      <c r="R4" s="56"/>
      <c r="S4" s="56"/>
      <c r="T4" s="56"/>
      <c r="U4" s="56"/>
      <c r="V4" s="56"/>
      <c r="W4" s="56"/>
      <c r="X4" s="56"/>
      <c r="Y4" s="56"/>
    </row>
    <row r="5" spans="1:25" ht="15.75">
      <c r="A5" s="80" t="s">
        <v>66</v>
      </c>
      <c r="B5" s="80" t="s">
        <v>29</v>
      </c>
      <c r="C5" s="80" t="s">
        <v>67</v>
      </c>
      <c r="D5" s="80" t="s">
        <v>45</v>
      </c>
      <c r="E5" s="56"/>
      <c r="F5" s="73" t="s">
        <v>66</v>
      </c>
      <c r="G5" s="73" t="s">
        <v>110</v>
      </c>
      <c r="H5" s="73" t="s">
        <v>111</v>
      </c>
      <c r="I5" s="74" t="s">
        <v>45</v>
      </c>
      <c r="J5" s="73" t="s">
        <v>44</v>
      </c>
      <c r="K5" s="56"/>
      <c r="L5" s="56"/>
      <c r="M5" s="56"/>
      <c r="N5" s="56"/>
      <c r="O5" s="56"/>
      <c r="P5" s="56"/>
      <c r="Q5" s="56"/>
      <c r="R5" s="56"/>
      <c r="S5" s="56"/>
      <c r="T5" s="56"/>
      <c r="U5" s="56"/>
      <c r="V5" s="56"/>
      <c r="W5" s="56"/>
      <c r="X5" s="56"/>
      <c r="Y5" s="56"/>
    </row>
    <row r="6" spans="1:25" ht="17.45" customHeight="1">
      <c r="A6" s="80" t="s">
        <v>15</v>
      </c>
      <c r="B6" s="81" t="s">
        <v>125</v>
      </c>
      <c r="C6" s="80"/>
      <c r="D6" s="80"/>
      <c r="E6" s="56"/>
      <c r="F6" s="75">
        <v>1</v>
      </c>
      <c r="G6" s="76" t="s">
        <v>112</v>
      </c>
      <c r="H6" s="75" t="s">
        <v>113</v>
      </c>
      <c r="I6" s="77">
        <f>D16</f>
        <v>4004148000</v>
      </c>
      <c r="J6" s="75" t="s">
        <v>114</v>
      </c>
      <c r="K6" s="56"/>
      <c r="L6" s="56"/>
      <c r="M6" s="56"/>
      <c r="N6" s="56"/>
      <c r="O6" s="56"/>
      <c r="P6" s="56"/>
      <c r="Q6" s="56"/>
      <c r="R6" s="56"/>
      <c r="S6" s="56"/>
      <c r="T6" s="56"/>
      <c r="U6" s="56"/>
      <c r="V6" s="56"/>
      <c r="W6" s="56"/>
      <c r="X6" s="56"/>
      <c r="Y6" s="56"/>
    </row>
    <row r="7" spans="1:25" ht="15.75">
      <c r="A7" s="82">
        <v>1</v>
      </c>
      <c r="B7" s="83" t="s">
        <v>126</v>
      </c>
      <c r="C7" s="82" t="s">
        <v>127</v>
      </c>
      <c r="D7" s="84">
        <f>Actors.I.IV!G8</f>
        <v>8</v>
      </c>
      <c r="E7" s="56"/>
      <c r="F7" s="75">
        <v>2</v>
      </c>
      <c r="G7" s="76" t="s">
        <v>115</v>
      </c>
      <c r="H7" s="75" t="s">
        <v>116</v>
      </c>
      <c r="I7" s="77">
        <f>ROUND(I6*0.65,-3)</f>
        <v>2602696000</v>
      </c>
      <c r="J7" s="75" t="s">
        <v>117</v>
      </c>
      <c r="K7" s="56"/>
      <c r="L7" s="56"/>
      <c r="M7" s="56"/>
      <c r="N7" s="56"/>
      <c r="O7" s="56"/>
      <c r="P7" s="56"/>
      <c r="Q7" s="56"/>
      <c r="R7" s="56"/>
      <c r="S7" s="56"/>
      <c r="T7" s="56"/>
      <c r="U7" s="56"/>
      <c r="V7" s="56"/>
      <c r="W7" s="56"/>
      <c r="X7" s="56"/>
      <c r="Y7" s="56"/>
    </row>
    <row r="8" spans="1:25" ht="15.75">
      <c r="A8" s="82">
        <v>2</v>
      </c>
      <c r="B8" s="83" t="s">
        <v>128</v>
      </c>
      <c r="C8" s="82" t="s">
        <v>129</v>
      </c>
      <c r="D8" s="85">
        <f>TH.UC.V!G18</f>
        <v>1673</v>
      </c>
      <c r="E8" s="56"/>
      <c r="F8" s="75">
        <v>3</v>
      </c>
      <c r="G8" s="76" t="s">
        <v>118</v>
      </c>
      <c r="H8" s="75" t="s">
        <v>119</v>
      </c>
      <c r="I8" s="77">
        <f>ROUND((I6+I7)*0.06,-3)</f>
        <v>396411000</v>
      </c>
      <c r="J8" s="75" t="s">
        <v>120</v>
      </c>
      <c r="K8" s="56"/>
      <c r="L8" s="56"/>
      <c r="M8" s="56"/>
      <c r="N8" s="56"/>
      <c r="O8" s="56"/>
      <c r="P8" s="56"/>
      <c r="Q8" s="56"/>
      <c r="R8" s="56"/>
      <c r="S8" s="56"/>
      <c r="T8" s="56"/>
      <c r="U8" s="56"/>
      <c r="V8" s="56"/>
      <c r="W8" s="56"/>
      <c r="X8" s="56"/>
      <c r="Y8" s="56"/>
    </row>
    <row r="9" spans="1:25" ht="15.75">
      <c r="A9" s="82">
        <v>3</v>
      </c>
      <c r="B9" s="83" t="s">
        <v>130</v>
      </c>
      <c r="C9" s="82" t="s">
        <v>131</v>
      </c>
      <c r="D9" s="85">
        <f>SUM(D7:D8)</f>
        <v>1681</v>
      </c>
      <c r="E9" s="56"/>
      <c r="F9" s="75">
        <v>4</v>
      </c>
      <c r="G9" s="76" t="s">
        <v>121</v>
      </c>
      <c r="H9" s="75" t="s">
        <v>122</v>
      </c>
      <c r="I9" s="77">
        <f>ROUND(SUM(I6:I8),-6)</f>
        <v>7003000000</v>
      </c>
      <c r="J9" s="75" t="s">
        <v>123</v>
      </c>
      <c r="K9" s="56"/>
      <c r="L9" s="56"/>
      <c r="M9" s="56"/>
      <c r="N9" s="56"/>
      <c r="O9" s="56"/>
      <c r="P9" s="56"/>
      <c r="Q9" s="56"/>
      <c r="R9" s="56"/>
      <c r="S9" s="56"/>
      <c r="T9" s="56"/>
      <c r="U9" s="56"/>
      <c r="V9" s="56"/>
      <c r="W9" s="56"/>
      <c r="X9" s="56"/>
      <c r="Y9" s="56"/>
    </row>
    <row r="10" spans="1:25" ht="15.75">
      <c r="A10" s="82">
        <v>4</v>
      </c>
      <c r="B10" s="83" t="s">
        <v>132</v>
      </c>
      <c r="C10" s="82" t="s">
        <v>133</v>
      </c>
      <c r="D10" s="84">
        <f>'TCF-3.7.EF.VI.VII'!E19</f>
        <v>1.06</v>
      </c>
      <c r="E10" s="56"/>
      <c r="F10" s="78"/>
      <c r="G10" s="73" t="s">
        <v>28</v>
      </c>
      <c r="H10" s="73" t="s">
        <v>124</v>
      </c>
      <c r="I10" s="79">
        <f>I9</f>
        <v>7003000000</v>
      </c>
      <c r="J10" s="78"/>
      <c r="K10" s="56"/>
      <c r="L10" s="56"/>
      <c r="M10" s="56"/>
      <c r="N10" s="56"/>
      <c r="O10" s="56"/>
      <c r="P10" s="56"/>
      <c r="Q10" s="56"/>
      <c r="R10" s="56"/>
      <c r="S10" s="56"/>
      <c r="T10" s="56"/>
      <c r="U10" s="56"/>
      <c r="V10" s="56"/>
      <c r="W10" s="56"/>
      <c r="X10" s="56"/>
      <c r="Y10" s="56"/>
    </row>
    <row r="11" spans="1:25" ht="15.75">
      <c r="A11" s="82">
        <v>5</v>
      </c>
      <c r="B11" s="83" t="s">
        <v>134</v>
      </c>
      <c r="C11" s="82" t="s">
        <v>135</v>
      </c>
      <c r="D11" s="86">
        <f>'TCF-3.7.EF.VI.VII'!L14</f>
        <v>0.61999999999999988</v>
      </c>
      <c r="E11" s="56"/>
      <c r="F11" s="56"/>
      <c r="G11" s="56"/>
      <c r="H11" s="56"/>
      <c r="I11" s="56"/>
      <c r="J11" s="56"/>
      <c r="K11" s="56"/>
      <c r="L11" s="56"/>
      <c r="M11" s="56"/>
      <c r="N11" s="56"/>
      <c r="O11" s="56"/>
      <c r="P11" s="56"/>
      <c r="Q11" s="56"/>
      <c r="R11" s="56"/>
      <c r="S11" s="56"/>
      <c r="T11" s="56"/>
      <c r="U11" s="56"/>
      <c r="V11" s="56"/>
      <c r="W11" s="56"/>
      <c r="X11" s="56"/>
      <c r="Y11" s="56"/>
    </row>
    <row r="12" spans="1:25" ht="15.75">
      <c r="A12" s="82">
        <v>6</v>
      </c>
      <c r="B12" s="83" t="s">
        <v>136</v>
      </c>
      <c r="C12" s="82" t="s">
        <v>137</v>
      </c>
      <c r="D12" s="85">
        <f>ROUND(D9*D10*D11,2)</f>
        <v>1104.75</v>
      </c>
      <c r="E12" s="56"/>
      <c r="F12" s="56"/>
      <c r="G12" s="56"/>
      <c r="H12" s="56"/>
      <c r="I12" s="56"/>
      <c r="J12" s="56"/>
      <c r="K12" s="56"/>
      <c r="L12" s="56"/>
      <c r="M12" s="56"/>
      <c r="N12" s="56"/>
      <c r="O12" s="56"/>
      <c r="P12" s="56"/>
      <c r="Q12" s="56"/>
      <c r="R12" s="56"/>
      <c r="S12" s="56"/>
      <c r="T12" s="56"/>
      <c r="U12" s="56"/>
      <c r="V12" s="56"/>
      <c r="W12" s="56"/>
      <c r="X12" s="56"/>
      <c r="Y12" s="56"/>
    </row>
    <row r="13" spans="1:25" ht="15.75">
      <c r="A13" s="80" t="s">
        <v>17</v>
      </c>
      <c r="B13" s="81" t="s">
        <v>138</v>
      </c>
      <c r="C13" s="80" t="s">
        <v>139</v>
      </c>
      <c r="D13" s="87">
        <f>'TCF-3.7.EF.VI.VII'!M16</f>
        <v>22.727272727272727</v>
      </c>
      <c r="E13" s="56"/>
      <c r="F13" s="56"/>
      <c r="G13" s="56"/>
      <c r="H13" s="56"/>
      <c r="I13" s="257"/>
      <c r="J13" s="56"/>
      <c r="K13" s="56"/>
      <c r="L13" s="56"/>
      <c r="M13" s="56"/>
      <c r="N13" s="56"/>
      <c r="O13" s="56"/>
      <c r="P13" s="56"/>
      <c r="Q13" s="56"/>
      <c r="R13" s="56"/>
      <c r="S13" s="56"/>
      <c r="T13" s="56"/>
      <c r="U13" s="56"/>
      <c r="V13" s="56"/>
      <c r="W13" s="56"/>
      <c r="X13" s="56"/>
      <c r="Y13" s="56"/>
    </row>
    <row r="14" spans="1:25" ht="15.75">
      <c r="A14" s="80" t="s">
        <v>20</v>
      </c>
      <c r="B14" s="81" t="s">
        <v>140</v>
      </c>
      <c r="C14" s="80" t="s">
        <v>141</v>
      </c>
      <c r="D14" s="88">
        <f>ROUND(10/6*D12,2)</f>
        <v>1841.25</v>
      </c>
      <c r="E14" s="56"/>
      <c r="F14" s="56"/>
      <c r="G14" s="56"/>
      <c r="H14" s="56"/>
      <c r="I14" s="257">
        <v>7000000000</v>
      </c>
      <c r="J14" s="56"/>
      <c r="K14" s="56"/>
      <c r="L14" s="56"/>
      <c r="M14" s="56"/>
      <c r="N14" s="56"/>
      <c r="O14" s="56"/>
      <c r="P14" s="56"/>
      <c r="Q14" s="56"/>
      <c r="R14" s="56"/>
      <c r="S14" s="56"/>
      <c r="T14" s="56"/>
      <c r="U14" s="56"/>
      <c r="V14" s="56"/>
      <c r="W14" s="56"/>
      <c r="X14" s="56"/>
      <c r="Y14" s="56"/>
    </row>
    <row r="15" spans="1:25" ht="15.75">
      <c r="A15" s="80" t="s">
        <v>24</v>
      </c>
      <c r="B15" s="81" t="s">
        <v>142</v>
      </c>
      <c r="C15" s="80" t="s">
        <v>143</v>
      </c>
      <c r="D15" s="210">
        <f>Luong!E15</f>
        <v>68347.40625</v>
      </c>
      <c r="E15" s="56"/>
      <c r="F15" s="56"/>
      <c r="G15" s="56"/>
      <c r="H15" s="56"/>
      <c r="I15" s="56"/>
      <c r="J15" s="56"/>
      <c r="K15" s="56"/>
      <c r="L15" s="56"/>
      <c r="M15" s="56"/>
      <c r="N15" s="56"/>
      <c r="O15" s="56"/>
      <c r="P15" s="56"/>
      <c r="Q15" s="56"/>
      <c r="R15" s="56"/>
      <c r="S15" s="56"/>
      <c r="T15" s="56"/>
      <c r="U15" s="56"/>
      <c r="V15" s="56"/>
      <c r="W15" s="56"/>
      <c r="X15" s="56"/>
      <c r="Y15" s="56"/>
    </row>
    <row r="16" spans="1:25" ht="15.75">
      <c r="A16" s="80" t="s">
        <v>27</v>
      </c>
      <c r="B16" s="81" t="s">
        <v>144</v>
      </c>
      <c r="C16" s="80" t="s">
        <v>145</v>
      </c>
      <c r="D16" s="89">
        <f>ROUND(ROUND(1.4*D14*D13*D15,0),-3)</f>
        <v>4004148000</v>
      </c>
      <c r="E16" s="56"/>
      <c r="F16" s="56"/>
      <c r="G16" s="56"/>
      <c r="H16" s="56"/>
      <c r="I16" s="56"/>
      <c r="J16" s="56"/>
      <c r="K16" s="56"/>
      <c r="L16" s="56"/>
      <c r="M16" s="56"/>
      <c r="N16" s="56"/>
      <c r="O16" s="56"/>
      <c r="P16" s="56"/>
      <c r="Q16" s="56"/>
      <c r="R16" s="56"/>
      <c r="S16" s="56"/>
      <c r="T16" s="56"/>
      <c r="U16" s="56"/>
      <c r="V16" s="56"/>
      <c r="W16" s="56"/>
      <c r="X16" s="56"/>
      <c r="Y16" s="56"/>
    </row>
    <row r="17" spans="1:25" ht="15.75">
      <c r="A17" s="55"/>
      <c r="B17" s="56"/>
      <c r="C17" s="55"/>
      <c r="D17" s="55"/>
      <c r="E17" s="56"/>
      <c r="F17" s="56"/>
      <c r="G17" s="56"/>
      <c r="H17" s="56"/>
      <c r="I17" s="56"/>
      <c r="J17" s="56"/>
      <c r="K17" s="56"/>
      <c r="L17" s="56"/>
      <c r="M17" s="56"/>
      <c r="N17" s="56"/>
      <c r="O17" s="56"/>
      <c r="P17" s="56"/>
      <c r="Q17" s="56"/>
      <c r="R17" s="56"/>
      <c r="S17" s="56"/>
      <c r="T17" s="56"/>
      <c r="U17" s="56"/>
      <c r="V17" s="56"/>
      <c r="W17" s="56"/>
      <c r="X17" s="56"/>
      <c r="Y17" s="56"/>
    </row>
    <row r="18" spans="1:25" ht="15.75">
      <c r="A18" s="55"/>
      <c r="B18" s="56"/>
      <c r="C18" s="55"/>
      <c r="D18" s="55"/>
      <c r="E18" s="56"/>
      <c r="F18" s="56"/>
      <c r="G18" s="56"/>
      <c r="H18" s="56"/>
      <c r="I18" s="56"/>
      <c r="J18" s="56"/>
      <c r="K18" s="56"/>
      <c r="L18" s="56"/>
      <c r="M18" s="56"/>
      <c r="N18" s="56"/>
      <c r="O18" s="56"/>
      <c r="P18" s="56"/>
      <c r="Q18" s="56"/>
      <c r="R18" s="56"/>
      <c r="S18" s="56"/>
      <c r="T18" s="56"/>
      <c r="U18" s="56"/>
      <c r="V18" s="56"/>
      <c r="W18" s="56"/>
      <c r="X18" s="56"/>
      <c r="Y18" s="56"/>
    </row>
    <row r="19" spans="1:25" ht="15.75">
      <c r="A19" s="55"/>
      <c r="B19" s="56"/>
      <c r="C19" s="55"/>
      <c r="D19" s="55"/>
      <c r="E19" s="56"/>
      <c r="F19" s="56"/>
      <c r="G19" s="56"/>
      <c r="H19" s="56"/>
      <c r="I19" s="56"/>
      <c r="J19" s="56"/>
      <c r="K19" s="56"/>
      <c r="L19" s="56"/>
      <c r="M19" s="56"/>
      <c r="N19" s="56"/>
      <c r="O19" s="56"/>
      <c r="P19" s="56"/>
      <c r="Q19" s="56"/>
      <c r="R19" s="56"/>
      <c r="S19" s="56"/>
      <c r="T19" s="56"/>
      <c r="U19" s="56"/>
      <c r="V19" s="56"/>
      <c r="W19" s="56"/>
      <c r="X19" s="56"/>
      <c r="Y19" s="56"/>
    </row>
    <row r="20" spans="1:25" ht="15.75" customHeight="1">
      <c r="A20" s="55"/>
      <c r="B20" s="56"/>
      <c r="C20" s="55"/>
      <c r="D20" s="55"/>
      <c r="E20" s="56"/>
      <c r="F20" s="56"/>
      <c r="G20" s="56"/>
      <c r="H20" s="56"/>
      <c r="I20" s="56"/>
      <c r="J20" s="56"/>
      <c r="K20" s="56"/>
      <c r="L20" s="56"/>
      <c r="M20" s="56"/>
      <c r="N20" s="56"/>
      <c r="O20" s="56"/>
      <c r="P20" s="56"/>
      <c r="Q20" s="56"/>
      <c r="R20" s="56"/>
      <c r="S20" s="56"/>
      <c r="T20" s="56"/>
      <c r="U20" s="56"/>
      <c r="V20" s="56"/>
      <c r="W20" s="56"/>
      <c r="X20" s="56"/>
      <c r="Y20" s="56"/>
    </row>
    <row r="21" spans="1:25" ht="15.75" customHeight="1">
      <c r="A21" s="55"/>
      <c r="B21" s="56"/>
      <c r="C21" s="55"/>
      <c r="D21" s="55"/>
      <c r="E21" s="56"/>
      <c r="F21" s="56"/>
      <c r="G21" s="56"/>
      <c r="H21" s="56"/>
      <c r="I21" s="56"/>
      <c r="J21" s="56"/>
      <c r="K21" s="56"/>
      <c r="L21" s="56"/>
      <c r="M21" s="56"/>
      <c r="N21" s="56"/>
      <c r="O21" s="56"/>
      <c r="P21" s="56"/>
      <c r="Q21" s="56"/>
      <c r="R21" s="56"/>
      <c r="S21" s="56"/>
      <c r="T21" s="56"/>
      <c r="U21" s="56"/>
      <c r="V21" s="56"/>
      <c r="W21" s="56"/>
      <c r="X21" s="56"/>
      <c r="Y21" s="56"/>
    </row>
    <row r="22" spans="1:25" ht="15.75" customHeight="1">
      <c r="A22" s="55"/>
      <c r="B22" s="56"/>
      <c r="C22" s="55"/>
      <c r="D22" s="55"/>
      <c r="E22" s="56"/>
      <c r="F22" s="56"/>
      <c r="G22" s="56"/>
      <c r="H22" s="56"/>
      <c r="I22" s="56"/>
      <c r="J22" s="56"/>
      <c r="K22" s="56"/>
      <c r="L22" s="56"/>
      <c r="M22" s="56"/>
      <c r="N22" s="56"/>
      <c r="O22" s="56"/>
      <c r="P22" s="56"/>
      <c r="Q22" s="56"/>
      <c r="R22" s="56"/>
      <c r="S22" s="56"/>
      <c r="T22" s="56"/>
      <c r="U22" s="56"/>
      <c r="V22" s="56"/>
      <c r="W22" s="56"/>
      <c r="X22" s="56"/>
      <c r="Y22" s="56"/>
    </row>
    <row r="23" spans="1:25" ht="15.75" customHeight="1">
      <c r="A23" s="55"/>
      <c r="B23" s="56"/>
      <c r="C23" s="55"/>
      <c r="D23" s="55"/>
      <c r="E23" s="56"/>
      <c r="F23" s="56"/>
      <c r="G23" s="56"/>
      <c r="H23" s="56"/>
      <c r="I23" s="56"/>
      <c r="J23" s="56"/>
      <c r="K23" s="56"/>
      <c r="L23" s="56"/>
      <c r="M23" s="56"/>
      <c r="N23" s="56"/>
      <c r="O23" s="56"/>
      <c r="P23" s="56"/>
      <c r="Q23" s="56"/>
      <c r="R23" s="56"/>
      <c r="S23" s="56"/>
      <c r="T23" s="56"/>
      <c r="U23" s="56"/>
      <c r="V23" s="56"/>
      <c r="W23" s="56"/>
      <c r="X23" s="56"/>
      <c r="Y23" s="56"/>
    </row>
    <row r="24" spans="1:25" ht="15.75" customHeight="1">
      <c r="A24" s="55"/>
      <c r="B24" s="56"/>
      <c r="C24" s="55"/>
      <c r="D24" s="55"/>
      <c r="E24" s="56"/>
      <c r="F24" s="56"/>
      <c r="G24" s="56"/>
      <c r="H24" s="56"/>
      <c r="I24" s="56"/>
      <c r="J24" s="56"/>
      <c r="K24" s="56"/>
      <c r="L24" s="56"/>
      <c r="M24" s="56"/>
      <c r="N24" s="56"/>
      <c r="O24" s="56"/>
      <c r="P24" s="56"/>
      <c r="Q24" s="56"/>
      <c r="R24" s="56"/>
      <c r="S24" s="56"/>
      <c r="T24" s="56"/>
      <c r="U24" s="56"/>
      <c r="V24" s="56"/>
      <c r="W24" s="56"/>
      <c r="X24" s="56"/>
      <c r="Y24" s="56"/>
    </row>
    <row r="25" spans="1:25" ht="15.75" customHeight="1">
      <c r="A25" s="55"/>
      <c r="B25" s="56"/>
      <c r="C25" s="55"/>
      <c r="D25" s="55"/>
      <c r="E25" s="56"/>
      <c r="F25" s="56"/>
      <c r="G25" s="56"/>
      <c r="H25" s="56"/>
      <c r="I25" s="56"/>
      <c r="J25" s="56"/>
      <c r="K25" s="56"/>
      <c r="L25" s="56"/>
      <c r="M25" s="56"/>
      <c r="N25" s="56"/>
      <c r="O25" s="56"/>
      <c r="P25" s="56"/>
      <c r="Q25" s="56"/>
      <c r="R25" s="56"/>
      <c r="S25" s="56"/>
      <c r="T25" s="56"/>
      <c r="U25" s="56"/>
      <c r="V25" s="56"/>
      <c r="W25" s="56"/>
      <c r="X25" s="56"/>
      <c r="Y25" s="56"/>
    </row>
    <row r="26" spans="1:25" ht="15.75" customHeight="1">
      <c r="A26" s="55"/>
      <c r="B26" s="56"/>
      <c r="C26" s="55"/>
      <c r="D26" s="55"/>
      <c r="E26" s="56"/>
      <c r="F26" s="56"/>
      <c r="G26" s="56"/>
      <c r="H26" s="56"/>
      <c r="I26" s="56"/>
      <c r="J26" s="56"/>
      <c r="K26" s="56"/>
      <c r="L26" s="56"/>
      <c r="M26" s="56"/>
      <c r="N26" s="56"/>
      <c r="O26" s="56"/>
      <c r="P26" s="56"/>
      <c r="Q26" s="56"/>
      <c r="R26" s="56"/>
      <c r="S26" s="56"/>
      <c r="T26" s="56"/>
      <c r="U26" s="56"/>
      <c r="V26" s="56"/>
      <c r="W26" s="56"/>
      <c r="X26" s="56"/>
      <c r="Y26" s="56"/>
    </row>
    <row r="27" spans="1:25" ht="15.75" customHeight="1">
      <c r="A27" s="55"/>
      <c r="B27" s="56"/>
      <c r="C27" s="55"/>
      <c r="D27" s="55"/>
      <c r="E27" s="56"/>
      <c r="F27" s="56"/>
      <c r="G27" s="56"/>
      <c r="H27" s="56"/>
      <c r="I27" s="56"/>
      <c r="J27" s="56"/>
      <c r="K27" s="56"/>
      <c r="L27" s="56"/>
      <c r="M27" s="56"/>
      <c r="N27" s="56"/>
      <c r="O27" s="56"/>
      <c r="P27" s="56"/>
      <c r="Q27" s="56"/>
      <c r="R27" s="56"/>
      <c r="S27" s="56"/>
      <c r="T27" s="56"/>
      <c r="U27" s="56"/>
      <c r="V27" s="56"/>
      <c r="W27" s="56"/>
      <c r="X27" s="56"/>
      <c r="Y27" s="56"/>
    </row>
    <row r="28" spans="1:25" ht="15.75" customHeight="1">
      <c r="A28" s="55"/>
      <c r="B28" s="56"/>
      <c r="C28" s="55"/>
      <c r="D28" s="55"/>
      <c r="E28" s="56"/>
      <c r="F28" s="56"/>
      <c r="G28" s="56"/>
      <c r="H28" s="56"/>
      <c r="I28" s="56"/>
      <c r="J28" s="56"/>
      <c r="K28" s="56"/>
      <c r="L28" s="56"/>
      <c r="M28" s="56"/>
      <c r="N28" s="56"/>
      <c r="O28" s="56"/>
      <c r="P28" s="56"/>
      <c r="Q28" s="56"/>
      <c r="R28" s="56"/>
      <c r="S28" s="56"/>
      <c r="T28" s="56"/>
      <c r="U28" s="56"/>
      <c r="V28" s="56"/>
      <c r="W28" s="56"/>
      <c r="X28" s="56"/>
      <c r="Y28" s="56"/>
    </row>
    <row r="29" spans="1:25" ht="15.75" customHeight="1">
      <c r="A29" s="55"/>
      <c r="B29" s="56"/>
      <c r="C29" s="55"/>
      <c r="D29" s="55"/>
      <c r="E29" s="56"/>
      <c r="F29" s="56"/>
      <c r="G29" s="56"/>
      <c r="H29" s="56"/>
      <c r="I29" s="56"/>
      <c r="J29" s="56"/>
      <c r="K29" s="56"/>
      <c r="L29" s="56"/>
      <c r="M29" s="56"/>
      <c r="N29" s="56"/>
      <c r="O29" s="56"/>
      <c r="P29" s="56"/>
      <c r="Q29" s="56"/>
      <c r="R29" s="56"/>
      <c r="S29" s="56"/>
      <c r="T29" s="56"/>
      <c r="U29" s="56"/>
      <c r="V29" s="56"/>
      <c r="W29" s="56"/>
      <c r="X29" s="56"/>
      <c r="Y29" s="56"/>
    </row>
    <row r="30" spans="1:25" ht="15.75" customHeight="1">
      <c r="A30" s="55"/>
      <c r="B30" s="56"/>
      <c r="C30" s="55"/>
      <c r="D30" s="55"/>
      <c r="E30" s="56"/>
      <c r="F30" s="56"/>
      <c r="G30" s="56"/>
      <c r="H30" s="56"/>
      <c r="I30" s="56"/>
      <c r="J30" s="56"/>
      <c r="K30" s="56"/>
      <c r="L30" s="56"/>
      <c r="M30" s="56"/>
      <c r="N30" s="56"/>
      <c r="O30" s="56"/>
      <c r="P30" s="56"/>
      <c r="Q30" s="56"/>
      <c r="R30" s="56"/>
      <c r="S30" s="56"/>
      <c r="T30" s="56"/>
      <c r="U30" s="56"/>
      <c r="V30" s="56"/>
      <c r="W30" s="56"/>
      <c r="X30" s="56"/>
      <c r="Y30" s="56"/>
    </row>
    <row r="31" spans="1:25" ht="15.75" customHeight="1">
      <c r="A31" s="55"/>
      <c r="B31" s="56"/>
      <c r="C31" s="55"/>
      <c r="D31" s="55"/>
      <c r="E31" s="56"/>
      <c r="F31" s="56"/>
      <c r="G31" s="56"/>
      <c r="H31" s="56"/>
      <c r="I31" s="56"/>
      <c r="J31" s="56"/>
      <c r="K31" s="56"/>
      <c r="L31" s="56"/>
      <c r="M31" s="56"/>
      <c r="N31" s="56"/>
      <c r="O31" s="56"/>
      <c r="P31" s="56"/>
      <c r="Q31" s="56"/>
      <c r="R31" s="56"/>
      <c r="S31" s="56"/>
      <c r="T31" s="56"/>
      <c r="U31" s="56"/>
      <c r="V31" s="56"/>
      <c r="W31" s="56"/>
      <c r="X31" s="56"/>
      <c r="Y31" s="56"/>
    </row>
    <row r="32" spans="1:25" ht="15.75" customHeight="1">
      <c r="A32" s="55"/>
      <c r="B32" s="56"/>
      <c r="C32" s="55"/>
      <c r="D32" s="55"/>
      <c r="E32" s="56"/>
      <c r="F32" s="56"/>
      <c r="G32" s="56"/>
      <c r="H32" s="56"/>
      <c r="I32" s="56"/>
      <c r="J32" s="56"/>
      <c r="K32" s="56"/>
      <c r="L32" s="56"/>
      <c r="M32" s="56"/>
      <c r="N32" s="56"/>
      <c r="O32" s="56"/>
      <c r="P32" s="56"/>
      <c r="Q32" s="56"/>
      <c r="R32" s="56"/>
      <c r="S32" s="56"/>
      <c r="T32" s="56"/>
      <c r="U32" s="56"/>
      <c r="V32" s="56"/>
      <c r="W32" s="56"/>
      <c r="X32" s="56"/>
      <c r="Y32" s="56"/>
    </row>
    <row r="33" spans="1:25" ht="15.75" customHeight="1">
      <c r="A33" s="55"/>
      <c r="B33" s="56"/>
      <c r="C33" s="55"/>
      <c r="D33" s="55"/>
      <c r="E33" s="56"/>
      <c r="F33" s="56"/>
      <c r="G33" s="56"/>
      <c r="H33" s="56"/>
      <c r="I33" s="56"/>
      <c r="J33" s="56"/>
      <c r="K33" s="56"/>
      <c r="L33" s="56"/>
      <c r="M33" s="56"/>
      <c r="N33" s="56"/>
      <c r="O33" s="56"/>
      <c r="P33" s="56"/>
      <c r="Q33" s="56"/>
      <c r="R33" s="56"/>
      <c r="S33" s="56"/>
      <c r="T33" s="56"/>
      <c r="U33" s="56"/>
      <c r="V33" s="56"/>
      <c r="W33" s="56"/>
      <c r="X33" s="56"/>
      <c r="Y33" s="56"/>
    </row>
    <row r="34" spans="1:25" ht="15.75" customHeight="1">
      <c r="A34" s="55"/>
      <c r="B34" s="56"/>
      <c r="C34" s="55"/>
      <c r="D34" s="55"/>
      <c r="E34" s="56"/>
      <c r="F34" s="56"/>
      <c r="G34" s="56"/>
      <c r="H34" s="56"/>
      <c r="I34" s="56"/>
      <c r="J34" s="56"/>
      <c r="K34" s="56"/>
      <c r="L34" s="56"/>
      <c r="M34" s="56"/>
      <c r="N34" s="56"/>
      <c r="O34" s="56"/>
      <c r="P34" s="56"/>
      <c r="Q34" s="56"/>
      <c r="R34" s="56"/>
      <c r="S34" s="56"/>
      <c r="T34" s="56"/>
      <c r="U34" s="56"/>
      <c r="V34" s="56"/>
      <c r="W34" s="56"/>
      <c r="X34" s="56"/>
      <c r="Y34" s="56"/>
    </row>
    <row r="35" spans="1:25" ht="15.75" customHeight="1">
      <c r="A35" s="55"/>
      <c r="B35" s="56"/>
      <c r="C35" s="55"/>
      <c r="D35" s="55"/>
      <c r="E35" s="56"/>
      <c r="F35" s="56"/>
      <c r="G35" s="56"/>
      <c r="H35" s="56"/>
      <c r="I35" s="56"/>
      <c r="J35" s="56"/>
      <c r="K35" s="56"/>
      <c r="L35" s="56"/>
      <c r="M35" s="56"/>
      <c r="N35" s="56"/>
      <c r="O35" s="56"/>
      <c r="P35" s="56"/>
      <c r="Q35" s="56"/>
      <c r="R35" s="56"/>
      <c r="S35" s="56"/>
      <c r="T35" s="56"/>
      <c r="U35" s="56"/>
      <c r="V35" s="56"/>
      <c r="W35" s="56"/>
      <c r="X35" s="56"/>
      <c r="Y35" s="56"/>
    </row>
    <row r="36" spans="1:25" ht="15.75" customHeight="1">
      <c r="A36" s="55"/>
      <c r="B36" s="56"/>
      <c r="C36" s="55"/>
      <c r="D36" s="55"/>
      <c r="E36" s="56"/>
      <c r="F36" s="56"/>
      <c r="G36" s="56"/>
      <c r="H36" s="56"/>
      <c r="I36" s="56"/>
      <c r="J36" s="56"/>
      <c r="K36" s="56"/>
      <c r="L36" s="56"/>
      <c r="M36" s="56"/>
      <c r="N36" s="56"/>
      <c r="O36" s="56"/>
      <c r="P36" s="56"/>
      <c r="Q36" s="56"/>
      <c r="R36" s="56"/>
      <c r="S36" s="56"/>
      <c r="T36" s="56"/>
      <c r="U36" s="56"/>
      <c r="V36" s="56"/>
      <c r="W36" s="56"/>
      <c r="X36" s="56"/>
      <c r="Y36" s="56"/>
    </row>
    <row r="37" spans="1:25" ht="15.75" customHeight="1">
      <c r="A37" s="55"/>
      <c r="B37" s="56"/>
      <c r="C37" s="55"/>
      <c r="D37" s="55"/>
      <c r="E37" s="56"/>
      <c r="F37" s="56"/>
      <c r="G37" s="56"/>
      <c r="H37" s="56"/>
      <c r="I37" s="56"/>
      <c r="J37" s="56"/>
      <c r="K37" s="56"/>
      <c r="L37" s="56"/>
      <c r="M37" s="56"/>
      <c r="N37" s="56"/>
      <c r="O37" s="56"/>
      <c r="P37" s="56"/>
      <c r="Q37" s="56"/>
      <c r="R37" s="56"/>
      <c r="S37" s="56"/>
      <c r="T37" s="56"/>
      <c r="U37" s="56"/>
      <c r="V37" s="56"/>
      <c r="W37" s="56"/>
      <c r="X37" s="56"/>
      <c r="Y37" s="56"/>
    </row>
    <row r="38" spans="1:25" ht="15.75" customHeight="1">
      <c r="A38" s="55"/>
      <c r="B38" s="56"/>
      <c r="C38" s="55"/>
      <c r="D38" s="55"/>
      <c r="E38" s="56"/>
      <c r="F38" s="56"/>
      <c r="G38" s="56"/>
      <c r="H38" s="56"/>
      <c r="I38" s="56"/>
      <c r="J38" s="56"/>
      <c r="K38" s="56"/>
      <c r="L38" s="56"/>
      <c r="M38" s="56"/>
      <c r="N38" s="56"/>
      <c r="O38" s="56"/>
      <c r="P38" s="56"/>
      <c r="Q38" s="56"/>
      <c r="R38" s="56"/>
      <c r="S38" s="56"/>
      <c r="T38" s="56"/>
      <c r="U38" s="56"/>
      <c r="V38" s="56"/>
      <c r="W38" s="56"/>
      <c r="X38" s="56"/>
      <c r="Y38" s="56"/>
    </row>
    <row r="39" spans="1:25" ht="15.75" customHeight="1">
      <c r="A39" s="55"/>
      <c r="B39" s="56"/>
      <c r="C39" s="55"/>
      <c r="D39" s="55"/>
      <c r="E39" s="56"/>
      <c r="F39" s="56"/>
      <c r="G39" s="56"/>
      <c r="H39" s="56"/>
      <c r="I39" s="56"/>
      <c r="J39" s="56"/>
      <c r="K39" s="56"/>
      <c r="L39" s="56"/>
      <c r="M39" s="56"/>
      <c r="N39" s="56"/>
      <c r="O39" s="56"/>
      <c r="P39" s="56"/>
      <c r="Q39" s="56"/>
      <c r="R39" s="56"/>
      <c r="S39" s="56"/>
      <c r="T39" s="56"/>
      <c r="U39" s="56"/>
      <c r="V39" s="56"/>
      <c r="W39" s="56"/>
      <c r="X39" s="56"/>
      <c r="Y39" s="56"/>
    </row>
    <row r="40" spans="1:25" ht="15.75" customHeight="1">
      <c r="A40" s="55"/>
      <c r="B40" s="56"/>
      <c r="C40" s="55"/>
      <c r="D40" s="55"/>
      <c r="E40" s="56"/>
      <c r="F40" s="56"/>
      <c r="G40" s="56"/>
      <c r="H40" s="56"/>
      <c r="I40" s="56"/>
      <c r="J40" s="56"/>
      <c r="K40" s="56"/>
      <c r="L40" s="56"/>
      <c r="M40" s="56"/>
      <c r="N40" s="56"/>
      <c r="O40" s="56"/>
      <c r="P40" s="56"/>
      <c r="Q40" s="56"/>
      <c r="R40" s="56"/>
      <c r="S40" s="56"/>
      <c r="T40" s="56"/>
      <c r="U40" s="56"/>
      <c r="V40" s="56"/>
      <c r="W40" s="56"/>
      <c r="X40" s="56"/>
      <c r="Y40" s="56"/>
    </row>
    <row r="41" spans="1:25" ht="15.75" customHeight="1">
      <c r="A41" s="55"/>
      <c r="B41" s="56"/>
      <c r="C41" s="55"/>
      <c r="D41" s="55"/>
      <c r="E41" s="56"/>
      <c r="F41" s="56"/>
      <c r="G41" s="56"/>
      <c r="H41" s="56"/>
      <c r="I41" s="56"/>
      <c r="J41" s="56"/>
      <c r="K41" s="56"/>
      <c r="L41" s="56"/>
      <c r="M41" s="56"/>
      <c r="N41" s="56"/>
      <c r="O41" s="56"/>
      <c r="P41" s="56"/>
      <c r="Q41" s="56"/>
      <c r="R41" s="56"/>
      <c r="S41" s="56"/>
      <c r="T41" s="56"/>
      <c r="U41" s="56"/>
      <c r="V41" s="56"/>
      <c r="W41" s="56"/>
      <c r="X41" s="56"/>
      <c r="Y41" s="56"/>
    </row>
    <row r="42" spans="1:25" ht="15.75" customHeight="1">
      <c r="A42" s="55"/>
      <c r="B42" s="56"/>
      <c r="C42" s="55"/>
      <c r="D42" s="55"/>
      <c r="E42" s="56"/>
      <c r="F42" s="56"/>
      <c r="G42" s="56"/>
      <c r="H42" s="56"/>
      <c r="I42" s="56"/>
      <c r="J42" s="56"/>
      <c r="K42" s="56"/>
      <c r="L42" s="56"/>
      <c r="M42" s="56"/>
      <c r="N42" s="56"/>
      <c r="O42" s="56"/>
      <c r="P42" s="56"/>
      <c r="Q42" s="56"/>
      <c r="R42" s="56"/>
      <c r="S42" s="56"/>
      <c r="T42" s="56"/>
      <c r="U42" s="56"/>
      <c r="V42" s="56"/>
      <c r="W42" s="56"/>
      <c r="X42" s="56"/>
      <c r="Y42" s="56"/>
    </row>
    <row r="43" spans="1:25" ht="15.75" customHeight="1">
      <c r="A43" s="55"/>
      <c r="B43" s="56"/>
      <c r="C43" s="55"/>
      <c r="D43" s="55"/>
      <c r="E43" s="56"/>
      <c r="F43" s="56"/>
      <c r="G43" s="56"/>
      <c r="H43" s="56"/>
      <c r="I43" s="56"/>
      <c r="J43" s="56"/>
      <c r="K43" s="56"/>
      <c r="L43" s="56"/>
      <c r="M43" s="56"/>
      <c r="N43" s="56"/>
      <c r="O43" s="56"/>
      <c r="P43" s="56"/>
      <c r="Q43" s="56"/>
      <c r="R43" s="56"/>
      <c r="S43" s="56"/>
      <c r="T43" s="56"/>
      <c r="U43" s="56"/>
      <c r="V43" s="56"/>
      <c r="W43" s="56"/>
      <c r="X43" s="56"/>
      <c r="Y43" s="56"/>
    </row>
    <row r="44" spans="1:25" ht="15.75" customHeight="1">
      <c r="A44" s="55"/>
      <c r="B44" s="56"/>
      <c r="C44" s="55"/>
      <c r="D44" s="55"/>
      <c r="E44" s="56"/>
      <c r="F44" s="56"/>
      <c r="G44" s="56"/>
      <c r="H44" s="56"/>
      <c r="I44" s="56"/>
      <c r="J44" s="56"/>
      <c r="K44" s="56"/>
      <c r="L44" s="56"/>
      <c r="M44" s="56"/>
      <c r="N44" s="56"/>
      <c r="O44" s="56"/>
      <c r="P44" s="56"/>
      <c r="Q44" s="56"/>
      <c r="R44" s="56"/>
      <c r="S44" s="56"/>
      <c r="T44" s="56"/>
      <c r="U44" s="56"/>
      <c r="V44" s="56"/>
      <c r="W44" s="56"/>
      <c r="X44" s="56"/>
      <c r="Y44" s="56"/>
    </row>
    <row r="45" spans="1:25" ht="15.75" customHeight="1">
      <c r="A45" s="55"/>
      <c r="B45" s="56"/>
      <c r="C45" s="55"/>
      <c r="D45" s="55"/>
      <c r="E45" s="56"/>
      <c r="F45" s="56"/>
      <c r="G45" s="56"/>
      <c r="H45" s="56"/>
      <c r="I45" s="56"/>
      <c r="J45" s="56"/>
      <c r="K45" s="56"/>
      <c r="L45" s="56"/>
      <c r="M45" s="56"/>
      <c r="N45" s="56"/>
      <c r="O45" s="56"/>
      <c r="P45" s="56"/>
      <c r="Q45" s="56"/>
      <c r="R45" s="56"/>
      <c r="S45" s="56"/>
      <c r="T45" s="56"/>
      <c r="U45" s="56"/>
      <c r="V45" s="56"/>
      <c r="W45" s="56"/>
      <c r="X45" s="56"/>
      <c r="Y45" s="56"/>
    </row>
    <row r="46" spans="1:25" ht="15.75" customHeight="1">
      <c r="A46" s="55"/>
      <c r="B46" s="56"/>
      <c r="C46" s="55"/>
      <c r="D46" s="55"/>
      <c r="E46" s="56"/>
      <c r="F46" s="56"/>
      <c r="G46" s="56"/>
      <c r="H46" s="56"/>
      <c r="I46" s="56"/>
      <c r="J46" s="56"/>
      <c r="K46" s="56"/>
      <c r="L46" s="56"/>
      <c r="M46" s="56"/>
      <c r="N46" s="56"/>
      <c r="O46" s="56"/>
      <c r="P46" s="56"/>
      <c r="Q46" s="56"/>
      <c r="R46" s="56"/>
      <c r="S46" s="56"/>
      <c r="T46" s="56"/>
      <c r="U46" s="56"/>
      <c r="V46" s="56"/>
      <c r="W46" s="56"/>
      <c r="X46" s="56"/>
      <c r="Y46" s="56"/>
    </row>
    <row r="47" spans="1:25" ht="15.75" customHeight="1">
      <c r="A47" s="55"/>
      <c r="B47" s="56"/>
      <c r="C47" s="55"/>
      <c r="D47" s="55"/>
      <c r="E47" s="56"/>
      <c r="F47" s="56"/>
      <c r="G47" s="56"/>
      <c r="H47" s="56"/>
      <c r="I47" s="56"/>
      <c r="J47" s="56"/>
      <c r="K47" s="56"/>
      <c r="L47" s="56"/>
      <c r="M47" s="56"/>
      <c r="N47" s="56"/>
      <c r="O47" s="56"/>
      <c r="P47" s="56"/>
      <c r="Q47" s="56"/>
      <c r="R47" s="56"/>
      <c r="S47" s="56"/>
      <c r="T47" s="56"/>
      <c r="U47" s="56"/>
      <c r="V47" s="56"/>
      <c r="W47" s="56"/>
      <c r="X47" s="56"/>
      <c r="Y47" s="56"/>
    </row>
    <row r="48" spans="1:25" ht="15.75" customHeight="1">
      <c r="A48" s="55"/>
      <c r="B48" s="56"/>
      <c r="C48" s="55"/>
      <c r="D48" s="55"/>
      <c r="E48" s="56"/>
      <c r="F48" s="56"/>
      <c r="G48" s="56"/>
      <c r="H48" s="56"/>
      <c r="I48" s="56"/>
      <c r="J48" s="56"/>
      <c r="K48" s="56"/>
      <c r="L48" s="56"/>
      <c r="M48" s="56"/>
      <c r="N48" s="56"/>
      <c r="O48" s="56"/>
      <c r="P48" s="56"/>
      <c r="Q48" s="56"/>
      <c r="R48" s="56"/>
      <c r="S48" s="56"/>
      <c r="T48" s="56"/>
      <c r="U48" s="56"/>
      <c r="V48" s="56"/>
      <c r="W48" s="56"/>
      <c r="X48" s="56"/>
      <c r="Y48" s="56"/>
    </row>
    <row r="49" spans="1:25" ht="15.75" customHeight="1">
      <c r="A49" s="55"/>
      <c r="B49" s="56"/>
      <c r="C49" s="55"/>
      <c r="D49" s="55"/>
      <c r="E49" s="56"/>
      <c r="F49" s="56"/>
      <c r="G49" s="56"/>
      <c r="H49" s="56"/>
      <c r="I49" s="56"/>
      <c r="J49" s="56"/>
      <c r="K49" s="56"/>
      <c r="L49" s="56"/>
      <c r="M49" s="56"/>
      <c r="N49" s="56"/>
      <c r="O49" s="56"/>
      <c r="P49" s="56"/>
      <c r="Q49" s="56"/>
      <c r="R49" s="56"/>
      <c r="S49" s="56"/>
      <c r="T49" s="56"/>
      <c r="U49" s="56"/>
      <c r="V49" s="56"/>
      <c r="W49" s="56"/>
      <c r="X49" s="56"/>
      <c r="Y49" s="56"/>
    </row>
    <row r="50" spans="1:25" ht="15.75" customHeight="1">
      <c r="A50" s="55"/>
      <c r="B50" s="56"/>
      <c r="C50" s="55"/>
      <c r="D50" s="55"/>
      <c r="E50" s="56"/>
      <c r="F50" s="56"/>
      <c r="G50" s="56"/>
      <c r="H50" s="56"/>
      <c r="I50" s="56"/>
      <c r="J50" s="56"/>
      <c r="K50" s="56"/>
      <c r="L50" s="56"/>
      <c r="M50" s="56"/>
      <c r="N50" s="56"/>
      <c r="O50" s="56"/>
      <c r="P50" s="56"/>
      <c r="Q50" s="56"/>
      <c r="R50" s="56"/>
      <c r="S50" s="56"/>
      <c r="T50" s="56"/>
      <c r="U50" s="56"/>
      <c r="V50" s="56"/>
      <c r="W50" s="56"/>
      <c r="X50" s="56"/>
      <c r="Y50" s="56"/>
    </row>
    <row r="51" spans="1:25" ht="15.75" customHeight="1">
      <c r="A51" s="55"/>
      <c r="B51" s="56"/>
      <c r="C51" s="55"/>
      <c r="D51" s="55"/>
      <c r="E51" s="56"/>
      <c r="F51" s="56"/>
      <c r="G51" s="56"/>
      <c r="H51" s="56"/>
      <c r="I51" s="56"/>
      <c r="J51" s="56"/>
      <c r="K51" s="56"/>
      <c r="L51" s="56"/>
      <c r="M51" s="56"/>
      <c r="N51" s="56"/>
      <c r="O51" s="56"/>
      <c r="P51" s="56"/>
      <c r="Q51" s="56"/>
      <c r="R51" s="56"/>
      <c r="S51" s="56"/>
      <c r="T51" s="56"/>
      <c r="U51" s="56"/>
      <c r="V51" s="56"/>
      <c r="W51" s="56"/>
      <c r="X51" s="56"/>
      <c r="Y51" s="56"/>
    </row>
    <row r="52" spans="1:25" ht="15.75" customHeight="1">
      <c r="A52" s="55"/>
      <c r="B52" s="56"/>
      <c r="C52" s="55"/>
      <c r="D52" s="55"/>
      <c r="E52" s="56"/>
      <c r="F52" s="56"/>
      <c r="G52" s="56"/>
      <c r="H52" s="56"/>
      <c r="I52" s="56"/>
      <c r="J52" s="56"/>
      <c r="K52" s="56"/>
      <c r="L52" s="56"/>
      <c r="M52" s="56"/>
      <c r="N52" s="56"/>
      <c r="O52" s="56"/>
      <c r="P52" s="56"/>
      <c r="Q52" s="56"/>
      <c r="R52" s="56"/>
      <c r="S52" s="56"/>
      <c r="T52" s="56"/>
      <c r="U52" s="56"/>
      <c r="V52" s="56"/>
      <c r="W52" s="56"/>
      <c r="X52" s="56"/>
      <c r="Y52" s="56"/>
    </row>
    <row r="53" spans="1:25" ht="15.75" customHeight="1">
      <c r="A53" s="55"/>
      <c r="B53" s="56"/>
      <c r="C53" s="55"/>
      <c r="D53" s="55"/>
      <c r="E53" s="56"/>
      <c r="F53" s="56"/>
      <c r="G53" s="56"/>
      <c r="H53" s="56"/>
      <c r="I53" s="56"/>
      <c r="J53" s="56"/>
      <c r="K53" s="56"/>
      <c r="L53" s="56"/>
      <c r="M53" s="56"/>
      <c r="N53" s="56"/>
      <c r="O53" s="56"/>
      <c r="P53" s="56"/>
      <c r="Q53" s="56"/>
      <c r="R53" s="56"/>
      <c r="S53" s="56"/>
      <c r="T53" s="56"/>
      <c r="U53" s="56"/>
      <c r="V53" s="56"/>
      <c r="W53" s="56"/>
      <c r="X53" s="56"/>
      <c r="Y53" s="56"/>
    </row>
    <row r="54" spans="1:25" ht="15.75" customHeight="1">
      <c r="A54" s="55"/>
      <c r="B54" s="56"/>
      <c r="C54" s="55"/>
      <c r="D54" s="55"/>
      <c r="E54" s="56"/>
      <c r="F54" s="56"/>
      <c r="G54" s="56"/>
      <c r="H54" s="56"/>
      <c r="I54" s="56"/>
      <c r="J54" s="56"/>
      <c r="K54" s="56"/>
      <c r="L54" s="56"/>
      <c r="M54" s="56"/>
      <c r="N54" s="56"/>
      <c r="O54" s="56"/>
      <c r="P54" s="56"/>
      <c r="Q54" s="56"/>
      <c r="R54" s="56"/>
      <c r="S54" s="56"/>
      <c r="T54" s="56"/>
      <c r="U54" s="56"/>
      <c r="V54" s="56"/>
      <c r="W54" s="56"/>
      <c r="X54" s="56"/>
      <c r="Y54" s="56"/>
    </row>
    <row r="55" spans="1:25" ht="15.75" customHeight="1">
      <c r="A55" s="55"/>
      <c r="B55" s="56"/>
      <c r="C55" s="55"/>
      <c r="D55" s="55"/>
      <c r="E55" s="56"/>
      <c r="F55" s="56"/>
      <c r="G55" s="56"/>
      <c r="H55" s="56"/>
      <c r="I55" s="56"/>
      <c r="J55" s="56"/>
      <c r="K55" s="56"/>
      <c r="L55" s="56"/>
      <c r="M55" s="56"/>
      <c r="N55" s="56"/>
      <c r="O55" s="56"/>
      <c r="P55" s="56"/>
      <c r="Q55" s="56"/>
      <c r="R55" s="56"/>
      <c r="S55" s="56"/>
      <c r="T55" s="56"/>
      <c r="U55" s="56"/>
      <c r="V55" s="56"/>
      <c r="W55" s="56"/>
      <c r="X55" s="56"/>
      <c r="Y55" s="56"/>
    </row>
    <row r="56" spans="1:25" ht="15.75" customHeight="1">
      <c r="A56" s="55"/>
      <c r="B56" s="56"/>
      <c r="C56" s="55"/>
      <c r="D56" s="55"/>
      <c r="E56" s="56"/>
      <c r="F56" s="56"/>
      <c r="G56" s="56"/>
      <c r="H56" s="56"/>
      <c r="I56" s="56"/>
      <c r="J56" s="56"/>
      <c r="K56" s="56"/>
      <c r="L56" s="56"/>
      <c r="M56" s="56"/>
      <c r="N56" s="56"/>
      <c r="O56" s="56"/>
      <c r="P56" s="56"/>
      <c r="Q56" s="56"/>
      <c r="R56" s="56"/>
      <c r="S56" s="56"/>
      <c r="T56" s="56"/>
      <c r="U56" s="56"/>
      <c r="V56" s="56"/>
      <c r="W56" s="56"/>
      <c r="X56" s="56"/>
      <c r="Y56" s="56"/>
    </row>
    <row r="57" spans="1:25" ht="15.75" customHeight="1">
      <c r="A57" s="55"/>
      <c r="B57" s="56"/>
      <c r="C57" s="55"/>
      <c r="D57" s="55"/>
      <c r="E57" s="56"/>
      <c r="F57" s="56"/>
      <c r="G57" s="56"/>
      <c r="H57" s="56"/>
      <c r="I57" s="56"/>
      <c r="J57" s="56"/>
      <c r="K57" s="56"/>
      <c r="L57" s="56"/>
      <c r="M57" s="56"/>
      <c r="N57" s="56"/>
      <c r="O57" s="56"/>
      <c r="P57" s="56"/>
      <c r="Q57" s="56"/>
      <c r="R57" s="56"/>
      <c r="S57" s="56"/>
      <c r="T57" s="56"/>
      <c r="U57" s="56"/>
      <c r="V57" s="56"/>
      <c r="W57" s="56"/>
      <c r="X57" s="56"/>
      <c r="Y57" s="56"/>
    </row>
    <row r="58" spans="1:25" ht="15.75" customHeight="1">
      <c r="A58" s="55"/>
      <c r="B58" s="56"/>
      <c r="C58" s="55"/>
      <c r="D58" s="55"/>
      <c r="E58" s="56"/>
      <c r="F58" s="56"/>
      <c r="G58" s="56"/>
      <c r="H58" s="56"/>
      <c r="I58" s="56"/>
      <c r="J58" s="56"/>
      <c r="K58" s="56"/>
      <c r="L58" s="56"/>
      <c r="M58" s="56"/>
      <c r="N58" s="56"/>
      <c r="O58" s="56"/>
      <c r="P58" s="56"/>
      <c r="Q58" s="56"/>
      <c r="R58" s="56"/>
      <c r="S58" s="56"/>
      <c r="T58" s="56"/>
      <c r="U58" s="56"/>
      <c r="V58" s="56"/>
      <c r="W58" s="56"/>
      <c r="X58" s="56"/>
      <c r="Y58" s="56"/>
    </row>
    <row r="59" spans="1:25" ht="15.75" customHeight="1">
      <c r="A59" s="55"/>
      <c r="B59" s="56"/>
      <c r="C59" s="55"/>
      <c r="D59" s="55"/>
      <c r="E59" s="56"/>
      <c r="F59" s="56"/>
      <c r="G59" s="56"/>
      <c r="H59" s="56"/>
      <c r="I59" s="56"/>
      <c r="J59" s="56"/>
      <c r="K59" s="56"/>
      <c r="L59" s="56"/>
      <c r="M59" s="56"/>
      <c r="N59" s="56"/>
      <c r="O59" s="56"/>
      <c r="P59" s="56"/>
      <c r="Q59" s="56"/>
      <c r="R59" s="56"/>
      <c r="S59" s="56"/>
      <c r="T59" s="56"/>
      <c r="U59" s="56"/>
      <c r="V59" s="56"/>
      <c r="W59" s="56"/>
      <c r="X59" s="56"/>
      <c r="Y59" s="56"/>
    </row>
    <row r="60" spans="1:25" ht="15.75" customHeight="1">
      <c r="A60" s="55"/>
      <c r="B60" s="56"/>
      <c r="C60" s="55"/>
      <c r="D60" s="55"/>
      <c r="E60" s="56"/>
      <c r="F60" s="56"/>
      <c r="G60" s="56"/>
      <c r="H60" s="56"/>
      <c r="I60" s="56"/>
      <c r="J60" s="56"/>
      <c r="K60" s="56"/>
      <c r="L60" s="56"/>
      <c r="M60" s="56"/>
      <c r="N60" s="56"/>
      <c r="O60" s="56"/>
      <c r="P60" s="56"/>
      <c r="Q60" s="56"/>
      <c r="R60" s="56"/>
      <c r="S60" s="56"/>
      <c r="T60" s="56"/>
      <c r="U60" s="56"/>
      <c r="V60" s="56"/>
      <c r="W60" s="56"/>
      <c r="X60" s="56"/>
      <c r="Y60" s="56"/>
    </row>
    <row r="61" spans="1:25" ht="15.75" customHeight="1">
      <c r="A61" s="55"/>
      <c r="B61" s="56"/>
      <c r="C61" s="55"/>
      <c r="D61" s="55"/>
      <c r="E61" s="56"/>
      <c r="F61" s="56"/>
      <c r="G61" s="56"/>
      <c r="H61" s="56"/>
      <c r="I61" s="56"/>
      <c r="J61" s="56"/>
      <c r="K61" s="56"/>
      <c r="L61" s="56"/>
      <c r="M61" s="56"/>
      <c r="N61" s="56"/>
      <c r="O61" s="56"/>
      <c r="P61" s="56"/>
      <c r="Q61" s="56"/>
      <c r="R61" s="56"/>
      <c r="S61" s="56"/>
      <c r="T61" s="56"/>
      <c r="U61" s="56"/>
      <c r="V61" s="56"/>
      <c r="W61" s="56"/>
      <c r="X61" s="56"/>
      <c r="Y61" s="56"/>
    </row>
    <row r="62" spans="1:25" ht="15.75" customHeight="1">
      <c r="A62" s="55"/>
      <c r="B62" s="56"/>
      <c r="C62" s="55"/>
      <c r="D62" s="55"/>
      <c r="E62" s="56"/>
      <c r="F62" s="56"/>
      <c r="G62" s="56"/>
      <c r="H62" s="56"/>
      <c r="I62" s="56"/>
      <c r="J62" s="56"/>
      <c r="K62" s="56"/>
      <c r="L62" s="56"/>
      <c r="M62" s="56"/>
      <c r="N62" s="56"/>
      <c r="O62" s="56"/>
      <c r="P62" s="56"/>
      <c r="Q62" s="56"/>
      <c r="R62" s="56"/>
      <c r="S62" s="56"/>
      <c r="T62" s="56"/>
      <c r="U62" s="56"/>
      <c r="V62" s="56"/>
      <c r="W62" s="56"/>
      <c r="X62" s="56"/>
      <c r="Y62" s="56"/>
    </row>
    <row r="63" spans="1:25" ht="15.75" customHeight="1">
      <c r="A63" s="55"/>
      <c r="B63" s="56"/>
      <c r="C63" s="55"/>
      <c r="D63" s="55"/>
      <c r="E63" s="56"/>
      <c r="F63" s="56"/>
      <c r="G63" s="56"/>
      <c r="H63" s="56"/>
      <c r="I63" s="56"/>
      <c r="J63" s="56"/>
      <c r="K63" s="56"/>
      <c r="L63" s="56"/>
      <c r="M63" s="56"/>
      <c r="N63" s="56"/>
      <c r="O63" s="56"/>
      <c r="P63" s="56"/>
      <c r="Q63" s="56"/>
      <c r="R63" s="56"/>
      <c r="S63" s="56"/>
      <c r="T63" s="56"/>
      <c r="U63" s="56"/>
      <c r="V63" s="56"/>
      <c r="W63" s="56"/>
      <c r="X63" s="56"/>
      <c r="Y63" s="56"/>
    </row>
    <row r="64" spans="1:25" ht="15.75" customHeight="1">
      <c r="A64" s="55"/>
      <c r="B64" s="56"/>
      <c r="C64" s="55"/>
      <c r="D64" s="55"/>
      <c r="E64" s="56"/>
      <c r="F64" s="56"/>
      <c r="G64" s="56"/>
      <c r="H64" s="56"/>
      <c r="I64" s="56"/>
      <c r="J64" s="56"/>
      <c r="K64" s="56"/>
      <c r="L64" s="56"/>
      <c r="M64" s="56"/>
      <c r="N64" s="56"/>
      <c r="O64" s="56"/>
      <c r="P64" s="56"/>
      <c r="Q64" s="56"/>
      <c r="R64" s="56"/>
      <c r="S64" s="56"/>
      <c r="T64" s="56"/>
      <c r="U64" s="56"/>
      <c r="V64" s="56"/>
      <c r="W64" s="56"/>
      <c r="X64" s="56"/>
      <c r="Y64" s="56"/>
    </row>
    <row r="65" spans="1:25" ht="15.75" customHeight="1">
      <c r="A65" s="55"/>
      <c r="B65" s="56"/>
      <c r="C65" s="55"/>
      <c r="D65" s="55"/>
      <c r="E65" s="56"/>
      <c r="F65" s="56"/>
      <c r="G65" s="56"/>
      <c r="H65" s="56"/>
      <c r="I65" s="56"/>
      <c r="J65" s="56"/>
      <c r="K65" s="56"/>
      <c r="L65" s="56"/>
      <c r="M65" s="56"/>
      <c r="N65" s="56"/>
      <c r="O65" s="56"/>
      <c r="P65" s="56"/>
      <c r="Q65" s="56"/>
      <c r="R65" s="56"/>
      <c r="S65" s="56"/>
      <c r="T65" s="56"/>
      <c r="U65" s="56"/>
      <c r="V65" s="56"/>
      <c r="W65" s="56"/>
      <c r="X65" s="56"/>
      <c r="Y65" s="56"/>
    </row>
    <row r="66" spans="1:25" ht="15.75" customHeight="1">
      <c r="A66" s="55"/>
      <c r="B66" s="56"/>
      <c r="C66" s="55"/>
      <c r="D66" s="55"/>
      <c r="E66" s="56"/>
      <c r="F66" s="56"/>
      <c r="G66" s="56"/>
      <c r="H66" s="56"/>
      <c r="I66" s="56"/>
      <c r="J66" s="56"/>
      <c r="K66" s="56"/>
      <c r="L66" s="56"/>
      <c r="M66" s="56"/>
      <c r="N66" s="56"/>
      <c r="O66" s="56"/>
      <c r="P66" s="56"/>
      <c r="Q66" s="56"/>
      <c r="R66" s="56"/>
      <c r="S66" s="56"/>
      <c r="T66" s="56"/>
      <c r="U66" s="56"/>
      <c r="V66" s="56"/>
      <c r="W66" s="56"/>
      <c r="X66" s="56"/>
      <c r="Y66" s="56"/>
    </row>
    <row r="67" spans="1:25" ht="15.75" customHeight="1">
      <c r="A67" s="55"/>
      <c r="B67" s="56"/>
      <c r="C67" s="55"/>
      <c r="D67" s="55"/>
      <c r="E67" s="56"/>
      <c r="F67" s="56"/>
      <c r="G67" s="56"/>
      <c r="H67" s="56"/>
      <c r="I67" s="56"/>
      <c r="J67" s="56"/>
      <c r="K67" s="56"/>
      <c r="L67" s="56"/>
      <c r="M67" s="56"/>
      <c r="N67" s="56"/>
      <c r="O67" s="56"/>
      <c r="P67" s="56"/>
      <c r="Q67" s="56"/>
      <c r="R67" s="56"/>
      <c r="S67" s="56"/>
      <c r="T67" s="56"/>
      <c r="U67" s="56"/>
      <c r="V67" s="56"/>
      <c r="W67" s="56"/>
      <c r="X67" s="56"/>
      <c r="Y67" s="56"/>
    </row>
    <row r="68" spans="1:25" ht="15.75" customHeight="1">
      <c r="A68" s="55"/>
      <c r="B68" s="56"/>
      <c r="C68" s="55"/>
      <c r="D68" s="55"/>
      <c r="E68" s="56"/>
      <c r="F68" s="56"/>
      <c r="G68" s="56"/>
      <c r="H68" s="56"/>
      <c r="I68" s="56"/>
      <c r="J68" s="56"/>
      <c r="K68" s="56"/>
      <c r="L68" s="56"/>
      <c r="M68" s="56"/>
      <c r="N68" s="56"/>
      <c r="O68" s="56"/>
      <c r="P68" s="56"/>
      <c r="Q68" s="56"/>
      <c r="R68" s="56"/>
      <c r="S68" s="56"/>
      <c r="T68" s="56"/>
      <c r="U68" s="56"/>
      <c r="V68" s="56"/>
      <c r="W68" s="56"/>
      <c r="X68" s="56"/>
      <c r="Y68" s="56"/>
    </row>
    <row r="69" spans="1:25" ht="15.75" customHeight="1">
      <c r="A69" s="55"/>
      <c r="B69" s="56"/>
      <c r="C69" s="55"/>
      <c r="D69" s="55"/>
      <c r="E69" s="56"/>
      <c r="F69" s="56"/>
      <c r="G69" s="56"/>
      <c r="H69" s="56"/>
      <c r="I69" s="56"/>
      <c r="J69" s="56"/>
      <c r="K69" s="56"/>
      <c r="L69" s="56"/>
      <c r="M69" s="56"/>
      <c r="N69" s="56"/>
      <c r="O69" s="56"/>
      <c r="P69" s="56"/>
      <c r="Q69" s="56"/>
      <c r="R69" s="56"/>
      <c r="S69" s="56"/>
      <c r="T69" s="56"/>
      <c r="U69" s="56"/>
      <c r="V69" s="56"/>
      <c r="W69" s="56"/>
      <c r="X69" s="56"/>
      <c r="Y69" s="56"/>
    </row>
    <row r="70" spans="1:25" ht="15.75" customHeight="1">
      <c r="A70" s="55"/>
      <c r="B70" s="56"/>
      <c r="C70" s="55"/>
      <c r="D70" s="55"/>
      <c r="E70" s="56"/>
      <c r="F70" s="56"/>
      <c r="G70" s="56"/>
      <c r="H70" s="56"/>
      <c r="I70" s="56"/>
      <c r="J70" s="56"/>
      <c r="K70" s="56"/>
      <c r="L70" s="56"/>
      <c r="M70" s="56"/>
      <c r="N70" s="56"/>
      <c r="O70" s="56"/>
      <c r="P70" s="56"/>
      <c r="Q70" s="56"/>
      <c r="R70" s="56"/>
      <c r="S70" s="56"/>
      <c r="T70" s="56"/>
      <c r="U70" s="56"/>
      <c r="V70" s="56"/>
      <c r="W70" s="56"/>
      <c r="X70" s="56"/>
      <c r="Y70" s="56"/>
    </row>
    <row r="71" spans="1:25" ht="15.75" customHeight="1">
      <c r="A71" s="55"/>
      <c r="B71" s="56"/>
      <c r="C71" s="55"/>
      <c r="D71" s="55"/>
      <c r="E71" s="56"/>
      <c r="F71" s="56"/>
      <c r="G71" s="56"/>
      <c r="H71" s="56"/>
      <c r="I71" s="56"/>
      <c r="J71" s="56"/>
      <c r="K71" s="56"/>
      <c r="L71" s="56"/>
      <c r="M71" s="56"/>
      <c r="N71" s="56"/>
      <c r="O71" s="56"/>
      <c r="P71" s="56"/>
      <c r="Q71" s="56"/>
      <c r="R71" s="56"/>
      <c r="S71" s="56"/>
      <c r="T71" s="56"/>
      <c r="U71" s="56"/>
      <c r="V71" s="56"/>
      <c r="W71" s="56"/>
      <c r="X71" s="56"/>
      <c r="Y71" s="56"/>
    </row>
    <row r="72" spans="1:25" ht="15.75" customHeight="1">
      <c r="A72" s="55"/>
      <c r="B72" s="56"/>
      <c r="C72" s="55"/>
      <c r="D72" s="55"/>
      <c r="E72" s="56"/>
      <c r="F72" s="56"/>
      <c r="G72" s="56"/>
      <c r="H72" s="56"/>
      <c r="I72" s="56"/>
      <c r="J72" s="56"/>
      <c r="K72" s="56"/>
      <c r="L72" s="56"/>
      <c r="M72" s="56"/>
      <c r="N72" s="56"/>
      <c r="O72" s="56"/>
      <c r="P72" s="56"/>
      <c r="Q72" s="56"/>
      <c r="R72" s="56"/>
      <c r="S72" s="56"/>
      <c r="T72" s="56"/>
      <c r="U72" s="56"/>
      <c r="V72" s="56"/>
      <c r="W72" s="56"/>
      <c r="X72" s="56"/>
      <c r="Y72" s="56"/>
    </row>
    <row r="73" spans="1:25" ht="15.75" customHeight="1">
      <c r="A73" s="55"/>
      <c r="B73" s="56"/>
      <c r="C73" s="55"/>
      <c r="D73" s="55"/>
      <c r="E73" s="56"/>
      <c r="F73" s="56"/>
      <c r="G73" s="56"/>
      <c r="H73" s="56"/>
      <c r="I73" s="56"/>
      <c r="J73" s="56"/>
      <c r="K73" s="56"/>
      <c r="L73" s="56"/>
      <c r="M73" s="56"/>
      <c r="N73" s="56"/>
      <c r="O73" s="56"/>
      <c r="P73" s="56"/>
      <c r="Q73" s="56"/>
      <c r="R73" s="56"/>
      <c r="S73" s="56"/>
      <c r="T73" s="56"/>
      <c r="U73" s="56"/>
      <c r="V73" s="56"/>
      <c r="W73" s="56"/>
      <c r="X73" s="56"/>
      <c r="Y73" s="56"/>
    </row>
    <row r="74" spans="1:25" ht="15.75" customHeight="1">
      <c r="A74" s="55"/>
      <c r="B74" s="56"/>
      <c r="C74" s="55"/>
      <c r="D74" s="55"/>
      <c r="E74" s="56"/>
      <c r="F74" s="56"/>
      <c r="G74" s="56"/>
      <c r="H74" s="56"/>
      <c r="I74" s="56"/>
      <c r="J74" s="56"/>
      <c r="K74" s="56"/>
      <c r="L74" s="56"/>
      <c r="M74" s="56"/>
      <c r="N74" s="56"/>
      <c r="O74" s="56"/>
      <c r="P74" s="56"/>
      <c r="Q74" s="56"/>
      <c r="R74" s="56"/>
      <c r="S74" s="56"/>
      <c r="T74" s="56"/>
      <c r="U74" s="56"/>
      <c r="V74" s="56"/>
      <c r="W74" s="56"/>
      <c r="X74" s="56"/>
      <c r="Y74" s="56"/>
    </row>
    <row r="75" spans="1:25" ht="15.75" customHeight="1">
      <c r="A75" s="55"/>
      <c r="B75" s="56"/>
      <c r="C75" s="55"/>
      <c r="D75" s="55"/>
      <c r="E75" s="56"/>
      <c r="F75" s="56"/>
      <c r="G75" s="56"/>
      <c r="H75" s="56"/>
      <c r="I75" s="56"/>
      <c r="J75" s="56"/>
      <c r="K75" s="56"/>
      <c r="L75" s="56"/>
      <c r="M75" s="56"/>
      <c r="N75" s="56"/>
      <c r="O75" s="56"/>
      <c r="P75" s="56"/>
      <c r="Q75" s="56"/>
      <c r="R75" s="56"/>
      <c r="S75" s="56"/>
      <c r="T75" s="56"/>
      <c r="U75" s="56"/>
      <c r="V75" s="56"/>
      <c r="W75" s="56"/>
      <c r="X75" s="56"/>
      <c r="Y75" s="56"/>
    </row>
    <row r="76" spans="1:25" ht="15.75" customHeight="1">
      <c r="A76" s="55"/>
      <c r="B76" s="56"/>
      <c r="C76" s="55"/>
      <c r="D76" s="55"/>
      <c r="E76" s="56"/>
      <c r="F76" s="56"/>
      <c r="G76" s="56"/>
      <c r="H76" s="56"/>
      <c r="I76" s="56"/>
      <c r="J76" s="56"/>
      <c r="K76" s="56"/>
      <c r="L76" s="56"/>
      <c r="M76" s="56"/>
      <c r="N76" s="56"/>
      <c r="O76" s="56"/>
      <c r="P76" s="56"/>
      <c r="Q76" s="56"/>
      <c r="R76" s="56"/>
      <c r="S76" s="56"/>
      <c r="T76" s="56"/>
      <c r="U76" s="56"/>
      <c r="V76" s="56"/>
      <c r="W76" s="56"/>
      <c r="X76" s="56"/>
      <c r="Y76" s="56"/>
    </row>
    <row r="77" spans="1:25" ht="15.75" customHeight="1">
      <c r="A77" s="55"/>
      <c r="B77" s="56"/>
      <c r="C77" s="55"/>
      <c r="D77" s="55"/>
      <c r="E77" s="56"/>
      <c r="F77" s="56"/>
      <c r="G77" s="56"/>
      <c r="H77" s="56"/>
      <c r="I77" s="56"/>
      <c r="J77" s="56"/>
      <c r="K77" s="56"/>
      <c r="L77" s="56"/>
      <c r="M77" s="56"/>
      <c r="N77" s="56"/>
      <c r="O77" s="56"/>
      <c r="P77" s="56"/>
      <c r="Q77" s="56"/>
      <c r="R77" s="56"/>
      <c r="S77" s="56"/>
      <c r="T77" s="56"/>
      <c r="U77" s="56"/>
      <c r="V77" s="56"/>
      <c r="W77" s="56"/>
      <c r="X77" s="56"/>
      <c r="Y77" s="56"/>
    </row>
    <row r="78" spans="1:25" ht="15.75" customHeight="1">
      <c r="A78" s="55"/>
      <c r="B78" s="56"/>
      <c r="C78" s="55"/>
      <c r="D78" s="55"/>
      <c r="E78" s="56"/>
      <c r="F78" s="56"/>
      <c r="G78" s="56"/>
      <c r="H78" s="56"/>
      <c r="I78" s="56"/>
      <c r="J78" s="56"/>
      <c r="K78" s="56"/>
      <c r="L78" s="56"/>
      <c r="M78" s="56"/>
      <c r="N78" s="56"/>
      <c r="O78" s="56"/>
      <c r="P78" s="56"/>
      <c r="Q78" s="56"/>
      <c r="R78" s="56"/>
      <c r="S78" s="56"/>
      <c r="T78" s="56"/>
      <c r="U78" s="56"/>
      <c r="V78" s="56"/>
      <c r="W78" s="56"/>
      <c r="X78" s="56"/>
      <c r="Y78" s="56"/>
    </row>
    <row r="79" spans="1:25" ht="15.75" customHeight="1">
      <c r="A79" s="55"/>
      <c r="B79" s="56"/>
      <c r="C79" s="55"/>
      <c r="D79" s="55"/>
      <c r="E79" s="56"/>
      <c r="F79" s="56"/>
      <c r="G79" s="56"/>
      <c r="H79" s="56"/>
      <c r="I79" s="56"/>
      <c r="J79" s="56"/>
      <c r="K79" s="56"/>
      <c r="L79" s="56"/>
      <c r="M79" s="56"/>
      <c r="N79" s="56"/>
      <c r="O79" s="56"/>
      <c r="P79" s="56"/>
      <c r="Q79" s="56"/>
      <c r="R79" s="56"/>
      <c r="S79" s="56"/>
      <c r="T79" s="56"/>
      <c r="U79" s="56"/>
      <c r="V79" s="56"/>
      <c r="W79" s="56"/>
      <c r="X79" s="56"/>
      <c r="Y79" s="56"/>
    </row>
    <row r="80" spans="1:25" ht="15.75" customHeight="1">
      <c r="A80" s="55"/>
      <c r="B80" s="56"/>
      <c r="C80" s="55"/>
      <c r="D80" s="55"/>
      <c r="E80" s="56"/>
      <c r="F80" s="56"/>
      <c r="G80" s="56"/>
      <c r="H80" s="56"/>
      <c r="I80" s="56"/>
      <c r="J80" s="56"/>
      <c r="K80" s="56"/>
      <c r="L80" s="56"/>
      <c r="M80" s="56"/>
      <c r="N80" s="56"/>
      <c r="O80" s="56"/>
      <c r="P80" s="56"/>
      <c r="Q80" s="56"/>
      <c r="R80" s="56"/>
      <c r="S80" s="56"/>
      <c r="T80" s="56"/>
      <c r="U80" s="56"/>
      <c r="V80" s="56"/>
      <c r="W80" s="56"/>
      <c r="X80" s="56"/>
      <c r="Y80" s="56"/>
    </row>
    <row r="81" spans="1:25" ht="15.75" customHeight="1">
      <c r="A81" s="55"/>
      <c r="B81" s="56"/>
      <c r="C81" s="55"/>
      <c r="D81" s="55"/>
      <c r="E81" s="56"/>
      <c r="F81" s="56"/>
      <c r="G81" s="56"/>
      <c r="H81" s="56"/>
      <c r="I81" s="56"/>
      <c r="J81" s="56"/>
      <c r="K81" s="56"/>
      <c r="L81" s="56"/>
      <c r="M81" s="56"/>
      <c r="N81" s="56"/>
      <c r="O81" s="56"/>
      <c r="P81" s="56"/>
      <c r="Q81" s="56"/>
      <c r="R81" s="56"/>
      <c r="S81" s="56"/>
      <c r="T81" s="56"/>
      <c r="U81" s="56"/>
      <c r="V81" s="56"/>
      <c r="W81" s="56"/>
      <c r="X81" s="56"/>
      <c r="Y81" s="56"/>
    </row>
    <row r="82" spans="1:25" ht="15.75" customHeight="1">
      <c r="A82" s="55"/>
      <c r="B82" s="56"/>
      <c r="C82" s="55"/>
      <c r="D82" s="55"/>
      <c r="E82" s="56"/>
      <c r="F82" s="56"/>
      <c r="G82" s="56"/>
      <c r="H82" s="56"/>
      <c r="I82" s="56"/>
      <c r="J82" s="56"/>
      <c r="K82" s="56"/>
      <c r="L82" s="56"/>
      <c r="M82" s="56"/>
      <c r="N82" s="56"/>
      <c r="O82" s="56"/>
      <c r="P82" s="56"/>
      <c r="Q82" s="56"/>
      <c r="R82" s="56"/>
      <c r="S82" s="56"/>
      <c r="T82" s="56"/>
      <c r="U82" s="56"/>
      <c r="V82" s="56"/>
      <c r="W82" s="56"/>
      <c r="X82" s="56"/>
      <c r="Y82" s="56"/>
    </row>
    <row r="83" spans="1:25" ht="15.75" customHeight="1">
      <c r="A83" s="55"/>
      <c r="B83" s="56"/>
      <c r="C83" s="55"/>
      <c r="D83" s="55"/>
      <c r="E83" s="56"/>
      <c r="F83" s="56"/>
      <c r="G83" s="56"/>
      <c r="H83" s="56"/>
      <c r="I83" s="56"/>
      <c r="J83" s="56"/>
      <c r="K83" s="56"/>
      <c r="L83" s="56"/>
      <c r="M83" s="56"/>
      <c r="N83" s="56"/>
      <c r="O83" s="56"/>
      <c r="P83" s="56"/>
      <c r="Q83" s="56"/>
      <c r="R83" s="56"/>
      <c r="S83" s="56"/>
      <c r="T83" s="56"/>
      <c r="U83" s="56"/>
      <c r="V83" s="56"/>
      <c r="W83" s="56"/>
      <c r="X83" s="56"/>
      <c r="Y83" s="56"/>
    </row>
    <row r="84" spans="1:25" ht="15.75" customHeight="1">
      <c r="A84" s="55"/>
      <c r="B84" s="56"/>
      <c r="C84" s="55"/>
      <c r="D84" s="55"/>
      <c r="E84" s="56"/>
      <c r="F84" s="56"/>
      <c r="G84" s="56"/>
      <c r="H84" s="56"/>
      <c r="I84" s="56"/>
      <c r="J84" s="56"/>
      <c r="K84" s="56"/>
      <c r="L84" s="56"/>
      <c r="M84" s="56"/>
      <c r="N84" s="56"/>
      <c r="O84" s="56"/>
      <c r="P84" s="56"/>
      <c r="Q84" s="56"/>
      <c r="R84" s="56"/>
      <c r="S84" s="56"/>
      <c r="T84" s="56"/>
      <c r="U84" s="56"/>
      <c r="V84" s="56"/>
      <c r="W84" s="56"/>
      <c r="X84" s="56"/>
      <c r="Y84" s="56"/>
    </row>
    <row r="85" spans="1:25" ht="15.75" customHeight="1">
      <c r="A85" s="55"/>
      <c r="B85" s="56"/>
      <c r="C85" s="55"/>
      <c r="D85" s="55"/>
      <c r="E85" s="56"/>
      <c r="F85" s="56"/>
      <c r="G85" s="56"/>
      <c r="H85" s="56"/>
      <c r="I85" s="56"/>
      <c r="J85" s="56"/>
      <c r="K85" s="56"/>
      <c r="L85" s="56"/>
      <c r="M85" s="56"/>
      <c r="N85" s="56"/>
      <c r="O85" s="56"/>
      <c r="P85" s="56"/>
      <c r="Q85" s="56"/>
      <c r="R85" s="56"/>
      <c r="S85" s="56"/>
      <c r="T85" s="56"/>
      <c r="U85" s="56"/>
      <c r="V85" s="56"/>
      <c r="W85" s="56"/>
      <c r="X85" s="56"/>
      <c r="Y85" s="56"/>
    </row>
    <row r="86" spans="1:25" ht="15.75" customHeight="1">
      <c r="A86" s="55"/>
      <c r="B86" s="56"/>
      <c r="C86" s="55"/>
      <c r="D86" s="55"/>
      <c r="E86" s="56"/>
      <c r="F86" s="56"/>
      <c r="G86" s="56"/>
      <c r="H86" s="56"/>
      <c r="I86" s="56"/>
      <c r="J86" s="56"/>
      <c r="K86" s="56"/>
      <c r="L86" s="56"/>
      <c r="M86" s="56"/>
      <c r="N86" s="56"/>
      <c r="O86" s="56"/>
      <c r="P86" s="56"/>
      <c r="Q86" s="56"/>
      <c r="R86" s="56"/>
      <c r="S86" s="56"/>
      <c r="T86" s="56"/>
      <c r="U86" s="56"/>
      <c r="V86" s="56"/>
      <c r="W86" s="56"/>
      <c r="X86" s="56"/>
      <c r="Y86" s="56"/>
    </row>
    <row r="87" spans="1:25" ht="15.75" customHeight="1">
      <c r="A87" s="55"/>
      <c r="B87" s="56"/>
      <c r="C87" s="55"/>
      <c r="D87" s="55"/>
      <c r="E87" s="56"/>
      <c r="F87" s="56"/>
      <c r="G87" s="56"/>
      <c r="H87" s="56"/>
      <c r="I87" s="56"/>
      <c r="J87" s="56"/>
      <c r="K87" s="56"/>
      <c r="L87" s="56"/>
      <c r="M87" s="56"/>
      <c r="N87" s="56"/>
      <c r="O87" s="56"/>
      <c r="P87" s="56"/>
      <c r="Q87" s="56"/>
      <c r="R87" s="56"/>
      <c r="S87" s="56"/>
      <c r="T87" s="56"/>
      <c r="U87" s="56"/>
      <c r="V87" s="56"/>
      <c r="W87" s="56"/>
      <c r="X87" s="56"/>
      <c r="Y87" s="56"/>
    </row>
    <row r="88" spans="1:25" ht="15.75" customHeight="1">
      <c r="A88" s="55"/>
      <c r="B88" s="56"/>
      <c r="C88" s="55"/>
      <c r="D88" s="55"/>
      <c r="E88" s="56"/>
      <c r="F88" s="56"/>
      <c r="G88" s="56"/>
      <c r="H88" s="56"/>
      <c r="I88" s="56"/>
      <c r="J88" s="56"/>
      <c r="K88" s="56"/>
      <c r="L88" s="56"/>
      <c r="M88" s="56"/>
      <c r="N88" s="56"/>
      <c r="O88" s="56"/>
      <c r="P88" s="56"/>
      <c r="Q88" s="56"/>
      <c r="R88" s="56"/>
      <c r="S88" s="56"/>
      <c r="T88" s="56"/>
      <c r="U88" s="56"/>
      <c r="V88" s="56"/>
      <c r="W88" s="56"/>
      <c r="X88" s="56"/>
      <c r="Y88" s="56"/>
    </row>
    <row r="89" spans="1:25" ht="15.75" customHeight="1">
      <c r="A89" s="55"/>
      <c r="B89" s="56"/>
      <c r="C89" s="55"/>
      <c r="D89" s="55"/>
      <c r="E89" s="56"/>
      <c r="F89" s="56"/>
      <c r="G89" s="56"/>
      <c r="H89" s="56"/>
      <c r="I89" s="56"/>
      <c r="J89" s="56"/>
      <c r="K89" s="56"/>
      <c r="L89" s="56"/>
      <c r="M89" s="56"/>
      <c r="N89" s="56"/>
      <c r="O89" s="56"/>
      <c r="P89" s="56"/>
      <c r="Q89" s="56"/>
      <c r="R89" s="56"/>
      <c r="S89" s="56"/>
      <c r="T89" s="56"/>
      <c r="U89" s="56"/>
      <c r="V89" s="56"/>
      <c r="W89" s="56"/>
      <c r="X89" s="56"/>
      <c r="Y89" s="56"/>
    </row>
    <row r="90" spans="1:25" ht="15.75" customHeight="1">
      <c r="A90" s="55"/>
      <c r="B90" s="56"/>
      <c r="C90" s="55"/>
      <c r="D90" s="55"/>
      <c r="E90" s="56"/>
      <c r="F90" s="56"/>
      <c r="G90" s="56"/>
      <c r="H90" s="56"/>
      <c r="I90" s="56"/>
      <c r="J90" s="56"/>
      <c r="K90" s="56"/>
      <c r="L90" s="56"/>
      <c r="M90" s="56"/>
      <c r="N90" s="56"/>
      <c r="O90" s="56"/>
      <c r="P90" s="56"/>
      <c r="Q90" s="56"/>
      <c r="R90" s="56"/>
      <c r="S90" s="56"/>
      <c r="T90" s="56"/>
      <c r="U90" s="56"/>
      <c r="V90" s="56"/>
      <c r="W90" s="56"/>
      <c r="X90" s="56"/>
      <c r="Y90" s="56"/>
    </row>
    <row r="91" spans="1:25" ht="15.75" customHeight="1">
      <c r="A91" s="55"/>
      <c r="B91" s="56"/>
      <c r="C91" s="55"/>
      <c r="D91" s="55"/>
      <c r="E91" s="56"/>
      <c r="F91" s="56"/>
      <c r="G91" s="56"/>
      <c r="H91" s="56"/>
      <c r="I91" s="56"/>
      <c r="J91" s="56"/>
      <c r="K91" s="56"/>
      <c r="L91" s="56"/>
      <c r="M91" s="56"/>
      <c r="N91" s="56"/>
      <c r="O91" s="56"/>
      <c r="P91" s="56"/>
      <c r="Q91" s="56"/>
      <c r="R91" s="56"/>
      <c r="S91" s="56"/>
      <c r="T91" s="56"/>
      <c r="U91" s="56"/>
      <c r="V91" s="56"/>
      <c r="W91" s="56"/>
      <c r="X91" s="56"/>
      <c r="Y91" s="56"/>
    </row>
    <row r="92" spans="1:25" ht="15.75" customHeight="1">
      <c r="A92" s="55"/>
      <c r="B92" s="56"/>
      <c r="C92" s="55"/>
      <c r="D92" s="55"/>
      <c r="E92" s="56"/>
      <c r="F92" s="56"/>
      <c r="G92" s="56"/>
      <c r="H92" s="56"/>
      <c r="I92" s="56"/>
      <c r="J92" s="56"/>
      <c r="K92" s="56"/>
      <c r="L92" s="56"/>
      <c r="M92" s="56"/>
      <c r="N92" s="56"/>
      <c r="O92" s="56"/>
      <c r="P92" s="56"/>
      <c r="Q92" s="56"/>
      <c r="R92" s="56"/>
      <c r="S92" s="56"/>
      <c r="T92" s="56"/>
      <c r="U92" s="56"/>
      <c r="V92" s="56"/>
      <c r="W92" s="56"/>
      <c r="X92" s="56"/>
      <c r="Y92" s="56"/>
    </row>
    <row r="93" spans="1:25" ht="15.75" customHeight="1">
      <c r="A93" s="55"/>
      <c r="B93" s="56"/>
      <c r="C93" s="55"/>
      <c r="D93" s="55"/>
      <c r="E93" s="56"/>
      <c r="F93" s="56"/>
      <c r="G93" s="56"/>
      <c r="H93" s="56"/>
      <c r="I93" s="56"/>
      <c r="J93" s="56"/>
      <c r="K93" s="56"/>
      <c r="L93" s="56"/>
      <c r="M93" s="56"/>
      <c r="N93" s="56"/>
      <c r="O93" s="56"/>
      <c r="P93" s="56"/>
      <c r="Q93" s="56"/>
      <c r="R93" s="56"/>
      <c r="S93" s="56"/>
      <c r="T93" s="56"/>
      <c r="U93" s="56"/>
      <c r="V93" s="56"/>
      <c r="W93" s="56"/>
      <c r="X93" s="56"/>
      <c r="Y93" s="56"/>
    </row>
    <row r="94" spans="1:25" ht="15.75" customHeight="1">
      <c r="A94" s="55"/>
      <c r="B94" s="56"/>
      <c r="C94" s="55"/>
      <c r="D94" s="55"/>
      <c r="E94" s="56"/>
      <c r="F94" s="56"/>
      <c r="G94" s="56"/>
      <c r="H94" s="56"/>
      <c r="I94" s="56"/>
      <c r="J94" s="56"/>
      <c r="K94" s="56"/>
      <c r="L94" s="56"/>
      <c r="M94" s="56"/>
      <c r="N94" s="56"/>
      <c r="O94" s="56"/>
      <c r="P94" s="56"/>
      <c r="Q94" s="56"/>
      <c r="R94" s="56"/>
      <c r="S94" s="56"/>
      <c r="T94" s="56"/>
      <c r="U94" s="56"/>
      <c r="V94" s="56"/>
      <c r="W94" s="56"/>
      <c r="X94" s="56"/>
      <c r="Y94" s="56"/>
    </row>
    <row r="95" spans="1:25" ht="15.75" customHeight="1">
      <c r="A95" s="55"/>
      <c r="B95" s="56"/>
      <c r="C95" s="55"/>
      <c r="D95" s="55"/>
      <c r="E95" s="56"/>
      <c r="F95" s="56"/>
      <c r="G95" s="56"/>
      <c r="H95" s="56"/>
      <c r="I95" s="56"/>
      <c r="J95" s="56"/>
      <c r="K95" s="56"/>
      <c r="L95" s="56"/>
      <c r="M95" s="56"/>
      <c r="N95" s="56"/>
      <c r="O95" s="56"/>
      <c r="P95" s="56"/>
      <c r="Q95" s="56"/>
      <c r="R95" s="56"/>
      <c r="S95" s="56"/>
      <c r="T95" s="56"/>
      <c r="U95" s="56"/>
      <c r="V95" s="56"/>
      <c r="W95" s="56"/>
      <c r="X95" s="56"/>
      <c r="Y95" s="56"/>
    </row>
    <row r="96" spans="1:25" ht="15.75" customHeight="1">
      <c r="A96" s="55"/>
      <c r="B96" s="56"/>
      <c r="C96" s="55"/>
      <c r="D96" s="55"/>
      <c r="E96" s="56"/>
      <c r="F96" s="56"/>
      <c r="G96" s="56"/>
      <c r="H96" s="56"/>
      <c r="I96" s="56"/>
      <c r="J96" s="56"/>
      <c r="K96" s="56"/>
      <c r="L96" s="56"/>
      <c r="M96" s="56"/>
      <c r="N96" s="56"/>
      <c r="O96" s="56"/>
      <c r="P96" s="56"/>
      <c r="Q96" s="56"/>
      <c r="R96" s="56"/>
      <c r="S96" s="56"/>
      <c r="T96" s="56"/>
      <c r="U96" s="56"/>
      <c r="V96" s="56"/>
      <c r="W96" s="56"/>
      <c r="X96" s="56"/>
      <c r="Y96" s="56"/>
    </row>
    <row r="97" spans="1:25" ht="15.75" customHeight="1">
      <c r="A97" s="55"/>
      <c r="B97" s="56"/>
      <c r="C97" s="55"/>
      <c r="D97" s="55"/>
      <c r="E97" s="56"/>
      <c r="F97" s="56"/>
      <c r="G97" s="56"/>
      <c r="H97" s="56"/>
      <c r="I97" s="56"/>
      <c r="J97" s="56"/>
      <c r="K97" s="56"/>
      <c r="L97" s="56"/>
      <c r="M97" s="56"/>
      <c r="N97" s="56"/>
      <c r="O97" s="56"/>
      <c r="P97" s="56"/>
      <c r="Q97" s="56"/>
      <c r="R97" s="56"/>
      <c r="S97" s="56"/>
      <c r="T97" s="56"/>
      <c r="U97" s="56"/>
      <c r="V97" s="56"/>
      <c r="W97" s="56"/>
      <c r="X97" s="56"/>
      <c r="Y97" s="56"/>
    </row>
    <row r="98" spans="1:25" ht="15.75" customHeight="1">
      <c r="A98" s="55"/>
      <c r="B98" s="56"/>
      <c r="C98" s="55"/>
      <c r="D98" s="55"/>
      <c r="E98" s="56"/>
      <c r="F98" s="56"/>
      <c r="G98" s="56"/>
      <c r="H98" s="56"/>
      <c r="I98" s="56"/>
      <c r="J98" s="56"/>
      <c r="K98" s="56"/>
      <c r="L98" s="56"/>
      <c r="M98" s="56"/>
      <c r="N98" s="56"/>
      <c r="O98" s="56"/>
      <c r="P98" s="56"/>
      <c r="Q98" s="56"/>
      <c r="R98" s="56"/>
      <c r="S98" s="56"/>
      <c r="T98" s="56"/>
      <c r="U98" s="56"/>
      <c r="V98" s="56"/>
      <c r="W98" s="56"/>
      <c r="X98" s="56"/>
      <c r="Y98" s="56"/>
    </row>
    <row r="99" spans="1:25" ht="15.75" customHeight="1">
      <c r="A99" s="55"/>
      <c r="B99" s="56"/>
      <c r="C99" s="55"/>
      <c r="D99" s="55"/>
      <c r="E99" s="56"/>
      <c r="F99" s="56"/>
      <c r="G99" s="56"/>
      <c r="H99" s="56"/>
      <c r="I99" s="56"/>
      <c r="J99" s="56"/>
      <c r="K99" s="56"/>
      <c r="L99" s="56"/>
      <c r="M99" s="56"/>
      <c r="N99" s="56"/>
      <c r="O99" s="56"/>
      <c r="P99" s="56"/>
      <c r="Q99" s="56"/>
      <c r="R99" s="56"/>
      <c r="S99" s="56"/>
      <c r="T99" s="56"/>
      <c r="U99" s="56"/>
      <c r="V99" s="56"/>
      <c r="W99" s="56"/>
      <c r="X99" s="56"/>
      <c r="Y99" s="56"/>
    </row>
    <row r="100" spans="1:25" ht="15.75" customHeight="1">
      <c r="A100" s="55"/>
      <c r="B100" s="56"/>
      <c r="C100" s="55"/>
      <c r="D100" s="55"/>
      <c r="E100" s="56"/>
      <c r="F100" s="56"/>
      <c r="G100" s="56"/>
      <c r="H100" s="56"/>
      <c r="I100" s="56"/>
      <c r="J100" s="56"/>
      <c r="K100" s="56"/>
      <c r="L100" s="56"/>
      <c r="M100" s="56"/>
      <c r="N100" s="56"/>
      <c r="O100" s="56"/>
      <c r="P100" s="56"/>
      <c r="Q100" s="56"/>
      <c r="R100" s="56"/>
      <c r="S100" s="56"/>
      <c r="T100" s="56"/>
      <c r="U100" s="56"/>
      <c r="V100" s="56"/>
      <c r="W100" s="56"/>
      <c r="X100" s="56"/>
      <c r="Y100" s="56"/>
    </row>
    <row r="101" spans="1:25" ht="15.75" customHeight="1">
      <c r="A101" s="55"/>
      <c r="B101" s="56"/>
      <c r="C101" s="55"/>
      <c r="D101" s="55"/>
      <c r="E101" s="56"/>
      <c r="F101" s="56"/>
      <c r="G101" s="56"/>
      <c r="H101" s="56"/>
      <c r="I101" s="56"/>
      <c r="J101" s="56"/>
      <c r="K101" s="56"/>
      <c r="L101" s="56"/>
      <c r="M101" s="56"/>
      <c r="N101" s="56"/>
      <c r="O101" s="56"/>
      <c r="P101" s="56"/>
      <c r="Q101" s="56"/>
      <c r="R101" s="56"/>
      <c r="S101" s="56"/>
      <c r="T101" s="56"/>
      <c r="U101" s="56"/>
      <c r="V101" s="56"/>
      <c r="W101" s="56"/>
      <c r="X101" s="56"/>
      <c r="Y101" s="56"/>
    </row>
    <row r="102" spans="1:25" ht="15.75" customHeight="1">
      <c r="A102" s="55"/>
      <c r="B102" s="56"/>
      <c r="C102" s="55"/>
      <c r="D102" s="55"/>
      <c r="E102" s="56"/>
      <c r="F102" s="56"/>
      <c r="G102" s="56"/>
      <c r="H102" s="56"/>
      <c r="I102" s="56"/>
      <c r="J102" s="56"/>
      <c r="K102" s="56"/>
      <c r="L102" s="56"/>
      <c r="M102" s="56"/>
      <c r="N102" s="56"/>
      <c r="O102" s="56"/>
      <c r="P102" s="56"/>
      <c r="Q102" s="56"/>
      <c r="R102" s="56"/>
      <c r="S102" s="56"/>
      <c r="T102" s="56"/>
      <c r="U102" s="56"/>
      <c r="V102" s="56"/>
      <c r="W102" s="56"/>
      <c r="X102" s="56"/>
      <c r="Y102" s="56"/>
    </row>
    <row r="103" spans="1:25" ht="15.75" customHeight="1">
      <c r="A103" s="55"/>
      <c r="B103" s="56"/>
      <c r="C103" s="55"/>
      <c r="D103" s="55"/>
      <c r="E103" s="56"/>
      <c r="F103" s="56"/>
      <c r="G103" s="56"/>
      <c r="H103" s="56"/>
      <c r="I103" s="56"/>
      <c r="J103" s="56"/>
      <c r="K103" s="56"/>
      <c r="L103" s="56"/>
      <c r="M103" s="56"/>
      <c r="N103" s="56"/>
      <c r="O103" s="56"/>
      <c r="P103" s="56"/>
      <c r="Q103" s="56"/>
      <c r="R103" s="56"/>
      <c r="S103" s="56"/>
      <c r="T103" s="56"/>
      <c r="U103" s="56"/>
      <c r="V103" s="56"/>
      <c r="W103" s="56"/>
      <c r="X103" s="56"/>
      <c r="Y103" s="56"/>
    </row>
    <row r="104" spans="1:25" ht="15.75" customHeight="1">
      <c r="A104" s="55"/>
      <c r="B104" s="56"/>
      <c r="C104" s="55"/>
      <c r="D104" s="55"/>
      <c r="E104" s="56"/>
      <c r="F104" s="56"/>
      <c r="G104" s="56"/>
      <c r="H104" s="56"/>
      <c r="I104" s="56"/>
      <c r="J104" s="56"/>
      <c r="K104" s="56"/>
      <c r="L104" s="56"/>
      <c r="M104" s="56"/>
      <c r="N104" s="56"/>
      <c r="O104" s="56"/>
      <c r="P104" s="56"/>
      <c r="Q104" s="56"/>
      <c r="R104" s="56"/>
      <c r="S104" s="56"/>
      <c r="T104" s="56"/>
      <c r="U104" s="56"/>
      <c r="V104" s="56"/>
      <c r="W104" s="56"/>
      <c r="X104" s="56"/>
      <c r="Y104" s="56"/>
    </row>
    <row r="105" spans="1:25" ht="15.75" customHeight="1">
      <c r="A105" s="55"/>
      <c r="B105" s="56"/>
      <c r="C105" s="55"/>
      <c r="D105" s="55"/>
      <c r="E105" s="56"/>
      <c r="F105" s="56"/>
      <c r="G105" s="56"/>
      <c r="H105" s="56"/>
      <c r="I105" s="56"/>
      <c r="J105" s="56"/>
      <c r="K105" s="56"/>
      <c r="L105" s="56"/>
      <c r="M105" s="56"/>
      <c r="N105" s="56"/>
      <c r="O105" s="56"/>
      <c r="P105" s="56"/>
      <c r="Q105" s="56"/>
      <c r="R105" s="56"/>
      <c r="S105" s="56"/>
      <c r="T105" s="56"/>
      <c r="U105" s="56"/>
      <c r="V105" s="56"/>
      <c r="W105" s="56"/>
      <c r="X105" s="56"/>
      <c r="Y105" s="56"/>
    </row>
    <row r="106" spans="1:25" ht="15.75" customHeight="1">
      <c r="A106" s="55"/>
      <c r="B106" s="56"/>
      <c r="C106" s="55"/>
      <c r="D106" s="55"/>
      <c r="E106" s="56"/>
      <c r="F106" s="56"/>
      <c r="G106" s="56"/>
      <c r="H106" s="56"/>
      <c r="I106" s="56"/>
      <c r="J106" s="56"/>
      <c r="K106" s="56"/>
      <c r="L106" s="56"/>
      <c r="M106" s="56"/>
      <c r="N106" s="56"/>
      <c r="O106" s="56"/>
      <c r="P106" s="56"/>
      <c r="Q106" s="56"/>
      <c r="R106" s="56"/>
      <c r="S106" s="56"/>
      <c r="T106" s="56"/>
      <c r="U106" s="56"/>
      <c r="V106" s="56"/>
      <c r="W106" s="56"/>
      <c r="X106" s="56"/>
      <c r="Y106" s="56"/>
    </row>
    <row r="107" spans="1:25" ht="15.75" customHeight="1">
      <c r="A107" s="55"/>
      <c r="B107" s="56"/>
      <c r="C107" s="55"/>
      <c r="D107" s="55"/>
      <c r="E107" s="56"/>
      <c r="F107" s="56"/>
      <c r="G107" s="56"/>
      <c r="H107" s="56"/>
      <c r="I107" s="56"/>
      <c r="J107" s="56"/>
      <c r="K107" s="56"/>
      <c r="L107" s="56"/>
      <c r="M107" s="56"/>
      <c r="N107" s="56"/>
      <c r="O107" s="56"/>
      <c r="P107" s="56"/>
      <c r="Q107" s="56"/>
      <c r="R107" s="56"/>
      <c r="S107" s="56"/>
      <c r="T107" s="56"/>
      <c r="U107" s="56"/>
      <c r="V107" s="56"/>
      <c r="W107" s="56"/>
      <c r="X107" s="56"/>
      <c r="Y107" s="56"/>
    </row>
    <row r="108" spans="1:25" ht="15.75" customHeight="1">
      <c r="A108" s="55"/>
      <c r="B108" s="56"/>
      <c r="C108" s="55"/>
      <c r="D108" s="55"/>
      <c r="E108" s="56"/>
      <c r="F108" s="56"/>
      <c r="G108" s="56"/>
      <c r="H108" s="56"/>
      <c r="I108" s="56"/>
      <c r="J108" s="56"/>
      <c r="K108" s="56"/>
      <c r="L108" s="56"/>
      <c r="M108" s="56"/>
      <c r="N108" s="56"/>
      <c r="O108" s="56"/>
      <c r="P108" s="56"/>
      <c r="Q108" s="56"/>
      <c r="R108" s="56"/>
      <c r="S108" s="56"/>
      <c r="T108" s="56"/>
      <c r="U108" s="56"/>
      <c r="V108" s="56"/>
      <c r="W108" s="56"/>
      <c r="X108" s="56"/>
      <c r="Y108" s="56"/>
    </row>
    <row r="109" spans="1:25" ht="15.75" customHeight="1">
      <c r="A109" s="55"/>
      <c r="B109" s="56"/>
      <c r="C109" s="55"/>
      <c r="D109" s="55"/>
      <c r="E109" s="56"/>
      <c r="F109" s="56"/>
      <c r="G109" s="56"/>
      <c r="H109" s="56"/>
      <c r="I109" s="56"/>
      <c r="J109" s="56"/>
      <c r="K109" s="56"/>
      <c r="L109" s="56"/>
      <c r="M109" s="56"/>
      <c r="N109" s="56"/>
      <c r="O109" s="56"/>
      <c r="P109" s="56"/>
      <c r="Q109" s="56"/>
      <c r="R109" s="56"/>
      <c r="S109" s="56"/>
      <c r="T109" s="56"/>
      <c r="U109" s="56"/>
      <c r="V109" s="56"/>
      <c r="W109" s="56"/>
      <c r="X109" s="56"/>
      <c r="Y109" s="56"/>
    </row>
    <row r="110" spans="1:25" ht="15.75" customHeight="1">
      <c r="A110" s="55"/>
      <c r="B110" s="56"/>
      <c r="C110" s="55"/>
      <c r="D110" s="55"/>
      <c r="E110" s="56"/>
      <c r="F110" s="56"/>
      <c r="G110" s="56"/>
      <c r="H110" s="56"/>
      <c r="I110" s="56"/>
      <c r="J110" s="56"/>
      <c r="K110" s="56"/>
      <c r="L110" s="56"/>
      <c r="M110" s="56"/>
      <c r="N110" s="56"/>
      <c r="O110" s="56"/>
      <c r="P110" s="56"/>
      <c r="Q110" s="56"/>
      <c r="R110" s="56"/>
      <c r="S110" s="56"/>
      <c r="T110" s="56"/>
      <c r="U110" s="56"/>
      <c r="V110" s="56"/>
      <c r="W110" s="56"/>
      <c r="X110" s="56"/>
      <c r="Y110" s="56"/>
    </row>
    <row r="111" spans="1:25" ht="15.75" customHeight="1">
      <c r="A111" s="55"/>
      <c r="B111" s="56"/>
      <c r="C111" s="55"/>
      <c r="D111" s="55"/>
      <c r="E111" s="56"/>
      <c r="F111" s="56"/>
      <c r="G111" s="56"/>
      <c r="H111" s="56"/>
      <c r="I111" s="56"/>
      <c r="J111" s="56"/>
      <c r="K111" s="56"/>
      <c r="L111" s="56"/>
      <c r="M111" s="56"/>
      <c r="N111" s="56"/>
      <c r="O111" s="56"/>
      <c r="P111" s="56"/>
      <c r="Q111" s="56"/>
      <c r="R111" s="56"/>
      <c r="S111" s="56"/>
      <c r="T111" s="56"/>
      <c r="U111" s="56"/>
      <c r="V111" s="56"/>
      <c r="W111" s="56"/>
      <c r="X111" s="56"/>
      <c r="Y111" s="56"/>
    </row>
    <row r="112" spans="1:25" ht="15.75" customHeight="1">
      <c r="A112" s="55"/>
      <c r="B112" s="56"/>
      <c r="C112" s="55"/>
      <c r="D112" s="55"/>
      <c r="E112" s="56"/>
      <c r="F112" s="56"/>
      <c r="G112" s="56"/>
      <c r="H112" s="56"/>
      <c r="I112" s="56"/>
      <c r="J112" s="56"/>
      <c r="K112" s="56"/>
      <c r="L112" s="56"/>
      <c r="M112" s="56"/>
      <c r="N112" s="56"/>
      <c r="O112" s="56"/>
      <c r="P112" s="56"/>
      <c r="Q112" s="56"/>
      <c r="R112" s="56"/>
      <c r="S112" s="56"/>
      <c r="T112" s="56"/>
      <c r="U112" s="56"/>
      <c r="V112" s="56"/>
      <c r="W112" s="56"/>
      <c r="X112" s="56"/>
      <c r="Y112" s="56"/>
    </row>
    <row r="113" spans="1:25" ht="15.75" customHeight="1">
      <c r="A113" s="55"/>
      <c r="B113" s="56"/>
      <c r="C113" s="55"/>
      <c r="D113" s="55"/>
      <c r="E113" s="56"/>
      <c r="F113" s="56"/>
      <c r="G113" s="56"/>
      <c r="H113" s="56"/>
      <c r="I113" s="56"/>
      <c r="J113" s="56"/>
      <c r="K113" s="56"/>
      <c r="L113" s="56"/>
      <c r="M113" s="56"/>
      <c r="N113" s="56"/>
      <c r="O113" s="56"/>
      <c r="P113" s="56"/>
      <c r="Q113" s="56"/>
      <c r="R113" s="56"/>
      <c r="S113" s="56"/>
      <c r="T113" s="56"/>
      <c r="U113" s="56"/>
      <c r="V113" s="56"/>
      <c r="W113" s="56"/>
      <c r="X113" s="56"/>
      <c r="Y113" s="56"/>
    </row>
    <row r="114" spans="1:25" ht="15.75" customHeight="1">
      <c r="A114" s="55"/>
      <c r="B114" s="56"/>
      <c r="C114" s="55"/>
      <c r="D114" s="55"/>
      <c r="E114" s="56"/>
      <c r="F114" s="56"/>
      <c r="G114" s="56"/>
      <c r="H114" s="56"/>
      <c r="I114" s="56"/>
      <c r="J114" s="56"/>
      <c r="K114" s="56"/>
      <c r="L114" s="56"/>
      <c r="M114" s="56"/>
      <c r="N114" s="56"/>
      <c r="O114" s="56"/>
      <c r="P114" s="56"/>
      <c r="Q114" s="56"/>
      <c r="R114" s="56"/>
      <c r="S114" s="56"/>
      <c r="T114" s="56"/>
      <c r="U114" s="56"/>
      <c r="V114" s="56"/>
      <c r="W114" s="56"/>
      <c r="X114" s="56"/>
      <c r="Y114" s="56"/>
    </row>
    <row r="115" spans="1:25" ht="15.75" customHeight="1">
      <c r="A115" s="55"/>
      <c r="B115" s="56"/>
      <c r="C115" s="55"/>
      <c r="D115" s="55"/>
      <c r="E115" s="56"/>
      <c r="F115" s="56"/>
      <c r="G115" s="56"/>
      <c r="H115" s="56"/>
      <c r="I115" s="56"/>
      <c r="J115" s="56"/>
      <c r="K115" s="56"/>
      <c r="L115" s="56"/>
      <c r="M115" s="56"/>
      <c r="N115" s="56"/>
      <c r="O115" s="56"/>
      <c r="P115" s="56"/>
      <c r="Q115" s="56"/>
      <c r="R115" s="56"/>
      <c r="S115" s="56"/>
      <c r="T115" s="56"/>
      <c r="U115" s="56"/>
      <c r="V115" s="56"/>
      <c r="W115" s="56"/>
      <c r="X115" s="56"/>
      <c r="Y115" s="56"/>
    </row>
    <row r="116" spans="1:25" ht="15.75" customHeight="1">
      <c r="A116" s="55"/>
      <c r="B116" s="56"/>
      <c r="C116" s="55"/>
      <c r="D116" s="55"/>
      <c r="E116" s="56"/>
      <c r="F116" s="56"/>
      <c r="G116" s="56"/>
      <c r="H116" s="56"/>
      <c r="I116" s="56"/>
      <c r="J116" s="56"/>
      <c r="K116" s="56"/>
      <c r="L116" s="56"/>
      <c r="M116" s="56"/>
      <c r="N116" s="56"/>
      <c r="O116" s="56"/>
      <c r="P116" s="56"/>
      <c r="Q116" s="56"/>
      <c r="R116" s="56"/>
      <c r="S116" s="56"/>
      <c r="T116" s="56"/>
      <c r="U116" s="56"/>
      <c r="V116" s="56"/>
      <c r="W116" s="56"/>
      <c r="X116" s="56"/>
      <c r="Y116" s="56"/>
    </row>
    <row r="117" spans="1:25" ht="15.75" customHeight="1">
      <c r="A117" s="55"/>
      <c r="B117" s="56"/>
      <c r="C117" s="55"/>
      <c r="D117" s="55"/>
      <c r="E117" s="56"/>
      <c r="F117" s="56"/>
      <c r="G117" s="56"/>
      <c r="H117" s="56"/>
      <c r="I117" s="56"/>
      <c r="J117" s="56"/>
      <c r="K117" s="56"/>
      <c r="L117" s="56"/>
      <c r="M117" s="56"/>
      <c r="N117" s="56"/>
      <c r="O117" s="56"/>
      <c r="P117" s="56"/>
      <c r="Q117" s="56"/>
      <c r="R117" s="56"/>
      <c r="S117" s="56"/>
      <c r="T117" s="56"/>
      <c r="U117" s="56"/>
      <c r="V117" s="56"/>
      <c r="W117" s="56"/>
      <c r="X117" s="56"/>
      <c r="Y117" s="56"/>
    </row>
    <row r="118" spans="1:25" ht="15.75" customHeight="1">
      <c r="A118" s="55"/>
      <c r="B118" s="56"/>
      <c r="C118" s="55"/>
      <c r="D118" s="55"/>
      <c r="E118" s="56"/>
      <c r="F118" s="56"/>
      <c r="G118" s="56"/>
      <c r="H118" s="56"/>
      <c r="I118" s="56"/>
      <c r="J118" s="56"/>
      <c r="K118" s="56"/>
      <c r="L118" s="56"/>
      <c r="M118" s="56"/>
      <c r="N118" s="56"/>
      <c r="O118" s="56"/>
      <c r="P118" s="56"/>
      <c r="Q118" s="56"/>
      <c r="R118" s="56"/>
      <c r="S118" s="56"/>
      <c r="T118" s="56"/>
      <c r="U118" s="56"/>
      <c r="V118" s="56"/>
      <c r="W118" s="56"/>
      <c r="X118" s="56"/>
      <c r="Y118" s="56"/>
    </row>
    <row r="119" spans="1:25" ht="15.75" customHeight="1">
      <c r="A119" s="55"/>
      <c r="B119" s="56"/>
      <c r="C119" s="55"/>
      <c r="D119" s="55"/>
      <c r="E119" s="56"/>
      <c r="F119" s="56"/>
      <c r="G119" s="56"/>
      <c r="H119" s="56"/>
      <c r="I119" s="56"/>
      <c r="J119" s="56"/>
      <c r="K119" s="56"/>
      <c r="L119" s="56"/>
      <c r="M119" s="56"/>
      <c r="N119" s="56"/>
      <c r="O119" s="56"/>
      <c r="P119" s="56"/>
      <c r="Q119" s="56"/>
      <c r="R119" s="56"/>
      <c r="S119" s="56"/>
      <c r="T119" s="56"/>
      <c r="U119" s="56"/>
      <c r="V119" s="56"/>
      <c r="W119" s="56"/>
      <c r="X119" s="56"/>
      <c r="Y119" s="56"/>
    </row>
    <row r="120" spans="1:25" ht="15.75" customHeight="1">
      <c r="A120" s="55"/>
      <c r="B120" s="56"/>
      <c r="C120" s="55"/>
      <c r="D120" s="55"/>
      <c r="E120" s="56"/>
      <c r="F120" s="56"/>
      <c r="G120" s="56"/>
      <c r="H120" s="56"/>
      <c r="I120" s="56"/>
      <c r="J120" s="56"/>
      <c r="K120" s="56"/>
      <c r="L120" s="56"/>
      <c r="M120" s="56"/>
      <c r="N120" s="56"/>
      <c r="O120" s="56"/>
      <c r="P120" s="56"/>
      <c r="Q120" s="56"/>
      <c r="R120" s="56"/>
      <c r="S120" s="56"/>
      <c r="T120" s="56"/>
      <c r="U120" s="56"/>
      <c r="V120" s="56"/>
      <c r="W120" s="56"/>
      <c r="X120" s="56"/>
      <c r="Y120" s="56"/>
    </row>
    <row r="121" spans="1:25" ht="15.75" customHeight="1">
      <c r="A121" s="55"/>
      <c r="B121" s="56"/>
      <c r="C121" s="55"/>
      <c r="D121" s="55"/>
      <c r="E121" s="56"/>
      <c r="F121" s="56"/>
      <c r="G121" s="56"/>
      <c r="H121" s="56"/>
      <c r="I121" s="56"/>
      <c r="J121" s="56"/>
      <c r="K121" s="56"/>
      <c r="L121" s="56"/>
      <c r="M121" s="56"/>
      <c r="N121" s="56"/>
      <c r="O121" s="56"/>
      <c r="P121" s="56"/>
      <c r="Q121" s="56"/>
      <c r="R121" s="56"/>
      <c r="S121" s="56"/>
      <c r="T121" s="56"/>
      <c r="U121" s="56"/>
      <c r="V121" s="56"/>
      <c r="W121" s="56"/>
      <c r="X121" s="56"/>
      <c r="Y121" s="56"/>
    </row>
    <row r="122" spans="1:25" ht="15.75" customHeight="1">
      <c r="A122" s="55"/>
      <c r="B122" s="56"/>
      <c r="C122" s="55"/>
      <c r="D122" s="55"/>
      <c r="E122" s="56"/>
      <c r="F122" s="56"/>
      <c r="G122" s="56"/>
      <c r="H122" s="56"/>
      <c r="I122" s="56"/>
      <c r="J122" s="56"/>
      <c r="K122" s="56"/>
      <c r="L122" s="56"/>
      <c r="M122" s="56"/>
      <c r="N122" s="56"/>
      <c r="O122" s="56"/>
      <c r="P122" s="56"/>
      <c r="Q122" s="56"/>
      <c r="R122" s="56"/>
      <c r="S122" s="56"/>
      <c r="T122" s="56"/>
      <c r="U122" s="56"/>
      <c r="V122" s="56"/>
      <c r="W122" s="56"/>
      <c r="X122" s="56"/>
      <c r="Y122" s="56"/>
    </row>
    <row r="123" spans="1:25" ht="15.75" customHeight="1">
      <c r="A123" s="55"/>
      <c r="B123" s="56"/>
      <c r="C123" s="55"/>
      <c r="D123" s="55"/>
      <c r="E123" s="56"/>
      <c r="F123" s="56"/>
      <c r="G123" s="56"/>
      <c r="H123" s="56"/>
      <c r="I123" s="56"/>
      <c r="J123" s="56"/>
      <c r="K123" s="56"/>
      <c r="L123" s="56"/>
      <c r="M123" s="56"/>
      <c r="N123" s="56"/>
      <c r="O123" s="56"/>
      <c r="P123" s="56"/>
      <c r="Q123" s="56"/>
      <c r="R123" s="56"/>
      <c r="S123" s="56"/>
      <c r="T123" s="56"/>
      <c r="U123" s="56"/>
      <c r="V123" s="56"/>
      <c r="W123" s="56"/>
      <c r="X123" s="56"/>
      <c r="Y123" s="56"/>
    </row>
    <row r="124" spans="1:25" ht="15.75" customHeight="1">
      <c r="A124" s="55"/>
      <c r="B124" s="56"/>
      <c r="C124" s="55"/>
      <c r="D124" s="55"/>
      <c r="E124" s="56"/>
      <c r="F124" s="56"/>
      <c r="G124" s="56"/>
      <c r="H124" s="56"/>
      <c r="I124" s="56"/>
      <c r="J124" s="56"/>
      <c r="K124" s="56"/>
      <c r="L124" s="56"/>
      <c r="M124" s="56"/>
      <c r="N124" s="56"/>
      <c r="O124" s="56"/>
      <c r="P124" s="56"/>
      <c r="Q124" s="56"/>
      <c r="R124" s="56"/>
      <c r="S124" s="56"/>
      <c r="T124" s="56"/>
      <c r="U124" s="56"/>
      <c r="V124" s="56"/>
      <c r="W124" s="56"/>
      <c r="X124" s="56"/>
      <c r="Y124" s="56"/>
    </row>
    <row r="125" spans="1:25" ht="15.75" customHeight="1">
      <c r="A125" s="55"/>
      <c r="B125" s="56"/>
      <c r="C125" s="55"/>
      <c r="D125" s="55"/>
      <c r="E125" s="56"/>
      <c r="F125" s="56"/>
      <c r="G125" s="56"/>
      <c r="H125" s="56"/>
      <c r="I125" s="56"/>
      <c r="J125" s="56"/>
      <c r="K125" s="56"/>
      <c r="L125" s="56"/>
      <c r="M125" s="56"/>
      <c r="N125" s="56"/>
      <c r="O125" s="56"/>
      <c r="P125" s="56"/>
      <c r="Q125" s="56"/>
      <c r="R125" s="56"/>
      <c r="S125" s="56"/>
      <c r="T125" s="56"/>
      <c r="U125" s="56"/>
      <c r="V125" s="56"/>
      <c r="W125" s="56"/>
      <c r="X125" s="56"/>
      <c r="Y125" s="56"/>
    </row>
    <row r="126" spans="1:25" ht="15.75" customHeight="1">
      <c r="A126" s="55"/>
      <c r="B126" s="56"/>
      <c r="C126" s="55"/>
      <c r="D126" s="55"/>
      <c r="E126" s="56"/>
      <c r="F126" s="56"/>
      <c r="G126" s="56"/>
      <c r="H126" s="56"/>
      <c r="I126" s="56"/>
      <c r="J126" s="56"/>
      <c r="K126" s="56"/>
      <c r="L126" s="56"/>
      <c r="M126" s="56"/>
      <c r="N126" s="56"/>
      <c r="O126" s="56"/>
      <c r="P126" s="56"/>
      <c r="Q126" s="56"/>
      <c r="R126" s="56"/>
      <c r="S126" s="56"/>
      <c r="T126" s="56"/>
      <c r="U126" s="56"/>
      <c r="V126" s="56"/>
      <c r="W126" s="56"/>
      <c r="X126" s="56"/>
      <c r="Y126" s="56"/>
    </row>
    <row r="127" spans="1:25" ht="15.75" customHeight="1">
      <c r="A127" s="55"/>
      <c r="B127" s="56"/>
      <c r="C127" s="55"/>
      <c r="D127" s="55"/>
      <c r="E127" s="56"/>
      <c r="F127" s="56"/>
      <c r="G127" s="56"/>
      <c r="H127" s="56"/>
      <c r="I127" s="56"/>
      <c r="J127" s="56"/>
      <c r="K127" s="56"/>
      <c r="L127" s="56"/>
      <c r="M127" s="56"/>
      <c r="N127" s="56"/>
      <c r="O127" s="56"/>
      <c r="P127" s="56"/>
      <c r="Q127" s="56"/>
      <c r="R127" s="56"/>
      <c r="S127" s="56"/>
      <c r="T127" s="56"/>
      <c r="U127" s="56"/>
      <c r="V127" s="56"/>
      <c r="W127" s="56"/>
      <c r="X127" s="56"/>
      <c r="Y127" s="56"/>
    </row>
    <row r="128" spans="1:25" ht="15.75" customHeight="1">
      <c r="A128" s="55"/>
      <c r="B128" s="56"/>
      <c r="C128" s="55"/>
      <c r="D128" s="55"/>
      <c r="E128" s="56"/>
      <c r="F128" s="56"/>
      <c r="G128" s="56"/>
      <c r="H128" s="56"/>
      <c r="I128" s="56"/>
      <c r="J128" s="56"/>
      <c r="K128" s="56"/>
      <c r="L128" s="56"/>
      <c r="M128" s="56"/>
      <c r="N128" s="56"/>
      <c r="O128" s="56"/>
      <c r="P128" s="56"/>
      <c r="Q128" s="56"/>
      <c r="R128" s="56"/>
      <c r="S128" s="56"/>
      <c r="T128" s="56"/>
      <c r="U128" s="56"/>
      <c r="V128" s="56"/>
      <c r="W128" s="56"/>
      <c r="X128" s="56"/>
      <c r="Y128" s="56"/>
    </row>
    <row r="129" spans="1:25" ht="15.75" customHeight="1">
      <c r="A129" s="55"/>
      <c r="B129" s="56"/>
      <c r="C129" s="55"/>
      <c r="D129" s="55"/>
      <c r="E129" s="56"/>
      <c r="F129" s="56"/>
      <c r="G129" s="56"/>
      <c r="H129" s="56"/>
      <c r="I129" s="56"/>
      <c r="J129" s="56"/>
      <c r="K129" s="56"/>
      <c r="L129" s="56"/>
      <c r="M129" s="56"/>
      <c r="N129" s="56"/>
      <c r="O129" s="56"/>
      <c r="P129" s="56"/>
      <c r="Q129" s="56"/>
      <c r="R129" s="56"/>
      <c r="S129" s="56"/>
      <c r="T129" s="56"/>
      <c r="U129" s="56"/>
      <c r="V129" s="56"/>
      <c r="W129" s="56"/>
      <c r="X129" s="56"/>
      <c r="Y129" s="56"/>
    </row>
    <row r="130" spans="1:25" ht="15.75" customHeight="1">
      <c r="A130" s="55"/>
      <c r="B130" s="56"/>
      <c r="C130" s="55"/>
      <c r="D130" s="55"/>
      <c r="E130" s="56"/>
      <c r="F130" s="56"/>
      <c r="G130" s="56"/>
      <c r="H130" s="56"/>
      <c r="I130" s="56"/>
      <c r="J130" s="56"/>
      <c r="K130" s="56"/>
      <c r="L130" s="56"/>
      <c r="M130" s="56"/>
      <c r="N130" s="56"/>
      <c r="O130" s="56"/>
      <c r="P130" s="56"/>
      <c r="Q130" s="56"/>
      <c r="R130" s="56"/>
      <c r="S130" s="56"/>
      <c r="T130" s="56"/>
      <c r="U130" s="56"/>
      <c r="V130" s="56"/>
      <c r="W130" s="56"/>
      <c r="X130" s="56"/>
      <c r="Y130" s="56"/>
    </row>
    <row r="131" spans="1:25" ht="15.75" customHeight="1">
      <c r="A131" s="55"/>
      <c r="B131" s="56"/>
      <c r="C131" s="55"/>
      <c r="D131" s="55"/>
      <c r="E131" s="56"/>
      <c r="F131" s="56"/>
      <c r="G131" s="56"/>
      <c r="H131" s="56"/>
      <c r="I131" s="56"/>
      <c r="J131" s="56"/>
      <c r="K131" s="56"/>
      <c r="L131" s="56"/>
      <c r="M131" s="56"/>
      <c r="N131" s="56"/>
      <c r="O131" s="56"/>
      <c r="P131" s="56"/>
      <c r="Q131" s="56"/>
      <c r="R131" s="56"/>
      <c r="S131" s="56"/>
      <c r="T131" s="56"/>
      <c r="U131" s="56"/>
      <c r="V131" s="56"/>
      <c r="W131" s="56"/>
      <c r="X131" s="56"/>
      <c r="Y131" s="56"/>
    </row>
    <row r="132" spans="1:25" ht="15.75" customHeight="1">
      <c r="A132" s="55"/>
      <c r="B132" s="56"/>
      <c r="C132" s="55"/>
      <c r="D132" s="55"/>
      <c r="E132" s="56"/>
      <c r="F132" s="56"/>
      <c r="G132" s="56"/>
      <c r="H132" s="56"/>
      <c r="I132" s="56"/>
      <c r="J132" s="56"/>
      <c r="K132" s="56"/>
      <c r="L132" s="56"/>
      <c r="M132" s="56"/>
      <c r="N132" s="56"/>
      <c r="O132" s="56"/>
      <c r="P132" s="56"/>
      <c r="Q132" s="56"/>
      <c r="R132" s="56"/>
      <c r="S132" s="56"/>
      <c r="T132" s="56"/>
      <c r="U132" s="56"/>
      <c r="V132" s="56"/>
      <c r="W132" s="56"/>
      <c r="X132" s="56"/>
      <c r="Y132" s="56"/>
    </row>
    <row r="133" spans="1:25" ht="15.75" customHeight="1">
      <c r="A133" s="55"/>
      <c r="B133" s="56"/>
      <c r="C133" s="55"/>
      <c r="D133" s="55"/>
      <c r="E133" s="56"/>
      <c r="F133" s="56"/>
      <c r="G133" s="56"/>
      <c r="H133" s="56"/>
      <c r="I133" s="56"/>
      <c r="J133" s="56"/>
      <c r="K133" s="56"/>
      <c r="L133" s="56"/>
      <c r="M133" s="56"/>
      <c r="N133" s="56"/>
      <c r="O133" s="56"/>
      <c r="P133" s="56"/>
      <c r="Q133" s="56"/>
      <c r="R133" s="56"/>
      <c r="S133" s="56"/>
      <c r="T133" s="56"/>
      <c r="U133" s="56"/>
      <c r="V133" s="56"/>
      <c r="W133" s="56"/>
      <c r="X133" s="56"/>
      <c r="Y133" s="56"/>
    </row>
    <row r="134" spans="1:25" ht="15.75" customHeight="1">
      <c r="A134" s="55"/>
      <c r="B134" s="56"/>
      <c r="C134" s="55"/>
      <c r="D134" s="55"/>
      <c r="E134" s="56"/>
      <c r="F134" s="56"/>
      <c r="G134" s="56"/>
      <c r="H134" s="56"/>
      <c r="I134" s="56"/>
      <c r="J134" s="56"/>
      <c r="K134" s="56"/>
      <c r="L134" s="56"/>
      <c r="M134" s="56"/>
      <c r="N134" s="56"/>
      <c r="O134" s="56"/>
      <c r="P134" s="56"/>
      <c r="Q134" s="56"/>
      <c r="R134" s="56"/>
      <c r="S134" s="56"/>
      <c r="T134" s="56"/>
      <c r="U134" s="56"/>
      <c r="V134" s="56"/>
      <c r="W134" s="56"/>
      <c r="X134" s="56"/>
      <c r="Y134" s="56"/>
    </row>
    <row r="135" spans="1:25" ht="15.75" customHeight="1">
      <c r="A135" s="55"/>
      <c r="B135" s="56"/>
      <c r="C135" s="55"/>
      <c r="D135" s="55"/>
      <c r="E135" s="56"/>
      <c r="F135" s="56"/>
      <c r="G135" s="56"/>
      <c r="H135" s="56"/>
      <c r="I135" s="56"/>
      <c r="J135" s="56"/>
      <c r="K135" s="56"/>
      <c r="L135" s="56"/>
      <c r="M135" s="56"/>
      <c r="N135" s="56"/>
      <c r="O135" s="56"/>
      <c r="P135" s="56"/>
      <c r="Q135" s="56"/>
      <c r="R135" s="56"/>
      <c r="S135" s="56"/>
      <c r="T135" s="56"/>
      <c r="U135" s="56"/>
      <c r="V135" s="56"/>
      <c r="W135" s="56"/>
      <c r="X135" s="56"/>
      <c r="Y135" s="56"/>
    </row>
    <row r="136" spans="1:25" ht="15.75" customHeight="1">
      <c r="A136" s="55"/>
      <c r="B136" s="56"/>
      <c r="C136" s="55"/>
      <c r="D136" s="55"/>
      <c r="E136" s="56"/>
      <c r="F136" s="56"/>
      <c r="G136" s="56"/>
      <c r="H136" s="56"/>
      <c r="I136" s="56"/>
      <c r="J136" s="56"/>
      <c r="K136" s="56"/>
      <c r="L136" s="56"/>
      <c r="M136" s="56"/>
      <c r="N136" s="56"/>
      <c r="O136" s="56"/>
      <c r="P136" s="56"/>
      <c r="Q136" s="56"/>
      <c r="R136" s="56"/>
      <c r="S136" s="56"/>
      <c r="T136" s="56"/>
      <c r="U136" s="56"/>
      <c r="V136" s="56"/>
      <c r="W136" s="56"/>
      <c r="X136" s="56"/>
      <c r="Y136" s="56"/>
    </row>
    <row r="137" spans="1:25" ht="15.75" customHeight="1">
      <c r="A137" s="55"/>
      <c r="B137" s="56"/>
      <c r="C137" s="55"/>
      <c r="D137" s="55"/>
      <c r="E137" s="56"/>
      <c r="F137" s="56"/>
      <c r="G137" s="56"/>
      <c r="H137" s="56"/>
      <c r="I137" s="56"/>
      <c r="J137" s="56"/>
      <c r="K137" s="56"/>
      <c r="L137" s="56"/>
      <c r="M137" s="56"/>
      <c r="N137" s="56"/>
      <c r="O137" s="56"/>
      <c r="P137" s="56"/>
      <c r="Q137" s="56"/>
      <c r="R137" s="56"/>
      <c r="S137" s="56"/>
      <c r="T137" s="56"/>
      <c r="U137" s="56"/>
      <c r="V137" s="56"/>
      <c r="W137" s="56"/>
      <c r="X137" s="56"/>
      <c r="Y137" s="56"/>
    </row>
    <row r="138" spans="1:25" ht="15.75" customHeight="1">
      <c r="A138" s="55"/>
      <c r="B138" s="56"/>
      <c r="C138" s="55"/>
      <c r="D138" s="55"/>
      <c r="E138" s="56"/>
      <c r="F138" s="56"/>
      <c r="G138" s="56"/>
      <c r="H138" s="56"/>
      <c r="I138" s="56"/>
      <c r="J138" s="56"/>
      <c r="K138" s="56"/>
      <c r="L138" s="56"/>
      <c r="M138" s="56"/>
      <c r="N138" s="56"/>
      <c r="O138" s="56"/>
      <c r="P138" s="56"/>
      <c r="Q138" s="56"/>
      <c r="R138" s="56"/>
      <c r="S138" s="56"/>
      <c r="T138" s="56"/>
      <c r="U138" s="56"/>
      <c r="V138" s="56"/>
      <c r="W138" s="56"/>
      <c r="X138" s="56"/>
      <c r="Y138" s="56"/>
    </row>
    <row r="139" spans="1:25" ht="15.75" customHeight="1">
      <c r="A139" s="55"/>
      <c r="B139" s="56"/>
      <c r="C139" s="55"/>
      <c r="D139" s="55"/>
      <c r="E139" s="56"/>
      <c r="F139" s="56"/>
      <c r="G139" s="56"/>
      <c r="H139" s="56"/>
      <c r="I139" s="56"/>
      <c r="J139" s="56"/>
      <c r="K139" s="56"/>
      <c r="L139" s="56"/>
      <c r="M139" s="56"/>
      <c r="N139" s="56"/>
      <c r="O139" s="56"/>
      <c r="P139" s="56"/>
      <c r="Q139" s="56"/>
      <c r="R139" s="56"/>
      <c r="S139" s="56"/>
      <c r="T139" s="56"/>
      <c r="U139" s="56"/>
      <c r="V139" s="56"/>
      <c r="W139" s="56"/>
      <c r="X139" s="56"/>
      <c r="Y139" s="56"/>
    </row>
    <row r="140" spans="1:25" ht="15.75" customHeight="1">
      <c r="A140" s="55"/>
      <c r="B140" s="56"/>
      <c r="C140" s="55"/>
      <c r="D140" s="55"/>
      <c r="E140" s="56"/>
      <c r="F140" s="56"/>
      <c r="G140" s="56"/>
      <c r="H140" s="56"/>
      <c r="I140" s="56"/>
      <c r="J140" s="56"/>
      <c r="K140" s="56"/>
      <c r="L140" s="56"/>
      <c r="M140" s="56"/>
      <c r="N140" s="56"/>
      <c r="O140" s="56"/>
      <c r="P140" s="56"/>
      <c r="Q140" s="56"/>
      <c r="R140" s="56"/>
      <c r="S140" s="56"/>
      <c r="T140" s="56"/>
      <c r="U140" s="56"/>
      <c r="V140" s="56"/>
      <c r="W140" s="56"/>
      <c r="X140" s="56"/>
      <c r="Y140" s="56"/>
    </row>
    <row r="141" spans="1:25" ht="15.75" customHeight="1">
      <c r="A141" s="55"/>
      <c r="B141" s="56"/>
      <c r="C141" s="55"/>
      <c r="D141" s="55"/>
      <c r="E141" s="56"/>
      <c r="F141" s="56"/>
      <c r="G141" s="56"/>
      <c r="H141" s="56"/>
      <c r="I141" s="56"/>
      <c r="J141" s="56"/>
      <c r="K141" s="56"/>
      <c r="L141" s="56"/>
      <c r="M141" s="56"/>
      <c r="N141" s="56"/>
      <c r="O141" s="56"/>
      <c r="P141" s="56"/>
      <c r="Q141" s="56"/>
      <c r="R141" s="56"/>
      <c r="S141" s="56"/>
      <c r="T141" s="56"/>
      <c r="U141" s="56"/>
      <c r="V141" s="56"/>
      <c r="W141" s="56"/>
      <c r="X141" s="56"/>
      <c r="Y141" s="56"/>
    </row>
    <row r="142" spans="1:25" ht="15.75" customHeight="1">
      <c r="A142" s="55"/>
      <c r="B142" s="56"/>
      <c r="C142" s="55"/>
      <c r="D142" s="55"/>
      <c r="E142" s="56"/>
      <c r="F142" s="56"/>
      <c r="G142" s="56"/>
      <c r="H142" s="56"/>
      <c r="I142" s="56"/>
      <c r="J142" s="56"/>
      <c r="K142" s="56"/>
      <c r="L142" s="56"/>
      <c r="M142" s="56"/>
      <c r="N142" s="56"/>
      <c r="O142" s="56"/>
      <c r="P142" s="56"/>
      <c r="Q142" s="56"/>
      <c r="R142" s="56"/>
      <c r="S142" s="56"/>
      <c r="T142" s="56"/>
      <c r="U142" s="56"/>
      <c r="V142" s="56"/>
      <c r="W142" s="56"/>
      <c r="X142" s="56"/>
      <c r="Y142" s="56"/>
    </row>
    <row r="143" spans="1:25" ht="15.75" customHeight="1">
      <c r="A143" s="55"/>
      <c r="B143" s="56"/>
      <c r="C143" s="55"/>
      <c r="D143" s="55"/>
      <c r="E143" s="56"/>
      <c r="F143" s="56"/>
      <c r="G143" s="56"/>
      <c r="H143" s="56"/>
      <c r="I143" s="56"/>
      <c r="J143" s="56"/>
      <c r="K143" s="56"/>
      <c r="L143" s="56"/>
      <c r="M143" s="56"/>
      <c r="N143" s="56"/>
      <c r="O143" s="56"/>
      <c r="P143" s="56"/>
      <c r="Q143" s="56"/>
      <c r="R143" s="56"/>
      <c r="S143" s="56"/>
      <c r="T143" s="56"/>
      <c r="U143" s="56"/>
      <c r="V143" s="56"/>
      <c r="W143" s="56"/>
      <c r="X143" s="56"/>
      <c r="Y143" s="56"/>
    </row>
    <row r="144" spans="1:25" ht="15.75" customHeight="1">
      <c r="A144" s="55"/>
      <c r="B144" s="56"/>
      <c r="C144" s="55"/>
      <c r="D144" s="55"/>
      <c r="E144" s="56"/>
      <c r="F144" s="56"/>
      <c r="G144" s="56"/>
      <c r="H144" s="56"/>
      <c r="I144" s="56"/>
      <c r="J144" s="56"/>
      <c r="K144" s="56"/>
      <c r="L144" s="56"/>
      <c r="M144" s="56"/>
      <c r="N144" s="56"/>
      <c r="O144" s="56"/>
      <c r="P144" s="56"/>
      <c r="Q144" s="56"/>
      <c r="R144" s="56"/>
      <c r="S144" s="56"/>
      <c r="T144" s="56"/>
      <c r="U144" s="56"/>
      <c r="V144" s="56"/>
      <c r="W144" s="56"/>
      <c r="X144" s="56"/>
      <c r="Y144" s="56"/>
    </row>
    <row r="145" spans="1:25" ht="15.75" customHeight="1">
      <c r="A145" s="55"/>
      <c r="B145" s="56"/>
      <c r="C145" s="55"/>
      <c r="D145" s="55"/>
      <c r="E145" s="56"/>
      <c r="F145" s="56"/>
      <c r="G145" s="56"/>
      <c r="H145" s="56"/>
      <c r="I145" s="56"/>
      <c r="J145" s="56"/>
      <c r="K145" s="56"/>
      <c r="L145" s="56"/>
      <c r="M145" s="56"/>
      <c r="N145" s="56"/>
      <c r="O145" s="56"/>
      <c r="P145" s="56"/>
      <c r="Q145" s="56"/>
      <c r="R145" s="56"/>
      <c r="S145" s="56"/>
      <c r="T145" s="56"/>
      <c r="U145" s="56"/>
      <c r="V145" s="56"/>
      <c r="W145" s="56"/>
      <c r="X145" s="56"/>
      <c r="Y145" s="56"/>
    </row>
    <row r="146" spans="1:25" ht="15.75" customHeight="1">
      <c r="A146" s="55"/>
      <c r="B146" s="56"/>
      <c r="C146" s="55"/>
      <c r="D146" s="55"/>
      <c r="E146" s="56"/>
      <c r="F146" s="56"/>
      <c r="G146" s="56"/>
      <c r="H146" s="56"/>
      <c r="I146" s="56"/>
      <c r="J146" s="56"/>
      <c r="K146" s="56"/>
      <c r="L146" s="56"/>
      <c r="M146" s="56"/>
      <c r="N146" s="56"/>
      <c r="O146" s="56"/>
      <c r="P146" s="56"/>
      <c r="Q146" s="56"/>
      <c r="R146" s="56"/>
      <c r="S146" s="56"/>
      <c r="T146" s="56"/>
      <c r="U146" s="56"/>
      <c r="V146" s="56"/>
      <c r="W146" s="56"/>
      <c r="X146" s="56"/>
      <c r="Y146" s="56"/>
    </row>
    <row r="147" spans="1:25" ht="15.75" customHeight="1">
      <c r="A147" s="55"/>
      <c r="B147" s="56"/>
      <c r="C147" s="55"/>
      <c r="D147" s="55"/>
      <c r="E147" s="56"/>
      <c r="F147" s="56"/>
      <c r="G147" s="56"/>
      <c r="H147" s="56"/>
      <c r="I147" s="56"/>
      <c r="J147" s="56"/>
      <c r="K147" s="56"/>
      <c r="L147" s="56"/>
      <c r="M147" s="56"/>
      <c r="N147" s="56"/>
      <c r="O147" s="56"/>
      <c r="P147" s="56"/>
      <c r="Q147" s="56"/>
      <c r="R147" s="56"/>
      <c r="S147" s="56"/>
      <c r="T147" s="56"/>
      <c r="U147" s="56"/>
      <c r="V147" s="56"/>
      <c r="W147" s="56"/>
      <c r="X147" s="56"/>
      <c r="Y147" s="56"/>
    </row>
    <row r="148" spans="1:25" ht="15.75" customHeight="1">
      <c r="A148" s="55"/>
      <c r="B148" s="56"/>
      <c r="C148" s="55"/>
      <c r="D148" s="55"/>
      <c r="E148" s="56"/>
      <c r="F148" s="56"/>
      <c r="G148" s="56"/>
      <c r="H148" s="56"/>
      <c r="I148" s="56"/>
      <c r="J148" s="56"/>
      <c r="K148" s="56"/>
      <c r="L148" s="56"/>
      <c r="M148" s="56"/>
      <c r="N148" s="56"/>
      <c r="O148" s="56"/>
      <c r="P148" s="56"/>
      <c r="Q148" s="56"/>
      <c r="R148" s="56"/>
      <c r="S148" s="56"/>
      <c r="T148" s="56"/>
      <c r="U148" s="56"/>
      <c r="V148" s="56"/>
      <c r="W148" s="56"/>
      <c r="X148" s="56"/>
      <c r="Y148" s="56"/>
    </row>
    <row r="149" spans="1:25" ht="15.75" customHeight="1">
      <c r="A149" s="55"/>
      <c r="B149" s="56"/>
      <c r="C149" s="55"/>
      <c r="D149" s="55"/>
      <c r="E149" s="56"/>
      <c r="F149" s="56"/>
      <c r="G149" s="56"/>
      <c r="H149" s="56"/>
      <c r="I149" s="56"/>
      <c r="J149" s="56"/>
      <c r="K149" s="56"/>
      <c r="L149" s="56"/>
      <c r="M149" s="56"/>
      <c r="N149" s="56"/>
      <c r="O149" s="56"/>
      <c r="P149" s="56"/>
      <c r="Q149" s="56"/>
      <c r="R149" s="56"/>
      <c r="S149" s="56"/>
      <c r="T149" s="56"/>
      <c r="U149" s="56"/>
      <c r="V149" s="56"/>
      <c r="W149" s="56"/>
      <c r="X149" s="56"/>
      <c r="Y149" s="56"/>
    </row>
    <row r="150" spans="1:25" ht="15.75" customHeight="1">
      <c r="A150" s="55"/>
      <c r="B150" s="56"/>
      <c r="C150" s="55"/>
      <c r="D150" s="55"/>
      <c r="E150" s="56"/>
      <c r="F150" s="56"/>
      <c r="G150" s="56"/>
      <c r="H150" s="56"/>
      <c r="I150" s="56"/>
      <c r="J150" s="56"/>
      <c r="K150" s="56"/>
      <c r="L150" s="56"/>
      <c r="M150" s="56"/>
      <c r="N150" s="56"/>
      <c r="O150" s="56"/>
      <c r="P150" s="56"/>
      <c r="Q150" s="56"/>
      <c r="R150" s="56"/>
      <c r="S150" s="56"/>
      <c r="T150" s="56"/>
      <c r="U150" s="56"/>
      <c r="V150" s="56"/>
      <c r="W150" s="56"/>
      <c r="X150" s="56"/>
      <c r="Y150" s="56"/>
    </row>
    <row r="151" spans="1:25" ht="15.75" customHeight="1">
      <c r="A151" s="55"/>
      <c r="B151" s="56"/>
      <c r="C151" s="55"/>
      <c r="D151" s="55"/>
      <c r="E151" s="56"/>
      <c r="F151" s="56"/>
      <c r="G151" s="56"/>
      <c r="H151" s="56"/>
      <c r="I151" s="56"/>
      <c r="J151" s="56"/>
      <c r="K151" s="56"/>
      <c r="L151" s="56"/>
      <c r="M151" s="56"/>
      <c r="N151" s="56"/>
      <c r="O151" s="56"/>
      <c r="P151" s="56"/>
      <c r="Q151" s="56"/>
      <c r="R151" s="56"/>
      <c r="S151" s="56"/>
      <c r="T151" s="56"/>
      <c r="U151" s="56"/>
      <c r="V151" s="56"/>
      <c r="W151" s="56"/>
      <c r="X151" s="56"/>
      <c r="Y151" s="56"/>
    </row>
    <row r="152" spans="1:25" ht="15.75" customHeight="1">
      <c r="A152" s="55"/>
      <c r="B152" s="56"/>
      <c r="C152" s="55"/>
      <c r="D152" s="55"/>
      <c r="E152" s="56"/>
      <c r="F152" s="56"/>
      <c r="G152" s="56"/>
      <c r="H152" s="56"/>
      <c r="I152" s="56"/>
      <c r="J152" s="56"/>
      <c r="K152" s="56"/>
      <c r="L152" s="56"/>
      <c r="M152" s="56"/>
      <c r="N152" s="56"/>
      <c r="O152" s="56"/>
      <c r="P152" s="56"/>
      <c r="Q152" s="56"/>
      <c r="R152" s="56"/>
      <c r="S152" s="56"/>
      <c r="T152" s="56"/>
      <c r="U152" s="56"/>
      <c r="V152" s="56"/>
      <c r="W152" s="56"/>
      <c r="X152" s="56"/>
      <c r="Y152" s="56"/>
    </row>
    <row r="153" spans="1:25" ht="15.75" customHeight="1">
      <c r="A153" s="55"/>
      <c r="B153" s="56"/>
      <c r="C153" s="55"/>
      <c r="D153" s="55"/>
      <c r="E153" s="56"/>
      <c r="F153" s="56"/>
      <c r="G153" s="56"/>
      <c r="H153" s="56"/>
      <c r="I153" s="56"/>
      <c r="J153" s="56"/>
      <c r="K153" s="56"/>
      <c r="L153" s="56"/>
      <c r="M153" s="56"/>
      <c r="N153" s="56"/>
      <c r="O153" s="56"/>
      <c r="P153" s="56"/>
      <c r="Q153" s="56"/>
      <c r="R153" s="56"/>
      <c r="S153" s="56"/>
      <c r="T153" s="56"/>
      <c r="U153" s="56"/>
      <c r="V153" s="56"/>
      <c r="W153" s="56"/>
      <c r="X153" s="56"/>
      <c r="Y153" s="56"/>
    </row>
    <row r="154" spans="1:25" ht="15.75" customHeight="1">
      <c r="A154" s="55"/>
      <c r="B154" s="56"/>
      <c r="C154" s="55"/>
      <c r="D154" s="55"/>
      <c r="E154" s="56"/>
      <c r="F154" s="56"/>
      <c r="G154" s="56"/>
      <c r="H154" s="56"/>
      <c r="I154" s="56"/>
      <c r="J154" s="56"/>
      <c r="K154" s="56"/>
      <c r="L154" s="56"/>
      <c r="M154" s="56"/>
      <c r="N154" s="56"/>
      <c r="O154" s="56"/>
      <c r="P154" s="56"/>
      <c r="Q154" s="56"/>
      <c r="R154" s="56"/>
      <c r="S154" s="56"/>
      <c r="T154" s="56"/>
      <c r="U154" s="56"/>
      <c r="V154" s="56"/>
      <c r="W154" s="56"/>
      <c r="X154" s="56"/>
      <c r="Y154" s="56"/>
    </row>
    <row r="155" spans="1:25" ht="15.75" customHeight="1">
      <c r="A155" s="55"/>
      <c r="B155" s="56"/>
      <c r="C155" s="55"/>
      <c r="D155" s="55"/>
      <c r="E155" s="56"/>
      <c r="F155" s="56"/>
      <c r="G155" s="56"/>
      <c r="H155" s="56"/>
      <c r="I155" s="56"/>
      <c r="J155" s="56"/>
      <c r="K155" s="56"/>
      <c r="L155" s="56"/>
      <c r="M155" s="56"/>
      <c r="N155" s="56"/>
      <c r="O155" s="56"/>
      <c r="P155" s="56"/>
      <c r="Q155" s="56"/>
      <c r="R155" s="56"/>
      <c r="S155" s="56"/>
      <c r="T155" s="56"/>
      <c r="U155" s="56"/>
      <c r="V155" s="56"/>
      <c r="W155" s="56"/>
      <c r="X155" s="56"/>
      <c r="Y155" s="56"/>
    </row>
    <row r="156" spans="1:25" ht="15.75" customHeight="1">
      <c r="A156" s="55"/>
      <c r="B156" s="56"/>
      <c r="C156" s="55"/>
      <c r="D156" s="55"/>
      <c r="E156" s="56"/>
      <c r="F156" s="56"/>
      <c r="G156" s="56"/>
      <c r="H156" s="56"/>
      <c r="I156" s="56"/>
      <c r="J156" s="56"/>
      <c r="K156" s="56"/>
      <c r="L156" s="56"/>
      <c r="M156" s="56"/>
      <c r="N156" s="56"/>
      <c r="O156" s="56"/>
      <c r="P156" s="56"/>
      <c r="Q156" s="56"/>
      <c r="R156" s="56"/>
      <c r="S156" s="56"/>
      <c r="T156" s="56"/>
      <c r="U156" s="56"/>
      <c r="V156" s="56"/>
      <c r="W156" s="56"/>
      <c r="X156" s="56"/>
      <c r="Y156" s="56"/>
    </row>
    <row r="157" spans="1:25" ht="15.75" customHeight="1">
      <c r="A157" s="55"/>
      <c r="B157" s="56"/>
      <c r="C157" s="55"/>
      <c r="D157" s="55"/>
      <c r="E157" s="56"/>
      <c r="F157" s="56"/>
      <c r="G157" s="56"/>
      <c r="H157" s="56"/>
      <c r="I157" s="56"/>
      <c r="J157" s="56"/>
      <c r="K157" s="56"/>
      <c r="L157" s="56"/>
      <c r="M157" s="56"/>
      <c r="N157" s="56"/>
      <c r="O157" s="56"/>
      <c r="P157" s="56"/>
      <c r="Q157" s="56"/>
      <c r="R157" s="56"/>
      <c r="S157" s="56"/>
      <c r="T157" s="56"/>
      <c r="U157" s="56"/>
      <c r="V157" s="56"/>
      <c r="W157" s="56"/>
      <c r="X157" s="56"/>
      <c r="Y157" s="56"/>
    </row>
    <row r="158" spans="1:25" ht="15.75" customHeight="1">
      <c r="A158" s="55"/>
      <c r="B158" s="56"/>
      <c r="C158" s="55"/>
      <c r="D158" s="55"/>
      <c r="E158" s="56"/>
      <c r="F158" s="56"/>
      <c r="G158" s="56"/>
      <c r="H158" s="56"/>
      <c r="I158" s="56"/>
      <c r="J158" s="56"/>
      <c r="K158" s="56"/>
      <c r="L158" s="56"/>
      <c r="M158" s="56"/>
      <c r="N158" s="56"/>
      <c r="O158" s="56"/>
      <c r="P158" s="56"/>
      <c r="Q158" s="56"/>
      <c r="R158" s="56"/>
      <c r="S158" s="56"/>
      <c r="T158" s="56"/>
      <c r="U158" s="56"/>
      <c r="V158" s="56"/>
      <c r="W158" s="56"/>
      <c r="X158" s="56"/>
      <c r="Y158" s="56"/>
    </row>
    <row r="159" spans="1:25" ht="15.75" customHeight="1">
      <c r="A159" s="55"/>
      <c r="B159" s="56"/>
      <c r="C159" s="55"/>
      <c r="D159" s="55"/>
      <c r="E159" s="56"/>
      <c r="F159" s="56"/>
      <c r="G159" s="56"/>
      <c r="H159" s="56"/>
      <c r="I159" s="56"/>
      <c r="J159" s="56"/>
      <c r="K159" s="56"/>
      <c r="L159" s="56"/>
      <c r="M159" s="56"/>
      <c r="N159" s="56"/>
      <c r="O159" s="56"/>
      <c r="P159" s="56"/>
      <c r="Q159" s="56"/>
      <c r="R159" s="56"/>
      <c r="S159" s="56"/>
      <c r="T159" s="56"/>
      <c r="U159" s="56"/>
      <c r="V159" s="56"/>
      <c r="W159" s="56"/>
      <c r="X159" s="56"/>
      <c r="Y159" s="56"/>
    </row>
    <row r="160" spans="1:25" ht="15.75" customHeight="1">
      <c r="A160" s="55"/>
      <c r="B160" s="56"/>
      <c r="C160" s="55"/>
      <c r="D160" s="55"/>
      <c r="E160" s="56"/>
      <c r="F160" s="56"/>
      <c r="G160" s="56"/>
      <c r="H160" s="56"/>
      <c r="I160" s="56"/>
      <c r="J160" s="56"/>
      <c r="K160" s="56"/>
      <c r="L160" s="56"/>
      <c r="M160" s="56"/>
      <c r="N160" s="56"/>
      <c r="O160" s="56"/>
      <c r="P160" s="56"/>
      <c r="Q160" s="56"/>
      <c r="R160" s="56"/>
      <c r="S160" s="56"/>
      <c r="T160" s="56"/>
      <c r="U160" s="56"/>
      <c r="V160" s="56"/>
      <c r="W160" s="56"/>
      <c r="X160" s="56"/>
      <c r="Y160" s="56"/>
    </row>
    <row r="161" spans="1:25" ht="15.75" customHeight="1">
      <c r="A161" s="55"/>
      <c r="B161" s="56"/>
      <c r="C161" s="55"/>
      <c r="D161" s="55"/>
      <c r="E161" s="56"/>
      <c r="F161" s="56"/>
      <c r="G161" s="56"/>
      <c r="H161" s="56"/>
      <c r="I161" s="56"/>
      <c r="J161" s="56"/>
      <c r="K161" s="56"/>
      <c r="L161" s="56"/>
      <c r="M161" s="56"/>
      <c r="N161" s="56"/>
      <c r="O161" s="56"/>
      <c r="P161" s="56"/>
      <c r="Q161" s="56"/>
      <c r="R161" s="56"/>
      <c r="S161" s="56"/>
      <c r="T161" s="56"/>
      <c r="U161" s="56"/>
      <c r="V161" s="56"/>
      <c r="W161" s="56"/>
      <c r="X161" s="56"/>
      <c r="Y161" s="56"/>
    </row>
    <row r="162" spans="1:25" ht="15.75" customHeight="1">
      <c r="A162" s="55"/>
      <c r="B162" s="56"/>
      <c r="C162" s="55"/>
      <c r="D162" s="55"/>
      <c r="E162" s="56"/>
      <c r="F162" s="56"/>
      <c r="G162" s="56"/>
      <c r="H162" s="56"/>
      <c r="I162" s="56"/>
      <c r="J162" s="56"/>
      <c r="K162" s="56"/>
      <c r="L162" s="56"/>
      <c r="M162" s="56"/>
      <c r="N162" s="56"/>
      <c r="O162" s="56"/>
      <c r="P162" s="56"/>
      <c r="Q162" s="56"/>
      <c r="R162" s="56"/>
      <c r="S162" s="56"/>
      <c r="T162" s="56"/>
      <c r="U162" s="56"/>
      <c r="V162" s="56"/>
      <c r="W162" s="56"/>
      <c r="X162" s="56"/>
      <c r="Y162" s="56"/>
    </row>
    <row r="163" spans="1:25" ht="15.75" customHeight="1">
      <c r="A163" s="55"/>
      <c r="B163" s="56"/>
      <c r="C163" s="55"/>
      <c r="D163" s="55"/>
      <c r="E163" s="56"/>
      <c r="F163" s="56"/>
      <c r="G163" s="56"/>
      <c r="H163" s="56"/>
      <c r="I163" s="56"/>
      <c r="J163" s="56"/>
      <c r="K163" s="56"/>
      <c r="L163" s="56"/>
      <c r="M163" s="56"/>
      <c r="N163" s="56"/>
      <c r="O163" s="56"/>
      <c r="P163" s="56"/>
      <c r="Q163" s="56"/>
      <c r="R163" s="56"/>
      <c r="S163" s="56"/>
      <c r="T163" s="56"/>
      <c r="U163" s="56"/>
      <c r="V163" s="56"/>
      <c r="W163" s="56"/>
      <c r="X163" s="56"/>
      <c r="Y163" s="56"/>
    </row>
    <row r="164" spans="1:25" ht="15.75" customHeight="1">
      <c r="A164" s="55"/>
      <c r="B164" s="56"/>
      <c r="C164" s="55"/>
      <c r="D164" s="55"/>
      <c r="E164" s="56"/>
      <c r="F164" s="56"/>
      <c r="G164" s="56"/>
      <c r="H164" s="56"/>
      <c r="I164" s="56"/>
      <c r="J164" s="56"/>
      <c r="K164" s="56"/>
      <c r="L164" s="56"/>
      <c r="M164" s="56"/>
      <c r="N164" s="56"/>
      <c r="O164" s="56"/>
      <c r="P164" s="56"/>
      <c r="Q164" s="56"/>
      <c r="R164" s="56"/>
      <c r="S164" s="56"/>
      <c r="T164" s="56"/>
      <c r="U164" s="56"/>
      <c r="V164" s="56"/>
      <c r="W164" s="56"/>
      <c r="X164" s="56"/>
      <c r="Y164" s="56"/>
    </row>
    <row r="165" spans="1:25" ht="15.75" customHeight="1">
      <c r="A165" s="55"/>
      <c r="B165" s="56"/>
      <c r="C165" s="55"/>
      <c r="D165" s="55"/>
      <c r="E165" s="56"/>
      <c r="F165" s="56"/>
      <c r="G165" s="56"/>
      <c r="H165" s="56"/>
      <c r="I165" s="56"/>
      <c r="J165" s="56"/>
      <c r="K165" s="56"/>
      <c r="L165" s="56"/>
      <c r="M165" s="56"/>
      <c r="N165" s="56"/>
      <c r="O165" s="56"/>
      <c r="P165" s="56"/>
      <c r="Q165" s="56"/>
      <c r="R165" s="56"/>
      <c r="S165" s="56"/>
      <c r="T165" s="56"/>
      <c r="U165" s="56"/>
      <c r="V165" s="56"/>
      <c r="W165" s="56"/>
      <c r="X165" s="56"/>
      <c r="Y165" s="56"/>
    </row>
    <row r="166" spans="1:25" ht="15.75" customHeight="1">
      <c r="A166" s="55"/>
      <c r="B166" s="56"/>
      <c r="C166" s="55"/>
      <c r="D166" s="55"/>
      <c r="E166" s="56"/>
      <c r="F166" s="56"/>
      <c r="G166" s="56"/>
      <c r="H166" s="56"/>
      <c r="I166" s="56"/>
      <c r="J166" s="56"/>
      <c r="K166" s="56"/>
      <c r="L166" s="56"/>
      <c r="M166" s="56"/>
      <c r="N166" s="56"/>
      <c r="O166" s="56"/>
      <c r="P166" s="56"/>
      <c r="Q166" s="56"/>
      <c r="R166" s="56"/>
      <c r="S166" s="56"/>
      <c r="T166" s="56"/>
      <c r="U166" s="56"/>
      <c r="V166" s="56"/>
      <c r="W166" s="56"/>
      <c r="X166" s="56"/>
      <c r="Y166" s="56"/>
    </row>
    <row r="167" spans="1:25" ht="15.75" customHeight="1">
      <c r="A167" s="55"/>
      <c r="B167" s="56"/>
      <c r="C167" s="55"/>
      <c r="D167" s="55"/>
      <c r="E167" s="56"/>
      <c r="F167" s="56"/>
      <c r="G167" s="56"/>
      <c r="H167" s="56"/>
      <c r="I167" s="56"/>
      <c r="J167" s="56"/>
      <c r="K167" s="56"/>
      <c r="L167" s="56"/>
      <c r="M167" s="56"/>
      <c r="N167" s="56"/>
      <c r="O167" s="56"/>
      <c r="P167" s="56"/>
      <c r="Q167" s="56"/>
      <c r="R167" s="56"/>
      <c r="S167" s="56"/>
      <c r="T167" s="56"/>
      <c r="U167" s="56"/>
      <c r="V167" s="56"/>
      <c r="W167" s="56"/>
      <c r="X167" s="56"/>
      <c r="Y167" s="56"/>
    </row>
    <row r="168" spans="1:25" ht="15.75" customHeight="1">
      <c r="A168" s="55"/>
      <c r="B168" s="56"/>
      <c r="C168" s="55"/>
      <c r="D168" s="55"/>
      <c r="E168" s="56"/>
      <c r="F168" s="56"/>
      <c r="G168" s="56"/>
      <c r="H168" s="56"/>
      <c r="I168" s="56"/>
      <c r="J168" s="56"/>
      <c r="K168" s="56"/>
      <c r="L168" s="56"/>
      <c r="M168" s="56"/>
      <c r="N168" s="56"/>
      <c r="O168" s="56"/>
      <c r="P168" s="56"/>
      <c r="Q168" s="56"/>
      <c r="R168" s="56"/>
      <c r="S168" s="56"/>
      <c r="T168" s="56"/>
      <c r="U168" s="56"/>
      <c r="V168" s="56"/>
      <c r="W168" s="56"/>
      <c r="X168" s="56"/>
      <c r="Y168" s="56"/>
    </row>
    <row r="169" spans="1:25" ht="15.75" customHeight="1">
      <c r="A169" s="55"/>
      <c r="B169" s="56"/>
      <c r="C169" s="55"/>
      <c r="D169" s="55"/>
      <c r="E169" s="56"/>
      <c r="F169" s="56"/>
      <c r="G169" s="56"/>
      <c r="H169" s="56"/>
      <c r="I169" s="56"/>
      <c r="J169" s="56"/>
      <c r="K169" s="56"/>
      <c r="L169" s="56"/>
      <c r="M169" s="56"/>
      <c r="N169" s="56"/>
      <c r="O169" s="56"/>
      <c r="P169" s="56"/>
      <c r="Q169" s="56"/>
      <c r="R169" s="56"/>
      <c r="S169" s="56"/>
      <c r="T169" s="56"/>
      <c r="U169" s="56"/>
      <c r="V169" s="56"/>
      <c r="W169" s="56"/>
      <c r="X169" s="56"/>
      <c r="Y169" s="56"/>
    </row>
    <row r="170" spans="1:25" ht="15.75" customHeight="1">
      <c r="A170" s="55"/>
      <c r="B170" s="56"/>
      <c r="C170" s="55"/>
      <c r="D170" s="55"/>
      <c r="E170" s="56"/>
      <c r="F170" s="56"/>
      <c r="G170" s="56"/>
      <c r="H170" s="56"/>
      <c r="I170" s="56"/>
      <c r="J170" s="56"/>
      <c r="K170" s="56"/>
      <c r="L170" s="56"/>
      <c r="M170" s="56"/>
      <c r="N170" s="56"/>
      <c r="O170" s="56"/>
      <c r="P170" s="56"/>
      <c r="Q170" s="56"/>
      <c r="R170" s="56"/>
      <c r="S170" s="56"/>
      <c r="T170" s="56"/>
      <c r="U170" s="56"/>
      <c r="V170" s="56"/>
      <c r="W170" s="56"/>
      <c r="X170" s="56"/>
      <c r="Y170" s="56"/>
    </row>
    <row r="171" spans="1:25" ht="15.75" customHeight="1">
      <c r="A171" s="55"/>
      <c r="B171" s="56"/>
      <c r="C171" s="55"/>
      <c r="D171" s="55"/>
      <c r="E171" s="56"/>
      <c r="F171" s="56"/>
      <c r="G171" s="56"/>
      <c r="H171" s="56"/>
      <c r="I171" s="56"/>
      <c r="J171" s="56"/>
      <c r="K171" s="56"/>
      <c r="L171" s="56"/>
      <c r="M171" s="56"/>
      <c r="N171" s="56"/>
      <c r="O171" s="56"/>
      <c r="P171" s="56"/>
      <c r="Q171" s="56"/>
      <c r="R171" s="56"/>
      <c r="S171" s="56"/>
      <c r="T171" s="56"/>
      <c r="U171" s="56"/>
      <c r="V171" s="56"/>
      <c r="W171" s="56"/>
      <c r="X171" s="56"/>
      <c r="Y171" s="56"/>
    </row>
    <row r="172" spans="1:25" ht="15.75" customHeight="1">
      <c r="A172" s="55"/>
      <c r="B172" s="56"/>
      <c r="C172" s="55"/>
      <c r="D172" s="55"/>
      <c r="E172" s="56"/>
      <c r="F172" s="56"/>
      <c r="G172" s="56"/>
      <c r="H172" s="56"/>
      <c r="I172" s="56"/>
      <c r="J172" s="56"/>
      <c r="K172" s="56"/>
      <c r="L172" s="56"/>
      <c r="M172" s="56"/>
      <c r="N172" s="56"/>
      <c r="O172" s="56"/>
      <c r="P172" s="56"/>
      <c r="Q172" s="56"/>
      <c r="R172" s="56"/>
      <c r="S172" s="56"/>
      <c r="T172" s="56"/>
      <c r="U172" s="56"/>
      <c r="V172" s="56"/>
      <c r="W172" s="56"/>
      <c r="X172" s="56"/>
      <c r="Y172" s="56"/>
    </row>
    <row r="173" spans="1:25" ht="15.75" customHeight="1">
      <c r="A173" s="55"/>
      <c r="B173" s="56"/>
      <c r="C173" s="55"/>
      <c r="D173" s="55"/>
      <c r="E173" s="56"/>
      <c r="F173" s="56"/>
      <c r="G173" s="56"/>
      <c r="H173" s="56"/>
      <c r="I173" s="56"/>
      <c r="J173" s="56"/>
      <c r="K173" s="56"/>
      <c r="L173" s="56"/>
      <c r="M173" s="56"/>
      <c r="N173" s="56"/>
      <c r="O173" s="56"/>
      <c r="P173" s="56"/>
      <c r="Q173" s="56"/>
      <c r="R173" s="56"/>
      <c r="S173" s="56"/>
      <c r="T173" s="56"/>
      <c r="U173" s="56"/>
      <c r="V173" s="56"/>
      <c r="W173" s="56"/>
      <c r="X173" s="56"/>
      <c r="Y173" s="56"/>
    </row>
    <row r="174" spans="1:25" ht="15.75" customHeight="1">
      <c r="A174" s="55"/>
      <c r="B174" s="56"/>
      <c r="C174" s="55"/>
      <c r="D174" s="55"/>
      <c r="E174" s="56"/>
      <c r="F174" s="56"/>
      <c r="G174" s="56"/>
      <c r="H174" s="56"/>
      <c r="I174" s="56"/>
      <c r="J174" s="56"/>
      <c r="K174" s="56"/>
      <c r="L174" s="56"/>
      <c r="M174" s="56"/>
      <c r="N174" s="56"/>
      <c r="O174" s="56"/>
      <c r="P174" s="56"/>
      <c r="Q174" s="56"/>
      <c r="R174" s="56"/>
      <c r="S174" s="56"/>
      <c r="T174" s="56"/>
      <c r="U174" s="56"/>
      <c r="V174" s="56"/>
      <c r="W174" s="56"/>
      <c r="X174" s="56"/>
      <c r="Y174" s="56"/>
    </row>
    <row r="175" spans="1:25" ht="15.75" customHeight="1">
      <c r="A175" s="55"/>
      <c r="B175" s="56"/>
      <c r="C175" s="55"/>
      <c r="D175" s="55"/>
      <c r="E175" s="56"/>
      <c r="F175" s="56"/>
      <c r="G175" s="56"/>
      <c r="H175" s="56"/>
      <c r="I175" s="56"/>
      <c r="J175" s="56"/>
      <c r="K175" s="56"/>
      <c r="L175" s="56"/>
      <c r="M175" s="56"/>
      <c r="N175" s="56"/>
      <c r="O175" s="56"/>
      <c r="P175" s="56"/>
      <c r="Q175" s="56"/>
      <c r="R175" s="56"/>
      <c r="S175" s="56"/>
      <c r="T175" s="56"/>
      <c r="U175" s="56"/>
      <c r="V175" s="56"/>
      <c r="W175" s="56"/>
      <c r="X175" s="56"/>
      <c r="Y175" s="56"/>
    </row>
    <row r="176" spans="1:25" ht="15.75" customHeight="1">
      <c r="A176" s="55"/>
      <c r="B176" s="56"/>
      <c r="C176" s="55"/>
      <c r="D176" s="55"/>
      <c r="E176" s="56"/>
      <c r="F176" s="56"/>
      <c r="G176" s="56"/>
      <c r="H176" s="56"/>
      <c r="I176" s="56"/>
      <c r="J176" s="56"/>
      <c r="K176" s="56"/>
      <c r="L176" s="56"/>
      <c r="M176" s="56"/>
      <c r="N176" s="56"/>
      <c r="O176" s="56"/>
      <c r="P176" s="56"/>
      <c r="Q176" s="56"/>
      <c r="R176" s="56"/>
      <c r="S176" s="56"/>
      <c r="T176" s="56"/>
      <c r="U176" s="56"/>
      <c r="V176" s="56"/>
      <c r="W176" s="56"/>
      <c r="X176" s="56"/>
      <c r="Y176" s="56"/>
    </row>
    <row r="177" spans="1:25" ht="15.75" customHeight="1">
      <c r="A177" s="55"/>
      <c r="B177" s="56"/>
      <c r="C177" s="55"/>
      <c r="D177" s="55"/>
      <c r="E177" s="56"/>
      <c r="F177" s="56"/>
      <c r="G177" s="56"/>
      <c r="H177" s="56"/>
      <c r="I177" s="56"/>
      <c r="J177" s="56"/>
      <c r="K177" s="56"/>
      <c r="L177" s="56"/>
      <c r="M177" s="56"/>
      <c r="N177" s="56"/>
      <c r="O177" s="56"/>
      <c r="P177" s="56"/>
      <c r="Q177" s="56"/>
      <c r="R177" s="56"/>
      <c r="S177" s="56"/>
      <c r="T177" s="56"/>
      <c r="U177" s="56"/>
      <c r="V177" s="56"/>
      <c r="W177" s="56"/>
      <c r="X177" s="56"/>
      <c r="Y177" s="56"/>
    </row>
    <row r="178" spans="1:25" ht="15.75" customHeight="1">
      <c r="A178" s="55"/>
      <c r="B178" s="56"/>
      <c r="C178" s="55"/>
      <c r="D178" s="55"/>
      <c r="E178" s="56"/>
      <c r="F178" s="56"/>
      <c r="G178" s="56"/>
      <c r="H178" s="56"/>
      <c r="I178" s="56"/>
      <c r="J178" s="56"/>
      <c r="K178" s="56"/>
      <c r="L178" s="56"/>
      <c r="M178" s="56"/>
      <c r="N178" s="56"/>
      <c r="O178" s="56"/>
      <c r="P178" s="56"/>
      <c r="Q178" s="56"/>
      <c r="R178" s="56"/>
      <c r="S178" s="56"/>
      <c r="T178" s="56"/>
      <c r="U178" s="56"/>
      <c r="V178" s="56"/>
      <c r="W178" s="56"/>
      <c r="X178" s="56"/>
      <c r="Y178" s="56"/>
    </row>
    <row r="179" spans="1:25" ht="15.75" customHeight="1">
      <c r="A179" s="55"/>
      <c r="B179" s="56"/>
      <c r="C179" s="55"/>
      <c r="D179" s="55"/>
      <c r="E179" s="56"/>
      <c r="F179" s="56"/>
      <c r="G179" s="56"/>
      <c r="H179" s="56"/>
      <c r="I179" s="56"/>
      <c r="J179" s="56"/>
      <c r="K179" s="56"/>
      <c r="L179" s="56"/>
      <c r="M179" s="56"/>
      <c r="N179" s="56"/>
      <c r="O179" s="56"/>
      <c r="P179" s="56"/>
      <c r="Q179" s="56"/>
      <c r="R179" s="56"/>
      <c r="S179" s="56"/>
      <c r="T179" s="56"/>
      <c r="U179" s="56"/>
      <c r="V179" s="56"/>
      <c r="W179" s="56"/>
      <c r="X179" s="56"/>
      <c r="Y179" s="56"/>
    </row>
    <row r="180" spans="1:25" ht="15.75" customHeight="1">
      <c r="A180" s="55"/>
      <c r="B180" s="56"/>
      <c r="C180" s="55"/>
      <c r="D180" s="55"/>
      <c r="E180" s="56"/>
      <c r="F180" s="56"/>
      <c r="G180" s="56"/>
      <c r="H180" s="56"/>
      <c r="I180" s="56"/>
      <c r="J180" s="56"/>
      <c r="K180" s="56"/>
      <c r="L180" s="56"/>
      <c r="M180" s="56"/>
      <c r="N180" s="56"/>
      <c r="O180" s="56"/>
      <c r="P180" s="56"/>
      <c r="Q180" s="56"/>
      <c r="R180" s="56"/>
      <c r="S180" s="56"/>
      <c r="T180" s="56"/>
      <c r="U180" s="56"/>
      <c r="V180" s="56"/>
      <c r="W180" s="56"/>
      <c r="X180" s="56"/>
      <c r="Y180" s="56"/>
    </row>
    <row r="181" spans="1:25" ht="15.75" customHeight="1">
      <c r="A181" s="55"/>
      <c r="B181" s="56"/>
      <c r="C181" s="55"/>
      <c r="D181" s="55"/>
      <c r="E181" s="56"/>
      <c r="F181" s="56"/>
      <c r="G181" s="56"/>
      <c r="H181" s="56"/>
      <c r="I181" s="56"/>
      <c r="J181" s="56"/>
      <c r="K181" s="56"/>
      <c r="L181" s="56"/>
      <c r="M181" s="56"/>
      <c r="N181" s="56"/>
      <c r="O181" s="56"/>
      <c r="P181" s="56"/>
      <c r="Q181" s="56"/>
      <c r="R181" s="56"/>
      <c r="S181" s="56"/>
      <c r="T181" s="56"/>
      <c r="U181" s="56"/>
      <c r="V181" s="56"/>
      <c r="W181" s="56"/>
      <c r="X181" s="56"/>
      <c r="Y181" s="56"/>
    </row>
    <row r="182" spans="1:25" ht="15.75" customHeight="1">
      <c r="A182" s="55"/>
      <c r="B182" s="56"/>
      <c r="C182" s="55"/>
      <c r="D182" s="55"/>
      <c r="E182" s="56"/>
      <c r="F182" s="56"/>
      <c r="G182" s="56"/>
      <c r="H182" s="56"/>
      <c r="I182" s="56"/>
      <c r="J182" s="56"/>
      <c r="K182" s="56"/>
      <c r="L182" s="56"/>
      <c r="M182" s="56"/>
      <c r="N182" s="56"/>
      <c r="O182" s="56"/>
      <c r="P182" s="56"/>
      <c r="Q182" s="56"/>
      <c r="R182" s="56"/>
      <c r="S182" s="56"/>
      <c r="T182" s="56"/>
      <c r="U182" s="56"/>
      <c r="V182" s="56"/>
      <c r="W182" s="56"/>
      <c r="X182" s="56"/>
      <c r="Y182" s="56"/>
    </row>
    <row r="183" spans="1:25" ht="15.75" customHeight="1">
      <c r="A183" s="55"/>
      <c r="B183" s="56"/>
      <c r="C183" s="55"/>
      <c r="D183" s="55"/>
      <c r="E183" s="56"/>
      <c r="F183" s="56"/>
      <c r="G183" s="56"/>
      <c r="H183" s="56"/>
      <c r="I183" s="56"/>
      <c r="J183" s="56"/>
      <c r="K183" s="56"/>
      <c r="L183" s="56"/>
      <c r="M183" s="56"/>
      <c r="N183" s="56"/>
      <c r="O183" s="56"/>
      <c r="P183" s="56"/>
      <c r="Q183" s="56"/>
      <c r="R183" s="56"/>
      <c r="S183" s="56"/>
      <c r="T183" s="56"/>
      <c r="U183" s="56"/>
      <c r="V183" s="56"/>
      <c r="W183" s="56"/>
      <c r="X183" s="56"/>
      <c r="Y183" s="56"/>
    </row>
    <row r="184" spans="1:25" ht="15.75" customHeight="1">
      <c r="A184" s="55"/>
      <c r="B184" s="56"/>
      <c r="C184" s="55"/>
      <c r="D184" s="55"/>
      <c r="E184" s="56"/>
      <c r="F184" s="56"/>
      <c r="G184" s="56"/>
      <c r="H184" s="56"/>
      <c r="I184" s="56"/>
      <c r="J184" s="56"/>
      <c r="K184" s="56"/>
      <c r="L184" s="56"/>
      <c r="M184" s="56"/>
      <c r="N184" s="56"/>
      <c r="O184" s="56"/>
      <c r="P184" s="56"/>
      <c r="Q184" s="56"/>
      <c r="R184" s="56"/>
      <c r="S184" s="56"/>
      <c r="T184" s="56"/>
      <c r="U184" s="56"/>
      <c r="V184" s="56"/>
      <c r="W184" s="56"/>
      <c r="X184" s="56"/>
      <c r="Y184" s="56"/>
    </row>
    <row r="185" spans="1:25" ht="15.75" customHeight="1">
      <c r="A185" s="55"/>
      <c r="B185" s="56"/>
      <c r="C185" s="55"/>
      <c r="D185" s="55"/>
      <c r="E185" s="56"/>
      <c r="F185" s="56"/>
      <c r="G185" s="56"/>
      <c r="H185" s="56"/>
      <c r="I185" s="56"/>
      <c r="J185" s="56"/>
      <c r="K185" s="56"/>
      <c r="L185" s="56"/>
      <c r="M185" s="56"/>
      <c r="N185" s="56"/>
      <c r="O185" s="56"/>
      <c r="P185" s="56"/>
      <c r="Q185" s="56"/>
      <c r="R185" s="56"/>
      <c r="S185" s="56"/>
      <c r="T185" s="56"/>
      <c r="U185" s="56"/>
      <c r="V185" s="56"/>
      <c r="W185" s="56"/>
      <c r="X185" s="56"/>
      <c r="Y185" s="56"/>
    </row>
    <row r="186" spans="1:25" ht="15.75" customHeight="1">
      <c r="A186" s="55"/>
      <c r="B186" s="56"/>
      <c r="C186" s="55"/>
      <c r="D186" s="55"/>
      <c r="E186" s="56"/>
      <c r="F186" s="56"/>
      <c r="G186" s="56"/>
      <c r="H186" s="56"/>
      <c r="I186" s="56"/>
      <c r="J186" s="56"/>
      <c r="K186" s="56"/>
      <c r="L186" s="56"/>
      <c r="M186" s="56"/>
      <c r="N186" s="56"/>
      <c r="O186" s="56"/>
      <c r="P186" s="56"/>
      <c r="Q186" s="56"/>
      <c r="R186" s="56"/>
      <c r="S186" s="56"/>
      <c r="T186" s="56"/>
      <c r="U186" s="56"/>
      <c r="V186" s="56"/>
      <c r="W186" s="56"/>
      <c r="X186" s="56"/>
      <c r="Y186" s="56"/>
    </row>
    <row r="187" spans="1:25" ht="15.75" customHeight="1">
      <c r="A187" s="55"/>
      <c r="B187" s="56"/>
      <c r="C187" s="55"/>
      <c r="D187" s="55"/>
      <c r="E187" s="56"/>
      <c r="F187" s="56"/>
      <c r="G187" s="56"/>
      <c r="H187" s="56"/>
      <c r="I187" s="56"/>
      <c r="J187" s="56"/>
      <c r="K187" s="56"/>
      <c r="L187" s="56"/>
      <c r="M187" s="56"/>
      <c r="N187" s="56"/>
      <c r="O187" s="56"/>
      <c r="P187" s="56"/>
      <c r="Q187" s="56"/>
      <c r="R187" s="56"/>
      <c r="S187" s="56"/>
      <c r="T187" s="56"/>
      <c r="U187" s="56"/>
      <c r="V187" s="56"/>
      <c r="W187" s="56"/>
      <c r="X187" s="56"/>
      <c r="Y187" s="56"/>
    </row>
    <row r="188" spans="1:25" ht="15.75" customHeight="1">
      <c r="A188" s="55"/>
      <c r="B188" s="56"/>
      <c r="C188" s="55"/>
      <c r="D188" s="55"/>
      <c r="E188" s="56"/>
      <c r="F188" s="56"/>
      <c r="G188" s="56"/>
      <c r="H188" s="56"/>
      <c r="I188" s="56"/>
      <c r="J188" s="56"/>
      <c r="K188" s="56"/>
      <c r="L188" s="56"/>
      <c r="M188" s="56"/>
      <c r="N188" s="56"/>
      <c r="O188" s="56"/>
      <c r="P188" s="56"/>
      <c r="Q188" s="56"/>
      <c r="R188" s="56"/>
      <c r="S188" s="56"/>
      <c r="T188" s="56"/>
      <c r="U188" s="56"/>
      <c r="V188" s="56"/>
      <c r="W188" s="56"/>
      <c r="X188" s="56"/>
      <c r="Y188" s="56"/>
    </row>
    <row r="189" spans="1:25" ht="15.75" customHeight="1">
      <c r="A189" s="55"/>
      <c r="B189" s="56"/>
      <c r="C189" s="55"/>
      <c r="D189" s="55"/>
      <c r="E189" s="56"/>
      <c r="F189" s="56"/>
      <c r="G189" s="56"/>
      <c r="H189" s="56"/>
      <c r="I189" s="56"/>
      <c r="J189" s="56"/>
      <c r="K189" s="56"/>
      <c r="L189" s="56"/>
      <c r="M189" s="56"/>
      <c r="N189" s="56"/>
      <c r="O189" s="56"/>
      <c r="P189" s="56"/>
      <c r="Q189" s="56"/>
      <c r="R189" s="56"/>
      <c r="S189" s="56"/>
      <c r="T189" s="56"/>
      <c r="U189" s="56"/>
      <c r="V189" s="56"/>
      <c r="W189" s="56"/>
      <c r="X189" s="56"/>
      <c r="Y189" s="56"/>
    </row>
    <row r="190" spans="1:25" ht="15.75" customHeight="1">
      <c r="A190" s="55"/>
      <c r="B190" s="56"/>
      <c r="C190" s="55"/>
      <c r="D190" s="55"/>
      <c r="E190" s="56"/>
      <c r="F190" s="56"/>
      <c r="G190" s="56"/>
      <c r="H190" s="56"/>
      <c r="I190" s="56"/>
      <c r="J190" s="56"/>
      <c r="K190" s="56"/>
      <c r="L190" s="56"/>
      <c r="M190" s="56"/>
      <c r="N190" s="56"/>
      <c r="O190" s="56"/>
      <c r="P190" s="56"/>
      <c r="Q190" s="56"/>
      <c r="R190" s="56"/>
      <c r="S190" s="56"/>
      <c r="T190" s="56"/>
      <c r="U190" s="56"/>
      <c r="V190" s="56"/>
      <c r="W190" s="56"/>
      <c r="X190" s="56"/>
      <c r="Y190" s="56"/>
    </row>
    <row r="191" spans="1:25" ht="15.75" customHeight="1">
      <c r="A191" s="55"/>
      <c r="B191" s="56"/>
      <c r="C191" s="55"/>
      <c r="D191" s="55"/>
      <c r="E191" s="56"/>
      <c r="F191" s="56"/>
      <c r="G191" s="56"/>
      <c r="H191" s="56"/>
      <c r="I191" s="56"/>
      <c r="J191" s="56"/>
      <c r="K191" s="56"/>
      <c r="L191" s="56"/>
      <c r="M191" s="56"/>
      <c r="N191" s="56"/>
      <c r="O191" s="56"/>
      <c r="P191" s="56"/>
      <c r="Q191" s="56"/>
      <c r="R191" s="56"/>
      <c r="S191" s="56"/>
      <c r="T191" s="56"/>
      <c r="U191" s="56"/>
      <c r="V191" s="56"/>
      <c r="W191" s="56"/>
      <c r="X191" s="56"/>
      <c r="Y191" s="56"/>
    </row>
    <row r="192" spans="1:25" ht="15.75" customHeight="1">
      <c r="A192" s="55"/>
      <c r="B192" s="56"/>
      <c r="C192" s="55"/>
      <c r="D192" s="55"/>
      <c r="E192" s="56"/>
      <c r="F192" s="56"/>
      <c r="G192" s="56"/>
      <c r="H192" s="56"/>
      <c r="I192" s="56"/>
      <c r="J192" s="56"/>
      <c r="K192" s="56"/>
      <c r="L192" s="56"/>
      <c r="M192" s="56"/>
      <c r="N192" s="56"/>
      <c r="O192" s="56"/>
      <c r="P192" s="56"/>
      <c r="Q192" s="56"/>
      <c r="R192" s="56"/>
      <c r="S192" s="56"/>
      <c r="T192" s="56"/>
      <c r="U192" s="56"/>
      <c r="V192" s="56"/>
      <c r="W192" s="56"/>
      <c r="X192" s="56"/>
      <c r="Y192" s="56"/>
    </row>
    <row r="193" spans="1:25" ht="15.75" customHeight="1">
      <c r="A193" s="55"/>
      <c r="B193" s="56"/>
      <c r="C193" s="55"/>
      <c r="D193" s="55"/>
      <c r="E193" s="56"/>
      <c r="F193" s="56"/>
      <c r="G193" s="56"/>
      <c r="H193" s="56"/>
      <c r="I193" s="56"/>
      <c r="J193" s="56"/>
      <c r="K193" s="56"/>
      <c r="L193" s="56"/>
      <c r="M193" s="56"/>
      <c r="N193" s="56"/>
      <c r="O193" s="56"/>
      <c r="P193" s="56"/>
      <c r="Q193" s="56"/>
      <c r="R193" s="56"/>
      <c r="S193" s="56"/>
      <c r="T193" s="56"/>
      <c r="U193" s="56"/>
      <c r="V193" s="56"/>
      <c r="W193" s="56"/>
      <c r="X193" s="56"/>
      <c r="Y193" s="56"/>
    </row>
    <row r="194" spans="1:25" ht="15.75" customHeight="1">
      <c r="A194" s="55"/>
      <c r="B194" s="56"/>
      <c r="C194" s="55"/>
      <c r="D194" s="55"/>
      <c r="E194" s="56"/>
      <c r="F194" s="56"/>
      <c r="G194" s="56"/>
      <c r="H194" s="56"/>
      <c r="I194" s="56"/>
      <c r="J194" s="56"/>
      <c r="K194" s="56"/>
      <c r="L194" s="56"/>
      <c r="M194" s="56"/>
      <c r="N194" s="56"/>
      <c r="O194" s="56"/>
      <c r="P194" s="56"/>
      <c r="Q194" s="56"/>
      <c r="R194" s="56"/>
      <c r="S194" s="56"/>
      <c r="T194" s="56"/>
      <c r="U194" s="56"/>
      <c r="V194" s="56"/>
      <c r="W194" s="56"/>
      <c r="X194" s="56"/>
      <c r="Y194" s="56"/>
    </row>
    <row r="195" spans="1:25" ht="15.75" customHeight="1">
      <c r="A195" s="55"/>
      <c r="B195" s="56"/>
      <c r="C195" s="55"/>
      <c r="D195" s="55"/>
      <c r="E195" s="56"/>
      <c r="F195" s="56"/>
      <c r="G195" s="56"/>
      <c r="H195" s="56"/>
      <c r="I195" s="56"/>
      <c r="J195" s="56"/>
      <c r="K195" s="56"/>
      <c r="L195" s="56"/>
      <c r="M195" s="56"/>
      <c r="N195" s="56"/>
      <c r="O195" s="56"/>
      <c r="P195" s="56"/>
      <c r="Q195" s="56"/>
      <c r="R195" s="56"/>
      <c r="S195" s="56"/>
      <c r="T195" s="56"/>
      <c r="U195" s="56"/>
      <c r="V195" s="56"/>
      <c r="W195" s="56"/>
      <c r="X195" s="56"/>
      <c r="Y195" s="56"/>
    </row>
    <row r="196" spans="1:25" ht="15.75" customHeight="1">
      <c r="A196" s="55"/>
      <c r="B196" s="56"/>
      <c r="C196" s="55"/>
      <c r="D196" s="55"/>
      <c r="E196" s="56"/>
      <c r="F196" s="56"/>
      <c r="G196" s="56"/>
      <c r="H196" s="56"/>
      <c r="I196" s="56"/>
      <c r="J196" s="56"/>
      <c r="K196" s="56"/>
      <c r="L196" s="56"/>
      <c r="M196" s="56"/>
      <c r="N196" s="56"/>
      <c r="O196" s="56"/>
      <c r="P196" s="56"/>
      <c r="Q196" s="56"/>
      <c r="R196" s="56"/>
      <c r="S196" s="56"/>
      <c r="T196" s="56"/>
      <c r="U196" s="56"/>
      <c r="V196" s="56"/>
      <c r="W196" s="56"/>
      <c r="X196" s="56"/>
      <c r="Y196" s="56"/>
    </row>
    <row r="197" spans="1:25" ht="15.75" customHeight="1">
      <c r="A197" s="55"/>
      <c r="B197" s="56"/>
      <c r="C197" s="55"/>
      <c r="D197" s="55"/>
      <c r="E197" s="56"/>
      <c r="F197" s="56"/>
      <c r="G197" s="56"/>
      <c r="H197" s="56"/>
      <c r="I197" s="56"/>
      <c r="J197" s="56"/>
      <c r="K197" s="56"/>
      <c r="L197" s="56"/>
      <c r="M197" s="56"/>
      <c r="N197" s="56"/>
      <c r="O197" s="56"/>
      <c r="P197" s="56"/>
      <c r="Q197" s="56"/>
      <c r="R197" s="56"/>
      <c r="S197" s="56"/>
      <c r="T197" s="56"/>
      <c r="U197" s="56"/>
      <c r="V197" s="56"/>
      <c r="W197" s="56"/>
      <c r="X197" s="56"/>
      <c r="Y197" s="56"/>
    </row>
    <row r="198" spans="1:25" ht="15.75" customHeight="1">
      <c r="A198" s="55"/>
      <c r="B198" s="56"/>
      <c r="C198" s="55"/>
      <c r="D198" s="55"/>
      <c r="E198" s="56"/>
      <c r="F198" s="56"/>
      <c r="G198" s="56"/>
      <c r="H198" s="56"/>
      <c r="I198" s="56"/>
      <c r="J198" s="56"/>
      <c r="K198" s="56"/>
      <c r="L198" s="56"/>
      <c r="M198" s="56"/>
      <c r="N198" s="56"/>
      <c r="O198" s="56"/>
      <c r="P198" s="56"/>
      <c r="Q198" s="56"/>
      <c r="R198" s="56"/>
      <c r="S198" s="56"/>
      <c r="T198" s="56"/>
      <c r="U198" s="56"/>
      <c r="V198" s="56"/>
      <c r="W198" s="56"/>
      <c r="X198" s="56"/>
      <c r="Y198" s="56"/>
    </row>
    <row r="199" spans="1:25" ht="15.75" customHeight="1">
      <c r="A199" s="55"/>
      <c r="B199" s="56"/>
      <c r="C199" s="55"/>
      <c r="D199" s="55"/>
      <c r="E199" s="56"/>
      <c r="F199" s="56"/>
      <c r="G199" s="56"/>
      <c r="H199" s="56"/>
      <c r="I199" s="56"/>
      <c r="J199" s="56"/>
      <c r="K199" s="56"/>
      <c r="L199" s="56"/>
      <c r="M199" s="56"/>
      <c r="N199" s="56"/>
      <c r="O199" s="56"/>
      <c r="P199" s="56"/>
      <c r="Q199" s="56"/>
      <c r="R199" s="56"/>
      <c r="S199" s="56"/>
      <c r="T199" s="56"/>
      <c r="U199" s="56"/>
      <c r="V199" s="56"/>
      <c r="W199" s="56"/>
      <c r="X199" s="56"/>
      <c r="Y199" s="56"/>
    </row>
    <row r="200" spans="1:25" ht="15.75" customHeight="1">
      <c r="A200" s="55"/>
      <c r="B200" s="56"/>
      <c r="C200" s="55"/>
      <c r="D200" s="55"/>
      <c r="E200" s="56"/>
      <c r="F200" s="56"/>
      <c r="G200" s="56"/>
      <c r="H200" s="56"/>
      <c r="I200" s="56"/>
      <c r="J200" s="56"/>
      <c r="K200" s="56"/>
      <c r="L200" s="56"/>
      <c r="M200" s="56"/>
      <c r="N200" s="56"/>
      <c r="O200" s="56"/>
      <c r="P200" s="56"/>
      <c r="Q200" s="56"/>
      <c r="R200" s="56"/>
      <c r="S200" s="56"/>
      <c r="T200" s="56"/>
      <c r="U200" s="56"/>
      <c r="V200" s="56"/>
      <c r="W200" s="56"/>
      <c r="X200" s="56"/>
      <c r="Y200" s="56"/>
    </row>
    <row r="201" spans="1:25" ht="15.75" customHeight="1">
      <c r="A201" s="55"/>
      <c r="B201" s="56"/>
      <c r="C201" s="55"/>
      <c r="D201" s="55"/>
      <c r="E201" s="56"/>
      <c r="F201" s="56"/>
      <c r="G201" s="56"/>
      <c r="H201" s="56"/>
      <c r="I201" s="56"/>
      <c r="J201" s="56"/>
      <c r="K201" s="56"/>
      <c r="L201" s="56"/>
      <c r="M201" s="56"/>
      <c r="N201" s="56"/>
      <c r="O201" s="56"/>
      <c r="P201" s="56"/>
      <c r="Q201" s="56"/>
      <c r="R201" s="56"/>
      <c r="S201" s="56"/>
      <c r="T201" s="56"/>
      <c r="U201" s="56"/>
      <c r="V201" s="56"/>
      <c r="W201" s="56"/>
      <c r="X201" s="56"/>
      <c r="Y201" s="56"/>
    </row>
    <row r="202" spans="1:25" ht="15.75" customHeight="1">
      <c r="A202" s="55"/>
      <c r="B202" s="56"/>
      <c r="C202" s="55"/>
      <c r="D202" s="55"/>
      <c r="E202" s="56"/>
      <c r="F202" s="56"/>
      <c r="G202" s="56"/>
      <c r="H202" s="56"/>
      <c r="I202" s="56"/>
      <c r="J202" s="56"/>
      <c r="K202" s="56"/>
      <c r="L202" s="56"/>
      <c r="M202" s="56"/>
      <c r="N202" s="56"/>
      <c r="O202" s="56"/>
      <c r="P202" s="56"/>
      <c r="Q202" s="56"/>
      <c r="R202" s="56"/>
      <c r="S202" s="56"/>
      <c r="T202" s="56"/>
      <c r="U202" s="56"/>
      <c r="V202" s="56"/>
      <c r="W202" s="56"/>
      <c r="X202" s="56"/>
      <c r="Y202" s="56"/>
    </row>
    <row r="203" spans="1:25" ht="15.75" customHeight="1">
      <c r="A203" s="55"/>
      <c r="B203" s="56"/>
      <c r="C203" s="55"/>
      <c r="D203" s="55"/>
      <c r="E203" s="56"/>
      <c r="F203" s="56"/>
      <c r="G203" s="56"/>
      <c r="H203" s="56"/>
      <c r="I203" s="56"/>
      <c r="J203" s="56"/>
      <c r="K203" s="56"/>
      <c r="L203" s="56"/>
      <c r="M203" s="56"/>
      <c r="N203" s="56"/>
      <c r="O203" s="56"/>
      <c r="P203" s="56"/>
      <c r="Q203" s="56"/>
      <c r="R203" s="56"/>
      <c r="S203" s="56"/>
      <c r="T203" s="56"/>
      <c r="U203" s="56"/>
      <c r="V203" s="56"/>
      <c r="W203" s="56"/>
      <c r="X203" s="56"/>
      <c r="Y203" s="56"/>
    </row>
    <row r="204" spans="1:25" ht="15.75" customHeight="1">
      <c r="A204" s="55"/>
      <c r="B204" s="56"/>
      <c r="C204" s="55"/>
      <c r="D204" s="55"/>
      <c r="E204" s="56"/>
      <c r="F204" s="56"/>
      <c r="G204" s="56"/>
      <c r="H204" s="56"/>
      <c r="I204" s="56"/>
      <c r="J204" s="56"/>
      <c r="K204" s="56"/>
      <c r="L204" s="56"/>
      <c r="M204" s="56"/>
      <c r="N204" s="56"/>
      <c r="O204" s="56"/>
      <c r="P204" s="56"/>
      <c r="Q204" s="56"/>
      <c r="R204" s="56"/>
      <c r="S204" s="56"/>
      <c r="T204" s="56"/>
      <c r="U204" s="56"/>
      <c r="V204" s="56"/>
      <c r="W204" s="56"/>
      <c r="X204" s="56"/>
      <c r="Y204" s="56"/>
    </row>
    <row r="205" spans="1:25" ht="15.75" customHeight="1">
      <c r="A205" s="55"/>
      <c r="B205" s="56"/>
      <c r="C205" s="55"/>
      <c r="D205" s="55"/>
      <c r="E205" s="56"/>
      <c r="F205" s="56"/>
      <c r="G205" s="56"/>
      <c r="H205" s="56"/>
      <c r="I205" s="56"/>
      <c r="J205" s="56"/>
      <c r="K205" s="56"/>
      <c r="L205" s="56"/>
      <c r="M205" s="56"/>
      <c r="N205" s="56"/>
      <c r="O205" s="56"/>
      <c r="P205" s="56"/>
      <c r="Q205" s="56"/>
      <c r="R205" s="56"/>
      <c r="S205" s="56"/>
      <c r="T205" s="56"/>
      <c r="U205" s="56"/>
      <c r="V205" s="56"/>
      <c r="W205" s="56"/>
      <c r="X205" s="56"/>
      <c r="Y205" s="56"/>
    </row>
    <row r="206" spans="1:25" ht="15.75" customHeight="1">
      <c r="A206" s="55"/>
      <c r="B206" s="56"/>
      <c r="C206" s="55"/>
      <c r="D206" s="55"/>
      <c r="E206" s="56"/>
      <c r="F206" s="56"/>
      <c r="G206" s="56"/>
      <c r="H206" s="56"/>
      <c r="I206" s="56"/>
      <c r="J206" s="56"/>
      <c r="K206" s="56"/>
      <c r="L206" s="56"/>
      <c r="M206" s="56"/>
      <c r="N206" s="56"/>
      <c r="O206" s="56"/>
      <c r="P206" s="56"/>
      <c r="Q206" s="56"/>
      <c r="R206" s="56"/>
      <c r="S206" s="56"/>
      <c r="T206" s="56"/>
      <c r="U206" s="56"/>
      <c r="V206" s="56"/>
      <c r="W206" s="56"/>
      <c r="X206" s="56"/>
      <c r="Y206" s="56"/>
    </row>
    <row r="207" spans="1:25" ht="15.75" customHeight="1">
      <c r="A207" s="55"/>
      <c r="B207" s="56"/>
      <c r="C207" s="55"/>
      <c r="D207" s="55"/>
      <c r="E207" s="56"/>
      <c r="F207" s="56"/>
      <c r="G207" s="56"/>
      <c r="H207" s="56"/>
      <c r="I207" s="56"/>
      <c r="J207" s="56"/>
      <c r="K207" s="56"/>
      <c r="L207" s="56"/>
      <c r="M207" s="56"/>
      <c r="N207" s="56"/>
      <c r="O207" s="56"/>
      <c r="P207" s="56"/>
      <c r="Q207" s="56"/>
      <c r="R207" s="56"/>
      <c r="S207" s="56"/>
      <c r="T207" s="56"/>
      <c r="U207" s="56"/>
      <c r="V207" s="56"/>
      <c r="W207" s="56"/>
      <c r="X207" s="56"/>
      <c r="Y207" s="56"/>
    </row>
    <row r="208" spans="1:25" ht="15.75" customHeight="1">
      <c r="A208" s="55"/>
      <c r="B208" s="56"/>
      <c r="C208" s="55"/>
      <c r="D208" s="55"/>
      <c r="E208" s="56"/>
      <c r="F208" s="56"/>
      <c r="G208" s="56"/>
      <c r="H208" s="56"/>
      <c r="I208" s="56"/>
      <c r="J208" s="56"/>
      <c r="K208" s="56"/>
      <c r="L208" s="56"/>
      <c r="M208" s="56"/>
      <c r="N208" s="56"/>
      <c r="O208" s="56"/>
      <c r="P208" s="56"/>
      <c r="Q208" s="56"/>
      <c r="R208" s="56"/>
      <c r="S208" s="56"/>
      <c r="T208" s="56"/>
      <c r="U208" s="56"/>
      <c r="V208" s="56"/>
      <c r="W208" s="56"/>
      <c r="X208" s="56"/>
      <c r="Y208" s="56"/>
    </row>
    <row r="209" spans="1:25" ht="15.75" customHeight="1">
      <c r="A209" s="55"/>
      <c r="B209" s="56"/>
      <c r="C209" s="55"/>
      <c r="D209" s="55"/>
      <c r="E209" s="56"/>
      <c r="F209" s="56"/>
      <c r="G209" s="56"/>
      <c r="H209" s="56"/>
      <c r="I209" s="56"/>
      <c r="J209" s="56"/>
      <c r="K209" s="56"/>
      <c r="L209" s="56"/>
      <c r="M209" s="56"/>
      <c r="N209" s="56"/>
      <c r="O209" s="56"/>
      <c r="P209" s="56"/>
      <c r="Q209" s="56"/>
      <c r="R209" s="56"/>
      <c r="S209" s="56"/>
      <c r="T209" s="56"/>
      <c r="U209" s="56"/>
      <c r="V209" s="56"/>
      <c r="W209" s="56"/>
      <c r="X209" s="56"/>
      <c r="Y209" s="56"/>
    </row>
    <row r="210" spans="1:25" ht="15.75" customHeight="1">
      <c r="A210" s="55"/>
      <c r="B210" s="56"/>
      <c r="C210" s="55"/>
      <c r="D210" s="55"/>
      <c r="E210" s="56"/>
      <c r="F210" s="56"/>
      <c r="G210" s="56"/>
      <c r="H210" s="56"/>
      <c r="I210" s="56"/>
      <c r="J210" s="56"/>
      <c r="K210" s="56"/>
      <c r="L210" s="56"/>
      <c r="M210" s="56"/>
      <c r="N210" s="56"/>
      <c r="O210" s="56"/>
      <c r="P210" s="56"/>
      <c r="Q210" s="56"/>
      <c r="R210" s="56"/>
      <c r="S210" s="56"/>
      <c r="T210" s="56"/>
      <c r="U210" s="56"/>
      <c r="V210" s="56"/>
      <c r="W210" s="56"/>
      <c r="X210" s="56"/>
      <c r="Y210" s="56"/>
    </row>
    <row r="211" spans="1:25" ht="15.75" customHeight="1">
      <c r="A211" s="55"/>
      <c r="B211" s="56"/>
      <c r="C211" s="55"/>
      <c r="D211" s="55"/>
      <c r="E211" s="56"/>
      <c r="F211" s="56"/>
      <c r="G211" s="56"/>
      <c r="H211" s="56"/>
      <c r="I211" s="56"/>
      <c r="J211" s="56"/>
      <c r="K211" s="56"/>
      <c r="L211" s="56"/>
      <c r="M211" s="56"/>
      <c r="N211" s="56"/>
      <c r="O211" s="56"/>
      <c r="P211" s="56"/>
      <c r="Q211" s="56"/>
      <c r="R211" s="56"/>
      <c r="S211" s="56"/>
      <c r="T211" s="56"/>
      <c r="U211" s="56"/>
      <c r="V211" s="56"/>
      <c r="W211" s="56"/>
      <c r="X211" s="56"/>
      <c r="Y211" s="56"/>
    </row>
    <row r="212" spans="1:25" ht="15.75" customHeight="1">
      <c r="A212" s="55"/>
      <c r="B212" s="56"/>
      <c r="C212" s="55"/>
      <c r="D212" s="55"/>
      <c r="E212" s="56"/>
      <c r="F212" s="56"/>
      <c r="G212" s="56"/>
      <c r="H212" s="56"/>
      <c r="I212" s="56"/>
      <c r="J212" s="56"/>
      <c r="K212" s="56"/>
      <c r="L212" s="56"/>
      <c r="M212" s="56"/>
      <c r="N212" s="56"/>
      <c r="O212" s="56"/>
      <c r="P212" s="56"/>
      <c r="Q212" s="56"/>
      <c r="R212" s="56"/>
      <c r="S212" s="56"/>
      <c r="T212" s="56"/>
      <c r="U212" s="56"/>
      <c r="V212" s="56"/>
      <c r="W212" s="56"/>
      <c r="X212" s="56"/>
      <c r="Y212" s="56"/>
    </row>
    <row r="213" spans="1:25" ht="15.75" customHeight="1">
      <c r="A213" s="55"/>
      <c r="B213" s="56"/>
      <c r="C213" s="55"/>
      <c r="D213" s="55"/>
      <c r="E213" s="56"/>
      <c r="F213" s="56"/>
      <c r="G213" s="56"/>
      <c r="H213" s="56"/>
      <c r="I213" s="56"/>
      <c r="J213" s="56"/>
      <c r="K213" s="56"/>
      <c r="L213" s="56"/>
      <c r="M213" s="56"/>
      <c r="N213" s="56"/>
      <c r="O213" s="56"/>
      <c r="P213" s="56"/>
      <c r="Q213" s="56"/>
      <c r="R213" s="56"/>
      <c r="S213" s="56"/>
      <c r="T213" s="56"/>
      <c r="U213" s="56"/>
      <c r="V213" s="56"/>
      <c r="W213" s="56"/>
      <c r="X213" s="56"/>
      <c r="Y213" s="56"/>
    </row>
    <row r="214" spans="1:25" ht="15.75" customHeight="1">
      <c r="A214" s="55"/>
      <c r="B214" s="56"/>
      <c r="C214" s="55"/>
      <c r="D214" s="55"/>
      <c r="E214" s="56"/>
      <c r="F214" s="56"/>
      <c r="G214" s="56"/>
      <c r="H214" s="56"/>
      <c r="I214" s="56"/>
      <c r="J214" s="56"/>
      <c r="K214" s="56"/>
      <c r="L214" s="56"/>
      <c r="M214" s="56"/>
      <c r="N214" s="56"/>
      <c r="O214" s="56"/>
      <c r="P214" s="56"/>
      <c r="Q214" s="56"/>
      <c r="R214" s="56"/>
      <c r="S214" s="56"/>
      <c r="T214" s="56"/>
      <c r="U214" s="56"/>
      <c r="V214" s="56"/>
      <c r="W214" s="56"/>
      <c r="X214" s="56"/>
      <c r="Y214" s="56"/>
    </row>
    <row r="215" spans="1:25" ht="15.75" customHeight="1">
      <c r="A215" s="55"/>
      <c r="B215" s="56"/>
      <c r="C215" s="55"/>
      <c r="D215" s="55"/>
      <c r="E215" s="56"/>
      <c r="F215" s="56"/>
      <c r="G215" s="56"/>
      <c r="H215" s="56"/>
      <c r="I215" s="56"/>
      <c r="J215" s="56"/>
      <c r="K215" s="56"/>
      <c r="L215" s="56"/>
      <c r="M215" s="56"/>
      <c r="N215" s="56"/>
      <c r="O215" s="56"/>
      <c r="P215" s="56"/>
      <c r="Q215" s="56"/>
      <c r="R215" s="56"/>
      <c r="S215" s="56"/>
      <c r="T215" s="56"/>
      <c r="U215" s="56"/>
      <c r="V215" s="56"/>
      <c r="W215" s="56"/>
      <c r="X215" s="56"/>
      <c r="Y215" s="56"/>
    </row>
    <row r="216" spans="1:25" ht="15.75" customHeight="1">
      <c r="A216" s="55"/>
      <c r="B216" s="56"/>
      <c r="C216" s="55"/>
      <c r="D216" s="55"/>
      <c r="E216" s="56"/>
      <c r="F216" s="56"/>
      <c r="G216" s="56"/>
      <c r="H216" s="56"/>
      <c r="I216" s="56"/>
      <c r="J216" s="56"/>
      <c r="K216" s="56"/>
      <c r="L216" s="56"/>
      <c r="M216" s="56"/>
      <c r="N216" s="56"/>
      <c r="O216" s="56"/>
      <c r="P216" s="56"/>
      <c r="Q216" s="56"/>
      <c r="R216" s="56"/>
      <c r="S216" s="56"/>
      <c r="T216" s="56"/>
      <c r="U216" s="56"/>
      <c r="V216" s="56"/>
      <c r="W216" s="56"/>
      <c r="X216" s="56"/>
      <c r="Y216" s="56"/>
    </row>
    <row r="217" spans="1:25" ht="15.75" customHeight="1">
      <c r="A217" s="55"/>
      <c r="B217" s="56"/>
      <c r="C217" s="55"/>
      <c r="D217" s="55"/>
      <c r="E217" s="56"/>
      <c r="F217" s="56"/>
      <c r="G217" s="56"/>
      <c r="H217" s="56"/>
      <c r="I217" s="56"/>
      <c r="J217" s="56"/>
      <c r="K217" s="56"/>
      <c r="L217" s="56"/>
      <c r="M217" s="56"/>
      <c r="N217" s="56"/>
      <c r="O217" s="56"/>
      <c r="P217" s="56"/>
      <c r="Q217" s="56"/>
      <c r="R217" s="56"/>
      <c r="S217" s="56"/>
      <c r="T217" s="56"/>
      <c r="U217" s="56"/>
      <c r="V217" s="56"/>
      <c r="W217" s="56"/>
      <c r="X217" s="56"/>
      <c r="Y217" s="56"/>
    </row>
    <row r="218" spans="1:25" ht="15.75" customHeight="1">
      <c r="A218" s="55"/>
      <c r="B218" s="56"/>
      <c r="C218" s="55"/>
      <c r="D218" s="55"/>
      <c r="E218" s="56"/>
      <c r="F218" s="56"/>
      <c r="G218" s="56"/>
      <c r="H218" s="56"/>
      <c r="I218" s="56"/>
      <c r="J218" s="56"/>
      <c r="K218" s="56"/>
      <c r="L218" s="56"/>
      <c r="M218" s="56"/>
      <c r="N218" s="56"/>
      <c r="O218" s="56"/>
      <c r="P218" s="56"/>
      <c r="Q218" s="56"/>
      <c r="R218" s="56"/>
      <c r="S218" s="56"/>
      <c r="T218" s="56"/>
      <c r="U218" s="56"/>
      <c r="V218" s="56"/>
      <c r="W218" s="56"/>
      <c r="X218" s="56"/>
      <c r="Y218" s="56"/>
    </row>
    <row r="219" spans="1:25" ht="15.75" customHeight="1">
      <c r="A219" s="55"/>
      <c r="B219" s="56"/>
      <c r="C219" s="55"/>
      <c r="D219" s="55"/>
      <c r="E219" s="56"/>
      <c r="F219" s="56"/>
      <c r="G219" s="56"/>
      <c r="H219" s="56"/>
      <c r="I219" s="56"/>
      <c r="J219" s="56"/>
      <c r="K219" s="56"/>
      <c r="L219" s="56"/>
      <c r="M219" s="56"/>
      <c r="N219" s="56"/>
      <c r="O219" s="56"/>
      <c r="P219" s="56"/>
      <c r="Q219" s="56"/>
      <c r="R219" s="56"/>
      <c r="S219" s="56"/>
      <c r="T219" s="56"/>
      <c r="U219" s="56"/>
      <c r="V219" s="56"/>
      <c r="W219" s="56"/>
      <c r="X219" s="56"/>
      <c r="Y219" s="56"/>
    </row>
    <row r="220" spans="1:25" ht="15.75" customHeight="1">
      <c r="A220" s="55"/>
      <c r="B220" s="56"/>
      <c r="C220" s="55"/>
      <c r="D220" s="55"/>
      <c r="E220" s="56"/>
      <c r="F220" s="56"/>
      <c r="G220" s="56"/>
      <c r="H220" s="56"/>
      <c r="I220" s="56"/>
      <c r="J220" s="56"/>
      <c r="K220" s="56"/>
      <c r="L220" s="56"/>
      <c r="M220" s="56"/>
      <c r="N220" s="56"/>
      <c r="O220" s="56"/>
      <c r="P220" s="56"/>
      <c r="Q220" s="56"/>
      <c r="R220" s="56"/>
      <c r="S220" s="56"/>
      <c r="T220" s="56"/>
      <c r="U220" s="56"/>
      <c r="V220" s="56"/>
      <c r="W220" s="56"/>
      <c r="X220" s="56"/>
      <c r="Y220" s="56"/>
    </row>
    <row r="221" spans="1:25" ht="15.75" customHeight="1">
      <c r="A221" s="55"/>
      <c r="B221" s="56"/>
      <c r="C221" s="55"/>
      <c r="D221" s="55"/>
      <c r="E221" s="56"/>
      <c r="F221" s="56"/>
      <c r="G221" s="56"/>
      <c r="H221" s="56"/>
      <c r="I221" s="56"/>
      <c r="J221" s="56"/>
      <c r="K221" s="56"/>
      <c r="L221" s="56"/>
      <c r="M221" s="56"/>
      <c r="N221" s="56"/>
      <c r="O221" s="56"/>
      <c r="P221" s="56"/>
      <c r="Q221" s="56"/>
      <c r="R221" s="56"/>
      <c r="S221" s="56"/>
      <c r="T221" s="56"/>
      <c r="U221" s="56"/>
      <c r="V221" s="56"/>
      <c r="W221" s="56"/>
      <c r="X221" s="56"/>
      <c r="Y221" s="56"/>
    </row>
    <row r="222" spans="1:25" ht="15.75" customHeight="1">
      <c r="A222" s="55"/>
      <c r="B222" s="56"/>
      <c r="C222" s="55"/>
      <c r="D222" s="55"/>
      <c r="E222" s="56"/>
      <c r="F222" s="56"/>
      <c r="G222" s="56"/>
      <c r="H222" s="56"/>
      <c r="I222" s="56"/>
      <c r="J222" s="56"/>
      <c r="K222" s="56"/>
      <c r="L222" s="56"/>
      <c r="M222" s="56"/>
      <c r="N222" s="56"/>
      <c r="O222" s="56"/>
      <c r="P222" s="56"/>
      <c r="Q222" s="56"/>
      <c r="R222" s="56"/>
      <c r="S222" s="56"/>
      <c r="T222" s="56"/>
      <c r="U222" s="56"/>
      <c r="V222" s="56"/>
      <c r="W222" s="56"/>
      <c r="X222" s="56"/>
      <c r="Y222" s="56"/>
    </row>
    <row r="223" spans="1:25" ht="15.75" customHeight="1">
      <c r="A223" s="55"/>
      <c r="B223" s="56"/>
      <c r="C223" s="55"/>
      <c r="D223" s="55"/>
      <c r="E223" s="56"/>
      <c r="F223" s="56"/>
      <c r="G223" s="56"/>
      <c r="H223" s="56"/>
      <c r="I223" s="56"/>
      <c r="J223" s="56"/>
      <c r="K223" s="56"/>
      <c r="L223" s="56"/>
      <c r="M223" s="56"/>
      <c r="N223" s="56"/>
      <c r="O223" s="56"/>
      <c r="P223" s="56"/>
      <c r="Q223" s="56"/>
      <c r="R223" s="56"/>
      <c r="S223" s="56"/>
      <c r="T223" s="56"/>
      <c r="U223" s="56"/>
      <c r="V223" s="56"/>
      <c r="W223" s="56"/>
      <c r="X223" s="56"/>
      <c r="Y223" s="56"/>
    </row>
    <row r="224" spans="1:25" ht="15.75" customHeight="1">
      <c r="A224" s="55"/>
      <c r="B224" s="56"/>
      <c r="C224" s="55"/>
      <c r="D224" s="55"/>
      <c r="E224" s="56"/>
      <c r="F224" s="56"/>
      <c r="G224" s="56"/>
      <c r="H224" s="56"/>
      <c r="I224" s="56"/>
      <c r="J224" s="56"/>
      <c r="K224" s="56"/>
      <c r="L224" s="56"/>
      <c r="M224" s="56"/>
      <c r="N224" s="56"/>
      <c r="O224" s="56"/>
      <c r="P224" s="56"/>
      <c r="Q224" s="56"/>
      <c r="R224" s="56"/>
      <c r="S224" s="56"/>
      <c r="T224" s="56"/>
      <c r="U224" s="56"/>
      <c r="V224" s="56"/>
      <c r="W224" s="56"/>
      <c r="X224" s="56"/>
      <c r="Y224" s="56"/>
    </row>
    <row r="225" spans="1:25" ht="15.75" customHeight="1">
      <c r="A225" s="55"/>
      <c r="B225" s="56"/>
      <c r="C225" s="55"/>
      <c r="D225" s="55"/>
      <c r="E225" s="56"/>
      <c r="F225" s="56"/>
      <c r="G225" s="56"/>
      <c r="H225" s="56"/>
      <c r="I225" s="56"/>
      <c r="J225" s="56"/>
      <c r="K225" s="56"/>
      <c r="L225" s="56"/>
      <c r="M225" s="56"/>
      <c r="N225" s="56"/>
      <c r="O225" s="56"/>
      <c r="P225" s="56"/>
      <c r="Q225" s="56"/>
      <c r="R225" s="56"/>
      <c r="S225" s="56"/>
      <c r="T225" s="56"/>
      <c r="U225" s="56"/>
      <c r="V225" s="56"/>
      <c r="W225" s="56"/>
      <c r="X225" s="56"/>
      <c r="Y225" s="56"/>
    </row>
    <row r="226" spans="1:25" ht="15.75" customHeight="1">
      <c r="A226" s="55"/>
      <c r="B226" s="56"/>
      <c r="C226" s="55"/>
      <c r="D226" s="55"/>
      <c r="E226" s="56"/>
      <c r="F226" s="56"/>
      <c r="G226" s="56"/>
      <c r="H226" s="56"/>
      <c r="I226" s="56"/>
      <c r="J226" s="56"/>
      <c r="K226" s="56"/>
      <c r="L226" s="56"/>
      <c r="M226" s="56"/>
      <c r="N226" s="56"/>
      <c r="O226" s="56"/>
      <c r="P226" s="56"/>
      <c r="Q226" s="56"/>
      <c r="R226" s="56"/>
      <c r="S226" s="56"/>
      <c r="T226" s="56"/>
      <c r="U226" s="56"/>
      <c r="V226" s="56"/>
      <c r="W226" s="56"/>
      <c r="X226" s="56"/>
      <c r="Y226" s="56"/>
    </row>
    <row r="227" spans="1:25" ht="15.75" customHeight="1">
      <c r="A227" s="55"/>
      <c r="B227" s="56"/>
      <c r="C227" s="55"/>
      <c r="D227" s="55"/>
      <c r="E227" s="56"/>
      <c r="F227" s="56"/>
      <c r="G227" s="56"/>
      <c r="H227" s="56"/>
      <c r="I227" s="56"/>
      <c r="J227" s="56"/>
      <c r="K227" s="56"/>
      <c r="L227" s="56"/>
      <c r="M227" s="56"/>
      <c r="N227" s="56"/>
      <c r="O227" s="56"/>
      <c r="P227" s="56"/>
      <c r="Q227" s="56"/>
      <c r="R227" s="56"/>
      <c r="S227" s="56"/>
      <c r="T227" s="56"/>
      <c r="U227" s="56"/>
      <c r="V227" s="56"/>
      <c r="W227" s="56"/>
      <c r="X227" s="56"/>
      <c r="Y227" s="56"/>
    </row>
    <row r="228" spans="1:25" ht="15.75" customHeight="1">
      <c r="A228" s="55"/>
      <c r="B228" s="56"/>
      <c r="C228" s="55"/>
      <c r="D228" s="55"/>
      <c r="E228" s="56"/>
      <c r="F228" s="56"/>
      <c r="G228" s="56"/>
      <c r="H228" s="56"/>
      <c r="I228" s="56"/>
      <c r="J228" s="56"/>
      <c r="K228" s="56"/>
      <c r="L228" s="56"/>
      <c r="M228" s="56"/>
      <c r="N228" s="56"/>
      <c r="O228" s="56"/>
      <c r="P228" s="56"/>
      <c r="Q228" s="56"/>
      <c r="R228" s="56"/>
      <c r="S228" s="56"/>
      <c r="T228" s="56"/>
      <c r="U228" s="56"/>
      <c r="V228" s="56"/>
      <c r="W228" s="56"/>
      <c r="X228" s="56"/>
      <c r="Y228" s="56"/>
    </row>
    <row r="229" spans="1:25" ht="15.75" customHeight="1">
      <c r="A229" s="55"/>
      <c r="B229" s="56"/>
      <c r="C229" s="55"/>
      <c r="D229" s="55"/>
      <c r="E229" s="56"/>
      <c r="F229" s="56"/>
      <c r="G229" s="56"/>
      <c r="H229" s="56"/>
      <c r="I229" s="56"/>
      <c r="J229" s="56"/>
      <c r="K229" s="56"/>
      <c r="L229" s="56"/>
      <c r="M229" s="56"/>
      <c r="N229" s="56"/>
      <c r="O229" s="56"/>
      <c r="P229" s="56"/>
      <c r="Q229" s="56"/>
      <c r="R229" s="56"/>
      <c r="S229" s="56"/>
      <c r="T229" s="56"/>
      <c r="U229" s="56"/>
      <c r="V229" s="56"/>
      <c r="W229" s="56"/>
      <c r="X229" s="56"/>
      <c r="Y229" s="56"/>
    </row>
    <row r="230" spans="1:25" ht="15.75" customHeight="1">
      <c r="A230" s="55"/>
      <c r="B230" s="56"/>
      <c r="C230" s="55"/>
      <c r="D230" s="55"/>
      <c r="E230" s="56"/>
      <c r="F230" s="56"/>
      <c r="G230" s="56"/>
      <c r="H230" s="56"/>
      <c r="I230" s="56"/>
      <c r="J230" s="56"/>
      <c r="K230" s="56"/>
      <c r="L230" s="56"/>
      <c r="M230" s="56"/>
      <c r="N230" s="56"/>
      <c r="O230" s="56"/>
      <c r="P230" s="56"/>
      <c r="Q230" s="56"/>
      <c r="R230" s="56"/>
      <c r="S230" s="56"/>
      <c r="T230" s="56"/>
      <c r="U230" s="56"/>
      <c r="V230" s="56"/>
      <c r="W230" s="56"/>
      <c r="X230" s="56"/>
      <c r="Y230" s="56"/>
    </row>
    <row r="231" spans="1:25" ht="15.75" customHeight="1">
      <c r="A231" s="55"/>
      <c r="B231" s="56"/>
      <c r="C231" s="55"/>
      <c r="D231" s="55"/>
      <c r="E231" s="56"/>
      <c r="F231" s="56"/>
      <c r="G231" s="56"/>
      <c r="H231" s="56"/>
      <c r="I231" s="56"/>
      <c r="J231" s="56"/>
      <c r="K231" s="56"/>
      <c r="L231" s="56"/>
      <c r="M231" s="56"/>
      <c r="N231" s="56"/>
      <c r="O231" s="56"/>
      <c r="P231" s="56"/>
      <c r="Q231" s="56"/>
      <c r="R231" s="56"/>
      <c r="S231" s="56"/>
      <c r="T231" s="56"/>
      <c r="U231" s="56"/>
      <c r="V231" s="56"/>
      <c r="W231" s="56"/>
      <c r="X231" s="56"/>
      <c r="Y231" s="56"/>
    </row>
    <row r="232" spans="1:25" ht="15.75" customHeight="1">
      <c r="A232" s="55"/>
      <c r="B232" s="56"/>
      <c r="C232" s="55"/>
      <c r="D232" s="55"/>
      <c r="E232" s="56"/>
      <c r="F232" s="56"/>
      <c r="G232" s="56"/>
      <c r="H232" s="56"/>
      <c r="I232" s="56"/>
      <c r="J232" s="56"/>
      <c r="K232" s="56"/>
      <c r="L232" s="56"/>
      <c r="M232" s="56"/>
      <c r="N232" s="56"/>
      <c r="O232" s="56"/>
      <c r="P232" s="56"/>
      <c r="Q232" s="56"/>
      <c r="R232" s="56"/>
      <c r="S232" s="56"/>
      <c r="T232" s="56"/>
      <c r="U232" s="56"/>
      <c r="V232" s="56"/>
      <c r="W232" s="56"/>
      <c r="X232" s="56"/>
      <c r="Y232" s="56"/>
    </row>
    <row r="233" spans="1:25" ht="15.75" customHeight="1">
      <c r="A233" s="55"/>
      <c r="B233" s="56"/>
      <c r="C233" s="55"/>
      <c r="D233" s="55"/>
      <c r="E233" s="56"/>
      <c r="F233" s="56"/>
      <c r="G233" s="56"/>
      <c r="H233" s="56"/>
      <c r="I233" s="56"/>
      <c r="J233" s="56"/>
      <c r="K233" s="56"/>
      <c r="L233" s="56"/>
      <c r="M233" s="56"/>
      <c r="N233" s="56"/>
      <c r="O233" s="56"/>
      <c r="P233" s="56"/>
      <c r="Q233" s="56"/>
      <c r="R233" s="56"/>
      <c r="S233" s="56"/>
      <c r="T233" s="56"/>
      <c r="U233" s="56"/>
      <c r="V233" s="56"/>
      <c r="W233" s="56"/>
      <c r="X233" s="56"/>
      <c r="Y233" s="56"/>
    </row>
    <row r="234" spans="1:25" ht="15.75" customHeight="1">
      <c r="A234" s="55"/>
      <c r="B234" s="56"/>
      <c r="C234" s="55"/>
      <c r="D234" s="55"/>
      <c r="E234" s="56"/>
      <c r="F234" s="56"/>
      <c r="G234" s="56"/>
      <c r="H234" s="56"/>
      <c r="I234" s="56"/>
      <c r="J234" s="56"/>
      <c r="K234" s="56"/>
      <c r="L234" s="56"/>
      <c r="M234" s="56"/>
      <c r="N234" s="56"/>
      <c r="O234" s="56"/>
      <c r="P234" s="56"/>
      <c r="Q234" s="56"/>
      <c r="R234" s="56"/>
      <c r="S234" s="56"/>
      <c r="T234" s="56"/>
      <c r="U234" s="56"/>
      <c r="V234" s="56"/>
      <c r="W234" s="56"/>
      <c r="X234" s="56"/>
      <c r="Y234" s="56"/>
    </row>
    <row r="235" spans="1:25" ht="15.75" customHeight="1">
      <c r="A235" s="55"/>
      <c r="B235" s="56"/>
      <c r="C235" s="55"/>
      <c r="D235" s="55"/>
      <c r="E235" s="56"/>
      <c r="F235" s="56"/>
      <c r="G235" s="56"/>
      <c r="H235" s="56"/>
      <c r="I235" s="56"/>
      <c r="J235" s="56"/>
      <c r="K235" s="56"/>
      <c r="L235" s="56"/>
      <c r="M235" s="56"/>
      <c r="N235" s="56"/>
      <c r="O235" s="56"/>
      <c r="P235" s="56"/>
      <c r="Q235" s="56"/>
      <c r="R235" s="56"/>
      <c r="S235" s="56"/>
      <c r="T235" s="56"/>
      <c r="U235" s="56"/>
      <c r="V235" s="56"/>
      <c r="W235" s="56"/>
      <c r="X235" s="56"/>
      <c r="Y235" s="56"/>
    </row>
    <row r="236" spans="1:25" ht="15.75" customHeight="1">
      <c r="A236" s="55"/>
      <c r="B236" s="56"/>
      <c r="C236" s="55"/>
      <c r="D236" s="55"/>
      <c r="E236" s="56"/>
      <c r="F236" s="56"/>
      <c r="G236" s="56"/>
      <c r="H236" s="56"/>
      <c r="I236" s="56"/>
      <c r="J236" s="56"/>
      <c r="K236" s="56"/>
      <c r="L236" s="56"/>
      <c r="M236" s="56"/>
      <c r="N236" s="56"/>
      <c r="O236" s="56"/>
      <c r="P236" s="56"/>
      <c r="Q236" s="56"/>
      <c r="R236" s="56"/>
      <c r="S236" s="56"/>
      <c r="T236" s="56"/>
      <c r="U236" s="56"/>
      <c r="V236" s="56"/>
      <c r="W236" s="56"/>
      <c r="X236" s="56"/>
      <c r="Y236" s="56"/>
    </row>
    <row r="237" spans="1:25" ht="15.75" customHeight="1">
      <c r="A237" s="55"/>
      <c r="B237" s="56"/>
      <c r="C237" s="55"/>
      <c r="D237" s="55"/>
      <c r="E237" s="56"/>
      <c r="F237" s="56"/>
      <c r="G237" s="56"/>
      <c r="H237" s="56"/>
      <c r="I237" s="56"/>
      <c r="J237" s="56"/>
      <c r="K237" s="56"/>
      <c r="L237" s="56"/>
      <c r="M237" s="56"/>
      <c r="N237" s="56"/>
      <c r="O237" s="56"/>
      <c r="P237" s="56"/>
      <c r="Q237" s="56"/>
      <c r="R237" s="56"/>
      <c r="S237" s="56"/>
      <c r="T237" s="56"/>
      <c r="U237" s="56"/>
      <c r="V237" s="56"/>
      <c r="W237" s="56"/>
      <c r="X237" s="56"/>
      <c r="Y237" s="56"/>
    </row>
    <row r="238" spans="1:25" ht="15.75" customHeight="1">
      <c r="A238" s="55"/>
      <c r="B238" s="56"/>
      <c r="C238" s="55"/>
      <c r="D238" s="55"/>
      <c r="E238" s="56"/>
      <c r="F238" s="56"/>
      <c r="G238" s="56"/>
      <c r="H238" s="56"/>
      <c r="I238" s="56"/>
      <c r="J238" s="56"/>
      <c r="K238" s="56"/>
      <c r="L238" s="56"/>
      <c r="M238" s="56"/>
      <c r="N238" s="56"/>
      <c r="O238" s="56"/>
      <c r="P238" s="56"/>
      <c r="Q238" s="56"/>
      <c r="R238" s="56"/>
      <c r="S238" s="56"/>
      <c r="T238" s="56"/>
      <c r="U238" s="56"/>
      <c r="V238" s="56"/>
      <c r="W238" s="56"/>
      <c r="X238" s="56"/>
      <c r="Y238" s="56"/>
    </row>
    <row r="239" spans="1:25" ht="15.75" customHeight="1">
      <c r="A239" s="55"/>
      <c r="B239" s="56"/>
      <c r="C239" s="55"/>
      <c r="D239" s="55"/>
      <c r="E239" s="56"/>
      <c r="F239" s="56"/>
      <c r="G239" s="56"/>
      <c r="H239" s="56"/>
      <c r="I239" s="56"/>
      <c r="J239" s="56"/>
      <c r="K239" s="56"/>
      <c r="L239" s="56"/>
      <c r="M239" s="56"/>
      <c r="N239" s="56"/>
      <c r="O239" s="56"/>
      <c r="P239" s="56"/>
      <c r="Q239" s="56"/>
      <c r="R239" s="56"/>
      <c r="S239" s="56"/>
      <c r="T239" s="56"/>
      <c r="U239" s="56"/>
      <c r="V239" s="56"/>
      <c r="W239" s="56"/>
      <c r="X239" s="56"/>
      <c r="Y239" s="56"/>
    </row>
    <row r="240" spans="1:25" ht="15.75" customHeight="1">
      <c r="A240" s="55"/>
      <c r="B240" s="56"/>
      <c r="C240" s="55"/>
      <c r="D240" s="55"/>
      <c r="E240" s="56"/>
      <c r="F240" s="56"/>
      <c r="G240" s="56"/>
      <c r="H240" s="56"/>
      <c r="I240" s="56"/>
      <c r="J240" s="56"/>
      <c r="K240" s="56"/>
      <c r="L240" s="56"/>
      <c r="M240" s="56"/>
      <c r="N240" s="56"/>
      <c r="O240" s="56"/>
      <c r="P240" s="56"/>
      <c r="Q240" s="56"/>
      <c r="R240" s="56"/>
      <c r="S240" s="56"/>
      <c r="T240" s="56"/>
      <c r="U240" s="56"/>
      <c r="V240" s="56"/>
      <c r="W240" s="56"/>
      <c r="X240" s="56"/>
      <c r="Y240" s="56"/>
    </row>
    <row r="241" spans="1:25" ht="15.75" customHeight="1">
      <c r="A241" s="55"/>
      <c r="B241" s="56"/>
      <c r="C241" s="55"/>
      <c r="D241" s="55"/>
      <c r="E241" s="56"/>
      <c r="F241" s="56"/>
      <c r="G241" s="56"/>
      <c r="H241" s="56"/>
      <c r="I241" s="56"/>
      <c r="J241" s="56"/>
      <c r="K241" s="56"/>
      <c r="L241" s="56"/>
      <c r="M241" s="56"/>
      <c r="N241" s="56"/>
      <c r="O241" s="56"/>
      <c r="P241" s="56"/>
      <c r="Q241" s="56"/>
      <c r="R241" s="56"/>
      <c r="S241" s="56"/>
      <c r="T241" s="56"/>
      <c r="U241" s="56"/>
      <c r="V241" s="56"/>
      <c r="W241" s="56"/>
      <c r="X241" s="56"/>
      <c r="Y241" s="56"/>
    </row>
    <row r="242" spans="1:25" ht="15.75" customHeight="1">
      <c r="A242" s="55"/>
      <c r="B242" s="56"/>
      <c r="C242" s="55"/>
      <c r="D242" s="55"/>
      <c r="E242" s="56"/>
      <c r="F242" s="56"/>
      <c r="G242" s="56"/>
      <c r="H242" s="56"/>
      <c r="I242" s="56"/>
      <c r="J242" s="56"/>
      <c r="K242" s="56"/>
      <c r="L242" s="56"/>
      <c r="M242" s="56"/>
      <c r="N242" s="56"/>
      <c r="O242" s="56"/>
      <c r="P242" s="56"/>
      <c r="Q242" s="56"/>
      <c r="R242" s="56"/>
      <c r="S242" s="56"/>
      <c r="T242" s="56"/>
      <c r="U242" s="56"/>
      <c r="V242" s="56"/>
      <c r="W242" s="56"/>
      <c r="X242" s="56"/>
      <c r="Y242" s="56"/>
    </row>
    <row r="243" spans="1:25" ht="15.75" customHeight="1">
      <c r="A243" s="55"/>
      <c r="B243" s="56"/>
      <c r="C243" s="55"/>
      <c r="D243" s="55"/>
      <c r="E243" s="56"/>
      <c r="F243" s="56"/>
      <c r="G243" s="56"/>
      <c r="H243" s="56"/>
      <c r="I243" s="56"/>
      <c r="J243" s="56"/>
      <c r="K243" s="56"/>
      <c r="L243" s="56"/>
      <c r="M243" s="56"/>
      <c r="N243" s="56"/>
      <c r="O243" s="56"/>
      <c r="P243" s="56"/>
      <c r="Q243" s="56"/>
      <c r="R243" s="56"/>
      <c r="S243" s="56"/>
      <c r="T243" s="56"/>
      <c r="U243" s="56"/>
      <c r="V243" s="56"/>
      <c r="W243" s="56"/>
      <c r="X243" s="56"/>
      <c r="Y243" s="56"/>
    </row>
    <row r="244" spans="1:25" ht="15.75" customHeight="1">
      <c r="A244" s="55"/>
      <c r="B244" s="56"/>
      <c r="C244" s="55"/>
      <c r="D244" s="55"/>
      <c r="E244" s="56"/>
      <c r="F244" s="56"/>
      <c r="G244" s="56"/>
      <c r="H244" s="56"/>
      <c r="I244" s="56"/>
      <c r="J244" s="56"/>
      <c r="K244" s="56"/>
      <c r="L244" s="56"/>
      <c r="M244" s="56"/>
      <c r="N244" s="56"/>
      <c r="O244" s="56"/>
      <c r="P244" s="56"/>
      <c r="Q244" s="56"/>
      <c r="R244" s="56"/>
      <c r="S244" s="56"/>
      <c r="T244" s="56"/>
      <c r="U244" s="56"/>
      <c r="V244" s="56"/>
      <c r="W244" s="56"/>
      <c r="X244" s="56"/>
      <c r="Y244" s="56"/>
    </row>
    <row r="245" spans="1:25" ht="15.75" customHeight="1">
      <c r="A245" s="55"/>
      <c r="B245" s="56"/>
      <c r="C245" s="55"/>
      <c r="D245" s="55"/>
      <c r="E245" s="56"/>
      <c r="F245" s="56"/>
      <c r="G245" s="56"/>
      <c r="H245" s="56"/>
      <c r="I245" s="56"/>
      <c r="J245" s="56"/>
      <c r="K245" s="56"/>
      <c r="L245" s="56"/>
      <c r="M245" s="56"/>
      <c r="N245" s="56"/>
      <c r="O245" s="56"/>
      <c r="P245" s="56"/>
      <c r="Q245" s="56"/>
      <c r="R245" s="56"/>
      <c r="S245" s="56"/>
      <c r="T245" s="56"/>
      <c r="U245" s="56"/>
      <c r="V245" s="56"/>
      <c r="W245" s="56"/>
      <c r="X245" s="56"/>
      <c r="Y245" s="56"/>
    </row>
    <row r="246" spans="1:25" ht="15.75" customHeight="1">
      <c r="A246" s="55"/>
      <c r="B246" s="56"/>
      <c r="C246" s="55"/>
      <c r="D246" s="55"/>
      <c r="E246" s="56"/>
      <c r="F246" s="56"/>
      <c r="G246" s="56"/>
      <c r="H246" s="56"/>
      <c r="I246" s="56"/>
      <c r="J246" s="56"/>
      <c r="K246" s="56"/>
      <c r="L246" s="56"/>
      <c r="M246" s="56"/>
      <c r="N246" s="56"/>
      <c r="O246" s="56"/>
      <c r="P246" s="56"/>
      <c r="Q246" s="56"/>
      <c r="R246" s="56"/>
      <c r="S246" s="56"/>
      <c r="T246" s="56"/>
      <c r="U246" s="56"/>
      <c r="V246" s="56"/>
      <c r="W246" s="56"/>
      <c r="X246" s="56"/>
      <c r="Y246" s="56"/>
    </row>
    <row r="247" spans="1:25" ht="15.75" customHeight="1">
      <c r="A247" s="55"/>
      <c r="B247" s="56"/>
      <c r="C247" s="55"/>
      <c r="D247" s="55"/>
      <c r="E247" s="56"/>
      <c r="F247" s="56"/>
      <c r="G247" s="56"/>
      <c r="H247" s="56"/>
      <c r="I247" s="56"/>
      <c r="J247" s="56"/>
      <c r="K247" s="56"/>
      <c r="L247" s="56"/>
      <c r="M247" s="56"/>
      <c r="N247" s="56"/>
      <c r="O247" s="56"/>
      <c r="P247" s="56"/>
      <c r="Q247" s="56"/>
      <c r="R247" s="56"/>
      <c r="S247" s="56"/>
      <c r="T247" s="56"/>
      <c r="U247" s="56"/>
      <c r="V247" s="56"/>
      <c r="W247" s="56"/>
      <c r="X247" s="56"/>
      <c r="Y247" s="56"/>
    </row>
    <row r="248" spans="1:25" ht="15.75" customHeight="1">
      <c r="A248" s="55"/>
      <c r="B248" s="56"/>
      <c r="C248" s="55"/>
      <c r="D248" s="55"/>
      <c r="E248" s="56"/>
      <c r="F248" s="56"/>
      <c r="G248" s="56"/>
      <c r="H248" s="56"/>
      <c r="I248" s="56"/>
      <c r="J248" s="56"/>
      <c r="K248" s="56"/>
      <c r="L248" s="56"/>
      <c r="M248" s="56"/>
      <c r="N248" s="56"/>
      <c r="O248" s="56"/>
      <c r="P248" s="56"/>
      <c r="Q248" s="56"/>
      <c r="R248" s="56"/>
      <c r="S248" s="56"/>
      <c r="T248" s="56"/>
      <c r="U248" s="56"/>
      <c r="V248" s="56"/>
      <c r="W248" s="56"/>
      <c r="X248" s="56"/>
      <c r="Y248" s="56"/>
    </row>
    <row r="249" spans="1:25" ht="15.75" customHeight="1">
      <c r="A249" s="55"/>
      <c r="B249" s="56"/>
      <c r="C249" s="55"/>
      <c r="D249" s="55"/>
      <c r="E249" s="56"/>
      <c r="F249" s="56"/>
      <c r="G249" s="56"/>
      <c r="H249" s="56"/>
      <c r="I249" s="56"/>
      <c r="J249" s="56"/>
      <c r="K249" s="56"/>
      <c r="L249" s="56"/>
      <c r="M249" s="56"/>
      <c r="N249" s="56"/>
      <c r="O249" s="56"/>
      <c r="P249" s="56"/>
      <c r="Q249" s="56"/>
      <c r="R249" s="56"/>
      <c r="S249" s="56"/>
      <c r="T249" s="56"/>
      <c r="U249" s="56"/>
      <c r="V249" s="56"/>
      <c r="W249" s="56"/>
      <c r="X249" s="56"/>
      <c r="Y249" s="56"/>
    </row>
    <row r="250" spans="1:25" ht="15.75" customHeight="1">
      <c r="A250" s="55"/>
      <c r="B250" s="56"/>
      <c r="C250" s="55"/>
      <c r="D250" s="55"/>
      <c r="E250" s="56"/>
      <c r="F250" s="56"/>
      <c r="G250" s="56"/>
      <c r="H250" s="56"/>
      <c r="I250" s="56"/>
      <c r="J250" s="56"/>
      <c r="K250" s="56"/>
      <c r="L250" s="56"/>
      <c r="M250" s="56"/>
      <c r="N250" s="56"/>
      <c r="O250" s="56"/>
      <c r="P250" s="56"/>
      <c r="Q250" s="56"/>
      <c r="R250" s="56"/>
      <c r="S250" s="56"/>
      <c r="T250" s="56"/>
      <c r="U250" s="56"/>
      <c r="V250" s="56"/>
      <c r="W250" s="56"/>
      <c r="X250" s="56"/>
      <c r="Y250" s="56"/>
    </row>
    <row r="251" spans="1:25" ht="15.75" customHeight="1">
      <c r="A251" s="55"/>
      <c r="B251" s="56"/>
      <c r="C251" s="55"/>
      <c r="D251" s="55"/>
      <c r="E251" s="56"/>
      <c r="F251" s="56"/>
      <c r="G251" s="56"/>
      <c r="H251" s="56"/>
      <c r="I251" s="56"/>
      <c r="J251" s="56"/>
      <c r="K251" s="56"/>
      <c r="L251" s="56"/>
      <c r="M251" s="56"/>
      <c r="N251" s="56"/>
      <c r="O251" s="56"/>
      <c r="P251" s="56"/>
      <c r="Q251" s="56"/>
      <c r="R251" s="56"/>
      <c r="S251" s="56"/>
      <c r="T251" s="56"/>
      <c r="U251" s="56"/>
      <c r="V251" s="56"/>
      <c r="W251" s="56"/>
      <c r="X251" s="56"/>
      <c r="Y251" s="56"/>
    </row>
    <row r="252" spans="1:25" ht="15.75" customHeight="1">
      <c r="A252" s="55"/>
      <c r="B252" s="56"/>
      <c r="C252" s="55"/>
      <c r="D252" s="55"/>
      <c r="E252" s="56"/>
      <c r="F252" s="56"/>
      <c r="G252" s="56"/>
      <c r="H252" s="56"/>
      <c r="I252" s="56"/>
      <c r="J252" s="56"/>
      <c r="K252" s="56"/>
      <c r="L252" s="56"/>
      <c r="M252" s="56"/>
      <c r="N252" s="56"/>
      <c r="O252" s="56"/>
      <c r="P252" s="56"/>
      <c r="Q252" s="56"/>
      <c r="R252" s="56"/>
      <c r="S252" s="56"/>
      <c r="T252" s="56"/>
      <c r="U252" s="56"/>
      <c r="V252" s="56"/>
      <c r="W252" s="56"/>
      <c r="X252" s="56"/>
      <c r="Y252" s="56"/>
    </row>
    <row r="253" spans="1:25" ht="15.75" customHeight="1">
      <c r="A253" s="55"/>
      <c r="B253" s="56"/>
      <c r="C253" s="55"/>
      <c r="D253" s="55"/>
      <c r="E253" s="56"/>
      <c r="F253" s="56"/>
      <c r="G253" s="56"/>
      <c r="H253" s="56"/>
      <c r="I253" s="56"/>
      <c r="J253" s="56"/>
      <c r="K253" s="56"/>
      <c r="L253" s="56"/>
      <c r="M253" s="56"/>
      <c r="N253" s="56"/>
      <c r="O253" s="56"/>
      <c r="P253" s="56"/>
      <c r="Q253" s="56"/>
      <c r="R253" s="56"/>
      <c r="S253" s="56"/>
      <c r="T253" s="56"/>
      <c r="U253" s="56"/>
      <c r="V253" s="56"/>
      <c r="W253" s="56"/>
      <c r="X253" s="56"/>
      <c r="Y253" s="56"/>
    </row>
    <row r="254" spans="1:25" ht="15.75" customHeight="1">
      <c r="A254" s="55"/>
      <c r="B254" s="56"/>
      <c r="C254" s="55"/>
      <c r="D254" s="55"/>
      <c r="E254" s="56"/>
      <c r="F254" s="56"/>
      <c r="G254" s="56"/>
      <c r="H254" s="56"/>
      <c r="I254" s="56"/>
      <c r="J254" s="56"/>
      <c r="K254" s="56"/>
      <c r="L254" s="56"/>
      <c r="M254" s="56"/>
      <c r="N254" s="56"/>
      <c r="O254" s="56"/>
      <c r="P254" s="56"/>
      <c r="Q254" s="56"/>
      <c r="R254" s="56"/>
      <c r="S254" s="56"/>
      <c r="T254" s="56"/>
      <c r="U254" s="56"/>
      <c r="V254" s="56"/>
      <c r="W254" s="56"/>
      <c r="X254" s="56"/>
      <c r="Y254" s="56"/>
    </row>
    <row r="255" spans="1:25" ht="15.75" customHeight="1">
      <c r="A255" s="55"/>
      <c r="B255" s="56"/>
      <c r="C255" s="55"/>
      <c r="D255" s="55"/>
      <c r="E255" s="56"/>
      <c r="F255" s="56"/>
      <c r="G255" s="56"/>
      <c r="H255" s="56"/>
      <c r="I255" s="56"/>
      <c r="J255" s="56"/>
      <c r="K255" s="56"/>
      <c r="L255" s="56"/>
      <c r="M255" s="56"/>
      <c r="N255" s="56"/>
      <c r="O255" s="56"/>
      <c r="P255" s="56"/>
      <c r="Q255" s="56"/>
      <c r="R255" s="56"/>
      <c r="S255" s="56"/>
      <c r="T255" s="56"/>
      <c r="U255" s="56"/>
      <c r="V255" s="56"/>
      <c r="W255" s="56"/>
      <c r="X255" s="56"/>
      <c r="Y255" s="56"/>
    </row>
    <row r="256" spans="1:25" ht="15.75" customHeight="1">
      <c r="A256" s="55"/>
      <c r="B256" s="56"/>
      <c r="C256" s="55"/>
      <c r="D256" s="55"/>
      <c r="E256" s="56"/>
      <c r="F256" s="56"/>
      <c r="G256" s="56"/>
      <c r="H256" s="56"/>
      <c r="I256" s="56"/>
      <c r="J256" s="56"/>
      <c r="K256" s="56"/>
      <c r="L256" s="56"/>
      <c r="M256" s="56"/>
      <c r="N256" s="56"/>
      <c r="O256" s="56"/>
      <c r="P256" s="56"/>
      <c r="Q256" s="56"/>
      <c r="R256" s="56"/>
      <c r="S256" s="56"/>
      <c r="T256" s="56"/>
      <c r="U256" s="56"/>
      <c r="V256" s="56"/>
      <c r="W256" s="56"/>
      <c r="X256" s="56"/>
      <c r="Y256" s="56"/>
    </row>
    <row r="257" spans="1:25" ht="15.75" customHeight="1">
      <c r="A257" s="55"/>
      <c r="B257" s="56"/>
      <c r="C257" s="55"/>
      <c r="D257" s="55"/>
      <c r="E257" s="56"/>
      <c r="F257" s="56"/>
      <c r="G257" s="56"/>
      <c r="H257" s="56"/>
      <c r="I257" s="56"/>
      <c r="J257" s="56"/>
      <c r="K257" s="56"/>
      <c r="L257" s="56"/>
      <c r="M257" s="56"/>
      <c r="N257" s="56"/>
      <c r="O257" s="56"/>
      <c r="P257" s="56"/>
      <c r="Q257" s="56"/>
      <c r="R257" s="56"/>
      <c r="S257" s="56"/>
      <c r="T257" s="56"/>
      <c r="U257" s="56"/>
      <c r="V257" s="56"/>
      <c r="W257" s="56"/>
      <c r="X257" s="56"/>
      <c r="Y257" s="56"/>
    </row>
    <row r="258" spans="1:25" ht="15.75" customHeight="1">
      <c r="A258" s="55"/>
      <c r="B258" s="56"/>
      <c r="C258" s="55"/>
      <c r="D258" s="55"/>
      <c r="E258" s="56"/>
      <c r="F258" s="56"/>
      <c r="G258" s="56"/>
      <c r="H258" s="56"/>
      <c r="I258" s="56"/>
      <c r="J258" s="56"/>
      <c r="K258" s="56"/>
      <c r="L258" s="56"/>
      <c r="M258" s="56"/>
      <c r="N258" s="56"/>
      <c r="O258" s="56"/>
      <c r="P258" s="56"/>
      <c r="Q258" s="56"/>
      <c r="R258" s="56"/>
      <c r="S258" s="56"/>
      <c r="T258" s="56"/>
      <c r="U258" s="56"/>
      <c r="V258" s="56"/>
      <c r="W258" s="56"/>
      <c r="X258" s="56"/>
      <c r="Y258" s="56"/>
    </row>
    <row r="259" spans="1:25" ht="15.75" customHeight="1">
      <c r="A259" s="55"/>
      <c r="B259" s="56"/>
      <c r="C259" s="55"/>
      <c r="D259" s="55"/>
      <c r="E259" s="56"/>
      <c r="F259" s="56"/>
      <c r="G259" s="56"/>
      <c r="H259" s="56"/>
      <c r="I259" s="56"/>
      <c r="J259" s="56"/>
      <c r="K259" s="56"/>
      <c r="L259" s="56"/>
      <c r="M259" s="56"/>
      <c r="N259" s="56"/>
      <c r="O259" s="56"/>
      <c r="P259" s="56"/>
      <c r="Q259" s="56"/>
      <c r="R259" s="56"/>
      <c r="S259" s="56"/>
      <c r="T259" s="56"/>
      <c r="U259" s="56"/>
      <c r="V259" s="56"/>
      <c r="W259" s="56"/>
      <c r="X259" s="56"/>
      <c r="Y259" s="56"/>
    </row>
    <row r="260" spans="1:25" ht="15.75" customHeight="1">
      <c r="A260" s="55"/>
      <c r="B260" s="56"/>
      <c r="C260" s="55"/>
      <c r="D260" s="55"/>
      <c r="E260" s="56"/>
      <c r="F260" s="56"/>
      <c r="G260" s="56"/>
      <c r="H260" s="56"/>
      <c r="I260" s="56"/>
      <c r="J260" s="56"/>
      <c r="K260" s="56"/>
      <c r="L260" s="56"/>
      <c r="M260" s="56"/>
      <c r="N260" s="56"/>
      <c r="O260" s="56"/>
      <c r="P260" s="56"/>
      <c r="Q260" s="56"/>
      <c r="R260" s="56"/>
      <c r="S260" s="56"/>
      <c r="T260" s="56"/>
      <c r="U260" s="56"/>
      <c r="V260" s="56"/>
      <c r="W260" s="56"/>
      <c r="X260" s="56"/>
      <c r="Y260" s="56"/>
    </row>
    <row r="261" spans="1:25" ht="15.75" customHeight="1">
      <c r="A261" s="55"/>
      <c r="B261" s="56"/>
      <c r="C261" s="55"/>
      <c r="D261" s="55"/>
      <c r="E261" s="56"/>
      <c r="F261" s="56"/>
      <c r="G261" s="56"/>
      <c r="H261" s="56"/>
      <c r="I261" s="56"/>
      <c r="J261" s="56"/>
      <c r="K261" s="56"/>
      <c r="L261" s="56"/>
      <c r="M261" s="56"/>
      <c r="N261" s="56"/>
      <c r="O261" s="56"/>
      <c r="P261" s="56"/>
      <c r="Q261" s="56"/>
      <c r="R261" s="56"/>
      <c r="S261" s="56"/>
      <c r="T261" s="56"/>
      <c r="U261" s="56"/>
      <c r="V261" s="56"/>
      <c r="W261" s="56"/>
      <c r="X261" s="56"/>
      <c r="Y261" s="56"/>
    </row>
    <row r="262" spans="1:25" ht="15.75" customHeight="1">
      <c r="A262" s="55"/>
      <c r="B262" s="56"/>
      <c r="C262" s="55"/>
      <c r="D262" s="55"/>
      <c r="E262" s="56"/>
      <c r="F262" s="56"/>
      <c r="G262" s="56"/>
      <c r="H262" s="56"/>
      <c r="I262" s="56"/>
      <c r="J262" s="56"/>
      <c r="K262" s="56"/>
      <c r="L262" s="56"/>
      <c r="M262" s="56"/>
      <c r="N262" s="56"/>
      <c r="O262" s="56"/>
      <c r="P262" s="56"/>
      <c r="Q262" s="56"/>
      <c r="R262" s="56"/>
      <c r="S262" s="56"/>
      <c r="T262" s="56"/>
      <c r="U262" s="56"/>
      <c r="V262" s="56"/>
      <c r="W262" s="56"/>
      <c r="X262" s="56"/>
      <c r="Y262" s="56"/>
    </row>
    <row r="263" spans="1:25" ht="15.75" customHeight="1">
      <c r="A263" s="55"/>
      <c r="B263" s="56"/>
      <c r="C263" s="55"/>
      <c r="D263" s="55"/>
      <c r="E263" s="56"/>
      <c r="F263" s="56"/>
      <c r="G263" s="56"/>
      <c r="H263" s="56"/>
      <c r="I263" s="56"/>
      <c r="J263" s="56"/>
      <c r="K263" s="56"/>
      <c r="L263" s="56"/>
      <c r="M263" s="56"/>
      <c r="N263" s="56"/>
      <c r="O263" s="56"/>
      <c r="P263" s="56"/>
      <c r="Q263" s="56"/>
      <c r="R263" s="56"/>
      <c r="S263" s="56"/>
      <c r="T263" s="56"/>
      <c r="U263" s="56"/>
      <c r="V263" s="56"/>
      <c r="W263" s="56"/>
      <c r="X263" s="56"/>
      <c r="Y263" s="56"/>
    </row>
    <row r="264" spans="1:25" ht="15.75" customHeight="1">
      <c r="A264" s="55"/>
      <c r="B264" s="56"/>
      <c r="C264" s="55"/>
      <c r="D264" s="55"/>
      <c r="E264" s="56"/>
      <c r="F264" s="56"/>
      <c r="G264" s="56"/>
      <c r="H264" s="56"/>
      <c r="I264" s="56"/>
      <c r="J264" s="56"/>
      <c r="K264" s="56"/>
      <c r="L264" s="56"/>
      <c r="M264" s="56"/>
      <c r="N264" s="56"/>
      <c r="O264" s="56"/>
      <c r="P264" s="56"/>
      <c r="Q264" s="56"/>
      <c r="R264" s="56"/>
      <c r="S264" s="56"/>
      <c r="T264" s="56"/>
      <c r="U264" s="56"/>
      <c r="V264" s="56"/>
      <c r="W264" s="56"/>
      <c r="X264" s="56"/>
      <c r="Y264" s="56"/>
    </row>
    <row r="265" spans="1:25" ht="15.75" customHeight="1">
      <c r="A265" s="55"/>
      <c r="B265" s="56"/>
      <c r="C265" s="55"/>
      <c r="D265" s="55"/>
      <c r="E265" s="56"/>
      <c r="F265" s="56"/>
      <c r="G265" s="56"/>
      <c r="H265" s="56"/>
      <c r="I265" s="56"/>
      <c r="J265" s="56"/>
      <c r="K265" s="56"/>
      <c r="L265" s="56"/>
      <c r="M265" s="56"/>
      <c r="N265" s="56"/>
      <c r="O265" s="56"/>
      <c r="P265" s="56"/>
      <c r="Q265" s="56"/>
      <c r="R265" s="56"/>
      <c r="S265" s="56"/>
      <c r="T265" s="56"/>
      <c r="U265" s="56"/>
      <c r="V265" s="56"/>
      <c r="W265" s="56"/>
      <c r="X265" s="56"/>
      <c r="Y265" s="56"/>
    </row>
    <row r="266" spans="1:25" ht="15.75" customHeight="1">
      <c r="A266" s="55"/>
      <c r="B266" s="56"/>
      <c r="C266" s="55"/>
      <c r="D266" s="55"/>
      <c r="E266" s="56"/>
      <c r="F266" s="56"/>
      <c r="G266" s="56"/>
      <c r="H266" s="56"/>
      <c r="I266" s="56"/>
      <c r="J266" s="56"/>
      <c r="K266" s="56"/>
      <c r="L266" s="56"/>
      <c r="M266" s="56"/>
      <c r="N266" s="56"/>
      <c r="O266" s="56"/>
      <c r="P266" s="56"/>
      <c r="Q266" s="56"/>
      <c r="R266" s="56"/>
      <c r="S266" s="56"/>
      <c r="T266" s="56"/>
      <c r="U266" s="56"/>
      <c r="V266" s="56"/>
      <c r="W266" s="56"/>
      <c r="X266" s="56"/>
      <c r="Y266" s="56"/>
    </row>
    <row r="267" spans="1:25" ht="15.75" customHeight="1">
      <c r="A267" s="55"/>
      <c r="B267" s="56"/>
      <c r="C267" s="55"/>
      <c r="D267" s="55"/>
      <c r="E267" s="56"/>
      <c r="F267" s="56"/>
      <c r="G267" s="56"/>
      <c r="H267" s="56"/>
      <c r="I267" s="56"/>
      <c r="J267" s="56"/>
      <c r="K267" s="56"/>
      <c r="L267" s="56"/>
      <c r="M267" s="56"/>
      <c r="N267" s="56"/>
      <c r="O267" s="56"/>
      <c r="P267" s="56"/>
      <c r="Q267" s="56"/>
      <c r="R267" s="56"/>
      <c r="S267" s="56"/>
      <c r="T267" s="56"/>
      <c r="U267" s="56"/>
      <c r="V267" s="56"/>
      <c r="W267" s="56"/>
      <c r="X267" s="56"/>
      <c r="Y267" s="56"/>
    </row>
    <row r="268" spans="1:25" ht="15.75" customHeight="1">
      <c r="A268" s="55"/>
      <c r="B268" s="56"/>
      <c r="C268" s="55"/>
      <c r="D268" s="55"/>
      <c r="E268" s="56"/>
      <c r="F268" s="56"/>
      <c r="G268" s="56"/>
      <c r="H268" s="56"/>
      <c r="I268" s="56"/>
      <c r="J268" s="56"/>
      <c r="K268" s="56"/>
      <c r="L268" s="56"/>
      <c r="M268" s="56"/>
      <c r="N268" s="56"/>
      <c r="O268" s="56"/>
      <c r="P268" s="56"/>
      <c r="Q268" s="56"/>
      <c r="R268" s="56"/>
      <c r="S268" s="56"/>
      <c r="T268" s="56"/>
      <c r="U268" s="56"/>
      <c r="V268" s="56"/>
      <c r="W268" s="56"/>
      <c r="X268" s="56"/>
      <c r="Y268" s="56"/>
    </row>
    <row r="269" spans="1:25" ht="15.75" customHeight="1">
      <c r="A269" s="55"/>
      <c r="B269" s="56"/>
      <c r="C269" s="55"/>
      <c r="D269" s="55"/>
      <c r="E269" s="56"/>
      <c r="F269" s="56"/>
      <c r="G269" s="56"/>
      <c r="H269" s="56"/>
      <c r="I269" s="56"/>
      <c r="J269" s="56"/>
      <c r="K269" s="56"/>
      <c r="L269" s="56"/>
      <c r="M269" s="56"/>
      <c r="N269" s="56"/>
      <c r="O269" s="56"/>
      <c r="P269" s="56"/>
      <c r="Q269" s="56"/>
      <c r="R269" s="56"/>
      <c r="S269" s="56"/>
      <c r="T269" s="56"/>
      <c r="U269" s="56"/>
      <c r="V269" s="56"/>
      <c r="W269" s="56"/>
      <c r="X269" s="56"/>
      <c r="Y269" s="56"/>
    </row>
    <row r="270" spans="1:25" ht="15.75" customHeight="1">
      <c r="A270" s="55"/>
      <c r="B270" s="56"/>
      <c r="C270" s="55"/>
      <c r="D270" s="55"/>
      <c r="E270" s="56"/>
      <c r="F270" s="56"/>
      <c r="G270" s="56"/>
      <c r="H270" s="56"/>
      <c r="I270" s="56"/>
      <c r="J270" s="56"/>
      <c r="K270" s="56"/>
      <c r="L270" s="56"/>
      <c r="M270" s="56"/>
      <c r="N270" s="56"/>
      <c r="O270" s="56"/>
      <c r="P270" s="56"/>
      <c r="Q270" s="56"/>
      <c r="R270" s="56"/>
      <c r="S270" s="56"/>
      <c r="T270" s="56"/>
      <c r="U270" s="56"/>
      <c r="V270" s="56"/>
      <c r="W270" s="56"/>
      <c r="X270" s="56"/>
      <c r="Y270" s="56"/>
    </row>
    <row r="271" spans="1:25" ht="15.75" customHeight="1">
      <c r="A271" s="55"/>
      <c r="B271" s="56"/>
      <c r="C271" s="55"/>
      <c r="D271" s="55"/>
      <c r="E271" s="56"/>
      <c r="F271" s="56"/>
      <c r="G271" s="56"/>
      <c r="H271" s="56"/>
      <c r="I271" s="56"/>
      <c r="J271" s="56"/>
      <c r="K271" s="56"/>
      <c r="L271" s="56"/>
      <c r="M271" s="56"/>
      <c r="N271" s="56"/>
      <c r="O271" s="56"/>
      <c r="P271" s="56"/>
      <c r="Q271" s="56"/>
      <c r="R271" s="56"/>
      <c r="S271" s="56"/>
      <c r="T271" s="56"/>
      <c r="U271" s="56"/>
      <c r="V271" s="56"/>
      <c r="W271" s="56"/>
      <c r="X271" s="56"/>
      <c r="Y271" s="56"/>
    </row>
    <row r="272" spans="1:25" ht="15.75" customHeight="1">
      <c r="A272" s="55"/>
      <c r="B272" s="56"/>
      <c r="C272" s="55"/>
      <c r="D272" s="55"/>
      <c r="E272" s="56"/>
      <c r="F272" s="56"/>
      <c r="G272" s="56"/>
      <c r="H272" s="56"/>
      <c r="I272" s="56"/>
      <c r="J272" s="56"/>
      <c r="K272" s="56"/>
      <c r="L272" s="56"/>
      <c r="M272" s="56"/>
      <c r="N272" s="56"/>
      <c r="O272" s="56"/>
      <c r="P272" s="56"/>
      <c r="Q272" s="56"/>
      <c r="R272" s="56"/>
      <c r="S272" s="56"/>
      <c r="T272" s="56"/>
      <c r="U272" s="56"/>
      <c r="V272" s="56"/>
      <c r="W272" s="56"/>
      <c r="X272" s="56"/>
      <c r="Y272" s="56"/>
    </row>
    <row r="273" spans="1:25" ht="15.75" customHeight="1">
      <c r="A273" s="55"/>
      <c r="B273" s="56"/>
      <c r="C273" s="55"/>
      <c r="D273" s="55"/>
      <c r="E273" s="56"/>
      <c r="F273" s="56"/>
      <c r="G273" s="56"/>
      <c r="H273" s="56"/>
      <c r="I273" s="56"/>
      <c r="J273" s="56"/>
      <c r="K273" s="56"/>
      <c r="L273" s="56"/>
      <c r="M273" s="56"/>
      <c r="N273" s="56"/>
      <c r="O273" s="56"/>
      <c r="P273" s="56"/>
      <c r="Q273" s="56"/>
      <c r="R273" s="56"/>
      <c r="S273" s="56"/>
      <c r="T273" s="56"/>
      <c r="U273" s="56"/>
      <c r="V273" s="56"/>
      <c r="W273" s="56"/>
      <c r="X273" s="56"/>
      <c r="Y273" s="56"/>
    </row>
    <row r="274" spans="1:25" ht="15.75" customHeight="1">
      <c r="A274" s="55"/>
      <c r="B274" s="56"/>
      <c r="C274" s="55"/>
      <c r="D274" s="55"/>
      <c r="E274" s="56"/>
      <c r="F274" s="56"/>
      <c r="G274" s="56"/>
      <c r="H274" s="56"/>
      <c r="I274" s="56"/>
      <c r="J274" s="56"/>
      <c r="K274" s="56"/>
      <c r="L274" s="56"/>
      <c r="M274" s="56"/>
      <c r="N274" s="56"/>
      <c r="O274" s="56"/>
      <c r="P274" s="56"/>
      <c r="Q274" s="56"/>
      <c r="R274" s="56"/>
      <c r="S274" s="56"/>
      <c r="T274" s="56"/>
      <c r="U274" s="56"/>
      <c r="V274" s="56"/>
      <c r="W274" s="56"/>
      <c r="X274" s="56"/>
      <c r="Y274" s="56"/>
    </row>
    <row r="275" spans="1:25" ht="15.75" customHeight="1">
      <c r="A275" s="55"/>
      <c r="B275" s="56"/>
      <c r="C275" s="55"/>
      <c r="D275" s="55"/>
      <c r="E275" s="56"/>
      <c r="F275" s="56"/>
      <c r="G275" s="56"/>
      <c r="H275" s="56"/>
      <c r="I275" s="56"/>
      <c r="J275" s="56"/>
      <c r="K275" s="56"/>
      <c r="L275" s="56"/>
      <c r="M275" s="56"/>
      <c r="N275" s="56"/>
      <c r="O275" s="56"/>
      <c r="P275" s="56"/>
      <c r="Q275" s="56"/>
      <c r="R275" s="56"/>
      <c r="S275" s="56"/>
      <c r="T275" s="56"/>
      <c r="U275" s="56"/>
      <c r="V275" s="56"/>
      <c r="W275" s="56"/>
      <c r="X275" s="56"/>
      <c r="Y275" s="56"/>
    </row>
    <row r="276" spans="1:25" ht="15.75" customHeight="1">
      <c r="A276" s="55"/>
      <c r="B276" s="56"/>
      <c r="C276" s="55"/>
      <c r="D276" s="55"/>
      <c r="E276" s="56"/>
      <c r="F276" s="56"/>
      <c r="G276" s="56"/>
      <c r="H276" s="56"/>
      <c r="I276" s="56"/>
      <c r="J276" s="56"/>
      <c r="K276" s="56"/>
      <c r="L276" s="56"/>
      <c r="M276" s="56"/>
      <c r="N276" s="56"/>
      <c r="O276" s="56"/>
      <c r="P276" s="56"/>
      <c r="Q276" s="56"/>
      <c r="R276" s="56"/>
      <c r="S276" s="56"/>
      <c r="T276" s="56"/>
      <c r="U276" s="56"/>
      <c r="V276" s="56"/>
      <c r="W276" s="56"/>
      <c r="X276" s="56"/>
      <c r="Y276" s="56"/>
    </row>
    <row r="277" spans="1:25" ht="15.75" customHeight="1">
      <c r="A277" s="55"/>
      <c r="B277" s="56"/>
      <c r="C277" s="55"/>
      <c r="D277" s="55"/>
      <c r="E277" s="56"/>
      <c r="F277" s="56"/>
      <c r="G277" s="56"/>
      <c r="H277" s="56"/>
      <c r="I277" s="56"/>
      <c r="J277" s="56"/>
      <c r="K277" s="56"/>
      <c r="L277" s="56"/>
      <c r="M277" s="56"/>
      <c r="N277" s="56"/>
      <c r="O277" s="56"/>
      <c r="P277" s="56"/>
      <c r="Q277" s="56"/>
      <c r="R277" s="56"/>
      <c r="S277" s="56"/>
      <c r="T277" s="56"/>
      <c r="U277" s="56"/>
      <c r="V277" s="56"/>
      <c r="W277" s="56"/>
      <c r="X277" s="56"/>
      <c r="Y277" s="56"/>
    </row>
    <row r="278" spans="1:25" ht="15.75" customHeight="1">
      <c r="A278" s="55"/>
      <c r="B278" s="56"/>
      <c r="C278" s="55"/>
      <c r="D278" s="55"/>
      <c r="E278" s="56"/>
      <c r="F278" s="56"/>
      <c r="G278" s="56"/>
      <c r="H278" s="56"/>
      <c r="I278" s="56"/>
      <c r="J278" s="56"/>
      <c r="K278" s="56"/>
      <c r="L278" s="56"/>
      <c r="M278" s="56"/>
      <c r="N278" s="56"/>
      <c r="O278" s="56"/>
      <c r="P278" s="56"/>
      <c r="Q278" s="56"/>
      <c r="R278" s="56"/>
      <c r="S278" s="56"/>
      <c r="T278" s="56"/>
      <c r="U278" s="56"/>
      <c r="V278" s="56"/>
      <c r="W278" s="56"/>
      <c r="X278" s="56"/>
      <c r="Y278" s="56"/>
    </row>
    <row r="279" spans="1:25" ht="15.75" customHeight="1">
      <c r="A279" s="55"/>
      <c r="B279" s="56"/>
      <c r="C279" s="55"/>
      <c r="D279" s="55"/>
      <c r="E279" s="56"/>
      <c r="F279" s="56"/>
      <c r="G279" s="56"/>
      <c r="H279" s="56"/>
      <c r="I279" s="56"/>
      <c r="J279" s="56"/>
      <c r="K279" s="56"/>
      <c r="L279" s="56"/>
      <c r="M279" s="56"/>
      <c r="N279" s="56"/>
      <c r="O279" s="56"/>
      <c r="P279" s="56"/>
      <c r="Q279" s="56"/>
      <c r="R279" s="56"/>
      <c r="S279" s="56"/>
      <c r="T279" s="56"/>
      <c r="U279" s="56"/>
      <c r="V279" s="56"/>
      <c r="W279" s="56"/>
      <c r="X279" s="56"/>
      <c r="Y279" s="56"/>
    </row>
    <row r="280" spans="1:25" ht="15.75" customHeight="1">
      <c r="A280" s="55"/>
      <c r="B280" s="56"/>
      <c r="C280" s="55"/>
      <c r="D280" s="55"/>
      <c r="E280" s="56"/>
      <c r="F280" s="56"/>
      <c r="G280" s="56"/>
      <c r="H280" s="56"/>
      <c r="I280" s="56"/>
      <c r="J280" s="56"/>
      <c r="K280" s="56"/>
      <c r="L280" s="56"/>
      <c r="M280" s="56"/>
      <c r="N280" s="56"/>
      <c r="O280" s="56"/>
      <c r="P280" s="56"/>
      <c r="Q280" s="56"/>
      <c r="R280" s="56"/>
      <c r="S280" s="56"/>
      <c r="T280" s="56"/>
      <c r="U280" s="56"/>
      <c r="V280" s="56"/>
      <c r="W280" s="56"/>
      <c r="X280" s="56"/>
      <c r="Y280" s="56"/>
    </row>
    <row r="281" spans="1:25" ht="15.75" customHeight="1">
      <c r="A281" s="55"/>
      <c r="B281" s="56"/>
      <c r="C281" s="55"/>
      <c r="D281" s="55"/>
      <c r="E281" s="56"/>
      <c r="F281" s="56"/>
      <c r="G281" s="56"/>
      <c r="H281" s="56"/>
      <c r="I281" s="56"/>
      <c r="J281" s="56"/>
      <c r="K281" s="56"/>
      <c r="L281" s="56"/>
      <c r="M281" s="56"/>
      <c r="N281" s="56"/>
      <c r="O281" s="56"/>
      <c r="P281" s="56"/>
      <c r="Q281" s="56"/>
      <c r="R281" s="56"/>
      <c r="S281" s="56"/>
      <c r="T281" s="56"/>
      <c r="U281" s="56"/>
      <c r="V281" s="56"/>
      <c r="W281" s="56"/>
      <c r="X281" s="56"/>
      <c r="Y281" s="56"/>
    </row>
    <row r="282" spans="1:25" ht="15.75" customHeight="1">
      <c r="A282" s="55"/>
      <c r="B282" s="56"/>
      <c r="C282" s="55"/>
      <c r="D282" s="55"/>
      <c r="E282" s="56"/>
      <c r="F282" s="56"/>
      <c r="G282" s="56"/>
      <c r="H282" s="56"/>
      <c r="I282" s="56"/>
      <c r="J282" s="56"/>
      <c r="K282" s="56"/>
      <c r="L282" s="56"/>
      <c r="M282" s="56"/>
      <c r="N282" s="56"/>
      <c r="O282" s="56"/>
      <c r="P282" s="56"/>
      <c r="Q282" s="56"/>
      <c r="R282" s="56"/>
      <c r="S282" s="56"/>
      <c r="T282" s="56"/>
      <c r="U282" s="56"/>
      <c r="V282" s="56"/>
      <c r="W282" s="56"/>
      <c r="X282" s="56"/>
      <c r="Y282" s="56"/>
    </row>
    <row r="283" spans="1:25" ht="15.75" customHeight="1">
      <c r="A283" s="55"/>
      <c r="B283" s="56"/>
      <c r="C283" s="55"/>
      <c r="D283" s="55"/>
      <c r="E283" s="56"/>
      <c r="F283" s="56"/>
      <c r="G283" s="56"/>
      <c r="H283" s="56"/>
      <c r="I283" s="56"/>
      <c r="J283" s="56"/>
      <c r="K283" s="56"/>
      <c r="L283" s="56"/>
      <c r="M283" s="56"/>
      <c r="N283" s="56"/>
      <c r="O283" s="56"/>
      <c r="P283" s="56"/>
      <c r="Q283" s="56"/>
      <c r="R283" s="56"/>
      <c r="S283" s="56"/>
      <c r="T283" s="56"/>
      <c r="U283" s="56"/>
      <c r="V283" s="56"/>
      <c r="W283" s="56"/>
      <c r="X283" s="56"/>
      <c r="Y283" s="56"/>
    </row>
    <row r="284" spans="1:25" ht="15.75" customHeight="1">
      <c r="A284" s="55"/>
      <c r="B284" s="56"/>
      <c r="C284" s="55"/>
      <c r="D284" s="55"/>
      <c r="E284" s="56"/>
      <c r="F284" s="56"/>
      <c r="G284" s="56"/>
      <c r="H284" s="56"/>
      <c r="I284" s="56"/>
      <c r="J284" s="56"/>
      <c r="K284" s="56"/>
      <c r="L284" s="56"/>
      <c r="M284" s="56"/>
      <c r="N284" s="56"/>
      <c r="O284" s="56"/>
      <c r="P284" s="56"/>
      <c r="Q284" s="56"/>
      <c r="R284" s="56"/>
      <c r="S284" s="56"/>
      <c r="T284" s="56"/>
      <c r="U284" s="56"/>
      <c r="V284" s="56"/>
      <c r="W284" s="56"/>
      <c r="X284" s="56"/>
      <c r="Y284" s="56"/>
    </row>
    <row r="285" spans="1:25" ht="15.75" customHeight="1">
      <c r="A285" s="55"/>
      <c r="B285" s="56"/>
      <c r="C285" s="55"/>
      <c r="D285" s="55"/>
      <c r="E285" s="56"/>
      <c r="F285" s="56"/>
      <c r="G285" s="56"/>
      <c r="H285" s="56"/>
      <c r="I285" s="56"/>
      <c r="J285" s="56"/>
      <c r="K285" s="56"/>
      <c r="L285" s="56"/>
      <c r="M285" s="56"/>
      <c r="N285" s="56"/>
      <c r="O285" s="56"/>
      <c r="P285" s="56"/>
      <c r="Q285" s="56"/>
      <c r="R285" s="56"/>
      <c r="S285" s="56"/>
      <c r="T285" s="56"/>
      <c r="U285" s="56"/>
      <c r="V285" s="56"/>
      <c r="W285" s="56"/>
      <c r="X285" s="56"/>
      <c r="Y285" s="56"/>
    </row>
    <row r="286" spans="1:25" ht="15.75" customHeight="1">
      <c r="A286" s="55"/>
      <c r="B286" s="56"/>
      <c r="C286" s="55"/>
      <c r="D286" s="55"/>
      <c r="E286" s="56"/>
      <c r="F286" s="56"/>
      <c r="G286" s="56"/>
      <c r="H286" s="56"/>
      <c r="I286" s="56"/>
      <c r="J286" s="56"/>
      <c r="K286" s="56"/>
      <c r="L286" s="56"/>
      <c r="M286" s="56"/>
      <c r="N286" s="56"/>
      <c r="O286" s="56"/>
      <c r="P286" s="56"/>
      <c r="Q286" s="56"/>
      <c r="R286" s="56"/>
      <c r="S286" s="56"/>
      <c r="T286" s="56"/>
      <c r="U286" s="56"/>
      <c r="V286" s="56"/>
      <c r="W286" s="56"/>
      <c r="X286" s="56"/>
      <c r="Y286" s="56"/>
    </row>
    <row r="287" spans="1:25" ht="15.75" customHeight="1">
      <c r="A287" s="55"/>
      <c r="B287" s="56"/>
      <c r="C287" s="55"/>
      <c r="D287" s="55"/>
      <c r="E287" s="56"/>
      <c r="F287" s="56"/>
      <c r="G287" s="56"/>
      <c r="H287" s="56"/>
      <c r="I287" s="56"/>
      <c r="J287" s="56"/>
      <c r="K287" s="56"/>
      <c r="L287" s="56"/>
      <c r="M287" s="56"/>
      <c r="N287" s="56"/>
      <c r="O287" s="56"/>
      <c r="P287" s="56"/>
      <c r="Q287" s="56"/>
      <c r="R287" s="56"/>
      <c r="S287" s="56"/>
      <c r="T287" s="56"/>
      <c r="U287" s="56"/>
      <c r="V287" s="56"/>
      <c r="W287" s="56"/>
      <c r="X287" s="56"/>
      <c r="Y287" s="56"/>
    </row>
    <row r="288" spans="1:25" ht="15.75" customHeight="1">
      <c r="A288" s="55"/>
      <c r="B288" s="56"/>
      <c r="C288" s="55"/>
      <c r="D288" s="55"/>
      <c r="E288" s="56"/>
      <c r="F288" s="56"/>
      <c r="G288" s="56"/>
      <c r="H288" s="56"/>
      <c r="I288" s="56"/>
      <c r="J288" s="56"/>
      <c r="K288" s="56"/>
      <c r="L288" s="56"/>
      <c r="M288" s="56"/>
      <c r="N288" s="56"/>
      <c r="O288" s="56"/>
      <c r="P288" s="56"/>
      <c r="Q288" s="56"/>
      <c r="R288" s="56"/>
      <c r="S288" s="56"/>
      <c r="T288" s="56"/>
      <c r="U288" s="56"/>
      <c r="V288" s="56"/>
      <c r="W288" s="56"/>
      <c r="X288" s="56"/>
      <c r="Y288" s="56"/>
    </row>
    <row r="289" spans="1:25" ht="15.75" customHeight="1">
      <c r="A289" s="55"/>
      <c r="B289" s="56"/>
      <c r="C289" s="55"/>
      <c r="D289" s="55"/>
      <c r="E289" s="56"/>
      <c r="F289" s="56"/>
      <c r="G289" s="56"/>
      <c r="H289" s="56"/>
      <c r="I289" s="56"/>
      <c r="J289" s="56"/>
      <c r="K289" s="56"/>
      <c r="L289" s="56"/>
      <c r="M289" s="56"/>
      <c r="N289" s="56"/>
      <c r="O289" s="56"/>
      <c r="P289" s="56"/>
      <c r="Q289" s="56"/>
      <c r="R289" s="56"/>
      <c r="S289" s="56"/>
      <c r="T289" s="56"/>
      <c r="U289" s="56"/>
      <c r="V289" s="56"/>
      <c r="W289" s="56"/>
      <c r="X289" s="56"/>
      <c r="Y289" s="56"/>
    </row>
    <row r="290" spans="1:25" ht="15.75" customHeight="1">
      <c r="A290" s="55"/>
      <c r="B290" s="56"/>
      <c r="C290" s="55"/>
      <c r="D290" s="55"/>
      <c r="E290" s="56"/>
      <c r="F290" s="56"/>
      <c r="G290" s="56"/>
      <c r="H290" s="56"/>
      <c r="I290" s="56"/>
      <c r="J290" s="56"/>
      <c r="K290" s="56"/>
      <c r="L290" s="56"/>
      <c r="M290" s="56"/>
      <c r="N290" s="56"/>
      <c r="O290" s="56"/>
      <c r="P290" s="56"/>
      <c r="Q290" s="56"/>
      <c r="R290" s="56"/>
      <c r="S290" s="56"/>
      <c r="T290" s="56"/>
      <c r="U290" s="56"/>
      <c r="V290" s="56"/>
      <c r="W290" s="56"/>
      <c r="X290" s="56"/>
      <c r="Y290" s="56"/>
    </row>
    <row r="291" spans="1:25" ht="15.75" customHeight="1">
      <c r="A291" s="55"/>
      <c r="B291" s="56"/>
      <c r="C291" s="55"/>
      <c r="D291" s="55"/>
      <c r="E291" s="56"/>
      <c r="F291" s="56"/>
      <c r="G291" s="56"/>
      <c r="H291" s="56"/>
      <c r="I291" s="56"/>
      <c r="J291" s="56"/>
      <c r="K291" s="56"/>
      <c r="L291" s="56"/>
      <c r="M291" s="56"/>
      <c r="N291" s="56"/>
      <c r="O291" s="56"/>
      <c r="P291" s="56"/>
      <c r="Q291" s="56"/>
      <c r="R291" s="56"/>
      <c r="S291" s="56"/>
      <c r="T291" s="56"/>
      <c r="U291" s="56"/>
      <c r="V291" s="56"/>
      <c r="W291" s="56"/>
      <c r="X291" s="56"/>
      <c r="Y291" s="56"/>
    </row>
    <row r="292" spans="1:25" ht="15.75" customHeight="1">
      <c r="A292" s="55"/>
      <c r="B292" s="56"/>
      <c r="C292" s="55"/>
      <c r="D292" s="55"/>
      <c r="E292" s="56"/>
      <c r="F292" s="56"/>
      <c r="G292" s="56"/>
      <c r="H292" s="56"/>
      <c r="I292" s="56"/>
      <c r="J292" s="56"/>
      <c r="K292" s="56"/>
      <c r="L292" s="56"/>
      <c r="M292" s="56"/>
      <c r="N292" s="56"/>
      <c r="O292" s="56"/>
      <c r="P292" s="56"/>
      <c r="Q292" s="56"/>
      <c r="R292" s="56"/>
      <c r="S292" s="56"/>
      <c r="T292" s="56"/>
      <c r="U292" s="56"/>
      <c r="V292" s="56"/>
      <c r="W292" s="56"/>
      <c r="X292" s="56"/>
      <c r="Y292" s="56"/>
    </row>
    <row r="293" spans="1:25" ht="15.75" customHeight="1">
      <c r="A293" s="55"/>
      <c r="B293" s="56"/>
      <c r="C293" s="55"/>
      <c r="D293" s="55"/>
      <c r="E293" s="56"/>
      <c r="F293" s="56"/>
      <c r="G293" s="56"/>
      <c r="H293" s="56"/>
      <c r="I293" s="56"/>
      <c r="J293" s="56"/>
      <c r="K293" s="56"/>
      <c r="L293" s="56"/>
      <c r="M293" s="56"/>
      <c r="N293" s="56"/>
      <c r="O293" s="56"/>
      <c r="P293" s="56"/>
      <c r="Q293" s="56"/>
      <c r="R293" s="56"/>
      <c r="S293" s="56"/>
      <c r="T293" s="56"/>
      <c r="U293" s="56"/>
      <c r="V293" s="56"/>
      <c r="W293" s="56"/>
      <c r="X293" s="56"/>
      <c r="Y293" s="56"/>
    </row>
    <row r="294" spans="1:25" ht="15.75" customHeight="1">
      <c r="A294" s="55"/>
      <c r="B294" s="56"/>
      <c r="C294" s="55"/>
      <c r="D294" s="55"/>
      <c r="E294" s="56"/>
      <c r="F294" s="56"/>
      <c r="G294" s="56"/>
      <c r="H294" s="56"/>
      <c r="I294" s="56"/>
      <c r="J294" s="56"/>
      <c r="K294" s="56"/>
      <c r="L294" s="56"/>
      <c r="M294" s="56"/>
      <c r="N294" s="56"/>
      <c r="O294" s="56"/>
      <c r="P294" s="56"/>
      <c r="Q294" s="56"/>
      <c r="R294" s="56"/>
      <c r="S294" s="56"/>
      <c r="T294" s="56"/>
      <c r="U294" s="56"/>
      <c r="V294" s="56"/>
      <c r="W294" s="56"/>
      <c r="X294" s="56"/>
      <c r="Y294" s="56"/>
    </row>
    <row r="295" spans="1:25" ht="15.75" customHeight="1">
      <c r="A295" s="55"/>
      <c r="B295" s="56"/>
      <c r="C295" s="55"/>
      <c r="D295" s="55"/>
      <c r="E295" s="56"/>
      <c r="F295" s="56"/>
      <c r="G295" s="56"/>
      <c r="H295" s="56"/>
      <c r="I295" s="56"/>
      <c r="J295" s="56"/>
      <c r="K295" s="56"/>
      <c r="L295" s="56"/>
      <c r="M295" s="56"/>
      <c r="N295" s="56"/>
      <c r="O295" s="56"/>
      <c r="P295" s="56"/>
      <c r="Q295" s="56"/>
      <c r="R295" s="56"/>
      <c r="S295" s="56"/>
      <c r="T295" s="56"/>
      <c r="U295" s="56"/>
      <c r="V295" s="56"/>
      <c r="W295" s="56"/>
      <c r="X295" s="56"/>
      <c r="Y295" s="56"/>
    </row>
    <row r="296" spans="1:25" ht="15.75" customHeight="1">
      <c r="A296" s="55"/>
      <c r="B296" s="56"/>
      <c r="C296" s="55"/>
      <c r="D296" s="55"/>
      <c r="E296" s="56"/>
      <c r="F296" s="56"/>
      <c r="G296" s="56"/>
      <c r="H296" s="56"/>
      <c r="I296" s="56"/>
      <c r="J296" s="56"/>
      <c r="K296" s="56"/>
      <c r="L296" s="56"/>
      <c r="M296" s="56"/>
      <c r="N296" s="56"/>
      <c r="O296" s="56"/>
      <c r="P296" s="56"/>
      <c r="Q296" s="56"/>
      <c r="R296" s="56"/>
      <c r="S296" s="56"/>
      <c r="T296" s="56"/>
      <c r="U296" s="56"/>
      <c r="V296" s="56"/>
      <c r="W296" s="56"/>
      <c r="X296" s="56"/>
      <c r="Y296" s="56"/>
    </row>
    <row r="297" spans="1:25" ht="15.75" customHeight="1">
      <c r="A297" s="55"/>
      <c r="B297" s="56"/>
      <c r="C297" s="55"/>
      <c r="D297" s="55"/>
      <c r="E297" s="56"/>
      <c r="F297" s="56"/>
      <c r="G297" s="56"/>
      <c r="H297" s="56"/>
      <c r="I297" s="56"/>
      <c r="J297" s="56"/>
      <c r="K297" s="56"/>
      <c r="L297" s="56"/>
      <c r="M297" s="56"/>
      <c r="N297" s="56"/>
      <c r="O297" s="56"/>
      <c r="P297" s="56"/>
      <c r="Q297" s="56"/>
      <c r="R297" s="56"/>
      <c r="S297" s="56"/>
      <c r="T297" s="56"/>
      <c r="U297" s="56"/>
      <c r="V297" s="56"/>
      <c r="W297" s="56"/>
      <c r="X297" s="56"/>
      <c r="Y297" s="56"/>
    </row>
    <row r="298" spans="1:25" ht="15.75" customHeight="1">
      <c r="A298" s="55"/>
      <c r="B298" s="56"/>
      <c r="C298" s="55"/>
      <c r="D298" s="55"/>
      <c r="E298" s="56"/>
      <c r="F298" s="56"/>
      <c r="G298" s="56"/>
      <c r="H298" s="56"/>
      <c r="I298" s="56"/>
      <c r="J298" s="56"/>
      <c r="K298" s="56"/>
      <c r="L298" s="56"/>
      <c r="M298" s="56"/>
      <c r="N298" s="56"/>
      <c r="O298" s="56"/>
      <c r="P298" s="56"/>
      <c r="Q298" s="56"/>
      <c r="R298" s="56"/>
      <c r="S298" s="56"/>
      <c r="T298" s="56"/>
      <c r="U298" s="56"/>
      <c r="V298" s="56"/>
      <c r="W298" s="56"/>
      <c r="X298" s="56"/>
      <c r="Y298" s="56"/>
    </row>
    <row r="299" spans="1:25" ht="15.75" customHeight="1">
      <c r="A299" s="55"/>
      <c r="B299" s="56"/>
      <c r="C299" s="55"/>
      <c r="D299" s="55"/>
      <c r="E299" s="56"/>
      <c r="F299" s="56"/>
      <c r="G299" s="56"/>
      <c r="H299" s="56"/>
      <c r="I299" s="56"/>
      <c r="J299" s="56"/>
      <c r="K299" s="56"/>
      <c r="L299" s="56"/>
      <c r="M299" s="56"/>
      <c r="N299" s="56"/>
      <c r="O299" s="56"/>
      <c r="P299" s="56"/>
      <c r="Q299" s="56"/>
      <c r="R299" s="56"/>
      <c r="S299" s="56"/>
      <c r="T299" s="56"/>
      <c r="U299" s="56"/>
      <c r="V299" s="56"/>
      <c r="W299" s="56"/>
      <c r="X299" s="56"/>
      <c r="Y299" s="56"/>
    </row>
    <row r="300" spans="1:25" ht="15.75" customHeight="1">
      <c r="A300" s="55"/>
      <c r="B300" s="56"/>
      <c r="C300" s="55"/>
      <c r="D300" s="55"/>
      <c r="E300" s="56"/>
      <c r="F300" s="56"/>
      <c r="G300" s="56"/>
      <c r="H300" s="56"/>
      <c r="I300" s="56"/>
      <c r="J300" s="56"/>
      <c r="K300" s="56"/>
      <c r="L300" s="56"/>
      <c r="M300" s="56"/>
      <c r="N300" s="56"/>
      <c r="O300" s="56"/>
      <c r="P300" s="56"/>
      <c r="Q300" s="56"/>
      <c r="R300" s="56"/>
      <c r="S300" s="56"/>
      <c r="T300" s="56"/>
      <c r="U300" s="56"/>
      <c r="V300" s="56"/>
      <c r="W300" s="56"/>
      <c r="X300" s="56"/>
      <c r="Y300" s="56"/>
    </row>
    <row r="301" spans="1:25" ht="15.75" customHeight="1">
      <c r="A301" s="55"/>
      <c r="B301" s="56"/>
      <c r="C301" s="55"/>
      <c r="D301" s="55"/>
      <c r="E301" s="56"/>
      <c r="F301" s="56"/>
      <c r="G301" s="56"/>
      <c r="H301" s="56"/>
      <c r="I301" s="56"/>
      <c r="J301" s="56"/>
      <c r="K301" s="56"/>
      <c r="L301" s="56"/>
      <c r="M301" s="56"/>
      <c r="N301" s="56"/>
      <c r="O301" s="56"/>
      <c r="P301" s="56"/>
      <c r="Q301" s="56"/>
      <c r="R301" s="56"/>
      <c r="S301" s="56"/>
      <c r="T301" s="56"/>
      <c r="U301" s="56"/>
      <c r="V301" s="56"/>
      <c r="W301" s="56"/>
      <c r="X301" s="56"/>
      <c r="Y301" s="56"/>
    </row>
    <row r="302" spans="1:25" ht="15.75" customHeight="1">
      <c r="A302" s="55"/>
      <c r="B302" s="56"/>
      <c r="C302" s="55"/>
      <c r="D302" s="55"/>
      <c r="E302" s="56"/>
      <c r="F302" s="56"/>
      <c r="G302" s="56"/>
      <c r="H302" s="56"/>
      <c r="I302" s="56"/>
      <c r="J302" s="56"/>
      <c r="K302" s="56"/>
      <c r="L302" s="56"/>
      <c r="M302" s="56"/>
      <c r="N302" s="56"/>
      <c r="O302" s="56"/>
      <c r="P302" s="56"/>
      <c r="Q302" s="56"/>
      <c r="R302" s="56"/>
      <c r="S302" s="56"/>
      <c r="T302" s="56"/>
      <c r="U302" s="56"/>
      <c r="V302" s="56"/>
      <c r="W302" s="56"/>
      <c r="X302" s="56"/>
      <c r="Y302" s="56"/>
    </row>
    <row r="303" spans="1:25" ht="15.75" customHeight="1">
      <c r="A303" s="55"/>
      <c r="B303" s="56"/>
      <c r="C303" s="55"/>
      <c r="D303" s="55"/>
      <c r="E303" s="56"/>
      <c r="F303" s="56"/>
      <c r="G303" s="56"/>
      <c r="H303" s="56"/>
      <c r="I303" s="56"/>
      <c r="J303" s="56"/>
      <c r="K303" s="56"/>
      <c r="L303" s="56"/>
      <c r="M303" s="56"/>
      <c r="N303" s="56"/>
      <c r="O303" s="56"/>
      <c r="P303" s="56"/>
      <c r="Q303" s="56"/>
      <c r="R303" s="56"/>
      <c r="S303" s="56"/>
      <c r="T303" s="56"/>
      <c r="U303" s="56"/>
      <c r="V303" s="56"/>
      <c r="W303" s="56"/>
      <c r="X303" s="56"/>
      <c r="Y303" s="56"/>
    </row>
    <row r="304" spans="1:25" ht="15.75" customHeight="1">
      <c r="A304" s="55"/>
      <c r="B304" s="56"/>
      <c r="C304" s="55"/>
      <c r="D304" s="55"/>
      <c r="E304" s="56"/>
      <c r="F304" s="56"/>
      <c r="G304" s="56"/>
      <c r="H304" s="56"/>
      <c r="I304" s="56"/>
      <c r="J304" s="56"/>
      <c r="K304" s="56"/>
      <c r="L304" s="56"/>
      <c r="M304" s="56"/>
      <c r="N304" s="56"/>
      <c r="O304" s="56"/>
      <c r="P304" s="56"/>
      <c r="Q304" s="56"/>
      <c r="R304" s="56"/>
      <c r="S304" s="56"/>
      <c r="T304" s="56"/>
      <c r="U304" s="56"/>
      <c r="V304" s="56"/>
      <c r="W304" s="56"/>
      <c r="X304" s="56"/>
      <c r="Y304" s="56"/>
    </row>
    <row r="305" spans="1:25" ht="15.75" customHeight="1">
      <c r="A305" s="55"/>
      <c r="B305" s="56"/>
      <c r="C305" s="55"/>
      <c r="D305" s="55"/>
      <c r="E305" s="56"/>
      <c r="F305" s="56"/>
      <c r="G305" s="56"/>
      <c r="H305" s="56"/>
      <c r="I305" s="56"/>
      <c r="J305" s="56"/>
      <c r="K305" s="56"/>
      <c r="L305" s="56"/>
      <c r="M305" s="56"/>
      <c r="N305" s="56"/>
      <c r="O305" s="56"/>
      <c r="P305" s="56"/>
      <c r="Q305" s="56"/>
      <c r="R305" s="56"/>
      <c r="S305" s="56"/>
      <c r="T305" s="56"/>
      <c r="U305" s="56"/>
      <c r="V305" s="56"/>
      <c r="W305" s="56"/>
      <c r="X305" s="56"/>
      <c r="Y305" s="56"/>
    </row>
    <row r="306" spans="1:25" ht="15.75" customHeight="1">
      <c r="A306" s="55"/>
      <c r="B306" s="56"/>
      <c r="C306" s="55"/>
      <c r="D306" s="55"/>
      <c r="E306" s="56"/>
      <c r="F306" s="56"/>
      <c r="G306" s="56"/>
      <c r="H306" s="56"/>
      <c r="I306" s="56"/>
      <c r="J306" s="56"/>
      <c r="K306" s="56"/>
      <c r="L306" s="56"/>
      <c r="M306" s="56"/>
      <c r="N306" s="56"/>
      <c r="O306" s="56"/>
      <c r="P306" s="56"/>
      <c r="Q306" s="56"/>
      <c r="R306" s="56"/>
      <c r="S306" s="56"/>
      <c r="T306" s="56"/>
      <c r="U306" s="56"/>
      <c r="V306" s="56"/>
      <c r="W306" s="56"/>
      <c r="X306" s="56"/>
      <c r="Y306" s="56"/>
    </row>
    <row r="307" spans="1:25" ht="15.75" customHeight="1">
      <c r="A307" s="55"/>
      <c r="B307" s="56"/>
      <c r="C307" s="55"/>
      <c r="D307" s="55"/>
      <c r="E307" s="56"/>
      <c r="F307" s="56"/>
      <c r="G307" s="56"/>
      <c r="H307" s="56"/>
      <c r="I307" s="56"/>
      <c r="J307" s="56"/>
      <c r="K307" s="56"/>
      <c r="L307" s="56"/>
      <c r="M307" s="56"/>
      <c r="N307" s="56"/>
      <c r="O307" s="56"/>
      <c r="P307" s="56"/>
      <c r="Q307" s="56"/>
      <c r="R307" s="56"/>
      <c r="S307" s="56"/>
      <c r="T307" s="56"/>
      <c r="U307" s="56"/>
      <c r="V307" s="56"/>
      <c r="W307" s="56"/>
      <c r="X307" s="56"/>
      <c r="Y307" s="56"/>
    </row>
    <row r="308" spans="1:25" ht="15.75" customHeight="1">
      <c r="A308" s="55"/>
      <c r="B308" s="56"/>
      <c r="C308" s="55"/>
      <c r="D308" s="55"/>
      <c r="E308" s="56"/>
      <c r="F308" s="56"/>
      <c r="G308" s="56"/>
      <c r="H308" s="56"/>
      <c r="I308" s="56"/>
      <c r="J308" s="56"/>
      <c r="K308" s="56"/>
      <c r="L308" s="56"/>
      <c r="M308" s="56"/>
      <c r="N308" s="56"/>
      <c r="O308" s="56"/>
      <c r="P308" s="56"/>
      <c r="Q308" s="56"/>
      <c r="R308" s="56"/>
      <c r="S308" s="56"/>
      <c r="T308" s="56"/>
      <c r="U308" s="56"/>
      <c r="V308" s="56"/>
      <c r="W308" s="56"/>
      <c r="X308" s="56"/>
      <c r="Y308" s="56"/>
    </row>
    <row r="309" spans="1:25" ht="15.75" customHeight="1">
      <c r="A309" s="55"/>
      <c r="B309" s="56"/>
      <c r="C309" s="55"/>
      <c r="D309" s="55"/>
      <c r="E309" s="56"/>
      <c r="F309" s="56"/>
      <c r="G309" s="56"/>
      <c r="H309" s="56"/>
      <c r="I309" s="56"/>
      <c r="J309" s="56"/>
      <c r="K309" s="56"/>
      <c r="L309" s="56"/>
      <c r="M309" s="56"/>
      <c r="N309" s="56"/>
      <c r="O309" s="56"/>
      <c r="P309" s="56"/>
      <c r="Q309" s="56"/>
      <c r="R309" s="56"/>
      <c r="S309" s="56"/>
      <c r="T309" s="56"/>
      <c r="U309" s="56"/>
      <c r="V309" s="56"/>
      <c r="W309" s="56"/>
      <c r="X309" s="56"/>
      <c r="Y309" s="56"/>
    </row>
    <row r="310" spans="1:25" ht="15.75" customHeight="1">
      <c r="A310" s="55"/>
      <c r="B310" s="56"/>
      <c r="C310" s="55"/>
      <c r="D310" s="55"/>
      <c r="E310" s="56"/>
      <c r="F310" s="56"/>
      <c r="G310" s="56"/>
      <c r="H310" s="56"/>
      <c r="I310" s="56"/>
      <c r="J310" s="56"/>
      <c r="K310" s="56"/>
      <c r="L310" s="56"/>
      <c r="M310" s="56"/>
      <c r="N310" s="56"/>
      <c r="O310" s="56"/>
      <c r="P310" s="56"/>
      <c r="Q310" s="56"/>
      <c r="R310" s="56"/>
      <c r="S310" s="56"/>
      <c r="T310" s="56"/>
      <c r="U310" s="56"/>
      <c r="V310" s="56"/>
      <c r="W310" s="56"/>
      <c r="X310" s="56"/>
      <c r="Y310" s="56"/>
    </row>
    <row r="311" spans="1:25" ht="15.75" customHeight="1">
      <c r="A311" s="55"/>
      <c r="B311" s="56"/>
      <c r="C311" s="55"/>
      <c r="D311" s="55"/>
      <c r="E311" s="56"/>
      <c r="F311" s="56"/>
      <c r="G311" s="56"/>
      <c r="H311" s="56"/>
      <c r="I311" s="56"/>
      <c r="J311" s="56"/>
      <c r="K311" s="56"/>
      <c r="L311" s="56"/>
      <c r="M311" s="56"/>
      <c r="N311" s="56"/>
      <c r="O311" s="56"/>
      <c r="P311" s="56"/>
      <c r="Q311" s="56"/>
      <c r="R311" s="56"/>
      <c r="S311" s="56"/>
      <c r="T311" s="56"/>
      <c r="U311" s="56"/>
      <c r="V311" s="56"/>
      <c r="W311" s="56"/>
      <c r="X311" s="56"/>
      <c r="Y311" s="56"/>
    </row>
    <row r="312" spans="1:25" ht="15.75" customHeight="1">
      <c r="A312" s="55"/>
      <c r="B312" s="56"/>
      <c r="C312" s="55"/>
      <c r="D312" s="55"/>
      <c r="E312" s="56"/>
      <c r="F312" s="56"/>
      <c r="G312" s="56"/>
      <c r="H312" s="56"/>
      <c r="I312" s="56"/>
      <c r="J312" s="56"/>
      <c r="K312" s="56"/>
      <c r="L312" s="56"/>
      <c r="M312" s="56"/>
      <c r="N312" s="56"/>
      <c r="O312" s="56"/>
      <c r="P312" s="56"/>
      <c r="Q312" s="56"/>
      <c r="R312" s="56"/>
      <c r="S312" s="56"/>
      <c r="T312" s="56"/>
      <c r="U312" s="56"/>
      <c r="V312" s="56"/>
      <c r="W312" s="56"/>
      <c r="X312" s="56"/>
      <c r="Y312" s="56"/>
    </row>
    <row r="313" spans="1:25" ht="15.75" customHeight="1">
      <c r="A313" s="55"/>
      <c r="B313" s="56"/>
      <c r="C313" s="55"/>
      <c r="D313" s="55"/>
      <c r="E313" s="56"/>
      <c r="F313" s="56"/>
      <c r="G313" s="56"/>
      <c r="H313" s="56"/>
      <c r="I313" s="56"/>
      <c r="J313" s="56"/>
      <c r="K313" s="56"/>
      <c r="L313" s="56"/>
      <c r="M313" s="56"/>
      <c r="N313" s="56"/>
      <c r="O313" s="56"/>
      <c r="P313" s="56"/>
      <c r="Q313" s="56"/>
      <c r="R313" s="56"/>
      <c r="S313" s="56"/>
      <c r="T313" s="56"/>
      <c r="U313" s="56"/>
      <c r="V313" s="56"/>
      <c r="W313" s="56"/>
      <c r="X313" s="56"/>
      <c r="Y313" s="56"/>
    </row>
    <row r="314" spans="1:25" ht="15.75" customHeight="1">
      <c r="A314" s="55"/>
      <c r="B314" s="56"/>
      <c r="C314" s="55"/>
      <c r="D314" s="55"/>
      <c r="E314" s="56"/>
      <c r="F314" s="56"/>
      <c r="G314" s="56"/>
      <c r="H314" s="56"/>
      <c r="I314" s="56"/>
      <c r="J314" s="56"/>
      <c r="K314" s="56"/>
      <c r="L314" s="56"/>
      <c r="M314" s="56"/>
      <c r="N314" s="56"/>
      <c r="O314" s="56"/>
      <c r="P314" s="56"/>
      <c r="Q314" s="56"/>
      <c r="R314" s="56"/>
      <c r="S314" s="56"/>
      <c r="T314" s="56"/>
      <c r="U314" s="56"/>
      <c r="V314" s="56"/>
      <c r="W314" s="56"/>
      <c r="X314" s="56"/>
      <c r="Y314" s="56"/>
    </row>
    <row r="315" spans="1:25" ht="15.75" customHeight="1">
      <c r="A315" s="55"/>
      <c r="B315" s="56"/>
      <c r="C315" s="55"/>
      <c r="D315" s="55"/>
      <c r="E315" s="56"/>
      <c r="F315" s="56"/>
      <c r="G315" s="56"/>
      <c r="H315" s="56"/>
      <c r="I315" s="56"/>
      <c r="J315" s="56"/>
      <c r="K315" s="56"/>
      <c r="L315" s="56"/>
      <c r="M315" s="56"/>
      <c r="N315" s="56"/>
      <c r="O315" s="56"/>
      <c r="P315" s="56"/>
      <c r="Q315" s="56"/>
      <c r="R315" s="56"/>
      <c r="S315" s="56"/>
      <c r="T315" s="56"/>
      <c r="U315" s="56"/>
      <c r="V315" s="56"/>
      <c r="W315" s="56"/>
      <c r="X315" s="56"/>
      <c r="Y315" s="56"/>
    </row>
    <row r="316" spans="1:25" ht="15.75" customHeight="1">
      <c r="A316" s="55"/>
      <c r="B316" s="56"/>
      <c r="C316" s="55"/>
      <c r="D316" s="55"/>
      <c r="E316" s="56"/>
      <c r="F316" s="56"/>
      <c r="G316" s="56"/>
      <c r="H316" s="56"/>
      <c r="I316" s="56"/>
      <c r="J316" s="56"/>
      <c r="K316" s="56"/>
      <c r="L316" s="56"/>
      <c r="M316" s="56"/>
      <c r="N316" s="56"/>
      <c r="O316" s="56"/>
      <c r="P316" s="56"/>
      <c r="Q316" s="56"/>
      <c r="R316" s="56"/>
      <c r="S316" s="56"/>
      <c r="T316" s="56"/>
      <c r="U316" s="56"/>
      <c r="V316" s="56"/>
      <c r="W316" s="56"/>
      <c r="X316" s="56"/>
      <c r="Y316" s="56"/>
    </row>
    <row r="317" spans="1:25" ht="15.75" customHeight="1">
      <c r="A317" s="55"/>
      <c r="B317" s="56"/>
      <c r="C317" s="55"/>
      <c r="D317" s="55"/>
      <c r="E317" s="56"/>
      <c r="F317" s="56"/>
      <c r="G317" s="56"/>
      <c r="H317" s="56"/>
      <c r="I317" s="56"/>
      <c r="J317" s="56"/>
      <c r="K317" s="56"/>
      <c r="L317" s="56"/>
      <c r="M317" s="56"/>
      <c r="N317" s="56"/>
      <c r="O317" s="56"/>
      <c r="P317" s="56"/>
      <c r="Q317" s="56"/>
      <c r="R317" s="56"/>
      <c r="S317" s="56"/>
      <c r="T317" s="56"/>
      <c r="U317" s="56"/>
      <c r="V317" s="56"/>
      <c r="W317" s="56"/>
      <c r="X317" s="56"/>
      <c r="Y317" s="56"/>
    </row>
    <row r="318" spans="1:25" ht="15.75" customHeight="1">
      <c r="A318" s="55"/>
      <c r="B318" s="56"/>
      <c r="C318" s="55"/>
      <c r="D318" s="55"/>
      <c r="E318" s="56"/>
      <c r="F318" s="56"/>
      <c r="G318" s="56"/>
      <c r="H318" s="56"/>
      <c r="I318" s="56"/>
      <c r="J318" s="56"/>
      <c r="K318" s="56"/>
      <c r="L318" s="56"/>
      <c r="M318" s="56"/>
      <c r="N318" s="56"/>
      <c r="O318" s="56"/>
      <c r="P318" s="56"/>
      <c r="Q318" s="56"/>
      <c r="R318" s="56"/>
      <c r="S318" s="56"/>
      <c r="T318" s="56"/>
      <c r="U318" s="56"/>
      <c r="V318" s="56"/>
      <c r="W318" s="56"/>
      <c r="X318" s="56"/>
      <c r="Y318" s="56"/>
    </row>
    <row r="319" spans="1:25" ht="15.75" customHeight="1">
      <c r="A319" s="55"/>
      <c r="B319" s="56"/>
      <c r="C319" s="55"/>
      <c r="D319" s="55"/>
      <c r="E319" s="56"/>
      <c r="F319" s="56"/>
      <c r="G319" s="56"/>
      <c r="H319" s="56"/>
      <c r="I319" s="56"/>
      <c r="J319" s="56"/>
      <c r="K319" s="56"/>
      <c r="L319" s="56"/>
      <c r="M319" s="56"/>
      <c r="N319" s="56"/>
      <c r="O319" s="56"/>
      <c r="P319" s="56"/>
      <c r="Q319" s="56"/>
      <c r="R319" s="56"/>
      <c r="S319" s="56"/>
      <c r="T319" s="56"/>
      <c r="U319" s="56"/>
      <c r="V319" s="56"/>
      <c r="W319" s="56"/>
      <c r="X319" s="56"/>
      <c r="Y319" s="56"/>
    </row>
    <row r="320" spans="1:25" ht="15.75" customHeight="1">
      <c r="A320" s="55"/>
      <c r="B320" s="56"/>
      <c r="C320" s="55"/>
      <c r="D320" s="55"/>
      <c r="E320" s="56"/>
      <c r="F320" s="56"/>
      <c r="G320" s="56"/>
      <c r="H320" s="56"/>
      <c r="I320" s="56"/>
      <c r="J320" s="56"/>
      <c r="K320" s="56"/>
      <c r="L320" s="56"/>
      <c r="M320" s="56"/>
      <c r="N320" s="56"/>
      <c r="O320" s="56"/>
      <c r="P320" s="56"/>
      <c r="Q320" s="56"/>
      <c r="R320" s="56"/>
      <c r="S320" s="56"/>
      <c r="T320" s="56"/>
      <c r="U320" s="56"/>
      <c r="V320" s="56"/>
      <c r="W320" s="56"/>
      <c r="X320" s="56"/>
      <c r="Y320" s="56"/>
    </row>
    <row r="321" spans="1:25" ht="15.75" customHeight="1">
      <c r="A321" s="55"/>
      <c r="B321" s="56"/>
      <c r="C321" s="55"/>
      <c r="D321" s="55"/>
      <c r="E321" s="56"/>
      <c r="F321" s="56"/>
      <c r="G321" s="56"/>
      <c r="H321" s="56"/>
      <c r="I321" s="56"/>
      <c r="J321" s="56"/>
      <c r="K321" s="56"/>
      <c r="L321" s="56"/>
      <c r="M321" s="56"/>
      <c r="N321" s="56"/>
      <c r="O321" s="56"/>
      <c r="P321" s="56"/>
      <c r="Q321" s="56"/>
      <c r="R321" s="56"/>
      <c r="S321" s="56"/>
      <c r="T321" s="56"/>
      <c r="U321" s="56"/>
      <c r="V321" s="56"/>
      <c r="W321" s="56"/>
      <c r="X321" s="56"/>
      <c r="Y321" s="56"/>
    </row>
    <row r="322" spans="1:25" ht="15.75" customHeight="1">
      <c r="A322" s="55"/>
      <c r="B322" s="56"/>
      <c r="C322" s="55"/>
      <c r="D322" s="55"/>
      <c r="E322" s="56"/>
      <c r="F322" s="56"/>
      <c r="G322" s="56"/>
      <c r="H322" s="56"/>
      <c r="I322" s="56"/>
      <c r="J322" s="56"/>
      <c r="K322" s="56"/>
      <c r="L322" s="56"/>
      <c r="M322" s="56"/>
      <c r="N322" s="56"/>
      <c r="O322" s="56"/>
      <c r="P322" s="56"/>
      <c r="Q322" s="56"/>
      <c r="R322" s="56"/>
      <c r="S322" s="56"/>
      <c r="T322" s="56"/>
      <c r="U322" s="56"/>
      <c r="V322" s="56"/>
      <c r="W322" s="56"/>
      <c r="X322" s="56"/>
      <c r="Y322" s="56"/>
    </row>
    <row r="323" spans="1:25" ht="15.75" customHeight="1">
      <c r="A323" s="55"/>
      <c r="B323" s="56"/>
      <c r="C323" s="55"/>
      <c r="D323" s="55"/>
      <c r="E323" s="56"/>
      <c r="F323" s="56"/>
      <c r="G323" s="56"/>
      <c r="H323" s="56"/>
      <c r="I323" s="56"/>
      <c r="J323" s="56"/>
      <c r="K323" s="56"/>
      <c r="L323" s="56"/>
      <c r="M323" s="56"/>
      <c r="N323" s="56"/>
      <c r="O323" s="56"/>
      <c r="P323" s="56"/>
      <c r="Q323" s="56"/>
      <c r="R323" s="56"/>
      <c r="S323" s="56"/>
      <c r="T323" s="56"/>
      <c r="U323" s="56"/>
      <c r="V323" s="56"/>
      <c r="W323" s="56"/>
      <c r="X323" s="56"/>
      <c r="Y323" s="56"/>
    </row>
    <row r="324" spans="1:25" ht="15.75" customHeight="1">
      <c r="A324" s="55"/>
      <c r="B324" s="56"/>
      <c r="C324" s="55"/>
      <c r="D324" s="55"/>
      <c r="E324" s="56"/>
      <c r="F324" s="56"/>
      <c r="G324" s="56"/>
      <c r="H324" s="56"/>
      <c r="I324" s="56"/>
      <c r="J324" s="56"/>
      <c r="K324" s="56"/>
      <c r="L324" s="56"/>
      <c r="M324" s="56"/>
      <c r="N324" s="56"/>
      <c r="O324" s="56"/>
      <c r="P324" s="56"/>
      <c r="Q324" s="56"/>
      <c r="R324" s="56"/>
      <c r="S324" s="56"/>
      <c r="T324" s="56"/>
      <c r="U324" s="56"/>
      <c r="V324" s="56"/>
      <c r="W324" s="56"/>
      <c r="X324" s="56"/>
      <c r="Y324" s="56"/>
    </row>
    <row r="325" spans="1:25" ht="15.75" customHeight="1">
      <c r="A325" s="55"/>
      <c r="B325" s="56"/>
      <c r="C325" s="55"/>
      <c r="D325" s="55"/>
      <c r="E325" s="56"/>
      <c r="F325" s="56"/>
      <c r="G325" s="56"/>
      <c r="H325" s="56"/>
      <c r="I325" s="56"/>
      <c r="J325" s="56"/>
      <c r="K325" s="56"/>
      <c r="L325" s="56"/>
      <c r="M325" s="56"/>
      <c r="N325" s="56"/>
      <c r="O325" s="56"/>
      <c r="P325" s="56"/>
      <c r="Q325" s="56"/>
      <c r="R325" s="56"/>
      <c r="S325" s="56"/>
      <c r="T325" s="56"/>
      <c r="U325" s="56"/>
      <c r="V325" s="56"/>
      <c r="W325" s="56"/>
      <c r="X325" s="56"/>
      <c r="Y325" s="56"/>
    </row>
    <row r="326" spans="1:25" ht="15.75" customHeight="1">
      <c r="A326" s="55"/>
      <c r="B326" s="56"/>
      <c r="C326" s="55"/>
      <c r="D326" s="55"/>
      <c r="E326" s="56"/>
      <c r="F326" s="56"/>
      <c r="G326" s="56"/>
      <c r="H326" s="56"/>
      <c r="I326" s="56"/>
      <c r="J326" s="56"/>
      <c r="K326" s="56"/>
      <c r="L326" s="56"/>
      <c r="M326" s="56"/>
      <c r="N326" s="56"/>
      <c r="O326" s="56"/>
      <c r="P326" s="56"/>
      <c r="Q326" s="56"/>
      <c r="R326" s="56"/>
      <c r="S326" s="56"/>
      <c r="T326" s="56"/>
      <c r="U326" s="56"/>
      <c r="V326" s="56"/>
      <c r="W326" s="56"/>
      <c r="X326" s="56"/>
      <c r="Y326" s="56"/>
    </row>
    <row r="327" spans="1:25" ht="15.75" customHeight="1">
      <c r="A327" s="55"/>
      <c r="B327" s="56"/>
      <c r="C327" s="55"/>
      <c r="D327" s="55"/>
      <c r="E327" s="56"/>
      <c r="F327" s="56"/>
      <c r="G327" s="56"/>
      <c r="H327" s="56"/>
      <c r="I327" s="56"/>
      <c r="J327" s="56"/>
      <c r="K327" s="56"/>
      <c r="L327" s="56"/>
      <c r="M327" s="56"/>
      <c r="N327" s="56"/>
      <c r="O327" s="56"/>
      <c r="P327" s="56"/>
      <c r="Q327" s="56"/>
      <c r="R327" s="56"/>
      <c r="S327" s="56"/>
      <c r="T327" s="56"/>
      <c r="U327" s="56"/>
      <c r="V327" s="56"/>
      <c r="W327" s="56"/>
      <c r="X327" s="56"/>
      <c r="Y327" s="56"/>
    </row>
    <row r="328" spans="1:25" ht="15.75" customHeight="1">
      <c r="A328" s="55"/>
      <c r="B328" s="56"/>
      <c r="C328" s="55"/>
      <c r="D328" s="55"/>
      <c r="E328" s="56"/>
      <c r="F328" s="56"/>
      <c r="G328" s="56"/>
      <c r="H328" s="56"/>
      <c r="I328" s="56"/>
      <c r="J328" s="56"/>
      <c r="K328" s="56"/>
      <c r="L328" s="56"/>
      <c r="M328" s="56"/>
      <c r="N328" s="56"/>
      <c r="O328" s="56"/>
      <c r="P328" s="56"/>
      <c r="Q328" s="56"/>
      <c r="R328" s="56"/>
      <c r="S328" s="56"/>
      <c r="T328" s="56"/>
      <c r="U328" s="56"/>
      <c r="V328" s="56"/>
      <c r="W328" s="56"/>
      <c r="X328" s="56"/>
      <c r="Y328" s="56"/>
    </row>
    <row r="329" spans="1:25" ht="15.75" customHeight="1">
      <c r="A329" s="55"/>
      <c r="B329" s="56"/>
      <c r="C329" s="55"/>
      <c r="D329" s="55"/>
      <c r="E329" s="56"/>
      <c r="F329" s="56"/>
      <c r="G329" s="56"/>
      <c r="H329" s="56"/>
      <c r="I329" s="56"/>
      <c r="J329" s="56"/>
      <c r="K329" s="56"/>
      <c r="L329" s="56"/>
      <c r="M329" s="56"/>
      <c r="N329" s="56"/>
      <c r="O329" s="56"/>
      <c r="P329" s="56"/>
      <c r="Q329" s="56"/>
      <c r="R329" s="56"/>
      <c r="S329" s="56"/>
      <c r="T329" s="56"/>
      <c r="U329" s="56"/>
      <c r="V329" s="56"/>
      <c r="W329" s="56"/>
      <c r="X329" s="56"/>
      <c r="Y329" s="56"/>
    </row>
    <row r="330" spans="1:25" ht="15.75" customHeight="1">
      <c r="A330" s="55"/>
      <c r="B330" s="56"/>
      <c r="C330" s="55"/>
      <c r="D330" s="55"/>
      <c r="E330" s="56"/>
      <c r="F330" s="56"/>
      <c r="G330" s="56"/>
      <c r="H330" s="56"/>
      <c r="I330" s="56"/>
      <c r="J330" s="56"/>
      <c r="K330" s="56"/>
      <c r="L330" s="56"/>
      <c r="M330" s="56"/>
      <c r="N330" s="56"/>
      <c r="O330" s="56"/>
      <c r="P330" s="56"/>
      <c r="Q330" s="56"/>
      <c r="R330" s="56"/>
      <c r="S330" s="56"/>
      <c r="T330" s="56"/>
      <c r="U330" s="56"/>
      <c r="V330" s="56"/>
      <c r="W330" s="56"/>
      <c r="X330" s="56"/>
      <c r="Y330" s="56"/>
    </row>
    <row r="331" spans="1:25" ht="15.75" customHeight="1">
      <c r="A331" s="55"/>
      <c r="B331" s="56"/>
      <c r="C331" s="55"/>
      <c r="D331" s="55"/>
      <c r="E331" s="56"/>
      <c r="F331" s="56"/>
      <c r="G331" s="56"/>
      <c r="H331" s="56"/>
      <c r="I331" s="56"/>
      <c r="J331" s="56"/>
      <c r="K331" s="56"/>
      <c r="L331" s="56"/>
      <c r="M331" s="56"/>
      <c r="N331" s="56"/>
      <c r="O331" s="56"/>
      <c r="P331" s="56"/>
      <c r="Q331" s="56"/>
      <c r="R331" s="56"/>
      <c r="S331" s="56"/>
      <c r="T331" s="56"/>
      <c r="U331" s="56"/>
      <c r="V331" s="56"/>
      <c r="W331" s="56"/>
      <c r="X331" s="56"/>
      <c r="Y331" s="56"/>
    </row>
    <row r="332" spans="1:25" ht="15.75" customHeight="1">
      <c r="A332" s="55"/>
      <c r="B332" s="56"/>
      <c r="C332" s="55"/>
      <c r="D332" s="55"/>
      <c r="E332" s="56"/>
      <c r="F332" s="56"/>
      <c r="G332" s="56"/>
      <c r="H332" s="56"/>
      <c r="I332" s="56"/>
      <c r="J332" s="56"/>
      <c r="K332" s="56"/>
      <c r="L332" s="56"/>
      <c r="M332" s="56"/>
      <c r="N332" s="56"/>
      <c r="O332" s="56"/>
      <c r="P332" s="56"/>
      <c r="Q332" s="56"/>
      <c r="R332" s="56"/>
      <c r="S332" s="56"/>
      <c r="T332" s="56"/>
      <c r="U332" s="56"/>
      <c r="V332" s="56"/>
      <c r="W332" s="56"/>
      <c r="X332" s="56"/>
      <c r="Y332" s="56"/>
    </row>
    <row r="333" spans="1:25" ht="15.75" customHeight="1">
      <c r="A333" s="55"/>
      <c r="B333" s="56"/>
      <c r="C333" s="55"/>
      <c r="D333" s="55"/>
      <c r="E333" s="56"/>
      <c r="F333" s="56"/>
      <c r="G333" s="56"/>
      <c r="H333" s="56"/>
      <c r="I333" s="56"/>
      <c r="J333" s="56"/>
      <c r="K333" s="56"/>
      <c r="L333" s="56"/>
      <c r="M333" s="56"/>
      <c r="N333" s="56"/>
      <c r="O333" s="56"/>
      <c r="P333" s="56"/>
      <c r="Q333" s="56"/>
      <c r="R333" s="56"/>
      <c r="S333" s="56"/>
      <c r="T333" s="56"/>
      <c r="U333" s="56"/>
      <c r="V333" s="56"/>
      <c r="W333" s="56"/>
      <c r="X333" s="56"/>
      <c r="Y333" s="56"/>
    </row>
    <row r="334" spans="1:25" ht="15.75" customHeight="1">
      <c r="A334" s="55"/>
      <c r="B334" s="56"/>
      <c r="C334" s="55"/>
      <c r="D334" s="55"/>
      <c r="E334" s="56"/>
      <c r="F334" s="56"/>
      <c r="G334" s="56"/>
      <c r="H334" s="56"/>
      <c r="I334" s="56"/>
      <c r="J334" s="56"/>
      <c r="K334" s="56"/>
      <c r="L334" s="56"/>
      <c r="M334" s="56"/>
      <c r="N334" s="56"/>
      <c r="O334" s="56"/>
      <c r="P334" s="56"/>
      <c r="Q334" s="56"/>
      <c r="R334" s="56"/>
      <c r="S334" s="56"/>
      <c r="T334" s="56"/>
      <c r="U334" s="56"/>
      <c r="V334" s="56"/>
      <c r="W334" s="56"/>
      <c r="X334" s="56"/>
      <c r="Y334" s="56"/>
    </row>
    <row r="335" spans="1:25" ht="15.75" customHeight="1">
      <c r="A335" s="55"/>
      <c r="B335" s="56"/>
      <c r="C335" s="55"/>
      <c r="D335" s="55"/>
      <c r="E335" s="56"/>
      <c r="F335" s="56"/>
      <c r="G335" s="56"/>
      <c r="H335" s="56"/>
      <c r="I335" s="56"/>
      <c r="J335" s="56"/>
      <c r="K335" s="56"/>
      <c r="L335" s="56"/>
      <c r="M335" s="56"/>
      <c r="N335" s="56"/>
      <c r="O335" s="56"/>
      <c r="P335" s="56"/>
      <c r="Q335" s="56"/>
      <c r="R335" s="56"/>
      <c r="S335" s="56"/>
      <c r="T335" s="56"/>
      <c r="U335" s="56"/>
      <c r="V335" s="56"/>
      <c r="W335" s="56"/>
      <c r="X335" s="56"/>
      <c r="Y335" s="56"/>
    </row>
    <row r="336" spans="1:25" ht="15.75" customHeight="1">
      <c r="A336" s="55"/>
      <c r="B336" s="56"/>
      <c r="C336" s="55"/>
      <c r="D336" s="55"/>
      <c r="E336" s="56"/>
      <c r="F336" s="56"/>
      <c r="G336" s="56"/>
      <c r="H336" s="56"/>
      <c r="I336" s="56"/>
      <c r="J336" s="56"/>
      <c r="K336" s="56"/>
      <c r="L336" s="56"/>
      <c r="M336" s="56"/>
      <c r="N336" s="56"/>
      <c r="O336" s="56"/>
      <c r="P336" s="56"/>
      <c r="Q336" s="56"/>
      <c r="R336" s="56"/>
      <c r="S336" s="56"/>
      <c r="T336" s="56"/>
      <c r="U336" s="56"/>
      <c r="V336" s="56"/>
      <c r="W336" s="56"/>
      <c r="X336" s="56"/>
      <c r="Y336" s="56"/>
    </row>
    <row r="337" spans="1:25" ht="15.75" customHeight="1">
      <c r="A337" s="55"/>
      <c r="B337" s="56"/>
      <c r="C337" s="55"/>
      <c r="D337" s="55"/>
      <c r="E337" s="56"/>
      <c r="F337" s="56"/>
      <c r="G337" s="56"/>
      <c r="H337" s="56"/>
      <c r="I337" s="56"/>
      <c r="J337" s="56"/>
      <c r="K337" s="56"/>
      <c r="L337" s="56"/>
      <c r="M337" s="56"/>
      <c r="N337" s="56"/>
      <c r="O337" s="56"/>
      <c r="P337" s="56"/>
      <c r="Q337" s="56"/>
      <c r="R337" s="56"/>
      <c r="S337" s="56"/>
      <c r="T337" s="56"/>
      <c r="U337" s="56"/>
      <c r="V337" s="56"/>
      <c r="W337" s="56"/>
      <c r="X337" s="56"/>
      <c r="Y337" s="56"/>
    </row>
    <row r="338" spans="1:25" ht="15.75" customHeight="1">
      <c r="A338" s="55"/>
      <c r="B338" s="56"/>
      <c r="C338" s="55"/>
      <c r="D338" s="55"/>
      <c r="E338" s="56"/>
      <c r="F338" s="56"/>
      <c r="G338" s="56"/>
      <c r="H338" s="56"/>
      <c r="I338" s="56"/>
      <c r="J338" s="56"/>
      <c r="K338" s="56"/>
      <c r="L338" s="56"/>
      <c r="M338" s="56"/>
      <c r="N338" s="56"/>
      <c r="O338" s="56"/>
      <c r="P338" s="56"/>
      <c r="Q338" s="56"/>
      <c r="R338" s="56"/>
      <c r="S338" s="56"/>
      <c r="T338" s="56"/>
      <c r="U338" s="56"/>
      <c r="V338" s="56"/>
      <c r="W338" s="56"/>
      <c r="X338" s="56"/>
      <c r="Y338" s="56"/>
    </row>
    <row r="339" spans="1:25" ht="15.75" customHeight="1">
      <c r="A339" s="55"/>
      <c r="B339" s="56"/>
      <c r="C339" s="55"/>
      <c r="D339" s="55"/>
      <c r="E339" s="56"/>
      <c r="F339" s="56"/>
      <c r="G339" s="56"/>
      <c r="H339" s="56"/>
      <c r="I339" s="56"/>
      <c r="J339" s="56"/>
      <c r="K339" s="56"/>
      <c r="L339" s="56"/>
      <c r="M339" s="56"/>
      <c r="N339" s="56"/>
      <c r="O339" s="56"/>
      <c r="P339" s="56"/>
      <c r="Q339" s="56"/>
      <c r="R339" s="56"/>
      <c r="S339" s="56"/>
      <c r="T339" s="56"/>
      <c r="U339" s="56"/>
      <c r="V339" s="56"/>
      <c r="W339" s="56"/>
      <c r="X339" s="56"/>
      <c r="Y339" s="56"/>
    </row>
    <row r="340" spans="1:25" ht="15.75" customHeight="1">
      <c r="A340" s="55"/>
      <c r="B340" s="56"/>
      <c r="C340" s="55"/>
      <c r="D340" s="55"/>
      <c r="E340" s="56"/>
      <c r="F340" s="56"/>
      <c r="G340" s="56"/>
      <c r="H340" s="56"/>
      <c r="I340" s="56"/>
      <c r="J340" s="56"/>
      <c r="K340" s="56"/>
      <c r="L340" s="56"/>
      <c r="M340" s="56"/>
      <c r="N340" s="56"/>
      <c r="O340" s="56"/>
      <c r="P340" s="56"/>
      <c r="Q340" s="56"/>
      <c r="R340" s="56"/>
      <c r="S340" s="56"/>
      <c r="T340" s="56"/>
      <c r="U340" s="56"/>
      <c r="V340" s="56"/>
      <c r="W340" s="56"/>
      <c r="X340" s="56"/>
      <c r="Y340" s="56"/>
    </row>
    <row r="341" spans="1:25" ht="15.75" customHeight="1">
      <c r="A341" s="55"/>
      <c r="B341" s="56"/>
      <c r="C341" s="55"/>
      <c r="D341" s="55"/>
      <c r="E341" s="56"/>
      <c r="F341" s="56"/>
      <c r="G341" s="56"/>
      <c r="H341" s="56"/>
      <c r="I341" s="56"/>
      <c r="J341" s="56"/>
      <c r="K341" s="56"/>
      <c r="L341" s="56"/>
      <c r="M341" s="56"/>
      <c r="N341" s="56"/>
      <c r="O341" s="56"/>
      <c r="P341" s="56"/>
      <c r="Q341" s="56"/>
      <c r="R341" s="56"/>
      <c r="S341" s="56"/>
      <c r="T341" s="56"/>
      <c r="U341" s="56"/>
      <c r="V341" s="56"/>
      <c r="W341" s="56"/>
      <c r="X341" s="56"/>
      <c r="Y341" s="56"/>
    </row>
    <row r="342" spans="1:25" ht="15.75" customHeight="1">
      <c r="A342" s="55"/>
      <c r="B342" s="56"/>
      <c r="C342" s="55"/>
      <c r="D342" s="55"/>
      <c r="E342" s="56"/>
      <c r="F342" s="56"/>
      <c r="G342" s="56"/>
      <c r="H342" s="56"/>
      <c r="I342" s="56"/>
      <c r="J342" s="56"/>
      <c r="K342" s="56"/>
      <c r="L342" s="56"/>
      <c r="M342" s="56"/>
      <c r="N342" s="56"/>
      <c r="O342" s="56"/>
      <c r="P342" s="56"/>
      <c r="Q342" s="56"/>
      <c r="R342" s="56"/>
      <c r="S342" s="56"/>
      <c r="T342" s="56"/>
      <c r="U342" s="56"/>
      <c r="V342" s="56"/>
      <c r="W342" s="56"/>
      <c r="X342" s="56"/>
      <c r="Y342" s="56"/>
    </row>
    <row r="343" spans="1:25" ht="15.75" customHeight="1">
      <c r="A343" s="55"/>
      <c r="B343" s="56"/>
      <c r="C343" s="55"/>
      <c r="D343" s="55"/>
      <c r="E343" s="56"/>
      <c r="F343" s="56"/>
      <c r="G343" s="56"/>
      <c r="H343" s="56"/>
      <c r="I343" s="56"/>
      <c r="J343" s="56"/>
      <c r="K343" s="56"/>
      <c r="L343" s="56"/>
      <c r="M343" s="56"/>
      <c r="N343" s="56"/>
      <c r="O343" s="56"/>
      <c r="P343" s="56"/>
      <c r="Q343" s="56"/>
      <c r="R343" s="56"/>
      <c r="S343" s="56"/>
      <c r="T343" s="56"/>
      <c r="U343" s="56"/>
      <c r="V343" s="56"/>
      <c r="W343" s="56"/>
      <c r="X343" s="56"/>
      <c r="Y343" s="56"/>
    </row>
    <row r="344" spans="1:25" ht="15.75" customHeight="1">
      <c r="A344" s="55"/>
      <c r="B344" s="56"/>
      <c r="C344" s="55"/>
      <c r="D344" s="55"/>
      <c r="E344" s="56"/>
      <c r="F344" s="56"/>
      <c r="G344" s="56"/>
      <c r="H344" s="56"/>
      <c r="I344" s="56"/>
      <c r="J344" s="56"/>
      <c r="K344" s="56"/>
      <c r="L344" s="56"/>
      <c r="M344" s="56"/>
      <c r="N344" s="56"/>
      <c r="O344" s="56"/>
      <c r="P344" s="56"/>
      <c r="Q344" s="56"/>
      <c r="R344" s="56"/>
      <c r="S344" s="56"/>
      <c r="T344" s="56"/>
      <c r="U344" s="56"/>
      <c r="V344" s="56"/>
      <c r="W344" s="56"/>
      <c r="X344" s="56"/>
      <c r="Y344" s="56"/>
    </row>
    <row r="345" spans="1:25" ht="15.75" customHeight="1">
      <c r="A345" s="55"/>
      <c r="B345" s="56"/>
      <c r="C345" s="55"/>
      <c r="D345" s="55"/>
      <c r="E345" s="56"/>
      <c r="F345" s="56"/>
      <c r="G345" s="56"/>
      <c r="H345" s="56"/>
      <c r="I345" s="56"/>
      <c r="J345" s="56"/>
      <c r="K345" s="56"/>
      <c r="L345" s="56"/>
      <c r="M345" s="56"/>
      <c r="N345" s="56"/>
      <c r="O345" s="56"/>
      <c r="P345" s="56"/>
      <c r="Q345" s="56"/>
      <c r="R345" s="56"/>
      <c r="S345" s="56"/>
      <c r="T345" s="56"/>
      <c r="U345" s="56"/>
      <c r="V345" s="56"/>
      <c r="W345" s="56"/>
      <c r="X345" s="56"/>
      <c r="Y345" s="56"/>
    </row>
    <row r="346" spans="1:25" ht="15.75" customHeight="1">
      <c r="A346" s="55"/>
      <c r="B346" s="56"/>
      <c r="C346" s="55"/>
      <c r="D346" s="55"/>
      <c r="E346" s="56"/>
      <c r="F346" s="56"/>
      <c r="G346" s="56"/>
      <c r="H346" s="56"/>
      <c r="I346" s="56"/>
      <c r="J346" s="56"/>
      <c r="K346" s="56"/>
      <c r="L346" s="56"/>
      <c r="M346" s="56"/>
      <c r="N346" s="56"/>
      <c r="O346" s="56"/>
      <c r="P346" s="56"/>
      <c r="Q346" s="56"/>
      <c r="R346" s="56"/>
      <c r="S346" s="56"/>
      <c r="T346" s="56"/>
      <c r="U346" s="56"/>
      <c r="V346" s="56"/>
      <c r="W346" s="56"/>
      <c r="X346" s="56"/>
      <c r="Y346" s="56"/>
    </row>
    <row r="347" spans="1:25" ht="15.75" customHeight="1">
      <c r="A347" s="55"/>
      <c r="B347" s="56"/>
      <c r="C347" s="55"/>
      <c r="D347" s="55"/>
      <c r="E347" s="56"/>
      <c r="F347" s="56"/>
      <c r="G347" s="56"/>
      <c r="H347" s="56"/>
      <c r="I347" s="56"/>
      <c r="J347" s="56"/>
      <c r="K347" s="56"/>
      <c r="L347" s="56"/>
      <c r="M347" s="56"/>
      <c r="N347" s="56"/>
      <c r="O347" s="56"/>
      <c r="P347" s="56"/>
      <c r="Q347" s="56"/>
      <c r="R347" s="56"/>
      <c r="S347" s="56"/>
      <c r="T347" s="56"/>
      <c r="U347" s="56"/>
      <c r="V347" s="56"/>
      <c r="W347" s="56"/>
      <c r="X347" s="56"/>
      <c r="Y347" s="56"/>
    </row>
    <row r="348" spans="1:25" ht="15.75" customHeight="1">
      <c r="A348" s="55"/>
      <c r="B348" s="56"/>
      <c r="C348" s="55"/>
      <c r="D348" s="55"/>
      <c r="E348" s="56"/>
      <c r="F348" s="56"/>
      <c r="G348" s="56"/>
      <c r="H348" s="56"/>
      <c r="I348" s="56"/>
      <c r="J348" s="56"/>
      <c r="K348" s="56"/>
      <c r="L348" s="56"/>
      <c r="M348" s="56"/>
      <c r="N348" s="56"/>
      <c r="O348" s="56"/>
      <c r="P348" s="56"/>
      <c r="Q348" s="56"/>
      <c r="R348" s="56"/>
      <c r="S348" s="56"/>
      <c r="T348" s="56"/>
      <c r="U348" s="56"/>
      <c r="V348" s="56"/>
      <c r="W348" s="56"/>
      <c r="X348" s="56"/>
      <c r="Y348" s="56"/>
    </row>
    <row r="349" spans="1:25" ht="15.75" customHeight="1">
      <c r="A349" s="55"/>
      <c r="B349" s="56"/>
      <c r="C349" s="55"/>
      <c r="D349" s="55"/>
      <c r="E349" s="56"/>
      <c r="F349" s="56"/>
      <c r="G349" s="56"/>
      <c r="H349" s="56"/>
      <c r="I349" s="56"/>
      <c r="J349" s="56"/>
      <c r="K349" s="56"/>
      <c r="L349" s="56"/>
      <c r="M349" s="56"/>
      <c r="N349" s="56"/>
      <c r="O349" s="56"/>
      <c r="P349" s="56"/>
      <c r="Q349" s="56"/>
      <c r="R349" s="56"/>
      <c r="S349" s="56"/>
      <c r="T349" s="56"/>
      <c r="U349" s="56"/>
      <c r="V349" s="56"/>
      <c r="W349" s="56"/>
      <c r="X349" s="56"/>
      <c r="Y349" s="56"/>
    </row>
    <row r="350" spans="1:25" ht="15.75" customHeight="1">
      <c r="A350" s="55"/>
      <c r="B350" s="56"/>
      <c r="C350" s="55"/>
      <c r="D350" s="55"/>
      <c r="E350" s="56"/>
      <c r="F350" s="56"/>
      <c r="G350" s="56"/>
      <c r="H350" s="56"/>
      <c r="I350" s="56"/>
      <c r="J350" s="56"/>
      <c r="K350" s="56"/>
      <c r="L350" s="56"/>
      <c r="M350" s="56"/>
      <c r="N350" s="56"/>
      <c r="O350" s="56"/>
      <c r="P350" s="56"/>
      <c r="Q350" s="56"/>
      <c r="R350" s="56"/>
      <c r="S350" s="56"/>
      <c r="T350" s="56"/>
      <c r="U350" s="56"/>
      <c r="V350" s="56"/>
      <c r="W350" s="56"/>
      <c r="X350" s="56"/>
      <c r="Y350" s="56"/>
    </row>
    <row r="351" spans="1:25" ht="15.75" customHeight="1">
      <c r="A351" s="55"/>
      <c r="B351" s="56"/>
      <c r="C351" s="55"/>
      <c r="D351" s="55"/>
      <c r="E351" s="56"/>
      <c r="F351" s="56"/>
      <c r="G351" s="56"/>
      <c r="H351" s="56"/>
      <c r="I351" s="56"/>
      <c r="J351" s="56"/>
      <c r="K351" s="56"/>
      <c r="L351" s="56"/>
      <c r="M351" s="56"/>
      <c r="N351" s="56"/>
      <c r="O351" s="56"/>
      <c r="P351" s="56"/>
      <c r="Q351" s="56"/>
      <c r="R351" s="56"/>
      <c r="S351" s="56"/>
      <c r="T351" s="56"/>
      <c r="U351" s="56"/>
      <c r="V351" s="56"/>
      <c r="W351" s="56"/>
      <c r="X351" s="56"/>
      <c r="Y351" s="56"/>
    </row>
    <row r="352" spans="1:25" ht="15.75" customHeight="1">
      <c r="A352" s="55"/>
      <c r="B352" s="56"/>
      <c r="C352" s="55"/>
      <c r="D352" s="55"/>
      <c r="E352" s="56"/>
      <c r="F352" s="56"/>
      <c r="G352" s="56"/>
      <c r="H352" s="56"/>
      <c r="I352" s="56"/>
      <c r="J352" s="56"/>
      <c r="K352" s="56"/>
      <c r="L352" s="56"/>
      <c r="M352" s="56"/>
      <c r="N352" s="56"/>
      <c r="O352" s="56"/>
      <c r="P352" s="56"/>
      <c r="Q352" s="56"/>
      <c r="R352" s="56"/>
      <c r="S352" s="56"/>
      <c r="T352" s="56"/>
      <c r="U352" s="56"/>
      <c r="V352" s="56"/>
      <c r="W352" s="56"/>
      <c r="X352" s="56"/>
      <c r="Y352" s="56"/>
    </row>
    <row r="353" spans="1:25" ht="15.75" customHeight="1">
      <c r="A353" s="55"/>
      <c r="B353" s="56"/>
      <c r="C353" s="55"/>
      <c r="D353" s="55"/>
      <c r="E353" s="56"/>
      <c r="F353" s="56"/>
      <c r="G353" s="56"/>
      <c r="H353" s="56"/>
      <c r="I353" s="56"/>
      <c r="J353" s="56"/>
      <c r="K353" s="56"/>
      <c r="L353" s="56"/>
      <c r="M353" s="56"/>
      <c r="N353" s="56"/>
      <c r="O353" s="56"/>
      <c r="P353" s="56"/>
      <c r="Q353" s="56"/>
      <c r="R353" s="56"/>
      <c r="S353" s="56"/>
      <c r="T353" s="56"/>
      <c r="U353" s="56"/>
      <c r="V353" s="56"/>
      <c r="W353" s="56"/>
      <c r="X353" s="56"/>
      <c r="Y353" s="56"/>
    </row>
    <row r="354" spans="1:25" ht="15.75" customHeight="1">
      <c r="A354" s="55"/>
      <c r="B354" s="56"/>
      <c r="C354" s="55"/>
      <c r="D354" s="55"/>
      <c r="E354" s="56"/>
      <c r="F354" s="56"/>
      <c r="G354" s="56"/>
      <c r="H354" s="56"/>
      <c r="I354" s="56"/>
      <c r="J354" s="56"/>
      <c r="K354" s="56"/>
      <c r="L354" s="56"/>
      <c r="M354" s="56"/>
      <c r="N354" s="56"/>
      <c r="O354" s="56"/>
      <c r="P354" s="56"/>
      <c r="Q354" s="56"/>
      <c r="R354" s="56"/>
      <c r="S354" s="56"/>
      <c r="T354" s="56"/>
      <c r="U354" s="56"/>
      <c r="V354" s="56"/>
      <c r="W354" s="56"/>
      <c r="X354" s="56"/>
      <c r="Y354" s="56"/>
    </row>
    <row r="355" spans="1:25" ht="15.75" customHeight="1">
      <c r="A355" s="55"/>
      <c r="B355" s="56"/>
      <c r="C355" s="55"/>
      <c r="D355" s="55"/>
      <c r="E355" s="56"/>
      <c r="F355" s="56"/>
      <c r="G355" s="56"/>
      <c r="H355" s="56"/>
      <c r="I355" s="56"/>
      <c r="J355" s="56"/>
      <c r="K355" s="56"/>
      <c r="L355" s="56"/>
      <c r="M355" s="56"/>
      <c r="N355" s="56"/>
      <c r="O355" s="56"/>
      <c r="P355" s="56"/>
      <c r="Q355" s="56"/>
      <c r="R355" s="56"/>
      <c r="S355" s="56"/>
      <c r="T355" s="56"/>
      <c r="U355" s="56"/>
      <c r="V355" s="56"/>
      <c r="W355" s="56"/>
      <c r="X355" s="56"/>
      <c r="Y355" s="56"/>
    </row>
    <row r="356" spans="1:25" ht="15.75" customHeight="1">
      <c r="A356" s="55"/>
      <c r="B356" s="56"/>
      <c r="C356" s="55"/>
      <c r="D356" s="55"/>
      <c r="E356" s="56"/>
      <c r="F356" s="56"/>
      <c r="G356" s="56"/>
      <c r="H356" s="56"/>
      <c r="I356" s="56"/>
      <c r="J356" s="56"/>
      <c r="K356" s="56"/>
      <c r="L356" s="56"/>
      <c r="M356" s="56"/>
      <c r="N356" s="56"/>
      <c r="O356" s="56"/>
      <c r="P356" s="56"/>
      <c r="Q356" s="56"/>
      <c r="R356" s="56"/>
      <c r="S356" s="56"/>
      <c r="T356" s="56"/>
      <c r="U356" s="56"/>
      <c r="V356" s="56"/>
      <c r="W356" s="56"/>
      <c r="X356" s="56"/>
      <c r="Y356" s="56"/>
    </row>
    <row r="357" spans="1:25" ht="15.75" customHeight="1">
      <c r="A357" s="55"/>
      <c r="B357" s="56"/>
      <c r="C357" s="55"/>
      <c r="D357" s="55"/>
      <c r="E357" s="56"/>
      <c r="F357" s="56"/>
      <c r="G357" s="56"/>
      <c r="H357" s="56"/>
      <c r="I357" s="56"/>
      <c r="J357" s="56"/>
      <c r="K357" s="56"/>
      <c r="L357" s="56"/>
      <c r="M357" s="56"/>
      <c r="N357" s="56"/>
      <c r="O357" s="56"/>
      <c r="P357" s="56"/>
      <c r="Q357" s="56"/>
      <c r="R357" s="56"/>
      <c r="S357" s="56"/>
      <c r="T357" s="56"/>
      <c r="U357" s="56"/>
      <c r="V357" s="56"/>
      <c r="W357" s="56"/>
      <c r="X357" s="56"/>
      <c r="Y357" s="56"/>
    </row>
    <row r="358" spans="1:25" ht="15.75" customHeight="1">
      <c r="A358" s="55"/>
      <c r="B358" s="56"/>
      <c r="C358" s="55"/>
      <c r="D358" s="55"/>
      <c r="E358" s="56"/>
      <c r="F358" s="56"/>
      <c r="G358" s="56"/>
      <c r="H358" s="56"/>
      <c r="I358" s="56"/>
      <c r="J358" s="56"/>
      <c r="K358" s="56"/>
      <c r="L358" s="56"/>
      <c r="M358" s="56"/>
      <c r="N358" s="56"/>
      <c r="O358" s="56"/>
      <c r="P358" s="56"/>
      <c r="Q358" s="56"/>
      <c r="R358" s="56"/>
      <c r="S358" s="56"/>
      <c r="T358" s="56"/>
      <c r="U358" s="56"/>
      <c r="V358" s="56"/>
      <c r="W358" s="56"/>
      <c r="X358" s="56"/>
      <c r="Y358" s="56"/>
    </row>
    <row r="359" spans="1:25" ht="15.75" customHeight="1">
      <c r="A359" s="55"/>
      <c r="B359" s="56"/>
      <c r="C359" s="55"/>
      <c r="D359" s="55"/>
      <c r="E359" s="56"/>
      <c r="F359" s="56"/>
      <c r="G359" s="56"/>
      <c r="H359" s="56"/>
      <c r="I359" s="56"/>
      <c r="J359" s="56"/>
      <c r="K359" s="56"/>
      <c r="L359" s="56"/>
      <c r="M359" s="56"/>
      <c r="N359" s="56"/>
      <c r="O359" s="56"/>
      <c r="P359" s="56"/>
      <c r="Q359" s="56"/>
      <c r="R359" s="56"/>
      <c r="S359" s="56"/>
      <c r="T359" s="56"/>
      <c r="U359" s="56"/>
      <c r="V359" s="56"/>
      <c r="W359" s="56"/>
      <c r="X359" s="56"/>
      <c r="Y359" s="56"/>
    </row>
    <row r="360" spans="1:25" ht="15.75" customHeight="1">
      <c r="A360" s="55"/>
      <c r="B360" s="56"/>
      <c r="C360" s="55"/>
      <c r="D360" s="55"/>
      <c r="E360" s="56"/>
      <c r="F360" s="56"/>
      <c r="G360" s="56"/>
      <c r="H360" s="56"/>
      <c r="I360" s="56"/>
      <c r="J360" s="56"/>
      <c r="K360" s="56"/>
      <c r="L360" s="56"/>
      <c r="M360" s="56"/>
      <c r="N360" s="56"/>
      <c r="O360" s="56"/>
      <c r="P360" s="56"/>
      <c r="Q360" s="56"/>
      <c r="R360" s="56"/>
      <c r="S360" s="56"/>
      <c r="T360" s="56"/>
      <c r="U360" s="56"/>
      <c r="V360" s="56"/>
      <c r="W360" s="56"/>
      <c r="X360" s="56"/>
      <c r="Y360" s="56"/>
    </row>
    <row r="361" spans="1:25" ht="15.75" customHeight="1">
      <c r="A361" s="55"/>
      <c r="B361" s="56"/>
      <c r="C361" s="55"/>
      <c r="D361" s="55"/>
      <c r="E361" s="56"/>
      <c r="F361" s="56"/>
      <c r="G361" s="56"/>
      <c r="H361" s="56"/>
      <c r="I361" s="56"/>
      <c r="J361" s="56"/>
      <c r="K361" s="56"/>
      <c r="L361" s="56"/>
      <c r="M361" s="56"/>
      <c r="N361" s="56"/>
      <c r="O361" s="56"/>
      <c r="P361" s="56"/>
      <c r="Q361" s="56"/>
      <c r="R361" s="56"/>
      <c r="S361" s="56"/>
      <c r="T361" s="56"/>
      <c r="U361" s="56"/>
      <c r="V361" s="56"/>
      <c r="W361" s="56"/>
      <c r="X361" s="56"/>
      <c r="Y361" s="56"/>
    </row>
    <row r="362" spans="1:25" ht="15.75" customHeight="1">
      <c r="A362" s="55"/>
      <c r="B362" s="56"/>
      <c r="C362" s="55"/>
      <c r="D362" s="55"/>
      <c r="E362" s="56"/>
      <c r="F362" s="56"/>
      <c r="G362" s="56"/>
      <c r="H362" s="56"/>
      <c r="I362" s="56"/>
      <c r="J362" s="56"/>
      <c r="K362" s="56"/>
      <c r="L362" s="56"/>
      <c r="M362" s="56"/>
      <c r="N362" s="56"/>
      <c r="O362" s="56"/>
      <c r="P362" s="56"/>
      <c r="Q362" s="56"/>
      <c r="R362" s="56"/>
      <c r="S362" s="56"/>
      <c r="T362" s="56"/>
      <c r="U362" s="56"/>
      <c r="V362" s="56"/>
      <c r="W362" s="56"/>
      <c r="X362" s="56"/>
      <c r="Y362" s="56"/>
    </row>
    <row r="363" spans="1:25" ht="15.75" customHeight="1">
      <c r="A363" s="55"/>
      <c r="B363" s="56"/>
      <c r="C363" s="55"/>
      <c r="D363" s="55"/>
      <c r="E363" s="56"/>
      <c r="F363" s="56"/>
      <c r="G363" s="56"/>
      <c r="H363" s="56"/>
      <c r="I363" s="56"/>
      <c r="J363" s="56"/>
      <c r="K363" s="56"/>
      <c r="L363" s="56"/>
      <c r="M363" s="56"/>
      <c r="N363" s="56"/>
      <c r="O363" s="56"/>
      <c r="P363" s="56"/>
      <c r="Q363" s="56"/>
      <c r="R363" s="56"/>
      <c r="S363" s="56"/>
      <c r="T363" s="56"/>
      <c r="U363" s="56"/>
      <c r="V363" s="56"/>
      <c r="W363" s="56"/>
      <c r="X363" s="56"/>
      <c r="Y363" s="56"/>
    </row>
    <row r="364" spans="1:25" ht="15.75" customHeight="1">
      <c r="A364" s="55"/>
      <c r="B364" s="56"/>
      <c r="C364" s="55"/>
      <c r="D364" s="55"/>
      <c r="E364" s="56"/>
      <c r="F364" s="56"/>
      <c r="G364" s="56"/>
      <c r="H364" s="56"/>
      <c r="I364" s="56"/>
      <c r="J364" s="56"/>
      <c r="K364" s="56"/>
      <c r="L364" s="56"/>
      <c r="M364" s="56"/>
      <c r="N364" s="56"/>
      <c r="O364" s="56"/>
      <c r="P364" s="56"/>
      <c r="Q364" s="56"/>
      <c r="R364" s="56"/>
      <c r="S364" s="56"/>
      <c r="T364" s="56"/>
      <c r="U364" s="56"/>
      <c r="V364" s="56"/>
      <c r="W364" s="56"/>
      <c r="X364" s="56"/>
      <c r="Y364" s="56"/>
    </row>
    <row r="365" spans="1:25" ht="15.75" customHeight="1">
      <c r="A365" s="55"/>
      <c r="B365" s="56"/>
      <c r="C365" s="55"/>
      <c r="D365" s="55"/>
      <c r="E365" s="56"/>
      <c r="F365" s="56"/>
      <c r="G365" s="56"/>
      <c r="H365" s="56"/>
      <c r="I365" s="56"/>
      <c r="J365" s="56"/>
      <c r="K365" s="56"/>
      <c r="L365" s="56"/>
      <c r="M365" s="56"/>
      <c r="N365" s="56"/>
      <c r="O365" s="56"/>
      <c r="P365" s="56"/>
      <c r="Q365" s="56"/>
      <c r="R365" s="56"/>
      <c r="S365" s="56"/>
      <c r="T365" s="56"/>
      <c r="U365" s="56"/>
      <c r="V365" s="56"/>
      <c r="W365" s="56"/>
      <c r="X365" s="56"/>
      <c r="Y365" s="56"/>
    </row>
    <row r="366" spans="1:25" ht="15.75" customHeight="1">
      <c r="A366" s="55"/>
      <c r="B366" s="56"/>
      <c r="C366" s="55"/>
      <c r="D366" s="55"/>
      <c r="E366" s="56"/>
      <c r="F366" s="56"/>
      <c r="G366" s="56"/>
      <c r="H366" s="56"/>
      <c r="I366" s="56"/>
      <c r="J366" s="56"/>
      <c r="K366" s="56"/>
      <c r="L366" s="56"/>
      <c r="M366" s="56"/>
      <c r="N366" s="56"/>
      <c r="O366" s="56"/>
      <c r="P366" s="56"/>
      <c r="Q366" s="56"/>
      <c r="R366" s="56"/>
      <c r="S366" s="56"/>
      <c r="T366" s="56"/>
      <c r="U366" s="56"/>
      <c r="V366" s="56"/>
      <c r="W366" s="56"/>
      <c r="X366" s="56"/>
      <c r="Y366" s="56"/>
    </row>
    <row r="367" spans="1:25" ht="15.75" customHeight="1">
      <c r="A367" s="55"/>
      <c r="B367" s="56"/>
      <c r="C367" s="55"/>
      <c r="D367" s="55"/>
      <c r="E367" s="56"/>
      <c r="F367" s="56"/>
      <c r="G367" s="56"/>
      <c r="H367" s="56"/>
      <c r="I367" s="56"/>
      <c r="J367" s="56"/>
      <c r="K367" s="56"/>
      <c r="L367" s="56"/>
      <c r="M367" s="56"/>
      <c r="N367" s="56"/>
      <c r="O367" s="56"/>
      <c r="P367" s="56"/>
      <c r="Q367" s="56"/>
      <c r="R367" s="56"/>
      <c r="S367" s="56"/>
      <c r="T367" s="56"/>
      <c r="U367" s="56"/>
      <c r="V367" s="56"/>
      <c r="W367" s="56"/>
      <c r="X367" s="56"/>
      <c r="Y367" s="56"/>
    </row>
    <row r="368" spans="1:25" ht="15.75" customHeight="1">
      <c r="A368" s="55"/>
      <c r="B368" s="56"/>
      <c r="C368" s="55"/>
      <c r="D368" s="55"/>
      <c r="E368" s="56"/>
      <c r="F368" s="56"/>
      <c r="G368" s="56"/>
      <c r="H368" s="56"/>
      <c r="I368" s="56"/>
      <c r="J368" s="56"/>
      <c r="K368" s="56"/>
      <c r="L368" s="56"/>
      <c r="M368" s="56"/>
      <c r="N368" s="56"/>
      <c r="O368" s="56"/>
      <c r="P368" s="56"/>
      <c r="Q368" s="56"/>
      <c r="R368" s="56"/>
      <c r="S368" s="56"/>
      <c r="T368" s="56"/>
      <c r="U368" s="56"/>
      <c r="V368" s="56"/>
      <c r="W368" s="56"/>
      <c r="X368" s="56"/>
      <c r="Y368" s="56"/>
    </row>
    <row r="369" spans="1:25" ht="15.75" customHeight="1">
      <c r="A369" s="55"/>
      <c r="B369" s="56"/>
      <c r="C369" s="55"/>
      <c r="D369" s="55"/>
      <c r="E369" s="56"/>
      <c r="F369" s="56"/>
      <c r="G369" s="56"/>
      <c r="H369" s="56"/>
      <c r="I369" s="56"/>
      <c r="J369" s="56"/>
      <c r="K369" s="56"/>
      <c r="L369" s="56"/>
      <c r="M369" s="56"/>
      <c r="N369" s="56"/>
      <c r="O369" s="56"/>
      <c r="P369" s="56"/>
      <c r="Q369" s="56"/>
      <c r="R369" s="56"/>
      <c r="S369" s="56"/>
      <c r="T369" s="56"/>
      <c r="U369" s="56"/>
      <c r="V369" s="56"/>
      <c r="W369" s="56"/>
      <c r="X369" s="56"/>
      <c r="Y369" s="56"/>
    </row>
    <row r="370" spans="1:25" ht="15.75" customHeight="1">
      <c r="A370" s="55"/>
      <c r="B370" s="56"/>
      <c r="C370" s="55"/>
      <c r="D370" s="55"/>
      <c r="E370" s="56"/>
      <c r="F370" s="56"/>
      <c r="G370" s="56"/>
      <c r="H370" s="56"/>
      <c r="I370" s="56"/>
      <c r="J370" s="56"/>
      <c r="K370" s="56"/>
      <c r="L370" s="56"/>
      <c r="M370" s="56"/>
      <c r="N370" s="56"/>
      <c r="O370" s="56"/>
      <c r="P370" s="56"/>
      <c r="Q370" s="56"/>
      <c r="R370" s="56"/>
      <c r="S370" s="56"/>
      <c r="T370" s="56"/>
      <c r="U370" s="56"/>
      <c r="V370" s="56"/>
      <c r="W370" s="56"/>
      <c r="X370" s="56"/>
      <c r="Y370" s="56"/>
    </row>
    <row r="371" spans="1:25" ht="15.75" customHeight="1">
      <c r="A371" s="55"/>
      <c r="B371" s="56"/>
      <c r="C371" s="55"/>
      <c r="D371" s="55"/>
      <c r="E371" s="56"/>
      <c r="F371" s="56"/>
      <c r="G371" s="56"/>
      <c r="H371" s="56"/>
      <c r="I371" s="56"/>
      <c r="J371" s="56"/>
      <c r="K371" s="56"/>
      <c r="L371" s="56"/>
      <c r="M371" s="56"/>
      <c r="N371" s="56"/>
      <c r="O371" s="56"/>
      <c r="P371" s="56"/>
      <c r="Q371" s="56"/>
      <c r="R371" s="56"/>
      <c r="S371" s="56"/>
      <c r="T371" s="56"/>
      <c r="U371" s="56"/>
      <c r="V371" s="56"/>
      <c r="W371" s="56"/>
      <c r="X371" s="56"/>
      <c r="Y371" s="56"/>
    </row>
    <row r="372" spans="1:25" ht="15.75" customHeight="1">
      <c r="A372" s="55"/>
      <c r="B372" s="56"/>
      <c r="C372" s="55"/>
      <c r="D372" s="55"/>
      <c r="E372" s="56"/>
      <c r="F372" s="56"/>
      <c r="G372" s="56"/>
      <c r="H372" s="56"/>
      <c r="I372" s="56"/>
      <c r="J372" s="56"/>
      <c r="K372" s="56"/>
      <c r="L372" s="56"/>
      <c r="M372" s="56"/>
      <c r="N372" s="56"/>
      <c r="O372" s="56"/>
      <c r="P372" s="56"/>
      <c r="Q372" s="56"/>
      <c r="R372" s="56"/>
      <c r="S372" s="56"/>
      <c r="T372" s="56"/>
      <c r="U372" s="56"/>
      <c r="V372" s="56"/>
      <c r="W372" s="56"/>
      <c r="X372" s="56"/>
      <c r="Y372" s="56"/>
    </row>
    <row r="373" spans="1:25" ht="15.75" customHeight="1">
      <c r="A373" s="55"/>
      <c r="B373" s="56"/>
      <c r="C373" s="55"/>
      <c r="D373" s="55"/>
      <c r="E373" s="56"/>
      <c r="F373" s="56"/>
      <c r="G373" s="56"/>
      <c r="H373" s="56"/>
      <c r="I373" s="56"/>
      <c r="J373" s="56"/>
      <c r="K373" s="56"/>
      <c r="L373" s="56"/>
      <c r="M373" s="56"/>
      <c r="N373" s="56"/>
      <c r="O373" s="56"/>
      <c r="P373" s="56"/>
      <c r="Q373" s="56"/>
      <c r="R373" s="56"/>
      <c r="S373" s="56"/>
      <c r="T373" s="56"/>
      <c r="U373" s="56"/>
      <c r="V373" s="56"/>
      <c r="W373" s="56"/>
      <c r="X373" s="56"/>
      <c r="Y373" s="56"/>
    </row>
    <row r="374" spans="1:25" ht="15.75" customHeight="1">
      <c r="A374" s="55"/>
      <c r="B374" s="56"/>
      <c r="C374" s="55"/>
      <c r="D374" s="55"/>
      <c r="E374" s="56"/>
      <c r="F374" s="56"/>
      <c r="G374" s="56"/>
      <c r="H374" s="56"/>
      <c r="I374" s="56"/>
      <c r="J374" s="56"/>
      <c r="K374" s="56"/>
      <c r="L374" s="56"/>
      <c r="M374" s="56"/>
      <c r="N374" s="56"/>
      <c r="O374" s="56"/>
      <c r="P374" s="56"/>
      <c r="Q374" s="56"/>
      <c r="R374" s="56"/>
      <c r="S374" s="56"/>
      <c r="T374" s="56"/>
      <c r="U374" s="56"/>
      <c r="V374" s="56"/>
      <c r="W374" s="56"/>
      <c r="X374" s="56"/>
      <c r="Y374" s="56"/>
    </row>
    <row r="375" spans="1:25" ht="15.75" customHeight="1">
      <c r="A375" s="55"/>
      <c r="B375" s="56"/>
      <c r="C375" s="55"/>
      <c r="D375" s="55"/>
      <c r="E375" s="56"/>
      <c r="F375" s="56"/>
      <c r="G375" s="56"/>
      <c r="H375" s="56"/>
      <c r="I375" s="56"/>
      <c r="J375" s="56"/>
      <c r="K375" s="56"/>
      <c r="L375" s="56"/>
      <c r="M375" s="56"/>
      <c r="N375" s="56"/>
      <c r="O375" s="56"/>
      <c r="P375" s="56"/>
      <c r="Q375" s="56"/>
      <c r="R375" s="56"/>
      <c r="S375" s="56"/>
      <c r="T375" s="56"/>
      <c r="U375" s="56"/>
      <c r="V375" s="56"/>
      <c r="W375" s="56"/>
      <c r="X375" s="56"/>
      <c r="Y375" s="56"/>
    </row>
    <row r="376" spans="1:25" ht="15.75" customHeight="1">
      <c r="A376" s="55"/>
      <c r="B376" s="56"/>
      <c r="C376" s="55"/>
      <c r="D376" s="55"/>
      <c r="E376" s="56"/>
      <c r="F376" s="56"/>
      <c r="G376" s="56"/>
      <c r="H376" s="56"/>
      <c r="I376" s="56"/>
      <c r="J376" s="56"/>
      <c r="K376" s="56"/>
      <c r="L376" s="56"/>
      <c r="M376" s="56"/>
      <c r="N376" s="56"/>
      <c r="O376" s="56"/>
      <c r="P376" s="56"/>
      <c r="Q376" s="56"/>
      <c r="R376" s="56"/>
      <c r="S376" s="56"/>
      <c r="T376" s="56"/>
      <c r="U376" s="56"/>
      <c r="V376" s="56"/>
      <c r="W376" s="56"/>
      <c r="X376" s="56"/>
      <c r="Y376" s="56"/>
    </row>
    <row r="377" spans="1:25" ht="15.75" customHeight="1">
      <c r="A377" s="55"/>
      <c r="B377" s="56"/>
      <c r="C377" s="55"/>
      <c r="D377" s="55"/>
      <c r="E377" s="56"/>
      <c r="F377" s="56"/>
      <c r="G377" s="56"/>
      <c r="H377" s="56"/>
      <c r="I377" s="56"/>
      <c r="J377" s="56"/>
      <c r="K377" s="56"/>
      <c r="L377" s="56"/>
      <c r="M377" s="56"/>
      <c r="N377" s="56"/>
      <c r="O377" s="56"/>
      <c r="P377" s="56"/>
      <c r="Q377" s="56"/>
      <c r="R377" s="56"/>
      <c r="S377" s="56"/>
      <c r="T377" s="56"/>
      <c r="U377" s="56"/>
      <c r="V377" s="56"/>
      <c r="W377" s="56"/>
      <c r="X377" s="56"/>
      <c r="Y377" s="56"/>
    </row>
    <row r="378" spans="1:25" ht="15.75" customHeight="1">
      <c r="A378" s="55"/>
      <c r="B378" s="56"/>
      <c r="C378" s="55"/>
      <c r="D378" s="55"/>
      <c r="E378" s="56"/>
      <c r="F378" s="56"/>
      <c r="G378" s="56"/>
      <c r="H378" s="56"/>
      <c r="I378" s="56"/>
      <c r="J378" s="56"/>
      <c r="K378" s="56"/>
      <c r="L378" s="56"/>
      <c r="M378" s="56"/>
      <c r="N378" s="56"/>
      <c r="O378" s="56"/>
      <c r="P378" s="56"/>
      <c r="Q378" s="56"/>
      <c r="R378" s="56"/>
      <c r="S378" s="56"/>
      <c r="T378" s="56"/>
      <c r="U378" s="56"/>
      <c r="V378" s="56"/>
      <c r="W378" s="56"/>
      <c r="X378" s="56"/>
      <c r="Y378" s="56"/>
    </row>
    <row r="379" spans="1:25" ht="15.75" customHeight="1">
      <c r="A379" s="55"/>
      <c r="B379" s="56"/>
      <c r="C379" s="55"/>
      <c r="D379" s="55"/>
      <c r="E379" s="56"/>
      <c r="F379" s="56"/>
      <c r="G379" s="56"/>
      <c r="H379" s="56"/>
      <c r="I379" s="56"/>
      <c r="J379" s="56"/>
      <c r="K379" s="56"/>
      <c r="L379" s="56"/>
      <c r="M379" s="56"/>
      <c r="N379" s="56"/>
      <c r="O379" s="56"/>
      <c r="P379" s="56"/>
      <c r="Q379" s="56"/>
      <c r="R379" s="56"/>
      <c r="S379" s="56"/>
      <c r="T379" s="56"/>
      <c r="U379" s="56"/>
      <c r="V379" s="56"/>
      <c r="W379" s="56"/>
      <c r="X379" s="56"/>
      <c r="Y379" s="56"/>
    </row>
    <row r="380" spans="1:25" ht="15.75" customHeight="1">
      <c r="A380" s="55"/>
      <c r="B380" s="56"/>
      <c r="C380" s="55"/>
      <c r="D380" s="55"/>
      <c r="E380" s="56"/>
      <c r="F380" s="56"/>
      <c r="G380" s="56"/>
      <c r="H380" s="56"/>
      <c r="I380" s="56"/>
      <c r="J380" s="56"/>
      <c r="K380" s="56"/>
      <c r="L380" s="56"/>
      <c r="M380" s="56"/>
      <c r="N380" s="56"/>
      <c r="O380" s="56"/>
      <c r="P380" s="56"/>
      <c r="Q380" s="56"/>
      <c r="R380" s="56"/>
      <c r="S380" s="56"/>
      <c r="T380" s="56"/>
      <c r="U380" s="56"/>
      <c r="V380" s="56"/>
      <c r="W380" s="56"/>
      <c r="X380" s="56"/>
      <c r="Y380" s="56"/>
    </row>
    <row r="381" spans="1:25" ht="15.75" customHeight="1">
      <c r="A381" s="55"/>
      <c r="B381" s="56"/>
      <c r="C381" s="55"/>
      <c r="D381" s="55"/>
      <c r="E381" s="56"/>
      <c r="F381" s="56"/>
      <c r="G381" s="56"/>
      <c r="H381" s="56"/>
      <c r="I381" s="56"/>
      <c r="J381" s="56"/>
      <c r="K381" s="56"/>
      <c r="L381" s="56"/>
      <c r="M381" s="56"/>
      <c r="N381" s="56"/>
      <c r="O381" s="56"/>
      <c r="P381" s="56"/>
      <c r="Q381" s="56"/>
      <c r="R381" s="56"/>
      <c r="S381" s="56"/>
      <c r="T381" s="56"/>
      <c r="U381" s="56"/>
      <c r="V381" s="56"/>
      <c r="W381" s="56"/>
      <c r="X381" s="56"/>
      <c r="Y381" s="56"/>
    </row>
    <row r="382" spans="1:25" ht="15.75" customHeight="1">
      <c r="A382" s="55"/>
      <c r="B382" s="56"/>
      <c r="C382" s="55"/>
      <c r="D382" s="55"/>
      <c r="E382" s="56"/>
      <c r="F382" s="56"/>
      <c r="G382" s="56"/>
      <c r="H382" s="56"/>
      <c r="I382" s="56"/>
      <c r="J382" s="56"/>
      <c r="K382" s="56"/>
      <c r="L382" s="56"/>
      <c r="M382" s="56"/>
      <c r="N382" s="56"/>
      <c r="O382" s="56"/>
      <c r="P382" s="56"/>
      <c r="Q382" s="56"/>
      <c r="R382" s="56"/>
      <c r="S382" s="56"/>
      <c r="T382" s="56"/>
      <c r="U382" s="56"/>
      <c r="V382" s="56"/>
      <c r="W382" s="56"/>
      <c r="X382" s="56"/>
      <c r="Y382" s="56"/>
    </row>
    <row r="383" spans="1:25" ht="15.75" customHeight="1">
      <c r="A383" s="55"/>
      <c r="B383" s="56"/>
      <c r="C383" s="55"/>
      <c r="D383" s="55"/>
      <c r="E383" s="56"/>
      <c r="F383" s="56"/>
      <c r="G383" s="56"/>
      <c r="H383" s="56"/>
      <c r="I383" s="56"/>
      <c r="J383" s="56"/>
      <c r="K383" s="56"/>
      <c r="L383" s="56"/>
      <c r="M383" s="56"/>
      <c r="N383" s="56"/>
      <c r="O383" s="56"/>
      <c r="P383" s="56"/>
      <c r="Q383" s="56"/>
      <c r="R383" s="56"/>
      <c r="S383" s="56"/>
      <c r="T383" s="56"/>
      <c r="U383" s="56"/>
      <c r="V383" s="56"/>
      <c r="W383" s="56"/>
      <c r="X383" s="56"/>
      <c r="Y383" s="56"/>
    </row>
    <row r="384" spans="1:25" ht="15.75" customHeight="1">
      <c r="A384" s="55"/>
      <c r="B384" s="56"/>
      <c r="C384" s="55"/>
      <c r="D384" s="55"/>
      <c r="E384" s="56"/>
      <c r="F384" s="56"/>
      <c r="G384" s="56"/>
      <c r="H384" s="56"/>
      <c r="I384" s="56"/>
      <c r="J384" s="56"/>
      <c r="K384" s="56"/>
      <c r="L384" s="56"/>
      <c r="M384" s="56"/>
      <c r="N384" s="56"/>
      <c r="O384" s="56"/>
      <c r="P384" s="56"/>
      <c r="Q384" s="56"/>
      <c r="R384" s="56"/>
      <c r="S384" s="56"/>
      <c r="T384" s="56"/>
      <c r="U384" s="56"/>
      <c r="V384" s="56"/>
      <c r="W384" s="56"/>
      <c r="X384" s="56"/>
      <c r="Y384" s="56"/>
    </row>
    <row r="385" spans="1:25" ht="15.75" customHeight="1">
      <c r="A385" s="55"/>
      <c r="B385" s="56"/>
      <c r="C385" s="55"/>
      <c r="D385" s="55"/>
      <c r="E385" s="56"/>
      <c r="F385" s="56"/>
      <c r="G385" s="56"/>
      <c r="H385" s="56"/>
      <c r="I385" s="56"/>
      <c r="J385" s="56"/>
      <c r="K385" s="56"/>
      <c r="L385" s="56"/>
      <c r="M385" s="56"/>
      <c r="N385" s="56"/>
      <c r="O385" s="56"/>
      <c r="P385" s="56"/>
      <c r="Q385" s="56"/>
      <c r="R385" s="56"/>
      <c r="S385" s="56"/>
      <c r="T385" s="56"/>
      <c r="U385" s="56"/>
      <c r="V385" s="56"/>
      <c r="W385" s="56"/>
      <c r="X385" s="56"/>
      <c r="Y385" s="56"/>
    </row>
    <row r="386" spans="1:25" ht="15.75" customHeight="1">
      <c r="A386" s="55"/>
      <c r="B386" s="56"/>
      <c r="C386" s="55"/>
      <c r="D386" s="55"/>
      <c r="E386" s="56"/>
      <c r="F386" s="56"/>
      <c r="G386" s="56"/>
      <c r="H386" s="56"/>
      <c r="I386" s="56"/>
      <c r="J386" s="56"/>
      <c r="K386" s="56"/>
      <c r="L386" s="56"/>
      <c r="M386" s="56"/>
      <c r="N386" s="56"/>
      <c r="O386" s="56"/>
      <c r="P386" s="56"/>
      <c r="Q386" s="56"/>
      <c r="R386" s="56"/>
      <c r="S386" s="56"/>
      <c r="T386" s="56"/>
      <c r="U386" s="56"/>
      <c r="V386" s="56"/>
      <c r="W386" s="56"/>
      <c r="X386" s="56"/>
      <c r="Y386" s="56"/>
    </row>
    <row r="387" spans="1:25" ht="15.75" customHeight="1">
      <c r="A387" s="55"/>
      <c r="B387" s="56"/>
      <c r="C387" s="55"/>
      <c r="D387" s="55"/>
      <c r="E387" s="56"/>
      <c r="F387" s="56"/>
      <c r="G387" s="56"/>
      <c r="H387" s="56"/>
      <c r="I387" s="56"/>
      <c r="J387" s="56"/>
      <c r="K387" s="56"/>
      <c r="L387" s="56"/>
      <c r="M387" s="56"/>
      <c r="N387" s="56"/>
      <c r="O387" s="56"/>
      <c r="P387" s="56"/>
      <c r="Q387" s="56"/>
      <c r="R387" s="56"/>
      <c r="S387" s="56"/>
      <c r="T387" s="56"/>
      <c r="U387" s="56"/>
      <c r="V387" s="56"/>
      <c r="W387" s="56"/>
      <c r="X387" s="56"/>
      <c r="Y387" s="56"/>
    </row>
    <row r="388" spans="1:25" ht="15.75" customHeight="1">
      <c r="A388" s="55"/>
      <c r="B388" s="56"/>
      <c r="C388" s="55"/>
      <c r="D388" s="55"/>
      <c r="E388" s="56"/>
      <c r="F388" s="56"/>
      <c r="G388" s="56"/>
      <c r="H388" s="56"/>
      <c r="I388" s="56"/>
      <c r="J388" s="56"/>
      <c r="K388" s="56"/>
      <c r="L388" s="56"/>
      <c r="M388" s="56"/>
      <c r="N388" s="56"/>
      <c r="O388" s="56"/>
      <c r="P388" s="56"/>
      <c r="Q388" s="56"/>
      <c r="R388" s="56"/>
      <c r="S388" s="56"/>
      <c r="T388" s="56"/>
      <c r="U388" s="56"/>
      <c r="V388" s="56"/>
      <c r="W388" s="56"/>
      <c r="X388" s="56"/>
      <c r="Y388" s="56"/>
    </row>
    <row r="389" spans="1:25" ht="15.75" customHeight="1">
      <c r="A389" s="55"/>
      <c r="B389" s="56"/>
      <c r="C389" s="55"/>
      <c r="D389" s="55"/>
      <c r="E389" s="56"/>
      <c r="F389" s="56"/>
      <c r="G389" s="56"/>
      <c r="H389" s="56"/>
      <c r="I389" s="56"/>
      <c r="J389" s="56"/>
      <c r="K389" s="56"/>
      <c r="L389" s="56"/>
      <c r="M389" s="56"/>
      <c r="N389" s="56"/>
      <c r="O389" s="56"/>
      <c r="P389" s="56"/>
      <c r="Q389" s="56"/>
      <c r="R389" s="56"/>
      <c r="S389" s="56"/>
      <c r="T389" s="56"/>
      <c r="U389" s="56"/>
      <c r="V389" s="56"/>
      <c r="W389" s="56"/>
      <c r="X389" s="56"/>
      <c r="Y389" s="56"/>
    </row>
    <row r="390" spans="1:25" ht="15.75" customHeight="1">
      <c r="A390" s="55"/>
      <c r="B390" s="56"/>
      <c r="C390" s="55"/>
      <c r="D390" s="55"/>
      <c r="E390" s="56"/>
      <c r="F390" s="56"/>
      <c r="G390" s="56"/>
      <c r="H390" s="56"/>
      <c r="I390" s="56"/>
      <c r="J390" s="56"/>
      <c r="K390" s="56"/>
      <c r="L390" s="56"/>
      <c r="M390" s="56"/>
      <c r="N390" s="56"/>
      <c r="O390" s="56"/>
      <c r="P390" s="56"/>
      <c r="Q390" s="56"/>
      <c r="R390" s="56"/>
      <c r="S390" s="56"/>
      <c r="T390" s="56"/>
      <c r="U390" s="56"/>
      <c r="V390" s="56"/>
      <c r="W390" s="56"/>
      <c r="X390" s="56"/>
      <c r="Y390" s="56"/>
    </row>
    <row r="391" spans="1:25" ht="15.75" customHeight="1">
      <c r="A391" s="55"/>
      <c r="B391" s="56"/>
      <c r="C391" s="55"/>
      <c r="D391" s="55"/>
      <c r="E391" s="56"/>
      <c r="F391" s="56"/>
      <c r="G391" s="56"/>
      <c r="H391" s="56"/>
      <c r="I391" s="56"/>
      <c r="J391" s="56"/>
      <c r="K391" s="56"/>
      <c r="L391" s="56"/>
      <c r="M391" s="56"/>
      <c r="N391" s="56"/>
      <c r="O391" s="56"/>
      <c r="P391" s="56"/>
      <c r="Q391" s="56"/>
      <c r="R391" s="56"/>
      <c r="S391" s="56"/>
      <c r="T391" s="56"/>
      <c r="U391" s="56"/>
      <c r="V391" s="56"/>
      <c r="W391" s="56"/>
      <c r="X391" s="56"/>
      <c r="Y391" s="56"/>
    </row>
    <row r="392" spans="1:25" ht="15.75" customHeight="1">
      <c r="A392" s="55"/>
      <c r="B392" s="56"/>
      <c r="C392" s="55"/>
      <c r="D392" s="55"/>
      <c r="E392" s="56"/>
      <c r="F392" s="56"/>
      <c r="G392" s="56"/>
      <c r="H392" s="56"/>
      <c r="I392" s="56"/>
      <c r="J392" s="56"/>
      <c r="K392" s="56"/>
      <c r="L392" s="56"/>
      <c r="M392" s="56"/>
      <c r="N392" s="56"/>
      <c r="O392" s="56"/>
      <c r="P392" s="56"/>
      <c r="Q392" s="56"/>
      <c r="R392" s="56"/>
      <c r="S392" s="56"/>
      <c r="T392" s="56"/>
      <c r="U392" s="56"/>
      <c r="V392" s="56"/>
      <c r="W392" s="56"/>
      <c r="X392" s="56"/>
      <c r="Y392" s="56"/>
    </row>
    <row r="393" spans="1:25" ht="15.75" customHeight="1">
      <c r="A393" s="55"/>
      <c r="B393" s="56"/>
      <c r="C393" s="55"/>
      <c r="D393" s="55"/>
      <c r="E393" s="56"/>
      <c r="F393" s="56"/>
      <c r="G393" s="56"/>
      <c r="H393" s="56"/>
      <c r="I393" s="56"/>
      <c r="J393" s="56"/>
      <c r="K393" s="56"/>
      <c r="L393" s="56"/>
      <c r="M393" s="56"/>
      <c r="N393" s="56"/>
      <c r="O393" s="56"/>
      <c r="P393" s="56"/>
      <c r="Q393" s="56"/>
      <c r="R393" s="56"/>
      <c r="S393" s="56"/>
      <c r="T393" s="56"/>
      <c r="U393" s="56"/>
      <c r="V393" s="56"/>
      <c r="W393" s="56"/>
      <c r="X393" s="56"/>
      <c r="Y393" s="56"/>
    </row>
    <row r="394" spans="1:25" ht="15.75" customHeight="1">
      <c r="A394" s="55"/>
      <c r="B394" s="56"/>
      <c r="C394" s="55"/>
      <c r="D394" s="55"/>
      <c r="E394" s="56"/>
      <c r="F394" s="56"/>
      <c r="G394" s="56"/>
      <c r="H394" s="56"/>
      <c r="I394" s="56"/>
      <c r="J394" s="56"/>
      <c r="K394" s="56"/>
      <c r="L394" s="56"/>
      <c r="M394" s="56"/>
      <c r="N394" s="56"/>
      <c r="O394" s="56"/>
      <c r="P394" s="56"/>
      <c r="Q394" s="56"/>
      <c r="R394" s="56"/>
      <c r="S394" s="56"/>
      <c r="T394" s="56"/>
      <c r="U394" s="56"/>
      <c r="V394" s="56"/>
      <c r="W394" s="56"/>
      <c r="X394" s="56"/>
      <c r="Y394" s="56"/>
    </row>
    <row r="395" spans="1:25" ht="15.75" customHeight="1">
      <c r="A395" s="55"/>
      <c r="B395" s="56"/>
      <c r="C395" s="55"/>
      <c r="D395" s="55"/>
      <c r="E395" s="56"/>
      <c r="F395" s="56"/>
      <c r="G395" s="56"/>
      <c r="H395" s="56"/>
      <c r="I395" s="56"/>
      <c r="J395" s="56"/>
      <c r="K395" s="56"/>
      <c r="L395" s="56"/>
      <c r="M395" s="56"/>
      <c r="N395" s="56"/>
      <c r="O395" s="56"/>
      <c r="P395" s="56"/>
      <c r="Q395" s="56"/>
      <c r="R395" s="56"/>
      <c r="S395" s="56"/>
      <c r="T395" s="56"/>
      <c r="U395" s="56"/>
      <c r="V395" s="56"/>
      <c r="W395" s="56"/>
      <c r="X395" s="56"/>
      <c r="Y395" s="56"/>
    </row>
    <row r="396" spans="1:25" ht="15.75" customHeight="1">
      <c r="A396" s="55"/>
      <c r="B396" s="56"/>
      <c r="C396" s="55"/>
      <c r="D396" s="55"/>
      <c r="E396" s="56"/>
      <c r="F396" s="56"/>
      <c r="G396" s="56"/>
      <c r="H396" s="56"/>
      <c r="I396" s="56"/>
      <c r="J396" s="56"/>
      <c r="K396" s="56"/>
      <c r="L396" s="56"/>
      <c r="M396" s="56"/>
      <c r="N396" s="56"/>
      <c r="O396" s="56"/>
      <c r="P396" s="56"/>
      <c r="Q396" s="56"/>
      <c r="R396" s="56"/>
      <c r="S396" s="56"/>
      <c r="T396" s="56"/>
      <c r="U396" s="56"/>
      <c r="V396" s="56"/>
      <c r="W396" s="56"/>
      <c r="X396" s="56"/>
      <c r="Y396" s="56"/>
    </row>
    <row r="397" spans="1:25" ht="15.75" customHeight="1">
      <c r="A397" s="55"/>
      <c r="B397" s="56"/>
      <c r="C397" s="55"/>
      <c r="D397" s="55"/>
      <c r="E397" s="56"/>
      <c r="F397" s="56"/>
      <c r="G397" s="56"/>
      <c r="H397" s="56"/>
      <c r="I397" s="56"/>
      <c r="J397" s="56"/>
      <c r="K397" s="56"/>
      <c r="L397" s="56"/>
      <c r="M397" s="56"/>
      <c r="N397" s="56"/>
      <c r="O397" s="56"/>
      <c r="P397" s="56"/>
      <c r="Q397" s="56"/>
      <c r="R397" s="56"/>
      <c r="S397" s="56"/>
      <c r="T397" s="56"/>
      <c r="U397" s="56"/>
      <c r="V397" s="56"/>
      <c r="W397" s="56"/>
      <c r="X397" s="56"/>
      <c r="Y397" s="56"/>
    </row>
    <row r="398" spans="1:25" ht="15.75" customHeight="1">
      <c r="A398" s="55"/>
      <c r="B398" s="56"/>
      <c r="C398" s="55"/>
      <c r="D398" s="55"/>
      <c r="E398" s="56"/>
      <c r="F398" s="56"/>
      <c r="G398" s="56"/>
      <c r="H398" s="56"/>
      <c r="I398" s="56"/>
      <c r="J398" s="56"/>
      <c r="K398" s="56"/>
      <c r="L398" s="56"/>
      <c r="M398" s="56"/>
      <c r="N398" s="56"/>
      <c r="O398" s="56"/>
      <c r="P398" s="56"/>
      <c r="Q398" s="56"/>
      <c r="R398" s="56"/>
      <c r="S398" s="56"/>
      <c r="T398" s="56"/>
      <c r="U398" s="56"/>
      <c r="V398" s="56"/>
      <c r="W398" s="56"/>
      <c r="X398" s="56"/>
      <c r="Y398" s="56"/>
    </row>
    <row r="399" spans="1:25" ht="15.75" customHeight="1">
      <c r="A399" s="55"/>
      <c r="B399" s="56"/>
      <c r="C399" s="55"/>
      <c r="D399" s="55"/>
      <c r="E399" s="56"/>
      <c r="F399" s="56"/>
      <c r="G399" s="56"/>
      <c r="H399" s="56"/>
      <c r="I399" s="56"/>
      <c r="J399" s="56"/>
      <c r="K399" s="56"/>
      <c r="L399" s="56"/>
      <c r="M399" s="56"/>
      <c r="N399" s="56"/>
      <c r="O399" s="56"/>
      <c r="P399" s="56"/>
      <c r="Q399" s="56"/>
      <c r="R399" s="56"/>
      <c r="S399" s="56"/>
      <c r="T399" s="56"/>
      <c r="U399" s="56"/>
      <c r="V399" s="56"/>
      <c r="W399" s="56"/>
      <c r="X399" s="56"/>
      <c r="Y399" s="56"/>
    </row>
    <row r="400" spans="1:25" ht="15.75" customHeight="1">
      <c r="A400" s="55"/>
      <c r="B400" s="56"/>
      <c r="C400" s="55"/>
      <c r="D400" s="55"/>
      <c r="E400" s="56"/>
      <c r="F400" s="56"/>
      <c r="G400" s="56"/>
      <c r="H400" s="56"/>
      <c r="I400" s="56"/>
      <c r="J400" s="56"/>
      <c r="K400" s="56"/>
      <c r="L400" s="56"/>
      <c r="M400" s="56"/>
      <c r="N400" s="56"/>
      <c r="O400" s="56"/>
      <c r="P400" s="56"/>
      <c r="Q400" s="56"/>
      <c r="R400" s="56"/>
      <c r="S400" s="56"/>
      <c r="T400" s="56"/>
      <c r="U400" s="56"/>
      <c r="V400" s="56"/>
      <c r="W400" s="56"/>
      <c r="X400" s="56"/>
      <c r="Y400" s="56"/>
    </row>
    <row r="401" spans="1:25" ht="15.75" customHeight="1">
      <c r="A401" s="55"/>
      <c r="B401" s="56"/>
      <c r="C401" s="55"/>
      <c r="D401" s="55"/>
      <c r="E401" s="56"/>
      <c r="F401" s="56"/>
      <c r="G401" s="56"/>
      <c r="H401" s="56"/>
      <c r="I401" s="56"/>
      <c r="J401" s="56"/>
      <c r="K401" s="56"/>
      <c r="L401" s="56"/>
      <c r="M401" s="56"/>
      <c r="N401" s="56"/>
      <c r="O401" s="56"/>
      <c r="P401" s="56"/>
      <c r="Q401" s="56"/>
      <c r="R401" s="56"/>
      <c r="S401" s="56"/>
      <c r="T401" s="56"/>
      <c r="U401" s="56"/>
      <c r="V401" s="56"/>
      <c r="W401" s="56"/>
      <c r="X401" s="56"/>
      <c r="Y401" s="56"/>
    </row>
    <row r="402" spans="1:25" ht="15.75" customHeight="1">
      <c r="A402" s="55"/>
      <c r="B402" s="56"/>
      <c r="C402" s="55"/>
      <c r="D402" s="55"/>
      <c r="E402" s="56"/>
      <c r="F402" s="56"/>
      <c r="G402" s="56"/>
      <c r="H402" s="56"/>
      <c r="I402" s="56"/>
      <c r="J402" s="56"/>
      <c r="K402" s="56"/>
      <c r="L402" s="56"/>
      <c r="M402" s="56"/>
      <c r="N402" s="56"/>
      <c r="O402" s="56"/>
      <c r="P402" s="56"/>
      <c r="Q402" s="56"/>
      <c r="R402" s="56"/>
      <c r="S402" s="56"/>
      <c r="T402" s="56"/>
      <c r="U402" s="56"/>
      <c r="V402" s="56"/>
      <c r="W402" s="56"/>
      <c r="X402" s="56"/>
      <c r="Y402" s="56"/>
    </row>
    <row r="403" spans="1:25" ht="15.75" customHeight="1">
      <c r="A403" s="55"/>
      <c r="B403" s="56"/>
      <c r="C403" s="55"/>
      <c r="D403" s="55"/>
      <c r="E403" s="56"/>
      <c r="F403" s="56"/>
      <c r="G403" s="56"/>
      <c r="H403" s="56"/>
      <c r="I403" s="56"/>
      <c r="J403" s="56"/>
      <c r="K403" s="56"/>
      <c r="L403" s="56"/>
      <c r="M403" s="56"/>
      <c r="N403" s="56"/>
      <c r="O403" s="56"/>
      <c r="P403" s="56"/>
      <c r="Q403" s="56"/>
      <c r="R403" s="56"/>
      <c r="S403" s="56"/>
      <c r="T403" s="56"/>
      <c r="U403" s="56"/>
      <c r="V403" s="56"/>
      <c r="W403" s="56"/>
      <c r="X403" s="56"/>
      <c r="Y403" s="56"/>
    </row>
    <row r="404" spans="1:25" ht="15.75" customHeight="1">
      <c r="A404" s="55"/>
      <c r="B404" s="56"/>
      <c r="C404" s="55"/>
      <c r="D404" s="55"/>
      <c r="E404" s="56"/>
      <c r="F404" s="56"/>
      <c r="G404" s="56"/>
      <c r="H404" s="56"/>
      <c r="I404" s="56"/>
      <c r="J404" s="56"/>
      <c r="K404" s="56"/>
      <c r="L404" s="56"/>
      <c r="M404" s="56"/>
      <c r="N404" s="56"/>
      <c r="O404" s="56"/>
      <c r="P404" s="56"/>
      <c r="Q404" s="56"/>
      <c r="R404" s="56"/>
      <c r="S404" s="56"/>
      <c r="T404" s="56"/>
      <c r="U404" s="56"/>
      <c r="V404" s="56"/>
      <c r="W404" s="56"/>
      <c r="X404" s="56"/>
      <c r="Y404" s="56"/>
    </row>
    <row r="405" spans="1:25" ht="15.75" customHeight="1">
      <c r="A405" s="55"/>
      <c r="B405" s="56"/>
      <c r="C405" s="55"/>
      <c r="D405" s="55"/>
      <c r="E405" s="56"/>
      <c r="F405" s="56"/>
      <c r="G405" s="56"/>
      <c r="H405" s="56"/>
      <c r="I405" s="56"/>
      <c r="J405" s="56"/>
      <c r="K405" s="56"/>
      <c r="L405" s="56"/>
      <c r="M405" s="56"/>
      <c r="N405" s="56"/>
      <c r="O405" s="56"/>
      <c r="P405" s="56"/>
      <c r="Q405" s="56"/>
      <c r="R405" s="56"/>
      <c r="S405" s="56"/>
      <c r="T405" s="56"/>
      <c r="U405" s="56"/>
      <c r="V405" s="56"/>
      <c r="W405" s="56"/>
      <c r="X405" s="56"/>
      <c r="Y405" s="56"/>
    </row>
    <row r="406" spans="1:25" ht="15.75" customHeight="1">
      <c r="A406" s="55"/>
      <c r="B406" s="56"/>
      <c r="C406" s="55"/>
      <c r="D406" s="55"/>
      <c r="E406" s="56"/>
      <c r="F406" s="56"/>
      <c r="G406" s="56"/>
      <c r="H406" s="56"/>
      <c r="I406" s="56"/>
      <c r="J406" s="56"/>
      <c r="K406" s="56"/>
      <c r="L406" s="56"/>
      <c r="M406" s="56"/>
      <c r="N406" s="56"/>
      <c r="O406" s="56"/>
      <c r="P406" s="56"/>
      <c r="Q406" s="56"/>
      <c r="R406" s="56"/>
      <c r="S406" s="56"/>
      <c r="T406" s="56"/>
      <c r="U406" s="56"/>
      <c r="V406" s="56"/>
      <c r="W406" s="56"/>
      <c r="X406" s="56"/>
      <c r="Y406" s="56"/>
    </row>
    <row r="407" spans="1:25" ht="15.75" customHeight="1">
      <c r="A407" s="55"/>
      <c r="B407" s="56"/>
      <c r="C407" s="55"/>
      <c r="D407" s="55"/>
      <c r="E407" s="56"/>
      <c r="F407" s="56"/>
      <c r="G407" s="56"/>
      <c r="H407" s="56"/>
      <c r="I407" s="56"/>
      <c r="J407" s="56"/>
      <c r="K407" s="56"/>
      <c r="L407" s="56"/>
      <c r="M407" s="56"/>
      <c r="N407" s="56"/>
      <c r="O407" s="56"/>
      <c r="P407" s="56"/>
      <c r="Q407" s="56"/>
      <c r="R407" s="56"/>
      <c r="S407" s="56"/>
      <c r="T407" s="56"/>
      <c r="U407" s="56"/>
      <c r="V407" s="56"/>
      <c r="W407" s="56"/>
      <c r="X407" s="56"/>
      <c r="Y407" s="56"/>
    </row>
    <row r="408" spans="1:25" ht="15.75" customHeight="1">
      <c r="A408" s="55"/>
      <c r="B408" s="56"/>
      <c r="C408" s="55"/>
      <c r="D408" s="55"/>
      <c r="E408" s="56"/>
      <c r="F408" s="56"/>
      <c r="G408" s="56"/>
      <c r="H408" s="56"/>
      <c r="I408" s="56"/>
      <c r="J408" s="56"/>
      <c r="K408" s="56"/>
      <c r="L408" s="56"/>
      <c r="M408" s="56"/>
      <c r="N408" s="56"/>
      <c r="O408" s="56"/>
      <c r="P408" s="56"/>
      <c r="Q408" s="56"/>
      <c r="R408" s="56"/>
      <c r="S408" s="56"/>
      <c r="T408" s="56"/>
      <c r="U408" s="56"/>
      <c r="V408" s="56"/>
      <c r="W408" s="56"/>
      <c r="X408" s="56"/>
      <c r="Y408" s="56"/>
    </row>
    <row r="409" spans="1:25" ht="15.75" customHeight="1">
      <c r="A409" s="55"/>
      <c r="B409" s="56"/>
      <c r="C409" s="55"/>
      <c r="D409" s="55"/>
      <c r="E409" s="56"/>
      <c r="F409" s="56"/>
      <c r="G409" s="56"/>
      <c r="H409" s="56"/>
      <c r="I409" s="56"/>
      <c r="J409" s="56"/>
      <c r="K409" s="56"/>
      <c r="L409" s="56"/>
      <c r="M409" s="56"/>
      <c r="N409" s="56"/>
      <c r="O409" s="56"/>
      <c r="P409" s="56"/>
      <c r="Q409" s="56"/>
      <c r="R409" s="56"/>
      <c r="S409" s="56"/>
      <c r="T409" s="56"/>
      <c r="U409" s="56"/>
      <c r="V409" s="56"/>
      <c r="W409" s="56"/>
      <c r="X409" s="56"/>
      <c r="Y409" s="56"/>
    </row>
    <row r="410" spans="1:25" ht="15.75" customHeight="1">
      <c r="A410" s="55"/>
      <c r="B410" s="56"/>
      <c r="C410" s="55"/>
      <c r="D410" s="55"/>
      <c r="E410" s="56"/>
      <c r="F410" s="56"/>
      <c r="G410" s="56"/>
      <c r="H410" s="56"/>
      <c r="I410" s="56"/>
      <c r="J410" s="56"/>
      <c r="K410" s="56"/>
      <c r="L410" s="56"/>
      <c r="M410" s="56"/>
      <c r="N410" s="56"/>
      <c r="O410" s="56"/>
      <c r="P410" s="56"/>
      <c r="Q410" s="56"/>
      <c r="R410" s="56"/>
      <c r="S410" s="56"/>
      <c r="T410" s="56"/>
      <c r="U410" s="56"/>
      <c r="V410" s="56"/>
      <c r="W410" s="56"/>
      <c r="X410" s="56"/>
      <c r="Y410" s="56"/>
    </row>
    <row r="411" spans="1:25" ht="15.75" customHeight="1">
      <c r="A411" s="55"/>
      <c r="B411" s="56"/>
      <c r="C411" s="55"/>
      <c r="D411" s="55"/>
      <c r="E411" s="56"/>
      <c r="F411" s="56"/>
      <c r="G411" s="56"/>
      <c r="H411" s="56"/>
      <c r="I411" s="56"/>
      <c r="J411" s="56"/>
      <c r="K411" s="56"/>
      <c r="L411" s="56"/>
      <c r="M411" s="56"/>
      <c r="N411" s="56"/>
      <c r="O411" s="56"/>
      <c r="P411" s="56"/>
      <c r="Q411" s="56"/>
      <c r="R411" s="56"/>
      <c r="S411" s="56"/>
      <c r="T411" s="56"/>
      <c r="U411" s="56"/>
      <c r="V411" s="56"/>
      <c r="W411" s="56"/>
      <c r="X411" s="56"/>
      <c r="Y411" s="56"/>
    </row>
    <row r="412" spans="1:25" ht="15.75" customHeight="1">
      <c r="A412" s="55"/>
      <c r="B412" s="56"/>
      <c r="C412" s="55"/>
      <c r="D412" s="55"/>
      <c r="E412" s="56"/>
      <c r="F412" s="56"/>
      <c r="G412" s="56"/>
      <c r="H412" s="56"/>
      <c r="I412" s="56"/>
      <c r="J412" s="56"/>
      <c r="K412" s="56"/>
      <c r="L412" s="56"/>
      <c r="M412" s="56"/>
      <c r="N412" s="56"/>
      <c r="O412" s="56"/>
      <c r="P412" s="56"/>
      <c r="Q412" s="56"/>
      <c r="R412" s="56"/>
      <c r="S412" s="56"/>
      <c r="T412" s="56"/>
      <c r="U412" s="56"/>
      <c r="V412" s="56"/>
      <c r="W412" s="56"/>
      <c r="X412" s="56"/>
      <c r="Y412" s="56"/>
    </row>
    <row r="413" spans="1:25" ht="15.75" customHeight="1">
      <c r="A413" s="55"/>
      <c r="B413" s="56"/>
      <c r="C413" s="55"/>
      <c r="D413" s="55"/>
      <c r="E413" s="56"/>
      <c r="F413" s="56"/>
      <c r="G413" s="56"/>
      <c r="H413" s="56"/>
      <c r="I413" s="56"/>
      <c r="J413" s="56"/>
      <c r="K413" s="56"/>
      <c r="L413" s="56"/>
      <c r="M413" s="56"/>
      <c r="N413" s="56"/>
      <c r="O413" s="56"/>
      <c r="P413" s="56"/>
      <c r="Q413" s="56"/>
      <c r="R413" s="56"/>
      <c r="S413" s="56"/>
      <c r="T413" s="56"/>
      <c r="U413" s="56"/>
      <c r="V413" s="56"/>
      <c r="W413" s="56"/>
      <c r="X413" s="56"/>
      <c r="Y413" s="56"/>
    </row>
    <row r="414" spans="1:25" ht="15.75" customHeight="1">
      <c r="A414" s="55"/>
      <c r="B414" s="56"/>
      <c r="C414" s="55"/>
      <c r="D414" s="55"/>
      <c r="E414" s="56"/>
      <c r="F414" s="56"/>
      <c r="G414" s="56"/>
      <c r="H414" s="56"/>
      <c r="I414" s="56"/>
      <c r="J414" s="56"/>
      <c r="K414" s="56"/>
      <c r="L414" s="56"/>
      <c r="M414" s="56"/>
      <c r="N414" s="56"/>
      <c r="O414" s="56"/>
      <c r="P414" s="56"/>
      <c r="Q414" s="56"/>
      <c r="R414" s="56"/>
      <c r="S414" s="56"/>
      <c r="T414" s="56"/>
      <c r="U414" s="56"/>
      <c r="V414" s="56"/>
      <c r="W414" s="56"/>
      <c r="X414" s="56"/>
      <c r="Y414" s="56"/>
    </row>
    <row r="415" spans="1:25" ht="15.75" customHeight="1">
      <c r="A415" s="55"/>
      <c r="B415" s="56"/>
      <c r="C415" s="55"/>
      <c r="D415" s="55"/>
      <c r="E415" s="56"/>
      <c r="F415" s="56"/>
      <c r="G415" s="56"/>
      <c r="H415" s="56"/>
      <c r="I415" s="56"/>
      <c r="J415" s="56"/>
      <c r="K415" s="56"/>
      <c r="L415" s="56"/>
      <c r="M415" s="56"/>
      <c r="N415" s="56"/>
      <c r="O415" s="56"/>
      <c r="P415" s="56"/>
      <c r="Q415" s="56"/>
      <c r="R415" s="56"/>
      <c r="S415" s="56"/>
      <c r="T415" s="56"/>
      <c r="U415" s="56"/>
      <c r="V415" s="56"/>
      <c r="W415" s="56"/>
      <c r="X415" s="56"/>
      <c r="Y415" s="56"/>
    </row>
    <row r="416" spans="1:25" ht="15.75" customHeight="1">
      <c r="A416" s="55"/>
      <c r="B416" s="56"/>
      <c r="C416" s="55"/>
      <c r="D416" s="55"/>
      <c r="E416" s="56"/>
      <c r="F416" s="56"/>
      <c r="G416" s="56"/>
      <c r="H416" s="56"/>
      <c r="I416" s="56"/>
      <c r="J416" s="56"/>
      <c r="K416" s="56"/>
      <c r="L416" s="56"/>
      <c r="M416" s="56"/>
      <c r="N416" s="56"/>
      <c r="O416" s="56"/>
      <c r="P416" s="56"/>
      <c r="Q416" s="56"/>
      <c r="R416" s="56"/>
      <c r="S416" s="56"/>
      <c r="T416" s="56"/>
      <c r="U416" s="56"/>
      <c r="V416" s="56"/>
      <c r="W416" s="56"/>
      <c r="X416" s="56"/>
      <c r="Y416" s="56"/>
    </row>
    <row r="417" spans="1:25" ht="15.75" customHeight="1">
      <c r="A417" s="55"/>
      <c r="B417" s="56"/>
      <c r="C417" s="55"/>
      <c r="D417" s="55"/>
      <c r="E417" s="56"/>
      <c r="F417" s="56"/>
      <c r="G417" s="56"/>
      <c r="H417" s="56"/>
      <c r="I417" s="56"/>
      <c r="J417" s="56"/>
      <c r="K417" s="56"/>
      <c r="L417" s="56"/>
      <c r="M417" s="56"/>
      <c r="N417" s="56"/>
      <c r="O417" s="56"/>
      <c r="P417" s="56"/>
      <c r="Q417" s="56"/>
      <c r="R417" s="56"/>
      <c r="S417" s="56"/>
      <c r="T417" s="56"/>
      <c r="U417" s="56"/>
      <c r="V417" s="56"/>
      <c r="W417" s="56"/>
      <c r="X417" s="56"/>
      <c r="Y417" s="56"/>
    </row>
    <row r="418" spans="1:25" ht="15.75" customHeight="1">
      <c r="A418" s="55"/>
      <c r="B418" s="56"/>
      <c r="C418" s="55"/>
      <c r="D418" s="55"/>
      <c r="E418" s="56"/>
      <c r="F418" s="56"/>
      <c r="G418" s="56"/>
      <c r="H418" s="56"/>
      <c r="I418" s="56"/>
      <c r="J418" s="56"/>
      <c r="K418" s="56"/>
      <c r="L418" s="56"/>
      <c r="M418" s="56"/>
      <c r="N418" s="56"/>
      <c r="O418" s="56"/>
      <c r="P418" s="56"/>
      <c r="Q418" s="56"/>
      <c r="R418" s="56"/>
      <c r="S418" s="56"/>
      <c r="T418" s="56"/>
      <c r="U418" s="56"/>
      <c r="V418" s="56"/>
      <c r="W418" s="56"/>
      <c r="X418" s="56"/>
      <c r="Y418" s="56"/>
    </row>
    <row r="419" spans="1:25" ht="15.75" customHeight="1">
      <c r="A419" s="55"/>
      <c r="B419" s="56"/>
      <c r="C419" s="55"/>
      <c r="D419" s="55"/>
      <c r="E419" s="56"/>
      <c r="F419" s="56"/>
      <c r="G419" s="56"/>
      <c r="H419" s="56"/>
      <c r="I419" s="56"/>
      <c r="J419" s="56"/>
      <c r="K419" s="56"/>
      <c r="L419" s="56"/>
      <c r="M419" s="56"/>
      <c r="N419" s="56"/>
      <c r="O419" s="56"/>
      <c r="P419" s="56"/>
      <c r="Q419" s="56"/>
      <c r="R419" s="56"/>
      <c r="S419" s="56"/>
      <c r="T419" s="56"/>
      <c r="U419" s="56"/>
      <c r="V419" s="56"/>
      <c r="W419" s="56"/>
      <c r="X419" s="56"/>
      <c r="Y419" s="56"/>
    </row>
    <row r="420" spans="1:25" ht="15.75" customHeight="1">
      <c r="A420" s="55"/>
      <c r="B420" s="56"/>
      <c r="C420" s="55"/>
      <c r="D420" s="55"/>
      <c r="E420" s="56"/>
      <c r="F420" s="56"/>
      <c r="G420" s="56"/>
      <c r="H420" s="56"/>
      <c r="I420" s="56"/>
      <c r="J420" s="56"/>
      <c r="K420" s="56"/>
      <c r="L420" s="56"/>
      <c r="M420" s="56"/>
      <c r="N420" s="56"/>
      <c r="O420" s="56"/>
      <c r="P420" s="56"/>
      <c r="Q420" s="56"/>
      <c r="R420" s="56"/>
      <c r="S420" s="56"/>
      <c r="T420" s="56"/>
      <c r="U420" s="56"/>
      <c r="V420" s="56"/>
      <c r="W420" s="56"/>
      <c r="X420" s="56"/>
      <c r="Y420" s="56"/>
    </row>
    <row r="421" spans="1:25" ht="15.75" customHeight="1">
      <c r="A421" s="55"/>
      <c r="B421" s="56"/>
      <c r="C421" s="55"/>
      <c r="D421" s="55"/>
      <c r="E421" s="56"/>
      <c r="F421" s="56"/>
      <c r="G421" s="56"/>
      <c r="H421" s="56"/>
      <c r="I421" s="56"/>
      <c r="J421" s="56"/>
      <c r="K421" s="56"/>
      <c r="L421" s="56"/>
      <c r="M421" s="56"/>
      <c r="N421" s="56"/>
      <c r="O421" s="56"/>
      <c r="P421" s="56"/>
      <c r="Q421" s="56"/>
      <c r="R421" s="56"/>
      <c r="S421" s="56"/>
      <c r="T421" s="56"/>
      <c r="U421" s="56"/>
      <c r="V421" s="56"/>
      <c r="W421" s="56"/>
      <c r="X421" s="56"/>
      <c r="Y421" s="56"/>
    </row>
    <row r="422" spans="1:25" ht="15.75" customHeight="1">
      <c r="A422" s="55"/>
      <c r="B422" s="56"/>
      <c r="C422" s="55"/>
      <c r="D422" s="55"/>
      <c r="E422" s="56"/>
      <c r="F422" s="56"/>
      <c r="G422" s="56"/>
      <c r="H422" s="56"/>
      <c r="I422" s="56"/>
      <c r="J422" s="56"/>
      <c r="K422" s="56"/>
      <c r="L422" s="56"/>
      <c r="M422" s="56"/>
      <c r="N422" s="56"/>
      <c r="O422" s="56"/>
      <c r="P422" s="56"/>
      <c r="Q422" s="56"/>
      <c r="R422" s="56"/>
      <c r="S422" s="56"/>
      <c r="T422" s="56"/>
      <c r="U422" s="56"/>
      <c r="V422" s="56"/>
      <c r="W422" s="56"/>
      <c r="X422" s="56"/>
      <c r="Y422" s="56"/>
    </row>
    <row r="423" spans="1:25" ht="15.75" customHeight="1">
      <c r="A423" s="55"/>
      <c r="B423" s="56"/>
      <c r="C423" s="55"/>
      <c r="D423" s="55"/>
      <c r="E423" s="56"/>
      <c r="F423" s="56"/>
      <c r="G423" s="56"/>
      <c r="H423" s="56"/>
      <c r="I423" s="56"/>
      <c r="J423" s="56"/>
      <c r="K423" s="56"/>
      <c r="L423" s="56"/>
      <c r="M423" s="56"/>
      <c r="N423" s="56"/>
      <c r="O423" s="56"/>
      <c r="P423" s="56"/>
      <c r="Q423" s="56"/>
      <c r="R423" s="56"/>
      <c r="S423" s="56"/>
      <c r="T423" s="56"/>
      <c r="U423" s="56"/>
      <c r="V423" s="56"/>
      <c r="W423" s="56"/>
      <c r="X423" s="56"/>
      <c r="Y423" s="56"/>
    </row>
    <row r="424" spans="1:25" ht="15.75" customHeight="1">
      <c r="A424" s="55"/>
      <c r="B424" s="56"/>
      <c r="C424" s="55"/>
      <c r="D424" s="55"/>
      <c r="E424" s="56"/>
      <c r="F424" s="56"/>
      <c r="G424" s="56"/>
      <c r="H424" s="56"/>
      <c r="I424" s="56"/>
      <c r="J424" s="56"/>
      <c r="K424" s="56"/>
      <c r="L424" s="56"/>
      <c r="M424" s="56"/>
      <c r="N424" s="56"/>
      <c r="O424" s="56"/>
      <c r="P424" s="56"/>
      <c r="Q424" s="56"/>
      <c r="R424" s="56"/>
      <c r="S424" s="56"/>
      <c r="T424" s="56"/>
      <c r="U424" s="56"/>
      <c r="V424" s="56"/>
      <c r="W424" s="56"/>
      <c r="X424" s="56"/>
      <c r="Y424" s="56"/>
    </row>
    <row r="425" spans="1:25" ht="15.75" customHeight="1">
      <c r="A425" s="55"/>
      <c r="B425" s="56"/>
      <c r="C425" s="55"/>
      <c r="D425" s="55"/>
      <c r="E425" s="56"/>
      <c r="F425" s="56"/>
      <c r="G425" s="56"/>
      <c r="H425" s="56"/>
      <c r="I425" s="56"/>
      <c r="J425" s="56"/>
      <c r="K425" s="56"/>
      <c r="L425" s="56"/>
      <c r="M425" s="56"/>
      <c r="N425" s="56"/>
      <c r="O425" s="56"/>
      <c r="P425" s="56"/>
      <c r="Q425" s="56"/>
      <c r="R425" s="56"/>
      <c r="S425" s="56"/>
      <c r="T425" s="56"/>
      <c r="U425" s="56"/>
      <c r="V425" s="56"/>
      <c r="W425" s="56"/>
      <c r="X425" s="56"/>
      <c r="Y425" s="56"/>
    </row>
    <row r="426" spans="1:25" ht="15.75" customHeight="1">
      <c r="A426" s="55"/>
      <c r="B426" s="56"/>
      <c r="C426" s="55"/>
      <c r="D426" s="55"/>
      <c r="E426" s="56"/>
      <c r="F426" s="56"/>
      <c r="G426" s="56"/>
      <c r="H426" s="56"/>
      <c r="I426" s="56"/>
      <c r="J426" s="56"/>
      <c r="K426" s="56"/>
      <c r="L426" s="56"/>
      <c r="M426" s="56"/>
      <c r="N426" s="56"/>
      <c r="O426" s="56"/>
      <c r="P426" s="56"/>
      <c r="Q426" s="56"/>
      <c r="R426" s="56"/>
      <c r="S426" s="56"/>
      <c r="T426" s="56"/>
      <c r="U426" s="56"/>
      <c r="V426" s="56"/>
      <c r="W426" s="56"/>
      <c r="X426" s="56"/>
      <c r="Y426" s="56"/>
    </row>
    <row r="427" spans="1:25" ht="15.75" customHeight="1">
      <c r="A427" s="55"/>
      <c r="B427" s="56"/>
      <c r="C427" s="55"/>
      <c r="D427" s="55"/>
      <c r="E427" s="56"/>
      <c r="F427" s="56"/>
      <c r="G427" s="56"/>
      <c r="H427" s="56"/>
      <c r="I427" s="56"/>
      <c r="J427" s="56"/>
      <c r="K427" s="56"/>
      <c r="L427" s="56"/>
      <c r="M427" s="56"/>
      <c r="N427" s="56"/>
      <c r="O427" s="56"/>
      <c r="P427" s="56"/>
      <c r="Q427" s="56"/>
      <c r="R427" s="56"/>
      <c r="S427" s="56"/>
      <c r="T427" s="56"/>
      <c r="U427" s="56"/>
      <c r="V427" s="56"/>
      <c r="W427" s="56"/>
      <c r="X427" s="56"/>
      <c r="Y427" s="56"/>
    </row>
    <row r="428" spans="1:25" ht="15.75" customHeight="1">
      <c r="A428" s="55"/>
      <c r="B428" s="56"/>
      <c r="C428" s="55"/>
      <c r="D428" s="55"/>
      <c r="E428" s="56"/>
      <c r="F428" s="56"/>
      <c r="G428" s="56"/>
      <c r="H428" s="56"/>
      <c r="I428" s="56"/>
      <c r="J428" s="56"/>
      <c r="K428" s="56"/>
      <c r="L428" s="56"/>
      <c r="M428" s="56"/>
      <c r="N428" s="56"/>
      <c r="O428" s="56"/>
      <c r="P428" s="56"/>
      <c r="Q428" s="56"/>
      <c r="R428" s="56"/>
      <c r="S428" s="56"/>
      <c r="T428" s="56"/>
      <c r="U428" s="56"/>
      <c r="V428" s="56"/>
      <c r="W428" s="56"/>
      <c r="X428" s="56"/>
      <c r="Y428" s="56"/>
    </row>
    <row r="429" spans="1:25" ht="15.75" customHeight="1">
      <c r="A429" s="55"/>
      <c r="B429" s="56"/>
      <c r="C429" s="55"/>
      <c r="D429" s="55"/>
      <c r="E429" s="56"/>
      <c r="F429" s="56"/>
      <c r="G429" s="56"/>
      <c r="H429" s="56"/>
      <c r="I429" s="56"/>
      <c r="J429" s="56"/>
      <c r="K429" s="56"/>
      <c r="L429" s="56"/>
      <c r="M429" s="56"/>
      <c r="N429" s="56"/>
      <c r="O429" s="56"/>
      <c r="P429" s="56"/>
      <c r="Q429" s="56"/>
      <c r="R429" s="56"/>
      <c r="S429" s="56"/>
      <c r="T429" s="56"/>
      <c r="U429" s="56"/>
      <c r="V429" s="56"/>
      <c r="W429" s="56"/>
      <c r="X429" s="56"/>
      <c r="Y429" s="56"/>
    </row>
    <row r="430" spans="1:25" ht="15.75" customHeight="1">
      <c r="A430" s="55"/>
      <c r="B430" s="56"/>
      <c r="C430" s="55"/>
      <c r="D430" s="55"/>
      <c r="E430" s="56"/>
      <c r="F430" s="56"/>
      <c r="G430" s="56"/>
      <c r="H430" s="56"/>
      <c r="I430" s="56"/>
      <c r="J430" s="56"/>
      <c r="K430" s="56"/>
      <c r="L430" s="56"/>
      <c r="M430" s="56"/>
      <c r="N430" s="56"/>
      <c r="O430" s="56"/>
      <c r="P430" s="56"/>
      <c r="Q430" s="56"/>
      <c r="R430" s="56"/>
      <c r="S430" s="56"/>
      <c r="T430" s="56"/>
      <c r="U430" s="56"/>
      <c r="V430" s="56"/>
      <c r="W430" s="56"/>
      <c r="X430" s="56"/>
      <c r="Y430" s="56"/>
    </row>
    <row r="431" spans="1:25" ht="15.75" customHeight="1">
      <c r="A431" s="55"/>
      <c r="B431" s="56"/>
      <c r="C431" s="55"/>
      <c r="D431" s="55"/>
      <c r="E431" s="56"/>
      <c r="F431" s="56"/>
      <c r="G431" s="56"/>
      <c r="H431" s="56"/>
      <c r="I431" s="56"/>
      <c r="J431" s="56"/>
      <c r="K431" s="56"/>
      <c r="L431" s="56"/>
      <c r="M431" s="56"/>
      <c r="N431" s="56"/>
      <c r="O431" s="56"/>
      <c r="P431" s="56"/>
      <c r="Q431" s="56"/>
      <c r="R431" s="56"/>
      <c r="S431" s="56"/>
      <c r="T431" s="56"/>
      <c r="U431" s="56"/>
      <c r="V431" s="56"/>
      <c r="W431" s="56"/>
      <c r="X431" s="56"/>
      <c r="Y431" s="56"/>
    </row>
    <row r="432" spans="1:25" ht="15.75" customHeight="1">
      <c r="A432" s="55"/>
      <c r="B432" s="56"/>
      <c r="C432" s="55"/>
      <c r="D432" s="55"/>
      <c r="E432" s="56"/>
      <c r="F432" s="56"/>
      <c r="G432" s="56"/>
      <c r="H432" s="56"/>
      <c r="I432" s="56"/>
      <c r="J432" s="56"/>
      <c r="K432" s="56"/>
      <c r="L432" s="56"/>
      <c r="M432" s="56"/>
      <c r="N432" s="56"/>
      <c r="O432" s="56"/>
      <c r="P432" s="56"/>
      <c r="Q432" s="56"/>
      <c r="R432" s="56"/>
      <c r="S432" s="56"/>
      <c r="T432" s="56"/>
      <c r="U432" s="56"/>
      <c r="V432" s="56"/>
      <c r="W432" s="56"/>
      <c r="X432" s="56"/>
      <c r="Y432" s="56"/>
    </row>
    <row r="433" spans="1:25" ht="15.75" customHeight="1">
      <c r="A433" s="55"/>
      <c r="B433" s="56"/>
      <c r="C433" s="55"/>
      <c r="D433" s="55"/>
      <c r="E433" s="56"/>
      <c r="F433" s="56"/>
      <c r="G433" s="56"/>
      <c r="H433" s="56"/>
      <c r="I433" s="56"/>
      <c r="J433" s="56"/>
      <c r="K433" s="56"/>
      <c r="L433" s="56"/>
      <c r="M433" s="56"/>
      <c r="N433" s="56"/>
      <c r="O433" s="56"/>
      <c r="P433" s="56"/>
      <c r="Q433" s="56"/>
      <c r="R433" s="56"/>
      <c r="S433" s="56"/>
      <c r="T433" s="56"/>
      <c r="U433" s="56"/>
      <c r="V433" s="56"/>
      <c r="W433" s="56"/>
      <c r="X433" s="56"/>
      <c r="Y433" s="56"/>
    </row>
    <row r="434" spans="1:25" ht="15.75" customHeight="1">
      <c r="A434" s="55"/>
      <c r="B434" s="56"/>
      <c r="C434" s="55"/>
      <c r="D434" s="55"/>
      <c r="E434" s="56"/>
      <c r="F434" s="56"/>
      <c r="G434" s="56"/>
      <c r="H434" s="56"/>
      <c r="I434" s="56"/>
      <c r="J434" s="56"/>
      <c r="K434" s="56"/>
      <c r="L434" s="56"/>
      <c r="M434" s="56"/>
      <c r="N434" s="56"/>
      <c r="O434" s="56"/>
      <c r="P434" s="56"/>
      <c r="Q434" s="56"/>
      <c r="R434" s="56"/>
      <c r="S434" s="56"/>
      <c r="T434" s="56"/>
      <c r="U434" s="56"/>
      <c r="V434" s="56"/>
      <c r="W434" s="56"/>
      <c r="X434" s="56"/>
      <c r="Y434" s="56"/>
    </row>
    <row r="435" spans="1:25" ht="15.75" customHeight="1">
      <c r="A435" s="55"/>
      <c r="B435" s="56"/>
      <c r="C435" s="55"/>
      <c r="D435" s="55"/>
      <c r="E435" s="56"/>
      <c r="F435" s="56"/>
      <c r="G435" s="56"/>
      <c r="H435" s="56"/>
      <c r="I435" s="56"/>
      <c r="J435" s="56"/>
      <c r="K435" s="56"/>
      <c r="L435" s="56"/>
      <c r="M435" s="56"/>
      <c r="N435" s="56"/>
      <c r="O435" s="56"/>
      <c r="P435" s="56"/>
      <c r="Q435" s="56"/>
      <c r="R435" s="56"/>
      <c r="S435" s="56"/>
      <c r="T435" s="56"/>
      <c r="U435" s="56"/>
      <c r="V435" s="56"/>
      <c r="W435" s="56"/>
      <c r="X435" s="56"/>
      <c r="Y435" s="56"/>
    </row>
    <row r="436" spans="1:25" ht="15.75" customHeight="1">
      <c r="A436" s="55"/>
      <c r="B436" s="56"/>
      <c r="C436" s="55"/>
      <c r="D436" s="55"/>
      <c r="E436" s="56"/>
      <c r="F436" s="56"/>
      <c r="G436" s="56"/>
      <c r="H436" s="56"/>
      <c r="I436" s="56"/>
      <c r="J436" s="56"/>
      <c r="K436" s="56"/>
      <c r="L436" s="56"/>
      <c r="M436" s="56"/>
      <c r="N436" s="56"/>
      <c r="O436" s="56"/>
      <c r="P436" s="56"/>
      <c r="Q436" s="56"/>
      <c r="R436" s="56"/>
      <c r="S436" s="56"/>
      <c r="T436" s="56"/>
      <c r="U436" s="56"/>
      <c r="V436" s="56"/>
      <c r="W436" s="56"/>
      <c r="X436" s="56"/>
      <c r="Y436" s="56"/>
    </row>
    <row r="437" spans="1:25" ht="15.75" customHeight="1">
      <c r="A437" s="55"/>
      <c r="B437" s="56"/>
      <c r="C437" s="55"/>
      <c r="D437" s="55"/>
      <c r="E437" s="56"/>
      <c r="F437" s="56"/>
      <c r="G437" s="56"/>
      <c r="H437" s="56"/>
      <c r="I437" s="56"/>
      <c r="J437" s="56"/>
      <c r="K437" s="56"/>
      <c r="L437" s="56"/>
      <c r="M437" s="56"/>
      <c r="N437" s="56"/>
      <c r="O437" s="56"/>
      <c r="P437" s="56"/>
      <c r="Q437" s="56"/>
      <c r="R437" s="56"/>
      <c r="S437" s="56"/>
      <c r="T437" s="56"/>
      <c r="U437" s="56"/>
      <c r="V437" s="56"/>
      <c r="W437" s="56"/>
      <c r="X437" s="56"/>
      <c r="Y437" s="56"/>
    </row>
    <row r="438" spans="1:25" ht="15.75" customHeight="1">
      <c r="A438" s="55"/>
      <c r="B438" s="56"/>
      <c r="C438" s="55"/>
      <c r="D438" s="55"/>
      <c r="E438" s="56"/>
      <c r="F438" s="56"/>
      <c r="G438" s="56"/>
      <c r="H438" s="56"/>
      <c r="I438" s="56"/>
      <c r="J438" s="56"/>
      <c r="K438" s="56"/>
      <c r="L438" s="56"/>
      <c r="M438" s="56"/>
      <c r="N438" s="56"/>
      <c r="O438" s="56"/>
      <c r="P438" s="56"/>
      <c r="Q438" s="56"/>
      <c r="R438" s="56"/>
      <c r="S438" s="56"/>
      <c r="T438" s="56"/>
      <c r="U438" s="56"/>
      <c r="V438" s="56"/>
      <c r="W438" s="56"/>
      <c r="X438" s="56"/>
      <c r="Y438" s="56"/>
    </row>
    <row r="439" spans="1:25" ht="15.75" customHeight="1">
      <c r="A439" s="55"/>
      <c r="B439" s="56"/>
      <c r="C439" s="55"/>
      <c r="D439" s="55"/>
      <c r="E439" s="56"/>
      <c r="F439" s="56"/>
      <c r="G439" s="56"/>
      <c r="H439" s="56"/>
      <c r="I439" s="56"/>
      <c r="J439" s="56"/>
      <c r="K439" s="56"/>
      <c r="L439" s="56"/>
      <c r="M439" s="56"/>
      <c r="N439" s="56"/>
      <c r="O439" s="56"/>
      <c r="P439" s="56"/>
      <c r="Q439" s="56"/>
      <c r="R439" s="56"/>
      <c r="S439" s="56"/>
      <c r="T439" s="56"/>
      <c r="U439" s="56"/>
      <c r="V439" s="56"/>
      <c r="W439" s="56"/>
      <c r="X439" s="56"/>
      <c r="Y439" s="56"/>
    </row>
    <row r="440" spans="1:25" ht="15.75" customHeight="1">
      <c r="A440" s="55"/>
      <c r="B440" s="56"/>
      <c r="C440" s="55"/>
      <c r="D440" s="55"/>
      <c r="E440" s="56"/>
      <c r="F440" s="56"/>
      <c r="G440" s="56"/>
      <c r="H440" s="56"/>
      <c r="I440" s="56"/>
      <c r="J440" s="56"/>
      <c r="K440" s="56"/>
      <c r="L440" s="56"/>
      <c r="M440" s="56"/>
      <c r="N440" s="56"/>
      <c r="O440" s="56"/>
      <c r="P440" s="56"/>
      <c r="Q440" s="56"/>
      <c r="R440" s="56"/>
      <c r="S440" s="56"/>
      <c r="T440" s="56"/>
      <c r="U440" s="56"/>
      <c r="V440" s="56"/>
      <c r="W440" s="56"/>
      <c r="X440" s="56"/>
      <c r="Y440" s="56"/>
    </row>
    <row r="441" spans="1:25" ht="15.75" customHeight="1">
      <c r="A441" s="55"/>
      <c r="B441" s="56"/>
      <c r="C441" s="55"/>
      <c r="D441" s="55"/>
      <c r="E441" s="56"/>
      <c r="F441" s="56"/>
      <c r="G441" s="56"/>
      <c r="H441" s="56"/>
      <c r="I441" s="56"/>
      <c r="J441" s="56"/>
      <c r="K441" s="56"/>
      <c r="L441" s="56"/>
      <c r="M441" s="56"/>
      <c r="N441" s="56"/>
      <c r="O441" s="56"/>
      <c r="P441" s="56"/>
      <c r="Q441" s="56"/>
      <c r="R441" s="56"/>
      <c r="S441" s="56"/>
      <c r="T441" s="56"/>
      <c r="U441" s="56"/>
      <c r="V441" s="56"/>
      <c r="W441" s="56"/>
      <c r="X441" s="56"/>
      <c r="Y441" s="56"/>
    </row>
    <row r="442" spans="1:25" ht="15.75" customHeight="1">
      <c r="A442" s="55"/>
      <c r="B442" s="56"/>
      <c r="C442" s="55"/>
      <c r="D442" s="55"/>
      <c r="E442" s="56"/>
      <c r="F442" s="56"/>
      <c r="G442" s="56"/>
      <c r="H442" s="56"/>
      <c r="I442" s="56"/>
      <c r="J442" s="56"/>
      <c r="K442" s="56"/>
      <c r="L442" s="56"/>
      <c r="M442" s="56"/>
      <c r="N442" s="56"/>
      <c r="O442" s="56"/>
      <c r="P442" s="56"/>
      <c r="Q442" s="56"/>
      <c r="R442" s="56"/>
      <c r="S442" s="56"/>
      <c r="T442" s="56"/>
      <c r="U442" s="56"/>
      <c r="V442" s="56"/>
      <c r="W442" s="56"/>
      <c r="X442" s="56"/>
      <c r="Y442" s="56"/>
    </row>
    <row r="443" spans="1:25" ht="15.75" customHeight="1">
      <c r="A443" s="55"/>
      <c r="B443" s="56"/>
      <c r="C443" s="55"/>
      <c r="D443" s="55"/>
      <c r="E443" s="56"/>
      <c r="F443" s="56"/>
      <c r="G443" s="56"/>
      <c r="H443" s="56"/>
      <c r="I443" s="56"/>
      <c r="J443" s="56"/>
      <c r="K443" s="56"/>
      <c r="L443" s="56"/>
      <c r="M443" s="56"/>
      <c r="N443" s="56"/>
      <c r="O443" s="56"/>
      <c r="P443" s="56"/>
      <c r="Q443" s="56"/>
      <c r="R443" s="56"/>
      <c r="S443" s="56"/>
      <c r="T443" s="56"/>
      <c r="U443" s="56"/>
      <c r="V443" s="56"/>
      <c r="W443" s="56"/>
      <c r="X443" s="56"/>
      <c r="Y443" s="56"/>
    </row>
    <row r="444" spans="1:25" ht="15.75" customHeight="1">
      <c r="A444" s="55"/>
      <c r="B444" s="56"/>
      <c r="C444" s="55"/>
      <c r="D444" s="55"/>
      <c r="E444" s="56"/>
      <c r="F444" s="56"/>
      <c r="G444" s="56"/>
      <c r="H444" s="56"/>
      <c r="I444" s="56"/>
      <c r="J444" s="56"/>
      <c r="K444" s="56"/>
      <c r="L444" s="56"/>
      <c r="M444" s="56"/>
      <c r="N444" s="56"/>
      <c r="O444" s="56"/>
      <c r="P444" s="56"/>
      <c r="Q444" s="56"/>
      <c r="R444" s="56"/>
      <c r="S444" s="56"/>
      <c r="T444" s="56"/>
      <c r="U444" s="56"/>
      <c r="V444" s="56"/>
      <c r="W444" s="56"/>
      <c r="X444" s="56"/>
      <c r="Y444" s="56"/>
    </row>
    <row r="445" spans="1:25" ht="15.75" customHeight="1">
      <c r="A445" s="55"/>
      <c r="B445" s="56"/>
      <c r="C445" s="55"/>
      <c r="D445" s="55"/>
      <c r="E445" s="56"/>
      <c r="F445" s="56"/>
      <c r="G445" s="56"/>
      <c r="H445" s="56"/>
      <c r="I445" s="56"/>
      <c r="J445" s="56"/>
      <c r="K445" s="56"/>
      <c r="L445" s="56"/>
      <c r="M445" s="56"/>
      <c r="N445" s="56"/>
      <c r="O445" s="56"/>
      <c r="P445" s="56"/>
      <c r="Q445" s="56"/>
      <c r="R445" s="56"/>
      <c r="S445" s="56"/>
      <c r="T445" s="56"/>
      <c r="U445" s="56"/>
      <c r="V445" s="56"/>
      <c r="W445" s="56"/>
      <c r="X445" s="56"/>
      <c r="Y445" s="56"/>
    </row>
    <row r="446" spans="1:25" ht="15.75" customHeight="1">
      <c r="A446" s="55"/>
      <c r="B446" s="56"/>
      <c r="C446" s="55"/>
      <c r="D446" s="55"/>
      <c r="E446" s="56"/>
      <c r="F446" s="56"/>
      <c r="G446" s="56"/>
      <c r="H446" s="56"/>
      <c r="I446" s="56"/>
      <c r="J446" s="56"/>
      <c r="K446" s="56"/>
      <c r="L446" s="56"/>
      <c r="M446" s="56"/>
      <c r="N446" s="56"/>
      <c r="O446" s="56"/>
      <c r="P446" s="56"/>
      <c r="Q446" s="56"/>
      <c r="R446" s="56"/>
      <c r="S446" s="56"/>
      <c r="T446" s="56"/>
      <c r="U446" s="56"/>
      <c r="V446" s="56"/>
      <c r="W446" s="56"/>
      <c r="X446" s="56"/>
      <c r="Y446" s="56"/>
    </row>
    <row r="447" spans="1:25" ht="15.75" customHeight="1">
      <c r="A447" s="55"/>
      <c r="B447" s="56"/>
      <c r="C447" s="55"/>
      <c r="D447" s="55"/>
      <c r="E447" s="56"/>
      <c r="F447" s="56"/>
      <c r="G447" s="56"/>
      <c r="H447" s="56"/>
      <c r="I447" s="56"/>
      <c r="J447" s="56"/>
      <c r="K447" s="56"/>
      <c r="L447" s="56"/>
      <c r="M447" s="56"/>
      <c r="N447" s="56"/>
      <c r="O447" s="56"/>
      <c r="P447" s="56"/>
      <c r="Q447" s="56"/>
      <c r="R447" s="56"/>
      <c r="S447" s="56"/>
      <c r="T447" s="56"/>
      <c r="U447" s="56"/>
      <c r="V447" s="56"/>
      <c r="W447" s="56"/>
      <c r="X447" s="56"/>
      <c r="Y447" s="56"/>
    </row>
    <row r="448" spans="1:25" ht="15.75" customHeight="1">
      <c r="A448" s="55"/>
      <c r="B448" s="56"/>
      <c r="C448" s="55"/>
      <c r="D448" s="55"/>
      <c r="E448" s="56"/>
      <c r="F448" s="56"/>
      <c r="G448" s="56"/>
      <c r="H448" s="56"/>
      <c r="I448" s="56"/>
      <c r="J448" s="56"/>
      <c r="K448" s="56"/>
      <c r="L448" s="56"/>
      <c r="M448" s="56"/>
      <c r="N448" s="56"/>
      <c r="O448" s="56"/>
      <c r="P448" s="56"/>
      <c r="Q448" s="56"/>
      <c r="R448" s="56"/>
      <c r="S448" s="56"/>
      <c r="T448" s="56"/>
      <c r="U448" s="56"/>
      <c r="V448" s="56"/>
      <c r="W448" s="56"/>
      <c r="X448" s="56"/>
      <c r="Y448" s="56"/>
    </row>
    <row r="449" spans="1:25" ht="15.75" customHeight="1">
      <c r="A449" s="55"/>
      <c r="B449" s="56"/>
      <c r="C449" s="55"/>
      <c r="D449" s="55"/>
      <c r="E449" s="56"/>
      <c r="F449" s="56"/>
      <c r="G449" s="56"/>
      <c r="H449" s="56"/>
      <c r="I449" s="56"/>
      <c r="J449" s="56"/>
      <c r="K449" s="56"/>
      <c r="L449" s="56"/>
      <c r="M449" s="56"/>
      <c r="N449" s="56"/>
      <c r="O449" s="56"/>
      <c r="P449" s="56"/>
      <c r="Q449" s="56"/>
      <c r="R449" s="56"/>
      <c r="S449" s="56"/>
      <c r="T449" s="56"/>
      <c r="U449" s="56"/>
      <c r="V449" s="56"/>
      <c r="W449" s="56"/>
      <c r="X449" s="56"/>
      <c r="Y449" s="56"/>
    </row>
    <row r="450" spans="1:25" ht="15.75" customHeight="1">
      <c r="A450" s="55"/>
      <c r="B450" s="56"/>
      <c r="C450" s="55"/>
      <c r="D450" s="55"/>
      <c r="E450" s="56"/>
      <c r="F450" s="56"/>
      <c r="G450" s="56"/>
      <c r="H450" s="56"/>
      <c r="I450" s="56"/>
      <c r="J450" s="56"/>
      <c r="K450" s="56"/>
      <c r="L450" s="56"/>
      <c r="M450" s="56"/>
      <c r="N450" s="56"/>
      <c r="O450" s="56"/>
      <c r="P450" s="56"/>
      <c r="Q450" s="56"/>
      <c r="R450" s="56"/>
      <c r="S450" s="56"/>
      <c r="T450" s="56"/>
      <c r="U450" s="56"/>
      <c r="V450" s="56"/>
      <c r="W450" s="56"/>
      <c r="X450" s="56"/>
      <c r="Y450" s="56"/>
    </row>
    <row r="451" spans="1:25" ht="15.75" customHeight="1">
      <c r="A451" s="55"/>
      <c r="B451" s="56"/>
      <c r="C451" s="55"/>
      <c r="D451" s="55"/>
      <c r="E451" s="56"/>
      <c r="F451" s="56"/>
      <c r="G451" s="56"/>
      <c r="H451" s="56"/>
      <c r="I451" s="56"/>
      <c r="J451" s="56"/>
      <c r="K451" s="56"/>
      <c r="L451" s="56"/>
      <c r="M451" s="56"/>
      <c r="N451" s="56"/>
      <c r="O451" s="56"/>
      <c r="P451" s="56"/>
      <c r="Q451" s="56"/>
      <c r="R451" s="56"/>
      <c r="S451" s="56"/>
      <c r="T451" s="56"/>
      <c r="U451" s="56"/>
      <c r="V451" s="56"/>
      <c r="W451" s="56"/>
      <c r="X451" s="56"/>
      <c r="Y451" s="56"/>
    </row>
    <row r="452" spans="1:25" ht="15.75" customHeight="1">
      <c r="A452" s="55"/>
      <c r="B452" s="56"/>
      <c r="C452" s="55"/>
      <c r="D452" s="55"/>
      <c r="E452" s="56"/>
      <c r="F452" s="56"/>
      <c r="G452" s="56"/>
      <c r="H452" s="56"/>
      <c r="I452" s="56"/>
      <c r="J452" s="56"/>
      <c r="K452" s="56"/>
      <c r="L452" s="56"/>
      <c r="M452" s="56"/>
      <c r="N452" s="56"/>
      <c r="O452" s="56"/>
      <c r="P452" s="56"/>
      <c r="Q452" s="56"/>
      <c r="R452" s="56"/>
      <c r="S452" s="56"/>
      <c r="T452" s="56"/>
      <c r="U452" s="56"/>
      <c r="V452" s="56"/>
      <c r="W452" s="56"/>
      <c r="X452" s="56"/>
      <c r="Y452" s="56"/>
    </row>
    <row r="453" spans="1:25" ht="15.75" customHeight="1">
      <c r="A453" s="55"/>
      <c r="B453" s="56"/>
      <c r="C453" s="55"/>
      <c r="D453" s="55"/>
      <c r="E453" s="56"/>
      <c r="F453" s="56"/>
      <c r="G453" s="56"/>
      <c r="H453" s="56"/>
      <c r="I453" s="56"/>
      <c r="J453" s="56"/>
      <c r="K453" s="56"/>
      <c r="L453" s="56"/>
      <c r="M453" s="56"/>
      <c r="N453" s="56"/>
      <c r="O453" s="56"/>
      <c r="P453" s="56"/>
      <c r="Q453" s="56"/>
      <c r="R453" s="56"/>
      <c r="S453" s="56"/>
      <c r="T453" s="56"/>
      <c r="U453" s="56"/>
      <c r="V453" s="56"/>
      <c r="W453" s="56"/>
      <c r="X453" s="56"/>
      <c r="Y453" s="56"/>
    </row>
    <row r="454" spans="1:25" ht="15.75" customHeight="1">
      <c r="A454" s="55"/>
      <c r="B454" s="56"/>
      <c r="C454" s="55"/>
      <c r="D454" s="55"/>
      <c r="E454" s="56"/>
      <c r="F454" s="56"/>
      <c r="G454" s="56"/>
      <c r="H454" s="56"/>
      <c r="I454" s="56"/>
      <c r="J454" s="56"/>
      <c r="K454" s="56"/>
      <c r="L454" s="56"/>
      <c r="M454" s="56"/>
      <c r="N454" s="56"/>
      <c r="O454" s="56"/>
      <c r="P454" s="56"/>
      <c r="Q454" s="56"/>
      <c r="R454" s="56"/>
      <c r="S454" s="56"/>
      <c r="T454" s="56"/>
      <c r="U454" s="56"/>
      <c r="V454" s="56"/>
      <c r="W454" s="56"/>
      <c r="X454" s="56"/>
      <c r="Y454" s="56"/>
    </row>
    <row r="455" spans="1:25" ht="15.75" customHeight="1">
      <c r="A455" s="55"/>
      <c r="B455" s="56"/>
      <c r="C455" s="55"/>
      <c r="D455" s="55"/>
      <c r="E455" s="56"/>
      <c r="F455" s="56"/>
      <c r="G455" s="56"/>
      <c r="H455" s="56"/>
      <c r="I455" s="56"/>
      <c r="J455" s="56"/>
      <c r="K455" s="56"/>
      <c r="L455" s="56"/>
      <c r="M455" s="56"/>
      <c r="N455" s="56"/>
      <c r="O455" s="56"/>
      <c r="P455" s="56"/>
      <c r="Q455" s="56"/>
      <c r="R455" s="56"/>
      <c r="S455" s="56"/>
      <c r="T455" s="56"/>
      <c r="U455" s="56"/>
      <c r="V455" s="56"/>
      <c r="W455" s="56"/>
      <c r="X455" s="56"/>
      <c r="Y455" s="56"/>
    </row>
    <row r="456" spans="1:25" ht="15.75" customHeight="1">
      <c r="A456" s="55"/>
      <c r="B456" s="56"/>
      <c r="C456" s="55"/>
      <c r="D456" s="55"/>
      <c r="E456" s="56"/>
      <c r="F456" s="56"/>
      <c r="G456" s="56"/>
      <c r="H456" s="56"/>
      <c r="I456" s="56"/>
      <c r="J456" s="56"/>
      <c r="K456" s="56"/>
      <c r="L456" s="56"/>
      <c r="M456" s="56"/>
      <c r="N456" s="56"/>
      <c r="O456" s="56"/>
      <c r="P456" s="56"/>
      <c r="Q456" s="56"/>
      <c r="R456" s="56"/>
      <c r="S456" s="56"/>
      <c r="T456" s="56"/>
      <c r="U456" s="56"/>
      <c r="V456" s="56"/>
      <c r="W456" s="56"/>
      <c r="X456" s="56"/>
      <c r="Y456" s="56"/>
    </row>
    <row r="457" spans="1:25" ht="15.75" customHeight="1">
      <c r="A457" s="55"/>
      <c r="B457" s="56"/>
      <c r="C457" s="55"/>
      <c r="D457" s="55"/>
      <c r="E457" s="56"/>
      <c r="F457" s="56"/>
      <c r="G457" s="56"/>
      <c r="H457" s="56"/>
      <c r="I457" s="56"/>
      <c r="J457" s="56"/>
      <c r="K457" s="56"/>
      <c r="L457" s="56"/>
      <c r="M457" s="56"/>
      <c r="N457" s="56"/>
      <c r="O457" s="56"/>
      <c r="P457" s="56"/>
      <c r="Q457" s="56"/>
      <c r="R457" s="56"/>
      <c r="S457" s="56"/>
      <c r="T457" s="56"/>
      <c r="U457" s="56"/>
      <c r="V457" s="56"/>
      <c r="W457" s="56"/>
      <c r="X457" s="56"/>
      <c r="Y457" s="56"/>
    </row>
    <row r="458" spans="1:25" ht="15.75" customHeight="1">
      <c r="A458" s="55"/>
      <c r="B458" s="56"/>
      <c r="C458" s="55"/>
      <c r="D458" s="55"/>
      <c r="E458" s="56"/>
      <c r="F458" s="56"/>
      <c r="G458" s="56"/>
      <c r="H458" s="56"/>
      <c r="I458" s="56"/>
      <c r="J458" s="56"/>
      <c r="K458" s="56"/>
      <c r="L458" s="56"/>
      <c r="M458" s="56"/>
      <c r="N458" s="56"/>
      <c r="O458" s="56"/>
      <c r="P458" s="56"/>
      <c r="Q458" s="56"/>
      <c r="R458" s="56"/>
      <c r="S458" s="56"/>
      <c r="T458" s="56"/>
      <c r="U458" s="56"/>
      <c r="V458" s="56"/>
      <c r="W458" s="56"/>
      <c r="X458" s="56"/>
      <c r="Y458" s="56"/>
    </row>
    <row r="459" spans="1:25" ht="15.75" customHeight="1">
      <c r="A459" s="55"/>
      <c r="B459" s="56"/>
      <c r="C459" s="55"/>
      <c r="D459" s="55"/>
      <c r="E459" s="56"/>
      <c r="F459" s="56"/>
      <c r="G459" s="56"/>
      <c r="H459" s="56"/>
      <c r="I459" s="56"/>
      <c r="J459" s="56"/>
      <c r="K459" s="56"/>
      <c r="L459" s="56"/>
      <c r="M459" s="56"/>
      <c r="N459" s="56"/>
      <c r="O459" s="56"/>
      <c r="P459" s="56"/>
      <c r="Q459" s="56"/>
      <c r="R459" s="56"/>
      <c r="S459" s="56"/>
      <c r="T459" s="56"/>
      <c r="U459" s="56"/>
      <c r="V459" s="56"/>
      <c r="W459" s="56"/>
      <c r="X459" s="56"/>
      <c r="Y459" s="56"/>
    </row>
    <row r="460" spans="1:25" ht="15.75" customHeight="1">
      <c r="A460" s="55"/>
      <c r="B460" s="56"/>
      <c r="C460" s="55"/>
      <c r="D460" s="55"/>
      <c r="E460" s="56"/>
      <c r="F460" s="56"/>
      <c r="G460" s="56"/>
      <c r="H460" s="56"/>
      <c r="I460" s="56"/>
      <c r="J460" s="56"/>
      <c r="K460" s="56"/>
      <c r="L460" s="56"/>
      <c r="M460" s="56"/>
      <c r="N460" s="56"/>
      <c r="O460" s="56"/>
      <c r="P460" s="56"/>
      <c r="Q460" s="56"/>
      <c r="R460" s="56"/>
      <c r="S460" s="56"/>
      <c r="T460" s="56"/>
      <c r="U460" s="56"/>
      <c r="V460" s="56"/>
      <c r="W460" s="56"/>
      <c r="X460" s="56"/>
      <c r="Y460" s="56"/>
    </row>
    <row r="461" spans="1:25" ht="15.75" customHeight="1">
      <c r="A461" s="55"/>
      <c r="B461" s="56"/>
      <c r="C461" s="55"/>
      <c r="D461" s="55"/>
      <c r="E461" s="56"/>
      <c r="F461" s="56"/>
      <c r="G461" s="56"/>
      <c r="H461" s="56"/>
      <c r="I461" s="56"/>
      <c r="J461" s="56"/>
      <c r="K461" s="56"/>
      <c r="L461" s="56"/>
      <c r="M461" s="56"/>
      <c r="N461" s="56"/>
      <c r="O461" s="56"/>
      <c r="P461" s="56"/>
      <c r="Q461" s="56"/>
      <c r="R461" s="56"/>
      <c r="S461" s="56"/>
      <c r="T461" s="56"/>
      <c r="U461" s="56"/>
      <c r="V461" s="56"/>
      <c r="W461" s="56"/>
      <c r="X461" s="56"/>
      <c r="Y461" s="56"/>
    </row>
    <row r="462" spans="1:25" ht="15.75" customHeight="1">
      <c r="A462" s="55"/>
      <c r="B462" s="56"/>
      <c r="C462" s="55"/>
      <c r="D462" s="55"/>
      <c r="E462" s="56"/>
      <c r="F462" s="56"/>
      <c r="G462" s="56"/>
      <c r="H462" s="56"/>
      <c r="I462" s="56"/>
      <c r="J462" s="56"/>
      <c r="K462" s="56"/>
      <c r="L462" s="56"/>
      <c r="M462" s="56"/>
      <c r="N462" s="56"/>
      <c r="O462" s="56"/>
      <c r="P462" s="56"/>
      <c r="Q462" s="56"/>
      <c r="R462" s="56"/>
      <c r="S462" s="56"/>
      <c r="T462" s="56"/>
      <c r="U462" s="56"/>
      <c r="V462" s="56"/>
      <c r="W462" s="56"/>
      <c r="X462" s="56"/>
      <c r="Y462" s="56"/>
    </row>
    <row r="463" spans="1:25" ht="15.75" customHeight="1">
      <c r="A463" s="55"/>
      <c r="B463" s="56"/>
      <c r="C463" s="55"/>
      <c r="D463" s="55"/>
      <c r="E463" s="56"/>
      <c r="F463" s="56"/>
      <c r="G463" s="56"/>
      <c r="H463" s="56"/>
      <c r="I463" s="56"/>
      <c r="J463" s="56"/>
      <c r="K463" s="56"/>
      <c r="L463" s="56"/>
      <c r="M463" s="56"/>
      <c r="N463" s="56"/>
      <c r="O463" s="56"/>
      <c r="P463" s="56"/>
      <c r="Q463" s="56"/>
      <c r="R463" s="56"/>
      <c r="S463" s="56"/>
      <c r="T463" s="56"/>
      <c r="U463" s="56"/>
      <c r="V463" s="56"/>
      <c r="W463" s="56"/>
      <c r="X463" s="56"/>
      <c r="Y463" s="56"/>
    </row>
    <row r="464" spans="1:25" ht="15.75" customHeight="1">
      <c r="A464" s="55"/>
      <c r="B464" s="56"/>
      <c r="C464" s="55"/>
      <c r="D464" s="55"/>
      <c r="E464" s="56"/>
      <c r="F464" s="56"/>
      <c r="G464" s="56"/>
      <c r="H464" s="56"/>
      <c r="I464" s="56"/>
      <c r="J464" s="56"/>
      <c r="K464" s="56"/>
      <c r="L464" s="56"/>
      <c r="M464" s="56"/>
      <c r="N464" s="56"/>
      <c r="O464" s="56"/>
      <c r="P464" s="56"/>
      <c r="Q464" s="56"/>
      <c r="R464" s="56"/>
      <c r="S464" s="56"/>
      <c r="T464" s="56"/>
      <c r="U464" s="56"/>
      <c r="V464" s="56"/>
      <c r="W464" s="56"/>
      <c r="X464" s="56"/>
      <c r="Y464" s="56"/>
    </row>
    <row r="465" spans="1:25" ht="15.75" customHeight="1">
      <c r="A465" s="55"/>
      <c r="B465" s="56"/>
      <c r="C465" s="55"/>
      <c r="D465" s="55"/>
      <c r="E465" s="56"/>
      <c r="F465" s="56"/>
      <c r="G465" s="56"/>
      <c r="H465" s="56"/>
      <c r="I465" s="56"/>
      <c r="J465" s="56"/>
      <c r="K465" s="56"/>
      <c r="L465" s="56"/>
      <c r="M465" s="56"/>
      <c r="N465" s="56"/>
      <c r="O465" s="56"/>
      <c r="P465" s="56"/>
      <c r="Q465" s="56"/>
      <c r="R465" s="56"/>
      <c r="S465" s="56"/>
      <c r="T465" s="56"/>
      <c r="U465" s="56"/>
      <c r="V465" s="56"/>
      <c r="W465" s="56"/>
      <c r="X465" s="56"/>
      <c r="Y465" s="56"/>
    </row>
    <row r="466" spans="1:25" ht="15.75" customHeight="1">
      <c r="A466" s="55"/>
      <c r="B466" s="56"/>
      <c r="C466" s="55"/>
      <c r="D466" s="55"/>
      <c r="E466" s="56"/>
      <c r="F466" s="56"/>
      <c r="G466" s="56"/>
      <c r="H466" s="56"/>
      <c r="I466" s="56"/>
      <c r="J466" s="56"/>
      <c r="K466" s="56"/>
      <c r="L466" s="56"/>
      <c r="M466" s="56"/>
      <c r="N466" s="56"/>
      <c r="O466" s="56"/>
      <c r="P466" s="56"/>
      <c r="Q466" s="56"/>
      <c r="R466" s="56"/>
      <c r="S466" s="56"/>
      <c r="T466" s="56"/>
      <c r="U466" s="56"/>
      <c r="V466" s="56"/>
      <c r="W466" s="56"/>
      <c r="X466" s="56"/>
      <c r="Y466" s="56"/>
    </row>
    <row r="467" spans="1:25" ht="15.75" customHeight="1">
      <c r="A467" s="55"/>
      <c r="B467" s="56"/>
      <c r="C467" s="55"/>
      <c r="D467" s="55"/>
      <c r="E467" s="56"/>
      <c r="F467" s="56"/>
      <c r="G467" s="56"/>
      <c r="H467" s="56"/>
      <c r="I467" s="56"/>
      <c r="J467" s="56"/>
      <c r="K467" s="56"/>
      <c r="L467" s="56"/>
      <c r="M467" s="56"/>
      <c r="N467" s="56"/>
      <c r="O467" s="56"/>
      <c r="P467" s="56"/>
      <c r="Q467" s="56"/>
      <c r="R467" s="56"/>
      <c r="S467" s="56"/>
      <c r="T467" s="56"/>
      <c r="U467" s="56"/>
      <c r="V467" s="56"/>
      <c r="W467" s="56"/>
      <c r="X467" s="56"/>
      <c r="Y467" s="56"/>
    </row>
    <row r="468" spans="1:25" ht="15.75" customHeight="1">
      <c r="A468" s="55"/>
      <c r="B468" s="56"/>
      <c r="C468" s="55"/>
      <c r="D468" s="55"/>
      <c r="E468" s="56"/>
      <c r="F468" s="56"/>
      <c r="G468" s="56"/>
      <c r="H468" s="56"/>
      <c r="I468" s="56"/>
      <c r="J468" s="56"/>
      <c r="K468" s="56"/>
      <c r="L468" s="56"/>
      <c r="M468" s="56"/>
      <c r="N468" s="56"/>
      <c r="O468" s="56"/>
      <c r="P468" s="56"/>
      <c r="Q468" s="56"/>
      <c r="R468" s="56"/>
      <c r="S468" s="56"/>
      <c r="T468" s="56"/>
      <c r="U468" s="56"/>
      <c r="V468" s="56"/>
      <c r="W468" s="56"/>
      <c r="X468" s="56"/>
      <c r="Y468" s="56"/>
    </row>
    <row r="469" spans="1:25" ht="15.75" customHeight="1">
      <c r="A469" s="55"/>
      <c r="B469" s="56"/>
      <c r="C469" s="55"/>
      <c r="D469" s="55"/>
      <c r="E469" s="56"/>
      <c r="F469" s="56"/>
      <c r="G469" s="56"/>
      <c r="H469" s="56"/>
      <c r="I469" s="56"/>
      <c r="J469" s="56"/>
      <c r="K469" s="56"/>
      <c r="L469" s="56"/>
      <c r="M469" s="56"/>
      <c r="N469" s="56"/>
      <c r="O469" s="56"/>
      <c r="P469" s="56"/>
      <c r="Q469" s="56"/>
      <c r="R469" s="56"/>
      <c r="S469" s="56"/>
      <c r="T469" s="56"/>
      <c r="U469" s="56"/>
      <c r="V469" s="56"/>
      <c r="W469" s="56"/>
      <c r="X469" s="56"/>
      <c r="Y469" s="56"/>
    </row>
    <row r="470" spans="1:25" ht="15.75" customHeight="1">
      <c r="A470" s="55"/>
      <c r="B470" s="56"/>
      <c r="C470" s="55"/>
      <c r="D470" s="55"/>
      <c r="E470" s="56"/>
      <c r="F470" s="56"/>
      <c r="G470" s="56"/>
      <c r="H470" s="56"/>
      <c r="I470" s="56"/>
      <c r="J470" s="56"/>
      <c r="K470" s="56"/>
      <c r="L470" s="56"/>
      <c r="M470" s="56"/>
      <c r="N470" s="56"/>
      <c r="O470" s="56"/>
      <c r="P470" s="56"/>
      <c r="Q470" s="56"/>
      <c r="R470" s="56"/>
      <c r="S470" s="56"/>
      <c r="T470" s="56"/>
      <c r="U470" s="56"/>
      <c r="V470" s="56"/>
      <c r="W470" s="56"/>
      <c r="X470" s="56"/>
      <c r="Y470" s="56"/>
    </row>
    <row r="471" spans="1:25" ht="15.75" customHeight="1">
      <c r="A471" s="55"/>
      <c r="B471" s="56"/>
      <c r="C471" s="55"/>
      <c r="D471" s="55"/>
      <c r="E471" s="56"/>
      <c r="F471" s="56"/>
      <c r="G471" s="56"/>
      <c r="H471" s="56"/>
      <c r="I471" s="56"/>
      <c r="J471" s="56"/>
      <c r="K471" s="56"/>
      <c r="L471" s="56"/>
      <c r="M471" s="56"/>
      <c r="N471" s="56"/>
      <c r="O471" s="56"/>
      <c r="P471" s="56"/>
      <c r="Q471" s="56"/>
      <c r="R471" s="56"/>
      <c r="S471" s="56"/>
      <c r="T471" s="56"/>
      <c r="U471" s="56"/>
      <c r="V471" s="56"/>
      <c r="W471" s="56"/>
      <c r="X471" s="56"/>
      <c r="Y471" s="56"/>
    </row>
    <row r="472" spans="1:25" ht="15.75" customHeight="1">
      <c r="A472" s="55"/>
      <c r="B472" s="56"/>
      <c r="C472" s="55"/>
      <c r="D472" s="55"/>
      <c r="E472" s="56"/>
      <c r="F472" s="56"/>
      <c r="G472" s="56"/>
      <c r="H472" s="56"/>
      <c r="I472" s="56"/>
      <c r="J472" s="56"/>
      <c r="K472" s="56"/>
      <c r="L472" s="56"/>
      <c r="M472" s="56"/>
      <c r="N472" s="56"/>
      <c r="O472" s="56"/>
      <c r="P472" s="56"/>
      <c r="Q472" s="56"/>
      <c r="R472" s="56"/>
      <c r="S472" s="56"/>
      <c r="T472" s="56"/>
      <c r="U472" s="56"/>
      <c r="V472" s="56"/>
      <c r="W472" s="56"/>
      <c r="X472" s="56"/>
      <c r="Y472" s="56"/>
    </row>
    <row r="473" spans="1:25" ht="15.75" customHeight="1">
      <c r="A473" s="55"/>
      <c r="B473" s="56"/>
      <c r="C473" s="55"/>
      <c r="D473" s="55"/>
      <c r="E473" s="56"/>
      <c r="F473" s="56"/>
      <c r="G473" s="56"/>
      <c r="H473" s="56"/>
      <c r="I473" s="56"/>
      <c r="J473" s="56"/>
      <c r="K473" s="56"/>
      <c r="L473" s="56"/>
      <c r="M473" s="56"/>
      <c r="N473" s="56"/>
      <c r="O473" s="56"/>
      <c r="P473" s="56"/>
      <c r="Q473" s="56"/>
      <c r="R473" s="56"/>
      <c r="S473" s="56"/>
      <c r="T473" s="56"/>
      <c r="U473" s="56"/>
      <c r="V473" s="56"/>
      <c r="W473" s="56"/>
      <c r="X473" s="56"/>
      <c r="Y473" s="56"/>
    </row>
    <row r="474" spans="1:25" ht="15.75" customHeight="1">
      <c r="A474" s="55"/>
      <c r="B474" s="56"/>
      <c r="C474" s="55"/>
      <c r="D474" s="55"/>
      <c r="E474" s="56"/>
      <c r="F474" s="56"/>
      <c r="G474" s="56"/>
      <c r="H474" s="56"/>
      <c r="I474" s="56"/>
      <c r="J474" s="56"/>
      <c r="K474" s="56"/>
      <c r="L474" s="56"/>
      <c r="M474" s="56"/>
      <c r="N474" s="56"/>
      <c r="O474" s="56"/>
      <c r="P474" s="56"/>
      <c r="Q474" s="56"/>
      <c r="R474" s="56"/>
      <c r="S474" s="56"/>
      <c r="T474" s="56"/>
      <c r="U474" s="56"/>
      <c r="V474" s="56"/>
      <c r="W474" s="56"/>
      <c r="X474" s="56"/>
      <c r="Y474" s="56"/>
    </row>
    <row r="475" spans="1:25" ht="15.75" customHeight="1">
      <c r="A475" s="55"/>
      <c r="B475" s="56"/>
      <c r="C475" s="55"/>
      <c r="D475" s="55"/>
      <c r="E475" s="56"/>
      <c r="F475" s="56"/>
      <c r="G475" s="56"/>
      <c r="H475" s="56"/>
      <c r="I475" s="56"/>
      <c r="J475" s="56"/>
      <c r="K475" s="56"/>
      <c r="L475" s="56"/>
      <c r="M475" s="56"/>
      <c r="N475" s="56"/>
      <c r="O475" s="56"/>
      <c r="P475" s="56"/>
      <c r="Q475" s="56"/>
      <c r="R475" s="56"/>
      <c r="S475" s="56"/>
      <c r="T475" s="56"/>
      <c r="U475" s="56"/>
      <c r="V475" s="56"/>
      <c r="W475" s="56"/>
      <c r="X475" s="56"/>
      <c r="Y475" s="56"/>
    </row>
    <row r="476" spans="1:25" ht="15.75" customHeight="1">
      <c r="A476" s="55"/>
      <c r="B476" s="56"/>
      <c r="C476" s="55"/>
      <c r="D476" s="55"/>
      <c r="E476" s="56"/>
      <c r="F476" s="56"/>
      <c r="G476" s="56"/>
      <c r="H476" s="56"/>
      <c r="I476" s="56"/>
      <c r="J476" s="56"/>
      <c r="K476" s="56"/>
      <c r="L476" s="56"/>
      <c r="M476" s="56"/>
      <c r="N476" s="56"/>
      <c r="O476" s="56"/>
      <c r="P476" s="56"/>
      <c r="Q476" s="56"/>
      <c r="R476" s="56"/>
      <c r="S476" s="56"/>
      <c r="T476" s="56"/>
      <c r="U476" s="56"/>
      <c r="V476" s="56"/>
      <c r="W476" s="56"/>
      <c r="X476" s="56"/>
      <c r="Y476" s="56"/>
    </row>
    <row r="477" spans="1:25" ht="15.75" customHeight="1">
      <c r="A477" s="55"/>
      <c r="B477" s="56"/>
      <c r="C477" s="55"/>
      <c r="D477" s="55"/>
      <c r="E477" s="56"/>
      <c r="F477" s="56"/>
      <c r="G477" s="56"/>
      <c r="H477" s="56"/>
      <c r="I477" s="56"/>
      <c r="J477" s="56"/>
      <c r="K477" s="56"/>
      <c r="L477" s="56"/>
      <c r="M477" s="56"/>
      <c r="N477" s="56"/>
      <c r="O477" s="56"/>
      <c r="P477" s="56"/>
      <c r="Q477" s="56"/>
      <c r="R477" s="56"/>
      <c r="S477" s="56"/>
      <c r="T477" s="56"/>
      <c r="U477" s="56"/>
      <c r="V477" s="56"/>
      <c r="W477" s="56"/>
      <c r="X477" s="56"/>
      <c r="Y477" s="56"/>
    </row>
    <row r="478" spans="1:25" ht="15.75" customHeight="1">
      <c r="A478" s="55"/>
      <c r="B478" s="56"/>
      <c r="C478" s="55"/>
      <c r="D478" s="55"/>
      <c r="E478" s="56"/>
      <c r="F478" s="56"/>
      <c r="G478" s="56"/>
      <c r="H478" s="56"/>
      <c r="I478" s="56"/>
      <c r="J478" s="56"/>
      <c r="K478" s="56"/>
      <c r="L478" s="56"/>
      <c r="M478" s="56"/>
      <c r="N478" s="56"/>
      <c r="O478" s="56"/>
      <c r="P478" s="56"/>
      <c r="Q478" s="56"/>
      <c r="R478" s="56"/>
      <c r="S478" s="56"/>
      <c r="T478" s="56"/>
      <c r="U478" s="56"/>
      <c r="V478" s="56"/>
      <c r="W478" s="56"/>
      <c r="X478" s="56"/>
      <c r="Y478" s="56"/>
    </row>
    <row r="479" spans="1:25" ht="15.75" customHeight="1">
      <c r="A479" s="55"/>
      <c r="B479" s="56"/>
      <c r="C479" s="55"/>
      <c r="D479" s="55"/>
      <c r="E479" s="56"/>
      <c r="F479" s="56"/>
      <c r="G479" s="56"/>
      <c r="H479" s="56"/>
      <c r="I479" s="56"/>
      <c r="J479" s="56"/>
      <c r="K479" s="56"/>
      <c r="L479" s="56"/>
      <c r="M479" s="56"/>
      <c r="N479" s="56"/>
      <c r="O479" s="56"/>
      <c r="P479" s="56"/>
      <c r="Q479" s="56"/>
      <c r="R479" s="56"/>
      <c r="S479" s="56"/>
      <c r="T479" s="56"/>
      <c r="U479" s="56"/>
      <c r="V479" s="56"/>
      <c r="W479" s="56"/>
      <c r="X479" s="56"/>
      <c r="Y479" s="56"/>
    </row>
    <row r="480" spans="1:25" ht="15.75" customHeight="1">
      <c r="A480" s="55"/>
      <c r="B480" s="56"/>
      <c r="C480" s="55"/>
      <c r="D480" s="55"/>
      <c r="E480" s="56"/>
      <c r="F480" s="56"/>
      <c r="G480" s="56"/>
      <c r="H480" s="56"/>
      <c r="I480" s="56"/>
      <c r="J480" s="56"/>
      <c r="K480" s="56"/>
      <c r="L480" s="56"/>
      <c r="M480" s="56"/>
      <c r="N480" s="56"/>
      <c r="O480" s="56"/>
      <c r="P480" s="56"/>
      <c r="Q480" s="56"/>
      <c r="R480" s="56"/>
      <c r="S480" s="56"/>
      <c r="T480" s="56"/>
      <c r="U480" s="56"/>
      <c r="V480" s="56"/>
      <c r="W480" s="56"/>
      <c r="X480" s="56"/>
      <c r="Y480" s="56"/>
    </row>
    <row r="481" spans="1:25" ht="15.75" customHeight="1">
      <c r="A481" s="55"/>
      <c r="B481" s="56"/>
      <c r="C481" s="55"/>
      <c r="D481" s="55"/>
      <c r="E481" s="56"/>
      <c r="F481" s="56"/>
      <c r="G481" s="56"/>
      <c r="H481" s="56"/>
      <c r="I481" s="56"/>
      <c r="J481" s="56"/>
      <c r="K481" s="56"/>
      <c r="L481" s="56"/>
      <c r="M481" s="56"/>
      <c r="N481" s="56"/>
      <c r="O481" s="56"/>
      <c r="P481" s="56"/>
      <c r="Q481" s="56"/>
      <c r="R481" s="56"/>
      <c r="S481" s="56"/>
      <c r="T481" s="56"/>
      <c r="U481" s="56"/>
      <c r="V481" s="56"/>
      <c r="W481" s="56"/>
      <c r="X481" s="56"/>
      <c r="Y481" s="56"/>
    </row>
    <row r="482" spans="1:25" ht="15.75" customHeight="1">
      <c r="A482" s="55"/>
      <c r="B482" s="56"/>
      <c r="C482" s="55"/>
      <c r="D482" s="55"/>
      <c r="E482" s="56"/>
      <c r="F482" s="56"/>
      <c r="G482" s="56"/>
      <c r="H482" s="56"/>
      <c r="I482" s="56"/>
      <c r="J482" s="56"/>
      <c r="K482" s="56"/>
      <c r="L482" s="56"/>
      <c r="M482" s="56"/>
      <c r="N482" s="56"/>
      <c r="O482" s="56"/>
      <c r="P482" s="56"/>
      <c r="Q482" s="56"/>
      <c r="R482" s="56"/>
      <c r="S482" s="56"/>
      <c r="T482" s="56"/>
      <c r="U482" s="56"/>
      <c r="V482" s="56"/>
      <c r="W482" s="56"/>
      <c r="X482" s="56"/>
      <c r="Y482" s="56"/>
    </row>
    <row r="483" spans="1:25" ht="15.75" customHeight="1">
      <c r="A483" s="55"/>
      <c r="B483" s="56"/>
      <c r="C483" s="55"/>
      <c r="D483" s="55"/>
      <c r="E483" s="56"/>
      <c r="F483" s="56"/>
      <c r="G483" s="56"/>
      <c r="H483" s="56"/>
      <c r="I483" s="56"/>
      <c r="J483" s="56"/>
      <c r="K483" s="56"/>
      <c r="L483" s="56"/>
      <c r="M483" s="56"/>
      <c r="N483" s="56"/>
      <c r="O483" s="56"/>
      <c r="P483" s="56"/>
      <c r="Q483" s="56"/>
      <c r="R483" s="56"/>
      <c r="S483" s="56"/>
      <c r="T483" s="56"/>
      <c r="U483" s="56"/>
      <c r="V483" s="56"/>
      <c r="W483" s="56"/>
      <c r="X483" s="56"/>
      <c r="Y483" s="56"/>
    </row>
    <row r="484" spans="1:25" ht="15.75" customHeight="1">
      <c r="A484" s="55"/>
      <c r="B484" s="56"/>
      <c r="C484" s="55"/>
      <c r="D484" s="55"/>
      <c r="E484" s="56"/>
      <c r="F484" s="56"/>
      <c r="G484" s="56"/>
      <c r="H484" s="56"/>
      <c r="I484" s="56"/>
      <c r="J484" s="56"/>
      <c r="K484" s="56"/>
      <c r="L484" s="56"/>
      <c r="M484" s="56"/>
      <c r="N484" s="56"/>
      <c r="O484" s="56"/>
      <c r="P484" s="56"/>
      <c r="Q484" s="56"/>
      <c r="R484" s="56"/>
      <c r="S484" s="56"/>
      <c r="T484" s="56"/>
      <c r="U484" s="56"/>
      <c r="V484" s="56"/>
      <c r="W484" s="56"/>
      <c r="X484" s="56"/>
      <c r="Y484" s="56"/>
    </row>
    <row r="485" spans="1:25" ht="15.75" customHeight="1">
      <c r="A485" s="55"/>
      <c r="B485" s="56"/>
      <c r="C485" s="55"/>
      <c r="D485" s="55"/>
      <c r="E485" s="56"/>
      <c r="F485" s="56"/>
      <c r="G485" s="56"/>
      <c r="H485" s="56"/>
      <c r="I485" s="56"/>
      <c r="J485" s="56"/>
      <c r="K485" s="56"/>
      <c r="L485" s="56"/>
      <c r="M485" s="56"/>
      <c r="N485" s="56"/>
      <c r="O485" s="56"/>
      <c r="P485" s="56"/>
      <c r="Q485" s="56"/>
      <c r="R485" s="56"/>
      <c r="S485" s="56"/>
      <c r="T485" s="56"/>
      <c r="U485" s="56"/>
      <c r="V485" s="56"/>
      <c r="W485" s="56"/>
      <c r="X485" s="56"/>
      <c r="Y485" s="56"/>
    </row>
    <row r="486" spans="1:25" ht="15.75" customHeight="1">
      <c r="A486" s="55"/>
      <c r="B486" s="56"/>
      <c r="C486" s="55"/>
      <c r="D486" s="55"/>
      <c r="E486" s="56"/>
      <c r="F486" s="56"/>
      <c r="G486" s="56"/>
      <c r="H486" s="56"/>
      <c r="I486" s="56"/>
      <c r="J486" s="56"/>
      <c r="K486" s="56"/>
      <c r="L486" s="56"/>
      <c r="M486" s="56"/>
      <c r="N486" s="56"/>
      <c r="O486" s="56"/>
      <c r="P486" s="56"/>
      <c r="Q486" s="56"/>
      <c r="R486" s="56"/>
      <c r="S486" s="56"/>
      <c r="T486" s="56"/>
      <c r="U486" s="56"/>
      <c r="V486" s="56"/>
      <c r="W486" s="56"/>
      <c r="X486" s="56"/>
      <c r="Y486" s="56"/>
    </row>
    <row r="487" spans="1:25" ht="15.75" customHeight="1">
      <c r="A487" s="55"/>
      <c r="B487" s="56"/>
      <c r="C487" s="55"/>
      <c r="D487" s="55"/>
      <c r="E487" s="56"/>
      <c r="F487" s="56"/>
      <c r="G487" s="56"/>
      <c r="H487" s="56"/>
      <c r="I487" s="56"/>
      <c r="J487" s="56"/>
      <c r="K487" s="56"/>
      <c r="L487" s="56"/>
      <c r="M487" s="56"/>
      <c r="N487" s="56"/>
      <c r="O487" s="56"/>
      <c r="P487" s="56"/>
      <c r="Q487" s="56"/>
      <c r="R487" s="56"/>
      <c r="S487" s="56"/>
      <c r="T487" s="56"/>
      <c r="U487" s="56"/>
      <c r="V487" s="56"/>
      <c r="W487" s="56"/>
      <c r="X487" s="56"/>
      <c r="Y487" s="56"/>
    </row>
    <row r="488" spans="1:25" ht="15.75" customHeight="1">
      <c r="A488" s="55"/>
      <c r="B488" s="56"/>
      <c r="C488" s="55"/>
      <c r="D488" s="55"/>
      <c r="E488" s="56"/>
      <c r="F488" s="56"/>
      <c r="G488" s="56"/>
      <c r="H488" s="56"/>
      <c r="I488" s="56"/>
      <c r="J488" s="56"/>
      <c r="K488" s="56"/>
      <c r="L488" s="56"/>
      <c r="M488" s="56"/>
      <c r="N488" s="56"/>
      <c r="O488" s="56"/>
      <c r="P488" s="56"/>
      <c r="Q488" s="56"/>
      <c r="R488" s="56"/>
      <c r="S488" s="56"/>
      <c r="T488" s="56"/>
      <c r="U488" s="56"/>
      <c r="V488" s="56"/>
      <c r="W488" s="56"/>
      <c r="X488" s="56"/>
      <c r="Y488" s="56"/>
    </row>
    <row r="489" spans="1:25" ht="15.75" customHeight="1">
      <c r="A489" s="55"/>
      <c r="B489" s="56"/>
      <c r="C489" s="55"/>
      <c r="D489" s="55"/>
      <c r="E489" s="56"/>
      <c r="F489" s="56"/>
      <c r="G489" s="56"/>
      <c r="H489" s="56"/>
      <c r="I489" s="56"/>
      <c r="J489" s="56"/>
      <c r="K489" s="56"/>
      <c r="L489" s="56"/>
      <c r="M489" s="56"/>
      <c r="N489" s="56"/>
      <c r="O489" s="56"/>
      <c r="P489" s="56"/>
      <c r="Q489" s="56"/>
      <c r="R489" s="56"/>
      <c r="S489" s="56"/>
      <c r="T489" s="56"/>
      <c r="U489" s="56"/>
      <c r="V489" s="56"/>
      <c r="W489" s="56"/>
      <c r="X489" s="56"/>
      <c r="Y489" s="56"/>
    </row>
    <row r="490" spans="1:25" ht="15.75" customHeight="1">
      <c r="A490" s="55"/>
      <c r="B490" s="56"/>
      <c r="C490" s="55"/>
      <c r="D490" s="55"/>
      <c r="E490" s="56"/>
      <c r="F490" s="56"/>
      <c r="G490" s="56"/>
      <c r="H490" s="56"/>
      <c r="I490" s="56"/>
      <c r="J490" s="56"/>
      <c r="K490" s="56"/>
      <c r="L490" s="56"/>
      <c r="M490" s="56"/>
      <c r="N490" s="56"/>
      <c r="O490" s="56"/>
      <c r="P490" s="56"/>
      <c r="Q490" s="56"/>
      <c r="R490" s="56"/>
      <c r="S490" s="56"/>
      <c r="T490" s="56"/>
      <c r="U490" s="56"/>
      <c r="V490" s="56"/>
      <c r="W490" s="56"/>
      <c r="X490" s="56"/>
      <c r="Y490" s="56"/>
    </row>
    <row r="491" spans="1:25" ht="15.75" customHeight="1">
      <c r="A491" s="55"/>
      <c r="B491" s="56"/>
      <c r="C491" s="55"/>
      <c r="D491" s="55"/>
      <c r="E491" s="56"/>
      <c r="F491" s="56"/>
      <c r="G491" s="56"/>
      <c r="H491" s="56"/>
      <c r="I491" s="56"/>
      <c r="J491" s="56"/>
      <c r="K491" s="56"/>
      <c r="L491" s="56"/>
      <c r="M491" s="56"/>
      <c r="N491" s="56"/>
      <c r="O491" s="56"/>
      <c r="P491" s="56"/>
      <c r="Q491" s="56"/>
      <c r="R491" s="56"/>
      <c r="S491" s="56"/>
      <c r="T491" s="56"/>
      <c r="U491" s="56"/>
      <c r="V491" s="56"/>
      <c r="W491" s="56"/>
      <c r="X491" s="56"/>
      <c r="Y491" s="56"/>
    </row>
    <row r="492" spans="1:25" ht="15.75" customHeight="1">
      <c r="A492" s="55"/>
      <c r="B492" s="56"/>
      <c r="C492" s="55"/>
      <c r="D492" s="55"/>
      <c r="E492" s="56"/>
      <c r="F492" s="56"/>
      <c r="G492" s="56"/>
      <c r="H492" s="56"/>
      <c r="I492" s="56"/>
      <c r="J492" s="56"/>
      <c r="K492" s="56"/>
      <c r="L492" s="56"/>
      <c r="M492" s="56"/>
      <c r="N492" s="56"/>
      <c r="O492" s="56"/>
      <c r="P492" s="56"/>
      <c r="Q492" s="56"/>
      <c r="R492" s="56"/>
      <c r="S492" s="56"/>
      <c r="T492" s="56"/>
      <c r="U492" s="56"/>
      <c r="V492" s="56"/>
      <c r="W492" s="56"/>
      <c r="X492" s="56"/>
      <c r="Y492" s="56"/>
    </row>
    <row r="493" spans="1:25" ht="15.75" customHeight="1">
      <c r="A493" s="55"/>
      <c r="B493" s="56"/>
      <c r="C493" s="55"/>
      <c r="D493" s="55"/>
      <c r="E493" s="56"/>
      <c r="F493" s="56"/>
      <c r="G493" s="56"/>
      <c r="H493" s="56"/>
      <c r="I493" s="56"/>
      <c r="J493" s="56"/>
      <c r="K493" s="56"/>
      <c r="L493" s="56"/>
      <c r="M493" s="56"/>
      <c r="N493" s="56"/>
      <c r="O493" s="56"/>
      <c r="P493" s="56"/>
      <c r="Q493" s="56"/>
      <c r="R493" s="56"/>
      <c r="S493" s="56"/>
      <c r="T493" s="56"/>
      <c r="U493" s="56"/>
      <c r="V493" s="56"/>
      <c r="W493" s="56"/>
      <c r="X493" s="56"/>
      <c r="Y493" s="56"/>
    </row>
    <row r="494" spans="1:25" ht="15.75" customHeight="1">
      <c r="A494" s="55"/>
      <c r="B494" s="56"/>
      <c r="C494" s="55"/>
      <c r="D494" s="55"/>
      <c r="E494" s="56"/>
      <c r="F494" s="56"/>
      <c r="G494" s="56"/>
      <c r="H494" s="56"/>
      <c r="I494" s="56"/>
      <c r="J494" s="56"/>
      <c r="K494" s="56"/>
      <c r="L494" s="56"/>
      <c r="M494" s="56"/>
      <c r="N494" s="56"/>
      <c r="O494" s="56"/>
      <c r="P494" s="56"/>
      <c r="Q494" s="56"/>
      <c r="R494" s="56"/>
      <c r="S494" s="56"/>
      <c r="T494" s="56"/>
      <c r="U494" s="56"/>
      <c r="V494" s="56"/>
      <c r="W494" s="56"/>
      <c r="X494" s="56"/>
      <c r="Y494" s="56"/>
    </row>
    <row r="495" spans="1:25" ht="15.75" customHeight="1">
      <c r="A495" s="55"/>
      <c r="B495" s="56"/>
      <c r="C495" s="55"/>
      <c r="D495" s="55"/>
      <c r="E495" s="56"/>
      <c r="F495" s="56"/>
      <c r="G495" s="56"/>
      <c r="H495" s="56"/>
      <c r="I495" s="56"/>
      <c r="J495" s="56"/>
      <c r="K495" s="56"/>
      <c r="L495" s="56"/>
      <c r="M495" s="56"/>
      <c r="N495" s="56"/>
      <c r="O495" s="56"/>
      <c r="P495" s="56"/>
      <c r="Q495" s="56"/>
      <c r="R495" s="56"/>
      <c r="S495" s="56"/>
      <c r="T495" s="56"/>
      <c r="U495" s="56"/>
      <c r="V495" s="56"/>
      <c r="W495" s="56"/>
      <c r="X495" s="56"/>
      <c r="Y495" s="56"/>
    </row>
    <row r="496" spans="1:25" ht="15.75" customHeight="1">
      <c r="A496" s="55"/>
      <c r="B496" s="56"/>
      <c r="C496" s="55"/>
      <c r="D496" s="55"/>
      <c r="E496" s="56"/>
      <c r="F496" s="56"/>
      <c r="G496" s="56"/>
      <c r="H496" s="56"/>
      <c r="I496" s="56"/>
      <c r="J496" s="56"/>
      <c r="K496" s="56"/>
      <c r="L496" s="56"/>
      <c r="M496" s="56"/>
      <c r="N496" s="56"/>
      <c r="O496" s="56"/>
      <c r="P496" s="56"/>
      <c r="Q496" s="56"/>
      <c r="R496" s="56"/>
      <c r="S496" s="56"/>
      <c r="T496" s="56"/>
      <c r="U496" s="56"/>
      <c r="V496" s="56"/>
      <c r="W496" s="56"/>
      <c r="X496" s="56"/>
      <c r="Y496" s="56"/>
    </row>
    <row r="497" spans="1:25" ht="15.75" customHeight="1">
      <c r="A497" s="55"/>
      <c r="B497" s="56"/>
      <c r="C497" s="55"/>
      <c r="D497" s="55"/>
      <c r="E497" s="56"/>
      <c r="F497" s="56"/>
      <c r="G497" s="56"/>
      <c r="H497" s="56"/>
      <c r="I497" s="56"/>
      <c r="J497" s="56"/>
      <c r="K497" s="56"/>
      <c r="L497" s="56"/>
      <c r="M497" s="56"/>
      <c r="N497" s="56"/>
      <c r="O497" s="56"/>
      <c r="P497" s="56"/>
      <c r="Q497" s="56"/>
      <c r="R497" s="56"/>
      <c r="S497" s="56"/>
      <c r="T497" s="56"/>
      <c r="U497" s="56"/>
      <c r="V497" s="56"/>
      <c r="W497" s="56"/>
      <c r="X497" s="56"/>
      <c r="Y497" s="56"/>
    </row>
    <row r="498" spans="1:25" ht="15.75" customHeight="1">
      <c r="A498" s="55"/>
      <c r="B498" s="56"/>
      <c r="C498" s="55"/>
      <c r="D498" s="55"/>
      <c r="E498" s="56"/>
      <c r="F498" s="56"/>
      <c r="G498" s="56"/>
      <c r="H498" s="56"/>
      <c r="I498" s="56"/>
      <c r="J498" s="56"/>
      <c r="K498" s="56"/>
      <c r="L498" s="56"/>
      <c r="M498" s="56"/>
      <c r="N498" s="56"/>
      <c r="O498" s="56"/>
      <c r="P498" s="56"/>
      <c r="Q498" s="56"/>
      <c r="R498" s="56"/>
      <c r="S498" s="56"/>
      <c r="T498" s="56"/>
      <c r="U498" s="56"/>
      <c r="V498" s="56"/>
      <c r="W498" s="56"/>
      <c r="X498" s="56"/>
      <c r="Y498" s="56"/>
    </row>
    <row r="499" spans="1:25" ht="15.75" customHeight="1">
      <c r="A499" s="55"/>
      <c r="B499" s="56"/>
      <c r="C499" s="55"/>
      <c r="D499" s="55"/>
      <c r="E499" s="56"/>
      <c r="F499" s="56"/>
      <c r="G499" s="56"/>
      <c r="H499" s="56"/>
      <c r="I499" s="56"/>
      <c r="J499" s="56"/>
      <c r="K499" s="56"/>
      <c r="L499" s="56"/>
      <c r="M499" s="56"/>
      <c r="N499" s="56"/>
      <c r="O499" s="56"/>
      <c r="P499" s="56"/>
      <c r="Q499" s="56"/>
      <c r="R499" s="56"/>
      <c r="S499" s="56"/>
      <c r="T499" s="56"/>
      <c r="U499" s="56"/>
      <c r="V499" s="56"/>
      <c r="W499" s="56"/>
      <c r="X499" s="56"/>
      <c r="Y499" s="56"/>
    </row>
    <row r="500" spans="1:25" ht="15.75" customHeight="1">
      <c r="A500" s="55"/>
      <c r="B500" s="56"/>
      <c r="C500" s="55"/>
      <c r="D500" s="55"/>
      <c r="E500" s="56"/>
      <c r="F500" s="56"/>
      <c r="G500" s="56"/>
      <c r="H500" s="56"/>
      <c r="I500" s="56"/>
      <c r="J500" s="56"/>
      <c r="K500" s="56"/>
      <c r="L500" s="56"/>
      <c r="M500" s="56"/>
      <c r="N500" s="56"/>
      <c r="O500" s="56"/>
      <c r="P500" s="56"/>
      <c r="Q500" s="56"/>
      <c r="R500" s="56"/>
      <c r="S500" s="56"/>
      <c r="T500" s="56"/>
      <c r="U500" s="56"/>
      <c r="V500" s="56"/>
      <c r="W500" s="56"/>
      <c r="X500" s="56"/>
      <c r="Y500" s="56"/>
    </row>
    <row r="501" spans="1:25" ht="15.75" customHeight="1">
      <c r="A501" s="55"/>
      <c r="B501" s="56"/>
      <c r="C501" s="55"/>
      <c r="D501" s="55"/>
      <c r="E501" s="56"/>
      <c r="F501" s="56"/>
      <c r="G501" s="56"/>
      <c r="H501" s="56"/>
      <c r="I501" s="56"/>
      <c r="J501" s="56"/>
      <c r="K501" s="56"/>
      <c r="L501" s="56"/>
      <c r="M501" s="56"/>
      <c r="N501" s="56"/>
      <c r="O501" s="56"/>
      <c r="P501" s="56"/>
      <c r="Q501" s="56"/>
      <c r="R501" s="56"/>
      <c r="S501" s="56"/>
      <c r="T501" s="56"/>
      <c r="U501" s="56"/>
      <c r="V501" s="56"/>
      <c r="W501" s="56"/>
      <c r="X501" s="56"/>
      <c r="Y501" s="56"/>
    </row>
    <row r="502" spans="1:25" ht="15.75" customHeight="1">
      <c r="A502" s="55"/>
      <c r="B502" s="56"/>
      <c r="C502" s="55"/>
      <c r="D502" s="55"/>
      <c r="E502" s="56"/>
      <c r="F502" s="56"/>
      <c r="G502" s="56"/>
      <c r="H502" s="56"/>
      <c r="I502" s="56"/>
      <c r="J502" s="56"/>
      <c r="K502" s="56"/>
      <c r="L502" s="56"/>
      <c r="M502" s="56"/>
      <c r="N502" s="56"/>
      <c r="O502" s="56"/>
      <c r="P502" s="56"/>
      <c r="Q502" s="56"/>
      <c r="R502" s="56"/>
      <c r="S502" s="56"/>
      <c r="T502" s="56"/>
      <c r="U502" s="56"/>
      <c r="V502" s="56"/>
      <c r="W502" s="56"/>
      <c r="X502" s="56"/>
      <c r="Y502" s="56"/>
    </row>
    <row r="503" spans="1:25" ht="15.75" customHeight="1">
      <c r="A503" s="55"/>
      <c r="B503" s="56"/>
      <c r="C503" s="55"/>
      <c r="D503" s="55"/>
      <c r="E503" s="56"/>
      <c r="F503" s="56"/>
      <c r="G503" s="56"/>
      <c r="H503" s="56"/>
      <c r="I503" s="56"/>
      <c r="J503" s="56"/>
      <c r="K503" s="56"/>
      <c r="L503" s="56"/>
      <c r="M503" s="56"/>
      <c r="N503" s="56"/>
      <c r="O503" s="56"/>
      <c r="P503" s="56"/>
      <c r="Q503" s="56"/>
      <c r="R503" s="56"/>
      <c r="S503" s="56"/>
      <c r="T503" s="56"/>
      <c r="U503" s="56"/>
      <c r="V503" s="56"/>
      <c r="W503" s="56"/>
      <c r="X503" s="56"/>
      <c r="Y503" s="56"/>
    </row>
    <row r="504" spans="1:25" ht="15.75" customHeight="1">
      <c r="A504" s="55"/>
      <c r="B504" s="56"/>
      <c r="C504" s="55"/>
      <c r="D504" s="55"/>
      <c r="E504" s="56"/>
      <c r="F504" s="56"/>
      <c r="G504" s="56"/>
      <c r="H504" s="56"/>
      <c r="I504" s="56"/>
      <c r="J504" s="56"/>
      <c r="K504" s="56"/>
      <c r="L504" s="56"/>
      <c r="M504" s="56"/>
      <c r="N504" s="56"/>
      <c r="O504" s="56"/>
      <c r="P504" s="56"/>
      <c r="Q504" s="56"/>
      <c r="R504" s="56"/>
      <c r="S504" s="56"/>
      <c r="T504" s="56"/>
      <c r="U504" s="56"/>
      <c r="V504" s="56"/>
      <c r="W504" s="56"/>
      <c r="X504" s="56"/>
      <c r="Y504" s="56"/>
    </row>
    <row r="505" spans="1:25" ht="15.75" customHeight="1">
      <c r="A505" s="55"/>
      <c r="B505" s="56"/>
      <c r="C505" s="55"/>
      <c r="D505" s="55"/>
      <c r="E505" s="56"/>
      <c r="F505" s="56"/>
      <c r="G505" s="56"/>
      <c r="H505" s="56"/>
      <c r="I505" s="56"/>
      <c r="J505" s="56"/>
      <c r="K505" s="56"/>
      <c r="L505" s="56"/>
      <c r="M505" s="56"/>
      <c r="N505" s="56"/>
      <c r="O505" s="56"/>
      <c r="P505" s="56"/>
      <c r="Q505" s="56"/>
      <c r="R505" s="56"/>
      <c r="S505" s="56"/>
      <c r="T505" s="56"/>
      <c r="U505" s="56"/>
      <c r="V505" s="56"/>
      <c r="W505" s="56"/>
      <c r="X505" s="56"/>
      <c r="Y505" s="56"/>
    </row>
    <row r="506" spans="1:25" ht="15.75" customHeight="1">
      <c r="A506" s="55"/>
      <c r="B506" s="56"/>
      <c r="C506" s="55"/>
      <c r="D506" s="55"/>
      <c r="E506" s="56"/>
      <c r="F506" s="56"/>
      <c r="G506" s="56"/>
      <c r="H506" s="56"/>
      <c r="I506" s="56"/>
      <c r="J506" s="56"/>
      <c r="K506" s="56"/>
      <c r="L506" s="56"/>
      <c r="M506" s="56"/>
      <c r="N506" s="56"/>
      <c r="O506" s="56"/>
      <c r="P506" s="56"/>
      <c r="Q506" s="56"/>
      <c r="R506" s="56"/>
      <c r="S506" s="56"/>
      <c r="T506" s="56"/>
      <c r="U506" s="56"/>
      <c r="V506" s="56"/>
      <c r="W506" s="56"/>
      <c r="X506" s="56"/>
      <c r="Y506" s="56"/>
    </row>
    <row r="507" spans="1:25" ht="15.75" customHeight="1">
      <c r="A507" s="55"/>
      <c r="B507" s="56"/>
      <c r="C507" s="55"/>
      <c r="D507" s="55"/>
      <c r="E507" s="56"/>
      <c r="F507" s="56"/>
      <c r="G507" s="56"/>
      <c r="H507" s="56"/>
      <c r="I507" s="56"/>
      <c r="J507" s="56"/>
      <c r="K507" s="56"/>
      <c r="L507" s="56"/>
      <c r="M507" s="56"/>
      <c r="N507" s="56"/>
      <c r="O507" s="56"/>
      <c r="P507" s="56"/>
      <c r="Q507" s="56"/>
      <c r="R507" s="56"/>
      <c r="S507" s="56"/>
      <c r="T507" s="56"/>
      <c r="U507" s="56"/>
      <c r="V507" s="56"/>
      <c r="W507" s="56"/>
      <c r="X507" s="56"/>
      <c r="Y507" s="56"/>
    </row>
    <row r="508" spans="1:25" ht="15.75" customHeight="1">
      <c r="A508" s="55"/>
      <c r="B508" s="56"/>
      <c r="C508" s="55"/>
      <c r="D508" s="55"/>
      <c r="E508" s="56"/>
      <c r="F508" s="56"/>
      <c r="G508" s="56"/>
      <c r="H508" s="56"/>
      <c r="I508" s="56"/>
      <c r="J508" s="56"/>
      <c r="K508" s="56"/>
      <c r="L508" s="56"/>
      <c r="M508" s="56"/>
      <c r="N508" s="56"/>
      <c r="O508" s="56"/>
      <c r="P508" s="56"/>
      <c r="Q508" s="56"/>
      <c r="R508" s="56"/>
      <c r="S508" s="56"/>
      <c r="T508" s="56"/>
      <c r="U508" s="56"/>
      <c r="V508" s="56"/>
      <c r="W508" s="56"/>
      <c r="X508" s="56"/>
      <c r="Y508" s="56"/>
    </row>
    <row r="509" spans="1:25" ht="15.75" customHeight="1">
      <c r="A509" s="55"/>
      <c r="B509" s="56"/>
      <c r="C509" s="55"/>
      <c r="D509" s="55"/>
      <c r="E509" s="56"/>
      <c r="F509" s="56"/>
      <c r="G509" s="56"/>
      <c r="H509" s="56"/>
      <c r="I509" s="56"/>
      <c r="J509" s="56"/>
      <c r="K509" s="56"/>
      <c r="L509" s="56"/>
      <c r="M509" s="56"/>
      <c r="N509" s="56"/>
      <c r="O509" s="56"/>
      <c r="P509" s="56"/>
      <c r="Q509" s="56"/>
      <c r="R509" s="56"/>
      <c r="S509" s="56"/>
      <c r="T509" s="56"/>
      <c r="U509" s="56"/>
      <c r="V509" s="56"/>
      <c r="W509" s="56"/>
      <c r="X509" s="56"/>
      <c r="Y509" s="56"/>
    </row>
    <row r="510" spans="1:25" ht="15.75" customHeight="1">
      <c r="A510" s="55"/>
      <c r="B510" s="56"/>
      <c r="C510" s="55"/>
      <c r="D510" s="55"/>
      <c r="E510" s="56"/>
      <c r="F510" s="56"/>
      <c r="G510" s="56"/>
      <c r="H510" s="56"/>
      <c r="I510" s="56"/>
      <c r="J510" s="56"/>
      <c r="K510" s="56"/>
      <c r="L510" s="56"/>
      <c r="M510" s="56"/>
      <c r="N510" s="56"/>
      <c r="O510" s="56"/>
      <c r="P510" s="56"/>
      <c r="Q510" s="56"/>
      <c r="R510" s="56"/>
      <c r="S510" s="56"/>
      <c r="T510" s="56"/>
      <c r="U510" s="56"/>
      <c r="V510" s="56"/>
      <c r="W510" s="56"/>
      <c r="X510" s="56"/>
      <c r="Y510" s="56"/>
    </row>
    <row r="511" spans="1:25" ht="15.75" customHeight="1">
      <c r="A511" s="55"/>
      <c r="B511" s="56"/>
      <c r="C511" s="55"/>
      <c r="D511" s="55"/>
      <c r="E511" s="56"/>
      <c r="F511" s="56"/>
      <c r="G511" s="56"/>
      <c r="H511" s="56"/>
      <c r="I511" s="56"/>
      <c r="J511" s="56"/>
      <c r="K511" s="56"/>
      <c r="L511" s="56"/>
      <c r="M511" s="56"/>
      <c r="N511" s="56"/>
      <c r="O511" s="56"/>
      <c r="P511" s="56"/>
      <c r="Q511" s="56"/>
      <c r="R511" s="56"/>
      <c r="S511" s="56"/>
      <c r="T511" s="56"/>
      <c r="U511" s="56"/>
      <c r="V511" s="56"/>
      <c r="W511" s="56"/>
      <c r="X511" s="56"/>
      <c r="Y511" s="56"/>
    </row>
    <row r="512" spans="1:25" ht="15.75" customHeight="1">
      <c r="A512" s="55"/>
      <c r="B512" s="56"/>
      <c r="C512" s="55"/>
      <c r="D512" s="55"/>
      <c r="E512" s="56"/>
      <c r="F512" s="56"/>
      <c r="G512" s="56"/>
      <c r="H512" s="56"/>
      <c r="I512" s="56"/>
      <c r="J512" s="56"/>
      <c r="K512" s="56"/>
      <c r="L512" s="56"/>
      <c r="M512" s="56"/>
      <c r="N512" s="56"/>
      <c r="O512" s="56"/>
      <c r="P512" s="56"/>
      <c r="Q512" s="56"/>
      <c r="R512" s="56"/>
      <c r="S512" s="56"/>
      <c r="T512" s="56"/>
      <c r="U512" s="56"/>
      <c r="V512" s="56"/>
      <c r="W512" s="56"/>
      <c r="X512" s="56"/>
      <c r="Y512" s="56"/>
    </row>
    <row r="513" spans="1:25" ht="15.75" customHeight="1">
      <c r="A513" s="55"/>
      <c r="B513" s="56"/>
      <c r="C513" s="55"/>
      <c r="D513" s="55"/>
      <c r="E513" s="56"/>
      <c r="F513" s="56"/>
      <c r="G513" s="56"/>
      <c r="H513" s="56"/>
      <c r="I513" s="56"/>
      <c r="J513" s="56"/>
      <c r="K513" s="56"/>
      <c r="L513" s="56"/>
      <c r="M513" s="56"/>
      <c r="N513" s="56"/>
      <c r="O513" s="56"/>
      <c r="P513" s="56"/>
      <c r="Q513" s="56"/>
      <c r="R513" s="56"/>
      <c r="S513" s="56"/>
      <c r="T513" s="56"/>
      <c r="U513" s="56"/>
      <c r="V513" s="56"/>
      <c r="W513" s="56"/>
      <c r="X513" s="56"/>
      <c r="Y513" s="56"/>
    </row>
    <row r="514" spans="1:25" ht="15.75" customHeight="1">
      <c r="A514" s="55"/>
      <c r="B514" s="56"/>
      <c r="C514" s="55"/>
      <c r="D514" s="55"/>
      <c r="E514" s="56"/>
      <c r="F514" s="56"/>
      <c r="G514" s="56"/>
      <c r="H514" s="56"/>
      <c r="I514" s="56"/>
      <c r="J514" s="56"/>
      <c r="K514" s="56"/>
      <c r="L514" s="56"/>
      <c r="M514" s="56"/>
      <c r="N514" s="56"/>
      <c r="O514" s="56"/>
      <c r="P514" s="56"/>
      <c r="Q514" s="56"/>
      <c r="R514" s="56"/>
      <c r="S514" s="56"/>
      <c r="T514" s="56"/>
      <c r="U514" s="56"/>
      <c r="V514" s="56"/>
      <c r="W514" s="56"/>
      <c r="X514" s="56"/>
      <c r="Y514" s="56"/>
    </row>
    <row r="515" spans="1:25" ht="15.75" customHeight="1">
      <c r="A515" s="55"/>
      <c r="B515" s="56"/>
      <c r="C515" s="55"/>
      <c r="D515" s="55"/>
      <c r="E515" s="56"/>
      <c r="F515" s="56"/>
      <c r="G515" s="56"/>
      <c r="H515" s="56"/>
      <c r="I515" s="56"/>
      <c r="J515" s="56"/>
      <c r="K515" s="56"/>
      <c r="L515" s="56"/>
      <c r="M515" s="56"/>
      <c r="N515" s="56"/>
      <c r="O515" s="56"/>
      <c r="P515" s="56"/>
      <c r="Q515" s="56"/>
      <c r="R515" s="56"/>
      <c r="S515" s="56"/>
      <c r="T515" s="56"/>
      <c r="U515" s="56"/>
      <c r="V515" s="56"/>
      <c r="W515" s="56"/>
      <c r="X515" s="56"/>
      <c r="Y515" s="56"/>
    </row>
    <row r="516" spans="1:25" ht="15.75" customHeight="1">
      <c r="A516" s="55"/>
      <c r="B516" s="56"/>
      <c r="C516" s="55"/>
      <c r="D516" s="55"/>
      <c r="E516" s="56"/>
      <c r="F516" s="56"/>
      <c r="G516" s="56"/>
      <c r="H516" s="56"/>
      <c r="I516" s="56"/>
      <c r="J516" s="56"/>
      <c r="K516" s="56"/>
      <c r="L516" s="56"/>
      <c r="M516" s="56"/>
      <c r="N516" s="56"/>
      <c r="O516" s="56"/>
      <c r="P516" s="56"/>
      <c r="Q516" s="56"/>
      <c r="R516" s="56"/>
      <c r="S516" s="56"/>
      <c r="T516" s="56"/>
      <c r="U516" s="56"/>
      <c r="V516" s="56"/>
      <c r="W516" s="56"/>
      <c r="X516" s="56"/>
      <c r="Y516" s="56"/>
    </row>
    <row r="517" spans="1:25" ht="15.75" customHeight="1">
      <c r="A517" s="55"/>
      <c r="B517" s="56"/>
      <c r="C517" s="55"/>
      <c r="D517" s="55"/>
      <c r="E517" s="56"/>
      <c r="F517" s="56"/>
      <c r="G517" s="56"/>
      <c r="H517" s="56"/>
      <c r="I517" s="56"/>
      <c r="J517" s="56"/>
      <c r="K517" s="56"/>
      <c r="L517" s="56"/>
      <c r="M517" s="56"/>
      <c r="N517" s="56"/>
      <c r="O517" s="56"/>
      <c r="P517" s="56"/>
      <c r="Q517" s="56"/>
      <c r="R517" s="56"/>
      <c r="S517" s="56"/>
      <c r="T517" s="56"/>
      <c r="U517" s="56"/>
      <c r="V517" s="56"/>
      <c r="W517" s="56"/>
      <c r="X517" s="56"/>
      <c r="Y517" s="56"/>
    </row>
    <row r="518" spans="1:25" ht="15.75" customHeight="1">
      <c r="A518" s="55"/>
      <c r="B518" s="56"/>
      <c r="C518" s="55"/>
      <c r="D518" s="55"/>
      <c r="E518" s="56"/>
      <c r="F518" s="56"/>
      <c r="G518" s="56"/>
      <c r="H518" s="56"/>
      <c r="I518" s="56"/>
      <c r="J518" s="56"/>
      <c r="K518" s="56"/>
      <c r="L518" s="56"/>
      <c r="M518" s="56"/>
      <c r="N518" s="56"/>
      <c r="O518" s="56"/>
      <c r="P518" s="56"/>
      <c r="Q518" s="56"/>
      <c r="R518" s="56"/>
      <c r="S518" s="56"/>
      <c r="T518" s="56"/>
      <c r="U518" s="56"/>
      <c r="V518" s="56"/>
      <c r="W518" s="56"/>
      <c r="X518" s="56"/>
      <c r="Y518" s="56"/>
    </row>
    <row r="519" spans="1:25" ht="15.75" customHeight="1">
      <c r="A519" s="55"/>
      <c r="B519" s="56"/>
      <c r="C519" s="55"/>
      <c r="D519" s="55"/>
      <c r="E519" s="56"/>
      <c r="F519" s="56"/>
      <c r="G519" s="56"/>
      <c r="H519" s="56"/>
      <c r="I519" s="56"/>
      <c r="J519" s="56"/>
      <c r="K519" s="56"/>
      <c r="L519" s="56"/>
      <c r="M519" s="56"/>
      <c r="N519" s="56"/>
      <c r="O519" s="56"/>
      <c r="P519" s="56"/>
      <c r="Q519" s="56"/>
      <c r="R519" s="56"/>
      <c r="S519" s="56"/>
      <c r="T519" s="56"/>
      <c r="U519" s="56"/>
      <c r="V519" s="56"/>
      <c r="W519" s="56"/>
      <c r="X519" s="56"/>
      <c r="Y519" s="56"/>
    </row>
    <row r="520" spans="1:25" ht="15.75" customHeight="1">
      <c r="A520" s="55"/>
      <c r="B520" s="56"/>
      <c r="C520" s="55"/>
      <c r="D520" s="55"/>
      <c r="E520" s="56"/>
      <c r="F520" s="56"/>
      <c r="G520" s="56"/>
      <c r="H520" s="56"/>
      <c r="I520" s="56"/>
      <c r="J520" s="56"/>
      <c r="K520" s="56"/>
      <c r="L520" s="56"/>
      <c r="M520" s="56"/>
      <c r="N520" s="56"/>
      <c r="O520" s="56"/>
      <c r="P520" s="56"/>
      <c r="Q520" s="56"/>
      <c r="R520" s="56"/>
      <c r="S520" s="56"/>
      <c r="T520" s="56"/>
      <c r="U520" s="56"/>
      <c r="V520" s="56"/>
      <c r="W520" s="56"/>
      <c r="X520" s="56"/>
      <c r="Y520" s="56"/>
    </row>
    <row r="521" spans="1:25" ht="15.75" customHeight="1">
      <c r="A521" s="55"/>
      <c r="B521" s="56"/>
      <c r="C521" s="55"/>
      <c r="D521" s="55"/>
      <c r="E521" s="56"/>
      <c r="F521" s="56"/>
      <c r="G521" s="56"/>
      <c r="H521" s="56"/>
      <c r="I521" s="56"/>
      <c r="J521" s="56"/>
      <c r="K521" s="56"/>
      <c r="L521" s="56"/>
      <c r="M521" s="56"/>
      <c r="N521" s="56"/>
      <c r="O521" s="56"/>
      <c r="P521" s="56"/>
      <c r="Q521" s="56"/>
      <c r="R521" s="56"/>
      <c r="S521" s="56"/>
      <c r="T521" s="56"/>
      <c r="U521" s="56"/>
      <c r="V521" s="56"/>
      <c r="W521" s="56"/>
      <c r="X521" s="56"/>
      <c r="Y521" s="56"/>
    </row>
    <row r="522" spans="1:25" ht="15.75" customHeight="1">
      <c r="A522" s="55"/>
      <c r="B522" s="56"/>
      <c r="C522" s="55"/>
      <c r="D522" s="55"/>
      <c r="E522" s="56"/>
      <c r="F522" s="56"/>
      <c r="G522" s="56"/>
      <c r="H522" s="56"/>
      <c r="I522" s="56"/>
      <c r="J522" s="56"/>
      <c r="K522" s="56"/>
      <c r="L522" s="56"/>
      <c r="M522" s="56"/>
      <c r="N522" s="56"/>
      <c r="O522" s="56"/>
      <c r="P522" s="56"/>
      <c r="Q522" s="56"/>
      <c r="R522" s="56"/>
      <c r="S522" s="56"/>
      <c r="T522" s="56"/>
      <c r="U522" s="56"/>
      <c r="V522" s="56"/>
      <c r="W522" s="56"/>
      <c r="X522" s="56"/>
      <c r="Y522" s="56"/>
    </row>
    <row r="523" spans="1:25" ht="15.75" customHeight="1">
      <c r="A523" s="55"/>
      <c r="B523" s="56"/>
      <c r="C523" s="55"/>
      <c r="D523" s="55"/>
      <c r="E523" s="56"/>
      <c r="F523" s="56"/>
      <c r="G523" s="56"/>
      <c r="H523" s="56"/>
      <c r="I523" s="56"/>
      <c r="J523" s="56"/>
      <c r="K523" s="56"/>
      <c r="L523" s="56"/>
      <c r="M523" s="56"/>
      <c r="N523" s="56"/>
      <c r="O523" s="56"/>
      <c r="P523" s="56"/>
      <c r="Q523" s="56"/>
      <c r="R523" s="56"/>
      <c r="S523" s="56"/>
      <c r="T523" s="56"/>
      <c r="U523" s="56"/>
      <c r="V523" s="56"/>
      <c r="W523" s="56"/>
      <c r="X523" s="56"/>
      <c r="Y523" s="56"/>
    </row>
    <row r="524" spans="1:25" ht="15.75" customHeight="1">
      <c r="A524" s="55"/>
      <c r="B524" s="56"/>
      <c r="C524" s="55"/>
      <c r="D524" s="55"/>
      <c r="E524" s="56"/>
      <c r="F524" s="56"/>
      <c r="G524" s="56"/>
      <c r="H524" s="56"/>
      <c r="I524" s="56"/>
      <c r="J524" s="56"/>
      <c r="K524" s="56"/>
      <c r="L524" s="56"/>
      <c r="M524" s="56"/>
      <c r="N524" s="56"/>
      <c r="O524" s="56"/>
      <c r="P524" s="56"/>
      <c r="Q524" s="56"/>
      <c r="R524" s="56"/>
      <c r="S524" s="56"/>
      <c r="T524" s="56"/>
      <c r="U524" s="56"/>
      <c r="V524" s="56"/>
      <c r="W524" s="56"/>
      <c r="X524" s="56"/>
      <c r="Y524" s="56"/>
    </row>
    <row r="525" spans="1:25" ht="15.75" customHeight="1">
      <c r="A525" s="55"/>
      <c r="B525" s="56"/>
      <c r="C525" s="55"/>
      <c r="D525" s="55"/>
      <c r="E525" s="56"/>
      <c r="F525" s="56"/>
      <c r="G525" s="56"/>
      <c r="H525" s="56"/>
      <c r="I525" s="56"/>
      <c r="J525" s="56"/>
      <c r="K525" s="56"/>
      <c r="L525" s="56"/>
      <c r="M525" s="56"/>
      <c r="N525" s="56"/>
      <c r="O525" s="56"/>
      <c r="P525" s="56"/>
      <c r="Q525" s="56"/>
      <c r="R525" s="56"/>
      <c r="S525" s="56"/>
      <c r="T525" s="56"/>
      <c r="U525" s="56"/>
      <c r="V525" s="56"/>
      <c r="W525" s="56"/>
      <c r="X525" s="56"/>
      <c r="Y525" s="56"/>
    </row>
    <row r="526" spans="1:25" ht="15.75" customHeight="1">
      <c r="A526" s="55"/>
      <c r="B526" s="56"/>
      <c r="C526" s="55"/>
      <c r="D526" s="55"/>
      <c r="E526" s="56"/>
      <c r="F526" s="56"/>
      <c r="G526" s="56"/>
      <c r="H526" s="56"/>
      <c r="I526" s="56"/>
      <c r="J526" s="56"/>
      <c r="K526" s="56"/>
      <c r="L526" s="56"/>
      <c r="M526" s="56"/>
      <c r="N526" s="56"/>
      <c r="O526" s="56"/>
      <c r="P526" s="56"/>
      <c r="Q526" s="56"/>
      <c r="R526" s="56"/>
      <c r="S526" s="56"/>
      <c r="T526" s="56"/>
      <c r="U526" s="56"/>
      <c r="V526" s="56"/>
      <c r="W526" s="56"/>
      <c r="X526" s="56"/>
      <c r="Y526" s="56"/>
    </row>
    <row r="527" spans="1:25" ht="15.75" customHeight="1">
      <c r="A527" s="55"/>
      <c r="B527" s="56"/>
      <c r="C527" s="55"/>
      <c r="D527" s="55"/>
      <c r="E527" s="56"/>
      <c r="F527" s="56"/>
      <c r="G527" s="56"/>
      <c r="H527" s="56"/>
      <c r="I527" s="56"/>
      <c r="J527" s="56"/>
      <c r="K527" s="56"/>
      <c r="L527" s="56"/>
      <c r="M527" s="56"/>
      <c r="N527" s="56"/>
      <c r="O527" s="56"/>
      <c r="P527" s="56"/>
      <c r="Q527" s="56"/>
      <c r="R527" s="56"/>
      <c r="S527" s="56"/>
      <c r="T527" s="56"/>
      <c r="U527" s="56"/>
      <c r="V527" s="56"/>
      <c r="W527" s="56"/>
      <c r="X527" s="56"/>
      <c r="Y527" s="56"/>
    </row>
    <row r="528" spans="1:25" ht="15.75" customHeight="1">
      <c r="A528" s="55"/>
      <c r="B528" s="56"/>
      <c r="C528" s="55"/>
      <c r="D528" s="55"/>
      <c r="E528" s="56"/>
      <c r="F528" s="56"/>
      <c r="G528" s="56"/>
      <c r="H528" s="56"/>
      <c r="I528" s="56"/>
      <c r="J528" s="56"/>
      <c r="K528" s="56"/>
      <c r="L528" s="56"/>
      <c r="M528" s="56"/>
      <c r="N528" s="56"/>
      <c r="O528" s="56"/>
      <c r="P528" s="56"/>
      <c r="Q528" s="56"/>
      <c r="R528" s="56"/>
      <c r="S528" s="56"/>
      <c r="T528" s="56"/>
      <c r="U528" s="56"/>
      <c r="V528" s="56"/>
      <c r="W528" s="56"/>
      <c r="X528" s="56"/>
      <c r="Y528" s="56"/>
    </row>
    <row r="529" spans="1:25" ht="15.75" customHeight="1">
      <c r="A529" s="55"/>
      <c r="B529" s="56"/>
      <c r="C529" s="55"/>
      <c r="D529" s="55"/>
      <c r="E529" s="56"/>
      <c r="F529" s="56"/>
      <c r="G529" s="56"/>
      <c r="H529" s="56"/>
      <c r="I529" s="56"/>
      <c r="J529" s="56"/>
      <c r="K529" s="56"/>
      <c r="L529" s="56"/>
      <c r="M529" s="56"/>
      <c r="N529" s="56"/>
      <c r="O529" s="56"/>
      <c r="P529" s="56"/>
      <c r="Q529" s="56"/>
      <c r="R529" s="56"/>
      <c r="S529" s="56"/>
      <c r="T529" s="56"/>
      <c r="U529" s="56"/>
      <c r="V529" s="56"/>
      <c r="W529" s="56"/>
      <c r="X529" s="56"/>
      <c r="Y529" s="56"/>
    </row>
    <row r="530" spans="1:25" ht="15.75" customHeight="1">
      <c r="A530" s="55"/>
      <c r="B530" s="56"/>
      <c r="C530" s="55"/>
      <c r="D530" s="55"/>
      <c r="E530" s="56"/>
      <c r="F530" s="56"/>
      <c r="G530" s="56"/>
      <c r="H530" s="56"/>
      <c r="I530" s="56"/>
      <c r="J530" s="56"/>
      <c r="K530" s="56"/>
      <c r="L530" s="56"/>
      <c r="M530" s="56"/>
      <c r="N530" s="56"/>
      <c r="O530" s="56"/>
      <c r="P530" s="56"/>
      <c r="Q530" s="56"/>
      <c r="R530" s="56"/>
      <c r="S530" s="56"/>
      <c r="T530" s="56"/>
      <c r="U530" s="56"/>
      <c r="V530" s="56"/>
      <c r="W530" s="56"/>
      <c r="X530" s="56"/>
      <c r="Y530" s="56"/>
    </row>
    <row r="531" spans="1:25" ht="15.75" customHeight="1">
      <c r="A531" s="55"/>
      <c r="B531" s="56"/>
      <c r="C531" s="55"/>
      <c r="D531" s="55"/>
      <c r="E531" s="56"/>
      <c r="F531" s="56"/>
      <c r="G531" s="56"/>
      <c r="H531" s="56"/>
      <c r="I531" s="56"/>
      <c r="J531" s="56"/>
      <c r="K531" s="56"/>
      <c r="L531" s="56"/>
      <c r="M531" s="56"/>
      <c r="N531" s="56"/>
      <c r="O531" s="56"/>
      <c r="P531" s="56"/>
      <c r="Q531" s="56"/>
      <c r="R531" s="56"/>
      <c r="S531" s="56"/>
      <c r="T531" s="56"/>
      <c r="U531" s="56"/>
      <c r="V531" s="56"/>
      <c r="W531" s="56"/>
      <c r="X531" s="56"/>
      <c r="Y531" s="56"/>
    </row>
    <row r="532" spans="1:25" ht="15.75" customHeight="1">
      <c r="A532" s="55"/>
      <c r="B532" s="56"/>
      <c r="C532" s="55"/>
      <c r="D532" s="55"/>
      <c r="E532" s="56"/>
      <c r="F532" s="56"/>
      <c r="G532" s="56"/>
      <c r="H532" s="56"/>
      <c r="I532" s="56"/>
      <c r="J532" s="56"/>
      <c r="K532" s="56"/>
      <c r="L532" s="56"/>
      <c r="M532" s="56"/>
      <c r="N532" s="56"/>
      <c r="O532" s="56"/>
      <c r="P532" s="56"/>
      <c r="Q532" s="56"/>
      <c r="R532" s="56"/>
      <c r="S532" s="56"/>
      <c r="T532" s="56"/>
      <c r="U532" s="56"/>
      <c r="V532" s="56"/>
      <c r="W532" s="56"/>
      <c r="X532" s="56"/>
      <c r="Y532" s="56"/>
    </row>
    <row r="533" spans="1:25" ht="15.75" customHeight="1">
      <c r="A533" s="55"/>
      <c r="B533" s="56"/>
      <c r="C533" s="55"/>
      <c r="D533" s="55"/>
      <c r="E533" s="56"/>
      <c r="F533" s="56"/>
      <c r="G533" s="56"/>
      <c r="H533" s="56"/>
      <c r="I533" s="56"/>
      <c r="J533" s="56"/>
      <c r="K533" s="56"/>
      <c r="L533" s="56"/>
      <c r="M533" s="56"/>
      <c r="N533" s="56"/>
      <c r="O533" s="56"/>
      <c r="P533" s="56"/>
      <c r="Q533" s="56"/>
      <c r="R533" s="56"/>
      <c r="S533" s="56"/>
      <c r="T533" s="56"/>
      <c r="U533" s="56"/>
      <c r="V533" s="56"/>
      <c r="W533" s="56"/>
      <c r="X533" s="56"/>
      <c r="Y533" s="56"/>
    </row>
    <row r="534" spans="1:25" ht="15.75" customHeight="1">
      <c r="A534" s="55"/>
      <c r="B534" s="56"/>
      <c r="C534" s="55"/>
      <c r="D534" s="55"/>
      <c r="E534" s="56"/>
      <c r="F534" s="56"/>
      <c r="G534" s="56"/>
      <c r="H534" s="56"/>
      <c r="I534" s="56"/>
      <c r="J534" s="56"/>
      <c r="K534" s="56"/>
      <c r="L534" s="56"/>
      <c r="M534" s="56"/>
      <c r="N534" s="56"/>
      <c r="O534" s="56"/>
      <c r="P534" s="56"/>
      <c r="Q534" s="56"/>
      <c r="R534" s="56"/>
      <c r="S534" s="56"/>
      <c r="T534" s="56"/>
      <c r="U534" s="56"/>
      <c r="V534" s="56"/>
      <c r="W534" s="56"/>
      <c r="X534" s="56"/>
      <c r="Y534" s="56"/>
    </row>
    <row r="535" spans="1:25" ht="15.75" customHeight="1">
      <c r="A535" s="55"/>
      <c r="B535" s="56"/>
      <c r="C535" s="55"/>
      <c r="D535" s="55"/>
      <c r="E535" s="56"/>
      <c r="F535" s="56"/>
      <c r="G535" s="56"/>
      <c r="H535" s="56"/>
      <c r="I535" s="56"/>
      <c r="J535" s="56"/>
      <c r="K535" s="56"/>
      <c r="L535" s="56"/>
      <c r="M535" s="56"/>
      <c r="N535" s="56"/>
      <c r="O535" s="56"/>
      <c r="P535" s="56"/>
      <c r="Q535" s="56"/>
      <c r="R535" s="56"/>
      <c r="S535" s="56"/>
      <c r="T535" s="56"/>
      <c r="U535" s="56"/>
      <c r="V535" s="56"/>
      <c r="W535" s="56"/>
      <c r="X535" s="56"/>
      <c r="Y535" s="56"/>
    </row>
    <row r="536" spans="1:25" ht="15.75" customHeight="1">
      <c r="A536" s="55"/>
      <c r="B536" s="56"/>
      <c r="C536" s="55"/>
      <c r="D536" s="55"/>
      <c r="E536" s="56"/>
      <c r="F536" s="56"/>
      <c r="G536" s="56"/>
      <c r="H536" s="56"/>
      <c r="I536" s="56"/>
      <c r="J536" s="56"/>
      <c r="K536" s="56"/>
      <c r="L536" s="56"/>
      <c r="M536" s="56"/>
      <c r="N536" s="56"/>
      <c r="O536" s="56"/>
      <c r="P536" s="56"/>
      <c r="Q536" s="56"/>
      <c r="R536" s="56"/>
      <c r="S536" s="56"/>
      <c r="T536" s="56"/>
      <c r="U536" s="56"/>
      <c r="V536" s="56"/>
      <c r="W536" s="56"/>
      <c r="X536" s="56"/>
      <c r="Y536" s="56"/>
    </row>
    <row r="537" spans="1:25" ht="15.75" customHeight="1">
      <c r="A537" s="55"/>
      <c r="B537" s="56"/>
      <c r="C537" s="55"/>
      <c r="D537" s="55"/>
      <c r="E537" s="56"/>
      <c r="F537" s="56"/>
      <c r="G537" s="56"/>
      <c r="H537" s="56"/>
      <c r="I537" s="56"/>
      <c r="J537" s="56"/>
      <c r="K537" s="56"/>
      <c r="L537" s="56"/>
      <c r="M537" s="56"/>
      <c r="N537" s="56"/>
      <c r="O537" s="56"/>
      <c r="P537" s="56"/>
      <c r="Q537" s="56"/>
      <c r="R537" s="56"/>
      <c r="S537" s="56"/>
      <c r="T537" s="56"/>
      <c r="U537" s="56"/>
      <c r="V537" s="56"/>
      <c r="W537" s="56"/>
      <c r="X537" s="56"/>
      <c r="Y537" s="56"/>
    </row>
    <row r="538" spans="1:25" ht="15.75" customHeight="1">
      <c r="A538" s="55"/>
      <c r="B538" s="56"/>
      <c r="C538" s="55"/>
      <c r="D538" s="55"/>
      <c r="E538" s="56"/>
      <c r="F538" s="56"/>
      <c r="G538" s="56"/>
      <c r="H538" s="56"/>
      <c r="I538" s="56"/>
      <c r="J538" s="56"/>
      <c r="K538" s="56"/>
      <c r="L538" s="56"/>
      <c r="M538" s="56"/>
      <c r="N538" s="56"/>
      <c r="O538" s="56"/>
      <c r="P538" s="56"/>
      <c r="Q538" s="56"/>
      <c r="R538" s="56"/>
      <c r="S538" s="56"/>
      <c r="T538" s="56"/>
      <c r="U538" s="56"/>
      <c r="V538" s="56"/>
      <c r="W538" s="56"/>
      <c r="X538" s="56"/>
      <c r="Y538" s="56"/>
    </row>
    <row r="539" spans="1:25" ht="15.75" customHeight="1">
      <c r="A539" s="55"/>
      <c r="B539" s="56"/>
      <c r="C539" s="55"/>
      <c r="D539" s="55"/>
      <c r="E539" s="56"/>
      <c r="F539" s="56"/>
      <c r="G539" s="56"/>
      <c r="H539" s="56"/>
      <c r="I539" s="56"/>
      <c r="J539" s="56"/>
      <c r="K539" s="56"/>
      <c r="L539" s="56"/>
      <c r="M539" s="56"/>
      <c r="N539" s="56"/>
      <c r="O539" s="56"/>
      <c r="P539" s="56"/>
      <c r="Q539" s="56"/>
      <c r="R539" s="56"/>
      <c r="S539" s="56"/>
      <c r="T539" s="56"/>
      <c r="U539" s="56"/>
      <c r="V539" s="56"/>
      <c r="W539" s="56"/>
      <c r="X539" s="56"/>
      <c r="Y539" s="56"/>
    </row>
    <row r="540" spans="1:25" ht="15.75" customHeight="1">
      <c r="A540" s="55"/>
      <c r="B540" s="56"/>
      <c r="C540" s="55"/>
      <c r="D540" s="55"/>
      <c r="E540" s="56"/>
      <c r="F540" s="56"/>
      <c r="G540" s="56"/>
      <c r="H540" s="56"/>
      <c r="I540" s="56"/>
      <c r="J540" s="56"/>
      <c r="K540" s="56"/>
      <c r="L540" s="56"/>
      <c r="M540" s="56"/>
      <c r="N540" s="56"/>
      <c r="O540" s="56"/>
      <c r="P540" s="56"/>
      <c r="Q540" s="56"/>
      <c r="R540" s="56"/>
      <c r="S540" s="56"/>
      <c r="T540" s="56"/>
      <c r="U540" s="56"/>
      <c r="V540" s="56"/>
      <c r="W540" s="56"/>
      <c r="X540" s="56"/>
      <c r="Y540" s="56"/>
    </row>
    <row r="541" spans="1:25" ht="15.75" customHeight="1">
      <c r="A541" s="55"/>
      <c r="B541" s="56"/>
      <c r="C541" s="55"/>
      <c r="D541" s="55"/>
      <c r="E541" s="56"/>
      <c r="F541" s="56"/>
      <c r="G541" s="56"/>
      <c r="H541" s="56"/>
      <c r="I541" s="56"/>
      <c r="J541" s="56"/>
      <c r="K541" s="56"/>
      <c r="L541" s="56"/>
      <c r="M541" s="56"/>
      <c r="N541" s="56"/>
      <c r="O541" s="56"/>
      <c r="P541" s="56"/>
      <c r="Q541" s="56"/>
      <c r="R541" s="56"/>
      <c r="S541" s="56"/>
      <c r="T541" s="56"/>
      <c r="U541" s="56"/>
      <c r="V541" s="56"/>
      <c r="W541" s="56"/>
      <c r="X541" s="56"/>
      <c r="Y541" s="56"/>
    </row>
    <row r="542" spans="1:25" ht="15.75" customHeight="1">
      <c r="A542" s="55"/>
      <c r="B542" s="56"/>
      <c r="C542" s="55"/>
      <c r="D542" s="55"/>
      <c r="E542" s="56"/>
      <c r="F542" s="56"/>
      <c r="G542" s="56"/>
      <c r="H542" s="56"/>
      <c r="I542" s="56"/>
      <c r="J542" s="56"/>
      <c r="K542" s="56"/>
      <c r="L542" s="56"/>
      <c r="M542" s="56"/>
      <c r="N542" s="56"/>
      <c r="O542" s="56"/>
      <c r="P542" s="56"/>
      <c r="Q542" s="56"/>
      <c r="R542" s="56"/>
      <c r="S542" s="56"/>
      <c r="T542" s="56"/>
      <c r="U542" s="56"/>
      <c r="V542" s="56"/>
      <c r="W542" s="56"/>
      <c r="X542" s="56"/>
      <c r="Y542" s="56"/>
    </row>
    <row r="543" spans="1:25" ht="15.75" customHeight="1">
      <c r="A543" s="55"/>
      <c r="B543" s="56"/>
      <c r="C543" s="55"/>
      <c r="D543" s="55"/>
      <c r="E543" s="56"/>
      <c r="F543" s="56"/>
      <c r="G543" s="56"/>
      <c r="H543" s="56"/>
      <c r="I543" s="56"/>
      <c r="J543" s="56"/>
      <c r="K543" s="56"/>
      <c r="L543" s="56"/>
      <c r="M543" s="56"/>
      <c r="N543" s="56"/>
      <c r="O543" s="56"/>
      <c r="P543" s="56"/>
      <c r="Q543" s="56"/>
      <c r="R543" s="56"/>
      <c r="S543" s="56"/>
      <c r="T543" s="56"/>
      <c r="U543" s="56"/>
      <c r="V543" s="56"/>
      <c r="W543" s="56"/>
      <c r="X543" s="56"/>
      <c r="Y543" s="56"/>
    </row>
    <row r="544" spans="1:25" ht="15.75" customHeight="1">
      <c r="A544" s="55"/>
      <c r="B544" s="56"/>
      <c r="C544" s="55"/>
      <c r="D544" s="55"/>
      <c r="E544" s="56"/>
      <c r="F544" s="56"/>
      <c r="G544" s="56"/>
      <c r="H544" s="56"/>
      <c r="I544" s="56"/>
      <c r="J544" s="56"/>
      <c r="K544" s="56"/>
      <c r="L544" s="56"/>
      <c r="M544" s="56"/>
      <c r="N544" s="56"/>
      <c r="O544" s="56"/>
      <c r="P544" s="56"/>
      <c r="Q544" s="56"/>
      <c r="R544" s="56"/>
      <c r="S544" s="56"/>
      <c r="T544" s="56"/>
      <c r="U544" s="56"/>
      <c r="V544" s="56"/>
      <c r="W544" s="56"/>
      <c r="X544" s="56"/>
      <c r="Y544" s="56"/>
    </row>
    <row r="545" spans="1:25" ht="15.75" customHeight="1">
      <c r="A545" s="55"/>
      <c r="B545" s="56"/>
      <c r="C545" s="55"/>
      <c r="D545" s="55"/>
      <c r="E545" s="56"/>
      <c r="F545" s="56"/>
      <c r="G545" s="56"/>
      <c r="H545" s="56"/>
      <c r="I545" s="56"/>
      <c r="J545" s="56"/>
      <c r="K545" s="56"/>
      <c r="L545" s="56"/>
      <c r="M545" s="56"/>
      <c r="N545" s="56"/>
      <c r="O545" s="56"/>
      <c r="P545" s="56"/>
      <c r="Q545" s="56"/>
      <c r="R545" s="56"/>
      <c r="S545" s="56"/>
      <c r="T545" s="56"/>
      <c r="U545" s="56"/>
      <c r="V545" s="56"/>
      <c r="W545" s="56"/>
      <c r="X545" s="56"/>
      <c r="Y545" s="56"/>
    </row>
    <row r="546" spans="1:25" ht="15.75" customHeight="1">
      <c r="A546" s="55"/>
      <c r="B546" s="56"/>
      <c r="C546" s="55"/>
      <c r="D546" s="55"/>
      <c r="E546" s="56"/>
      <c r="F546" s="56"/>
      <c r="G546" s="56"/>
      <c r="H546" s="56"/>
      <c r="I546" s="56"/>
      <c r="J546" s="56"/>
      <c r="K546" s="56"/>
      <c r="L546" s="56"/>
      <c r="M546" s="56"/>
      <c r="N546" s="56"/>
      <c r="O546" s="56"/>
      <c r="P546" s="56"/>
      <c r="Q546" s="56"/>
      <c r="R546" s="56"/>
      <c r="S546" s="56"/>
      <c r="T546" s="56"/>
      <c r="U546" s="56"/>
      <c r="V546" s="56"/>
      <c r="W546" s="56"/>
      <c r="X546" s="56"/>
      <c r="Y546" s="56"/>
    </row>
    <row r="547" spans="1:25" ht="15.75" customHeight="1">
      <c r="A547" s="55"/>
      <c r="B547" s="56"/>
      <c r="C547" s="55"/>
      <c r="D547" s="55"/>
      <c r="E547" s="56"/>
      <c r="F547" s="56"/>
      <c r="G547" s="56"/>
      <c r="H547" s="56"/>
      <c r="I547" s="56"/>
      <c r="J547" s="56"/>
      <c r="K547" s="56"/>
      <c r="L547" s="56"/>
      <c r="M547" s="56"/>
      <c r="N547" s="56"/>
      <c r="O547" s="56"/>
      <c r="P547" s="56"/>
      <c r="Q547" s="56"/>
      <c r="R547" s="56"/>
      <c r="S547" s="56"/>
      <c r="T547" s="56"/>
      <c r="U547" s="56"/>
      <c r="V547" s="56"/>
      <c r="W547" s="56"/>
      <c r="X547" s="56"/>
      <c r="Y547" s="56"/>
    </row>
    <row r="548" spans="1:25" ht="15.75" customHeight="1">
      <c r="A548" s="55"/>
      <c r="B548" s="56"/>
      <c r="C548" s="55"/>
      <c r="D548" s="55"/>
      <c r="E548" s="56"/>
      <c r="F548" s="56"/>
      <c r="G548" s="56"/>
      <c r="H548" s="56"/>
      <c r="I548" s="56"/>
      <c r="J548" s="56"/>
      <c r="K548" s="56"/>
      <c r="L548" s="56"/>
      <c r="M548" s="56"/>
      <c r="N548" s="56"/>
      <c r="O548" s="56"/>
      <c r="P548" s="56"/>
      <c r="Q548" s="56"/>
      <c r="R548" s="56"/>
      <c r="S548" s="56"/>
      <c r="T548" s="56"/>
      <c r="U548" s="56"/>
      <c r="V548" s="56"/>
      <c r="W548" s="56"/>
      <c r="X548" s="56"/>
      <c r="Y548" s="56"/>
    </row>
    <row r="549" spans="1:25" ht="15.75" customHeight="1">
      <c r="A549" s="55"/>
      <c r="B549" s="56"/>
      <c r="C549" s="55"/>
      <c r="D549" s="55"/>
      <c r="E549" s="56"/>
      <c r="F549" s="56"/>
      <c r="G549" s="56"/>
      <c r="H549" s="56"/>
      <c r="I549" s="56"/>
      <c r="J549" s="56"/>
      <c r="K549" s="56"/>
      <c r="L549" s="56"/>
      <c r="M549" s="56"/>
      <c r="N549" s="56"/>
      <c r="O549" s="56"/>
      <c r="P549" s="56"/>
      <c r="Q549" s="56"/>
      <c r="R549" s="56"/>
      <c r="S549" s="56"/>
      <c r="T549" s="56"/>
      <c r="U549" s="56"/>
      <c r="V549" s="56"/>
      <c r="W549" s="56"/>
      <c r="X549" s="56"/>
      <c r="Y549" s="56"/>
    </row>
    <row r="550" spans="1:25" ht="15.75" customHeight="1">
      <c r="A550" s="55"/>
      <c r="B550" s="56"/>
      <c r="C550" s="55"/>
      <c r="D550" s="55"/>
      <c r="E550" s="56"/>
      <c r="F550" s="56"/>
      <c r="G550" s="56"/>
      <c r="H550" s="56"/>
      <c r="I550" s="56"/>
      <c r="J550" s="56"/>
      <c r="K550" s="56"/>
      <c r="L550" s="56"/>
      <c r="M550" s="56"/>
      <c r="N550" s="56"/>
      <c r="O550" s="56"/>
      <c r="P550" s="56"/>
      <c r="Q550" s="56"/>
      <c r="R550" s="56"/>
      <c r="S550" s="56"/>
      <c r="T550" s="56"/>
      <c r="U550" s="56"/>
      <c r="V550" s="56"/>
      <c r="W550" s="56"/>
      <c r="X550" s="56"/>
      <c r="Y550" s="56"/>
    </row>
    <row r="551" spans="1:25" ht="15.75" customHeight="1">
      <c r="A551" s="55"/>
      <c r="B551" s="56"/>
      <c r="C551" s="55"/>
      <c r="D551" s="55"/>
      <c r="E551" s="56"/>
      <c r="F551" s="56"/>
      <c r="G551" s="56"/>
      <c r="H551" s="56"/>
      <c r="I551" s="56"/>
      <c r="J551" s="56"/>
      <c r="K551" s="56"/>
      <c r="L551" s="56"/>
      <c r="M551" s="56"/>
      <c r="N551" s="56"/>
      <c r="O551" s="56"/>
      <c r="P551" s="56"/>
      <c r="Q551" s="56"/>
      <c r="R551" s="56"/>
      <c r="S551" s="56"/>
      <c r="T551" s="56"/>
      <c r="U551" s="56"/>
      <c r="V551" s="56"/>
      <c r="W551" s="56"/>
      <c r="X551" s="56"/>
      <c r="Y551" s="56"/>
    </row>
    <row r="552" spans="1:25" ht="15.75" customHeight="1">
      <c r="A552" s="55"/>
      <c r="B552" s="56"/>
      <c r="C552" s="55"/>
      <c r="D552" s="55"/>
      <c r="E552" s="56"/>
      <c r="F552" s="56"/>
      <c r="G552" s="56"/>
      <c r="H552" s="56"/>
      <c r="I552" s="56"/>
      <c r="J552" s="56"/>
      <c r="K552" s="56"/>
      <c r="L552" s="56"/>
      <c r="M552" s="56"/>
      <c r="N552" s="56"/>
      <c r="O552" s="56"/>
      <c r="P552" s="56"/>
      <c r="Q552" s="56"/>
      <c r="R552" s="56"/>
      <c r="S552" s="56"/>
      <c r="T552" s="56"/>
      <c r="U552" s="56"/>
      <c r="V552" s="56"/>
      <c r="W552" s="56"/>
      <c r="X552" s="56"/>
      <c r="Y552" s="56"/>
    </row>
    <row r="553" spans="1:25" ht="15.75" customHeight="1">
      <c r="A553" s="55"/>
      <c r="B553" s="56"/>
      <c r="C553" s="55"/>
      <c r="D553" s="55"/>
      <c r="E553" s="56"/>
      <c r="F553" s="56"/>
      <c r="G553" s="56"/>
      <c r="H553" s="56"/>
      <c r="I553" s="56"/>
      <c r="J553" s="56"/>
      <c r="K553" s="56"/>
      <c r="L553" s="56"/>
      <c r="M553" s="56"/>
      <c r="N553" s="56"/>
      <c r="O553" s="56"/>
      <c r="P553" s="56"/>
      <c r="Q553" s="56"/>
      <c r="R553" s="56"/>
      <c r="S553" s="56"/>
      <c r="T553" s="56"/>
      <c r="U553" s="56"/>
      <c r="V553" s="56"/>
      <c r="W553" s="56"/>
      <c r="X553" s="56"/>
      <c r="Y553" s="56"/>
    </row>
    <row r="554" spans="1:25" ht="15.75" customHeight="1">
      <c r="A554" s="55"/>
      <c r="B554" s="56"/>
      <c r="C554" s="55"/>
      <c r="D554" s="55"/>
      <c r="E554" s="56"/>
      <c r="F554" s="56"/>
      <c r="G554" s="56"/>
      <c r="H554" s="56"/>
      <c r="I554" s="56"/>
      <c r="J554" s="56"/>
      <c r="K554" s="56"/>
      <c r="L554" s="56"/>
      <c r="M554" s="56"/>
      <c r="N554" s="56"/>
      <c r="O554" s="56"/>
      <c r="P554" s="56"/>
      <c r="Q554" s="56"/>
      <c r="R554" s="56"/>
      <c r="S554" s="56"/>
      <c r="T554" s="56"/>
      <c r="U554" s="56"/>
      <c r="V554" s="56"/>
      <c r="W554" s="56"/>
      <c r="X554" s="56"/>
      <c r="Y554" s="56"/>
    </row>
    <row r="555" spans="1:25" ht="15.75" customHeight="1">
      <c r="A555" s="55"/>
      <c r="B555" s="56"/>
      <c r="C555" s="55"/>
      <c r="D555" s="55"/>
      <c r="E555" s="56"/>
      <c r="F555" s="56"/>
      <c r="G555" s="56"/>
      <c r="H555" s="56"/>
      <c r="I555" s="56"/>
      <c r="J555" s="56"/>
      <c r="K555" s="56"/>
      <c r="L555" s="56"/>
      <c r="M555" s="56"/>
      <c r="N555" s="56"/>
      <c r="O555" s="56"/>
      <c r="P555" s="56"/>
      <c r="Q555" s="56"/>
      <c r="R555" s="56"/>
      <c r="S555" s="56"/>
      <c r="T555" s="56"/>
      <c r="U555" s="56"/>
      <c r="V555" s="56"/>
      <c r="W555" s="56"/>
      <c r="X555" s="56"/>
      <c r="Y555" s="56"/>
    </row>
    <row r="556" spans="1:25" ht="15.75" customHeight="1">
      <c r="A556" s="55"/>
      <c r="B556" s="56"/>
      <c r="C556" s="55"/>
      <c r="D556" s="55"/>
      <c r="E556" s="56"/>
      <c r="F556" s="56"/>
      <c r="G556" s="56"/>
      <c r="H556" s="56"/>
      <c r="I556" s="56"/>
      <c r="J556" s="56"/>
      <c r="K556" s="56"/>
      <c r="L556" s="56"/>
      <c r="M556" s="56"/>
      <c r="N556" s="56"/>
      <c r="O556" s="56"/>
      <c r="P556" s="56"/>
      <c r="Q556" s="56"/>
      <c r="R556" s="56"/>
      <c r="S556" s="56"/>
      <c r="T556" s="56"/>
      <c r="U556" s="56"/>
      <c r="V556" s="56"/>
      <c r="W556" s="56"/>
      <c r="X556" s="56"/>
      <c r="Y556" s="56"/>
    </row>
    <row r="557" spans="1:25" ht="15.75" customHeight="1">
      <c r="A557" s="55"/>
      <c r="B557" s="56"/>
      <c r="C557" s="55"/>
      <c r="D557" s="55"/>
      <c r="E557" s="56"/>
      <c r="F557" s="56"/>
      <c r="G557" s="56"/>
      <c r="H557" s="56"/>
      <c r="I557" s="56"/>
      <c r="J557" s="56"/>
      <c r="K557" s="56"/>
      <c r="L557" s="56"/>
      <c r="M557" s="56"/>
      <c r="N557" s="56"/>
      <c r="O557" s="56"/>
      <c r="P557" s="56"/>
      <c r="Q557" s="56"/>
      <c r="R557" s="56"/>
      <c r="S557" s="56"/>
      <c r="T557" s="56"/>
      <c r="U557" s="56"/>
      <c r="V557" s="56"/>
      <c r="W557" s="56"/>
      <c r="X557" s="56"/>
      <c r="Y557" s="56"/>
    </row>
    <row r="558" spans="1:25" ht="15.75" customHeight="1">
      <c r="A558" s="55"/>
      <c r="B558" s="56"/>
      <c r="C558" s="55"/>
      <c r="D558" s="55"/>
      <c r="E558" s="56"/>
      <c r="F558" s="56"/>
      <c r="G558" s="56"/>
      <c r="H558" s="56"/>
      <c r="I558" s="56"/>
      <c r="J558" s="56"/>
      <c r="K558" s="56"/>
      <c r="L558" s="56"/>
      <c r="M558" s="56"/>
      <c r="N558" s="56"/>
      <c r="O558" s="56"/>
      <c r="P558" s="56"/>
      <c r="Q558" s="56"/>
      <c r="R558" s="56"/>
      <c r="S558" s="56"/>
      <c r="T558" s="56"/>
      <c r="U558" s="56"/>
      <c r="V558" s="56"/>
      <c r="W558" s="56"/>
      <c r="X558" s="56"/>
      <c r="Y558" s="56"/>
    </row>
    <row r="559" spans="1:25" ht="15.75" customHeight="1">
      <c r="A559" s="55"/>
      <c r="B559" s="56"/>
      <c r="C559" s="55"/>
      <c r="D559" s="55"/>
      <c r="E559" s="56"/>
      <c r="F559" s="56"/>
      <c r="G559" s="56"/>
      <c r="H559" s="56"/>
      <c r="I559" s="56"/>
      <c r="J559" s="56"/>
      <c r="K559" s="56"/>
      <c r="L559" s="56"/>
      <c r="M559" s="56"/>
      <c r="N559" s="56"/>
      <c r="O559" s="56"/>
      <c r="P559" s="56"/>
      <c r="Q559" s="56"/>
      <c r="R559" s="56"/>
      <c r="S559" s="56"/>
      <c r="T559" s="56"/>
      <c r="U559" s="56"/>
      <c r="V559" s="56"/>
      <c r="W559" s="56"/>
      <c r="X559" s="56"/>
      <c r="Y559" s="56"/>
    </row>
    <row r="560" spans="1:25" ht="15.75" customHeight="1">
      <c r="A560" s="55"/>
      <c r="B560" s="56"/>
      <c r="C560" s="55"/>
      <c r="D560" s="55"/>
      <c r="E560" s="56"/>
      <c r="F560" s="56"/>
      <c r="G560" s="56"/>
      <c r="H560" s="56"/>
      <c r="I560" s="56"/>
      <c r="J560" s="56"/>
      <c r="K560" s="56"/>
      <c r="L560" s="56"/>
      <c r="M560" s="56"/>
      <c r="N560" s="56"/>
      <c r="O560" s="56"/>
      <c r="P560" s="56"/>
      <c r="Q560" s="56"/>
      <c r="R560" s="56"/>
      <c r="S560" s="56"/>
      <c r="T560" s="56"/>
      <c r="U560" s="56"/>
      <c r="V560" s="56"/>
      <c r="W560" s="56"/>
      <c r="X560" s="56"/>
      <c r="Y560" s="56"/>
    </row>
    <row r="561" spans="1:25" ht="15.75" customHeight="1">
      <c r="A561" s="55"/>
      <c r="B561" s="56"/>
      <c r="C561" s="55"/>
      <c r="D561" s="55"/>
      <c r="E561" s="56"/>
      <c r="F561" s="56"/>
      <c r="G561" s="56"/>
      <c r="H561" s="56"/>
      <c r="I561" s="56"/>
      <c r="J561" s="56"/>
      <c r="K561" s="56"/>
      <c r="L561" s="56"/>
      <c r="M561" s="56"/>
      <c r="N561" s="56"/>
      <c r="O561" s="56"/>
      <c r="P561" s="56"/>
      <c r="Q561" s="56"/>
      <c r="R561" s="56"/>
      <c r="S561" s="56"/>
      <c r="T561" s="56"/>
      <c r="U561" s="56"/>
      <c r="V561" s="56"/>
      <c r="W561" s="56"/>
      <c r="X561" s="56"/>
      <c r="Y561" s="56"/>
    </row>
    <row r="562" spans="1:25" ht="15.75" customHeight="1">
      <c r="A562" s="55"/>
      <c r="B562" s="56"/>
      <c r="C562" s="55"/>
      <c r="D562" s="55"/>
      <c r="E562" s="56"/>
      <c r="F562" s="56"/>
      <c r="G562" s="56"/>
      <c r="H562" s="56"/>
      <c r="I562" s="56"/>
      <c r="J562" s="56"/>
      <c r="K562" s="56"/>
      <c r="L562" s="56"/>
      <c r="M562" s="56"/>
      <c r="N562" s="56"/>
      <c r="O562" s="56"/>
      <c r="P562" s="56"/>
      <c r="Q562" s="56"/>
      <c r="R562" s="56"/>
      <c r="S562" s="56"/>
      <c r="T562" s="56"/>
      <c r="U562" s="56"/>
      <c r="V562" s="56"/>
      <c r="W562" s="56"/>
      <c r="X562" s="56"/>
      <c r="Y562" s="56"/>
    </row>
    <row r="563" spans="1:25" ht="15.75" customHeight="1">
      <c r="A563" s="55"/>
      <c r="B563" s="56"/>
      <c r="C563" s="55"/>
      <c r="D563" s="55"/>
      <c r="E563" s="56"/>
      <c r="F563" s="56"/>
      <c r="G563" s="56"/>
      <c r="H563" s="56"/>
      <c r="I563" s="56"/>
      <c r="J563" s="56"/>
      <c r="K563" s="56"/>
      <c r="L563" s="56"/>
      <c r="M563" s="56"/>
      <c r="N563" s="56"/>
      <c r="O563" s="56"/>
      <c r="P563" s="56"/>
      <c r="Q563" s="56"/>
      <c r="R563" s="56"/>
      <c r="S563" s="56"/>
      <c r="T563" s="56"/>
      <c r="U563" s="56"/>
      <c r="V563" s="56"/>
      <c r="W563" s="56"/>
      <c r="X563" s="56"/>
      <c r="Y563" s="56"/>
    </row>
    <row r="564" spans="1:25" ht="15.75" customHeight="1">
      <c r="A564" s="55"/>
      <c r="B564" s="56"/>
      <c r="C564" s="55"/>
      <c r="D564" s="55"/>
      <c r="E564" s="56"/>
      <c r="F564" s="56"/>
      <c r="G564" s="56"/>
      <c r="H564" s="56"/>
      <c r="I564" s="56"/>
      <c r="J564" s="56"/>
      <c r="K564" s="56"/>
      <c r="L564" s="56"/>
      <c r="M564" s="56"/>
      <c r="N564" s="56"/>
      <c r="O564" s="56"/>
      <c r="P564" s="56"/>
      <c r="Q564" s="56"/>
      <c r="R564" s="56"/>
      <c r="S564" s="56"/>
      <c r="T564" s="56"/>
      <c r="U564" s="56"/>
      <c r="V564" s="56"/>
      <c r="W564" s="56"/>
      <c r="X564" s="56"/>
      <c r="Y564" s="56"/>
    </row>
    <row r="565" spans="1:25" ht="15.75" customHeight="1">
      <c r="A565" s="55"/>
      <c r="B565" s="56"/>
      <c r="C565" s="55"/>
      <c r="D565" s="55"/>
      <c r="E565" s="56"/>
      <c r="F565" s="56"/>
      <c r="G565" s="56"/>
      <c r="H565" s="56"/>
      <c r="I565" s="56"/>
      <c r="J565" s="56"/>
      <c r="K565" s="56"/>
      <c r="L565" s="56"/>
      <c r="M565" s="56"/>
      <c r="N565" s="56"/>
      <c r="O565" s="56"/>
      <c r="P565" s="56"/>
      <c r="Q565" s="56"/>
      <c r="R565" s="56"/>
      <c r="S565" s="56"/>
      <c r="T565" s="56"/>
      <c r="U565" s="56"/>
      <c r="V565" s="56"/>
      <c r="W565" s="56"/>
      <c r="X565" s="56"/>
      <c r="Y565" s="56"/>
    </row>
    <row r="566" spans="1:25" ht="15.75" customHeight="1">
      <c r="A566" s="55"/>
      <c r="B566" s="56"/>
      <c r="C566" s="55"/>
      <c r="D566" s="55"/>
      <c r="E566" s="56"/>
      <c r="F566" s="56"/>
      <c r="G566" s="56"/>
      <c r="H566" s="56"/>
      <c r="I566" s="56"/>
      <c r="J566" s="56"/>
      <c r="K566" s="56"/>
      <c r="L566" s="56"/>
      <c r="M566" s="56"/>
      <c r="N566" s="56"/>
      <c r="O566" s="56"/>
      <c r="P566" s="56"/>
      <c r="Q566" s="56"/>
      <c r="R566" s="56"/>
      <c r="S566" s="56"/>
      <c r="T566" s="56"/>
      <c r="U566" s="56"/>
      <c r="V566" s="56"/>
      <c r="W566" s="56"/>
      <c r="X566" s="56"/>
      <c r="Y566" s="56"/>
    </row>
    <row r="567" spans="1:25" ht="15.75" customHeight="1">
      <c r="A567" s="55"/>
      <c r="B567" s="56"/>
      <c r="C567" s="55"/>
      <c r="D567" s="55"/>
      <c r="E567" s="56"/>
      <c r="F567" s="56"/>
      <c r="G567" s="56"/>
      <c r="H567" s="56"/>
      <c r="I567" s="56"/>
      <c r="J567" s="56"/>
      <c r="K567" s="56"/>
      <c r="L567" s="56"/>
      <c r="M567" s="56"/>
      <c r="N567" s="56"/>
      <c r="O567" s="56"/>
      <c r="P567" s="56"/>
      <c r="Q567" s="56"/>
      <c r="R567" s="56"/>
      <c r="S567" s="56"/>
      <c r="T567" s="56"/>
      <c r="U567" s="56"/>
      <c r="V567" s="56"/>
      <c r="W567" s="56"/>
      <c r="X567" s="56"/>
      <c r="Y567" s="56"/>
    </row>
    <row r="568" spans="1:25" ht="15.75" customHeight="1">
      <c r="A568" s="55"/>
      <c r="B568" s="56"/>
      <c r="C568" s="55"/>
      <c r="D568" s="55"/>
      <c r="E568" s="56"/>
      <c r="F568" s="56"/>
      <c r="G568" s="56"/>
      <c r="H568" s="56"/>
      <c r="I568" s="56"/>
      <c r="J568" s="56"/>
      <c r="K568" s="56"/>
      <c r="L568" s="56"/>
      <c r="M568" s="56"/>
      <c r="N568" s="56"/>
      <c r="O568" s="56"/>
      <c r="P568" s="56"/>
      <c r="Q568" s="56"/>
      <c r="R568" s="56"/>
      <c r="S568" s="56"/>
      <c r="T568" s="56"/>
      <c r="U568" s="56"/>
      <c r="V568" s="56"/>
      <c r="W568" s="56"/>
      <c r="X568" s="56"/>
      <c r="Y568" s="56"/>
    </row>
    <row r="569" spans="1:25" ht="15.75" customHeight="1">
      <c r="A569" s="55"/>
      <c r="B569" s="56"/>
      <c r="C569" s="55"/>
      <c r="D569" s="55"/>
      <c r="E569" s="56"/>
      <c r="F569" s="56"/>
      <c r="G569" s="56"/>
      <c r="H569" s="56"/>
      <c r="I569" s="56"/>
      <c r="J569" s="56"/>
      <c r="K569" s="56"/>
      <c r="L569" s="56"/>
      <c r="M569" s="56"/>
      <c r="N569" s="56"/>
      <c r="O569" s="56"/>
      <c r="P569" s="56"/>
      <c r="Q569" s="56"/>
      <c r="R569" s="56"/>
      <c r="S569" s="56"/>
      <c r="T569" s="56"/>
      <c r="U569" s="56"/>
      <c r="V569" s="56"/>
      <c r="W569" s="56"/>
      <c r="X569" s="56"/>
      <c r="Y569" s="56"/>
    </row>
    <row r="570" spans="1:25" ht="15.75" customHeight="1">
      <c r="A570" s="55"/>
      <c r="B570" s="56"/>
      <c r="C570" s="55"/>
      <c r="D570" s="55"/>
      <c r="E570" s="56"/>
      <c r="F570" s="56"/>
      <c r="G570" s="56"/>
      <c r="H570" s="56"/>
      <c r="I570" s="56"/>
      <c r="J570" s="56"/>
      <c r="K570" s="56"/>
      <c r="L570" s="56"/>
      <c r="M570" s="56"/>
      <c r="N570" s="56"/>
      <c r="O570" s="56"/>
      <c r="P570" s="56"/>
      <c r="Q570" s="56"/>
      <c r="R570" s="56"/>
      <c r="S570" s="56"/>
      <c r="T570" s="56"/>
      <c r="U570" s="56"/>
      <c r="V570" s="56"/>
      <c r="W570" s="56"/>
      <c r="X570" s="56"/>
      <c r="Y570" s="56"/>
    </row>
    <row r="571" spans="1:25" ht="15.75" customHeight="1">
      <c r="A571" s="55"/>
      <c r="B571" s="56"/>
      <c r="C571" s="55"/>
      <c r="D571" s="55"/>
      <c r="E571" s="56"/>
      <c r="F571" s="56"/>
      <c r="G571" s="56"/>
      <c r="H571" s="56"/>
      <c r="I571" s="56"/>
      <c r="J571" s="56"/>
      <c r="K571" s="56"/>
      <c r="L571" s="56"/>
      <c r="M571" s="56"/>
      <c r="N571" s="56"/>
      <c r="O571" s="56"/>
      <c r="P571" s="56"/>
      <c r="Q571" s="56"/>
      <c r="R571" s="56"/>
      <c r="S571" s="56"/>
      <c r="T571" s="56"/>
      <c r="U571" s="56"/>
      <c r="V571" s="56"/>
      <c r="W571" s="56"/>
      <c r="X571" s="56"/>
      <c r="Y571" s="56"/>
    </row>
    <row r="572" spans="1:25" ht="15.75" customHeight="1">
      <c r="A572" s="55"/>
      <c r="B572" s="56"/>
      <c r="C572" s="55"/>
      <c r="D572" s="55"/>
      <c r="E572" s="56"/>
      <c r="F572" s="56"/>
      <c r="G572" s="56"/>
      <c r="H572" s="56"/>
      <c r="I572" s="56"/>
      <c r="J572" s="56"/>
      <c r="K572" s="56"/>
      <c r="L572" s="56"/>
      <c r="M572" s="56"/>
      <c r="N572" s="56"/>
      <c r="O572" s="56"/>
      <c r="P572" s="56"/>
      <c r="Q572" s="56"/>
      <c r="R572" s="56"/>
      <c r="S572" s="56"/>
      <c r="T572" s="56"/>
      <c r="U572" s="56"/>
      <c r="V572" s="56"/>
      <c r="W572" s="56"/>
      <c r="X572" s="56"/>
      <c r="Y572" s="56"/>
    </row>
    <row r="573" spans="1:25" ht="15.75" customHeight="1">
      <c r="A573" s="55"/>
      <c r="B573" s="56"/>
      <c r="C573" s="55"/>
      <c r="D573" s="55"/>
      <c r="E573" s="56"/>
      <c r="F573" s="56"/>
      <c r="G573" s="56"/>
      <c r="H573" s="56"/>
      <c r="I573" s="56"/>
      <c r="J573" s="56"/>
      <c r="K573" s="56"/>
      <c r="L573" s="56"/>
      <c r="M573" s="56"/>
      <c r="N573" s="56"/>
      <c r="O573" s="56"/>
      <c r="P573" s="56"/>
      <c r="Q573" s="56"/>
      <c r="R573" s="56"/>
      <c r="S573" s="56"/>
      <c r="T573" s="56"/>
      <c r="U573" s="56"/>
      <c r="V573" s="56"/>
      <c r="W573" s="56"/>
      <c r="X573" s="56"/>
      <c r="Y573" s="56"/>
    </row>
    <row r="574" spans="1:25" ht="15.75" customHeight="1">
      <c r="A574" s="55"/>
      <c r="B574" s="56"/>
      <c r="C574" s="55"/>
      <c r="D574" s="55"/>
      <c r="E574" s="56"/>
      <c r="F574" s="56"/>
      <c r="G574" s="56"/>
      <c r="H574" s="56"/>
      <c r="I574" s="56"/>
      <c r="J574" s="56"/>
      <c r="K574" s="56"/>
      <c r="L574" s="56"/>
      <c r="M574" s="56"/>
      <c r="N574" s="56"/>
      <c r="O574" s="56"/>
      <c r="P574" s="56"/>
      <c r="Q574" s="56"/>
      <c r="R574" s="56"/>
      <c r="S574" s="56"/>
      <c r="T574" s="56"/>
      <c r="U574" s="56"/>
      <c r="V574" s="56"/>
      <c r="W574" s="56"/>
      <c r="X574" s="56"/>
      <c r="Y574" s="56"/>
    </row>
    <row r="575" spans="1:25" ht="15.75" customHeight="1">
      <c r="A575" s="55"/>
      <c r="B575" s="56"/>
      <c r="C575" s="55"/>
      <c r="D575" s="55"/>
      <c r="E575" s="56"/>
      <c r="F575" s="56"/>
      <c r="G575" s="56"/>
      <c r="H575" s="56"/>
      <c r="I575" s="56"/>
      <c r="J575" s="56"/>
      <c r="K575" s="56"/>
      <c r="L575" s="56"/>
      <c r="M575" s="56"/>
      <c r="N575" s="56"/>
      <c r="O575" s="56"/>
      <c r="P575" s="56"/>
      <c r="Q575" s="56"/>
      <c r="R575" s="56"/>
      <c r="S575" s="56"/>
      <c r="T575" s="56"/>
      <c r="U575" s="56"/>
      <c r="V575" s="56"/>
      <c r="W575" s="56"/>
      <c r="X575" s="56"/>
      <c r="Y575" s="56"/>
    </row>
    <row r="576" spans="1:25" ht="15.75" customHeight="1">
      <c r="A576" s="55"/>
      <c r="B576" s="56"/>
      <c r="C576" s="55"/>
      <c r="D576" s="55"/>
      <c r="E576" s="56"/>
      <c r="F576" s="56"/>
      <c r="G576" s="56"/>
      <c r="H576" s="56"/>
      <c r="I576" s="56"/>
      <c r="J576" s="56"/>
      <c r="K576" s="56"/>
      <c r="L576" s="56"/>
      <c r="M576" s="56"/>
      <c r="N576" s="56"/>
      <c r="O576" s="56"/>
      <c r="P576" s="56"/>
      <c r="Q576" s="56"/>
      <c r="R576" s="56"/>
      <c r="S576" s="56"/>
      <c r="T576" s="56"/>
      <c r="U576" s="56"/>
      <c r="V576" s="56"/>
      <c r="W576" s="56"/>
      <c r="X576" s="56"/>
      <c r="Y576" s="56"/>
    </row>
    <row r="577" spans="1:25" ht="15.75" customHeight="1">
      <c r="A577" s="55"/>
      <c r="B577" s="56"/>
      <c r="C577" s="55"/>
      <c r="D577" s="55"/>
      <c r="E577" s="56"/>
      <c r="F577" s="56"/>
      <c r="G577" s="56"/>
      <c r="H577" s="56"/>
      <c r="I577" s="56"/>
      <c r="J577" s="56"/>
      <c r="K577" s="56"/>
      <c r="L577" s="56"/>
      <c r="M577" s="56"/>
      <c r="N577" s="56"/>
      <c r="O577" s="56"/>
      <c r="P577" s="56"/>
      <c r="Q577" s="56"/>
      <c r="R577" s="56"/>
      <c r="S577" s="56"/>
      <c r="T577" s="56"/>
      <c r="U577" s="56"/>
      <c r="V577" s="56"/>
      <c r="W577" s="56"/>
      <c r="X577" s="56"/>
      <c r="Y577" s="56"/>
    </row>
    <row r="578" spans="1:25" ht="15.75" customHeight="1">
      <c r="A578" s="55"/>
      <c r="B578" s="56"/>
      <c r="C578" s="55"/>
      <c r="D578" s="55"/>
      <c r="E578" s="56"/>
      <c r="F578" s="56"/>
      <c r="G578" s="56"/>
      <c r="H578" s="56"/>
      <c r="I578" s="56"/>
      <c r="J578" s="56"/>
      <c r="K578" s="56"/>
      <c r="L578" s="56"/>
      <c r="M578" s="56"/>
      <c r="N578" s="56"/>
      <c r="O578" s="56"/>
      <c r="P578" s="56"/>
      <c r="Q578" s="56"/>
      <c r="R578" s="56"/>
      <c r="S578" s="56"/>
      <c r="T578" s="56"/>
      <c r="U578" s="56"/>
      <c r="V578" s="56"/>
      <c r="W578" s="56"/>
      <c r="X578" s="56"/>
      <c r="Y578" s="56"/>
    </row>
    <row r="579" spans="1:25" ht="15.75" customHeight="1">
      <c r="A579" s="55"/>
      <c r="B579" s="56"/>
      <c r="C579" s="55"/>
      <c r="D579" s="55"/>
      <c r="E579" s="56"/>
      <c r="F579" s="56"/>
      <c r="G579" s="56"/>
      <c r="H579" s="56"/>
      <c r="I579" s="56"/>
      <c r="J579" s="56"/>
      <c r="K579" s="56"/>
      <c r="L579" s="56"/>
      <c r="M579" s="56"/>
      <c r="N579" s="56"/>
      <c r="O579" s="56"/>
      <c r="P579" s="56"/>
      <c r="Q579" s="56"/>
      <c r="R579" s="56"/>
      <c r="S579" s="56"/>
      <c r="T579" s="56"/>
      <c r="U579" s="56"/>
      <c r="V579" s="56"/>
      <c r="W579" s="56"/>
      <c r="X579" s="56"/>
      <c r="Y579" s="56"/>
    </row>
    <row r="580" spans="1:25" ht="15.75" customHeight="1">
      <c r="A580" s="55"/>
      <c r="B580" s="56"/>
      <c r="C580" s="55"/>
      <c r="D580" s="55"/>
      <c r="E580" s="56"/>
      <c r="F580" s="56"/>
      <c r="G580" s="56"/>
      <c r="H580" s="56"/>
      <c r="I580" s="56"/>
      <c r="J580" s="56"/>
      <c r="K580" s="56"/>
      <c r="L580" s="56"/>
      <c r="M580" s="56"/>
      <c r="N580" s="56"/>
      <c r="O580" s="56"/>
      <c r="P580" s="56"/>
      <c r="Q580" s="56"/>
      <c r="R580" s="56"/>
      <c r="S580" s="56"/>
      <c r="T580" s="56"/>
      <c r="U580" s="56"/>
      <c r="V580" s="56"/>
      <c r="W580" s="56"/>
      <c r="X580" s="56"/>
      <c r="Y580" s="56"/>
    </row>
    <row r="581" spans="1:25" ht="15.75" customHeight="1">
      <c r="A581" s="55"/>
      <c r="B581" s="56"/>
      <c r="C581" s="55"/>
      <c r="D581" s="55"/>
      <c r="E581" s="56"/>
      <c r="F581" s="56"/>
      <c r="G581" s="56"/>
      <c r="H581" s="56"/>
      <c r="I581" s="56"/>
      <c r="J581" s="56"/>
      <c r="K581" s="56"/>
      <c r="L581" s="56"/>
      <c r="M581" s="56"/>
      <c r="N581" s="56"/>
      <c r="O581" s="56"/>
      <c r="P581" s="56"/>
      <c r="Q581" s="56"/>
      <c r="R581" s="56"/>
      <c r="S581" s="56"/>
      <c r="T581" s="56"/>
      <c r="U581" s="56"/>
      <c r="V581" s="56"/>
      <c r="W581" s="56"/>
      <c r="X581" s="56"/>
      <c r="Y581" s="56"/>
    </row>
    <row r="582" spans="1:25" ht="15.75" customHeight="1">
      <c r="A582" s="55"/>
      <c r="B582" s="56"/>
      <c r="C582" s="55"/>
      <c r="D582" s="55"/>
      <c r="E582" s="56"/>
      <c r="F582" s="56"/>
      <c r="G582" s="56"/>
      <c r="H582" s="56"/>
      <c r="I582" s="56"/>
      <c r="J582" s="56"/>
      <c r="K582" s="56"/>
      <c r="L582" s="56"/>
      <c r="M582" s="56"/>
      <c r="N582" s="56"/>
      <c r="O582" s="56"/>
      <c r="P582" s="56"/>
      <c r="Q582" s="56"/>
      <c r="R582" s="56"/>
      <c r="S582" s="56"/>
      <c r="T582" s="56"/>
      <c r="U582" s="56"/>
      <c r="V582" s="56"/>
      <c r="W582" s="56"/>
      <c r="X582" s="56"/>
      <c r="Y582" s="56"/>
    </row>
    <row r="583" spans="1:25" ht="15.75" customHeight="1">
      <c r="A583" s="55"/>
      <c r="B583" s="56"/>
      <c r="C583" s="55"/>
      <c r="D583" s="55"/>
      <c r="E583" s="56"/>
      <c r="F583" s="56"/>
      <c r="G583" s="56"/>
      <c r="H583" s="56"/>
      <c r="I583" s="56"/>
      <c r="J583" s="56"/>
      <c r="K583" s="56"/>
      <c r="L583" s="56"/>
      <c r="M583" s="56"/>
      <c r="N583" s="56"/>
      <c r="O583" s="56"/>
      <c r="P583" s="56"/>
      <c r="Q583" s="56"/>
      <c r="R583" s="56"/>
      <c r="S583" s="56"/>
      <c r="T583" s="56"/>
      <c r="U583" s="56"/>
      <c r="V583" s="56"/>
      <c r="W583" s="56"/>
      <c r="X583" s="56"/>
      <c r="Y583" s="56"/>
    </row>
    <row r="584" spans="1:25" ht="15.75" customHeight="1">
      <c r="A584" s="55"/>
      <c r="B584" s="56"/>
      <c r="C584" s="55"/>
      <c r="D584" s="55"/>
      <c r="E584" s="56"/>
      <c r="F584" s="56"/>
      <c r="G584" s="56"/>
      <c r="H584" s="56"/>
      <c r="I584" s="56"/>
      <c r="J584" s="56"/>
      <c r="K584" s="56"/>
      <c r="L584" s="56"/>
      <c r="M584" s="56"/>
      <c r="N584" s="56"/>
      <c r="O584" s="56"/>
      <c r="P584" s="56"/>
      <c r="Q584" s="56"/>
      <c r="R584" s="56"/>
      <c r="S584" s="56"/>
      <c r="T584" s="56"/>
      <c r="U584" s="56"/>
      <c r="V584" s="56"/>
      <c r="W584" s="56"/>
      <c r="X584" s="56"/>
      <c r="Y584" s="56"/>
    </row>
    <row r="585" spans="1:25" ht="15.75" customHeight="1">
      <c r="A585" s="55"/>
      <c r="B585" s="56"/>
      <c r="C585" s="55"/>
      <c r="D585" s="55"/>
      <c r="E585" s="56"/>
      <c r="F585" s="56"/>
      <c r="G585" s="56"/>
      <c r="H585" s="56"/>
      <c r="I585" s="56"/>
      <c r="J585" s="56"/>
      <c r="K585" s="56"/>
      <c r="L585" s="56"/>
      <c r="M585" s="56"/>
      <c r="N585" s="56"/>
      <c r="O585" s="56"/>
      <c r="P585" s="56"/>
      <c r="Q585" s="56"/>
      <c r="R585" s="56"/>
      <c r="S585" s="56"/>
      <c r="T585" s="56"/>
      <c r="U585" s="56"/>
      <c r="V585" s="56"/>
      <c r="W585" s="56"/>
      <c r="X585" s="56"/>
      <c r="Y585" s="56"/>
    </row>
    <row r="586" spans="1:25" ht="15.75" customHeight="1">
      <c r="A586" s="55"/>
      <c r="B586" s="56"/>
      <c r="C586" s="55"/>
      <c r="D586" s="55"/>
      <c r="E586" s="56"/>
      <c r="F586" s="56"/>
      <c r="G586" s="56"/>
      <c r="H586" s="56"/>
      <c r="I586" s="56"/>
      <c r="J586" s="56"/>
      <c r="K586" s="56"/>
      <c r="L586" s="56"/>
      <c r="M586" s="56"/>
      <c r="N586" s="56"/>
      <c r="O586" s="56"/>
      <c r="P586" s="56"/>
      <c r="Q586" s="56"/>
      <c r="R586" s="56"/>
      <c r="S586" s="56"/>
      <c r="T586" s="56"/>
      <c r="U586" s="56"/>
      <c r="V586" s="56"/>
      <c r="W586" s="56"/>
      <c r="X586" s="56"/>
      <c r="Y586" s="56"/>
    </row>
    <row r="587" spans="1:25" ht="15.75" customHeight="1">
      <c r="A587" s="55"/>
      <c r="B587" s="56"/>
      <c r="C587" s="55"/>
      <c r="D587" s="55"/>
      <c r="E587" s="56"/>
      <c r="F587" s="56"/>
      <c r="G587" s="56"/>
      <c r="H587" s="56"/>
      <c r="I587" s="56"/>
      <c r="J587" s="56"/>
      <c r="K587" s="56"/>
      <c r="L587" s="56"/>
      <c r="M587" s="56"/>
      <c r="N587" s="56"/>
      <c r="O587" s="56"/>
      <c r="P587" s="56"/>
      <c r="Q587" s="56"/>
      <c r="R587" s="56"/>
      <c r="S587" s="56"/>
      <c r="T587" s="56"/>
      <c r="U587" s="56"/>
      <c r="V587" s="56"/>
      <c r="W587" s="56"/>
      <c r="X587" s="56"/>
      <c r="Y587" s="56"/>
    </row>
    <row r="588" spans="1:25" ht="15.75" customHeight="1">
      <c r="A588" s="55"/>
      <c r="B588" s="56"/>
      <c r="C588" s="55"/>
      <c r="D588" s="55"/>
      <c r="E588" s="56"/>
      <c r="F588" s="56"/>
      <c r="G588" s="56"/>
      <c r="H588" s="56"/>
      <c r="I588" s="56"/>
      <c r="J588" s="56"/>
      <c r="K588" s="56"/>
      <c r="L588" s="56"/>
      <c r="M588" s="56"/>
      <c r="N588" s="56"/>
      <c r="O588" s="56"/>
      <c r="P588" s="56"/>
      <c r="Q588" s="56"/>
      <c r="R588" s="56"/>
      <c r="S588" s="56"/>
      <c r="T588" s="56"/>
      <c r="U588" s="56"/>
      <c r="V588" s="56"/>
      <c r="W588" s="56"/>
      <c r="X588" s="56"/>
      <c r="Y588" s="56"/>
    </row>
    <row r="589" spans="1:25" ht="15.75" customHeight="1">
      <c r="A589" s="55"/>
      <c r="B589" s="56"/>
      <c r="C589" s="55"/>
      <c r="D589" s="55"/>
      <c r="E589" s="56"/>
      <c r="F589" s="56"/>
      <c r="G589" s="56"/>
      <c r="H589" s="56"/>
      <c r="I589" s="56"/>
      <c r="J589" s="56"/>
      <c r="K589" s="56"/>
      <c r="L589" s="56"/>
      <c r="M589" s="56"/>
      <c r="N589" s="56"/>
      <c r="O589" s="56"/>
      <c r="P589" s="56"/>
      <c r="Q589" s="56"/>
      <c r="R589" s="56"/>
      <c r="S589" s="56"/>
      <c r="T589" s="56"/>
      <c r="U589" s="56"/>
      <c r="V589" s="56"/>
      <c r="W589" s="56"/>
      <c r="X589" s="56"/>
      <c r="Y589" s="56"/>
    </row>
    <row r="590" spans="1:25" ht="15.75" customHeight="1">
      <c r="A590" s="55"/>
      <c r="B590" s="56"/>
      <c r="C590" s="55"/>
      <c r="D590" s="55"/>
      <c r="E590" s="56"/>
      <c r="F590" s="56"/>
      <c r="G590" s="56"/>
      <c r="H590" s="56"/>
      <c r="I590" s="56"/>
      <c r="J590" s="56"/>
      <c r="K590" s="56"/>
      <c r="L590" s="56"/>
      <c r="M590" s="56"/>
      <c r="N590" s="56"/>
      <c r="O590" s="56"/>
      <c r="P590" s="56"/>
      <c r="Q590" s="56"/>
      <c r="R590" s="56"/>
      <c r="S590" s="56"/>
      <c r="T590" s="56"/>
      <c r="U590" s="56"/>
      <c r="V590" s="56"/>
      <c r="W590" s="56"/>
      <c r="X590" s="56"/>
      <c r="Y590" s="56"/>
    </row>
    <row r="591" spans="1:25" ht="15.75" customHeight="1">
      <c r="A591" s="55"/>
      <c r="B591" s="56"/>
      <c r="C591" s="55"/>
      <c r="D591" s="55"/>
      <c r="E591" s="56"/>
      <c r="F591" s="56"/>
      <c r="G591" s="56"/>
      <c r="H591" s="56"/>
      <c r="I591" s="56"/>
      <c r="J591" s="56"/>
      <c r="K591" s="56"/>
      <c r="L591" s="56"/>
      <c r="M591" s="56"/>
      <c r="N591" s="56"/>
      <c r="O591" s="56"/>
      <c r="P591" s="56"/>
      <c r="Q591" s="56"/>
      <c r="R591" s="56"/>
      <c r="S591" s="56"/>
      <c r="T591" s="56"/>
      <c r="U591" s="56"/>
      <c r="V591" s="56"/>
      <c r="W591" s="56"/>
      <c r="X591" s="56"/>
      <c r="Y591" s="56"/>
    </row>
    <row r="592" spans="1:25" ht="15.75" customHeight="1">
      <c r="A592" s="55"/>
      <c r="B592" s="56"/>
      <c r="C592" s="55"/>
      <c r="D592" s="55"/>
      <c r="E592" s="56"/>
      <c r="F592" s="56"/>
      <c r="G592" s="56"/>
      <c r="H592" s="56"/>
      <c r="I592" s="56"/>
      <c r="J592" s="56"/>
      <c r="K592" s="56"/>
      <c r="L592" s="56"/>
      <c r="M592" s="56"/>
      <c r="N592" s="56"/>
      <c r="O592" s="56"/>
      <c r="P592" s="56"/>
      <c r="Q592" s="56"/>
      <c r="R592" s="56"/>
      <c r="S592" s="56"/>
      <c r="T592" s="56"/>
      <c r="U592" s="56"/>
      <c r="V592" s="56"/>
      <c r="W592" s="56"/>
      <c r="X592" s="56"/>
      <c r="Y592" s="56"/>
    </row>
    <row r="593" spans="1:25" ht="15.75" customHeight="1">
      <c r="A593" s="55"/>
      <c r="B593" s="56"/>
      <c r="C593" s="55"/>
      <c r="D593" s="55"/>
      <c r="E593" s="56"/>
      <c r="F593" s="56"/>
      <c r="G593" s="56"/>
      <c r="H593" s="56"/>
      <c r="I593" s="56"/>
      <c r="J593" s="56"/>
      <c r="K593" s="56"/>
      <c r="L593" s="56"/>
      <c r="M593" s="56"/>
      <c r="N593" s="56"/>
      <c r="O593" s="56"/>
      <c r="P593" s="56"/>
      <c r="Q593" s="56"/>
      <c r="R593" s="56"/>
      <c r="S593" s="56"/>
      <c r="T593" s="56"/>
      <c r="U593" s="56"/>
      <c r="V593" s="56"/>
      <c r="W593" s="56"/>
      <c r="X593" s="56"/>
      <c r="Y593" s="56"/>
    </row>
    <row r="594" spans="1:25" ht="15.75" customHeight="1">
      <c r="A594" s="55"/>
      <c r="B594" s="56"/>
      <c r="C594" s="55"/>
      <c r="D594" s="55"/>
      <c r="E594" s="56"/>
      <c r="F594" s="56"/>
      <c r="G594" s="56"/>
      <c r="H594" s="56"/>
      <c r="I594" s="56"/>
      <c r="J594" s="56"/>
      <c r="K594" s="56"/>
      <c r="L594" s="56"/>
      <c r="M594" s="56"/>
      <c r="N594" s="56"/>
      <c r="O594" s="56"/>
      <c r="P594" s="56"/>
      <c r="Q594" s="56"/>
      <c r="R594" s="56"/>
      <c r="S594" s="56"/>
      <c r="T594" s="56"/>
      <c r="U594" s="56"/>
      <c r="V594" s="56"/>
      <c r="W594" s="56"/>
      <c r="X594" s="56"/>
      <c r="Y594" s="56"/>
    </row>
    <row r="595" spans="1:25" ht="15.75" customHeight="1">
      <c r="A595" s="55"/>
      <c r="B595" s="56"/>
      <c r="C595" s="55"/>
      <c r="D595" s="55"/>
      <c r="E595" s="56"/>
      <c r="F595" s="56"/>
      <c r="G595" s="56"/>
      <c r="H595" s="56"/>
      <c r="I595" s="56"/>
      <c r="J595" s="56"/>
      <c r="K595" s="56"/>
      <c r="L595" s="56"/>
      <c r="M595" s="56"/>
      <c r="N595" s="56"/>
      <c r="O595" s="56"/>
      <c r="P595" s="56"/>
      <c r="Q595" s="56"/>
      <c r="R595" s="56"/>
      <c r="S595" s="56"/>
      <c r="T595" s="56"/>
      <c r="U595" s="56"/>
      <c r="V595" s="56"/>
      <c r="W595" s="56"/>
      <c r="X595" s="56"/>
      <c r="Y595" s="56"/>
    </row>
    <row r="596" spans="1:25" ht="15.75" customHeight="1">
      <c r="A596" s="55"/>
      <c r="B596" s="56"/>
      <c r="C596" s="55"/>
      <c r="D596" s="55"/>
      <c r="E596" s="56"/>
      <c r="F596" s="56"/>
      <c r="G596" s="56"/>
      <c r="H596" s="56"/>
      <c r="I596" s="56"/>
      <c r="J596" s="56"/>
      <c r="K596" s="56"/>
      <c r="L596" s="56"/>
      <c r="M596" s="56"/>
      <c r="N596" s="56"/>
      <c r="O596" s="56"/>
      <c r="P596" s="56"/>
      <c r="Q596" s="56"/>
      <c r="R596" s="56"/>
      <c r="S596" s="56"/>
      <c r="T596" s="56"/>
      <c r="U596" s="56"/>
      <c r="V596" s="56"/>
      <c r="W596" s="56"/>
      <c r="X596" s="56"/>
      <c r="Y596" s="56"/>
    </row>
    <row r="597" spans="1:25" ht="15.75" customHeight="1">
      <c r="A597" s="55"/>
      <c r="B597" s="56"/>
      <c r="C597" s="55"/>
      <c r="D597" s="55"/>
      <c r="E597" s="56"/>
      <c r="F597" s="56"/>
      <c r="G597" s="56"/>
      <c r="H597" s="56"/>
      <c r="I597" s="56"/>
      <c r="J597" s="56"/>
      <c r="K597" s="56"/>
      <c r="L597" s="56"/>
      <c r="M597" s="56"/>
      <c r="N597" s="56"/>
      <c r="O597" s="56"/>
      <c r="P597" s="56"/>
      <c r="Q597" s="56"/>
      <c r="R597" s="56"/>
      <c r="S597" s="56"/>
      <c r="T597" s="56"/>
      <c r="U597" s="56"/>
      <c r="V597" s="56"/>
      <c r="W597" s="56"/>
      <c r="X597" s="56"/>
      <c r="Y597" s="56"/>
    </row>
    <row r="598" spans="1:25" ht="15.75" customHeight="1">
      <c r="A598" s="55"/>
      <c r="B598" s="56"/>
      <c r="C598" s="55"/>
      <c r="D598" s="55"/>
      <c r="E598" s="56"/>
      <c r="F598" s="56"/>
      <c r="G598" s="56"/>
      <c r="H598" s="56"/>
      <c r="I598" s="56"/>
      <c r="J598" s="56"/>
      <c r="K598" s="56"/>
      <c r="L598" s="56"/>
      <c r="M598" s="56"/>
      <c r="N598" s="56"/>
      <c r="O598" s="56"/>
      <c r="P598" s="56"/>
      <c r="Q598" s="56"/>
      <c r="R598" s="56"/>
      <c r="S598" s="56"/>
      <c r="T598" s="56"/>
      <c r="U598" s="56"/>
      <c r="V598" s="56"/>
      <c r="W598" s="56"/>
      <c r="X598" s="56"/>
      <c r="Y598" s="56"/>
    </row>
    <row r="599" spans="1:25" ht="15.75" customHeight="1">
      <c r="A599" s="55"/>
      <c r="B599" s="56"/>
      <c r="C599" s="55"/>
      <c r="D599" s="55"/>
      <c r="E599" s="56"/>
      <c r="F599" s="56"/>
      <c r="G599" s="56"/>
      <c r="H599" s="56"/>
      <c r="I599" s="56"/>
      <c r="J599" s="56"/>
      <c r="K599" s="56"/>
      <c r="L599" s="56"/>
      <c r="M599" s="56"/>
      <c r="N599" s="56"/>
      <c r="O599" s="56"/>
      <c r="P599" s="56"/>
      <c r="Q599" s="56"/>
      <c r="R599" s="56"/>
      <c r="S599" s="56"/>
      <c r="T599" s="56"/>
      <c r="U599" s="56"/>
      <c r="V599" s="56"/>
      <c r="W599" s="56"/>
      <c r="X599" s="56"/>
      <c r="Y599" s="56"/>
    </row>
    <row r="600" spans="1:25" ht="15.75" customHeight="1">
      <c r="A600" s="55"/>
      <c r="B600" s="56"/>
      <c r="C600" s="55"/>
      <c r="D600" s="55"/>
      <c r="E600" s="56"/>
      <c r="F600" s="56"/>
      <c r="G600" s="56"/>
      <c r="H600" s="56"/>
      <c r="I600" s="56"/>
      <c r="J600" s="56"/>
      <c r="K600" s="56"/>
      <c r="L600" s="56"/>
      <c r="M600" s="56"/>
      <c r="N600" s="56"/>
      <c r="O600" s="56"/>
      <c r="P600" s="56"/>
      <c r="Q600" s="56"/>
      <c r="R600" s="56"/>
      <c r="S600" s="56"/>
      <c r="T600" s="56"/>
      <c r="U600" s="56"/>
      <c r="V600" s="56"/>
      <c r="W600" s="56"/>
      <c r="X600" s="56"/>
      <c r="Y600" s="56"/>
    </row>
    <row r="601" spans="1:25" ht="15.75" customHeight="1">
      <c r="A601" s="55"/>
      <c r="B601" s="56"/>
      <c r="C601" s="55"/>
      <c r="D601" s="55"/>
      <c r="E601" s="56"/>
      <c r="F601" s="56"/>
      <c r="G601" s="56"/>
      <c r="H601" s="56"/>
      <c r="I601" s="56"/>
      <c r="J601" s="56"/>
      <c r="K601" s="56"/>
      <c r="L601" s="56"/>
      <c r="M601" s="56"/>
      <c r="N601" s="56"/>
      <c r="O601" s="56"/>
      <c r="P601" s="56"/>
      <c r="Q601" s="56"/>
      <c r="R601" s="56"/>
      <c r="S601" s="56"/>
      <c r="T601" s="56"/>
      <c r="U601" s="56"/>
      <c r="V601" s="56"/>
      <c r="W601" s="56"/>
      <c r="X601" s="56"/>
      <c r="Y601" s="56"/>
    </row>
    <row r="602" spans="1:25" ht="15.75" customHeight="1">
      <c r="A602" s="55"/>
      <c r="B602" s="56"/>
      <c r="C602" s="55"/>
      <c r="D602" s="55"/>
      <c r="E602" s="56"/>
      <c r="F602" s="56"/>
      <c r="G602" s="56"/>
      <c r="H602" s="56"/>
      <c r="I602" s="56"/>
      <c r="J602" s="56"/>
      <c r="K602" s="56"/>
      <c r="L602" s="56"/>
      <c r="M602" s="56"/>
      <c r="N602" s="56"/>
      <c r="O602" s="56"/>
      <c r="P602" s="56"/>
      <c r="Q602" s="56"/>
      <c r="R602" s="56"/>
      <c r="S602" s="56"/>
      <c r="T602" s="56"/>
      <c r="U602" s="56"/>
      <c r="V602" s="56"/>
      <c r="W602" s="56"/>
      <c r="X602" s="56"/>
      <c r="Y602" s="56"/>
    </row>
    <row r="603" spans="1:25" ht="15.75" customHeight="1">
      <c r="A603" s="55"/>
      <c r="B603" s="56"/>
      <c r="C603" s="55"/>
      <c r="D603" s="55"/>
      <c r="E603" s="56"/>
      <c r="F603" s="56"/>
      <c r="G603" s="56"/>
      <c r="H603" s="56"/>
      <c r="I603" s="56"/>
      <c r="J603" s="56"/>
      <c r="K603" s="56"/>
      <c r="L603" s="56"/>
      <c r="M603" s="56"/>
      <c r="N603" s="56"/>
      <c r="O603" s="56"/>
      <c r="P603" s="56"/>
      <c r="Q603" s="56"/>
      <c r="R603" s="56"/>
      <c r="S603" s="56"/>
      <c r="T603" s="56"/>
      <c r="U603" s="56"/>
      <c r="V603" s="56"/>
      <c r="W603" s="56"/>
      <c r="X603" s="56"/>
      <c r="Y603" s="56"/>
    </row>
    <row r="604" spans="1:25" ht="15.75" customHeight="1">
      <c r="A604" s="55"/>
      <c r="B604" s="56"/>
      <c r="C604" s="55"/>
      <c r="D604" s="55"/>
      <c r="E604" s="56"/>
      <c r="F604" s="56"/>
      <c r="G604" s="56"/>
      <c r="H604" s="56"/>
      <c r="I604" s="56"/>
      <c r="J604" s="56"/>
      <c r="K604" s="56"/>
      <c r="L604" s="56"/>
      <c r="M604" s="56"/>
      <c r="N604" s="56"/>
      <c r="O604" s="56"/>
      <c r="P604" s="56"/>
      <c r="Q604" s="56"/>
      <c r="R604" s="56"/>
      <c r="S604" s="56"/>
      <c r="T604" s="56"/>
      <c r="U604" s="56"/>
      <c r="V604" s="56"/>
      <c r="W604" s="56"/>
      <c r="X604" s="56"/>
      <c r="Y604" s="56"/>
    </row>
    <row r="605" spans="1:25" ht="15.75" customHeight="1">
      <c r="A605" s="55"/>
      <c r="B605" s="56"/>
      <c r="C605" s="55"/>
      <c r="D605" s="55"/>
      <c r="E605" s="56"/>
      <c r="F605" s="56"/>
      <c r="G605" s="56"/>
      <c r="H605" s="56"/>
      <c r="I605" s="56"/>
      <c r="J605" s="56"/>
      <c r="K605" s="56"/>
      <c r="L605" s="56"/>
      <c r="M605" s="56"/>
      <c r="N605" s="56"/>
      <c r="O605" s="56"/>
      <c r="P605" s="56"/>
      <c r="Q605" s="56"/>
      <c r="R605" s="56"/>
      <c r="S605" s="56"/>
      <c r="T605" s="56"/>
      <c r="U605" s="56"/>
      <c r="V605" s="56"/>
      <c r="W605" s="56"/>
      <c r="X605" s="56"/>
      <c r="Y605" s="56"/>
    </row>
    <row r="606" spans="1:25" ht="15.75" customHeight="1">
      <c r="A606" s="55"/>
      <c r="B606" s="56"/>
      <c r="C606" s="55"/>
      <c r="D606" s="55"/>
      <c r="E606" s="56"/>
      <c r="F606" s="56"/>
      <c r="G606" s="56"/>
      <c r="H606" s="56"/>
      <c r="I606" s="56"/>
      <c r="J606" s="56"/>
      <c r="K606" s="56"/>
      <c r="L606" s="56"/>
      <c r="M606" s="56"/>
      <c r="N606" s="56"/>
      <c r="O606" s="56"/>
      <c r="P606" s="56"/>
      <c r="Q606" s="56"/>
      <c r="R606" s="56"/>
      <c r="S606" s="56"/>
      <c r="T606" s="56"/>
      <c r="U606" s="56"/>
      <c r="V606" s="56"/>
      <c r="W606" s="56"/>
      <c r="X606" s="56"/>
      <c r="Y606" s="56"/>
    </row>
    <row r="607" spans="1:25" ht="15.75" customHeight="1">
      <c r="A607" s="55"/>
      <c r="B607" s="56"/>
      <c r="C607" s="55"/>
      <c r="D607" s="55"/>
      <c r="E607" s="56"/>
      <c r="F607" s="56"/>
      <c r="G607" s="56"/>
      <c r="H607" s="56"/>
      <c r="I607" s="56"/>
      <c r="J607" s="56"/>
      <c r="K607" s="56"/>
      <c r="L607" s="56"/>
      <c r="M607" s="56"/>
      <c r="N607" s="56"/>
      <c r="O607" s="56"/>
      <c r="P607" s="56"/>
      <c r="Q607" s="56"/>
      <c r="R607" s="56"/>
      <c r="S607" s="56"/>
      <c r="T607" s="56"/>
      <c r="U607" s="56"/>
      <c r="V607" s="56"/>
      <c r="W607" s="56"/>
      <c r="X607" s="56"/>
      <c r="Y607" s="56"/>
    </row>
    <row r="608" spans="1:25" ht="15.75" customHeight="1">
      <c r="A608" s="55"/>
      <c r="B608" s="56"/>
      <c r="C608" s="55"/>
      <c r="D608" s="55"/>
      <c r="E608" s="56"/>
      <c r="F608" s="56"/>
      <c r="G608" s="56"/>
      <c r="H608" s="56"/>
      <c r="I608" s="56"/>
      <c r="J608" s="56"/>
      <c r="K608" s="56"/>
      <c r="L608" s="56"/>
      <c r="M608" s="56"/>
      <c r="N608" s="56"/>
      <c r="O608" s="56"/>
      <c r="P608" s="56"/>
      <c r="Q608" s="56"/>
      <c r="R608" s="56"/>
      <c r="S608" s="56"/>
      <c r="T608" s="56"/>
      <c r="U608" s="56"/>
      <c r="V608" s="56"/>
      <c r="W608" s="56"/>
      <c r="X608" s="56"/>
      <c r="Y608" s="56"/>
    </row>
    <row r="609" spans="1:25" ht="15.75" customHeight="1">
      <c r="A609" s="55"/>
      <c r="B609" s="56"/>
      <c r="C609" s="55"/>
      <c r="D609" s="55"/>
      <c r="E609" s="56"/>
      <c r="F609" s="56"/>
      <c r="G609" s="56"/>
      <c r="H609" s="56"/>
      <c r="I609" s="56"/>
      <c r="J609" s="56"/>
      <c r="K609" s="56"/>
      <c r="L609" s="56"/>
      <c r="M609" s="56"/>
      <c r="N609" s="56"/>
      <c r="O609" s="56"/>
      <c r="P609" s="56"/>
      <c r="Q609" s="56"/>
      <c r="R609" s="56"/>
      <c r="S609" s="56"/>
      <c r="T609" s="56"/>
      <c r="U609" s="56"/>
      <c r="V609" s="56"/>
      <c r="W609" s="56"/>
      <c r="X609" s="56"/>
      <c r="Y609" s="56"/>
    </row>
    <row r="610" spans="1:25" ht="15.75" customHeight="1">
      <c r="A610" s="55"/>
      <c r="B610" s="56"/>
      <c r="C610" s="55"/>
      <c r="D610" s="55"/>
      <c r="E610" s="56"/>
      <c r="F610" s="56"/>
      <c r="G610" s="56"/>
      <c r="H610" s="56"/>
      <c r="I610" s="56"/>
      <c r="J610" s="56"/>
      <c r="K610" s="56"/>
      <c r="L610" s="56"/>
      <c r="M610" s="56"/>
      <c r="N610" s="56"/>
      <c r="O610" s="56"/>
      <c r="P610" s="56"/>
      <c r="Q610" s="56"/>
      <c r="R610" s="56"/>
      <c r="S610" s="56"/>
      <c r="T610" s="56"/>
      <c r="U610" s="56"/>
      <c r="V610" s="56"/>
      <c r="W610" s="56"/>
      <c r="X610" s="56"/>
      <c r="Y610" s="56"/>
    </row>
    <row r="611" spans="1:25" ht="15.75" customHeight="1">
      <c r="A611" s="55"/>
      <c r="B611" s="56"/>
      <c r="C611" s="55"/>
      <c r="D611" s="55"/>
      <c r="E611" s="56"/>
      <c r="F611" s="56"/>
      <c r="G611" s="56"/>
      <c r="H611" s="56"/>
      <c r="I611" s="56"/>
      <c r="J611" s="56"/>
      <c r="K611" s="56"/>
      <c r="L611" s="56"/>
      <c r="M611" s="56"/>
      <c r="N611" s="56"/>
      <c r="O611" s="56"/>
      <c r="P611" s="56"/>
      <c r="Q611" s="56"/>
      <c r="R611" s="56"/>
      <c r="S611" s="56"/>
      <c r="T611" s="56"/>
      <c r="U611" s="56"/>
      <c r="V611" s="56"/>
      <c r="W611" s="56"/>
      <c r="X611" s="56"/>
      <c r="Y611" s="56"/>
    </row>
    <row r="612" spans="1:25" ht="15.75" customHeight="1">
      <c r="A612" s="55"/>
      <c r="B612" s="56"/>
      <c r="C612" s="55"/>
      <c r="D612" s="55"/>
      <c r="E612" s="56"/>
      <c r="F612" s="56"/>
      <c r="G612" s="56"/>
      <c r="H612" s="56"/>
      <c r="I612" s="56"/>
      <c r="J612" s="56"/>
      <c r="K612" s="56"/>
      <c r="L612" s="56"/>
      <c r="M612" s="56"/>
      <c r="N612" s="56"/>
      <c r="O612" s="56"/>
      <c r="P612" s="56"/>
      <c r="Q612" s="56"/>
      <c r="R612" s="56"/>
      <c r="S612" s="56"/>
      <c r="T612" s="56"/>
      <c r="U612" s="56"/>
      <c r="V612" s="56"/>
      <c r="W612" s="56"/>
      <c r="X612" s="56"/>
      <c r="Y612" s="56"/>
    </row>
    <row r="613" spans="1:25" ht="15.75" customHeight="1">
      <c r="A613" s="55"/>
      <c r="B613" s="56"/>
      <c r="C613" s="55"/>
      <c r="D613" s="55"/>
      <c r="E613" s="56"/>
      <c r="F613" s="56"/>
      <c r="G613" s="56"/>
      <c r="H613" s="56"/>
      <c r="I613" s="56"/>
      <c r="J613" s="56"/>
      <c r="K613" s="56"/>
      <c r="L613" s="56"/>
      <c r="M613" s="56"/>
      <c r="N613" s="56"/>
      <c r="O613" s="56"/>
      <c r="P613" s="56"/>
      <c r="Q613" s="56"/>
      <c r="R613" s="56"/>
      <c r="S613" s="56"/>
      <c r="T613" s="56"/>
      <c r="U613" s="56"/>
      <c r="V613" s="56"/>
      <c r="W613" s="56"/>
      <c r="X613" s="56"/>
      <c r="Y613" s="56"/>
    </row>
    <row r="614" spans="1:25" ht="15.75" customHeight="1">
      <c r="A614" s="55"/>
      <c r="B614" s="56"/>
      <c r="C614" s="55"/>
      <c r="D614" s="55"/>
      <c r="E614" s="56"/>
      <c r="F614" s="56"/>
      <c r="G614" s="56"/>
      <c r="H614" s="56"/>
      <c r="I614" s="56"/>
      <c r="J614" s="56"/>
      <c r="K614" s="56"/>
      <c r="L614" s="56"/>
      <c r="M614" s="56"/>
      <c r="N614" s="56"/>
      <c r="O614" s="56"/>
      <c r="P614" s="56"/>
      <c r="Q614" s="56"/>
      <c r="R614" s="56"/>
      <c r="S614" s="56"/>
      <c r="T614" s="56"/>
      <c r="U614" s="56"/>
      <c r="V614" s="56"/>
      <c r="W614" s="56"/>
      <c r="X614" s="56"/>
      <c r="Y614" s="56"/>
    </row>
    <row r="615" spans="1:25" ht="15.75" customHeight="1">
      <c r="A615" s="55"/>
      <c r="B615" s="56"/>
      <c r="C615" s="55"/>
      <c r="D615" s="55"/>
      <c r="E615" s="56"/>
      <c r="F615" s="56"/>
      <c r="G615" s="56"/>
      <c r="H615" s="56"/>
      <c r="I615" s="56"/>
      <c r="J615" s="56"/>
      <c r="K615" s="56"/>
      <c r="L615" s="56"/>
      <c r="M615" s="56"/>
      <c r="N615" s="56"/>
      <c r="O615" s="56"/>
      <c r="P615" s="56"/>
      <c r="Q615" s="56"/>
      <c r="R615" s="56"/>
      <c r="S615" s="56"/>
      <c r="T615" s="56"/>
      <c r="U615" s="56"/>
      <c r="V615" s="56"/>
      <c r="W615" s="56"/>
      <c r="X615" s="56"/>
      <c r="Y615" s="56"/>
    </row>
    <row r="616" spans="1:25" ht="15.75" customHeight="1">
      <c r="A616" s="55"/>
      <c r="B616" s="56"/>
      <c r="C616" s="55"/>
      <c r="D616" s="55"/>
      <c r="E616" s="56"/>
      <c r="F616" s="56"/>
      <c r="G616" s="56"/>
      <c r="H616" s="56"/>
      <c r="I616" s="56"/>
      <c r="J616" s="56"/>
      <c r="K616" s="56"/>
      <c r="L616" s="56"/>
      <c r="M616" s="56"/>
      <c r="N616" s="56"/>
      <c r="O616" s="56"/>
      <c r="P616" s="56"/>
      <c r="Q616" s="56"/>
      <c r="R616" s="56"/>
      <c r="S616" s="56"/>
      <c r="T616" s="56"/>
      <c r="U616" s="56"/>
      <c r="V616" s="56"/>
      <c r="W616" s="56"/>
      <c r="X616" s="56"/>
      <c r="Y616" s="56"/>
    </row>
    <row r="617" spans="1:25" ht="15.75" customHeight="1">
      <c r="A617" s="55"/>
      <c r="B617" s="56"/>
      <c r="C617" s="55"/>
      <c r="D617" s="55"/>
      <c r="E617" s="56"/>
      <c r="F617" s="56"/>
      <c r="G617" s="56"/>
      <c r="H617" s="56"/>
      <c r="I617" s="56"/>
      <c r="J617" s="56"/>
      <c r="K617" s="56"/>
      <c r="L617" s="56"/>
      <c r="M617" s="56"/>
      <c r="N617" s="56"/>
      <c r="O617" s="56"/>
      <c r="P617" s="56"/>
      <c r="Q617" s="56"/>
      <c r="R617" s="56"/>
      <c r="S617" s="56"/>
      <c r="T617" s="56"/>
      <c r="U617" s="56"/>
      <c r="V617" s="56"/>
      <c r="W617" s="56"/>
      <c r="X617" s="56"/>
      <c r="Y617" s="56"/>
    </row>
    <row r="618" spans="1:25" ht="15.75" customHeight="1">
      <c r="A618" s="55"/>
      <c r="B618" s="56"/>
      <c r="C618" s="55"/>
      <c r="D618" s="55"/>
      <c r="E618" s="56"/>
      <c r="F618" s="56"/>
      <c r="G618" s="56"/>
      <c r="H618" s="56"/>
      <c r="I618" s="56"/>
      <c r="J618" s="56"/>
      <c r="K618" s="56"/>
      <c r="L618" s="56"/>
      <c r="M618" s="56"/>
      <c r="N618" s="56"/>
      <c r="O618" s="56"/>
      <c r="P618" s="56"/>
      <c r="Q618" s="56"/>
      <c r="R618" s="56"/>
      <c r="S618" s="56"/>
      <c r="T618" s="56"/>
      <c r="U618" s="56"/>
      <c r="V618" s="56"/>
      <c r="W618" s="56"/>
      <c r="X618" s="56"/>
      <c r="Y618" s="56"/>
    </row>
    <row r="619" spans="1:25" ht="15.75" customHeight="1">
      <c r="A619" s="55"/>
      <c r="B619" s="56"/>
      <c r="C619" s="55"/>
      <c r="D619" s="55"/>
      <c r="E619" s="56"/>
      <c r="F619" s="56"/>
      <c r="G619" s="56"/>
      <c r="H619" s="56"/>
      <c r="I619" s="56"/>
      <c r="J619" s="56"/>
      <c r="K619" s="56"/>
      <c r="L619" s="56"/>
      <c r="M619" s="56"/>
      <c r="N619" s="56"/>
      <c r="O619" s="56"/>
      <c r="P619" s="56"/>
      <c r="Q619" s="56"/>
      <c r="R619" s="56"/>
      <c r="S619" s="56"/>
      <c r="T619" s="56"/>
      <c r="U619" s="56"/>
      <c r="V619" s="56"/>
      <c r="W619" s="56"/>
      <c r="X619" s="56"/>
      <c r="Y619" s="56"/>
    </row>
    <row r="620" spans="1:25" ht="15.75" customHeight="1">
      <c r="A620" s="55"/>
      <c r="B620" s="56"/>
      <c r="C620" s="55"/>
      <c r="D620" s="55"/>
      <c r="E620" s="56"/>
      <c r="F620" s="56"/>
      <c r="G620" s="56"/>
      <c r="H620" s="56"/>
      <c r="I620" s="56"/>
      <c r="J620" s="56"/>
      <c r="K620" s="56"/>
      <c r="L620" s="56"/>
      <c r="M620" s="56"/>
      <c r="N620" s="56"/>
      <c r="O620" s="56"/>
      <c r="P620" s="56"/>
      <c r="Q620" s="56"/>
      <c r="R620" s="56"/>
      <c r="S620" s="56"/>
      <c r="T620" s="56"/>
      <c r="U620" s="56"/>
      <c r="V620" s="56"/>
      <c r="W620" s="56"/>
      <c r="X620" s="56"/>
      <c r="Y620" s="56"/>
    </row>
    <row r="621" spans="1:25" ht="15.75" customHeight="1">
      <c r="A621" s="55"/>
      <c r="B621" s="56"/>
      <c r="C621" s="55"/>
      <c r="D621" s="55"/>
      <c r="E621" s="56"/>
      <c r="F621" s="56"/>
      <c r="G621" s="56"/>
      <c r="H621" s="56"/>
      <c r="I621" s="56"/>
      <c r="J621" s="56"/>
      <c r="K621" s="56"/>
      <c r="L621" s="56"/>
      <c r="M621" s="56"/>
      <c r="N621" s="56"/>
      <c r="O621" s="56"/>
      <c r="P621" s="56"/>
      <c r="Q621" s="56"/>
      <c r="R621" s="56"/>
      <c r="S621" s="56"/>
      <c r="T621" s="56"/>
      <c r="U621" s="56"/>
      <c r="V621" s="56"/>
      <c r="W621" s="56"/>
      <c r="X621" s="56"/>
      <c r="Y621" s="56"/>
    </row>
    <row r="622" spans="1:25" ht="15.75" customHeight="1">
      <c r="A622" s="55"/>
      <c r="B622" s="56"/>
      <c r="C622" s="55"/>
      <c r="D622" s="55"/>
      <c r="E622" s="56"/>
      <c r="F622" s="56"/>
      <c r="G622" s="56"/>
      <c r="H622" s="56"/>
      <c r="I622" s="56"/>
      <c r="J622" s="56"/>
      <c r="K622" s="56"/>
      <c r="L622" s="56"/>
      <c r="M622" s="56"/>
      <c r="N622" s="56"/>
      <c r="O622" s="56"/>
      <c r="P622" s="56"/>
      <c r="Q622" s="56"/>
      <c r="R622" s="56"/>
      <c r="S622" s="56"/>
      <c r="T622" s="56"/>
      <c r="U622" s="56"/>
      <c r="V622" s="56"/>
      <c r="W622" s="56"/>
      <c r="X622" s="56"/>
      <c r="Y622" s="56"/>
    </row>
    <row r="623" spans="1:25" ht="15.75" customHeight="1">
      <c r="A623" s="55"/>
      <c r="B623" s="56"/>
      <c r="C623" s="55"/>
      <c r="D623" s="55"/>
      <c r="E623" s="56"/>
      <c r="F623" s="56"/>
      <c r="G623" s="56"/>
      <c r="H623" s="56"/>
      <c r="I623" s="56"/>
      <c r="J623" s="56"/>
      <c r="K623" s="56"/>
      <c r="L623" s="56"/>
      <c r="M623" s="56"/>
      <c r="N623" s="56"/>
      <c r="O623" s="56"/>
      <c r="P623" s="56"/>
      <c r="Q623" s="56"/>
      <c r="R623" s="56"/>
      <c r="S623" s="56"/>
      <c r="T623" s="56"/>
      <c r="U623" s="56"/>
      <c r="V623" s="56"/>
      <c r="W623" s="56"/>
      <c r="X623" s="56"/>
      <c r="Y623" s="56"/>
    </row>
    <row r="624" spans="1:25" ht="15.75" customHeight="1">
      <c r="A624" s="55"/>
      <c r="B624" s="56"/>
      <c r="C624" s="55"/>
      <c r="D624" s="55"/>
      <c r="E624" s="56"/>
      <c r="F624" s="56"/>
      <c r="G624" s="56"/>
      <c r="H624" s="56"/>
      <c r="I624" s="56"/>
      <c r="J624" s="56"/>
      <c r="K624" s="56"/>
      <c r="L624" s="56"/>
      <c r="M624" s="56"/>
      <c r="N624" s="56"/>
      <c r="O624" s="56"/>
      <c r="P624" s="56"/>
      <c r="Q624" s="56"/>
      <c r="R624" s="56"/>
      <c r="S624" s="56"/>
      <c r="T624" s="56"/>
      <c r="U624" s="56"/>
      <c r="V624" s="56"/>
      <c r="W624" s="56"/>
      <c r="X624" s="56"/>
      <c r="Y624" s="56"/>
    </row>
    <row r="625" spans="1:25" ht="15.75" customHeight="1">
      <c r="A625" s="55"/>
      <c r="B625" s="56"/>
      <c r="C625" s="55"/>
      <c r="D625" s="55"/>
      <c r="E625" s="56"/>
      <c r="F625" s="56"/>
      <c r="G625" s="56"/>
      <c r="H625" s="56"/>
      <c r="I625" s="56"/>
      <c r="J625" s="56"/>
      <c r="K625" s="56"/>
      <c r="L625" s="56"/>
      <c r="M625" s="56"/>
      <c r="N625" s="56"/>
      <c r="O625" s="56"/>
      <c r="P625" s="56"/>
      <c r="Q625" s="56"/>
      <c r="R625" s="56"/>
      <c r="S625" s="56"/>
      <c r="T625" s="56"/>
      <c r="U625" s="56"/>
      <c r="V625" s="56"/>
      <c r="W625" s="56"/>
      <c r="X625" s="56"/>
      <c r="Y625" s="56"/>
    </row>
    <row r="626" spans="1:25" ht="15.75" customHeight="1">
      <c r="A626" s="55"/>
      <c r="B626" s="56"/>
      <c r="C626" s="55"/>
      <c r="D626" s="55"/>
      <c r="E626" s="56"/>
      <c r="F626" s="56"/>
      <c r="G626" s="56"/>
      <c r="H626" s="56"/>
      <c r="I626" s="56"/>
      <c r="J626" s="56"/>
      <c r="K626" s="56"/>
      <c r="L626" s="56"/>
      <c r="M626" s="56"/>
      <c r="N626" s="56"/>
      <c r="O626" s="56"/>
      <c r="P626" s="56"/>
      <c r="Q626" s="56"/>
      <c r="R626" s="56"/>
      <c r="S626" s="56"/>
      <c r="T626" s="56"/>
      <c r="U626" s="56"/>
      <c r="V626" s="56"/>
      <c r="W626" s="56"/>
      <c r="X626" s="56"/>
      <c r="Y626" s="56"/>
    </row>
    <row r="627" spans="1:25" ht="15.75" customHeight="1">
      <c r="A627" s="55"/>
      <c r="B627" s="56"/>
      <c r="C627" s="55"/>
      <c r="D627" s="55"/>
      <c r="E627" s="56"/>
      <c r="F627" s="56"/>
      <c r="G627" s="56"/>
      <c r="H627" s="56"/>
      <c r="I627" s="56"/>
      <c r="J627" s="56"/>
      <c r="K627" s="56"/>
      <c r="L627" s="56"/>
      <c r="M627" s="56"/>
      <c r="N627" s="56"/>
      <c r="O627" s="56"/>
      <c r="P627" s="56"/>
      <c r="Q627" s="56"/>
      <c r="R627" s="56"/>
      <c r="S627" s="56"/>
      <c r="T627" s="56"/>
      <c r="U627" s="56"/>
      <c r="V627" s="56"/>
      <c r="W627" s="56"/>
      <c r="X627" s="56"/>
      <c r="Y627" s="56"/>
    </row>
    <row r="628" spans="1:25" ht="15.75" customHeight="1">
      <c r="A628" s="55"/>
      <c r="B628" s="56"/>
      <c r="C628" s="55"/>
      <c r="D628" s="55"/>
      <c r="E628" s="56"/>
      <c r="F628" s="56"/>
      <c r="G628" s="56"/>
      <c r="H628" s="56"/>
      <c r="I628" s="56"/>
      <c r="J628" s="56"/>
      <c r="K628" s="56"/>
      <c r="L628" s="56"/>
      <c r="M628" s="56"/>
      <c r="N628" s="56"/>
      <c r="O628" s="56"/>
      <c r="P628" s="56"/>
      <c r="Q628" s="56"/>
      <c r="R628" s="56"/>
      <c r="S628" s="56"/>
      <c r="T628" s="56"/>
      <c r="U628" s="56"/>
      <c r="V628" s="56"/>
      <c r="W628" s="56"/>
      <c r="X628" s="56"/>
      <c r="Y628" s="56"/>
    </row>
    <row r="629" spans="1:25" ht="15.75" customHeight="1">
      <c r="A629" s="55"/>
      <c r="B629" s="56"/>
      <c r="C629" s="55"/>
      <c r="D629" s="55"/>
      <c r="E629" s="56"/>
      <c r="F629" s="56"/>
      <c r="G629" s="56"/>
      <c r="H629" s="56"/>
      <c r="I629" s="56"/>
      <c r="J629" s="56"/>
      <c r="K629" s="56"/>
      <c r="L629" s="56"/>
      <c r="M629" s="56"/>
      <c r="N629" s="56"/>
      <c r="O629" s="56"/>
      <c r="P629" s="56"/>
      <c r="Q629" s="56"/>
      <c r="R629" s="56"/>
      <c r="S629" s="56"/>
      <c r="T629" s="56"/>
      <c r="U629" s="56"/>
      <c r="V629" s="56"/>
      <c r="W629" s="56"/>
      <c r="X629" s="56"/>
      <c r="Y629" s="56"/>
    </row>
    <row r="630" spans="1:25" ht="15.75" customHeight="1">
      <c r="A630" s="55"/>
      <c r="B630" s="56"/>
      <c r="C630" s="55"/>
      <c r="D630" s="55"/>
      <c r="E630" s="56"/>
      <c r="F630" s="56"/>
      <c r="G630" s="56"/>
      <c r="H630" s="56"/>
      <c r="I630" s="56"/>
      <c r="J630" s="56"/>
      <c r="K630" s="56"/>
      <c r="L630" s="56"/>
      <c r="M630" s="56"/>
      <c r="N630" s="56"/>
      <c r="O630" s="56"/>
      <c r="P630" s="56"/>
      <c r="Q630" s="56"/>
      <c r="R630" s="56"/>
      <c r="S630" s="56"/>
      <c r="T630" s="56"/>
      <c r="U630" s="56"/>
      <c r="V630" s="56"/>
      <c r="W630" s="56"/>
      <c r="X630" s="56"/>
      <c r="Y630" s="56"/>
    </row>
    <row r="631" spans="1:25" ht="15.75" customHeight="1">
      <c r="A631" s="55"/>
      <c r="B631" s="56"/>
      <c r="C631" s="55"/>
      <c r="D631" s="55"/>
      <c r="E631" s="56"/>
      <c r="F631" s="56"/>
      <c r="G631" s="56"/>
      <c r="H631" s="56"/>
      <c r="I631" s="56"/>
      <c r="J631" s="56"/>
      <c r="K631" s="56"/>
      <c r="L631" s="56"/>
      <c r="M631" s="56"/>
      <c r="N631" s="56"/>
      <c r="O631" s="56"/>
      <c r="P631" s="56"/>
      <c r="Q631" s="56"/>
      <c r="R631" s="56"/>
      <c r="S631" s="56"/>
      <c r="T631" s="56"/>
      <c r="U631" s="56"/>
      <c r="V631" s="56"/>
      <c r="W631" s="56"/>
      <c r="X631" s="56"/>
      <c r="Y631" s="56"/>
    </row>
    <row r="632" spans="1:25" ht="15.75" customHeight="1">
      <c r="A632" s="55"/>
      <c r="B632" s="56"/>
      <c r="C632" s="55"/>
      <c r="D632" s="55"/>
      <c r="E632" s="56"/>
      <c r="F632" s="56"/>
      <c r="G632" s="56"/>
      <c r="H632" s="56"/>
      <c r="I632" s="56"/>
      <c r="J632" s="56"/>
      <c r="K632" s="56"/>
      <c r="L632" s="56"/>
      <c r="M632" s="56"/>
      <c r="N632" s="56"/>
      <c r="O632" s="56"/>
      <c r="P632" s="56"/>
      <c r="Q632" s="56"/>
      <c r="R632" s="56"/>
      <c r="S632" s="56"/>
      <c r="T632" s="56"/>
      <c r="U632" s="56"/>
      <c r="V632" s="56"/>
      <c r="W632" s="56"/>
      <c r="X632" s="56"/>
      <c r="Y632" s="56"/>
    </row>
    <row r="633" spans="1:25" ht="15.75" customHeight="1">
      <c r="A633" s="55"/>
      <c r="B633" s="56"/>
      <c r="C633" s="55"/>
      <c r="D633" s="55"/>
      <c r="E633" s="56"/>
      <c r="F633" s="56"/>
      <c r="G633" s="56"/>
      <c r="H633" s="56"/>
      <c r="I633" s="56"/>
      <c r="J633" s="56"/>
      <c r="K633" s="56"/>
      <c r="L633" s="56"/>
      <c r="M633" s="56"/>
      <c r="N633" s="56"/>
      <c r="O633" s="56"/>
      <c r="P633" s="56"/>
      <c r="Q633" s="56"/>
      <c r="R633" s="56"/>
      <c r="S633" s="56"/>
      <c r="T633" s="56"/>
      <c r="U633" s="56"/>
      <c r="V633" s="56"/>
      <c r="W633" s="56"/>
      <c r="X633" s="56"/>
      <c r="Y633" s="56"/>
    </row>
    <row r="634" spans="1:25" ht="15.75" customHeight="1">
      <c r="A634" s="55"/>
      <c r="B634" s="56"/>
      <c r="C634" s="55"/>
      <c r="D634" s="55"/>
      <c r="E634" s="56"/>
      <c r="F634" s="56"/>
      <c r="G634" s="56"/>
      <c r="H634" s="56"/>
      <c r="I634" s="56"/>
      <c r="J634" s="56"/>
      <c r="K634" s="56"/>
      <c r="L634" s="56"/>
      <c r="M634" s="56"/>
      <c r="N634" s="56"/>
      <c r="O634" s="56"/>
      <c r="P634" s="56"/>
      <c r="Q634" s="56"/>
      <c r="R634" s="56"/>
      <c r="S634" s="56"/>
      <c r="T634" s="56"/>
      <c r="U634" s="56"/>
      <c r="V634" s="56"/>
      <c r="W634" s="56"/>
      <c r="X634" s="56"/>
      <c r="Y634" s="56"/>
    </row>
    <row r="635" spans="1:25" ht="15.75" customHeight="1">
      <c r="A635" s="55"/>
      <c r="B635" s="56"/>
      <c r="C635" s="55"/>
      <c r="D635" s="55"/>
      <c r="E635" s="56"/>
      <c r="F635" s="56"/>
      <c r="G635" s="56"/>
      <c r="H635" s="56"/>
      <c r="I635" s="56"/>
      <c r="J635" s="56"/>
      <c r="K635" s="56"/>
      <c r="L635" s="56"/>
      <c r="M635" s="56"/>
      <c r="N635" s="56"/>
      <c r="O635" s="56"/>
      <c r="P635" s="56"/>
      <c r="Q635" s="56"/>
      <c r="R635" s="56"/>
      <c r="S635" s="56"/>
      <c r="T635" s="56"/>
      <c r="U635" s="56"/>
      <c r="V635" s="56"/>
      <c r="W635" s="56"/>
      <c r="X635" s="56"/>
      <c r="Y635" s="56"/>
    </row>
    <row r="636" spans="1:25" ht="15.75" customHeight="1">
      <c r="A636" s="55"/>
      <c r="B636" s="56"/>
      <c r="C636" s="55"/>
      <c r="D636" s="55"/>
      <c r="E636" s="56"/>
      <c r="F636" s="56"/>
      <c r="G636" s="56"/>
      <c r="H636" s="56"/>
      <c r="I636" s="56"/>
      <c r="J636" s="56"/>
      <c r="K636" s="56"/>
      <c r="L636" s="56"/>
      <c r="M636" s="56"/>
      <c r="N636" s="56"/>
      <c r="O636" s="56"/>
      <c r="P636" s="56"/>
      <c r="Q636" s="56"/>
      <c r="R636" s="56"/>
      <c r="S636" s="56"/>
      <c r="T636" s="56"/>
      <c r="U636" s="56"/>
      <c r="V636" s="56"/>
      <c r="W636" s="56"/>
      <c r="X636" s="56"/>
      <c r="Y636" s="56"/>
    </row>
    <row r="637" spans="1:25" ht="15.75" customHeight="1">
      <c r="A637" s="55"/>
      <c r="B637" s="56"/>
      <c r="C637" s="55"/>
      <c r="D637" s="55"/>
      <c r="E637" s="56"/>
      <c r="F637" s="56"/>
      <c r="G637" s="56"/>
      <c r="H637" s="56"/>
      <c r="I637" s="56"/>
      <c r="J637" s="56"/>
      <c r="K637" s="56"/>
      <c r="L637" s="56"/>
      <c r="M637" s="56"/>
      <c r="N637" s="56"/>
      <c r="O637" s="56"/>
      <c r="P637" s="56"/>
      <c r="Q637" s="56"/>
      <c r="R637" s="56"/>
      <c r="S637" s="56"/>
      <c r="T637" s="56"/>
      <c r="U637" s="56"/>
      <c r="V637" s="56"/>
      <c r="W637" s="56"/>
      <c r="X637" s="56"/>
      <c r="Y637" s="56"/>
    </row>
    <row r="638" spans="1:25" ht="15.75" customHeight="1">
      <c r="A638" s="55"/>
      <c r="B638" s="56"/>
      <c r="C638" s="55"/>
      <c r="D638" s="55"/>
      <c r="E638" s="56"/>
      <c r="F638" s="56"/>
      <c r="G638" s="56"/>
      <c r="H638" s="56"/>
      <c r="I638" s="56"/>
      <c r="J638" s="56"/>
      <c r="K638" s="56"/>
      <c r="L638" s="56"/>
      <c r="M638" s="56"/>
      <c r="N638" s="56"/>
      <c r="O638" s="56"/>
      <c r="P638" s="56"/>
      <c r="Q638" s="56"/>
      <c r="R638" s="56"/>
      <c r="S638" s="56"/>
      <c r="T638" s="56"/>
      <c r="U638" s="56"/>
      <c r="V638" s="56"/>
      <c r="W638" s="56"/>
      <c r="X638" s="56"/>
      <c r="Y638" s="56"/>
    </row>
    <row r="639" spans="1:25" ht="15.75" customHeight="1">
      <c r="A639" s="55"/>
      <c r="B639" s="56"/>
      <c r="C639" s="55"/>
      <c r="D639" s="55"/>
      <c r="E639" s="56"/>
      <c r="F639" s="56"/>
      <c r="G639" s="56"/>
      <c r="H639" s="56"/>
      <c r="I639" s="56"/>
      <c r="J639" s="56"/>
      <c r="K639" s="56"/>
      <c r="L639" s="56"/>
      <c r="M639" s="56"/>
      <c r="N639" s="56"/>
      <c r="O639" s="56"/>
      <c r="P639" s="56"/>
      <c r="Q639" s="56"/>
      <c r="R639" s="56"/>
      <c r="S639" s="56"/>
      <c r="T639" s="56"/>
      <c r="U639" s="56"/>
      <c r="V639" s="56"/>
      <c r="W639" s="56"/>
      <c r="X639" s="56"/>
      <c r="Y639" s="56"/>
    </row>
    <row r="640" spans="1:25" ht="15.75" customHeight="1">
      <c r="A640" s="55"/>
      <c r="B640" s="56"/>
      <c r="C640" s="55"/>
      <c r="D640" s="55"/>
      <c r="E640" s="56"/>
      <c r="F640" s="56"/>
      <c r="G640" s="56"/>
      <c r="H640" s="56"/>
      <c r="I640" s="56"/>
      <c r="J640" s="56"/>
      <c r="K640" s="56"/>
      <c r="L640" s="56"/>
      <c r="M640" s="56"/>
      <c r="N640" s="56"/>
      <c r="O640" s="56"/>
      <c r="P640" s="56"/>
      <c r="Q640" s="56"/>
      <c r="R640" s="56"/>
      <c r="S640" s="56"/>
      <c r="T640" s="56"/>
      <c r="U640" s="56"/>
      <c r="V640" s="56"/>
      <c r="W640" s="56"/>
      <c r="X640" s="56"/>
      <c r="Y640" s="56"/>
    </row>
    <row r="641" spans="1:25" ht="15.75" customHeight="1">
      <c r="A641" s="55"/>
      <c r="B641" s="56"/>
      <c r="C641" s="55"/>
      <c r="D641" s="55"/>
      <c r="E641" s="56"/>
      <c r="F641" s="56"/>
      <c r="G641" s="56"/>
      <c r="H641" s="56"/>
      <c r="I641" s="56"/>
      <c r="J641" s="56"/>
      <c r="K641" s="56"/>
      <c r="L641" s="56"/>
      <c r="M641" s="56"/>
      <c r="N641" s="56"/>
      <c r="O641" s="56"/>
      <c r="P641" s="56"/>
      <c r="Q641" s="56"/>
      <c r="R641" s="56"/>
      <c r="S641" s="56"/>
      <c r="T641" s="56"/>
      <c r="U641" s="56"/>
      <c r="V641" s="56"/>
      <c r="W641" s="56"/>
      <c r="X641" s="56"/>
      <c r="Y641" s="56"/>
    </row>
    <row r="642" spans="1:25" ht="15.75" customHeight="1">
      <c r="A642" s="55"/>
      <c r="B642" s="56"/>
      <c r="C642" s="55"/>
      <c r="D642" s="55"/>
      <c r="E642" s="56"/>
      <c r="F642" s="56"/>
      <c r="G642" s="56"/>
      <c r="H642" s="56"/>
      <c r="I642" s="56"/>
      <c r="J642" s="56"/>
      <c r="K642" s="56"/>
      <c r="L642" s="56"/>
      <c r="M642" s="56"/>
      <c r="N642" s="56"/>
      <c r="O642" s="56"/>
      <c r="P642" s="56"/>
      <c r="Q642" s="56"/>
      <c r="R642" s="56"/>
      <c r="S642" s="56"/>
      <c r="T642" s="56"/>
      <c r="U642" s="56"/>
      <c r="V642" s="56"/>
      <c r="W642" s="56"/>
      <c r="X642" s="56"/>
      <c r="Y642" s="56"/>
    </row>
    <row r="643" spans="1:25" ht="15.75" customHeight="1">
      <c r="A643" s="55"/>
      <c r="B643" s="56"/>
      <c r="C643" s="55"/>
      <c r="D643" s="55"/>
      <c r="E643" s="56"/>
      <c r="F643" s="56"/>
      <c r="G643" s="56"/>
      <c r="H643" s="56"/>
      <c r="I643" s="56"/>
      <c r="J643" s="56"/>
      <c r="K643" s="56"/>
      <c r="L643" s="56"/>
      <c r="M643" s="56"/>
      <c r="N643" s="56"/>
      <c r="O643" s="56"/>
      <c r="P643" s="56"/>
      <c r="Q643" s="56"/>
      <c r="R643" s="56"/>
      <c r="S643" s="56"/>
      <c r="T643" s="56"/>
      <c r="U643" s="56"/>
      <c r="V643" s="56"/>
      <c r="W643" s="56"/>
      <c r="X643" s="56"/>
      <c r="Y643" s="56"/>
    </row>
    <row r="644" spans="1:25" ht="15.75" customHeight="1">
      <c r="A644" s="55"/>
      <c r="B644" s="56"/>
      <c r="C644" s="55"/>
      <c r="D644" s="55"/>
      <c r="E644" s="56"/>
      <c r="F644" s="56"/>
      <c r="G644" s="56"/>
      <c r="H644" s="56"/>
      <c r="I644" s="56"/>
      <c r="J644" s="56"/>
      <c r="K644" s="56"/>
      <c r="L644" s="56"/>
      <c r="M644" s="56"/>
      <c r="N644" s="56"/>
      <c r="O644" s="56"/>
      <c r="P644" s="56"/>
      <c r="Q644" s="56"/>
      <c r="R644" s="56"/>
      <c r="S644" s="56"/>
      <c r="T644" s="56"/>
      <c r="U644" s="56"/>
      <c r="V644" s="56"/>
      <c r="W644" s="56"/>
      <c r="X644" s="56"/>
      <c r="Y644" s="56"/>
    </row>
    <row r="645" spans="1:25" ht="15.75" customHeight="1">
      <c r="A645" s="55"/>
      <c r="B645" s="56"/>
      <c r="C645" s="55"/>
      <c r="D645" s="55"/>
      <c r="E645" s="56"/>
      <c r="F645" s="56"/>
      <c r="G645" s="56"/>
      <c r="H645" s="56"/>
      <c r="I645" s="56"/>
      <c r="J645" s="56"/>
      <c r="K645" s="56"/>
      <c r="L645" s="56"/>
      <c r="M645" s="56"/>
      <c r="N645" s="56"/>
      <c r="O645" s="56"/>
      <c r="P645" s="56"/>
      <c r="Q645" s="56"/>
      <c r="R645" s="56"/>
      <c r="S645" s="56"/>
      <c r="T645" s="56"/>
      <c r="U645" s="56"/>
      <c r="V645" s="56"/>
      <c r="W645" s="56"/>
      <c r="X645" s="56"/>
      <c r="Y645" s="56"/>
    </row>
    <row r="646" spans="1:25" ht="15.75" customHeight="1">
      <c r="A646" s="55"/>
      <c r="B646" s="56"/>
      <c r="C646" s="55"/>
      <c r="D646" s="55"/>
      <c r="E646" s="56"/>
      <c r="F646" s="56"/>
      <c r="G646" s="56"/>
      <c r="H646" s="56"/>
      <c r="I646" s="56"/>
      <c r="J646" s="56"/>
      <c r="K646" s="56"/>
      <c r="L646" s="56"/>
      <c r="M646" s="56"/>
      <c r="N646" s="56"/>
      <c r="O646" s="56"/>
      <c r="P646" s="56"/>
      <c r="Q646" s="56"/>
      <c r="R646" s="56"/>
      <c r="S646" s="56"/>
      <c r="T646" s="56"/>
      <c r="U646" s="56"/>
      <c r="V646" s="56"/>
      <c r="W646" s="56"/>
      <c r="X646" s="56"/>
      <c r="Y646" s="56"/>
    </row>
    <row r="647" spans="1:25" ht="15.75" customHeight="1">
      <c r="A647" s="55"/>
      <c r="B647" s="56"/>
      <c r="C647" s="55"/>
      <c r="D647" s="55"/>
      <c r="E647" s="56"/>
      <c r="F647" s="56"/>
      <c r="G647" s="56"/>
      <c r="H647" s="56"/>
      <c r="I647" s="56"/>
      <c r="J647" s="56"/>
      <c r="K647" s="56"/>
      <c r="L647" s="56"/>
      <c r="M647" s="56"/>
      <c r="N647" s="56"/>
      <c r="O647" s="56"/>
      <c r="P647" s="56"/>
      <c r="Q647" s="56"/>
      <c r="R647" s="56"/>
      <c r="S647" s="56"/>
      <c r="T647" s="56"/>
      <c r="U647" s="56"/>
      <c r="V647" s="56"/>
      <c r="W647" s="56"/>
      <c r="X647" s="56"/>
      <c r="Y647" s="56"/>
    </row>
    <row r="648" spans="1:25" ht="15.75" customHeight="1">
      <c r="A648" s="55"/>
      <c r="B648" s="56"/>
      <c r="C648" s="55"/>
      <c r="D648" s="55"/>
      <c r="E648" s="56"/>
      <c r="F648" s="56"/>
      <c r="G648" s="56"/>
      <c r="H648" s="56"/>
      <c r="I648" s="56"/>
      <c r="J648" s="56"/>
      <c r="K648" s="56"/>
      <c r="L648" s="56"/>
      <c r="M648" s="56"/>
      <c r="N648" s="56"/>
      <c r="O648" s="56"/>
      <c r="P648" s="56"/>
      <c r="Q648" s="56"/>
      <c r="R648" s="56"/>
      <c r="S648" s="56"/>
      <c r="T648" s="56"/>
      <c r="U648" s="56"/>
      <c r="V648" s="56"/>
      <c r="W648" s="56"/>
      <c r="X648" s="56"/>
      <c r="Y648" s="56"/>
    </row>
    <row r="649" spans="1:25" ht="15.75" customHeight="1">
      <c r="A649" s="55"/>
      <c r="B649" s="56"/>
      <c r="C649" s="55"/>
      <c r="D649" s="55"/>
      <c r="E649" s="56"/>
      <c r="F649" s="56"/>
      <c r="G649" s="56"/>
      <c r="H649" s="56"/>
      <c r="I649" s="56"/>
      <c r="J649" s="56"/>
      <c r="K649" s="56"/>
      <c r="L649" s="56"/>
      <c r="M649" s="56"/>
      <c r="N649" s="56"/>
      <c r="O649" s="56"/>
      <c r="P649" s="56"/>
      <c r="Q649" s="56"/>
      <c r="R649" s="56"/>
      <c r="S649" s="56"/>
      <c r="T649" s="56"/>
      <c r="U649" s="56"/>
      <c r="V649" s="56"/>
      <c r="W649" s="56"/>
      <c r="X649" s="56"/>
      <c r="Y649" s="56"/>
    </row>
    <row r="650" spans="1:25" ht="15.75" customHeight="1">
      <c r="A650" s="55"/>
      <c r="B650" s="56"/>
      <c r="C650" s="55"/>
      <c r="D650" s="55"/>
      <c r="E650" s="56"/>
      <c r="F650" s="56"/>
      <c r="G650" s="56"/>
      <c r="H650" s="56"/>
      <c r="I650" s="56"/>
      <c r="J650" s="56"/>
      <c r="K650" s="56"/>
      <c r="L650" s="56"/>
      <c r="M650" s="56"/>
      <c r="N650" s="56"/>
      <c r="O650" s="56"/>
      <c r="P650" s="56"/>
      <c r="Q650" s="56"/>
      <c r="R650" s="56"/>
      <c r="S650" s="56"/>
      <c r="T650" s="56"/>
      <c r="U650" s="56"/>
      <c r="V650" s="56"/>
      <c r="W650" s="56"/>
      <c r="X650" s="56"/>
      <c r="Y650" s="56"/>
    </row>
    <row r="651" spans="1:25" ht="15.75" customHeight="1">
      <c r="A651" s="55"/>
      <c r="B651" s="56"/>
      <c r="C651" s="55"/>
      <c r="D651" s="55"/>
      <c r="E651" s="56"/>
      <c r="F651" s="56"/>
      <c r="G651" s="56"/>
      <c r="H651" s="56"/>
      <c r="I651" s="56"/>
      <c r="J651" s="56"/>
      <c r="K651" s="56"/>
      <c r="L651" s="56"/>
      <c r="M651" s="56"/>
      <c r="N651" s="56"/>
      <c r="O651" s="56"/>
      <c r="P651" s="56"/>
      <c r="Q651" s="56"/>
      <c r="R651" s="56"/>
      <c r="S651" s="56"/>
      <c r="T651" s="56"/>
      <c r="U651" s="56"/>
      <c r="V651" s="56"/>
      <c r="W651" s="56"/>
      <c r="X651" s="56"/>
      <c r="Y651" s="56"/>
    </row>
    <row r="652" spans="1:25" ht="15.75" customHeight="1">
      <c r="A652" s="55"/>
      <c r="B652" s="56"/>
      <c r="C652" s="55"/>
      <c r="D652" s="55"/>
      <c r="E652" s="56"/>
      <c r="F652" s="56"/>
      <c r="G652" s="56"/>
      <c r="H652" s="56"/>
      <c r="I652" s="56"/>
      <c r="J652" s="56"/>
      <c r="K652" s="56"/>
      <c r="L652" s="56"/>
      <c r="M652" s="56"/>
      <c r="N652" s="56"/>
      <c r="O652" s="56"/>
      <c r="P652" s="56"/>
      <c r="Q652" s="56"/>
      <c r="R652" s="56"/>
      <c r="S652" s="56"/>
      <c r="T652" s="56"/>
      <c r="U652" s="56"/>
      <c r="V652" s="56"/>
      <c r="W652" s="56"/>
      <c r="X652" s="56"/>
      <c r="Y652" s="56"/>
    </row>
    <row r="653" spans="1:25" ht="15.75" customHeight="1">
      <c r="A653" s="55"/>
      <c r="B653" s="56"/>
      <c r="C653" s="55"/>
      <c r="D653" s="55"/>
      <c r="E653" s="56"/>
      <c r="F653" s="56"/>
      <c r="G653" s="56"/>
      <c r="H653" s="56"/>
      <c r="I653" s="56"/>
      <c r="J653" s="56"/>
      <c r="K653" s="56"/>
      <c r="L653" s="56"/>
      <c r="M653" s="56"/>
      <c r="N653" s="56"/>
      <c r="O653" s="56"/>
      <c r="P653" s="56"/>
      <c r="Q653" s="56"/>
      <c r="R653" s="56"/>
      <c r="S653" s="56"/>
      <c r="T653" s="56"/>
      <c r="U653" s="56"/>
      <c r="V653" s="56"/>
      <c r="W653" s="56"/>
      <c r="X653" s="56"/>
      <c r="Y653" s="56"/>
    </row>
    <row r="654" spans="1:25" ht="15.75" customHeight="1">
      <c r="A654" s="55"/>
      <c r="B654" s="56"/>
      <c r="C654" s="55"/>
      <c r="D654" s="55"/>
      <c r="E654" s="56"/>
      <c r="F654" s="56"/>
      <c r="G654" s="56"/>
      <c r="H654" s="56"/>
      <c r="I654" s="56"/>
      <c r="J654" s="56"/>
      <c r="K654" s="56"/>
      <c r="L654" s="56"/>
      <c r="M654" s="56"/>
      <c r="N654" s="56"/>
      <c r="O654" s="56"/>
      <c r="P654" s="56"/>
      <c r="Q654" s="56"/>
      <c r="R654" s="56"/>
      <c r="S654" s="56"/>
      <c r="T654" s="56"/>
      <c r="U654" s="56"/>
      <c r="V654" s="56"/>
      <c r="W654" s="56"/>
      <c r="X654" s="56"/>
      <c r="Y654" s="56"/>
    </row>
    <row r="655" spans="1:25" ht="15.75" customHeight="1">
      <c r="A655" s="55"/>
      <c r="B655" s="56"/>
      <c r="C655" s="55"/>
      <c r="D655" s="55"/>
      <c r="E655" s="56"/>
      <c r="F655" s="56"/>
      <c r="G655" s="56"/>
      <c r="H655" s="56"/>
      <c r="I655" s="56"/>
      <c r="J655" s="56"/>
      <c r="K655" s="56"/>
      <c r="L655" s="56"/>
      <c r="M655" s="56"/>
      <c r="N655" s="56"/>
      <c r="O655" s="56"/>
      <c r="P655" s="56"/>
      <c r="Q655" s="56"/>
      <c r="R655" s="56"/>
      <c r="S655" s="56"/>
      <c r="T655" s="56"/>
      <c r="U655" s="56"/>
      <c r="V655" s="56"/>
      <c r="W655" s="56"/>
      <c r="X655" s="56"/>
      <c r="Y655" s="56"/>
    </row>
    <row r="656" spans="1:25" ht="15.75" customHeight="1">
      <c r="A656" s="55"/>
      <c r="B656" s="56"/>
      <c r="C656" s="55"/>
      <c r="D656" s="55"/>
      <c r="E656" s="56"/>
      <c r="F656" s="56"/>
      <c r="G656" s="56"/>
      <c r="H656" s="56"/>
      <c r="I656" s="56"/>
      <c r="J656" s="56"/>
      <c r="K656" s="56"/>
      <c r="L656" s="56"/>
      <c r="M656" s="56"/>
      <c r="N656" s="56"/>
      <c r="O656" s="56"/>
      <c r="P656" s="56"/>
      <c r="Q656" s="56"/>
      <c r="R656" s="56"/>
      <c r="S656" s="56"/>
      <c r="T656" s="56"/>
      <c r="U656" s="56"/>
      <c r="V656" s="56"/>
      <c r="W656" s="56"/>
      <c r="X656" s="56"/>
      <c r="Y656" s="56"/>
    </row>
    <row r="657" spans="1:25" ht="15.75" customHeight="1">
      <c r="A657" s="55"/>
      <c r="B657" s="56"/>
      <c r="C657" s="55"/>
      <c r="D657" s="55"/>
      <c r="E657" s="56"/>
      <c r="F657" s="56"/>
      <c r="G657" s="56"/>
      <c r="H657" s="56"/>
      <c r="I657" s="56"/>
      <c r="J657" s="56"/>
      <c r="K657" s="56"/>
      <c r="L657" s="56"/>
      <c r="M657" s="56"/>
      <c r="N657" s="56"/>
      <c r="O657" s="56"/>
      <c r="P657" s="56"/>
      <c r="Q657" s="56"/>
      <c r="R657" s="56"/>
      <c r="S657" s="56"/>
      <c r="T657" s="56"/>
      <c r="U657" s="56"/>
      <c r="V657" s="56"/>
      <c r="W657" s="56"/>
      <c r="X657" s="56"/>
      <c r="Y657" s="56"/>
    </row>
    <row r="658" spans="1:25" ht="15.75" customHeight="1">
      <c r="A658" s="55"/>
      <c r="B658" s="56"/>
      <c r="C658" s="55"/>
      <c r="D658" s="55"/>
      <c r="E658" s="56"/>
      <c r="F658" s="56"/>
      <c r="G658" s="56"/>
      <c r="H658" s="56"/>
      <c r="I658" s="56"/>
      <c r="J658" s="56"/>
      <c r="K658" s="56"/>
      <c r="L658" s="56"/>
      <c r="M658" s="56"/>
      <c r="N658" s="56"/>
      <c r="O658" s="56"/>
      <c r="P658" s="56"/>
      <c r="Q658" s="56"/>
      <c r="R658" s="56"/>
      <c r="S658" s="56"/>
      <c r="T658" s="56"/>
      <c r="U658" s="56"/>
      <c r="V658" s="56"/>
      <c r="W658" s="56"/>
      <c r="X658" s="56"/>
      <c r="Y658" s="56"/>
    </row>
    <row r="659" spans="1:25" ht="15.75" customHeight="1">
      <c r="A659" s="55"/>
      <c r="B659" s="56"/>
      <c r="C659" s="55"/>
      <c r="D659" s="55"/>
      <c r="E659" s="56"/>
      <c r="F659" s="56"/>
      <c r="G659" s="56"/>
      <c r="H659" s="56"/>
      <c r="I659" s="56"/>
      <c r="J659" s="56"/>
      <c r="K659" s="56"/>
      <c r="L659" s="56"/>
      <c r="M659" s="56"/>
      <c r="N659" s="56"/>
      <c r="O659" s="56"/>
      <c r="P659" s="56"/>
      <c r="Q659" s="56"/>
      <c r="R659" s="56"/>
      <c r="S659" s="56"/>
      <c r="T659" s="56"/>
      <c r="U659" s="56"/>
      <c r="V659" s="56"/>
      <c r="W659" s="56"/>
      <c r="X659" s="56"/>
      <c r="Y659" s="56"/>
    </row>
    <row r="660" spans="1:25" ht="15.75" customHeight="1">
      <c r="A660" s="55"/>
      <c r="B660" s="56"/>
      <c r="C660" s="55"/>
      <c r="D660" s="55"/>
      <c r="E660" s="56"/>
      <c r="F660" s="56"/>
      <c r="G660" s="56"/>
      <c r="H660" s="56"/>
      <c r="I660" s="56"/>
      <c r="J660" s="56"/>
      <c r="K660" s="56"/>
      <c r="L660" s="56"/>
      <c r="M660" s="56"/>
      <c r="N660" s="56"/>
      <c r="O660" s="56"/>
      <c r="P660" s="56"/>
      <c r="Q660" s="56"/>
      <c r="R660" s="56"/>
      <c r="S660" s="56"/>
      <c r="T660" s="56"/>
      <c r="U660" s="56"/>
      <c r="V660" s="56"/>
      <c r="W660" s="56"/>
      <c r="X660" s="56"/>
      <c r="Y660" s="56"/>
    </row>
    <row r="661" spans="1:25" ht="15.75" customHeight="1">
      <c r="A661" s="55"/>
      <c r="B661" s="56"/>
      <c r="C661" s="55"/>
      <c r="D661" s="55"/>
      <c r="E661" s="56"/>
      <c r="F661" s="56"/>
      <c r="G661" s="56"/>
      <c r="H661" s="56"/>
      <c r="I661" s="56"/>
      <c r="J661" s="56"/>
      <c r="K661" s="56"/>
      <c r="L661" s="56"/>
      <c r="M661" s="56"/>
      <c r="N661" s="56"/>
      <c r="O661" s="56"/>
      <c r="P661" s="56"/>
      <c r="Q661" s="56"/>
      <c r="R661" s="56"/>
      <c r="S661" s="56"/>
      <c r="T661" s="56"/>
      <c r="U661" s="56"/>
      <c r="V661" s="56"/>
      <c r="W661" s="56"/>
      <c r="X661" s="56"/>
      <c r="Y661" s="56"/>
    </row>
    <row r="662" spans="1:25" ht="15.75" customHeight="1">
      <c r="A662" s="55"/>
      <c r="B662" s="56"/>
      <c r="C662" s="55"/>
      <c r="D662" s="55"/>
      <c r="E662" s="56"/>
      <c r="F662" s="56"/>
      <c r="G662" s="56"/>
      <c r="H662" s="56"/>
      <c r="I662" s="56"/>
      <c r="J662" s="56"/>
      <c r="K662" s="56"/>
      <c r="L662" s="56"/>
      <c r="M662" s="56"/>
      <c r="N662" s="56"/>
      <c r="O662" s="56"/>
      <c r="P662" s="56"/>
      <c r="Q662" s="56"/>
      <c r="R662" s="56"/>
      <c r="S662" s="56"/>
      <c r="T662" s="56"/>
      <c r="U662" s="56"/>
      <c r="V662" s="56"/>
      <c r="W662" s="56"/>
      <c r="X662" s="56"/>
      <c r="Y662" s="56"/>
    </row>
    <row r="663" spans="1:25" ht="15.75" customHeight="1">
      <c r="A663" s="55"/>
      <c r="B663" s="56"/>
      <c r="C663" s="55"/>
      <c r="D663" s="55"/>
      <c r="E663" s="56"/>
      <c r="F663" s="56"/>
      <c r="G663" s="56"/>
      <c r="H663" s="56"/>
      <c r="I663" s="56"/>
      <c r="J663" s="56"/>
      <c r="K663" s="56"/>
      <c r="L663" s="56"/>
      <c r="M663" s="56"/>
      <c r="N663" s="56"/>
      <c r="O663" s="56"/>
      <c r="P663" s="56"/>
      <c r="Q663" s="56"/>
      <c r="R663" s="56"/>
      <c r="S663" s="56"/>
      <c r="T663" s="56"/>
      <c r="U663" s="56"/>
      <c r="V663" s="56"/>
      <c r="W663" s="56"/>
      <c r="X663" s="56"/>
      <c r="Y663" s="56"/>
    </row>
    <row r="664" spans="1:25" ht="15.75" customHeight="1">
      <c r="A664" s="55"/>
      <c r="B664" s="56"/>
      <c r="C664" s="55"/>
      <c r="D664" s="55"/>
      <c r="E664" s="56"/>
      <c r="F664" s="56"/>
      <c r="G664" s="56"/>
      <c r="H664" s="56"/>
      <c r="I664" s="56"/>
      <c r="J664" s="56"/>
      <c r="K664" s="56"/>
      <c r="L664" s="56"/>
      <c r="M664" s="56"/>
      <c r="N664" s="56"/>
      <c r="O664" s="56"/>
      <c r="P664" s="56"/>
      <c r="Q664" s="56"/>
      <c r="R664" s="56"/>
      <c r="S664" s="56"/>
      <c r="T664" s="56"/>
      <c r="U664" s="56"/>
      <c r="V664" s="56"/>
      <c r="W664" s="56"/>
      <c r="X664" s="56"/>
      <c r="Y664" s="56"/>
    </row>
    <row r="665" spans="1:25" ht="15.75" customHeight="1">
      <c r="A665" s="55"/>
      <c r="B665" s="56"/>
      <c r="C665" s="55"/>
      <c r="D665" s="55"/>
      <c r="E665" s="56"/>
      <c r="F665" s="56"/>
      <c r="G665" s="56"/>
      <c r="H665" s="56"/>
      <c r="I665" s="56"/>
      <c r="J665" s="56"/>
      <c r="K665" s="56"/>
      <c r="L665" s="56"/>
      <c r="M665" s="56"/>
      <c r="N665" s="56"/>
      <c r="O665" s="56"/>
      <c r="P665" s="56"/>
      <c r="Q665" s="56"/>
      <c r="R665" s="56"/>
      <c r="S665" s="56"/>
      <c r="T665" s="56"/>
      <c r="U665" s="56"/>
      <c r="V665" s="56"/>
      <c r="W665" s="56"/>
      <c r="X665" s="56"/>
      <c r="Y665" s="56"/>
    </row>
    <row r="666" spans="1:25" ht="15.75" customHeight="1">
      <c r="A666" s="55"/>
      <c r="B666" s="56"/>
      <c r="C666" s="55"/>
      <c r="D666" s="55"/>
      <c r="E666" s="56"/>
      <c r="F666" s="56"/>
      <c r="G666" s="56"/>
      <c r="H666" s="56"/>
      <c r="I666" s="56"/>
      <c r="J666" s="56"/>
      <c r="K666" s="56"/>
      <c r="L666" s="56"/>
      <c r="M666" s="56"/>
      <c r="N666" s="56"/>
      <c r="O666" s="56"/>
      <c r="P666" s="56"/>
      <c r="Q666" s="56"/>
      <c r="R666" s="56"/>
      <c r="S666" s="56"/>
      <c r="T666" s="56"/>
      <c r="U666" s="56"/>
      <c r="V666" s="56"/>
      <c r="W666" s="56"/>
      <c r="X666" s="56"/>
      <c r="Y666" s="56"/>
    </row>
    <row r="667" spans="1:25" ht="15.75" customHeight="1">
      <c r="A667" s="55"/>
      <c r="B667" s="56"/>
      <c r="C667" s="55"/>
      <c r="D667" s="55"/>
      <c r="E667" s="56"/>
      <c r="F667" s="56"/>
      <c r="G667" s="56"/>
      <c r="H667" s="56"/>
      <c r="I667" s="56"/>
      <c r="J667" s="56"/>
      <c r="K667" s="56"/>
      <c r="L667" s="56"/>
      <c r="M667" s="56"/>
      <c r="N667" s="56"/>
      <c r="O667" s="56"/>
      <c r="P667" s="56"/>
      <c r="Q667" s="56"/>
      <c r="R667" s="56"/>
      <c r="S667" s="56"/>
      <c r="T667" s="56"/>
      <c r="U667" s="56"/>
      <c r="V667" s="56"/>
      <c r="W667" s="56"/>
      <c r="X667" s="56"/>
      <c r="Y667" s="56"/>
    </row>
    <row r="668" spans="1:25" ht="15.75" customHeight="1">
      <c r="A668" s="55"/>
      <c r="B668" s="56"/>
      <c r="C668" s="55"/>
      <c r="D668" s="55"/>
      <c r="E668" s="56"/>
      <c r="F668" s="56"/>
      <c r="G668" s="56"/>
      <c r="H668" s="56"/>
      <c r="I668" s="56"/>
      <c r="J668" s="56"/>
      <c r="K668" s="56"/>
      <c r="L668" s="56"/>
      <c r="M668" s="56"/>
      <c r="N668" s="56"/>
      <c r="O668" s="56"/>
      <c r="P668" s="56"/>
      <c r="Q668" s="56"/>
      <c r="R668" s="56"/>
      <c r="S668" s="56"/>
      <c r="T668" s="56"/>
      <c r="U668" s="56"/>
      <c r="V668" s="56"/>
      <c r="W668" s="56"/>
      <c r="X668" s="56"/>
      <c r="Y668" s="56"/>
    </row>
    <row r="669" spans="1:25" ht="15.75" customHeight="1">
      <c r="A669" s="55"/>
      <c r="B669" s="56"/>
      <c r="C669" s="55"/>
      <c r="D669" s="55"/>
      <c r="E669" s="56"/>
      <c r="F669" s="56"/>
      <c r="G669" s="56"/>
      <c r="H669" s="56"/>
      <c r="I669" s="56"/>
      <c r="J669" s="56"/>
      <c r="K669" s="56"/>
      <c r="L669" s="56"/>
      <c r="M669" s="56"/>
      <c r="N669" s="56"/>
      <c r="O669" s="56"/>
      <c r="P669" s="56"/>
      <c r="Q669" s="56"/>
      <c r="R669" s="56"/>
      <c r="S669" s="56"/>
      <c r="T669" s="56"/>
      <c r="U669" s="56"/>
      <c r="V669" s="56"/>
      <c r="W669" s="56"/>
      <c r="X669" s="56"/>
      <c r="Y669" s="56"/>
    </row>
    <row r="670" spans="1:25" ht="15.75" customHeight="1">
      <c r="A670" s="55"/>
      <c r="B670" s="56"/>
      <c r="C670" s="55"/>
      <c r="D670" s="55"/>
      <c r="E670" s="56"/>
      <c r="F670" s="56"/>
      <c r="G670" s="56"/>
      <c r="H670" s="56"/>
      <c r="I670" s="56"/>
      <c r="J670" s="56"/>
      <c r="K670" s="56"/>
      <c r="L670" s="56"/>
      <c r="M670" s="56"/>
      <c r="N670" s="56"/>
      <c r="O670" s="56"/>
      <c r="P670" s="56"/>
      <c r="Q670" s="56"/>
      <c r="R670" s="56"/>
      <c r="S670" s="56"/>
      <c r="T670" s="56"/>
      <c r="U670" s="56"/>
      <c r="V670" s="56"/>
      <c r="W670" s="56"/>
      <c r="X670" s="56"/>
      <c r="Y670" s="56"/>
    </row>
    <row r="671" spans="1:25" ht="15.75" customHeight="1">
      <c r="A671" s="55"/>
      <c r="B671" s="56"/>
      <c r="C671" s="55"/>
      <c r="D671" s="55"/>
      <c r="E671" s="56"/>
      <c r="F671" s="56"/>
      <c r="G671" s="56"/>
      <c r="H671" s="56"/>
      <c r="I671" s="56"/>
      <c r="J671" s="56"/>
      <c r="K671" s="56"/>
      <c r="L671" s="56"/>
      <c r="M671" s="56"/>
      <c r="N671" s="56"/>
      <c r="O671" s="56"/>
      <c r="P671" s="56"/>
      <c r="Q671" s="56"/>
      <c r="R671" s="56"/>
      <c r="S671" s="56"/>
      <c r="T671" s="56"/>
      <c r="U671" s="56"/>
      <c r="V671" s="56"/>
      <c r="W671" s="56"/>
      <c r="X671" s="56"/>
      <c r="Y671" s="56"/>
    </row>
    <row r="672" spans="1:25" ht="15.75" customHeight="1">
      <c r="A672" s="55"/>
      <c r="B672" s="56"/>
      <c r="C672" s="55"/>
      <c r="D672" s="55"/>
      <c r="E672" s="56"/>
      <c r="F672" s="56"/>
      <c r="G672" s="56"/>
      <c r="H672" s="56"/>
      <c r="I672" s="56"/>
      <c r="J672" s="56"/>
      <c r="K672" s="56"/>
      <c r="L672" s="56"/>
      <c r="M672" s="56"/>
      <c r="N672" s="56"/>
      <c r="O672" s="56"/>
      <c r="P672" s="56"/>
      <c r="Q672" s="56"/>
      <c r="R672" s="56"/>
      <c r="S672" s="56"/>
      <c r="T672" s="56"/>
      <c r="U672" s="56"/>
      <c r="V672" s="56"/>
      <c r="W672" s="56"/>
      <c r="X672" s="56"/>
      <c r="Y672" s="56"/>
    </row>
    <row r="673" spans="1:25" ht="15.75" customHeight="1">
      <c r="A673" s="55"/>
      <c r="B673" s="56"/>
      <c r="C673" s="55"/>
      <c r="D673" s="55"/>
      <c r="E673" s="56"/>
      <c r="F673" s="56"/>
      <c r="G673" s="56"/>
      <c r="H673" s="56"/>
      <c r="I673" s="56"/>
      <c r="J673" s="56"/>
      <c r="K673" s="56"/>
      <c r="L673" s="56"/>
      <c r="M673" s="56"/>
      <c r="N673" s="56"/>
      <c r="O673" s="56"/>
      <c r="P673" s="56"/>
      <c r="Q673" s="56"/>
      <c r="R673" s="56"/>
      <c r="S673" s="56"/>
      <c r="T673" s="56"/>
      <c r="U673" s="56"/>
      <c r="V673" s="56"/>
      <c r="W673" s="56"/>
      <c r="X673" s="56"/>
      <c r="Y673" s="56"/>
    </row>
    <row r="674" spans="1:25" ht="15.75" customHeight="1">
      <c r="A674" s="55"/>
      <c r="B674" s="56"/>
      <c r="C674" s="55"/>
      <c r="D674" s="55"/>
      <c r="E674" s="56"/>
      <c r="F674" s="56"/>
      <c r="G674" s="56"/>
      <c r="H674" s="56"/>
      <c r="I674" s="56"/>
      <c r="J674" s="56"/>
      <c r="K674" s="56"/>
      <c r="L674" s="56"/>
      <c r="M674" s="56"/>
      <c r="N674" s="56"/>
      <c r="O674" s="56"/>
      <c r="P674" s="56"/>
      <c r="Q674" s="56"/>
      <c r="R674" s="56"/>
      <c r="S674" s="56"/>
      <c r="T674" s="56"/>
      <c r="U674" s="56"/>
      <c r="V674" s="56"/>
      <c r="W674" s="56"/>
      <c r="X674" s="56"/>
      <c r="Y674" s="56"/>
    </row>
    <row r="675" spans="1:25" ht="15.75" customHeight="1">
      <c r="A675" s="55"/>
      <c r="B675" s="56"/>
      <c r="C675" s="55"/>
      <c r="D675" s="55"/>
      <c r="E675" s="56"/>
      <c r="F675" s="56"/>
      <c r="G675" s="56"/>
      <c r="H675" s="56"/>
      <c r="I675" s="56"/>
      <c r="J675" s="56"/>
      <c r="K675" s="56"/>
      <c r="L675" s="56"/>
      <c r="M675" s="56"/>
      <c r="N675" s="56"/>
      <c r="O675" s="56"/>
      <c r="P675" s="56"/>
      <c r="Q675" s="56"/>
      <c r="R675" s="56"/>
      <c r="S675" s="56"/>
      <c r="T675" s="56"/>
      <c r="U675" s="56"/>
      <c r="V675" s="56"/>
      <c r="W675" s="56"/>
      <c r="X675" s="56"/>
      <c r="Y675" s="56"/>
    </row>
    <row r="676" spans="1:25" ht="15.75" customHeight="1">
      <c r="A676" s="55"/>
      <c r="B676" s="56"/>
      <c r="C676" s="55"/>
      <c r="D676" s="55"/>
      <c r="E676" s="56"/>
      <c r="F676" s="56"/>
      <c r="G676" s="56"/>
      <c r="H676" s="56"/>
      <c r="I676" s="56"/>
      <c r="J676" s="56"/>
      <c r="K676" s="56"/>
      <c r="L676" s="56"/>
      <c r="M676" s="56"/>
      <c r="N676" s="56"/>
      <c r="O676" s="56"/>
      <c r="P676" s="56"/>
      <c r="Q676" s="56"/>
      <c r="R676" s="56"/>
      <c r="S676" s="56"/>
      <c r="T676" s="56"/>
      <c r="U676" s="56"/>
      <c r="V676" s="56"/>
      <c r="W676" s="56"/>
      <c r="X676" s="56"/>
      <c r="Y676" s="56"/>
    </row>
    <row r="677" spans="1:25" ht="15.75" customHeight="1">
      <c r="A677" s="55"/>
      <c r="B677" s="56"/>
      <c r="C677" s="55"/>
      <c r="D677" s="55"/>
      <c r="E677" s="56"/>
      <c r="F677" s="56"/>
      <c r="G677" s="56"/>
      <c r="H677" s="56"/>
      <c r="I677" s="56"/>
      <c r="J677" s="56"/>
      <c r="K677" s="56"/>
      <c r="L677" s="56"/>
      <c r="M677" s="56"/>
      <c r="N677" s="56"/>
      <c r="O677" s="56"/>
      <c r="P677" s="56"/>
      <c r="Q677" s="56"/>
      <c r="R677" s="56"/>
      <c r="S677" s="56"/>
      <c r="T677" s="56"/>
      <c r="U677" s="56"/>
      <c r="V677" s="56"/>
      <c r="W677" s="56"/>
      <c r="X677" s="56"/>
      <c r="Y677" s="56"/>
    </row>
    <row r="678" spans="1:25" ht="15.75" customHeight="1">
      <c r="A678" s="55"/>
      <c r="B678" s="56"/>
      <c r="C678" s="55"/>
      <c r="D678" s="55"/>
      <c r="E678" s="56"/>
      <c r="F678" s="56"/>
      <c r="G678" s="56"/>
      <c r="H678" s="56"/>
      <c r="I678" s="56"/>
      <c r="J678" s="56"/>
      <c r="K678" s="56"/>
      <c r="L678" s="56"/>
      <c r="M678" s="56"/>
      <c r="N678" s="56"/>
      <c r="O678" s="56"/>
      <c r="P678" s="56"/>
      <c r="Q678" s="56"/>
      <c r="R678" s="56"/>
      <c r="S678" s="56"/>
      <c r="T678" s="56"/>
      <c r="U678" s="56"/>
      <c r="V678" s="56"/>
      <c r="W678" s="56"/>
      <c r="X678" s="56"/>
      <c r="Y678" s="56"/>
    </row>
    <row r="679" spans="1:25" ht="15.75" customHeight="1">
      <c r="A679" s="55"/>
      <c r="B679" s="56"/>
      <c r="C679" s="55"/>
      <c r="D679" s="55"/>
      <c r="E679" s="56"/>
      <c r="F679" s="56"/>
      <c r="G679" s="56"/>
      <c r="H679" s="56"/>
      <c r="I679" s="56"/>
      <c r="J679" s="56"/>
      <c r="K679" s="56"/>
      <c r="L679" s="56"/>
      <c r="M679" s="56"/>
      <c r="N679" s="56"/>
      <c r="O679" s="56"/>
      <c r="P679" s="56"/>
      <c r="Q679" s="56"/>
      <c r="R679" s="56"/>
      <c r="S679" s="56"/>
      <c r="T679" s="56"/>
      <c r="U679" s="56"/>
      <c r="V679" s="56"/>
      <c r="W679" s="56"/>
      <c r="X679" s="56"/>
      <c r="Y679" s="56"/>
    </row>
    <row r="680" spans="1:25" ht="15.75" customHeight="1">
      <c r="A680" s="55"/>
      <c r="B680" s="56"/>
      <c r="C680" s="55"/>
      <c r="D680" s="55"/>
      <c r="E680" s="56"/>
      <c r="F680" s="56"/>
      <c r="G680" s="56"/>
      <c r="H680" s="56"/>
      <c r="I680" s="56"/>
      <c r="J680" s="56"/>
      <c r="K680" s="56"/>
      <c r="L680" s="56"/>
      <c r="M680" s="56"/>
      <c r="N680" s="56"/>
      <c r="O680" s="56"/>
      <c r="P680" s="56"/>
      <c r="Q680" s="56"/>
      <c r="R680" s="56"/>
      <c r="S680" s="56"/>
      <c r="T680" s="56"/>
      <c r="U680" s="56"/>
      <c r="V680" s="56"/>
      <c r="W680" s="56"/>
      <c r="X680" s="56"/>
      <c r="Y680" s="56"/>
    </row>
    <row r="681" spans="1:25" ht="15.75" customHeight="1">
      <c r="A681" s="55"/>
      <c r="B681" s="56"/>
      <c r="C681" s="55"/>
      <c r="D681" s="55"/>
      <c r="E681" s="56"/>
      <c r="F681" s="56"/>
      <c r="G681" s="56"/>
      <c r="H681" s="56"/>
      <c r="I681" s="56"/>
      <c r="J681" s="56"/>
      <c r="K681" s="56"/>
      <c r="L681" s="56"/>
      <c r="M681" s="56"/>
      <c r="N681" s="56"/>
      <c r="O681" s="56"/>
      <c r="P681" s="56"/>
      <c r="Q681" s="56"/>
      <c r="R681" s="56"/>
      <c r="S681" s="56"/>
      <c r="T681" s="56"/>
      <c r="U681" s="56"/>
      <c r="V681" s="56"/>
      <c r="W681" s="56"/>
      <c r="X681" s="56"/>
      <c r="Y681" s="56"/>
    </row>
    <row r="682" spans="1:25" ht="15.75" customHeight="1">
      <c r="A682" s="55"/>
      <c r="B682" s="56"/>
      <c r="C682" s="55"/>
      <c r="D682" s="55"/>
      <c r="E682" s="56"/>
      <c r="F682" s="56"/>
      <c r="G682" s="56"/>
      <c r="H682" s="56"/>
      <c r="I682" s="56"/>
      <c r="J682" s="56"/>
      <c r="K682" s="56"/>
      <c r="L682" s="56"/>
      <c r="M682" s="56"/>
      <c r="N682" s="56"/>
      <c r="O682" s="56"/>
      <c r="P682" s="56"/>
      <c r="Q682" s="56"/>
      <c r="R682" s="56"/>
      <c r="S682" s="56"/>
      <c r="T682" s="56"/>
      <c r="U682" s="56"/>
      <c r="V682" s="56"/>
      <c r="W682" s="56"/>
      <c r="X682" s="56"/>
      <c r="Y682" s="56"/>
    </row>
    <row r="683" spans="1:25" ht="15.75" customHeight="1">
      <c r="A683" s="55"/>
      <c r="B683" s="56"/>
      <c r="C683" s="55"/>
      <c r="D683" s="55"/>
      <c r="E683" s="56"/>
      <c r="F683" s="56"/>
      <c r="G683" s="56"/>
      <c r="H683" s="56"/>
      <c r="I683" s="56"/>
      <c r="J683" s="56"/>
      <c r="K683" s="56"/>
      <c r="L683" s="56"/>
      <c r="M683" s="56"/>
      <c r="N683" s="56"/>
      <c r="O683" s="56"/>
      <c r="P683" s="56"/>
      <c r="Q683" s="56"/>
      <c r="R683" s="56"/>
      <c r="S683" s="56"/>
      <c r="T683" s="56"/>
      <c r="U683" s="56"/>
      <c r="V683" s="56"/>
      <c r="W683" s="56"/>
      <c r="X683" s="56"/>
      <c r="Y683" s="56"/>
    </row>
    <row r="684" spans="1:25" ht="15.75" customHeight="1">
      <c r="A684" s="55"/>
      <c r="B684" s="56"/>
      <c r="C684" s="55"/>
      <c r="D684" s="55"/>
      <c r="E684" s="56"/>
      <c r="F684" s="56"/>
      <c r="G684" s="56"/>
      <c r="H684" s="56"/>
      <c r="I684" s="56"/>
      <c r="J684" s="56"/>
      <c r="K684" s="56"/>
      <c r="L684" s="56"/>
      <c r="M684" s="56"/>
      <c r="N684" s="56"/>
      <c r="O684" s="56"/>
      <c r="P684" s="56"/>
      <c r="Q684" s="56"/>
      <c r="R684" s="56"/>
      <c r="S684" s="56"/>
      <c r="T684" s="56"/>
      <c r="U684" s="56"/>
      <c r="V684" s="56"/>
      <c r="W684" s="56"/>
      <c r="X684" s="56"/>
      <c r="Y684" s="56"/>
    </row>
    <row r="685" spans="1:25" ht="15.75" customHeight="1">
      <c r="A685" s="55"/>
      <c r="B685" s="56"/>
      <c r="C685" s="55"/>
      <c r="D685" s="55"/>
      <c r="E685" s="56"/>
      <c r="F685" s="56"/>
      <c r="G685" s="56"/>
      <c r="H685" s="56"/>
      <c r="I685" s="56"/>
      <c r="J685" s="56"/>
      <c r="K685" s="56"/>
      <c r="L685" s="56"/>
      <c r="M685" s="56"/>
      <c r="N685" s="56"/>
      <c r="O685" s="56"/>
      <c r="P685" s="56"/>
      <c r="Q685" s="56"/>
      <c r="R685" s="56"/>
      <c r="S685" s="56"/>
      <c r="T685" s="56"/>
      <c r="U685" s="56"/>
      <c r="V685" s="56"/>
      <c r="W685" s="56"/>
      <c r="X685" s="56"/>
      <c r="Y685" s="56"/>
    </row>
    <row r="686" spans="1:25" ht="15.75" customHeight="1">
      <c r="A686" s="55"/>
      <c r="B686" s="56"/>
      <c r="C686" s="55"/>
      <c r="D686" s="55"/>
      <c r="E686" s="56"/>
      <c r="F686" s="56"/>
      <c r="G686" s="56"/>
      <c r="H686" s="56"/>
      <c r="I686" s="56"/>
      <c r="J686" s="56"/>
      <c r="K686" s="56"/>
      <c r="L686" s="56"/>
      <c r="M686" s="56"/>
      <c r="N686" s="56"/>
      <c r="O686" s="56"/>
      <c r="P686" s="56"/>
      <c r="Q686" s="56"/>
      <c r="R686" s="56"/>
      <c r="S686" s="56"/>
      <c r="T686" s="56"/>
      <c r="U686" s="56"/>
      <c r="V686" s="56"/>
      <c r="W686" s="56"/>
      <c r="X686" s="56"/>
      <c r="Y686" s="56"/>
    </row>
    <row r="687" spans="1:25" ht="15.75" customHeight="1">
      <c r="A687" s="55"/>
      <c r="B687" s="56"/>
      <c r="C687" s="55"/>
      <c r="D687" s="55"/>
      <c r="E687" s="56"/>
      <c r="F687" s="56"/>
      <c r="G687" s="56"/>
      <c r="H687" s="56"/>
      <c r="I687" s="56"/>
      <c r="J687" s="56"/>
      <c r="K687" s="56"/>
      <c r="L687" s="56"/>
      <c r="M687" s="56"/>
      <c r="N687" s="56"/>
      <c r="O687" s="56"/>
      <c r="P687" s="56"/>
      <c r="Q687" s="56"/>
      <c r="R687" s="56"/>
      <c r="S687" s="56"/>
      <c r="T687" s="56"/>
      <c r="U687" s="56"/>
      <c r="V687" s="56"/>
      <c r="W687" s="56"/>
      <c r="X687" s="56"/>
      <c r="Y687" s="56"/>
    </row>
    <row r="688" spans="1:25" ht="15.75" customHeight="1">
      <c r="A688" s="55"/>
      <c r="B688" s="56"/>
      <c r="C688" s="55"/>
      <c r="D688" s="55"/>
      <c r="E688" s="56"/>
      <c r="F688" s="56"/>
      <c r="G688" s="56"/>
      <c r="H688" s="56"/>
      <c r="I688" s="56"/>
      <c r="J688" s="56"/>
      <c r="K688" s="56"/>
      <c r="L688" s="56"/>
      <c r="M688" s="56"/>
      <c r="N688" s="56"/>
      <c r="O688" s="56"/>
      <c r="P688" s="56"/>
      <c r="Q688" s="56"/>
      <c r="R688" s="56"/>
      <c r="S688" s="56"/>
      <c r="T688" s="56"/>
      <c r="U688" s="56"/>
      <c r="V688" s="56"/>
      <c r="W688" s="56"/>
      <c r="X688" s="56"/>
      <c r="Y688" s="56"/>
    </row>
    <row r="689" spans="1:25" ht="15.75" customHeight="1">
      <c r="A689" s="55"/>
      <c r="B689" s="56"/>
      <c r="C689" s="55"/>
      <c r="D689" s="55"/>
      <c r="E689" s="56"/>
      <c r="F689" s="56"/>
      <c r="G689" s="56"/>
      <c r="H689" s="56"/>
      <c r="I689" s="56"/>
      <c r="J689" s="56"/>
      <c r="K689" s="56"/>
      <c r="L689" s="56"/>
      <c r="M689" s="56"/>
      <c r="N689" s="56"/>
      <c r="O689" s="56"/>
      <c r="P689" s="56"/>
      <c r="Q689" s="56"/>
      <c r="R689" s="56"/>
      <c r="S689" s="56"/>
      <c r="T689" s="56"/>
      <c r="U689" s="56"/>
      <c r="V689" s="56"/>
      <c r="W689" s="56"/>
      <c r="X689" s="56"/>
      <c r="Y689" s="56"/>
    </row>
    <row r="690" spans="1:25" ht="15.75" customHeight="1">
      <c r="A690" s="55"/>
      <c r="B690" s="56"/>
      <c r="C690" s="55"/>
      <c r="D690" s="55"/>
      <c r="E690" s="56"/>
      <c r="F690" s="56"/>
      <c r="G690" s="56"/>
      <c r="H690" s="56"/>
      <c r="I690" s="56"/>
      <c r="J690" s="56"/>
      <c r="K690" s="56"/>
      <c r="L690" s="56"/>
      <c r="M690" s="56"/>
      <c r="N690" s="56"/>
      <c r="O690" s="56"/>
      <c r="P690" s="56"/>
      <c r="Q690" s="56"/>
      <c r="R690" s="56"/>
      <c r="S690" s="56"/>
      <c r="T690" s="56"/>
      <c r="U690" s="56"/>
      <c r="V690" s="56"/>
      <c r="W690" s="56"/>
      <c r="X690" s="56"/>
      <c r="Y690" s="56"/>
    </row>
    <row r="691" spans="1:25" ht="15.75" customHeight="1">
      <c r="A691" s="55"/>
      <c r="B691" s="56"/>
      <c r="C691" s="55"/>
      <c r="D691" s="55"/>
      <c r="E691" s="56"/>
      <c r="F691" s="56"/>
      <c r="G691" s="56"/>
      <c r="H691" s="56"/>
      <c r="I691" s="56"/>
      <c r="J691" s="56"/>
      <c r="K691" s="56"/>
      <c r="L691" s="56"/>
      <c r="M691" s="56"/>
      <c r="N691" s="56"/>
      <c r="O691" s="56"/>
      <c r="P691" s="56"/>
      <c r="Q691" s="56"/>
      <c r="R691" s="56"/>
      <c r="S691" s="56"/>
      <c r="T691" s="56"/>
      <c r="U691" s="56"/>
      <c r="V691" s="56"/>
      <c r="W691" s="56"/>
      <c r="X691" s="56"/>
      <c r="Y691" s="56"/>
    </row>
    <row r="692" spans="1:25" ht="15.75" customHeight="1">
      <c r="A692" s="55"/>
      <c r="B692" s="56"/>
      <c r="C692" s="55"/>
      <c r="D692" s="55"/>
      <c r="E692" s="56"/>
      <c r="F692" s="56"/>
      <c r="G692" s="56"/>
      <c r="H692" s="56"/>
      <c r="I692" s="56"/>
      <c r="J692" s="56"/>
      <c r="K692" s="56"/>
      <c r="L692" s="56"/>
      <c r="M692" s="56"/>
      <c r="N692" s="56"/>
      <c r="O692" s="56"/>
      <c r="P692" s="56"/>
      <c r="Q692" s="56"/>
      <c r="R692" s="56"/>
      <c r="S692" s="56"/>
      <c r="T692" s="56"/>
      <c r="U692" s="56"/>
      <c r="V692" s="56"/>
      <c r="W692" s="56"/>
      <c r="X692" s="56"/>
      <c r="Y692" s="56"/>
    </row>
    <row r="693" spans="1:25" ht="15.75" customHeight="1">
      <c r="A693" s="55"/>
      <c r="B693" s="56"/>
      <c r="C693" s="55"/>
      <c r="D693" s="55"/>
      <c r="E693" s="56"/>
      <c r="F693" s="56"/>
      <c r="G693" s="56"/>
      <c r="H693" s="56"/>
      <c r="I693" s="56"/>
      <c r="J693" s="56"/>
      <c r="K693" s="56"/>
      <c r="L693" s="56"/>
      <c r="M693" s="56"/>
      <c r="N693" s="56"/>
      <c r="O693" s="56"/>
      <c r="P693" s="56"/>
      <c r="Q693" s="56"/>
      <c r="R693" s="56"/>
      <c r="S693" s="56"/>
      <c r="T693" s="56"/>
      <c r="U693" s="56"/>
      <c r="V693" s="56"/>
      <c r="W693" s="56"/>
      <c r="X693" s="56"/>
      <c r="Y693" s="56"/>
    </row>
    <row r="694" spans="1:25" ht="15.75" customHeight="1">
      <c r="A694" s="55"/>
      <c r="B694" s="56"/>
      <c r="C694" s="55"/>
      <c r="D694" s="55"/>
      <c r="E694" s="56"/>
      <c r="F694" s="56"/>
      <c r="G694" s="56"/>
      <c r="H694" s="56"/>
      <c r="I694" s="56"/>
      <c r="J694" s="56"/>
      <c r="K694" s="56"/>
      <c r="L694" s="56"/>
      <c r="M694" s="56"/>
      <c r="N694" s="56"/>
      <c r="O694" s="56"/>
      <c r="P694" s="56"/>
      <c r="Q694" s="56"/>
      <c r="R694" s="56"/>
      <c r="S694" s="56"/>
      <c r="T694" s="56"/>
      <c r="U694" s="56"/>
      <c r="V694" s="56"/>
      <c r="W694" s="56"/>
      <c r="X694" s="56"/>
      <c r="Y694" s="56"/>
    </row>
    <row r="695" spans="1:25" ht="15.75" customHeight="1">
      <c r="A695" s="55"/>
      <c r="B695" s="56"/>
      <c r="C695" s="55"/>
      <c r="D695" s="55"/>
      <c r="E695" s="56"/>
      <c r="F695" s="56"/>
      <c r="G695" s="56"/>
      <c r="H695" s="56"/>
      <c r="I695" s="56"/>
      <c r="J695" s="56"/>
      <c r="K695" s="56"/>
      <c r="L695" s="56"/>
      <c r="M695" s="56"/>
      <c r="N695" s="56"/>
      <c r="O695" s="56"/>
      <c r="P695" s="56"/>
      <c r="Q695" s="56"/>
      <c r="R695" s="56"/>
      <c r="S695" s="56"/>
      <c r="T695" s="56"/>
      <c r="U695" s="56"/>
      <c r="V695" s="56"/>
      <c r="W695" s="56"/>
      <c r="X695" s="56"/>
      <c r="Y695" s="56"/>
    </row>
    <row r="696" spans="1:25" ht="15.75" customHeight="1">
      <c r="A696" s="55"/>
      <c r="B696" s="56"/>
      <c r="C696" s="55"/>
      <c r="D696" s="55"/>
      <c r="E696" s="56"/>
      <c r="F696" s="56"/>
      <c r="G696" s="56"/>
      <c r="H696" s="56"/>
      <c r="I696" s="56"/>
      <c r="J696" s="56"/>
      <c r="K696" s="56"/>
      <c r="L696" s="56"/>
      <c r="M696" s="56"/>
      <c r="N696" s="56"/>
      <c r="O696" s="56"/>
      <c r="P696" s="56"/>
      <c r="Q696" s="56"/>
      <c r="R696" s="56"/>
      <c r="S696" s="56"/>
      <c r="T696" s="56"/>
      <c r="U696" s="56"/>
      <c r="V696" s="56"/>
      <c r="W696" s="56"/>
      <c r="X696" s="56"/>
      <c r="Y696" s="56"/>
    </row>
    <row r="697" spans="1:25" ht="15.75" customHeight="1">
      <c r="A697" s="55"/>
      <c r="B697" s="56"/>
      <c r="C697" s="55"/>
      <c r="D697" s="55"/>
      <c r="E697" s="56"/>
      <c r="F697" s="56"/>
      <c r="G697" s="56"/>
      <c r="H697" s="56"/>
      <c r="I697" s="56"/>
      <c r="J697" s="56"/>
      <c r="K697" s="56"/>
      <c r="L697" s="56"/>
      <c r="M697" s="56"/>
      <c r="N697" s="56"/>
      <c r="O697" s="56"/>
      <c r="P697" s="56"/>
      <c r="Q697" s="56"/>
      <c r="R697" s="56"/>
      <c r="S697" s="56"/>
      <c r="T697" s="56"/>
      <c r="U697" s="56"/>
      <c r="V697" s="56"/>
      <c r="W697" s="56"/>
      <c r="X697" s="56"/>
      <c r="Y697" s="56"/>
    </row>
    <row r="698" spans="1:25" ht="15.75" customHeight="1">
      <c r="A698" s="55"/>
      <c r="B698" s="56"/>
      <c r="C698" s="55"/>
      <c r="D698" s="55"/>
      <c r="E698" s="56"/>
      <c r="F698" s="56"/>
      <c r="G698" s="56"/>
      <c r="H698" s="56"/>
      <c r="I698" s="56"/>
      <c r="J698" s="56"/>
      <c r="K698" s="56"/>
      <c r="L698" s="56"/>
      <c r="M698" s="56"/>
      <c r="N698" s="56"/>
      <c r="O698" s="56"/>
      <c r="P698" s="56"/>
      <c r="Q698" s="56"/>
      <c r="R698" s="56"/>
      <c r="S698" s="56"/>
      <c r="T698" s="56"/>
      <c r="U698" s="56"/>
      <c r="V698" s="56"/>
      <c r="W698" s="56"/>
      <c r="X698" s="56"/>
      <c r="Y698" s="56"/>
    </row>
    <row r="699" spans="1:25" ht="15.75" customHeight="1">
      <c r="A699" s="55"/>
      <c r="B699" s="56"/>
      <c r="C699" s="55"/>
      <c r="D699" s="55"/>
      <c r="E699" s="56"/>
      <c r="F699" s="56"/>
      <c r="G699" s="56"/>
      <c r="H699" s="56"/>
      <c r="I699" s="56"/>
      <c r="J699" s="56"/>
      <c r="K699" s="56"/>
      <c r="L699" s="56"/>
      <c r="M699" s="56"/>
      <c r="N699" s="56"/>
      <c r="O699" s="56"/>
      <c r="P699" s="56"/>
      <c r="Q699" s="56"/>
      <c r="R699" s="56"/>
      <c r="S699" s="56"/>
      <c r="T699" s="56"/>
      <c r="U699" s="56"/>
      <c r="V699" s="56"/>
      <c r="W699" s="56"/>
      <c r="X699" s="56"/>
      <c r="Y699" s="56"/>
    </row>
    <row r="700" spans="1:25" ht="15.75" customHeight="1">
      <c r="A700" s="55"/>
      <c r="B700" s="56"/>
      <c r="C700" s="55"/>
      <c r="D700" s="55"/>
      <c r="E700" s="56"/>
      <c r="F700" s="56"/>
      <c r="G700" s="56"/>
      <c r="H700" s="56"/>
      <c r="I700" s="56"/>
      <c r="J700" s="56"/>
      <c r="K700" s="56"/>
      <c r="L700" s="56"/>
      <c r="M700" s="56"/>
      <c r="N700" s="56"/>
      <c r="O700" s="56"/>
      <c r="P700" s="56"/>
      <c r="Q700" s="56"/>
      <c r="R700" s="56"/>
      <c r="S700" s="56"/>
      <c r="T700" s="56"/>
      <c r="U700" s="56"/>
      <c r="V700" s="56"/>
      <c r="W700" s="56"/>
      <c r="X700" s="56"/>
      <c r="Y700" s="56"/>
    </row>
    <row r="701" spans="1:25" ht="15.75" customHeight="1">
      <c r="A701" s="55"/>
      <c r="B701" s="56"/>
      <c r="C701" s="55"/>
      <c r="D701" s="55"/>
      <c r="E701" s="56"/>
      <c r="F701" s="56"/>
      <c r="G701" s="56"/>
      <c r="H701" s="56"/>
      <c r="I701" s="56"/>
      <c r="J701" s="56"/>
      <c r="K701" s="56"/>
      <c r="L701" s="56"/>
      <c r="M701" s="56"/>
      <c r="N701" s="56"/>
      <c r="O701" s="56"/>
      <c r="P701" s="56"/>
      <c r="Q701" s="56"/>
      <c r="R701" s="56"/>
      <c r="S701" s="56"/>
      <c r="T701" s="56"/>
      <c r="U701" s="56"/>
      <c r="V701" s="56"/>
      <c r="W701" s="56"/>
      <c r="X701" s="56"/>
      <c r="Y701" s="56"/>
    </row>
    <row r="702" spans="1:25" ht="15.75" customHeight="1">
      <c r="A702" s="55"/>
      <c r="B702" s="56"/>
      <c r="C702" s="55"/>
      <c r="D702" s="55"/>
      <c r="E702" s="56"/>
      <c r="F702" s="56"/>
      <c r="G702" s="56"/>
      <c r="H702" s="56"/>
      <c r="I702" s="56"/>
      <c r="J702" s="56"/>
      <c r="K702" s="56"/>
      <c r="L702" s="56"/>
      <c r="M702" s="56"/>
      <c r="N702" s="56"/>
      <c r="O702" s="56"/>
      <c r="P702" s="56"/>
      <c r="Q702" s="56"/>
      <c r="R702" s="56"/>
      <c r="S702" s="56"/>
      <c r="T702" s="56"/>
      <c r="U702" s="56"/>
      <c r="V702" s="56"/>
      <c r="W702" s="56"/>
      <c r="X702" s="56"/>
      <c r="Y702" s="56"/>
    </row>
    <row r="703" spans="1:25" ht="15.75" customHeight="1">
      <c r="A703" s="55"/>
      <c r="B703" s="56"/>
      <c r="C703" s="55"/>
      <c r="D703" s="55"/>
      <c r="E703" s="56"/>
      <c r="F703" s="56"/>
      <c r="G703" s="56"/>
      <c r="H703" s="56"/>
      <c r="I703" s="56"/>
      <c r="J703" s="56"/>
      <c r="K703" s="56"/>
      <c r="L703" s="56"/>
      <c r="M703" s="56"/>
      <c r="N703" s="56"/>
      <c r="O703" s="56"/>
      <c r="P703" s="56"/>
      <c r="Q703" s="56"/>
      <c r="R703" s="56"/>
      <c r="S703" s="56"/>
      <c r="T703" s="56"/>
      <c r="U703" s="56"/>
      <c r="V703" s="56"/>
      <c r="W703" s="56"/>
      <c r="X703" s="56"/>
      <c r="Y703" s="56"/>
    </row>
    <row r="704" spans="1:25" ht="15.75" customHeight="1">
      <c r="A704" s="55"/>
      <c r="B704" s="56"/>
      <c r="C704" s="55"/>
      <c r="D704" s="55"/>
      <c r="E704" s="56"/>
      <c r="F704" s="56"/>
      <c r="G704" s="56"/>
      <c r="H704" s="56"/>
      <c r="I704" s="56"/>
      <c r="J704" s="56"/>
      <c r="K704" s="56"/>
      <c r="L704" s="56"/>
      <c r="M704" s="56"/>
      <c r="N704" s="56"/>
      <c r="O704" s="56"/>
      <c r="P704" s="56"/>
      <c r="Q704" s="56"/>
      <c r="R704" s="56"/>
      <c r="S704" s="56"/>
      <c r="T704" s="56"/>
      <c r="U704" s="56"/>
      <c r="V704" s="56"/>
      <c r="W704" s="56"/>
      <c r="X704" s="56"/>
      <c r="Y704" s="56"/>
    </row>
    <row r="705" spans="1:25" ht="15.75" customHeight="1">
      <c r="A705" s="55"/>
      <c r="B705" s="56"/>
      <c r="C705" s="55"/>
      <c r="D705" s="55"/>
      <c r="E705" s="56"/>
      <c r="F705" s="56"/>
      <c r="G705" s="56"/>
      <c r="H705" s="56"/>
      <c r="I705" s="56"/>
      <c r="J705" s="56"/>
      <c r="K705" s="56"/>
      <c r="L705" s="56"/>
      <c r="M705" s="56"/>
      <c r="N705" s="56"/>
      <c r="O705" s="56"/>
      <c r="P705" s="56"/>
      <c r="Q705" s="56"/>
      <c r="R705" s="56"/>
      <c r="S705" s="56"/>
      <c r="T705" s="56"/>
      <c r="U705" s="56"/>
      <c r="V705" s="56"/>
      <c r="W705" s="56"/>
      <c r="X705" s="56"/>
      <c r="Y705" s="56"/>
    </row>
    <row r="706" spans="1:25" ht="15.75" customHeight="1">
      <c r="A706" s="55"/>
      <c r="B706" s="56"/>
      <c r="C706" s="55"/>
      <c r="D706" s="55"/>
      <c r="E706" s="56"/>
      <c r="F706" s="56"/>
      <c r="G706" s="56"/>
      <c r="H706" s="56"/>
      <c r="I706" s="56"/>
      <c r="J706" s="56"/>
      <c r="K706" s="56"/>
      <c r="L706" s="56"/>
      <c r="M706" s="56"/>
      <c r="N706" s="56"/>
      <c r="O706" s="56"/>
      <c r="P706" s="56"/>
      <c r="Q706" s="56"/>
      <c r="R706" s="56"/>
      <c r="S706" s="56"/>
      <c r="T706" s="56"/>
      <c r="U706" s="56"/>
      <c r="V706" s="56"/>
      <c r="W706" s="56"/>
      <c r="X706" s="56"/>
      <c r="Y706" s="56"/>
    </row>
    <row r="707" spans="1:25" ht="15.75" customHeight="1">
      <c r="A707" s="55"/>
      <c r="B707" s="56"/>
      <c r="C707" s="55"/>
      <c r="D707" s="55"/>
      <c r="E707" s="56"/>
      <c r="F707" s="56"/>
      <c r="G707" s="56"/>
      <c r="H707" s="56"/>
      <c r="I707" s="56"/>
      <c r="J707" s="56"/>
      <c r="K707" s="56"/>
      <c r="L707" s="56"/>
      <c r="M707" s="56"/>
      <c r="N707" s="56"/>
      <c r="O707" s="56"/>
      <c r="P707" s="56"/>
      <c r="Q707" s="56"/>
      <c r="R707" s="56"/>
      <c r="S707" s="56"/>
      <c r="T707" s="56"/>
      <c r="U707" s="56"/>
      <c r="V707" s="56"/>
      <c r="W707" s="56"/>
      <c r="X707" s="56"/>
      <c r="Y707" s="56"/>
    </row>
    <row r="708" spans="1:25" ht="15.75" customHeight="1">
      <c r="A708" s="55"/>
      <c r="B708" s="56"/>
      <c r="C708" s="55"/>
      <c r="D708" s="55"/>
      <c r="E708" s="56"/>
      <c r="F708" s="56"/>
      <c r="G708" s="56"/>
      <c r="H708" s="56"/>
      <c r="I708" s="56"/>
      <c r="J708" s="56"/>
      <c r="K708" s="56"/>
      <c r="L708" s="56"/>
      <c r="M708" s="56"/>
      <c r="N708" s="56"/>
      <c r="O708" s="56"/>
      <c r="P708" s="56"/>
      <c r="Q708" s="56"/>
      <c r="R708" s="56"/>
      <c r="S708" s="56"/>
      <c r="T708" s="56"/>
      <c r="U708" s="56"/>
      <c r="V708" s="56"/>
      <c r="W708" s="56"/>
      <c r="X708" s="56"/>
      <c r="Y708" s="56"/>
    </row>
    <row r="709" spans="1:25" ht="15.75" customHeight="1">
      <c r="A709" s="55"/>
      <c r="B709" s="56"/>
      <c r="C709" s="55"/>
      <c r="D709" s="55"/>
      <c r="E709" s="56"/>
      <c r="F709" s="56"/>
      <c r="G709" s="56"/>
      <c r="H709" s="56"/>
      <c r="I709" s="56"/>
      <c r="J709" s="56"/>
      <c r="K709" s="56"/>
      <c r="L709" s="56"/>
      <c r="M709" s="56"/>
      <c r="N709" s="56"/>
      <c r="O709" s="56"/>
      <c r="P709" s="56"/>
      <c r="Q709" s="56"/>
      <c r="R709" s="56"/>
      <c r="S709" s="56"/>
      <c r="T709" s="56"/>
      <c r="U709" s="56"/>
      <c r="V709" s="56"/>
      <c r="W709" s="56"/>
      <c r="X709" s="56"/>
      <c r="Y709" s="56"/>
    </row>
    <row r="710" spans="1:25" ht="15.75" customHeight="1">
      <c r="A710" s="55"/>
      <c r="B710" s="56"/>
      <c r="C710" s="55"/>
      <c r="D710" s="55"/>
      <c r="E710" s="56"/>
      <c r="F710" s="56"/>
      <c r="G710" s="56"/>
      <c r="H710" s="56"/>
      <c r="I710" s="56"/>
      <c r="J710" s="56"/>
      <c r="K710" s="56"/>
      <c r="L710" s="56"/>
      <c r="M710" s="56"/>
      <c r="N710" s="56"/>
      <c r="O710" s="56"/>
      <c r="P710" s="56"/>
      <c r="Q710" s="56"/>
      <c r="R710" s="56"/>
      <c r="S710" s="56"/>
      <c r="T710" s="56"/>
      <c r="U710" s="56"/>
      <c r="V710" s="56"/>
      <c r="W710" s="56"/>
      <c r="X710" s="56"/>
      <c r="Y710" s="56"/>
    </row>
    <row r="711" spans="1:25" ht="15.75" customHeight="1">
      <c r="A711" s="55"/>
      <c r="B711" s="56"/>
      <c r="C711" s="55"/>
      <c r="D711" s="55"/>
      <c r="E711" s="56"/>
      <c r="F711" s="56"/>
      <c r="G711" s="56"/>
      <c r="H711" s="56"/>
      <c r="I711" s="56"/>
      <c r="J711" s="56"/>
      <c r="K711" s="56"/>
      <c r="L711" s="56"/>
      <c r="M711" s="56"/>
      <c r="N711" s="56"/>
      <c r="O711" s="56"/>
      <c r="P711" s="56"/>
      <c r="Q711" s="56"/>
      <c r="R711" s="56"/>
      <c r="S711" s="56"/>
      <c r="T711" s="56"/>
      <c r="U711" s="56"/>
      <c r="V711" s="56"/>
      <c r="W711" s="56"/>
      <c r="X711" s="56"/>
      <c r="Y711" s="56"/>
    </row>
    <row r="712" spans="1:25" ht="15.75" customHeight="1">
      <c r="A712" s="55"/>
      <c r="B712" s="56"/>
      <c r="C712" s="55"/>
      <c r="D712" s="55"/>
      <c r="E712" s="56"/>
      <c r="F712" s="56"/>
      <c r="G712" s="56"/>
      <c r="H712" s="56"/>
      <c r="I712" s="56"/>
      <c r="J712" s="56"/>
      <c r="K712" s="56"/>
      <c r="L712" s="56"/>
      <c r="M712" s="56"/>
      <c r="N712" s="56"/>
      <c r="O712" s="56"/>
      <c r="P712" s="56"/>
      <c r="Q712" s="56"/>
      <c r="R712" s="56"/>
      <c r="S712" s="56"/>
      <c r="T712" s="56"/>
      <c r="U712" s="56"/>
      <c r="V712" s="56"/>
      <c r="W712" s="56"/>
      <c r="X712" s="56"/>
      <c r="Y712" s="56"/>
    </row>
    <row r="713" spans="1:25" ht="15.75" customHeight="1">
      <c r="A713" s="55"/>
      <c r="B713" s="56"/>
      <c r="C713" s="55"/>
      <c r="D713" s="55"/>
      <c r="E713" s="56"/>
      <c r="F713" s="56"/>
      <c r="G713" s="56"/>
      <c r="H713" s="56"/>
      <c r="I713" s="56"/>
      <c r="J713" s="56"/>
      <c r="K713" s="56"/>
      <c r="L713" s="56"/>
      <c r="M713" s="56"/>
      <c r="N713" s="56"/>
      <c r="O713" s="56"/>
      <c r="P713" s="56"/>
      <c r="Q713" s="56"/>
      <c r="R713" s="56"/>
      <c r="S713" s="56"/>
      <c r="T713" s="56"/>
      <c r="U713" s="56"/>
      <c r="V713" s="56"/>
      <c r="W713" s="56"/>
      <c r="X713" s="56"/>
      <c r="Y713" s="56"/>
    </row>
    <row r="714" spans="1:25" ht="15.75" customHeight="1">
      <c r="A714" s="55"/>
      <c r="B714" s="56"/>
      <c r="C714" s="55"/>
      <c r="D714" s="55"/>
      <c r="E714" s="56"/>
      <c r="F714" s="56"/>
      <c r="G714" s="56"/>
      <c r="H714" s="56"/>
      <c r="I714" s="56"/>
      <c r="J714" s="56"/>
      <c r="K714" s="56"/>
      <c r="L714" s="56"/>
      <c r="M714" s="56"/>
      <c r="N714" s="56"/>
      <c r="O714" s="56"/>
      <c r="P714" s="56"/>
      <c r="Q714" s="56"/>
      <c r="R714" s="56"/>
      <c r="S714" s="56"/>
      <c r="T714" s="56"/>
      <c r="U714" s="56"/>
      <c r="V714" s="56"/>
      <c r="W714" s="56"/>
      <c r="X714" s="56"/>
      <c r="Y714" s="56"/>
    </row>
    <row r="715" spans="1:25" ht="15.75" customHeight="1">
      <c r="A715" s="55"/>
      <c r="B715" s="56"/>
      <c r="C715" s="55"/>
      <c r="D715" s="55"/>
      <c r="E715" s="56"/>
      <c r="F715" s="56"/>
      <c r="G715" s="56"/>
      <c r="H715" s="56"/>
      <c r="I715" s="56"/>
      <c r="J715" s="56"/>
      <c r="K715" s="56"/>
      <c r="L715" s="56"/>
      <c r="M715" s="56"/>
      <c r="N715" s="56"/>
      <c r="O715" s="56"/>
      <c r="P715" s="56"/>
      <c r="Q715" s="56"/>
      <c r="R715" s="56"/>
      <c r="S715" s="56"/>
      <c r="T715" s="56"/>
      <c r="U715" s="56"/>
      <c r="V715" s="56"/>
      <c r="W715" s="56"/>
      <c r="X715" s="56"/>
      <c r="Y715" s="56"/>
    </row>
    <row r="716" spans="1:25" ht="15.75" customHeight="1">
      <c r="A716" s="55"/>
      <c r="B716" s="56"/>
      <c r="C716" s="55"/>
      <c r="D716" s="55"/>
      <c r="E716" s="56"/>
      <c r="F716" s="56"/>
      <c r="G716" s="56"/>
      <c r="H716" s="56"/>
      <c r="I716" s="56"/>
      <c r="J716" s="56"/>
      <c r="K716" s="56"/>
      <c r="L716" s="56"/>
      <c r="M716" s="56"/>
      <c r="N716" s="56"/>
      <c r="O716" s="56"/>
      <c r="P716" s="56"/>
      <c r="Q716" s="56"/>
      <c r="R716" s="56"/>
      <c r="S716" s="56"/>
      <c r="T716" s="56"/>
      <c r="U716" s="56"/>
      <c r="V716" s="56"/>
      <c r="W716" s="56"/>
      <c r="X716" s="56"/>
      <c r="Y716" s="56"/>
    </row>
    <row r="717" spans="1:25" ht="15.75" customHeight="1">
      <c r="A717" s="55"/>
      <c r="B717" s="56"/>
      <c r="C717" s="55"/>
      <c r="D717" s="55"/>
      <c r="E717" s="56"/>
      <c r="F717" s="56"/>
      <c r="G717" s="56"/>
      <c r="H717" s="56"/>
      <c r="I717" s="56"/>
      <c r="J717" s="56"/>
      <c r="K717" s="56"/>
      <c r="L717" s="56"/>
      <c r="M717" s="56"/>
      <c r="N717" s="56"/>
      <c r="O717" s="56"/>
      <c r="P717" s="56"/>
      <c r="Q717" s="56"/>
      <c r="R717" s="56"/>
      <c r="S717" s="56"/>
      <c r="T717" s="56"/>
      <c r="U717" s="56"/>
      <c r="V717" s="56"/>
      <c r="W717" s="56"/>
      <c r="X717" s="56"/>
      <c r="Y717" s="56"/>
    </row>
    <row r="718" spans="1:25" ht="15.75" customHeight="1">
      <c r="A718" s="55"/>
      <c r="B718" s="56"/>
      <c r="C718" s="55"/>
      <c r="D718" s="55"/>
      <c r="E718" s="56"/>
      <c r="F718" s="56"/>
      <c r="G718" s="56"/>
      <c r="H718" s="56"/>
      <c r="I718" s="56"/>
      <c r="J718" s="56"/>
      <c r="K718" s="56"/>
      <c r="L718" s="56"/>
      <c r="M718" s="56"/>
      <c r="N718" s="56"/>
      <c r="O718" s="56"/>
      <c r="P718" s="56"/>
      <c r="Q718" s="56"/>
      <c r="R718" s="56"/>
      <c r="S718" s="56"/>
      <c r="T718" s="56"/>
      <c r="U718" s="56"/>
      <c r="V718" s="56"/>
      <c r="W718" s="56"/>
      <c r="X718" s="56"/>
      <c r="Y718" s="56"/>
    </row>
    <row r="719" spans="1:25" ht="15.75" customHeight="1">
      <c r="A719" s="55"/>
      <c r="B719" s="56"/>
      <c r="C719" s="55"/>
      <c r="D719" s="55"/>
      <c r="E719" s="56"/>
      <c r="F719" s="56"/>
      <c r="G719" s="56"/>
      <c r="H719" s="56"/>
      <c r="I719" s="56"/>
      <c r="J719" s="56"/>
      <c r="K719" s="56"/>
      <c r="L719" s="56"/>
      <c r="M719" s="56"/>
      <c r="N719" s="56"/>
      <c r="O719" s="56"/>
      <c r="P719" s="56"/>
      <c r="Q719" s="56"/>
      <c r="R719" s="56"/>
      <c r="S719" s="56"/>
      <c r="T719" s="56"/>
      <c r="U719" s="56"/>
      <c r="V719" s="56"/>
      <c r="W719" s="56"/>
      <c r="X719" s="56"/>
      <c r="Y719" s="56"/>
    </row>
    <row r="720" spans="1:25" ht="15.75" customHeight="1">
      <c r="A720" s="55"/>
      <c r="B720" s="56"/>
      <c r="C720" s="55"/>
      <c r="D720" s="55"/>
      <c r="E720" s="56"/>
      <c r="F720" s="56"/>
      <c r="G720" s="56"/>
      <c r="H720" s="56"/>
      <c r="I720" s="56"/>
      <c r="J720" s="56"/>
      <c r="K720" s="56"/>
      <c r="L720" s="56"/>
      <c r="M720" s="56"/>
      <c r="N720" s="56"/>
      <c r="O720" s="56"/>
      <c r="P720" s="56"/>
      <c r="Q720" s="56"/>
      <c r="R720" s="56"/>
      <c r="S720" s="56"/>
      <c r="T720" s="56"/>
      <c r="U720" s="56"/>
      <c r="V720" s="56"/>
      <c r="W720" s="56"/>
      <c r="X720" s="56"/>
      <c r="Y720" s="56"/>
    </row>
    <row r="721" spans="1:25" ht="15.75" customHeight="1">
      <c r="A721" s="55"/>
      <c r="B721" s="56"/>
      <c r="C721" s="55"/>
      <c r="D721" s="55"/>
      <c r="E721" s="56"/>
      <c r="F721" s="56"/>
      <c r="G721" s="56"/>
      <c r="H721" s="56"/>
      <c r="I721" s="56"/>
      <c r="J721" s="56"/>
      <c r="K721" s="56"/>
      <c r="L721" s="56"/>
      <c r="M721" s="56"/>
      <c r="N721" s="56"/>
      <c r="O721" s="56"/>
      <c r="P721" s="56"/>
      <c r="Q721" s="56"/>
      <c r="R721" s="56"/>
      <c r="S721" s="56"/>
      <c r="T721" s="56"/>
      <c r="U721" s="56"/>
      <c r="V721" s="56"/>
      <c r="W721" s="56"/>
      <c r="X721" s="56"/>
      <c r="Y721" s="56"/>
    </row>
    <row r="722" spans="1:25" ht="15.75" customHeight="1">
      <c r="A722" s="55"/>
      <c r="B722" s="56"/>
      <c r="C722" s="55"/>
      <c r="D722" s="55"/>
      <c r="E722" s="56"/>
      <c r="F722" s="56"/>
      <c r="G722" s="56"/>
      <c r="H722" s="56"/>
      <c r="I722" s="56"/>
      <c r="J722" s="56"/>
      <c r="K722" s="56"/>
      <c r="L722" s="56"/>
      <c r="M722" s="56"/>
      <c r="N722" s="56"/>
      <c r="O722" s="56"/>
      <c r="P722" s="56"/>
      <c r="Q722" s="56"/>
      <c r="R722" s="56"/>
      <c r="S722" s="56"/>
      <c r="T722" s="56"/>
      <c r="U722" s="56"/>
      <c r="V722" s="56"/>
      <c r="W722" s="56"/>
      <c r="X722" s="56"/>
      <c r="Y722" s="56"/>
    </row>
    <row r="723" spans="1:25" ht="15.75" customHeight="1">
      <c r="A723" s="55"/>
      <c r="B723" s="56"/>
      <c r="C723" s="55"/>
      <c r="D723" s="55"/>
      <c r="E723" s="56"/>
      <c r="F723" s="56"/>
      <c r="G723" s="56"/>
      <c r="H723" s="56"/>
      <c r="I723" s="56"/>
      <c r="J723" s="56"/>
      <c r="K723" s="56"/>
      <c r="L723" s="56"/>
      <c r="M723" s="56"/>
      <c r="N723" s="56"/>
      <c r="O723" s="56"/>
      <c r="P723" s="56"/>
      <c r="Q723" s="56"/>
      <c r="R723" s="56"/>
      <c r="S723" s="56"/>
      <c r="T723" s="56"/>
      <c r="U723" s="56"/>
      <c r="V723" s="56"/>
      <c r="W723" s="56"/>
      <c r="X723" s="56"/>
      <c r="Y723" s="56"/>
    </row>
    <row r="724" spans="1:25" ht="15.75" customHeight="1">
      <c r="A724" s="55"/>
      <c r="B724" s="56"/>
      <c r="C724" s="55"/>
      <c r="D724" s="55"/>
      <c r="E724" s="56"/>
      <c r="F724" s="56"/>
      <c r="G724" s="56"/>
      <c r="H724" s="56"/>
      <c r="I724" s="56"/>
      <c r="J724" s="56"/>
      <c r="K724" s="56"/>
      <c r="L724" s="56"/>
      <c r="M724" s="56"/>
      <c r="N724" s="56"/>
      <c r="O724" s="56"/>
      <c r="P724" s="56"/>
      <c r="Q724" s="56"/>
      <c r="R724" s="56"/>
      <c r="S724" s="56"/>
      <c r="T724" s="56"/>
      <c r="U724" s="56"/>
      <c r="V724" s="56"/>
      <c r="W724" s="56"/>
      <c r="X724" s="56"/>
      <c r="Y724" s="56"/>
    </row>
    <row r="725" spans="1:25" ht="15.75" customHeight="1">
      <c r="A725" s="55"/>
      <c r="B725" s="56"/>
      <c r="C725" s="55"/>
      <c r="D725" s="55"/>
      <c r="E725" s="56"/>
      <c r="F725" s="56"/>
      <c r="G725" s="56"/>
      <c r="H725" s="56"/>
      <c r="I725" s="56"/>
      <c r="J725" s="56"/>
      <c r="K725" s="56"/>
      <c r="L725" s="56"/>
      <c r="M725" s="56"/>
      <c r="N725" s="56"/>
      <c r="O725" s="56"/>
      <c r="P725" s="56"/>
      <c r="Q725" s="56"/>
      <c r="R725" s="56"/>
      <c r="S725" s="56"/>
      <c r="T725" s="56"/>
      <c r="U725" s="56"/>
      <c r="V725" s="56"/>
      <c r="W725" s="56"/>
      <c r="X725" s="56"/>
      <c r="Y725" s="56"/>
    </row>
    <row r="726" spans="1:25" ht="15.75" customHeight="1">
      <c r="A726" s="55"/>
      <c r="B726" s="56"/>
      <c r="C726" s="55"/>
      <c r="D726" s="55"/>
      <c r="E726" s="56"/>
      <c r="F726" s="56"/>
      <c r="G726" s="56"/>
      <c r="H726" s="56"/>
      <c r="I726" s="56"/>
      <c r="J726" s="56"/>
      <c r="K726" s="56"/>
      <c r="L726" s="56"/>
      <c r="M726" s="56"/>
      <c r="N726" s="56"/>
      <c r="O726" s="56"/>
      <c r="P726" s="56"/>
      <c r="Q726" s="56"/>
      <c r="R726" s="56"/>
      <c r="S726" s="56"/>
      <c r="T726" s="56"/>
      <c r="U726" s="56"/>
      <c r="V726" s="56"/>
      <c r="W726" s="56"/>
      <c r="X726" s="56"/>
      <c r="Y726" s="56"/>
    </row>
    <row r="727" spans="1:25" ht="15.75" customHeight="1">
      <c r="A727" s="55"/>
      <c r="B727" s="56"/>
      <c r="C727" s="55"/>
      <c r="D727" s="55"/>
      <c r="E727" s="56"/>
      <c r="F727" s="56"/>
      <c r="G727" s="56"/>
      <c r="H727" s="56"/>
      <c r="I727" s="56"/>
      <c r="J727" s="56"/>
      <c r="K727" s="56"/>
      <c r="L727" s="56"/>
      <c r="M727" s="56"/>
      <c r="N727" s="56"/>
      <c r="O727" s="56"/>
      <c r="P727" s="56"/>
      <c r="Q727" s="56"/>
      <c r="R727" s="56"/>
      <c r="S727" s="56"/>
      <c r="T727" s="56"/>
      <c r="U727" s="56"/>
      <c r="V727" s="56"/>
      <c r="W727" s="56"/>
      <c r="X727" s="56"/>
      <c r="Y727" s="56"/>
    </row>
    <row r="728" spans="1:25" ht="15.75" customHeight="1">
      <c r="A728" s="55"/>
      <c r="B728" s="56"/>
      <c r="C728" s="55"/>
      <c r="D728" s="55"/>
      <c r="E728" s="56"/>
      <c r="F728" s="56"/>
      <c r="G728" s="56"/>
      <c r="H728" s="56"/>
      <c r="I728" s="56"/>
      <c r="J728" s="56"/>
      <c r="K728" s="56"/>
      <c r="L728" s="56"/>
      <c r="M728" s="56"/>
      <c r="N728" s="56"/>
      <c r="O728" s="56"/>
      <c r="P728" s="56"/>
      <c r="Q728" s="56"/>
      <c r="R728" s="56"/>
      <c r="S728" s="56"/>
      <c r="T728" s="56"/>
      <c r="U728" s="56"/>
      <c r="V728" s="56"/>
      <c r="W728" s="56"/>
      <c r="X728" s="56"/>
      <c r="Y728" s="56"/>
    </row>
    <row r="729" spans="1:25" ht="15.75" customHeight="1">
      <c r="A729" s="55"/>
      <c r="B729" s="56"/>
      <c r="C729" s="55"/>
      <c r="D729" s="55"/>
      <c r="E729" s="56"/>
      <c r="F729" s="56"/>
      <c r="G729" s="56"/>
      <c r="H729" s="56"/>
      <c r="I729" s="56"/>
      <c r="J729" s="56"/>
      <c r="K729" s="56"/>
      <c r="L729" s="56"/>
      <c r="M729" s="56"/>
      <c r="N729" s="56"/>
      <c r="O729" s="56"/>
      <c r="P729" s="56"/>
      <c r="Q729" s="56"/>
      <c r="R729" s="56"/>
      <c r="S729" s="56"/>
      <c r="T729" s="56"/>
      <c r="U729" s="56"/>
      <c r="V729" s="56"/>
      <c r="W729" s="56"/>
      <c r="X729" s="56"/>
      <c r="Y729" s="56"/>
    </row>
    <row r="730" spans="1:25" ht="15.75" customHeight="1">
      <c r="A730" s="55"/>
      <c r="B730" s="56"/>
      <c r="C730" s="55"/>
      <c r="D730" s="55"/>
      <c r="E730" s="56"/>
      <c r="F730" s="56"/>
      <c r="G730" s="56"/>
      <c r="H730" s="56"/>
      <c r="I730" s="56"/>
      <c r="J730" s="56"/>
      <c r="K730" s="56"/>
      <c r="L730" s="56"/>
      <c r="M730" s="56"/>
      <c r="N730" s="56"/>
      <c r="O730" s="56"/>
      <c r="P730" s="56"/>
      <c r="Q730" s="56"/>
      <c r="R730" s="56"/>
      <c r="S730" s="56"/>
      <c r="T730" s="56"/>
      <c r="U730" s="56"/>
      <c r="V730" s="56"/>
      <c r="W730" s="56"/>
      <c r="X730" s="56"/>
      <c r="Y730" s="56"/>
    </row>
    <row r="731" spans="1:25" ht="15.75" customHeight="1">
      <c r="A731" s="55"/>
      <c r="B731" s="56"/>
      <c r="C731" s="55"/>
      <c r="D731" s="55"/>
      <c r="E731" s="56"/>
      <c r="F731" s="56"/>
      <c r="G731" s="56"/>
      <c r="H731" s="56"/>
      <c r="I731" s="56"/>
      <c r="J731" s="56"/>
      <c r="K731" s="56"/>
      <c r="L731" s="56"/>
      <c r="M731" s="56"/>
      <c r="N731" s="56"/>
      <c r="O731" s="56"/>
      <c r="P731" s="56"/>
      <c r="Q731" s="56"/>
      <c r="R731" s="56"/>
      <c r="S731" s="56"/>
      <c r="T731" s="56"/>
      <c r="U731" s="56"/>
      <c r="V731" s="56"/>
      <c r="W731" s="56"/>
      <c r="X731" s="56"/>
      <c r="Y731" s="56"/>
    </row>
    <row r="732" spans="1:25" ht="15.75" customHeight="1">
      <c r="A732" s="55"/>
      <c r="B732" s="56"/>
      <c r="C732" s="55"/>
      <c r="D732" s="55"/>
      <c r="E732" s="56"/>
      <c r="F732" s="56"/>
      <c r="G732" s="56"/>
      <c r="H732" s="56"/>
      <c r="I732" s="56"/>
      <c r="J732" s="56"/>
      <c r="K732" s="56"/>
      <c r="L732" s="56"/>
      <c r="M732" s="56"/>
      <c r="N732" s="56"/>
      <c r="O732" s="56"/>
      <c r="P732" s="56"/>
      <c r="Q732" s="56"/>
      <c r="R732" s="56"/>
      <c r="S732" s="56"/>
      <c r="T732" s="56"/>
      <c r="U732" s="56"/>
      <c r="V732" s="56"/>
      <c r="W732" s="56"/>
      <c r="X732" s="56"/>
      <c r="Y732" s="56"/>
    </row>
    <row r="733" spans="1:25" ht="15.75" customHeight="1">
      <c r="A733" s="55"/>
      <c r="B733" s="56"/>
      <c r="C733" s="55"/>
      <c r="D733" s="55"/>
      <c r="E733" s="56"/>
      <c r="F733" s="56"/>
      <c r="G733" s="56"/>
      <c r="H733" s="56"/>
      <c r="I733" s="56"/>
      <c r="J733" s="56"/>
      <c r="K733" s="56"/>
      <c r="L733" s="56"/>
      <c r="M733" s="56"/>
      <c r="N733" s="56"/>
      <c r="O733" s="56"/>
      <c r="P733" s="56"/>
      <c r="Q733" s="56"/>
      <c r="R733" s="56"/>
      <c r="S733" s="56"/>
      <c r="T733" s="56"/>
      <c r="U733" s="56"/>
      <c r="V733" s="56"/>
      <c r="W733" s="56"/>
      <c r="X733" s="56"/>
      <c r="Y733" s="56"/>
    </row>
    <row r="734" spans="1:25" ht="15.75" customHeight="1">
      <c r="A734" s="55"/>
      <c r="B734" s="56"/>
      <c r="C734" s="55"/>
      <c r="D734" s="55"/>
      <c r="E734" s="56"/>
      <c r="F734" s="56"/>
      <c r="G734" s="56"/>
      <c r="H734" s="56"/>
      <c r="I734" s="56"/>
      <c r="J734" s="56"/>
      <c r="K734" s="56"/>
      <c r="L734" s="56"/>
      <c r="M734" s="56"/>
      <c r="N734" s="56"/>
      <c r="O734" s="56"/>
      <c r="P734" s="56"/>
      <c r="Q734" s="56"/>
      <c r="R734" s="56"/>
      <c r="S734" s="56"/>
      <c r="T734" s="56"/>
      <c r="U734" s="56"/>
      <c r="V734" s="56"/>
      <c r="W734" s="56"/>
      <c r="X734" s="56"/>
      <c r="Y734" s="56"/>
    </row>
    <row r="735" spans="1:25" ht="15.75" customHeight="1">
      <c r="A735" s="55"/>
      <c r="B735" s="56"/>
      <c r="C735" s="55"/>
      <c r="D735" s="55"/>
      <c r="E735" s="56"/>
      <c r="F735" s="56"/>
      <c r="G735" s="56"/>
      <c r="H735" s="56"/>
      <c r="I735" s="56"/>
      <c r="J735" s="56"/>
      <c r="K735" s="56"/>
      <c r="L735" s="56"/>
      <c r="M735" s="56"/>
      <c r="N735" s="56"/>
      <c r="O735" s="56"/>
      <c r="P735" s="56"/>
      <c r="Q735" s="56"/>
      <c r="R735" s="56"/>
      <c r="S735" s="56"/>
      <c r="T735" s="56"/>
      <c r="U735" s="56"/>
      <c r="V735" s="56"/>
      <c r="W735" s="56"/>
      <c r="X735" s="56"/>
      <c r="Y735" s="56"/>
    </row>
    <row r="736" spans="1:25" ht="15.75" customHeight="1">
      <c r="A736" s="55"/>
      <c r="B736" s="56"/>
      <c r="C736" s="55"/>
      <c r="D736" s="55"/>
      <c r="E736" s="56"/>
      <c r="F736" s="56"/>
      <c r="G736" s="56"/>
      <c r="H736" s="56"/>
      <c r="I736" s="56"/>
      <c r="J736" s="56"/>
      <c r="K736" s="56"/>
      <c r="L736" s="56"/>
      <c r="M736" s="56"/>
      <c r="N736" s="56"/>
      <c r="O736" s="56"/>
      <c r="P736" s="56"/>
      <c r="Q736" s="56"/>
      <c r="R736" s="56"/>
      <c r="S736" s="56"/>
      <c r="T736" s="56"/>
      <c r="U736" s="56"/>
      <c r="V736" s="56"/>
      <c r="W736" s="56"/>
      <c r="X736" s="56"/>
      <c r="Y736" s="56"/>
    </row>
    <row r="737" spans="1:25" ht="15.75" customHeight="1">
      <c r="A737" s="55"/>
      <c r="B737" s="56"/>
      <c r="C737" s="55"/>
      <c r="D737" s="55"/>
      <c r="E737" s="56"/>
      <c r="F737" s="56"/>
      <c r="G737" s="56"/>
      <c r="H737" s="56"/>
      <c r="I737" s="56"/>
      <c r="J737" s="56"/>
      <c r="K737" s="56"/>
      <c r="L737" s="56"/>
      <c r="M737" s="56"/>
      <c r="N737" s="56"/>
      <c r="O737" s="56"/>
      <c r="P737" s="56"/>
      <c r="Q737" s="56"/>
      <c r="R737" s="56"/>
      <c r="S737" s="56"/>
      <c r="T737" s="56"/>
      <c r="U737" s="56"/>
      <c r="V737" s="56"/>
      <c r="W737" s="56"/>
      <c r="X737" s="56"/>
      <c r="Y737" s="56"/>
    </row>
    <row r="738" spans="1:25" ht="15.75" customHeight="1">
      <c r="A738" s="55"/>
      <c r="B738" s="56"/>
      <c r="C738" s="55"/>
      <c r="D738" s="55"/>
      <c r="E738" s="56"/>
      <c r="F738" s="56"/>
      <c r="G738" s="56"/>
      <c r="H738" s="56"/>
      <c r="I738" s="56"/>
      <c r="J738" s="56"/>
      <c r="K738" s="56"/>
      <c r="L738" s="56"/>
      <c r="M738" s="56"/>
      <c r="N738" s="56"/>
      <c r="O738" s="56"/>
      <c r="P738" s="56"/>
      <c r="Q738" s="56"/>
      <c r="R738" s="56"/>
      <c r="S738" s="56"/>
      <c r="T738" s="56"/>
      <c r="U738" s="56"/>
      <c r="V738" s="56"/>
      <c r="W738" s="56"/>
      <c r="X738" s="56"/>
      <c r="Y738" s="56"/>
    </row>
    <row r="739" spans="1:25" ht="15.75" customHeight="1">
      <c r="A739" s="55"/>
      <c r="B739" s="56"/>
      <c r="C739" s="55"/>
      <c r="D739" s="55"/>
      <c r="E739" s="56"/>
      <c r="F739" s="56"/>
      <c r="G739" s="56"/>
      <c r="H739" s="56"/>
      <c r="I739" s="56"/>
      <c r="J739" s="56"/>
      <c r="K739" s="56"/>
      <c r="L739" s="56"/>
      <c r="M739" s="56"/>
      <c r="N739" s="56"/>
      <c r="O739" s="56"/>
      <c r="P739" s="56"/>
      <c r="Q739" s="56"/>
      <c r="R739" s="56"/>
      <c r="S739" s="56"/>
      <c r="T739" s="56"/>
      <c r="U739" s="56"/>
      <c r="V739" s="56"/>
      <c r="W739" s="56"/>
      <c r="X739" s="56"/>
      <c r="Y739" s="56"/>
    </row>
    <row r="740" spans="1:25" ht="15.75" customHeight="1">
      <c r="A740" s="55"/>
      <c r="B740" s="56"/>
      <c r="C740" s="55"/>
      <c r="D740" s="55"/>
      <c r="E740" s="56"/>
      <c r="F740" s="56"/>
      <c r="G740" s="56"/>
      <c r="H740" s="56"/>
      <c r="I740" s="56"/>
      <c r="J740" s="56"/>
      <c r="K740" s="56"/>
      <c r="L740" s="56"/>
      <c r="M740" s="56"/>
      <c r="N740" s="56"/>
      <c r="O740" s="56"/>
      <c r="P740" s="56"/>
      <c r="Q740" s="56"/>
      <c r="R740" s="56"/>
      <c r="S740" s="56"/>
      <c r="T740" s="56"/>
      <c r="U740" s="56"/>
      <c r="V740" s="56"/>
      <c r="W740" s="56"/>
      <c r="X740" s="56"/>
      <c r="Y740" s="56"/>
    </row>
    <row r="741" spans="1:25" ht="15.75" customHeight="1">
      <c r="A741" s="55"/>
      <c r="B741" s="56"/>
      <c r="C741" s="55"/>
      <c r="D741" s="55"/>
      <c r="E741" s="56"/>
      <c r="F741" s="56"/>
      <c r="G741" s="56"/>
      <c r="H741" s="56"/>
      <c r="I741" s="56"/>
      <c r="J741" s="56"/>
      <c r="K741" s="56"/>
      <c r="L741" s="56"/>
      <c r="M741" s="56"/>
      <c r="N741" s="56"/>
      <c r="O741" s="56"/>
      <c r="P741" s="56"/>
      <c r="Q741" s="56"/>
      <c r="R741" s="56"/>
      <c r="S741" s="56"/>
      <c r="T741" s="56"/>
      <c r="U741" s="56"/>
      <c r="V741" s="56"/>
      <c r="W741" s="56"/>
      <c r="X741" s="56"/>
      <c r="Y741" s="56"/>
    </row>
    <row r="742" spans="1:25" ht="15.75" customHeight="1">
      <c r="A742" s="55"/>
      <c r="B742" s="56"/>
      <c r="C742" s="55"/>
      <c r="D742" s="55"/>
      <c r="E742" s="56"/>
      <c r="F742" s="56"/>
      <c r="G742" s="56"/>
      <c r="H742" s="56"/>
      <c r="I742" s="56"/>
      <c r="J742" s="56"/>
      <c r="K742" s="56"/>
      <c r="L742" s="56"/>
      <c r="M742" s="56"/>
      <c r="N742" s="56"/>
      <c r="O742" s="56"/>
      <c r="P742" s="56"/>
      <c r="Q742" s="56"/>
      <c r="R742" s="56"/>
      <c r="S742" s="56"/>
      <c r="T742" s="56"/>
      <c r="U742" s="56"/>
      <c r="V742" s="56"/>
      <c r="W742" s="56"/>
      <c r="X742" s="56"/>
      <c r="Y742" s="56"/>
    </row>
    <row r="743" spans="1:25" ht="15.75" customHeight="1">
      <c r="A743" s="55"/>
      <c r="B743" s="56"/>
      <c r="C743" s="55"/>
      <c r="D743" s="55"/>
      <c r="E743" s="56"/>
      <c r="F743" s="56"/>
      <c r="G743" s="56"/>
      <c r="H743" s="56"/>
      <c r="I743" s="56"/>
      <c r="J743" s="56"/>
      <c r="K743" s="56"/>
      <c r="L743" s="56"/>
      <c r="M743" s="56"/>
      <c r="N743" s="56"/>
      <c r="O743" s="56"/>
      <c r="P743" s="56"/>
      <c r="Q743" s="56"/>
      <c r="R743" s="56"/>
      <c r="S743" s="56"/>
      <c r="T743" s="56"/>
      <c r="U743" s="56"/>
      <c r="V743" s="56"/>
      <c r="W743" s="56"/>
      <c r="X743" s="56"/>
      <c r="Y743" s="56"/>
    </row>
    <row r="744" spans="1:25" ht="15.75" customHeight="1">
      <c r="A744" s="55"/>
      <c r="B744" s="56"/>
      <c r="C744" s="55"/>
      <c r="D744" s="55"/>
      <c r="E744" s="56"/>
      <c r="F744" s="56"/>
      <c r="G744" s="56"/>
      <c r="H744" s="56"/>
      <c r="I744" s="56"/>
      <c r="J744" s="56"/>
      <c r="K744" s="56"/>
      <c r="L744" s="56"/>
      <c r="M744" s="56"/>
      <c r="N744" s="56"/>
      <c r="O744" s="56"/>
      <c r="P744" s="56"/>
      <c r="Q744" s="56"/>
      <c r="R744" s="56"/>
      <c r="S744" s="56"/>
      <c r="T744" s="56"/>
      <c r="U744" s="56"/>
      <c r="V744" s="56"/>
      <c r="W744" s="56"/>
      <c r="X744" s="56"/>
      <c r="Y744" s="56"/>
    </row>
    <row r="745" spans="1:25" ht="15.75" customHeight="1">
      <c r="A745" s="55"/>
      <c r="B745" s="56"/>
      <c r="C745" s="55"/>
      <c r="D745" s="55"/>
      <c r="E745" s="56"/>
      <c r="F745" s="56"/>
      <c r="G745" s="56"/>
      <c r="H745" s="56"/>
      <c r="I745" s="56"/>
      <c r="J745" s="56"/>
      <c r="K745" s="56"/>
      <c r="L745" s="56"/>
      <c r="M745" s="56"/>
      <c r="N745" s="56"/>
      <c r="O745" s="56"/>
      <c r="P745" s="56"/>
      <c r="Q745" s="56"/>
      <c r="R745" s="56"/>
      <c r="S745" s="56"/>
      <c r="T745" s="56"/>
      <c r="U745" s="56"/>
      <c r="V745" s="56"/>
      <c r="W745" s="56"/>
      <c r="X745" s="56"/>
      <c r="Y745" s="56"/>
    </row>
    <row r="746" spans="1:25" ht="15.75" customHeight="1">
      <c r="A746" s="55"/>
      <c r="B746" s="56"/>
      <c r="C746" s="55"/>
      <c r="D746" s="55"/>
      <c r="E746" s="56"/>
      <c r="F746" s="56"/>
      <c r="G746" s="56"/>
      <c r="H746" s="56"/>
      <c r="I746" s="56"/>
      <c r="J746" s="56"/>
      <c r="K746" s="56"/>
      <c r="L746" s="56"/>
      <c r="M746" s="56"/>
      <c r="N746" s="56"/>
      <c r="O746" s="56"/>
      <c r="P746" s="56"/>
      <c r="Q746" s="56"/>
      <c r="R746" s="56"/>
      <c r="S746" s="56"/>
      <c r="T746" s="56"/>
      <c r="U746" s="56"/>
      <c r="V746" s="56"/>
      <c r="W746" s="56"/>
      <c r="X746" s="56"/>
      <c r="Y746" s="56"/>
    </row>
    <row r="747" spans="1:25" ht="15.75" customHeight="1">
      <c r="A747" s="55"/>
      <c r="B747" s="56"/>
      <c r="C747" s="55"/>
      <c r="D747" s="55"/>
      <c r="E747" s="56"/>
      <c r="F747" s="56"/>
      <c r="G747" s="56"/>
      <c r="H747" s="56"/>
      <c r="I747" s="56"/>
      <c r="J747" s="56"/>
      <c r="K747" s="56"/>
      <c r="L747" s="56"/>
      <c r="M747" s="56"/>
      <c r="N747" s="56"/>
      <c r="O747" s="56"/>
      <c r="P747" s="56"/>
      <c r="Q747" s="56"/>
      <c r="R747" s="56"/>
      <c r="S747" s="56"/>
      <c r="T747" s="56"/>
      <c r="U747" s="56"/>
      <c r="V747" s="56"/>
      <c r="W747" s="56"/>
      <c r="X747" s="56"/>
      <c r="Y747" s="56"/>
    </row>
    <row r="748" spans="1:25" ht="15.75" customHeight="1">
      <c r="A748" s="55"/>
      <c r="B748" s="56"/>
      <c r="C748" s="55"/>
      <c r="D748" s="55"/>
      <c r="E748" s="56"/>
      <c r="F748" s="56"/>
      <c r="G748" s="56"/>
      <c r="H748" s="56"/>
      <c r="I748" s="56"/>
      <c r="J748" s="56"/>
      <c r="K748" s="56"/>
      <c r="L748" s="56"/>
      <c r="M748" s="56"/>
      <c r="N748" s="56"/>
      <c r="O748" s="56"/>
      <c r="P748" s="56"/>
      <c r="Q748" s="56"/>
      <c r="R748" s="56"/>
      <c r="S748" s="56"/>
      <c r="T748" s="56"/>
      <c r="U748" s="56"/>
      <c r="V748" s="56"/>
      <c r="W748" s="56"/>
      <c r="X748" s="56"/>
      <c r="Y748" s="56"/>
    </row>
    <row r="749" spans="1:25" ht="15.75" customHeight="1">
      <c r="A749" s="55"/>
      <c r="B749" s="56"/>
      <c r="C749" s="55"/>
      <c r="D749" s="55"/>
      <c r="E749" s="56"/>
      <c r="F749" s="56"/>
      <c r="G749" s="56"/>
      <c r="H749" s="56"/>
      <c r="I749" s="56"/>
      <c r="J749" s="56"/>
      <c r="K749" s="56"/>
      <c r="L749" s="56"/>
      <c r="M749" s="56"/>
      <c r="N749" s="56"/>
      <c r="O749" s="56"/>
      <c r="P749" s="56"/>
      <c r="Q749" s="56"/>
      <c r="R749" s="56"/>
      <c r="S749" s="56"/>
      <c r="T749" s="56"/>
      <c r="U749" s="56"/>
      <c r="V749" s="56"/>
      <c r="W749" s="56"/>
      <c r="X749" s="56"/>
      <c r="Y749" s="56"/>
    </row>
    <row r="750" spans="1:25" ht="15.75" customHeight="1">
      <c r="A750" s="55"/>
      <c r="B750" s="56"/>
      <c r="C750" s="55"/>
      <c r="D750" s="55"/>
      <c r="E750" s="56"/>
      <c r="F750" s="56"/>
      <c r="G750" s="56"/>
      <c r="H750" s="56"/>
      <c r="I750" s="56"/>
      <c r="J750" s="56"/>
      <c r="K750" s="56"/>
      <c r="L750" s="56"/>
      <c r="M750" s="56"/>
      <c r="N750" s="56"/>
      <c r="O750" s="56"/>
      <c r="P750" s="56"/>
      <c r="Q750" s="56"/>
      <c r="R750" s="56"/>
      <c r="S750" s="56"/>
      <c r="T750" s="56"/>
      <c r="U750" s="56"/>
      <c r="V750" s="56"/>
      <c r="W750" s="56"/>
      <c r="X750" s="56"/>
      <c r="Y750" s="56"/>
    </row>
    <row r="751" spans="1:25" ht="15.75" customHeight="1">
      <c r="A751" s="55"/>
      <c r="B751" s="56"/>
      <c r="C751" s="55"/>
      <c r="D751" s="55"/>
      <c r="E751" s="56"/>
      <c r="F751" s="56"/>
      <c r="G751" s="56"/>
      <c r="H751" s="56"/>
      <c r="I751" s="56"/>
      <c r="J751" s="56"/>
      <c r="K751" s="56"/>
      <c r="L751" s="56"/>
      <c r="M751" s="56"/>
      <c r="N751" s="56"/>
      <c r="O751" s="56"/>
      <c r="P751" s="56"/>
      <c r="Q751" s="56"/>
      <c r="R751" s="56"/>
      <c r="S751" s="56"/>
      <c r="T751" s="56"/>
      <c r="U751" s="56"/>
      <c r="V751" s="56"/>
      <c r="W751" s="56"/>
      <c r="X751" s="56"/>
      <c r="Y751" s="56"/>
    </row>
    <row r="752" spans="1:25" ht="15.75" customHeight="1">
      <c r="A752" s="55"/>
      <c r="B752" s="56"/>
      <c r="C752" s="55"/>
      <c r="D752" s="55"/>
      <c r="E752" s="56"/>
      <c r="F752" s="56"/>
      <c r="G752" s="56"/>
      <c r="H752" s="56"/>
      <c r="I752" s="56"/>
      <c r="J752" s="56"/>
      <c r="K752" s="56"/>
      <c r="L752" s="56"/>
      <c r="M752" s="56"/>
      <c r="N752" s="56"/>
      <c r="O752" s="56"/>
      <c r="P752" s="56"/>
      <c r="Q752" s="56"/>
      <c r="R752" s="56"/>
      <c r="S752" s="56"/>
      <c r="T752" s="56"/>
      <c r="U752" s="56"/>
      <c r="V752" s="56"/>
      <c r="W752" s="56"/>
      <c r="X752" s="56"/>
      <c r="Y752" s="56"/>
    </row>
    <row r="753" spans="1:25" ht="15.75" customHeight="1">
      <c r="A753" s="55"/>
      <c r="B753" s="56"/>
      <c r="C753" s="55"/>
      <c r="D753" s="55"/>
      <c r="E753" s="56"/>
      <c r="F753" s="56"/>
      <c r="G753" s="56"/>
      <c r="H753" s="56"/>
      <c r="I753" s="56"/>
      <c r="J753" s="56"/>
      <c r="K753" s="56"/>
      <c r="L753" s="56"/>
      <c r="M753" s="56"/>
      <c r="N753" s="56"/>
      <c r="O753" s="56"/>
      <c r="P753" s="56"/>
      <c r="Q753" s="56"/>
      <c r="R753" s="56"/>
      <c r="S753" s="56"/>
      <c r="T753" s="56"/>
      <c r="U753" s="56"/>
      <c r="V753" s="56"/>
      <c r="W753" s="56"/>
      <c r="X753" s="56"/>
      <c r="Y753" s="56"/>
    </row>
    <row r="754" spans="1:25" ht="15.75" customHeight="1">
      <c r="A754" s="55"/>
      <c r="B754" s="56"/>
      <c r="C754" s="55"/>
      <c r="D754" s="55"/>
      <c r="E754" s="56"/>
      <c r="F754" s="56"/>
      <c r="G754" s="56"/>
      <c r="H754" s="56"/>
      <c r="I754" s="56"/>
      <c r="J754" s="56"/>
      <c r="K754" s="56"/>
      <c r="L754" s="56"/>
      <c r="M754" s="56"/>
      <c r="N754" s="56"/>
      <c r="O754" s="56"/>
      <c r="P754" s="56"/>
      <c r="Q754" s="56"/>
      <c r="R754" s="56"/>
      <c r="S754" s="56"/>
      <c r="T754" s="56"/>
      <c r="U754" s="56"/>
      <c r="V754" s="56"/>
      <c r="W754" s="56"/>
      <c r="X754" s="56"/>
      <c r="Y754" s="56"/>
    </row>
    <row r="755" spans="1:25" ht="15.75" customHeight="1">
      <c r="A755" s="55"/>
      <c r="B755" s="56"/>
      <c r="C755" s="55"/>
      <c r="D755" s="55"/>
      <c r="E755" s="56"/>
      <c r="F755" s="56"/>
      <c r="G755" s="56"/>
      <c r="H755" s="56"/>
      <c r="I755" s="56"/>
      <c r="J755" s="56"/>
      <c r="K755" s="56"/>
      <c r="L755" s="56"/>
      <c r="M755" s="56"/>
      <c r="N755" s="56"/>
      <c r="O755" s="56"/>
      <c r="P755" s="56"/>
      <c r="Q755" s="56"/>
      <c r="R755" s="56"/>
      <c r="S755" s="56"/>
      <c r="T755" s="56"/>
      <c r="U755" s="56"/>
      <c r="V755" s="56"/>
      <c r="W755" s="56"/>
      <c r="X755" s="56"/>
      <c r="Y755" s="56"/>
    </row>
    <row r="756" spans="1:25" ht="15.75" customHeight="1">
      <c r="A756" s="55"/>
      <c r="B756" s="56"/>
      <c r="C756" s="55"/>
      <c r="D756" s="55"/>
      <c r="E756" s="56"/>
      <c r="F756" s="56"/>
      <c r="G756" s="56"/>
      <c r="H756" s="56"/>
      <c r="I756" s="56"/>
      <c r="J756" s="56"/>
      <c r="K756" s="56"/>
      <c r="L756" s="56"/>
      <c r="M756" s="56"/>
      <c r="N756" s="56"/>
      <c r="O756" s="56"/>
      <c r="P756" s="56"/>
      <c r="Q756" s="56"/>
      <c r="R756" s="56"/>
      <c r="S756" s="56"/>
      <c r="T756" s="56"/>
      <c r="U756" s="56"/>
      <c r="V756" s="56"/>
      <c r="W756" s="56"/>
      <c r="X756" s="56"/>
      <c r="Y756" s="56"/>
    </row>
    <row r="757" spans="1:25" ht="15.75" customHeight="1">
      <c r="A757" s="55"/>
      <c r="B757" s="56"/>
      <c r="C757" s="55"/>
      <c r="D757" s="55"/>
      <c r="E757" s="56"/>
      <c r="F757" s="56"/>
      <c r="G757" s="56"/>
      <c r="H757" s="56"/>
      <c r="I757" s="56"/>
      <c r="J757" s="56"/>
      <c r="K757" s="56"/>
      <c r="L757" s="56"/>
      <c r="M757" s="56"/>
      <c r="N757" s="56"/>
      <c r="O757" s="56"/>
      <c r="P757" s="56"/>
      <c r="Q757" s="56"/>
      <c r="R757" s="56"/>
      <c r="S757" s="56"/>
      <c r="T757" s="56"/>
      <c r="U757" s="56"/>
      <c r="V757" s="56"/>
      <c r="W757" s="56"/>
      <c r="X757" s="56"/>
      <c r="Y757" s="56"/>
    </row>
    <row r="758" spans="1:25" ht="15.75" customHeight="1">
      <c r="A758" s="55"/>
      <c r="B758" s="56"/>
      <c r="C758" s="55"/>
      <c r="D758" s="55"/>
      <c r="E758" s="56"/>
      <c r="F758" s="56"/>
      <c r="G758" s="56"/>
      <c r="H758" s="56"/>
      <c r="I758" s="56"/>
      <c r="J758" s="56"/>
      <c r="K758" s="56"/>
      <c r="L758" s="56"/>
      <c r="M758" s="56"/>
      <c r="N758" s="56"/>
      <c r="O758" s="56"/>
      <c r="P758" s="56"/>
      <c r="Q758" s="56"/>
      <c r="R758" s="56"/>
      <c r="S758" s="56"/>
      <c r="T758" s="56"/>
      <c r="U758" s="56"/>
      <c r="V758" s="56"/>
      <c r="W758" s="56"/>
      <c r="X758" s="56"/>
      <c r="Y758" s="56"/>
    </row>
    <row r="759" spans="1:25" ht="15.75" customHeight="1">
      <c r="A759" s="55"/>
      <c r="B759" s="56"/>
      <c r="C759" s="55"/>
      <c r="D759" s="55"/>
      <c r="E759" s="56"/>
      <c r="F759" s="56"/>
      <c r="G759" s="56"/>
      <c r="H759" s="56"/>
      <c r="I759" s="56"/>
      <c r="J759" s="56"/>
      <c r="K759" s="56"/>
      <c r="L759" s="56"/>
      <c r="M759" s="56"/>
      <c r="N759" s="56"/>
      <c r="O759" s="56"/>
      <c r="P759" s="56"/>
      <c r="Q759" s="56"/>
      <c r="R759" s="56"/>
      <c r="S759" s="56"/>
      <c r="T759" s="56"/>
      <c r="U759" s="56"/>
      <c r="V759" s="56"/>
      <c r="W759" s="56"/>
      <c r="X759" s="56"/>
      <c r="Y759" s="56"/>
    </row>
    <row r="760" spans="1:25" ht="15.75" customHeight="1">
      <c r="A760" s="55"/>
      <c r="B760" s="56"/>
      <c r="C760" s="55"/>
      <c r="D760" s="55"/>
      <c r="E760" s="56"/>
      <c r="F760" s="56"/>
      <c r="G760" s="56"/>
      <c r="H760" s="56"/>
      <c r="I760" s="56"/>
      <c r="J760" s="56"/>
      <c r="K760" s="56"/>
      <c r="L760" s="56"/>
      <c r="M760" s="56"/>
      <c r="N760" s="56"/>
      <c r="O760" s="56"/>
      <c r="P760" s="56"/>
      <c r="Q760" s="56"/>
      <c r="R760" s="56"/>
      <c r="S760" s="56"/>
      <c r="T760" s="56"/>
      <c r="U760" s="56"/>
      <c r="V760" s="56"/>
      <c r="W760" s="56"/>
      <c r="X760" s="56"/>
      <c r="Y760" s="56"/>
    </row>
    <row r="761" spans="1:25" ht="15.75" customHeight="1">
      <c r="A761" s="55"/>
      <c r="B761" s="56"/>
      <c r="C761" s="55"/>
      <c r="D761" s="55"/>
      <c r="E761" s="56"/>
      <c r="F761" s="56"/>
      <c r="G761" s="56"/>
      <c r="H761" s="56"/>
      <c r="I761" s="56"/>
      <c r="J761" s="56"/>
      <c r="K761" s="56"/>
      <c r="L761" s="56"/>
      <c r="M761" s="56"/>
      <c r="N761" s="56"/>
      <c r="O761" s="56"/>
      <c r="P761" s="56"/>
      <c r="Q761" s="56"/>
      <c r="R761" s="56"/>
      <c r="S761" s="56"/>
      <c r="T761" s="56"/>
      <c r="U761" s="56"/>
      <c r="V761" s="56"/>
      <c r="W761" s="56"/>
      <c r="X761" s="56"/>
      <c r="Y761" s="56"/>
    </row>
    <row r="762" spans="1:25" ht="15.75" customHeight="1">
      <c r="A762" s="55"/>
      <c r="B762" s="56"/>
      <c r="C762" s="55"/>
      <c r="D762" s="55"/>
      <c r="E762" s="56"/>
      <c r="F762" s="56"/>
      <c r="G762" s="56"/>
      <c r="H762" s="56"/>
      <c r="I762" s="56"/>
      <c r="J762" s="56"/>
      <c r="K762" s="56"/>
      <c r="L762" s="56"/>
      <c r="M762" s="56"/>
      <c r="N762" s="56"/>
      <c r="O762" s="56"/>
      <c r="P762" s="56"/>
      <c r="Q762" s="56"/>
      <c r="R762" s="56"/>
      <c r="S762" s="56"/>
      <c r="T762" s="56"/>
      <c r="U762" s="56"/>
      <c r="V762" s="56"/>
      <c r="W762" s="56"/>
      <c r="X762" s="56"/>
      <c r="Y762" s="56"/>
    </row>
    <row r="763" spans="1:25" ht="15.75" customHeight="1">
      <c r="A763" s="55"/>
      <c r="B763" s="56"/>
      <c r="C763" s="55"/>
      <c r="D763" s="55"/>
      <c r="E763" s="56"/>
      <c r="F763" s="56"/>
      <c r="G763" s="56"/>
      <c r="H763" s="56"/>
      <c r="I763" s="56"/>
      <c r="J763" s="56"/>
      <c r="K763" s="56"/>
      <c r="L763" s="56"/>
      <c r="M763" s="56"/>
      <c r="N763" s="56"/>
      <c r="O763" s="56"/>
      <c r="P763" s="56"/>
      <c r="Q763" s="56"/>
      <c r="R763" s="56"/>
      <c r="S763" s="56"/>
      <c r="T763" s="56"/>
      <c r="U763" s="56"/>
      <c r="V763" s="56"/>
      <c r="W763" s="56"/>
      <c r="X763" s="56"/>
      <c r="Y763" s="56"/>
    </row>
    <row r="764" spans="1:25" ht="15.75" customHeight="1">
      <c r="A764" s="55"/>
      <c r="B764" s="56"/>
      <c r="C764" s="55"/>
      <c r="D764" s="55"/>
      <c r="E764" s="56"/>
      <c r="F764" s="56"/>
      <c r="G764" s="56"/>
      <c r="H764" s="56"/>
      <c r="I764" s="56"/>
      <c r="J764" s="56"/>
      <c r="K764" s="56"/>
      <c r="L764" s="56"/>
      <c r="M764" s="56"/>
      <c r="N764" s="56"/>
      <c r="O764" s="56"/>
      <c r="P764" s="56"/>
      <c r="Q764" s="56"/>
      <c r="R764" s="56"/>
      <c r="S764" s="56"/>
      <c r="T764" s="56"/>
      <c r="U764" s="56"/>
      <c r="V764" s="56"/>
      <c r="W764" s="56"/>
      <c r="X764" s="56"/>
      <c r="Y764" s="56"/>
    </row>
    <row r="765" spans="1:25" ht="15.75" customHeight="1">
      <c r="A765" s="55"/>
      <c r="B765" s="56"/>
      <c r="C765" s="55"/>
      <c r="D765" s="55"/>
      <c r="E765" s="56"/>
      <c r="F765" s="56"/>
      <c r="G765" s="56"/>
      <c r="H765" s="56"/>
      <c r="I765" s="56"/>
      <c r="J765" s="56"/>
      <c r="K765" s="56"/>
      <c r="L765" s="56"/>
      <c r="M765" s="56"/>
      <c r="N765" s="56"/>
      <c r="O765" s="56"/>
      <c r="P765" s="56"/>
      <c r="Q765" s="56"/>
      <c r="R765" s="56"/>
      <c r="S765" s="56"/>
      <c r="T765" s="56"/>
      <c r="U765" s="56"/>
      <c r="V765" s="56"/>
      <c r="W765" s="56"/>
      <c r="X765" s="56"/>
      <c r="Y765" s="56"/>
    </row>
    <row r="766" spans="1:25" ht="15.75" customHeight="1">
      <c r="A766" s="55"/>
      <c r="B766" s="56"/>
      <c r="C766" s="55"/>
      <c r="D766" s="55"/>
      <c r="E766" s="56"/>
      <c r="F766" s="56"/>
      <c r="G766" s="56"/>
      <c r="H766" s="56"/>
      <c r="I766" s="56"/>
      <c r="J766" s="56"/>
      <c r="K766" s="56"/>
      <c r="L766" s="56"/>
      <c r="M766" s="56"/>
      <c r="N766" s="56"/>
      <c r="O766" s="56"/>
      <c r="P766" s="56"/>
      <c r="Q766" s="56"/>
      <c r="R766" s="56"/>
      <c r="S766" s="56"/>
      <c r="T766" s="56"/>
      <c r="U766" s="56"/>
      <c r="V766" s="56"/>
      <c r="W766" s="56"/>
      <c r="X766" s="56"/>
      <c r="Y766" s="56"/>
    </row>
    <row r="767" spans="1:25" ht="15.75" customHeight="1">
      <c r="A767" s="55"/>
      <c r="B767" s="56"/>
      <c r="C767" s="55"/>
      <c r="D767" s="55"/>
      <c r="E767" s="56"/>
      <c r="F767" s="56"/>
      <c r="G767" s="56"/>
      <c r="H767" s="56"/>
      <c r="I767" s="56"/>
      <c r="J767" s="56"/>
      <c r="K767" s="56"/>
      <c r="L767" s="56"/>
      <c r="M767" s="56"/>
      <c r="N767" s="56"/>
      <c r="O767" s="56"/>
      <c r="P767" s="56"/>
      <c r="Q767" s="56"/>
      <c r="R767" s="56"/>
      <c r="S767" s="56"/>
      <c r="T767" s="56"/>
      <c r="U767" s="56"/>
      <c r="V767" s="56"/>
      <c r="W767" s="56"/>
      <c r="X767" s="56"/>
      <c r="Y767" s="56"/>
    </row>
    <row r="768" spans="1:25" ht="15.75" customHeight="1">
      <c r="A768" s="55"/>
      <c r="B768" s="56"/>
      <c r="C768" s="55"/>
      <c r="D768" s="55"/>
      <c r="E768" s="56"/>
      <c r="F768" s="56"/>
      <c r="G768" s="56"/>
      <c r="H768" s="56"/>
      <c r="I768" s="56"/>
      <c r="J768" s="56"/>
      <c r="K768" s="56"/>
      <c r="L768" s="56"/>
      <c r="M768" s="56"/>
      <c r="N768" s="56"/>
      <c r="O768" s="56"/>
      <c r="P768" s="56"/>
      <c r="Q768" s="56"/>
      <c r="R768" s="56"/>
      <c r="S768" s="56"/>
      <c r="T768" s="56"/>
      <c r="U768" s="56"/>
      <c r="V768" s="56"/>
      <c r="W768" s="56"/>
      <c r="X768" s="56"/>
      <c r="Y768" s="56"/>
    </row>
    <row r="769" spans="1:25" ht="15.75" customHeight="1">
      <c r="A769" s="55"/>
      <c r="B769" s="56"/>
      <c r="C769" s="55"/>
      <c r="D769" s="55"/>
      <c r="E769" s="56"/>
      <c r="F769" s="56"/>
      <c r="G769" s="56"/>
      <c r="H769" s="56"/>
      <c r="I769" s="56"/>
      <c r="J769" s="56"/>
      <c r="K769" s="56"/>
      <c r="L769" s="56"/>
      <c r="M769" s="56"/>
      <c r="N769" s="56"/>
      <c r="O769" s="56"/>
      <c r="P769" s="56"/>
      <c r="Q769" s="56"/>
      <c r="R769" s="56"/>
      <c r="S769" s="56"/>
      <c r="T769" s="56"/>
      <c r="U769" s="56"/>
      <c r="V769" s="56"/>
      <c r="W769" s="56"/>
      <c r="X769" s="56"/>
      <c r="Y769" s="56"/>
    </row>
    <row r="770" spans="1:25" ht="15.75" customHeight="1">
      <c r="A770" s="55"/>
      <c r="B770" s="56"/>
      <c r="C770" s="55"/>
      <c r="D770" s="55"/>
      <c r="E770" s="56"/>
      <c r="F770" s="56"/>
      <c r="G770" s="56"/>
      <c r="H770" s="56"/>
      <c r="I770" s="56"/>
      <c r="J770" s="56"/>
      <c r="K770" s="56"/>
      <c r="L770" s="56"/>
      <c r="M770" s="56"/>
      <c r="N770" s="56"/>
      <c r="O770" s="56"/>
      <c r="P770" s="56"/>
      <c r="Q770" s="56"/>
      <c r="R770" s="56"/>
      <c r="S770" s="56"/>
      <c r="T770" s="56"/>
      <c r="U770" s="56"/>
      <c r="V770" s="56"/>
      <c r="W770" s="56"/>
      <c r="X770" s="56"/>
      <c r="Y770" s="56"/>
    </row>
    <row r="771" spans="1:25" ht="15.75" customHeight="1">
      <c r="A771" s="55"/>
      <c r="B771" s="56"/>
      <c r="C771" s="55"/>
      <c r="D771" s="55"/>
      <c r="E771" s="56"/>
      <c r="F771" s="56"/>
      <c r="G771" s="56"/>
      <c r="H771" s="56"/>
      <c r="I771" s="56"/>
      <c r="J771" s="56"/>
      <c r="K771" s="56"/>
      <c r="L771" s="56"/>
      <c r="M771" s="56"/>
      <c r="N771" s="56"/>
      <c r="O771" s="56"/>
      <c r="P771" s="56"/>
      <c r="Q771" s="56"/>
      <c r="R771" s="56"/>
      <c r="S771" s="56"/>
      <c r="T771" s="56"/>
      <c r="U771" s="56"/>
      <c r="V771" s="56"/>
      <c r="W771" s="56"/>
      <c r="X771" s="56"/>
      <c r="Y771" s="56"/>
    </row>
    <row r="772" spans="1:25" ht="15.75" customHeight="1">
      <c r="A772" s="55"/>
      <c r="B772" s="56"/>
      <c r="C772" s="55"/>
      <c r="D772" s="55"/>
      <c r="E772" s="56"/>
      <c r="F772" s="56"/>
      <c r="G772" s="56"/>
      <c r="H772" s="56"/>
      <c r="I772" s="56"/>
      <c r="J772" s="56"/>
      <c r="K772" s="56"/>
      <c r="L772" s="56"/>
      <c r="M772" s="56"/>
      <c r="N772" s="56"/>
      <c r="O772" s="56"/>
      <c r="P772" s="56"/>
      <c r="Q772" s="56"/>
      <c r="R772" s="56"/>
      <c r="S772" s="56"/>
      <c r="T772" s="56"/>
      <c r="U772" s="56"/>
      <c r="V772" s="56"/>
      <c r="W772" s="56"/>
      <c r="X772" s="56"/>
      <c r="Y772" s="56"/>
    </row>
    <row r="773" spans="1:25" ht="15.75" customHeight="1">
      <c r="A773" s="55"/>
      <c r="B773" s="56"/>
      <c r="C773" s="55"/>
      <c r="D773" s="55"/>
      <c r="E773" s="56"/>
      <c r="F773" s="56"/>
      <c r="G773" s="56"/>
      <c r="H773" s="56"/>
      <c r="I773" s="56"/>
      <c r="J773" s="56"/>
      <c r="K773" s="56"/>
      <c r="L773" s="56"/>
      <c r="M773" s="56"/>
      <c r="N773" s="56"/>
      <c r="O773" s="56"/>
      <c r="P773" s="56"/>
      <c r="Q773" s="56"/>
      <c r="R773" s="56"/>
      <c r="S773" s="56"/>
      <c r="T773" s="56"/>
      <c r="U773" s="56"/>
      <c r="V773" s="56"/>
      <c r="W773" s="56"/>
      <c r="X773" s="56"/>
      <c r="Y773" s="56"/>
    </row>
    <row r="774" spans="1:25" ht="15.75" customHeight="1">
      <c r="A774" s="55"/>
      <c r="B774" s="56"/>
      <c r="C774" s="55"/>
      <c r="D774" s="55"/>
      <c r="E774" s="56"/>
      <c r="F774" s="56"/>
      <c r="G774" s="56"/>
      <c r="H774" s="56"/>
      <c r="I774" s="56"/>
      <c r="J774" s="56"/>
      <c r="K774" s="56"/>
      <c r="L774" s="56"/>
      <c r="M774" s="56"/>
      <c r="N774" s="56"/>
      <c r="O774" s="56"/>
      <c r="P774" s="56"/>
      <c r="Q774" s="56"/>
      <c r="R774" s="56"/>
      <c r="S774" s="56"/>
      <c r="T774" s="56"/>
      <c r="U774" s="56"/>
      <c r="V774" s="56"/>
      <c r="W774" s="56"/>
      <c r="X774" s="56"/>
      <c r="Y774" s="56"/>
    </row>
    <row r="775" spans="1:25" ht="15.75" customHeight="1">
      <c r="A775" s="55"/>
      <c r="B775" s="56"/>
      <c r="C775" s="55"/>
      <c r="D775" s="55"/>
      <c r="E775" s="56"/>
      <c r="F775" s="56"/>
      <c r="G775" s="56"/>
      <c r="H775" s="56"/>
      <c r="I775" s="56"/>
      <c r="J775" s="56"/>
      <c r="K775" s="56"/>
      <c r="L775" s="56"/>
      <c r="M775" s="56"/>
      <c r="N775" s="56"/>
      <c r="O775" s="56"/>
      <c r="P775" s="56"/>
      <c r="Q775" s="56"/>
      <c r="R775" s="56"/>
      <c r="S775" s="56"/>
      <c r="T775" s="56"/>
      <c r="U775" s="56"/>
      <c r="V775" s="56"/>
      <c r="W775" s="56"/>
      <c r="X775" s="56"/>
      <c r="Y775" s="56"/>
    </row>
    <row r="776" spans="1:25" ht="15.75" customHeight="1">
      <c r="A776" s="55"/>
      <c r="B776" s="56"/>
      <c r="C776" s="55"/>
      <c r="D776" s="55"/>
      <c r="E776" s="56"/>
      <c r="F776" s="56"/>
      <c r="G776" s="56"/>
      <c r="H776" s="56"/>
      <c r="I776" s="56"/>
      <c r="J776" s="56"/>
      <c r="K776" s="56"/>
      <c r="L776" s="56"/>
      <c r="M776" s="56"/>
      <c r="N776" s="56"/>
      <c r="O776" s="56"/>
      <c r="P776" s="56"/>
      <c r="Q776" s="56"/>
      <c r="R776" s="56"/>
      <c r="S776" s="56"/>
      <c r="T776" s="56"/>
      <c r="U776" s="56"/>
      <c r="V776" s="56"/>
      <c r="W776" s="56"/>
      <c r="X776" s="56"/>
      <c r="Y776" s="56"/>
    </row>
    <row r="777" spans="1:25" ht="15.75" customHeight="1">
      <c r="A777" s="55"/>
      <c r="B777" s="56"/>
      <c r="C777" s="55"/>
      <c r="D777" s="55"/>
      <c r="E777" s="56"/>
      <c r="F777" s="56"/>
      <c r="G777" s="56"/>
      <c r="H777" s="56"/>
      <c r="I777" s="56"/>
      <c r="J777" s="56"/>
      <c r="K777" s="56"/>
      <c r="L777" s="56"/>
      <c r="M777" s="56"/>
      <c r="N777" s="56"/>
      <c r="O777" s="56"/>
      <c r="P777" s="56"/>
      <c r="Q777" s="56"/>
      <c r="R777" s="56"/>
      <c r="S777" s="56"/>
      <c r="T777" s="56"/>
      <c r="U777" s="56"/>
      <c r="V777" s="56"/>
      <c r="W777" s="56"/>
      <c r="X777" s="56"/>
      <c r="Y777" s="56"/>
    </row>
    <row r="778" spans="1:25" ht="15.75" customHeight="1">
      <c r="A778" s="55"/>
      <c r="B778" s="56"/>
      <c r="C778" s="55"/>
      <c r="D778" s="55"/>
      <c r="E778" s="56"/>
      <c r="F778" s="56"/>
      <c r="G778" s="56"/>
      <c r="H778" s="56"/>
      <c r="I778" s="56"/>
      <c r="J778" s="56"/>
      <c r="K778" s="56"/>
      <c r="L778" s="56"/>
      <c r="M778" s="56"/>
      <c r="N778" s="56"/>
      <c r="O778" s="56"/>
      <c r="P778" s="56"/>
      <c r="Q778" s="56"/>
      <c r="R778" s="56"/>
      <c r="S778" s="56"/>
      <c r="T778" s="56"/>
      <c r="U778" s="56"/>
      <c r="V778" s="56"/>
      <c r="W778" s="56"/>
      <c r="X778" s="56"/>
      <c r="Y778" s="56"/>
    </row>
    <row r="779" spans="1:25" ht="15.75" customHeight="1">
      <c r="A779" s="55"/>
      <c r="B779" s="56"/>
      <c r="C779" s="55"/>
      <c r="D779" s="55"/>
      <c r="E779" s="56"/>
      <c r="F779" s="56"/>
      <c r="G779" s="56"/>
      <c r="H779" s="56"/>
      <c r="I779" s="56"/>
      <c r="J779" s="56"/>
      <c r="K779" s="56"/>
      <c r="L779" s="56"/>
      <c r="M779" s="56"/>
      <c r="N779" s="56"/>
      <c r="O779" s="56"/>
      <c r="P779" s="56"/>
      <c r="Q779" s="56"/>
      <c r="R779" s="56"/>
      <c r="S779" s="56"/>
      <c r="T779" s="56"/>
      <c r="U779" s="56"/>
      <c r="V779" s="56"/>
      <c r="W779" s="56"/>
      <c r="X779" s="56"/>
      <c r="Y779" s="56"/>
    </row>
    <row r="780" spans="1:25" ht="15.75" customHeight="1">
      <c r="A780" s="55"/>
      <c r="B780" s="56"/>
      <c r="C780" s="55"/>
      <c r="D780" s="55"/>
      <c r="E780" s="56"/>
      <c r="F780" s="56"/>
      <c r="G780" s="56"/>
      <c r="H780" s="56"/>
      <c r="I780" s="56"/>
      <c r="J780" s="56"/>
      <c r="K780" s="56"/>
      <c r="L780" s="56"/>
      <c r="M780" s="56"/>
      <c r="N780" s="56"/>
      <c r="O780" s="56"/>
      <c r="P780" s="56"/>
      <c r="Q780" s="56"/>
      <c r="R780" s="56"/>
      <c r="S780" s="56"/>
      <c r="T780" s="56"/>
      <c r="U780" s="56"/>
      <c r="V780" s="56"/>
      <c r="W780" s="56"/>
      <c r="X780" s="56"/>
      <c r="Y780" s="56"/>
    </row>
    <row r="781" spans="1:25" ht="15.75" customHeight="1">
      <c r="A781" s="55"/>
      <c r="B781" s="56"/>
      <c r="C781" s="55"/>
      <c r="D781" s="55"/>
      <c r="E781" s="56"/>
      <c r="F781" s="56"/>
      <c r="G781" s="56"/>
      <c r="H781" s="56"/>
      <c r="I781" s="56"/>
      <c r="J781" s="56"/>
      <c r="K781" s="56"/>
      <c r="L781" s="56"/>
      <c r="M781" s="56"/>
      <c r="N781" s="56"/>
      <c r="O781" s="56"/>
      <c r="P781" s="56"/>
      <c r="Q781" s="56"/>
      <c r="R781" s="56"/>
      <c r="S781" s="56"/>
      <c r="T781" s="56"/>
      <c r="U781" s="56"/>
      <c r="V781" s="56"/>
      <c r="W781" s="56"/>
      <c r="X781" s="56"/>
      <c r="Y781" s="56"/>
    </row>
    <row r="782" spans="1:25" ht="15.75" customHeight="1">
      <c r="A782" s="55"/>
      <c r="B782" s="56"/>
      <c r="C782" s="55"/>
      <c r="D782" s="55"/>
      <c r="E782" s="56"/>
      <c r="F782" s="56"/>
      <c r="G782" s="56"/>
      <c r="H782" s="56"/>
      <c r="I782" s="56"/>
      <c r="J782" s="56"/>
      <c r="K782" s="56"/>
      <c r="L782" s="56"/>
      <c r="M782" s="56"/>
      <c r="N782" s="56"/>
      <c r="O782" s="56"/>
      <c r="P782" s="56"/>
      <c r="Q782" s="56"/>
      <c r="R782" s="56"/>
      <c r="S782" s="56"/>
      <c r="T782" s="56"/>
      <c r="U782" s="56"/>
      <c r="V782" s="56"/>
      <c r="W782" s="56"/>
      <c r="X782" s="56"/>
      <c r="Y782" s="56"/>
    </row>
    <row r="783" spans="1:25" ht="15.75" customHeight="1">
      <c r="A783" s="55"/>
      <c r="B783" s="56"/>
      <c r="C783" s="55"/>
      <c r="D783" s="55"/>
      <c r="E783" s="56"/>
      <c r="F783" s="56"/>
      <c r="G783" s="56"/>
      <c r="H783" s="56"/>
      <c r="I783" s="56"/>
      <c r="J783" s="56"/>
      <c r="K783" s="56"/>
      <c r="L783" s="56"/>
      <c r="M783" s="56"/>
      <c r="N783" s="56"/>
      <c r="O783" s="56"/>
      <c r="P783" s="56"/>
      <c r="Q783" s="56"/>
      <c r="R783" s="56"/>
      <c r="S783" s="56"/>
      <c r="T783" s="56"/>
      <c r="U783" s="56"/>
      <c r="V783" s="56"/>
      <c r="W783" s="56"/>
      <c r="X783" s="56"/>
      <c r="Y783" s="56"/>
    </row>
    <row r="784" spans="1:25" ht="15.75" customHeight="1">
      <c r="A784" s="55"/>
      <c r="B784" s="56"/>
      <c r="C784" s="55"/>
      <c r="D784" s="55"/>
      <c r="E784" s="56"/>
      <c r="F784" s="56"/>
      <c r="G784" s="56"/>
      <c r="H784" s="56"/>
      <c r="I784" s="56"/>
      <c r="J784" s="56"/>
      <c r="K784" s="56"/>
      <c r="L784" s="56"/>
      <c r="M784" s="56"/>
      <c r="N784" s="56"/>
      <c r="O784" s="56"/>
      <c r="P784" s="56"/>
      <c r="Q784" s="56"/>
      <c r="R784" s="56"/>
      <c r="S784" s="56"/>
      <c r="T784" s="56"/>
      <c r="U784" s="56"/>
      <c r="V784" s="56"/>
      <c r="W784" s="56"/>
      <c r="X784" s="56"/>
      <c r="Y784" s="56"/>
    </row>
    <row r="785" spans="1:25" ht="15.75" customHeight="1">
      <c r="A785" s="55"/>
      <c r="B785" s="56"/>
      <c r="C785" s="55"/>
      <c r="D785" s="55"/>
      <c r="E785" s="56"/>
      <c r="F785" s="56"/>
      <c r="G785" s="56"/>
      <c r="H785" s="56"/>
      <c r="I785" s="56"/>
      <c r="J785" s="56"/>
      <c r="K785" s="56"/>
      <c r="L785" s="56"/>
      <c r="M785" s="56"/>
      <c r="N785" s="56"/>
      <c r="O785" s="56"/>
      <c r="P785" s="56"/>
      <c r="Q785" s="56"/>
      <c r="R785" s="56"/>
      <c r="S785" s="56"/>
      <c r="T785" s="56"/>
      <c r="U785" s="56"/>
      <c r="V785" s="56"/>
      <c r="W785" s="56"/>
      <c r="X785" s="56"/>
      <c r="Y785" s="56"/>
    </row>
    <row r="786" spans="1:25" ht="15.75" customHeight="1">
      <c r="A786" s="55"/>
      <c r="B786" s="56"/>
      <c r="C786" s="55"/>
      <c r="D786" s="55"/>
      <c r="E786" s="56"/>
      <c r="F786" s="56"/>
      <c r="G786" s="56"/>
      <c r="H786" s="56"/>
      <c r="I786" s="56"/>
      <c r="J786" s="56"/>
      <c r="K786" s="56"/>
      <c r="L786" s="56"/>
      <c r="M786" s="56"/>
      <c r="N786" s="56"/>
      <c r="O786" s="56"/>
      <c r="P786" s="56"/>
      <c r="Q786" s="56"/>
      <c r="R786" s="56"/>
      <c r="S786" s="56"/>
      <c r="T786" s="56"/>
      <c r="U786" s="56"/>
      <c r="V786" s="56"/>
      <c r="W786" s="56"/>
      <c r="X786" s="56"/>
      <c r="Y786" s="56"/>
    </row>
    <row r="787" spans="1:25" ht="15.75" customHeight="1">
      <c r="A787" s="55"/>
      <c r="B787" s="56"/>
      <c r="C787" s="55"/>
      <c r="D787" s="55"/>
      <c r="E787" s="56"/>
      <c r="F787" s="56"/>
      <c r="G787" s="56"/>
      <c r="H787" s="56"/>
      <c r="I787" s="56"/>
      <c r="J787" s="56"/>
      <c r="K787" s="56"/>
      <c r="L787" s="56"/>
      <c r="M787" s="56"/>
      <c r="N787" s="56"/>
      <c r="O787" s="56"/>
      <c r="P787" s="56"/>
      <c r="Q787" s="56"/>
      <c r="R787" s="56"/>
      <c r="S787" s="56"/>
      <c r="T787" s="56"/>
      <c r="U787" s="56"/>
      <c r="V787" s="56"/>
      <c r="W787" s="56"/>
      <c r="X787" s="56"/>
      <c r="Y787" s="56"/>
    </row>
    <row r="788" spans="1:25" ht="15.75" customHeight="1">
      <c r="A788" s="55"/>
      <c r="B788" s="56"/>
      <c r="C788" s="55"/>
      <c r="D788" s="55"/>
      <c r="E788" s="56"/>
      <c r="F788" s="56"/>
      <c r="G788" s="56"/>
      <c r="H788" s="56"/>
      <c r="I788" s="56"/>
      <c r="J788" s="56"/>
      <c r="K788" s="56"/>
      <c r="L788" s="56"/>
      <c r="M788" s="56"/>
      <c r="N788" s="56"/>
      <c r="O788" s="56"/>
      <c r="P788" s="56"/>
      <c r="Q788" s="56"/>
      <c r="R788" s="56"/>
      <c r="S788" s="56"/>
      <c r="T788" s="56"/>
      <c r="U788" s="56"/>
      <c r="V788" s="56"/>
      <c r="W788" s="56"/>
      <c r="X788" s="56"/>
      <c r="Y788" s="56"/>
    </row>
    <row r="789" spans="1:25" ht="15.75" customHeight="1">
      <c r="A789" s="55"/>
      <c r="B789" s="56"/>
      <c r="C789" s="55"/>
      <c r="D789" s="55"/>
      <c r="E789" s="56"/>
      <c r="F789" s="56"/>
      <c r="G789" s="56"/>
      <c r="H789" s="56"/>
      <c r="I789" s="56"/>
      <c r="J789" s="56"/>
      <c r="K789" s="56"/>
      <c r="L789" s="56"/>
      <c r="M789" s="56"/>
      <c r="N789" s="56"/>
      <c r="O789" s="56"/>
      <c r="P789" s="56"/>
      <c r="Q789" s="56"/>
      <c r="R789" s="56"/>
      <c r="S789" s="56"/>
      <c r="T789" s="56"/>
      <c r="U789" s="56"/>
      <c r="V789" s="56"/>
      <c r="W789" s="56"/>
      <c r="X789" s="56"/>
      <c r="Y789" s="56"/>
    </row>
    <row r="790" spans="1:25" ht="15.75" customHeight="1">
      <c r="A790" s="55"/>
      <c r="B790" s="56"/>
      <c r="C790" s="55"/>
      <c r="D790" s="55"/>
      <c r="E790" s="56"/>
      <c r="F790" s="56"/>
      <c r="G790" s="56"/>
      <c r="H790" s="56"/>
      <c r="I790" s="56"/>
      <c r="J790" s="56"/>
      <c r="K790" s="56"/>
      <c r="L790" s="56"/>
      <c r="M790" s="56"/>
      <c r="N790" s="56"/>
      <c r="O790" s="56"/>
      <c r="P790" s="56"/>
      <c r="Q790" s="56"/>
      <c r="R790" s="56"/>
      <c r="S790" s="56"/>
      <c r="T790" s="56"/>
      <c r="U790" s="56"/>
      <c r="V790" s="56"/>
      <c r="W790" s="56"/>
      <c r="X790" s="56"/>
      <c r="Y790" s="56"/>
    </row>
    <row r="791" spans="1:25" ht="15.75" customHeight="1">
      <c r="A791" s="55"/>
      <c r="B791" s="56"/>
      <c r="C791" s="55"/>
      <c r="D791" s="55"/>
      <c r="E791" s="56"/>
      <c r="F791" s="56"/>
      <c r="G791" s="56"/>
      <c r="H791" s="56"/>
      <c r="I791" s="56"/>
      <c r="J791" s="56"/>
      <c r="K791" s="56"/>
      <c r="L791" s="56"/>
      <c r="M791" s="56"/>
      <c r="N791" s="56"/>
      <c r="O791" s="56"/>
      <c r="P791" s="56"/>
      <c r="Q791" s="56"/>
      <c r="R791" s="56"/>
      <c r="S791" s="56"/>
      <c r="T791" s="56"/>
      <c r="U791" s="56"/>
      <c r="V791" s="56"/>
      <c r="W791" s="56"/>
      <c r="X791" s="56"/>
      <c r="Y791" s="56"/>
    </row>
    <row r="792" spans="1:25" ht="15.75" customHeight="1">
      <c r="A792" s="55"/>
      <c r="B792" s="56"/>
      <c r="C792" s="55"/>
      <c r="D792" s="55"/>
      <c r="E792" s="56"/>
      <c r="F792" s="56"/>
      <c r="G792" s="56"/>
      <c r="H792" s="56"/>
      <c r="I792" s="56"/>
      <c r="J792" s="56"/>
      <c r="K792" s="56"/>
      <c r="L792" s="56"/>
      <c r="M792" s="56"/>
      <c r="N792" s="56"/>
      <c r="O792" s="56"/>
      <c r="P792" s="56"/>
      <c r="Q792" s="56"/>
      <c r="R792" s="56"/>
      <c r="S792" s="56"/>
      <c r="T792" s="56"/>
      <c r="U792" s="56"/>
      <c r="V792" s="56"/>
      <c r="W792" s="56"/>
      <c r="X792" s="56"/>
      <c r="Y792" s="56"/>
    </row>
    <row r="793" spans="1:25" ht="15.75" customHeight="1">
      <c r="A793" s="55"/>
      <c r="B793" s="56"/>
      <c r="C793" s="55"/>
      <c r="D793" s="55"/>
      <c r="E793" s="56"/>
      <c r="F793" s="56"/>
      <c r="G793" s="56"/>
      <c r="H793" s="56"/>
      <c r="I793" s="56"/>
      <c r="J793" s="56"/>
      <c r="K793" s="56"/>
      <c r="L793" s="56"/>
      <c r="M793" s="56"/>
      <c r="N793" s="56"/>
      <c r="O793" s="56"/>
      <c r="P793" s="56"/>
      <c r="Q793" s="56"/>
      <c r="R793" s="56"/>
      <c r="S793" s="56"/>
      <c r="T793" s="56"/>
      <c r="U793" s="56"/>
      <c r="V793" s="56"/>
      <c r="W793" s="56"/>
      <c r="X793" s="56"/>
      <c r="Y793" s="56"/>
    </row>
    <row r="794" spans="1:25" ht="15.75" customHeight="1">
      <c r="A794" s="55"/>
      <c r="B794" s="56"/>
      <c r="C794" s="55"/>
      <c r="D794" s="55"/>
      <c r="E794" s="56"/>
      <c r="F794" s="56"/>
      <c r="G794" s="56"/>
      <c r="H794" s="56"/>
      <c r="I794" s="56"/>
      <c r="J794" s="56"/>
      <c r="K794" s="56"/>
      <c r="L794" s="56"/>
      <c r="M794" s="56"/>
      <c r="N794" s="56"/>
      <c r="O794" s="56"/>
      <c r="P794" s="56"/>
      <c r="Q794" s="56"/>
      <c r="R794" s="56"/>
      <c r="S794" s="56"/>
      <c r="T794" s="56"/>
      <c r="U794" s="56"/>
      <c r="V794" s="56"/>
      <c r="W794" s="56"/>
      <c r="X794" s="56"/>
      <c r="Y794" s="56"/>
    </row>
    <row r="795" spans="1:25" ht="15.75" customHeight="1">
      <c r="A795" s="55"/>
      <c r="B795" s="56"/>
      <c r="C795" s="55"/>
      <c r="D795" s="55"/>
      <c r="E795" s="56"/>
      <c r="F795" s="56"/>
      <c r="G795" s="56"/>
      <c r="H795" s="56"/>
      <c r="I795" s="56"/>
      <c r="J795" s="56"/>
      <c r="K795" s="56"/>
      <c r="L795" s="56"/>
      <c r="M795" s="56"/>
      <c r="N795" s="56"/>
      <c r="O795" s="56"/>
      <c r="P795" s="56"/>
      <c r="Q795" s="56"/>
      <c r="R795" s="56"/>
      <c r="S795" s="56"/>
      <c r="T795" s="56"/>
      <c r="U795" s="56"/>
      <c r="V795" s="56"/>
      <c r="W795" s="56"/>
      <c r="X795" s="56"/>
      <c r="Y795" s="56"/>
    </row>
    <row r="796" spans="1:25" ht="15.75" customHeight="1">
      <c r="A796" s="55"/>
      <c r="B796" s="56"/>
      <c r="C796" s="55"/>
      <c r="D796" s="55"/>
      <c r="E796" s="56"/>
      <c r="F796" s="56"/>
      <c r="G796" s="56"/>
      <c r="H796" s="56"/>
      <c r="I796" s="56"/>
      <c r="J796" s="56"/>
      <c r="K796" s="56"/>
      <c r="L796" s="56"/>
      <c r="M796" s="56"/>
      <c r="N796" s="56"/>
      <c r="O796" s="56"/>
      <c r="P796" s="56"/>
      <c r="Q796" s="56"/>
      <c r="R796" s="56"/>
      <c r="S796" s="56"/>
      <c r="T796" s="56"/>
      <c r="U796" s="56"/>
      <c r="V796" s="56"/>
      <c r="W796" s="56"/>
      <c r="X796" s="56"/>
      <c r="Y796" s="56"/>
    </row>
    <row r="797" spans="1:25" ht="15.75" customHeight="1">
      <c r="A797" s="55"/>
      <c r="B797" s="56"/>
      <c r="C797" s="55"/>
      <c r="D797" s="55"/>
      <c r="E797" s="56"/>
      <c r="F797" s="56"/>
      <c r="G797" s="56"/>
      <c r="H797" s="56"/>
      <c r="I797" s="56"/>
      <c r="J797" s="56"/>
      <c r="K797" s="56"/>
      <c r="L797" s="56"/>
      <c r="M797" s="56"/>
      <c r="N797" s="56"/>
      <c r="O797" s="56"/>
      <c r="P797" s="56"/>
      <c r="Q797" s="56"/>
      <c r="R797" s="56"/>
      <c r="S797" s="56"/>
      <c r="T797" s="56"/>
      <c r="U797" s="56"/>
      <c r="V797" s="56"/>
      <c r="W797" s="56"/>
      <c r="X797" s="56"/>
      <c r="Y797" s="56"/>
    </row>
    <row r="798" spans="1:25" ht="15.75" customHeight="1">
      <c r="A798" s="55"/>
      <c r="B798" s="56"/>
      <c r="C798" s="55"/>
      <c r="D798" s="55"/>
      <c r="E798" s="56"/>
      <c r="F798" s="56"/>
      <c r="G798" s="56"/>
      <c r="H798" s="56"/>
      <c r="I798" s="56"/>
      <c r="J798" s="56"/>
      <c r="K798" s="56"/>
      <c r="L798" s="56"/>
      <c r="M798" s="56"/>
      <c r="N798" s="56"/>
      <c r="O798" s="56"/>
      <c r="P798" s="56"/>
      <c r="Q798" s="56"/>
      <c r="R798" s="56"/>
      <c r="S798" s="56"/>
      <c r="T798" s="56"/>
      <c r="U798" s="56"/>
      <c r="V798" s="56"/>
      <c r="W798" s="56"/>
      <c r="X798" s="56"/>
      <c r="Y798" s="56"/>
    </row>
    <row r="799" spans="1:25" ht="15.75" customHeight="1">
      <c r="A799" s="55"/>
      <c r="B799" s="56"/>
      <c r="C799" s="55"/>
      <c r="D799" s="55"/>
      <c r="E799" s="56"/>
      <c r="F799" s="56"/>
      <c r="G799" s="56"/>
      <c r="H799" s="56"/>
      <c r="I799" s="56"/>
      <c r="J799" s="56"/>
      <c r="K799" s="56"/>
      <c r="L799" s="56"/>
      <c r="M799" s="56"/>
      <c r="N799" s="56"/>
      <c r="O799" s="56"/>
      <c r="P799" s="56"/>
      <c r="Q799" s="56"/>
      <c r="R799" s="56"/>
      <c r="S799" s="56"/>
      <c r="T799" s="56"/>
      <c r="U799" s="56"/>
      <c r="V799" s="56"/>
      <c r="W799" s="56"/>
      <c r="X799" s="56"/>
      <c r="Y799" s="56"/>
    </row>
    <row r="800" spans="1:25" ht="15.75" customHeight="1">
      <c r="A800" s="55"/>
      <c r="B800" s="56"/>
      <c r="C800" s="55"/>
      <c r="D800" s="55"/>
      <c r="E800" s="56"/>
      <c r="F800" s="56"/>
      <c r="G800" s="56"/>
      <c r="H800" s="56"/>
      <c r="I800" s="56"/>
      <c r="J800" s="56"/>
      <c r="K800" s="56"/>
      <c r="L800" s="56"/>
      <c r="M800" s="56"/>
      <c r="N800" s="56"/>
      <c r="O800" s="56"/>
      <c r="P800" s="56"/>
      <c r="Q800" s="56"/>
      <c r="R800" s="56"/>
      <c r="S800" s="56"/>
      <c r="T800" s="56"/>
      <c r="U800" s="56"/>
      <c r="V800" s="56"/>
      <c r="W800" s="56"/>
      <c r="X800" s="56"/>
      <c r="Y800" s="56"/>
    </row>
    <row r="801" spans="1:25" ht="15.75" customHeight="1">
      <c r="A801" s="55"/>
      <c r="B801" s="56"/>
      <c r="C801" s="55"/>
      <c r="D801" s="55"/>
      <c r="E801" s="56"/>
      <c r="F801" s="56"/>
      <c r="G801" s="56"/>
      <c r="H801" s="56"/>
      <c r="I801" s="56"/>
      <c r="J801" s="56"/>
      <c r="K801" s="56"/>
      <c r="L801" s="56"/>
      <c r="M801" s="56"/>
      <c r="N801" s="56"/>
      <c r="O801" s="56"/>
      <c r="P801" s="56"/>
      <c r="Q801" s="56"/>
      <c r="R801" s="56"/>
      <c r="S801" s="56"/>
      <c r="T801" s="56"/>
      <c r="U801" s="56"/>
      <c r="V801" s="56"/>
      <c r="W801" s="56"/>
      <c r="X801" s="56"/>
      <c r="Y801" s="56"/>
    </row>
    <row r="802" spans="1:25" ht="15.75" customHeight="1">
      <c r="A802" s="55"/>
      <c r="B802" s="56"/>
      <c r="C802" s="55"/>
      <c r="D802" s="55"/>
      <c r="E802" s="56"/>
      <c r="F802" s="56"/>
      <c r="G802" s="56"/>
      <c r="H802" s="56"/>
      <c r="I802" s="56"/>
      <c r="J802" s="56"/>
      <c r="K802" s="56"/>
      <c r="L802" s="56"/>
      <c r="M802" s="56"/>
      <c r="N802" s="56"/>
      <c r="O802" s="56"/>
      <c r="P802" s="56"/>
      <c r="Q802" s="56"/>
      <c r="R802" s="56"/>
      <c r="S802" s="56"/>
      <c r="T802" s="56"/>
      <c r="U802" s="56"/>
      <c r="V802" s="56"/>
      <c r="W802" s="56"/>
      <c r="X802" s="56"/>
      <c r="Y802" s="56"/>
    </row>
    <row r="803" spans="1:25" ht="15.75" customHeight="1">
      <c r="A803" s="55"/>
      <c r="B803" s="56"/>
      <c r="C803" s="55"/>
      <c r="D803" s="55"/>
      <c r="E803" s="56"/>
      <c r="F803" s="56"/>
      <c r="G803" s="56"/>
      <c r="H803" s="56"/>
      <c r="I803" s="56"/>
      <c r="J803" s="56"/>
      <c r="K803" s="56"/>
      <c r="L803" s="56"/>
      <c r="M803" s="56"/>
      <c r="N803" s="56"/>
      <c r="O803" s="56"/>
      <c r="P803" s="56"/>
      <c r="Q803" s="56"/>
      <c r="R803" s="56"/>
      <c r="S803" s="56"/>
      <c r="T803" s="56"/>
      <c r="U803" s="56"/>
      <c r="V803" s="56"/>
      <c r="W803" s="56"/>
      <c r="X803" s="56"/>
      <c r="Y803" s="56"/>
    </row>
    <row r="804" spans="1:25" ht="15.75" customHeight="1">
      <c r="A804" s="55"/>
      <c r="B804" s="56"/>
      <c r="C804" s="55"/>
      <c r="D804" s="55"/>
      <c r="E804" s="56"/>
      <c r="F804" s="56"/>
      <c r="G804" s="56"/>
      <c r="H804" s="56"/>
      <c r="I804" s="56"/>
      <c r="J804" s="56"/>
      <c r="K804" s="56"/>
      <c r="L804" s="56"/>
      <c r="M804" s="56"/>
      <c r="N804" s="56"/>
      <c r="O804" s="56"/>
      <c r="P804" s="56"/>
      <c r="Q804" s="56"/>
      <c r="R804" s="56"/>
      <c r="S804" s="56"/>
      <c r="T804" s="56"/>
      <c r="U804" s="56"/>
      <c r="V804" s="56"/>
      <c r="W804" s="56"/>
      <c r="X804" s="56"/>
      <c r="Y804" s="56"/>
    </row>
    <row r="805" spans="1:25" ht="15.75" customHeight="1">
      <c r="A805" s="55"/>
      <c r="B805" s="56"/>
      <c r="C805" s="55"/>
      <c r="D805" s="55"/>
      <c r="E805" s="56"/>
      <c r="F805" s="56"/>
      <c r="G805" s="56"/>
      <c r="H805" s="56"/>
      <c r="I805" s="56"/>
      <c r="J805" s="56"/>
      <c r="K805" s="56"/>
      <c r="L805" s="56"/>
      <c r="M805" s="56"/>
      <c r="N805" s="56"/>
      <c r="O805" s="56"/>
      <c r="P805" s="56"/>
      <c r="Q805" s="56"/>
      <c r="R805" s="56"/>
      <c r="S805" s="56"/>
      <c r="T805" s="56"/>
      <c r="U805" s="56"/>
      <c r="V805" s="56"/>
      <c r="W805" s="56"/>
      <c r="X805" s="56"/>
      <c r="Y805" s="56"/>
    </row>
    <row r="806" spans="1:25" ht="15.75" customHeight="1">
      <c r="A806" s="55"/>
      <c r="B806" s="56"/>
      <c r="C806" s="55"/>
      <c r="D806" s="55"/>
      <c r="E806" s="56"/>
      <c r="F806" s="56"/>
      <c r="G806" s="56"/>
      <c r="H806" s="56"/>
      <c r="I806" s="56"/>
      <c r="J806" s="56"/>
      <c r="K806" s="56"/>
      <c r="L806" s="56"/>
      <c r="M806" s="56"/>
      <c r="N806" s="56"/>
      <c r="O806" s="56"/>
      <c r="P806" s="56"/>
      <c r="Q806" s="56"/>
      <c r="R806" s="56"/>
      <c r="S806" s="56"/>
      <c r="T806" s="56"/>
      <c r="U806" s="56"/>
      <c r="V806" s="56"/>
      <c r="W806" s="56"/>
      <c r="X806" s="56"/>
      <c r="Y806" s="56"/>
    </row>
    <row r="807" spans="1:25" ht="15.75" customHeight="1">
      <c r="A807" s="55"/>
      <c r="B807" s="56"/>
      <c r="C807" s="55"/>
      <c r="D807" s="55"/>
      <c r="E807" s="56"/>
      <c r="F807" s="56"/>
      <c r="G807" s="56"/>
      <c r="H807" s="56"/>
      <c r="I807" s="56"/>
      <c r="J807" s="56"/>
      <c r="K807" s="56"/>
      <c r="L807" s="56"/>
      <c r="M807" s="56"/>
      <c r="N807" s="56"/>
      <c r="O807" s="56"/>
      <c r="P807" s="56"/>
      <c r="Q807" s="56"/>
      <c r="R807" s="56"/>
      <c r="S807" s="56"/>
      <c r="T807" s="56"/>
      <c r="U807" s="56"/>
      <c r="V807" s="56"/>
      <c r="W807" s="56"/>
      <c r="X807" s="56"/>
      <c r="Y807" s="56"/>
    </row>
    <row r="808" spans="1:25" ht="15.75" customHeight="1">
      <c r="A808" s="55"/>
      <c r="B808" s="56"/>
      <c r="C808" s="55"/>
      <c r="D808" s="55"/>
      <c r="E808" s="56"/>
      <c r="F808" s="56"/>
      <c r="G808" s="56"/>
      <c r="H808" s="56"/>
      <c r="I808" s="56"/>
      <c r="J808" s="56"/>
      <c r="K808" s="56"/>
      <c r="L808" s="56"/>
      <c r="M808" s="56"/>
      <c r="N808" s="56"/>
      <c r="O808" s="56"/>
      <c r="P808" s="56"/>
      <c r="Q808" s="56"/>
      <c r="R808" s="56"/>
      <c r="S808" s="56"/>
      <c r="T808" s="56"/>
      <c r="U808" s="56"/>
      <c r="V808" s="56"/>
      <c r="W808" s="56"/>
      <c r="X808" s="56"/>
      <c r="Y808" s="56"/>
    </row>
    <row r="809" spans="1:25" ht="15.75" customHeight="1">
      <c r="A809" s="55"/>
      <c r="B809" s="56"/>
      <c r="C809" s="55"/>
      <c r="D809" s="55"/>
      <c r="E809" s="56"/>
      <c r="F809" s="56"/>
      <c r="G809" s="56"/>
      <c r="H809" s="56"/>
      <c r="I809" s="56"/>
      <c r="J809" s="56"/>
      <c r="K809" s="56"/>
      <c r="L809" s="56"/>
      <c r="M809" s="56"/>
      <c r="N809" s="56"/>
      <c r="O809" s="56"/>
      <c r="P809" s="56"/>
      <c r="Q809" s="56"/>
      <c r="R809" s="56"/>
      <c r="S809" s="56"/>
      <c r="T809" s="56"/>
      <c r="U809" s="56"/>
      <c r="V809" s="56"/>
      <c r="W809" s="56"/>
      <c r="X809" s="56"/>
      <c r="Y809" s="56"/>
    </row>
    <row r="810" spans="1:25" ht="15.75" customHeight="1">
      <c r="A810" s="55"/>
      <c r="B810" s="56"/>
      <c r="C810" s="55"/>
      <c r="D810" s="55"/>
      <c r="E810" s="56"/>
      <c r="F810" s="56"/>
      <c r="G810" s="56"/>
      <c r="H810" s="56"/>
      <c r="I810" s="56"/>
      <c r="J810" s="56"/>
      <c r="K810" s="56"/>
      <c r="L810" s="56"/>
      <c r="M810" s="56"/>
      <c r="N810" s="56"/>
      <c r="O810" s="56"/>
      <c r="P810" s="56"/>
      <c r="Q810" s="56"/>
      <c r="R810" s="56"/>
      <c r="S810" s="56"/>
      <c r="T810" s="56"/>
      <c r="U810" s="56"/>
      <c r="V810" s="56"/>
      <c r="W810" s="56"/>
      <c r="X810" s="56"/>
      <c r="Y810" s="56"/>
    </row>
    <row r="811" spans="1:25" ht="15.75" customHeight="1">
      <c r="A811" s="55"/>
      <c r="B811" s="56"/>
      <c r="C811" s="55"/>
      <c r="D811" s="55"/>
      <c r="E811" s="56"/>
      <c r="F811" s="56"/>
      <c r="G811" s="56"/>
      <c r="H811" s="56"/>
      <c r="I811" s="56"/>
      <c r="J811" s="56"/>
      <c r="K811" s="56"/>
      <c r="L811" s="56"/>
      <c r="M811" s="56"/>
      <c r="N811" s="56"/>
      <c r="O811" s="56"/>
      <c r="P811" s="56"/>
      <c r="Q811" s="56"/>
      <c r="R811" s="56"/>
      <c r="S811" s="56"/>
      <c r="T811" s="56"/>
      <c r="U811" s="56"/>
      <c r="V811" s="56"/>
      <c r="W811" s="56"/>
      <c r="X811" s="56"/>
      <c r="Y811" s="56"/>
    </row>
    <row r="812" spans="1:25" ht="15.75" customHeight="1">
      <c r="A812" s="55"/>
      <c r="B812" s="56"/>
      <c r="C812" s="55"/>
      <c r="D812" s="55"/>
      <c r="E812" s="56"/>
      <c r="F812" s="56"/>
      <c r="G812" s="56"/>
      <c r="H812" s="56"/>
      <c r="I812" s="56"/>
      <c r="J812" s="56"/>
      <c r="K812" s="56"/>
      <c r="L812" s="56"/>
      <c r="M812" s="56"/>
      <c r="N812" s="56"/>
      <c r="O812" s="56"/>
      <c r="P812" s="56"/>
      <c r="Q812" s="56"/>
      <c r="R812" s="56"/>
      <c r="S812" s="56"/>
      <c r="T812" s="56"/>
      <c r="U812" s="56"/>
      <c r="V812" s="56"/>
      <c r="W812" s="56"/>
      <c r="X812" s="56"/>
      <c r="Y812" s="56"/>
    </row>
    <row r="813" spans="1:25" ht="15.75" customHeight="1">
      <c r="A813" s="55"/>
      <c r="B813" s="56"/>
      <c r="C813" s="55"/>
      <c r="D813" s="55"/>
      <c r="E813" s="56"/>
      <c r="F813" s="56"/>
      <c r="G813" s="56"/>
      <c r="H813" s="56"/>
      <c r="I813" s="56"/>
      <c r="J813" s="56"/>
      <c r="K813" s="56"/>
      <c r="L813" s="56"/>
      <c r="M813" s="56"/>
      <c r="N813" s="56"/>
      <c r="O813" s="56"/>
      <c r="P813" s="56"/>
      <c r="Q813" s="56"/>
      <c r="R813" s="56"/>
      <c r="S813" s="56"/>
      <c r="T813" s="56"/>
      <c r="U813" s="56"/>
      <c r="V813" s="56"/>
      <c r="W813" s="56"/>
      <c r="X813" s="56"/>
      <c r="Y813" s="56"/>
    </row>
    <row r="814" spans="1:25" ht="15.75" customHeight="1">
      <c r="A814" s="55"/>
      <c r="B814" s="56"/>
      <c r="C814" s="55"/>
      <c r="D814" s="55"/>
      <c r="E814" s="56"/>
      <c r="F814" s="56"/>
      <c r="G814" s="56"/>
      <c r="H814" s="56"/>
      <c r="I814" s="56"/>
      <c r="J814" s="56"/>
      <c r="K814" s="56"/>
      <c r="L814" s="56"/>
      <c r="M814" s="56"/>
      <c r="N814" s="56"/>
      <c r="O814" s="56"/>
      <c r="P814" s="56"/>
      <c r="Q814" s="56"/>
      <c r="R814" s="56"/>
      <c r="S814" s="56"/>
      <c r="T814" s="56"/>
      <c r="U814" s="56"/>
      <c r="V814" s="56"/>
      <c r="W814" s="56"/>
      <c r="X814" s="56"/>
      <c r="Y814" s="56"/>
    </row>
    <row r="815" spans="1:25" ht="15.75" customHeight="1">
      <c r="A815" s="55"/>
      <c r="B815" s="56"/>
      <c r="C815" s="55"/>
      <c r="D815" s="55"/>
      <c r="E815" s="56"/>
      <c r="F815" s="56"/>
      <c r="G815" s="56"/>
      <c r="H815" s="56"/>
      <c r="I815" s="56"/>
      <c r="J815" s="56"/>
      <c r="K815" s="56"/>
      <c r="L815" s="56"/>
      <c r="M815" s="56"/>
      <c r="N815" s="56"/>
      <c r="O815" s="56"/>
      <c r="P815" s="56"/>
      <c r="Q815" s="56"/>
      <c r="R815" s="56"/>
      <c r="S815" s="56"/>
      <c r="T815" s="56"/>
      <c r="U815" s="56"/>
      <c r="V815" s="56"/>
      <c r="W815" s="56"/>
      <c r="X815" s="56"/>
      <c r="Y815" s="56"/>
    </row>
    <row r="816" spans="1:25" ht="15.75" customHeight="1">
      <c r="A816" s="55"/>
      <c r="B816" s="56"/>
      <c r="C816" s="55"/>
      <c r="D816" s="55"/>
      <c r="E816" s="56"/>
      <c r="F816" s="56"/>
      <c r="G816" s="56"/>
      <c r="H816" s="56"/>
      <c r="I816" s="56"/>
      <c r="J816" s="56"/>
      <c r="K816" s="56"/>
      <c r="L816" s="56"/>
      <c r="M816" s="56"/>
      <c r="N816" s="56"/>
      <c r="O816" s="56"/>
      <c r="P816" s="56"/>
      <c r="Q816" s="56"/>
      <c r="R816" s="56"/>
      <c r="S816" s="56"/>
      <c r="T816" s="56"/>
      <c r="U816" s="56"/>
      <c r="V816" s="56"/>
      <c r="W816" s="56"/>
      <c r="X816" s="56"/>
      <c r="Y816" s="56"/>
    </row>
    <row r="817" spans="1:25" ht="15.75" customHeight="1">
      <c r="A817" s="55"/>
      <c r="B817" s="56"/>
      <c r="C817" s="55"/>
      <c r="D817" s="55"/>
      <c r="E817" s="56"/>
      <c r="F817" s="56"/>
      <c r="G817" s="56"/>
      <c r="H817" s="56"/>
      <c r="I817" s="56"/>
      <c r="J817" s="56"/>
      <c r="K817" s="56"/>
      <c r="L817" s="56"/>
      <c r="M817" s="56"/>
      <c r="N817" s="56"/>
      <c r="O817" s="56"/>
      <c r="P817" s="56"/>
      <c r="Q817" s="56"/>
      <c r="R817" s="56"/>
      <c r="S817" s="56"/>
      <c r="T817" s="56"/>
      <c r="U817" s="56"/>
      <c r="V817" s="56"/>
      <c r="W817" s="56"/>
      <c r="X817" s="56"/>
      <c r="Y817" s="56"/>
    </row>
    <row r="818" spans="1:25" ht="15.75" customHeight="1">
      <c r="A818" s="55"/>
      <c r="B818" s="56"/>
      <c r="C818" s="55"/>
      <c r="D818" s="55"/>
      <c r="E818" s="56"/>
      <c r="F818" s="56"/>
      <c r="G818" s="56"/>
      <c r="H818" s="56"/>
      <c r="I818" s="56"/>
      <c r="J818" s="56"/>
      <c r="K818" s="56"/>
      <c r="L818" s="56"/>
      <c r="M818" s="56"/>
      <c r="N818" s="56"/>
      <c r="O818" s="56"/>
      <c r="P818" s="56"/>
      <c r="Q818" s="56"/>
      <c r="R818" s="56"/>
      <c r="S818" s="56"/>
      <c r="T818" s="56"/>
      <c r="U818" s="56"/>
      <c r="V818" s="56"/>
      <c r="W818" s="56"/>
      <c r="X818" s="56"/>
      <c r="Y818" s="56"/>
    </row>
    <row r="819" spans="1:25" ht="15.75" customHeight="1">
      <c r="A819" s="55"/>
      <c r="B819" s="56"/>
      <c r="C819" s="55"/>
      <c r="D819" s="55"/>
      <c r="E819" s="56"/>
      <c r="F819" s="56"/>
      <c r="G819" s="56"/>
      <c r="H819" s="56"/>
      <c r="I819" s="56"/>
      <c r="J819" s="56"/>
      <c r="K819" s="56"/>
      <c r="L819" s="56"/>
      <c r="M819" s="56"/>
      <c r="N819" s="56"/>
      <c r="O819" s="56"/>
      <c r="P819" s="56"/>
      <c r="Q819" s="56"/>
      <c r="R819" s="56"/>
      <c r="S819" s="56"/>
      <c r="T819" s="56"/>
      <c r="U819" s="56"/>
      <c r="V819" s="56"/>
      <c r="W819" s="56"/>
      <c r="X819" s="56"/>
      <c r="Y819" s="56"/>
    </row>
    <row r="820" spans="1:25" ht="15.75" customHeight="1">
      <c r="A820" s="55"/>
      <c r="B820" s="56"/>
      <c r="C820" s="55"/>
      <c r="D820" s="55"/>
      <c r="E820" s="56"/>
      <c r="F820" s="56"/>
      <c r="G820" s="56"/>
      <c r="H820" s="56"/>
      <c r="I820" s="56"/>
      <c r="J820" s="56"/>
      <c r="K820" s="56"/>
      <c r="L820" s="56"/>
      <c r="M820" s="56"/>
      <c r="N820" s="56"/>
      <c r="O820" s="56"/>
      <c r="P820" s="56"/>
      <c r="Q820" s="56"/>
      <c r="R820" s="56"/>
      <c r="S820" s="56"/>
      <c r="T820" s="56"/>
      <c r="U820" s="56"/>
      <c r="V820" s="56"/>
      <c r="W820" s="56"/>
      <c r="X820" s="56"/>
      <c r="Y820" s="56"/>
    </row>
    <row r="821" spans="1:25" ht="15.75" customHeight="1">
      <c r="A821" s="55"/>
      <c r="B821" s="56"/>
      <c r="C821" s="55"/>
      <c r="D821" s="55"/>
      <c r="E821" s="56"/>
      <c r="F821" s="56"/>
      <c r="G821" s="56"/>
      <c r="H821" s="56"/>
      <c r="I821" s="56"/>
      <c r="J821" s="56"/>
      <c r="K821" s="56"/>
      <c r="L821" s="56"/>
      <c r="M821" s="56"/>
      <c r="N821" s="56"/>
      <c r="O821" s="56"/>
      <c r="P821" s="56"/>
      <c r="Q821" s="56"/>
      <c r="R821" s="56"/>
      <c r="S821" s="56"/>
      <c r="T821" s="56"/>
      <c r="U821" s="56"/>
      <c r="V821" s="56"/>
      <c r="W821" s="56"/>
      <c r="X821" s="56"/>
      <c r="Y821" s="56"/>
    </row>
    <row r="822" spans="1:25" ht="15.75" customHeight="1">
      <c r="A822" s="55"/>
      <c r="B822" s="56"/>
      <c r="C822" s="55"/>
      <c r="D822" s="55"/>
      <c r="E822" s="56"/>
      <c r="F822" s="56"/>
      <c r="G822" s="56"/>
      <c r="H822" s="56"/>
      <c r="I822" s="56"/>
      <c r="J822" s="56"/>
      <c r="K822" s="56"/>
      <c r="L822" s="56"/>
      <c r="M822" s="56"/>
      <c r="N822" s="56"/>
      <c r="O822" s="56"/>
      <c r="P822" s="56"/>
      <c r="Q822" s="56"/>
      <c r="R822" s="56"/>
      <c r="S822" s="56"/>
      <c r="T822" s="56"/>
      <c r="U822" s="56"/>
      <c r="V822" s="56"/>
      <c r="W822" s="56"/>
      <c r="X822" s="56"/>
      <c r="Y822" s="56"/>
    </row>
    <row r="823" spans="1:25" ht="15.75" customHeight="1">
      <c r="A823" s="55"/>
      <c r="B823" s="56"/>
      <c r="C823" s="55"/>
      <c r="D823" s="55"/>
      <c r="E823" s="56"/>
      <c r="F823" s="56"/>
      <c r="G823" s="56"/>
      <c r="H823" s="56"/>
      <c r="I823" s="56"/>
      <c r="J823" s="56"/>
      <c r="K823" s="56"/>
      <c r="L823" s="56"/>
      <c r="M823" s="56"/>
      <c r="N823" s="56"/>
      <c r="O823" s="56"/>
      <c r="P823" s="56"/>
      <c r="Q823" s="56"/>
      <c r="R823" s="56"/>
      <c r="S823" s="56"/>
      <c r="T823" s="56"/>
      <c r="U823" s="56"/>
      <c r="V823" s="56"/>
      <c r="W823" s="56"/>
      <c r="X823" s="56"/>
      <c r="Y823" s="56"/>
    </row>
    <row r="824" spans="1:25" ht="15.75" customHeight="1">
      <c r="A824" s="55"/>
      <c r="B824" s="56"/>
      <c r="C824" s="55"/>
      <c r="D824" s="55"/>
      <c r="E824" s="56"/>
      <c r="F824" s="56"/>
      <c r="G824" s="56"/>
      <c r="H824" s="56"/>
      <c r="I824" s="56"/>
      <c r="J824" s="56"/>
      <c r="K824" s="56"/>
      <c r="L824" s="56"/>
      <c r="M824" s="56"/>
      <c r="N824" s="56"/>
      <c r="O824" s="56"/>
      <c r="P824" s="56"/>
      <c r="Q824" s="56"/>
      <c r="R824" s="56"/>
      <c r="S824" s="56"/>
      <c r="T824" s="56"/>
      <c r="U824" s="56"/>
      <c r="V824" s="56"/>
      <c r="W824" s="56"/>
      <c r="X824" s="56"/>
      <c r="Y824" s="56"/>
    </row>
    <row r="825" spans="1:25" ht="15.75" customHeight="1">
      <c r="A825" s="55"/>
      <c r="B825" s="56"/>
      <c r="C825" s="55"/>
      <c r="D825" s="55"/>
      <c r="E825" s="56"/>
      <c r="F825" s="56"/>
      <c r="G825" s="56"/>
      <c r="H825" s="56"/>
      <c r="I825" s="56"/>
      <c r="J825" s="56"/>
      <c r="K825" s="56"/>
      <c r="L825" s="56"/>
      <c r="M825" s="56"/>
      <c r="N825" s="56"/>
      <c r="O825" s="56"/>
      <c r="P825" s="56"/>
      <c r="Q825" s="56"/>
      <c r="R825" s="56"/>
      <c r="S825" s="56"/>
      <c r="T825" s="56"/>
      <c r="U825" s="56"/>
      <c r="V825" s="56"/>
      <c r="W825" s="56"/>
      <c r="X825" s="56"/>
      <c r="Y825" s="56"/>
    </row>
    <row r="826" spans="1:25" ht="15.75" customHeight="1">
      <c r="A826" s="55"/>
      <c r="B826" s="56"/>
      <c r="C826" s="55"/>
      <c r="D826" s="55"/>
      <c r="E826" s="56"/>
      <c r="F826" s="56"/>
      <c r="G826" s="56"/>
      <c r="H826" s="56"/>
      <c r="I826" s="56"/>
      <c r="J826" s="56"/>
      <c r="K826" s="56"/>
      <c r="L826" s="56"/>
      <c r="M826" s="56"/>
      <c r="N826" s="56"/>
      <c r="O826" s="56"/>
      <c r="P826" s="56"/>
      <c r="Q826" s="56"/>
      <c r="R826" s="56"/>
      <c r="S826" s="56"/>
      <c r="T826" s="56"/>
      <c r="U826" s="56"/>
      <c r="V826" s="56"/>
      <c r="W826" s="56"/>
      <c r="X826" s="56"/>
      <c r="Y826" s="56"/>
    </row>
    <row r="827" spans="1:25" ht="15.75" customHeight="1">
      <c r="A827" s="55"/>
      <c r="B827" s="56"/>
      <c r="C827" s="55"/>
      <c r="D827" s="55"/>
      <c r="E827" s="56"/>
      <c r="F827" s="56"/>
      <c r="G827" s="56"/>
      <c r="H827" s="56"/>
      <c r="I827" s="56"/>
      <c r="J827" s="56"/>
      <c r="K827" s="56"/>
      <c r="L827" s="56"/>
      <c r="M827" s="56"/>
      <c r="N827" s="56"/>
      <c r="O827" s="56"/>
      <c r="P827" s="56"/>
      <c r="Q827" s="56"/>
      <c r="R827" s="56"/>
      <c r="S827" s="56"/>
      <c r="T827" s="56"/>
      <c r="U827" s="56"/>
      <c r="V827" s="56"/>
      <c r="W827" s="56"/>
      <c r="X827" s="56"/>
      <c r="Y827" s="56"/>
    </row>
    <row r="828" spans="1:25" ht="15.75" customHeight="1">
      <c r="A828" s="55"/>
      <c r="B828" s="56"/>
      <c r="C828" s="55"/>
      <c r="D828" s="55"/>
      <c r="E828" s="56"/>
      <c r="F828" s="56"/>
      <c r="G828" s="56"/>
      <c r="H828" s="56"/>
      <c r="I828" s="56"/>
      <c r="J828" s="56"/>
      <c r="K828" s="56"/>
      <c r="L828" s="56"/>
      <c r="M828" s="56"/>
      <c r="N828" s="56"/>
      <c r="O828" s="56"/>
      <c r="P828" s="56"/>
      <c r="Q828" s="56"/>
      <c r="R828" s="56"/>
      <c r="S828" s="56"/>
      <c r="T828" s="56"/>
      <c r="U828" s="56"/>
      <c r="V828" s="56"/>
      <c r="W828" s="56"/>
      <c r="X828" s="56"/>
      <c r="Y828" s="56"/>
    </row>
    <row r="829" spans="1:25" ht="15.75" customHeight="1">
      <c r="A829" s="55"/>
      <c r="B829" s="56"/>
      <c r="C829" s="55"/>
      <c r="D829" s="55"/>
      <c r="E829" s="56"/>
      <c r="F829" s="56"/>
      <c r="G829" s="56"/>
      <c r="H829" s="56"/>
      <c r="I829" s="56"/>
      <c r="J829" s="56"/>
      <c r="K829" s="56"/>
      <c r="L829" s="56"/>
      <c r="M829" s="56"/>
      <c r="N829" s="56"/>
      <c r="O829" s="56"/>
      <c r="P829" s="56"/>
      <c r="Q829" s="56"/>
      <c r="R829" s="56"/>
      <c r="S829" s="56"/>
      <c r="T829" s="56"/>
      <c r="U829" s="56"/>
      <c r="V829" s="56"/>
      <c r="W829" s="56"/>
      <c r="X829" s="56"/>
      <c r="Y829" s="56"/>
    </row>
    <row r="830" spans="1:25" ht="15.75" customHeight="1">
      <c r="A830" s="55"/>
      <c r="B830" s="56"/>
      <c r="C830" s="55"/>
      <c r="D830" s="55"/>
      <c r="E830" s="56"/>
      <c r="F830" s="56"/>
      <c r="G830" s="56"/>
      <c r="H830" s="56"/>
      <c r="I830" s="56"/>
      <c r="J830" s="56"/>
      <c r="K830" s="56"/>
      <c r="L830" s="56"/>
      <c r="M830" s="56"/>
      <c r="N830" s="56"/>
      <c r="O830" s="56"/>
      <c r="P830" s="56"/>
      <c r="Q830" s="56"/>
      <c r="R830" s="56"/>
      <c r="S830" s="56"/>
      <c r="T830" s="56"/>
      <c r="U830" s="56"/>
      <c r="V830" s="56"/>
      <c r="W830" s="56"/>
      <c r="X830" s="56"/>
      <c r="Y830" s="56"/>
    </row>
    <row r="831" spans="1:25" ht="15.75" customHeight="1">
      <c r="A831" s="55"/>
      <c r="B831" s="56"/>
      <c r="C831" s="55"/>
      <c r="D831" s="55"/>
      <c r="E831" s="56"/>
      <c r="F831" s="56"/>
      <c r="G831" s="56"/>
      <c r="H831" s="56"/>
      <c r="I831" s="56"/>
      <c r="J831" s="56"/>
      <c r="K831" s="56"/>
      <c r="L831" s="56"/>
      <c r="M831" s="56"/>
      <c r="N831" s="56"/>
      <c r="O831" s="56"/>
      <c r="P831" s="56"/>
      <c r="Q831" s="56"/>
      <c r="R831" s="56"/>
      <c r="S831" s="56"/>
      <c r="T831" s="56"/>
      <c r="U831" s="56"/>
      <c r="V831" s="56"/>
      <c r="W831" s="56"/>
      <c r="X831" s="56"/>
      <c r="Y831" s="56"/>
    </row>
    <row r="832" spans="1:25" ht="15.75" customHeight="1">
      <c r="A832" s="55"/>
      <c r="B832" s="56"/>
      <c r="C832" s="55"/>
      <c r="D832" s="55"/>
      <c r="E832" s="56"/>
      <c r="F832" s="56"/>
      <c r="G832" s="56"/>
      <c r="H832" s="56"/>
      <c r="I832" s="56"/>
      <c r="J832" s="56"/>
      <c r="K832" s="56"/>
      <c r="L832" s="56"/>
      <c r="M832" s="56"/>
      <c r="N832" s="56"/>
      <c r="O832" s="56"/>
      <c r="P832" s="56"/>
      <c r="Q832" s="56"/>
      <c r="R832" s="56"/>
      <c r="S832" s="56"/>
      <c r="T832" s="56"/>
      <c r="U832" s="56"/>
      <c r="V832" s="56"/>
      <c r="W832" s="56"/>
      <c r="X832" s="56"/>
      <c r="Y832" s="56"/>
    </row>
    <row r="833" spans="1:25" ht="15.75" customHeight="1">
      <c r="A833" s="55"/>
      <c r="B833" s="56"/>
      <c r="C833" s="55"/>
      <c r="D833" s="55"/>
      <c r="E833" s="56"/>
      <c r="F833" s="56"/>
      <c r="G833" s="56"/>
      <c r="H833" s="56"/>
      <c r="I833" s="56"/>
      <c r="J833" s="56"/>
      <c r="K833" s="56"/>
      <c r="L833" s="56"/>
      <c r="M833" s="56"/>
      <c r="N833" s="56"/>
      <c r="O833" s="56"/>
      <c r="P833" s="56"/>
      <c r="Q833" s="56"/>
      <c r="R833" s="56"/>
      <c r="S833" s="56"/>
      <c r="T833" s="56"/>
      <c r="U833" s="56"/>
      <c r="V833" s="56"/>
      <c r="W833" s="56"/>
      <c r="X833" s="56"/>
      <c r="Y833" s="56"/>
    </row>
    <row r="834" spans="1:25" ht="15.75" customHeight="1">
      <c r="A834" s="55"/>
      <c r="B834" s="56"/>
      <c r="C834" s="55"/>
      <c r="D834" s="55"/>
      <c r="E834" s="56"/>
      <c r="F834" s="56"/>
      <c r="G834" s="56"/>
      <c r="H834" s="56"/>
      <c r="I834" s="56"/>
      <c r="J834" s="56"/>
      <c r="K834" s="56"/>
      <c r="L834" s="56"/>
      <c r="M834" s="56"/>
      <c r="N834" s="56"/>
      <c r="O834" s="56"/>
      <c r="P834" s="56"/>
      <c r="Q834" s="56"/>
      <c r="R834" s="56"/>
      <c r="S834" s="56"/>
      <c r="T834" s="56"/>
      <c r="U834" s="56"/>
      <c r="V834" s="56"/>
      <c r="W834" s="56"/>
      <c r="X834" s="56"/>
      <c r="Y834" s="56"/>
    </row>
    <row r="835" spans="1:25" ht="15.75" customHeight="1">
      <c r="A835" s="55"/>
      <c r="B835" s="56"/>
      <c r="C835" s="55"/>
      <c r="D835" s="55"/>
      <c r="E835" s="56"/>
      <c r="F835" s="56"/>
      <c r="G835" s="56"/>
      <c r="H835" s="56"/>
      <c r="I835" s="56"/>
      <c r="J835" s="56"/>
      <c r="K835" s="56"/>
      <c r="L835" s="56"/>
      <c r="M835" s="56"/>
      <c r="N835" s="56"/>
      <c r="O835" s="56"/>
      <c r="P835" s="56"/>
      <c r="Q835" s="56"/>
      <c r="R835" s="56"/>
      <c r="S835" s="56"/>
      <c r="T835" s="56"/>
      <c r="U835" s="56"/>
      <c r="V835" s="56"/>
      <c r="W835" s="56"/>
      <c r="X835" s="56"/>
      <c r="Y835" s="56"/>
    </row>
    <row r="836" spans="1:25" ht="15.75" customHeight="1">
      <c r="A836" s="55"/>
      <c r="B836" s="56"/>
      <c r="C836" s="55"/>
      <c r="D836" s="55"/>
      <c r="E836" s="56"/>
      <c r="F836" s="56"/>
      <c r="G836" s="56"/>
      <c r="H836" s="56"/>
      <c r="I836" s="56"/>
      <c r="J836" s="56"/>
      <c r="K836" s="56"/>
      <c r="L836" s="56"/>
      <c r="M836" s="56"/>
      <c r="N836" s="56"/>
      <c r="O836" s="56"/>
      <c r="P836" s="56"/>
      <c r="Q836" s="56"/>
      <c r="R836" s="56"/>
      <c r="S836" s="56"/>
      <c r="T836" s="56"/>
      <c r="U836" s="56"/>
      <c r="V836" s="56"/>
      <c r="W836" s="56"/>
      <c r="X836" s="56"/>
      <c r="Y836" s="56"/>
    </row>
    <row r="837" spans="1:25" ht="15.75" customHeight="1">
      <c r="A837" s="55"/>
      <c r="B837" s="56"/>
      <c r="C837" s="55"/>
      <c r="D837" s="55"/>
      <c r="E837" s="56"/>
      <c r="F837" s="56"/>
      <c r="G837" s="56"/>
      <c r="H837" s="56"/>
      <c r="I837" s="56"/>
      <c r="J837" s="56"/>
      <c r="K837" s="56"/>
      <c r="L837" s="56"/>
      <c r="M837" s="56"/>
      <c r="N837" s="56"/>
      <c r="O837" s="56"/>
      <c r="P837" s="56"/>
      <c r="Q837" s="56"/>
      <c r="R837" s="56"/>
      <c r="S837" s="56"/>
      <c r="T837" s="56"/>
      <c r="U837" s="56"/>
      <c r="V837" s="56"/>
      <c r="W837" s="56"/>
      <c r="X837" s="56"/>
      <c r="Y837" s="56"/>
    </row>
    <row r="838" spans="1:25" ht="15.75" customHeight="1">
      <c r="A838" s="55"/>
      <c r="B838" s="56"/>
      <c r="C838" s="55"/>
      <c r="D838" s="55"/>
      <c r="E838" s="56"/>
      <c r="F838" s="56"/>
      <c r="G838" s="56"/>
      <c r="H838" s="56"/>
      <c r="I838" s="56"/>
      <c r="J838" s="56"/>
      <c r="K838" s="56"/>
      <c r="L838" s="56"/>
      <c r="M838" s="56"/>
      <c r="N838" s="56"/>
      <c r="O838" s="56"/>
      <c r="P838" s="56"/>
      <c r="Q838" s="56"/>
      <c r="R838" s="56"/>
      <c r="S838" s="56"/>
      <c r="T838" s="56"/>
      <c r="U838" s="56"/>
      <c r="V838" s="56"/>
      <c r="W838" s="56"/>
      <c r="X838" s="56"/>
      <c r="Y838" s="56"/>
    </row>
    <row r="839" spans="1:25" ht="15.75" customHeight="1">
      <c r="A839" s="55"/>
      <c r="B839" s="56"/>
      <c r="C839" s="55"/>
      <c r="D839" s="55"/>
      <c r="E839" s="56"/>
      <c r="F839" s="56"/>
      <c r="G839" s="56"/>
      <c r="H839" s="56"/>
      <c r="I839" s="56"/>
      <c r="J839" s="56"/>
      <c r="K839" s="56"/>
      <c r="L839" s="56"/>
      <c r="M839" s="56"/>
      <c r="N839" s="56"/>
      <c r="O839" s="56"/>
      <c r="P839" s="56"/>
      <c r="Q839" s="56"/>
      <c r="R839" s="56"/>
      <c r="S839" s="56"/>
      <c r="T839" s="56"/>
      <c r="U839" s="56"/>
      <c r="V839" s="56"/>
      <c r="W839" s="56"/>
      <c r="X839" s="56"/>
      <c r="Y839" s="56"/>
    </row>
    <row r="840" spans="1:25" ht="15.75" customHeight="1">
      <c r="A840" s="55"/>
      <c r="B840" s="56"/>
      <c r="C840" s="55"/>
      <c r="D840" s="55"/>
      <c r="E840" s="56"/>
      <c r="F840" s="56"/>
      <c r="G840" s="56"/>
      <c r="H840" s="56"/>
      <c r="I840" s="56"/>
      <c r="J840" s="56"/>
      <c r="K840" s="56"/>
      <c r="L840" s="56"/>
      <c r="M840" s="56"/>
      <c r="N840" s="56"/>
      <c r="O840" s="56"/>
      <c r="P840" s="56"/>
      <c r="Q840" s="56"/>
      <c r="R840" s="56"/>
      <c r="S840" s="56"/>
      <c r="T840" s="56"/>
      <c r="U840" s="56"/>
      <c r="V840" s="56"/>
      <c r="W840" s="56"/>
      <c r="X840" s="56"/>
      <c r="Y840" s="56"/>
    </row>
    <row r="841" spans="1:25" ht="15.75" customHeight="1">
      <c r="A841" s="55"/>
      <c r="B841" s="56"/>
      <c r="C841" s="55"/>
      <c r="D841" s="55"/>
      <c r="E841" s="56"/>
      <c r="F841" s="56"/>
      <c r="G841" s="56"/>
      <c r="H841" s="56"/>
      <c r="I841" s="56"/>
      <c r="J841" s="56"/>
      <c r="K841" s="56"/>
      <c r="L841" s="56"/>
      <c r="M841" s="56"/>
      <c r="N841" s="56"/>
      <c r="O841" s="56"/>
      <c r="P841" s="56"/>
      <c r="Q841" s="56"/>
      <c r="R841" s="56"/>
      <c r="S841" s="56"/>
      <c r="T841" s="56"/>
      <c r="U841" s="56"/>
      <c r="V841" s="56"/>
      <c r="W841" s="56"/>
      <c r="X841" s="56"/>
      <c r="Y841" s="56"/>
    </row>
    <row r="842" spans="1:25" ht="15.75" customHeight="1">
      <c r="A842" s="55"/>
      <c r="B842" s="56"/>
      <c r="C842" s="55"/>
      <c r="D842" s="55"/>
      <c r="E842" s="56"/>
      <c r="F842" s="56"/>
      <c r="G842" s="56"/>
      <c r="H842" s="56"/>
      <c r="I842" s="56"/>
      <c r="J842" s="56"/>
      <c r="K842" s="56"/>
      <c r="L842" s="56"/>
      <c r="M842" s="56"/>
      <c r="N842" s="56"/>
      <c r="O842" s="56"/>
      <c r="P842" s="56"/>
      <c r="Q842" s="56"/>
      <c r="R842" s="56"/>
      <c r="S842" s="56"/>
      <c r="T842" s="56"/>
      <c r="U842" s="56"/>
      <c r="V842" s="56"/>
      <c r="W842" s="56"/>
      <c r="X842" s="56"/>
      <c r="Y842" s="56"/>
    </row>
    <row r="843" spans="1:25" ht="15.75" customHeight="1">
      <c r="A843" s="55"/>
      <c r="B843" s="56"/>
      <c r="C843" s="55"/>
      <c r="D843" s="55"/>
      <c r="E843" s="56"/>
      <c r="F843" s="56"/>
      <c r="G843" s="56"/>
      <c r="H843" s="56"/>
      <c r="I843" s="56"/>
      <c r="J843" s="56"/>
      <c r="K843" s="56"/>
      <c r="L843" s="56"/>
      <c r="M843" s="56"/>
      <c r="N843" s="56"/>
      <c r="O843" s="56"/>
      <c r="P843" s="56"/>
      <c r="Q843" s="56"/>
      <c r="R843" s="56"/>
      <c r="S843" s="56"/>
      <c r="T843" s="56"/>
      <c r="U843" s="56"/>
      <c r="V843" s="56"/>
      <c r="W843" s="56"/>
      <c r="X843" s="56"/>
      <c r="Y843" s="56"/>
    </row>
    <row r="844" spans="1:25" ht="15.75" customHeight="1">
      <c r="A844" s="55"/>
      <c r="B844" s="56"/>
      <c r="C844" s="55"/>
      <c r="D844" s="55"/>
      <c r="E844" s="56"/>
      <c r="F844" s="56"/>
      <c r="G844" s="56"/>
      <c r="H844" s="56"/>
      <c r="I844" s="56"/>
      <c r="J844" s="56"/>
      <c r="K844" s="56"/>
      <c r="L844" s="56"/>
      <c r="M844" s="56"/>
      <c r="N844" s="56"/>
      <c r="O844" s="56"/>
      <c r="P844" s="56"/>
      <c r="Q844" s="56"/>
      <c r="R844" s="56"/>
      <c r="S844" s="56"/>
      <c r="T844" s="56"/>
      <c r="U844" s="56"/>
      <c r="V844" s="56"/>
      <c r="W844" s="56"/>
      <c r="X844" s="56"/>
      <c r="Y844" s="56"/>
    </row>
    <row r="845" spans="1:25" ht="15.75" customHeight="1">
      <c r="A845" s="55"/>
      <c r="B845" s="56"/>
      <c r="C845" s="55"/>
      <c r="D845" s="55"/>
      <c r="E845" s="56"/>
      <c r="F845" s="56"/>
      <c r="G845" s="56"/>
      <c r="H845" s="56"/>
      <c r="I845" s="56"/>
      <c r="J845" s="56"/>
      <c r="K845" s="56"/>
      <c r="L845" s="56"/>
      <c r="M845" s="56"/>
      <c r="N845" s="56"/>
      <c r="O845" s="56"/>
      <c r="P845" s="56"/>
      <c r="Q845" s="56"/>
      <c r="R845" s="56"/>
      <c r="S845" s="56"/>
      <c r="T845" s="56"/>
      <c r="U845" s="56"/>
      <c r="V845" s="56"/>
      <c r="W845" s="56"/>
      <c r="X845" s="56"/>
      <c r="Y845" s="56"/>
    </row>
    <row r="846" spans="1:25" ht="15.75" customHeight="1">
      <c r="A846" s="55"/>
      <c r="B846" s="56"/>
      <c r="C846" s="55"/>
      <c r="D846" s="55"/>
      <c r="E846" s="56"/>
      <c r="F846" s="56"/>
      <c r="G846" s="56"/>
      <c r="H846" s="56"/>
      <c r="I846" s="56"/>
      <c r="J846" s="56"/>
      <c r="K846" s="56"/>
      <c r="L846" s="56"/>
      <c r="M846" s="56"/>
      <c r="N846" s="56"/>
      <c r="O846" s="56"/>
      <c r="P846" s="56"/>
      <c r="Q846" s="56"/>
      <c r="R846" s="56"/>
      <c r="S846" s="56"/>
      <c r="T846" s="56"/>
      <c r="U846" s="56"/>
      <c r="V846" s="56"/>
      <c r="W846" s="56"/>
      <c r="X846" s="56"/>
      <c r="Y846" s="56"/>
    </row>
    <row r="847" spans="1:25" ht="15.75" customHeight="1">
      <c r="A847" s="55"/>
      <c r="B847" s="56"/>
      <c r="C847" s="55"/>
      <c r="D847" s="55"/>
      <c r="E847" s="56"/>
      <c r="F847" s="56"/>
      <c r="G847" s="56"/>
      <c r="H847" s="56"/>
      <c r="I847" s="56"/>
      <c r="J847" s="56"/>
      <c r="K847" s="56"/>
      <c r="L847" s="56"/>
      <c r="M847" s="56"/>
      <c r="N847" s="56"/>
      <c r="O847" s="56"/>
      <c r="P847" s="56"/>
      <c r="Q847" s="56"/>
      <c r="R847" s="56"/>
      <c r="S847" s="56"/>
      <c r="T847" s="56"/>
      <c r="U847" s="56"/>
      <c r="V847" s="56"/>
      <c r="W847" s="56"/>
      <c r="X847" s="56"/>
      <c r="Y847" s="56"/>
    </row>
    <row r="848" spans="1:25" ht="15.75" customHeight="1">
      <c r="A848" s="55"/>
      <c r="B848" s="56"/>
      <c r="C848" s="55"/>
      <c r="D848" s="55"/>
      <c r="E848" s="56"/>
      <c r="F848" s="56"/>
      <c r="G848" s="56"/>
      <c r="H848" s="56"/>
      <c r="I848" s="56"/>
      <c r="J848" s="56"/>
      <c r="K848" s="56"/>
      <c r="L848" s="56"/>
      <c r="M848" s="56"/>
      <c r="N848" s="56"/>
      <c r="O848" s="56"/>
      <c r="P848" s="56"/>
      <c r="Q848" s="56"/>
      <c r="R848" s="56"/>
      <c r="S848" s="56"/>
      <c r="T848" s="56"/>
      <c r="U848" s="56"/>
      <c r="V848" s="56"/>
      <c r="W848" s="56"/>
      <c r="X848" s="56"/>
      <c r="Y848" s="56"/>
    </row>
    <row r="849" spans="1:25" ht="15.75" customHeight="1">
      <c r="A849" s="55"/>
      <c r="B849" s="56"/>
      <c r="C849" s="55"/>
      <c r="D849" s="55"/>
      <c r="E849" s="56"/>
      <c r="F849" s="56"/>
      <c r="G849" s="56"/>
      <c r="H849" s="56"/>
      <c r="I849" s="56"/>
      <c r="J849" s="56"/>
      <c r="K849" s="56"/>
      <c r="L849" s="56"/>
      <c r="M849" s="56"/>
      <c r="N849" s="56"/>
      <c r="O849" s="56"/>
      <c r="P849" s="56"/>
      <c r="Q849" s="56"/>
      <c r="R849" s="56"/>
      <c r="S849" s="56"/>
      <c r="T849" s="56"/>
      <c r="U849" s="56"/>
      <c r="V849" s="56"/>
      <c r="W849" s="56"/>
      <c r="X849" s="56"/>
      <c r="Y849" s="56"/>
    </row>
    <row r="850" spans="1:25" ht="15.75" customHeight="1">
      <c r="A850" s="55"/>
      <c r="B850" s="56"/>
      <c r="C850" s="55"/>
      <c r="D850" s="55"/>
      <c r="E850" s="56"/>
      <c r="F850" s="56"/>
      <c r="G850" s="56"/>
      <c r="H850" s="56"/>
      <c r="I850" s="56"/>
      <c r="J850" s="56"/>
      <c r="K850" s="56"/>
      <c r="L850" s="56"/>
      <c r="M850" s="56"/>
      <c r="N850" s="56"/>
      <c r="O850" s="56"/>
      <c r="P850" s="56"/>
      <c r="Q850" s="56"/>
      <c r="R850" s="56"/>
      <c r="S850" s="56"/>
      <c r="T850" s="56"/>
      <c r="U850" s="56"/>
      <c r="V850" s="56"/>
      <c r="W850" s="56"/>
      <c r="X850" s="56"/>
      <c r="Y850" s="56"/>
    </row>
    <row r="851" spans="1:25" ht="15.75" customHeight="1">
      <c r="A851" s="55"/>
      <c r="B851" s="56"/>
      <c r="C851" s="55"/>
      <c r="D851" s="55"/>
      <c r="E851" s="56"/>
      <c r="F851" s="56"/>
      <c r="G851" s="56"/>
      <c r="H851" s="56"/>
      <c r="I851" s="56"/>
      <c r="J851" s="56"/>
      <c r="K851" s="56"/>
      <c r="L851" s="56"/>
      <c r="M851" s="56"/>
      <c r="N851" s="56"/>
      <c r="O851" s="56"/>
      <c r="P851" s="56"/>
      <c r="Q851" s="56"/>
      <c r="R851" s="56"/>
      <c r="S851" s="56"/>
      <c r="T851" s="56"/>
      <c r="U851" s="56"/>
      <c r="V851" s="56"/>
      <c r="W851" s="56"/>
      <c r="X851" s="56"/>
      <c r="Y851" s="56"/>
    </row>
    <row r="852" spans="1:25" ht="15.75" customHeight="1">
      <c r="A852" s="55"/>
      <c r="B852" s="56"/>
      <c r="C852" s="55"/>
      <c r="D852" s="55"/>
      <c r="E852" s="56"/>
      <c r="F852" s="56"/>
      <c r="G852" s="56"/>
      <c r="H852" s="56"/>
      <c r="I852" s="56"/>
      <c r="J852" s="56"/>
      <c r="K852" s="56"/>
      <c r="L852" s="56"/>
      <c r="M852" s="56"/>
      <c r="N852" s="56"/>
      <c r="O852" s="56"/>
      <c r="P852" s="56"/>
      <c r="Q852" s="56"/>
      <c r="R852" s="56"/>
      <c r="S852" s="56"/>
      <c r="T852" s="56"/>
      <c r="U852" s="56"/>
      <c r="V852" s="56"/>
      <c r="W852" s="56"/>
      <c r="X852" s="56"/>
      <c r="Y852" s="56"/>
    </row>
    <row r="853" spans="1:25" ht="15.75" customHeight="1">
      <c r="A853" s="55"/>
      <c r="B853" s="56"/>
      <c r="C853" s="55"/>
      <c r="D853" s="55"/>
      <c r="E853" s="56"/>
      <c r="F853" s="56"/>
      <c r="G853" s="56"/>
      <c r="H853" s="56"/>
      <c r="I853" s="56"/>
      <c r="J853" s="56"/>
      <c r="K853" s="56"/>
      <c r="L853" s="56"/>
      <c r="M853" s="56"/>
      <c r="N853" s="56"/>
      <c r="O853" s="56"/>
      <c r="P853" s="56"/>
      <c r="Q853" s="56"/>
      <c r="R853" s="56"/>
      <c r="S853" s="56"/>
      <c r="T853" s="56"/>
      <c r="U853" s="56"/>
      <c r="V853" s="56"/>
      <c r="W853" s="56"/>
      <c r="X853" s="56"/>
      <c r="Y853" s="56"/>
    </row>
    <row r="854" spans="1:25" ht="15.75" customHeight="1">
      <c r="A854" s="55"/>
      <c r="B854" s="56"/>
      <c r="C854" s="55"/>
      <c r="D854" s="55"/>
      <c r="E854" s="56"/>
      <c r="F854" s="56"/>
      <c r="G854" s="56"/>
      <c r="H854" s="56"/>
      <c r="I854" s="56"/>
      <c r="J854" s="56"/>
      <c r="K854" s="56"/>
      <c r="L854" s="56"/>
      <c r="M854" s="56"/>
      <c r="N854" s="56"/>
      <c r="O854" s="56"/>
      <c r="P854" s="56"/>
      <c r="Q854" s="56"/>
      <c r="R854" s="56"/>
      <c r="S854" s="56"/>
      <c r="T854" s="56"/>
      <c r="U854" s="56"/>
      <c r="V854" s="56"/>
      <c r="W854" s="56"/>
      <c r="X854" s="56"/>
      <c r="Y854" s="56"/>
    </row>
    <row r="855" spans="1:25" ht="15.75" customHeight="1">
      <c r="A855" s="55"/>
      <c r="B855" s="56"/>
      <c r="C855" s="55"/>
      <c r="D855" s="55"/>
      <c r="E855" s="56"/>
      <c r="F855" s="56"/>
      <c r="G855" s="56"/>
      <c r="H855" s="56"/>
      <c r="I855" s="56"/>
      <c r="J855" s="56"/>
      <c r="K855" s="56"/>
      <c r="L855" s="56"/>
      <c r="M855" s="56"/>
      <c r="N855" s="56"/>
      <c r="O855" s="56"/>
      <c r="P855" s="56"/>
      <c r="Q855" s="56"/>
      <c r="R855" s="56"/>
      <c r="S855" s="56"/>
      <c r="T855" s="56"/>
      <c r="U855" s="56"/>
      <c r="V855" s="56"/>
      <c r="W855" s="56"/>
      <c r="X855" s="56"/>
      <c r="Y855" s="56"/>
    </row>
    <row r="856" spans="1:25" ht="15.75" customHeight="1">
      <c r="A856" s="55"/>
      <c r="B856" s="56"/>
      <c r="C856" s="55"/>
      <c r="D856" s="55"/>
      <c r="E856" s="56"/>
      <c r="F856" s="56"/>
      <c r="G856" s="56"/>
      <c r="H856" s="56"/>
      <c r="I856" s="56"/>
      <c r="J856" s="56"/>
      <c r="K856" s="56"/>
      <c r="L856" s="56"/>
      <c r="M856" s="56"/>
      <c r="N856" s="56"/>
      <c r="O856" s="56"/>
      <c r="P856" s="56"/>
      <c r="Q856" s="56"/>
      <c r="R856" s="56"/>
      <c r="S856" s="56"/>
      <c r="T856" s="56"/>
      <c r="U856" s="56"/>
      <c r="V856" s="56"/>
      <c r="W856" s="56"/>
      <c r="X856" s="56"/>
      <c r="Y856" s="56"/>
    </row>
    <row r="857" spans="1:25" ht="15.75" customHeight="1">
      <c r="A857" s="55"/>
      <c r="B857" s="56"/>
      <c r="C857" s="55"/>
      <c r="D857" s="55"/>
      <c r="E857" s="56"/>
      <c r="F857" s="56"/>
      <c r="G857" s="56"/>
      <c r="H857" s="56"/>
      <c r="I857" s="56"/>
      <c r="J857" s="56"/>
      <c r="K857" s="56"/>
      <c r="L857" s="56"/>
      <c r="M857" s="56"/>
      <c r="N857" s="56"/>
      <c r="O857" s="56"/>
      <c r="P857" s="56"/>
      <c r="Q857" s="56"/>
      <c r="R857" s="56"/>
      <c r="S857" s="56"/>
      <c r="T857" s="56"/>
      <c r="U857" s="56"/>
      <c r="V857" s="56"/>
      <c r="W857" s="56"/>
      <c r="X857" s="56"/>
      <c r="Y857" s="56"/>
    </row>
    <row r="858" spans="1:25" ht="15.75" customHeight="1">
      <c r="A858" s="55"/>
      <c r="B858" s="56"/>
      <c r="C858" s="55"/>
      <c r="D858" s="55"/>
      <c r="E858" s="56"/>
      <c r="F858" s="56"/>
      <c r="G858" s="56"/>
      <c r="H858" s="56"/>
      <c r="I858" s="56"/>
      <c r="J858" s="56"/>
      <c r="K858" s="56"/>
      <c r="L858" s="56"/>
      <c r="M858" s="56"/>
      <c r="N858" s="56"/>
      <c r="O858" s="56"/>
      <c r="P858" s="56"/>
      <c r="Q858" s="56"/>
      <c r="R858" s="56"/>
      <c r="S858" s="56"/>
      <c r="T858" s="56"/>
      <c r="U858" s="56"/>
      <c r="V858" s="56"/>
      <c r="W858" s="56"/>
      <c r="X858" s="56"/>
      <c r="Y858" s="56"/>
    </row>
    <row r="859" spans="1:25" ht="15.75" customHeight="1">
      <c r="A859" s="55"/>
      <c r="B859" s="56"/>
      <c r="C859" s="55"/>
      <c r="D859" s="55"/>
      <c r="E859" s="56"/>
      <c r="F859" s="56"/>
      <c r="G859" s="56"/>
      <c r="H859" s="56"/>
      <c r="I859" s="56"/>
      <c r="J859" s="56"/>
      <c r="K859" s="56"/>
      <c r="L859" s="56"/>
      <c r="M859" s="56"/>
      <c r="N859" s="56"/>
      <c r="O859" s="56"/>
      <c r="P859" s="56"/>
      <c r="Q859" s="56"/>
      <c r="R859" s="56"/>
      <c r="S859" s="56"/>
      <c r="T859" s="56"/>
      <c r="U859" s="56"/>
      <c r="V859" s="56"/>
      <c r="W859" s="56"/>
      <c r="X859" s="56"/>
      <c r="Y859" s="56"/>
    </row>
    <row r="860" spans="1:25" ht="15.75" customHeight="1">
      <c r="A860" s="55"/>
      <c r="B860" s="56"/>
      <c r="C860" s="55"/>
      <c r="D860" s="55"/>
      <c r="E860" s="56"/>
      <c r="F860" s="56"/>
      <c r="G860" s="56"/>
      <c r="H860" s="56"/>
      <c r="I860" s="56"/>
      <c r="J860" s="56"/>
      <c r="K860" s="56"/>
      <c r="L860" s="56"/>
      <c r="M860" s="56"/>
      <c r="N860" s="56"/>
      <c r="O860" s="56"/>
      <c r="P860" s="56"/>
      <c r="Q860" s="56"/>
      <c r="R860" s="56"/>
      <c r="S860" s="56"/>
      <c r="T860" s="56"/>
      <c r="U860" s="56"/>
      <c r="V860" s="56"/>
      <c r="W860" s="56"/>
      <c r="X860" s="56"/>
      <c r="Y860" s="56"/>
    </row>
    <row r="861" spans="1:25" ht="15.75" customHeight="1">
      <c r="A861" s="55"/>
      <c r="B861" s="56"/>
      <c r="C861" s="55"/>
      <c r="D861" s="55"/>
      <c r="E861" s="56"/>
      <c r="F861" s="56"/>
      <c r="G861" s="56"/>
      <c r="H861" s="56"/>
      <c r="I861" s="56"/>
      <c r="J861" s="56"/>
      <c r="K861" s="56"/>
      <c r="L861" s="56"/>
      <c r="M861" s="56"/>
      <c r="N861" s="56"/>
      <c r="O861" s="56"/>
      <c r="P861" s="56"/>
      <c r="Q861" s="56"/>
      <c r="R861" s="56"/>
      <c r="S861" s="56"/>
      <c r="T861" s="56"/>
      <c r="U861" s="56"/>
      <c r="V861" s="56"/>
      <c r="W861" s="56"/>
      <c r="X861" s="56"/>
      <c r="Y861" s="56"/>
    </row>
    <row r="862" spans="1:25" ht="15.75" customHeight="1">
      <c r="A862" s="55"/>
      <c r="B862" s="56"/>
      <c r="C862" s="55"/>
      <c r="D862" s="55"/>
      <c r="E862" s="56"/>
      <c r="F862" s="56"/>
      <c r="G862" s="56"/>
      <c r="H862" s="56"/>
      <c r="I862" s="56"/>
      <c r="J862" s="56"/>
      <c r="K862" s="56"/>
      <c r="L862" s="56"/>
      <c r="M862" s="56"/>
      <c r="N862" s="56"/>
      <c r="O862" s="56"/>
      <c r="P862" s="56"/>
      <c r="Q862" s="56"/>
      <c r="R862" s="56"/>
      <c r="S862" s="56"/>
      <c r="T862" s="56"/>
      <c r="U862" s="56"/>
      <c r="V862" s="56"/>
      <c r="W862" s="56"/>
      <c r="X862" s="56"/>
      <c r="Y862" s="56"/>
    </row>
    <row r="863" spans="1:25" ht="15.75" customHeight="1">
      <c r="A863" s="55"/>
      <c r="B863" s="56"/>
      <c r="C863" s="55"/>
      <c r="D863" s="55"/>
      <c r="E863" s="56"/>
      <c r="F863" s="56"/>
      <c r="G863" s="56"/>
      <c r="H863" s="56"/>
      <c r="I863" s="56"/>
      <c r="J863" s="56"/>
      <c r="K863" s="56"/>
      <c r="L863" s="56"/>
      <c r="M863" s="56"/>
      <c r="N863" s="56"/>
      <c r="O863" s="56"/>
      <c r="P863" s="56"/>
      <c r="Q863" s="56"/>
      <c r="R863" s="56"/>
      <c r="S863" s="56"/>
      <c r="T863" s="56"/>
      <c r="U863" s="56"/>
      <c r="V863" s="56"/>
      <c r="W863" s="56"/>
      <c r="X863" s="56"/>
      <c r="Y863" s="56"/>
    </row>
    <row r="864" spans="1:25" ht="15.75" customHeight="1">
      <c r="A864" s="55"/>
      <c r="B864" s="56"/>
      <c r="C864" s="55"/>
      <c r="D864" s="55"/>
      <c r="E864" s="56"/>
      <c r="F864" s="56"/>
      <c r="G864" s="56"/>
      <c r="H864" s="56"/>
      <c r="I864" s="56"/>
      <c r="J864" s="56"/>
      <c r="K864" s="56"/>
      <c r="L864" s="56"/>
      <c r="M864" s="56"/>
      <c r="N864" s="56"/>
      <c r="O864" s="56"/>
      <c r="P864" s="56"/>
      <c r="Q864" s="56"/>
      <c r="R864" s="56"/>
      <c r="S864" s="56"/>
      <c r="T864" s="56"/>
      <c r="U864" s="56"/>
      <c r="V864" s="56"/>
      <c r="W864" s="56"/>
      <c r="X864" s="56"/>
      <c r="Y864" s="56"/>
    </row>
    <row r="865" spans="1:25" ht="15.75" customHeight="1">
      <c r="A865" s="55"/>
      <c r="B865" s="56"/>
      <c r="C865" s="55"/>
      <c r="D865" s="55"/>
      <c r="E865" s="56"/>
      <c r="F865" s="56"/>
      <c r="G865" s="56"/>
      <c r="H865" s="56"/>
      <c r="I865" s="56"/>
      <c r="J865" s="56"/>
      <c r="K865" s="56"/>
      <c r="L865" s="56"/>
      <c r="M865" s="56"/>
      <c r="N865" s="56"/>
      <c r="O865" s="56"/>
      <c r="P865" s="56"/>
      <c r="Q865" s="56"/>
      <c r="R865" s="56"/>
      <c r="S865" s="56"/>
      <c r="T865" s="56"/>
      <c r="U865" s="56"/>
      <c r="V865" s="56"/>
      <c r="W865" s="56"/>
      <c r="X865" s="56"/>
      <c r="Y865" s="56"/>
    </row>
    <row r="866" spans="1:25" ht="15.75" customHeight="1">
      <c r="A866" s="55"/>
      <c r="B866" s="56"/>
      <c r="C866" s="55"/>
      <c r="D866" s="55"/>
      <c r="E866" s="56"/>
      <c r="F866" s="56"/>
      <c r="G866" s="56"/>
      <c r="H866" s="56"/>
      <c r="I866" s="56"/>
      <c r="J866" s="56"/>
      <c r="K866" s="56"/>
      <c r="L866" s="56"/>
      <c r="M866" s="56"/>
      <c r="N866" s="56"/>
      <c r="O866" s="56"/>
      <c r="P866" s="56"/>
      <c r="Q866" s="56"/>
      <c r="R866" s="56"/>
      <c r="S866" s="56"/>
      <c r="T866" s="56"/>
      <c r="U866" s="56"/>
      <c r="V866" s="56"/>
      <c r="W866" s="56"/>
      <c r="X866" s="56"/>
      <c r="Y866" s="56"/>
    </row>
    <row r="867" spans="1:25" ht="15.75" customHeight="1">
      <c r="A867" s="55"/>
      <c r="B867" s="56"/>
      <c r="C867" s="55"/>
      <c r="D867" s="55"/>
      <c r="E867" s="56"/>
      <c r="F867" s="56"/>
      <c r="G867" s="56"/>
      <c r="H867" s="56"/>
      <c r="I867" s="56"/>
      <c r="J867" s="56"/>
      <c r="K867" s="56"/>
      <c r="L867" s="56"/>
      <c r="M867" s="56"/>
      <c r="N867" s="56"/>
      <c r="O867" s="56"/>
      <c r="P867" s="56"/>
      <c r="Q867" s="56"/>
      <c r="R867" s="56"/>
      <c r="S867" s="56"/>
      <c r="T867" s="56"/>
      <c r="U867" s="56"/>
      <c r="V867" s="56"/>
      <c r="W867" s="56"/>
      <c r="X867" s="56"/>
      <c r="Y867" s="56"/>
    </row>
    <row r="868" spans="1:25" ht="15.75" customHeight="1">
      <c r="A868" s="55"/>
      <c r="B868" s="56"/>
      <c r="C868" s="55"/>
      <c r="D868" s="55"/>
      <c r="E868" s="56"/>
      <c r="F868" s="56"/>
      <c r="G868" s="56"/>
      <c r="H868" s="56"/>
      <c r="I868" s="56"/>
      <c r="J868" s="56"/>
      <c r="K868" s="56"/>
      <c r="L868" s="56"/>
      <c r="M868" s="56"/>
      <c r="N868" s="56"/>
      <c r="O868" s="56"/>
      <c r="P868" s="56"/>
      <c r="Q868" s="56"/>
      <c r="R868" s="56"/>
      <c r="S868" s="56"/>
      <c r="T868" s="56"/>
      <c r="U868" s="56"/>
      <c r="V868" s="56"/>
      <c r="W868" s="56"/>
      <c r="X868" s="56"/>
      <c r="Y868" s="56"/>
    </row>
    <row r="869" spans="1:25" ht="15.75" customHeight="1">
      <c r="A869" s="55"/>
      <c r="B869" s="56"/>
      <c r="C869" s="55"/>
      <c r="D869" s="55"/>
      <c r="E869" s="56"/>
      <c r="F869" s="56"/>
      <c r="G869" s="56"/>
      <c r="H869" s="56"/>
      <c r="I869" s="56"/>
      <c r="J869" s="56"/>
      <c r="K869" s="56"/>
      <c r="L869" s="56"/>
      <c r="M869" s="56"/>
      <c r="N869" s="56"/>
      <c r="O869" s="56"/>
      <c r="P869" s="56"/>
      <c r="Q869" s="56"/>
      <c r="R869" s="56"/>
      <c r="S869" s="56"/>
      <c r="T869" s="56"/>
      <c r="U869" s="56"/>
      <c r="V869" s="56"/>
      <c r="W869" s="56"/>
      <c r="X869" s="56"/>
      <c r="Y869" s="56"/>
    </row>
    <row r="870" spans="1:25" ht="15.75" customHeight="1">
      <c r="A870" s="55"/>
      <c r="B870" s="56"/>
      <c r="C870" s="55"/>
      <c r="D870" s="55"/>
      <c r="E870" s="56"/>
      <c r="F870" s="56"/>
      <c r="G870" s="56"/>
      <c r="H870" s="56"/>
      <c r="I870" s="56"/>
      <c r="J870" s="56"/>
      <c r="K870" s="56"/>
      <c r="L870" s="56"/>
      <c r="M870" s="56"/>
      <c r="N870" s="56"/>
      <c r="O870" s="56"/>
      <c r="P870" s="56"/>
      <c r="Q870" s="56"/>
      <c r="R870" s="56"/>
      <c r="S870" s="56"/>
      <c r="T870" s="56"/>
      <c r="U870" s="56"/>
      <c r="V870" s="56"/>
      <c r="W870" s="56"/>
      <c r="X870" s="56"/>
      <c r="Y870" s="56"/>
    </row>
    <row r="871" spans="1:25" ht="15.75" customHeight="1">
      <c r="A871" s="55"/>
      <c r="B871" s="56"/>
      <c r="C871" s="55"/>
      <c r="D871" s="55"/>
      <c r="E871" s="56"/>
      <c r="F871" s="56"/>
      <c r="G871" s="56"/>
      <c r="H871" s="56"/>
      <c r="I871" s="56"/>
      <c r="J871" s="56"/>
      <c r="K871" s="56"/>
      <c r="L871" s="56"/>
      <c r="M871" s="56"/>
      <c r="N871" s="56"/>
      <c r="O871" s="56"/>
      <c r="P871" s="56"/>
      <c r="Q871" s="56"/>
      <c r="R871" s="56"/>
      <c r="S871" s="56"/>
      <c r="T871" s="56"/>
      <c r="U871" s="56"/>
      <c r="V871" s="56"/>
      <c r="W871" s="56"/>
      <c r="X871" s="56"/>
      <c r="Y871" s="56"/>
    </row>
    <row r="872" spans="1:25" ht="15.75" customHeight="1">
      <c r="A872" s="55"/>
      <c r="B872" s="56"/>
      <c r="C872" s="55"/>
      <c r="D872" s="55"/>
      <c r="E872" s="56"/>
      <c r="F872" s="56"/>
      <c r="G872" s="56"/>
      <c r="H872" s="56"/>
      <c r="I872" s="56"/>
      <c r="J872" s="56"/>
      <c r="K872" s="56"/>
      <c r="L872" s="56"/>
      <c r="M872" s="56"/>
      <c r="N872" s="56"/>
      <c r="O872" s="56"/>
      <c r="P872" s="56"/>
      <c r="Q872" s="56"/>
      <c r="R872" s="56"/>
      <c r="S872" s="56"/>
      <c r="T872" s="56"/>
      <c r="U872" s="56"/>
      <c r="V872" s="56"/>
      <c r="W872" s="56"/>
      <c r="X872" s="56"/>
      <c r="Y872" s="56"/>
    </row>
    <row r="873" spans="1:25" ht="15.75" customHeight="1">
      <c r="A873" s="55"/>
      <c r="B873" s="56"/>
      <c r="C873" s="55"/>
      <c r="D873" s="55"/>
      <c r="E873" s="56"/>
      <c r="F873" s="56"/>
      <c r="G873" s="56"/>
      <c r="H873" s="56"/>
      <c r="I873" s="56"/>
      <c r="J873" s="56"/>
      <c r="K873" s="56"/>
      <c r="L873" s="56"/>
      <c r="M873" s="56"/>
      <c r="N873" s="56"/>
      <c r="O873" s="56"/>
      <c r="P873" s="56"/>
      <c r="Q873" s="56"/>
      <c r="R873" s="56"/>
      <c r="S873" s="56"/>
      <c r="T873" s="56"/>
      <c r="U873" s="56"/>
      <c r="V873" s="56"/>
      <c r="W873" s="56"/>
      <c r="X873" s="56"/>
      <c r="Y873" s="56"/>
    </row>
    <row r="874" spans="1:25" ht="15.75" customHeight="1">
      <c r="A874" s="55"/>
      <c r="B874" s="56"/>
      <c r="C874" s="55"/>
      <c r="D874" s="55"/>
      <c r="E874" s="56"/>
      <c r="F874" s="56"/>
      <c r="G874" s="56"/>
      <c r="H874" s="56"/>
      <c r="I874" s="56"/>
      <c r="J874" s="56"/>
      <c r="K874" s="56"/>
      <c r="L874" s="56"/>
      <c r="M874" s="56"/>
      <c r="N874" s="56"/>
      <c r="O874" s="56"/>
      <c r="P874" s="56"/>
      <c r="Q874" s="56"/>
      <c r="R874" s="56"/>
      <c r="S874" s="56"/>
      <c r="T874" s="56"/>
      <c r="U874" s="56"/>
      <c r="V874" s="56"/>
      <c r="W874" s="56"/>
      <c r="X874" s="56"/>
      <c r="Y874" s="56"/>
    </row>
    <row r="875" spans="1:25" ht="15.75" customHeight="1">
      <c r="A875" s="55"/>
      <c r="B875" s="56"/>
      <c r="C875" s="55"/>
      <c r="D875" s="55"/>
      <c r="E875" s="56"/>
      <c r="F875" s="56"/>
      <c r="G875" s="56"/>
      <c r="H875" s="56"/>
      <c r="I875" s="56"/>
      <c r="J875" s="56"/>
      <c r="K875" s="56"/>
      <c r="L875" s="56"/>
      <c r="M875" s="56"/>
      <c r="N875" s="56"/>
      <c r="O875" s="56"/>
      <c r="P875" s="56"/>
      <c r="Q875" s="56"/>
      <c r="R875" s="56"/>
      <c r="S875" s="56"/>
      <c r="T875" s="56"/>
      <c r="U875" s="56"/>
      <c r="V875" s="56"/>
      <c r="W875" s="56"/>
      <c r="X875" s="56"/>
      <c r="Y875" s="56"/>
    </row>
    <row r="876" spans="1:25" ht="15.75" customHeight="1">
      <c r="A876" s="55"/>
      <c r="B876" s="56"/>
      <c r="C876" s="55"/>
      <c r="D876" s="55"/>
      <c r="E876" s="56"/>
      <c r="F876" s="56"/>
      <c r="G876" s="56"/>
      <c r="H876" s="56"/>
      <c r="I876" s="56"/>
      <c r="J876" s="56"/>
      <c r="K876" s="56"/>
      <c r="L876" s="56"/>
      <c r="M876" s="56"/>
      <c r="N876" s="56"/>
      <c r="O876" s="56"/>
      <c r="P876" s="56"/>
      <c r="Q876" s="56"/>
      <c r="R876" s="56"/>
      <c r="S876" s="56"/>
      <c r="T876" s="56"/>
      <c r="U876" s="56"/>
      <c r="V876" s="56"/>
      <c r="W876" s="56"/>
      <c r="X876" s="56"/>
      <c r="Y876" s="56"/>
    </row>
    <row r="877" spans="1:25" ht="15.75" customHeight="1">
      <c r="A877" s="55"/>
      <c r="B877" s="56"/>
      <c r="C877" s="55"/>
      <c r="D877" s="55"/>
      <c r="E877" s="56"/>
      <c r="F877" s="56"/>
      <c r="G877" s="56"/>
      <c r="H877" s="56"/>
      <c r="I877" s="56"/>
      <c r="J877" s="56"/>
      <c r="K877" s="56"/>
      <c r="L877" s="56"/>
      <c r="M877" s="56"/>
      <c r="N877" s="56"/>
      <c r="O877" s="56"/>
      <c r="P877" s="56"/>
      <c r="Q877" s="56"/>
      <c r="R877" s="56"/>
      <c r="S877" s="56"/>
      <c r="T877" s="56"/>
      <c r="U877" s="56"/>
      <c r="V877" s="56"/>
      <c r="W877" s="56"/>
      <c r="X877" s="56"/>
      <c r="Y877" s="56"/>
    </row>
    <row r="878" spans="1:25" ht="15.75" customHeight="1">
      <c r="A878" s="55"/>
      <c r="B878" s="56"/>
      <c r="C878" s="55"/>
      <c r="D878" s="55"/>
      <c r="E878" s="56"/>
      <c r="F878" s="56"/>
      <c r="G878" s="56"/>
      <c r="H878" s="56"/>
      <c r="I878" s="56"/>
      <c r="J878" s="56"/>
      <c r="K878" s="56"/>
      <c r="L878" s="56"/>
      <c r="M878" s="56"/>
      <c r="N878" s="56"/>
      <c r="O878" s="56"/>
      <c r="P878" s="56"/>
      <c r="Q878" s="56"/>
      <c r="R878" s="56"/>
      <c r="S878" s="56"/>
      <c r="T878" s="56"/>
      <c r="U878" s="56"/>
      <c r="V878" s="56"/>
      <c r="W878" s="56"/>
      <c r="X878" s="56"/>
      <c r="Y878" s="56"/>
    </row>
    <row r="879" spans="1:25" ht="15.75" customHeight="1">
      <c r="A879" s="55"/>
      <c r="B879" s="56"/>
      <c r="C879" s="55"/>
      <c r="D879" s="55"/>
      <c r="E879" s="56"/>
      <c r="F879" s="56"/>
      <c r="G879" s="56"/>
      <c r="H879" s="56"/>
      <c r="I879" s="56"/>
      <c r="J879" s="56"/>
      <c r="K879" s="56"/>
      <c r="L879" s="56"/>
      <c r="M879" s="56"/>
      <c r="N879" s="56"/>
      <c r="O879" s="56"/>
      <c r="P879" s="56"/>
      <c r="Q879" s="56"/>
      <c r="R879" s="56"/>
      <c r="S879" s="56"/>
      <c r="T879" s="56"/>
      <c r="U879" s="56"/>
      <c r="V879" s="56"/>
      <c r="W879" s="56"/>
      <c r="X879" s="56"/>
      <c r="Y879" s="56"/>
    </row>
    <row r="880" spans="1:25" ht="15.75" customHeight="1">
      <c r="A880" s="55"/>
      <c r="B880" s="56"/>
      <c r="C880" s="55"/>
      <c r="D880" s="55"/>
      <c r="E880" s="56"/>
      <c r="F880" s="56"/>
      <c r="G880" s="56"/>
      <c r="H880" s="56"/>
      <c r="I880" s="56"/>
      <c r="J880" s="56"/>
      <c r="K880" s="56"/>
      <c r="L880" s="56"/>
      <c r="M880" s="56"/>
      <c r="N880" s="56"/>
      <c r="O880" s="56"/>
      <c r="P880" s="56"/>
      <c r="Q880" s="56"/>
      <c r="R880" s="56"/>
      <c r="S880" s="56"/>
      <c r="T880" s="56"/>
      <c r="U880" s="56"/>
      <c r="V880" s="56"/>
      <c r="W880" s="56"/>
      <c r="X880" s="56"/>
      <c r="Y880" s="56"/>
    </row>
    <row r="881" spans="1:25" ht="15.75" customHeight="1">
      <c r="A881" s="55"/>
      <c r="B881" s="56"/>
      <c r="C881" s="55"/>
      <c r="D881" s="55"/>
      <c r="E881" s="56"/>
      <c r="F881" s="56"/>
      <c r="G881" s="56"/>
      <c r="H881" s="56"/>
      <c r="I881" s="56"/>
      <c r="J881" s="56"/>
      <c r="K881" s="56"/>
      <c r="L881" s="56"/>
      <c r="M881" s="56"/>
      <c r="N881" s="56"/>
      <c r="O881" s="56"/>
      <c r="P881" s="56"/>
      <c r="Q881" s="56"/>
      <c r="R881" s="56"/>
      <c r="S881" s="56"/>
      <c r="T881" s="56"/>
      <c r="U881" s="56"/>
      <c r="V881" s="56"/>
      <c r="W881" s="56"/>
      <c r="X881" s="56"/>
      <c r="Y881" s="56"/>
    </row>
    <row r="882" spans="1:25" ht="15.75" customHeight="1">
      <c r="A882" s="55"/>
      <c r="B882" s="56"/>
      <c r="C882" s="55"/>
      <c r="D882" s="55"/>
      <c r="E882" s="56"/>
      <c r="F882" s="56"/>
      <c r="G882" s="56"/>
      <c r="H882" s="56"/>
      <c r="I882" s="56"/>
      <c r="J882" s="56"/>
      <c r="K882" s="56"/>
      <c r="L882" s="56"/>
      <c r="M882" s="56"/>
      <c r="N882" s="56"/>
      <c r="O882" s="56"/>
      <c r="P882" s="56"/>
      <c r="Q882" s="56"/>
      <c r="R882" s="56"/>
      <c r="S882" s="56"/>
      <c r="T882" s="56"/>
      <c r="U882" s="56"/>
      <c r="V882" s="56"/>
      <c r="W882" s="56"/>
      <c r="X882" s="56"/>
      <c r="Y882" s="56"/>
    </row>
    <row r="883" spans="1:25" ht="15.75" customHeight="1">
      <c r="A883" s="55"/>
      <c r="B883" s="56"/>
      <c r="C883" s="55"/>
      <c r="D883" s="55"/>
      <c r="E883" s="56"/>
      <c r="F883" s="56"/>
      <c r="G883" s="56"/>
      <c r="H883" s="56"/>
      <c r="I883" s="56"/>
      <c r="J883" s="56"/>
      <c r="K883" s="56"/>
      <c r="L883" s="56"/>
      <c r="M883" s="56"/>
      <c r="N883" s="56"/>
      <c r="O883" s="56"/>
      <c r="P883" s="56"/>
      <c r="Q883" s="56"/>
      <c r="R883" s="56"/>
      <c r="S883" s="56"/>
      <c r="T883" s="56"/>
      <c r="U883" s="56"/>
      <c r="V883" s="56"/>
      <c r="W883" s="56"/>
      <c r="X883" s="56"/>
      <c r="Y883" s="56"/>
    </row>
    <row r="884" spans="1:25" ht="15.75" customHeight="1">
      <c r="A884" s="55"/>
      <c r="B884" s="56"/>
      <c r="C884" s="55"/>
      <c r="D884" s="55"/>
      <c r="E884" s="56"/>
      <c r="F884" s="56"/>
      <c r="G884" s="56"/>
      <c r="H884" s="56"/>
      <c r="I884" s="56"/>
      <c r="J884" s="56"/>
      <c r="K884" s="56"/>
      <c r="L884" s="56"/>
      <c r="M884" s="56"/>
      <c r="N884" s="56"/>
      <c r="O884" s="56"/>
      <c r="P884" s="56"/>
      <c r="Q884" s="56"/>
      <c r="R884" s="56"/>
      <c r="S884" s="56"/>
      <c r="T884" s="56"/>
      <c r="U884" s="56"/>
      <c r="V884" s="56"/>
      <c r="W884" s="56"/>
      <c r="X884" s="56"/>
      <c r="Y884" s="56"/>
    </row>
    <row r="885" spans="1:25" ht="15.75" customHeight="1">
      <c r="A885" s="55"/>
      <c r="B885" s="56"/>
      <c r="C885" s="55"/>
      <c r="D885" s="55"/>
      <c r="E885" s="56"/>
      <c r="F885" s="56"/>
      <c r="G885" s="56"/>
      <c r="H885" s="56"/>
      <c r="I885" s="56"/>
      <c r="J885" s="56"/>
      <c r="K885" s="56"/>
      <c r="L885" s="56"/>
      <c r="M885" s="56"/>
      <c r="N885" s="56"/>
      <c r="O885" s="56"/>
      <c r="P885" s="56"/>
      <c r="Q885" s="56"/>
      <c r="R885" s="56"/>
      <c r="S885" s="56"/>
      <c r="T885" s="56"/>
      <c r="U885" s="56"/>
      <c r="V885" s="56"/>
      <c r="W885" s="56"/>
      <c r="X885" s="56"/>
      <c r="Y885" s="56"/>
    </row>
    <row r="886" spans="1:25" ht="15.75" customHeight="1">
      <c r="A886" s="55"/>
      <c r="B886" s="56"/>
      <c r="C886" s="55"/>
      <c r="D886" s="55"/>
      <c r="E886" s="56"/>
      <c r="F886" s="56"/>
      <c r="G886" s="56"/>
      <c r="H886" s="56"/>
      <c r="I886" s="56"/>
      <c r="J886" s="56"/>
      <c r="K886" s="56"/>
      <c r="L886" s="56"/>
      <c r="M886" s="56"/>
      <c r="N886" s="56"/>
      <c r="O886" s="56"/>
      <c r="P886" s="56"/>
      <c r="Q886" s="56"/>
      <c r="R886" s="56"/>
      <c r="S886" s="56"/>
      <c r="T886" s="56"/>
      <c r="U886" s="56"/>
      <c r="V886" s="56"/>
      <c r="W886" s="56"/>
      <c r="X886" s="56"/>
      <c r="Y886" s="56"/>
    </row>
    <row r="887" spans="1:25" ht="15.75" customHeight="1">
      <c r="A887" s="55"/>
      <c r="B887" s="56"/>
      <c r="C887" s="55"/>
      <c r="D887" s="55"/>
      <c r="E887" s="56"/>
      <c r="F887" s="56"/>
      <c r="G887" s="56"/>
      <c r="H887" s="56"/>
      <c r="I887" s="56"/>
      <c r="J887" s="56"/>
      <c r="K887" s="56"/>
      <c r="L887" s="56"/>
      <c r="M887" s="56"/>
      <c r="N887" s="56"/>
      <c r="O887" s="56"/>
      <c r="P887" s="56"/>
      <c r="Q887" s="56"/>
      <c r="R887" s="56"/>
      <c r="S887" s="56"/>
      <c r="T887" s="56"/>
      <c r="U887" s="56"/>
      <c r="V887" s="56"/>
      <c r="W887" s="56"/>
      <c r="X887" s="56"/>
      <c r="Y887" s="56"/>
    </row>
    <row r="888" spans="1:25" ht="15.75" customHeight="1">
      <c r="A888" s="55"/>
      <c r="B888" s="56"/>
      <c r="C888" s="55"/>
      <c r="D888" s="55"/>
      <c r="E888" s="56"/>
      <c r="F888" s="56"/>
      <c r="G888" s="56"/>
      <c r="H888" s="56"/>
      <c r="I888" s="56"/>
      <c r="J888" s="56"/>
      <c r="K888" s="56"/>
      <c r="L888" s="56"/>
      <c r="M888" s="56"/>
      <c r="N888" s="56"/>
      <c r="O888" s="56"/>
      <c r="P888" s="56"/>
      <c r="Q888" s="56"/>
      <c r="R888" s="56"/>
      <c r="S888" s="56"/>
      <c r="T888" s="56"/>
      <c r="U888" s="56"/>
      <c r="V888" s="56"/>
      <c r="W888" s="56"/>
      <c r="X888" s="56"/>
      <c r="Y888" s="56"/>
    </row>
    <row r="889" spans="1:25" ht="15.75" customHeight="1">
      <c r="A889" s="55"/>
      <c r="B889" s="56"/>
      <c r="C889" s="55"/>
      <c r="D889" s="55"/>
      <c r="E889" s="56"/>
      <c r="F889" s="56"/>
      <c r="G889" s="56"/>
      <c r="H889" s="56"/>
      <c r="I889" s="56"/>
      <c r="J889" s="56"/>
      <c r="K889" s="56"/>
      <c r="L889" s="56"/>
      <c r="M889" s="56"/>
      <c r="N889" s="56"/>
      <c r="O889" s="56"/>
      <c r="P889" s="56"/>
      <c r="Q889" s="56"/>
      <c r="R889" s="56"/>
      <c r="S889" s="56"/>
      <c r="T889" s="56"/>
      <c r="U889" s="56"/>
      <c r="V889" s="56"/>
      <c r="W889" s="56"/>
      <c r="X889" s="56"/>
      <c r="Y889" s="56"/>
    </row>
    <row r="890" spans="1:25" ht="15.75" customHeight="1">
      <c r="A890" s="55"/>
      <c r="B890" s="56"/>
      <c r="C890" s="55"/>
      <c r="D890" s="55"/>
      <c r="E890" s="56"/>
      <c r="F890" s="56"/>
      <c r="G890" s="56"/>
      <c r="H890" s="56"/>
      <c r="I890" s="56"/>
      <c r="J890" s="56"/>
      <c r="K890" s="56"/>
      <c r="L890" s="56"/>
      <c r="M890" s="56"/>
      <c r="N890" s="56"/>
      <c r="O890" s="56"/>
      <c r="P890" s="56"/>
      <c r="Q890" s="56"/>
      <c r="R890" s="56"/>
      <c r="S890" s="56"/>
      <c r="T890" s="56"/>
      <c r="U890" s="56"/>
      <c r="V890" s="56"/>
      <c r="W890" s="56"/>
      <c r="X890" s="56"/>
      <c r="Y890" s="56"/>
    </row>
    <row r="891" spans="1:25" ht="15.75" customHeight="1">
      <c r="A891" s="55"/>
      <c r="B891" s="56"/>
      <c r="C891" s="55"/>
      <c r="D891" s="55"/>
      <c r="E891" s="56"/>
      <c r="F891" s="56"/>
      <c r="G891" s="56"/>
      <c r="H891" s="56"/>
      <c r="I891" s="56"/>
      <c r="J891" s="56"/>
      <c r="K891" s="56"/>
      <c r="L891" s="56"/>
      <c r="M891" s="56"/>
      <c r="N891" s="56"/>
      <c r="O891" s="56"/>
      <c r="P891" s="56"/>
      <c r="Q891" s="56"/>
      <c r="R891" s="56"/>
      <c r="S891" s="56"/>
      <c r="T891" s="56"/>
      <c r="U891" s="56"/>
      <c r="V891" s="56"/>
      <c r="W891" s="56"/>
      <c r="X891" s="56"/>
      <c r="Y891" s="56"/>
    </row>
    <row r="892" spans="1:25" ht="15.75" customHeight="1">
      <c r="A892" s="55"/>
      <c r="B892" s="56"/>
      <c r="C892" s="55"/>
      <c r="D892" s="55"/>
      <c r="E892" s="56"/>
      <c r="F892" s="56"/>
      <c r="G892" s="56"/>
      <c r="H892" s="56"/>
      <c r="I892" s="56"/>
      <c r="J892" s="56"/>
      <c r="K892" s="56"/>
      <c r="L892" s="56"/>
      <c r="M892" s="56"/>
      <c r="N892" s="56"/>
      <c r="O892" s="56"/>
      <c r="P892" s="56"/>
      <c r="Q892" s="56"/>
      <c r="R892" s="56"/>
      <c r="S892" s="56"/>
      <c r="T892" s="56"/>
      <c r="U892" s="56"/>
      <c r="V892" s="56"/>
      <c r="W892" s="56"/>
      <c r="X892" s="56"/>
      <c r="Y892" s="56"/>
    </row>
    <row r="893" spans="1:25" ht="15.75" customHeight="1">
      <c r="A893" s="55"/>
      <c r="B893" s="56"/>
      <c r="C893" s="55"/>
      <c r="D893" s="55"/>
      <c r="E893" s="56"/>
      <c r="F893" s="56"/>
      <c r="G893" s="56"/>
      <c r="H893" s="56"/>
      <c r="I893" s="56"/>
      <c r="J893" s="56"/>
      <c r="K893" s="56"/>
      <c r="L893" s="56"/>
      <c r="M893" s="56"/>
      <c r="N893" s="56"/>
      <c r="O893" s="56"/>
      <c r="P893" s="56"/>
      <c r="Q893" s="56"/>
      <c r="R893" s="56"/>
      <c r="S893" s="56"/>
      <c r="T893" s="56"/>
      <c r="U893" s="56"/>
      <c r="V893" s="56"/>
      <c r="W893" s="56"/>
      <c r="X893" s="56"/>
      <c r="Y893" s="56"/>
    </row>
    <row r="894" spans="1:25" ht="15.75" customHeight="1">
      <c r="A894" s="55"/>
      <c r="B894" s="56"/>
      <c r="C894" s="55"/>
      <c r="D894" s="55"/>
      <c r="E894" s="56"/>
      <c r="F894" s="56"/>
      <c r="G894" s="56"/>
      <c r="H894" s="56"/>
      <c r="I894" s="56"/>
      <c r="J894" s="56"/>
      <c r="K894" s="56"/>
      <c r="L894" s="56"/>
      <c r="M894" s="56"/>
      <c r="N894" s="56"/>
      <c r="O894" s="56"/>
      <c r="P894" s="56"/>
      <c r="Q894" s="56"/>
      <c r="R894" s="56"/>
      <c r="S894" s="56"/>
      <c r="T894" s="56"/>
      <c r="U894" s="56"/>
      <c r="V894" s="56"/>
      <c r="W894" s="56"/>
      <c r="X894" s="56"/>
      <c r="Y894" s="56"/>
    </row>
    <row r="895" spans="1:25" ht="15.75" customHeight="1">
      <c r="A895" s="55"/>
      <c r="B895" s="56"/>
      <c r="C895" s="55"/>
      <c r="D895" s="55"/>
      <c r="E895" s="56"/>
      <c r="F895" s="56"/>
      <c r="G895" s="56"/>
      <c r="H895" s="56"/>
      <c r="I895" s="56"/>
      <c r="J895" s="56"/>
      <c r="K895" s="56"/>
      <c r="L895" s="56"/>
      <c r="M895" s="56"/>
      <c r="N895" s="56"/>
      <c r="O895" s="56"/>
      <c r="P895" s="56"/>
      <c r="Q895" s="56"/>
      <c r="R895" s="56"/>
      <c r="S895" s="56"/>
      <c r="T895" s="56"/>
      <c r="U895" s="56"/>
      <c r="V895" s="56"/>
      <c r="W895" s="56"/>
      <c r="X895" s="56"/>
      <c r="Y895" s="56"/>
    </row>
    <row r="896" spans="1:25" ht="15.75" customHeight="1">
      <c r="A896" s="55"/>
      <c r="B896" s="56"/>
      <c r="C896" s="55"/>
      <c r="D896" s="55"/>
      <c r="E896" s="56"/>
      <c r="F896" s="56"/>
      <c r="G896" s="56"/>
      <c r="H896" s="56"/>
      <c r="I896" s="56"/>
      <c r="J896" s="56"/>
      <c r="K896" s="56"/>
      <c r="L896" s="56"/>
      <c r="M896" s="56"/>
      <c r="N896" s="56"/>
      <c r="O896" s="56"/>
      <c r="P896" s="56"/>
      <c r="Q896" s="56"/>
      <c r="R896" s="56"/>
      <c r="S896" s="56"/>
      <c r="T896" s="56"/>
      <c r="U896" s="56"/>
      <c r="V896" s="56"/>
      <c r="W896" s="56"/>
      <c r="X896" s="56"/>
      <c r="Y896" s="56"/>
    </row>
    <row r="897" spans="1:25" ht="15.75" customHeight="1">
      <c r="A897" s="55"/>
      <c r="B897" s="56"/>
      <c r="C897" s="55"/>
      <c r="D897" s="55"/>
      <c r="E897" s="56"/>
      <c r="F897" s="56"/>
      <c r="G897" s="56"/>
      <c r="H897" s="56"/>
      <c r="I897" s="56"/>
      <c r="J897" s="56"/>
      <c r="K897" s="56"/>
      <c r="L897" s="56"/>
      <c r="M897" s="56"/>
      <c r="N897" s="56"/>
      <c r="O897" s="56"/>
      <c r="P897" s="56"/>
      <c r="Q897" s="56"/>
      <c r="R897" s="56"/>
      <c r="S897" s="56"/>
      <c r="T897" s="56"/>
      <c r="U897" s="56"/>
      <c r="V897" s="56"/>
      <c r="W897" s="56"/>
      <c r="X897" s="56"/>
      <c r="Y897" s="56"/>
    </row>
    <row r="898" spans="1:25" ht="15.75" customHeight="1">
      <c r="A898" s="55"/>
      <c r="B898" s="56"/>
      <c r="C898" s="55"/>
      <c r="D898" s="55"/>
      <c r="E898" s="56"/>
      <c r="F898" s="56"/>
      <c r="G898" s="56"/>
      <c r="H898" s="56"/>
      <c r="I898" s="56"/>
      <c r="J898" s="56"/>
      <c r="K898" s="56"/>
      <c r="L898" s="56"/>
      <c r="M898" s="56"/>
      <c r="N898" s="56"/>
      <c r="O898" s="56"/>
      <c r="P898" s="56"/>
      <c r="Q898" s="56"/>
      <c r="R898" s="56"/>
      <c r="S898" s="56"/>
      <c r="T898" s="56"/>
      <c r="U898" s="56"/>
      <c r="V898" s="56"/>
      <c r="W898" s="56"/>
      <c r="X898" s="56"/>
      <c r="Y898" s="56"/>
    </row>
    <row r="899" spans="1:25" ht="15.75" customHeight="1">
      <c r="A899" s="55"/>
      <c r="B899" s="56"/>
      <c r="C899" s="55"/>
      <c r="D899" s="55"/>
      <c r="E899" s="56"/>
      <c r="F899" s="56"/>
      <c r="G899" s="56"/>
      <c r="H899" s="56"/>
      <c r="I899" s="56"/>
      <c r="J899" s="56"/>
      <c r="K899" s="56"/>
      <c r="L899" s="56"/>
      <c r="M899" s="56"/>
      <c r="N899" s="56"/>
      <c r="O899" s="56"/>
      <c r="P899" s="56"/>
      <c r="Q899" s="56"/>
      <c r="R899" s="56"/>
      <c r="S899" s="56"/>
      <c r="T899" s="56"/>
      <c r="U899" s="56"/>
      <c r="V899" s="56"/>
      <c r="W899" s="56"/>
      <c r="X899" s="56"/>
      <c r="Y899" s="56"/>
    </row>
    <row r="900" spans="1:25" ht="15.75" customHeight="1">
      <c r="A900" s="55"/>
      <c r="B900" s="56"/>
      <c r="C900" s="55"/>
      <c r="D900" s="55"/>
      <c r="E900" s="56"/>
      <c r="F900" s="56"/>
      <c r="G900" s="56"/>
      <c r="H900" s="56"/>
      <c r="I900" s="56"/>
      <c r="J900" s="56"/>
      <c r="K900" s="56"/>
      <c r="L900" s="56"/>
      <c r="M900" s="56"/>
      <c r="N900" s="56"/>
      <c r="O900" s="56"/>
      <c r="P900" s="56"/>
      <c r="Q900" s="56"/>
      <c r="R900" s="56"/>
      <c r="S900" s="56"/>
      <c r="T900" s="56"/>
      <c r="U900" s="56"/>
      <c r="V900" s="56"/>
      <c r="W900" s="56"/>
      <c r="X900" s="56"/>
      <c r="Y900" s="56"/>
    </row>
    <row r="901" spans="1:25" ht="15.75" customHeight="1">
      <c r="A901" s="55"/>
      <c r="B901" s="56"/>
      <c r="C901" s="55"/>
      <c r="D901" s="55"/>
      <c r="E901" s="56"/>
      <c r="F901" s="56"/>
      <c r="G901" s="56"/>
      <c r="H901" s="56"/>
      <c r="I901" s="56"/>
      <c r="J901" s="56"/>
      <c r="K901" s="56"/>
      <c r="L901" s="56"/>
      <c r="M901" s="56"/>
      <c r="N901" s="56"/>
      <c r="O901" s="56"/>
      <c r="P901" s="56"/>
      <c r="Q901" s="56"/>
      <c r="R901" s="56"/>
      <c r="S901" s="56"/>
      <c r="T901" s="56"/>
      <c r="U901" s="56"/>
      <c r="V901" s="56"/>
      <c r="W901" s="56"/>
      <c r="X901" s="56"/>
      <c r="Y901" s="56"/>
    </row>
    <row r="902" spans="1:25" ht="15.75" customHeight="1">
      <c r="A902" s="55"/>
      <c r="B902" s="56"/>
      <c r="C902" s="55"/>
      <c r="D902" s="55"/>
      <c r="E902" s="56"/>
      <c r="F902" s="56"/>
      <c r="G902" s="56"/>
      <c r="H902" s="56"/>
      <c r="I902" s="56"/>
      <c r="J902" s="56"/>
      <c r="K902" s="56"/>
      <c r="L902" s="56"/>
      <c r="M902" s="56"/>
      <c r="N902" s="56"/>
      <c r="O902" s="56"/>
      <c r="P902" s="56"/>
      <c r="Q902" s="56"/>
      <c r="R902" s="56"/>
      <c r="S902" s="56"/>
      <c r="T902" s="56"/>
      <c r="U902" s="56"/>
      <c r="V902" s="56"/>
      <c r="W902" s="56"/>
      <c r="X902" s="56"/>
      <c r="Y902" s="56"/>
    </row>
    <row r="903" spans="1:25" ht="15.75" customHeight="1">
      <c r="A903" s="55"/>
      <c r="B903" s="56"/>
      <c r="C903" s="55"/>
      <c r="D903" s="55"/>
      <c r="E903" s="56"/>
      <c r="F903" s="56"/>
      <c r="G903" s="56"/>
      <c r="H903" s="56"/>
      <c r="I903" s="56"/>
      <c r="J903" s="56"/>
      <c r="K903" s="56"/>
      <c r="L903" s="56"/>
      <c r="M903" s="56"/>
      <c r="N903" s="56"/>
      <c r="O903" s="56"/>
      <c r="P903" s="56"/>
      <c r="Q903" s="56"/>
      <c r="R903" s="56"/>
      <c r="S903" s="56"/>
      <c r="T903" s="56"/>
      <c r="U903" s="56"/>
      <c r="V903" s="56"/>
      <c r="W903" s="56"/>
      <c r="X903" s="56"/>
      <c r="Y903" s="56"/>
    </row>
    <row r="904" spans="1:25" ht="15.75" customHeight="1">
      <c r="A904" s="55"/>
      <c r="B904" s="56"/>
      <c r="C904" s="55"/>
      <c r="D904" s="55"/>
      <c r="E904" s="56"/>
      <c r="F904" s="56"/>
      <c r="G904" s="56"/>
      <c r="H904" s="56"/>
      <c r="I904" s="56"/>
      <c r="J904" s="56"/>
      <c r="K904" s="56"/>
      <c r="L904" s="56"/>
      <c r="M904" s="56"/>
      <c r="N904" s="56"/>
      <c r="O904" s="56"/>
      <c r="P904" s="56"/>
      <c r="Q904" s="56"/>
      <c r="R904" s="56"/>
      <c r="S904" s="56"/>
      <c r="T904" s="56"/>
      <c r="U904" s="56"/>
      <c r="V904" s="56"/>
      <c r="W904" s="56"/>
      <c r="X904" s="56"/>
      <c r="Y904" s="56"/>
    </row>
    <row r="905" spans="1:25" ht="15.75" customHeight="1">
      <c r="A905" s="55"/>
      <c r="B905" s="56"/>
      <c r="C905" s="55"/>
      <c r="D905" s="55"/>
      <c r="E905" s="56"/>
      <c r="F905" s="56"/>
      <c r="G905" s="56"/>
      <c r="H905" s="56"/>
      <c r="I905" s="56"/>
      <c r="J905" s="56"/>
      <c r="K905" s="56"/>
      <c r="L905" s="56"/>
      <c r="M905" s="56"/>
      <c r="N905" s="56"/>
      <c r="O905" s="56"/>
      <c r="P905" s="56"/>
      <c r="Q905" s="56"/>
      <c r="R905" s="56"/>
      <c r="S905" s="56"/>
      <c r="T905" s="56"/>
      <c r="U905" s="56"/>
      <c r="V905" s="56"/>
      <c r="W905" s="56"/>
      <c r="X905" s="56"/>
      <c r="Y905" s="56"/>
    </row>
    <row r="906" spans="1:25" ht="15.75" customHeight="1">
      <c r="A906" s="55"/>
      <c r="B906" s="56"/>
      <c r="C906" s="55"/>
      <c r="D906" s="55"/>
      <c r="E906" s="56"/>
      <c r="F906" s="56"/>
      <c r="G906" s="56"/>
      <c r="H906" s="56"/>
      <c r="I906" s="56"/>
      <c r="J906" s="56"/>
      <c r="K906" s="56"/>
      <c r="L906" s="56"/>
      <c r="M906" s="56"/>
      <c r="N906" s="56"/>
      <c r="O906" s="56"/>
      <c r="P906" s="56"/>
      <c r="Q906" s="56"/>
      <c r="R906" s="56"/>
      <c r="S906" s="56"/>
      <c r="T906" s="56"/>
      <c r="U906" s="56"/>
      <c r="V906" s="56"/>
      <c r="W906" s="56"/>
      <c r="X906" s="56"/>
      <c r="Y906" s="56"/>
    </row>
    <row r="907" spans="1:25" ht="15.75" customHeight="1">
      <c r="A907" s="55"/>
      <c r="B907" s="56"/>
      <c r="C907" s="55"/>
      <c r="D907" s="55"/>
      <c r="E907" s="56"/>
      <c r="F907" s="56"/>
      <c r="G907" s="56"/>
      <c r="H907" s="56"/>
      <c r="I907" s="56"/>
      <c r="J907" s="56"/>
      <c r="K907" s="56"/>
      <c r="L907" s="56"/>
      <c r="M907" s="56"/>
      <c r="N907" s="56"/>
      <c r="O907" s="56"/>
      <c r="P907" s="56"/>
      <c r="Q907" s="56"/>
      <c r="R907" s="56"/>
      <c r="S907" s="56"/>
      <c r="T907" s="56"/>
      <c r="U907" s="56"/>
      <c r="V907" s="56"/>
      <c r="W907" s="56"/>
      <c r="X907" s="56"/>
      <c r="Y907" s="56"/>
    </row>
    <row r="908" spans="1:25" ht="15.75" customHeight="1">
      <c r="A908" s="55"/>
      <c r="B908" s="56"/>
      <c r="C908" s="55"/>
      <c r="D908" s="55"/>
      <c r="E908" s="56"/>
      <c r="F908" s="56"/>
      <c r="G908" s="56"/>
      <c r="H908" s="56"/>
      <c r="I908" s="56"/>
      <c r="J908" s="56"/>
      <c r="K908" s="56"/>
      <c r="L908" s="56"/>
      <c r="M908" s="56"/>
      <c r="N908" s="56"/>
      <c r="O908" s="56"/>
      <c r="P908" s="56"/>
      <c r="Q908" s="56"/>
      <c r="R908" s="56"/>
      <c r="S908" s="56"/>
      <c r="T908" s="56"/>
      <c r="U908" s="56"/>
      <c r="V908" s="56"/>
      <c r="W908" s="56"/>
      <c r="X908" s="56"/>
      <c r="Y908" s="56"/>
    </row>
    <row r="909" spans="1:25" ht="15.75" customHeight="1">
      <c r="A909" s="55"/>
      <c r="B909" s="56"/>
      <c r="C909" s="55"/>
      <c r="D909" s="55"/>
      <c r="E909" s="56"/>
      <c r="F909" s="56"/>
      <c r="G909" s="56"/>
      <c r="H909" s="56"/>
      <c r="I909" s="56"/>
      <c r="J909" s="56"/>
      <c r="K909" s="56"/>
      <c r="L909" s="56"/>
      <c r="M909" s="56"/>
      <c r="N909" s="56"/>
      <c r="O909" s="56"/>
      <c r="P909" s="56"/>
      <c r="Q909" s="56"/>
      <c r="R909" s="56"/>
      <c r="S909" s="56"/>
      <c r="T909" s="56"/>
      <c r="U909" s="56"/>
      <c r="V909" s="56"/>
      <c r="W909" s="56"/>
      <c r="X909" s="56"/>
      <c r="Y909" s="56"/>
    </row>
    <row r="910" spans="1:25" ht="15.75" customHeight="1">
      <c r="A910" s="55"/>
      <c r="B910" s="56"/>
      <c r="C910" s="55"/>
      <c r="D910" s="55"/>
      <c r="E910" s="56"/>
      <c r="F910" s="56"/>
      <c r="G910" s="56"/>
      <c r="H910" s="56"/>
      <c r="I910" s="56"/>
      <c r="J910" s="56"/>
      <c r="K910" s="56"/>
      <c r="L910" s="56"/>
      <c r="M910" s="56"/>
      <c r="N910" s="56"/>
      <c r="O910" s="56"/>
      <c r="P910" s="56"/>
      <c r="Q910" s="56"/>
      <c r="R910" s="56"/>
      <c r="S910" s="56"/>
      <c r="T910" s="56"/>
      <c r="U910" s="56"/>
      <c r="V910" s="56"/>
      <c r="W910" s="56"/>
      <c r="X910" s="56"/>
      <c r="Y910" s="56"/>
    </row>
    <row r="911" spans="1:25" ht="15.75" customHeight="1">
      <c r="A911" s="55"/>
      <c r="B911" s="56"/>
      <c r="C911" s="55"/>
      <c r="D911" s="55"/>
      <c r="E911" s="56"/>
      <c r="F911" s="56"/>
      <c r="G911" s="56"/>
      <c r="H911" s="56"/>
      <c r="I911" s="56"/>
      <c r="J911" s="56"/>
      <c r="K911" s="56"/>
      <c r="L911" s="56"/>
      <c r="M911" s="56"/>
      <c r="N911" s="56"/>
      <c r="O911" s="56"/>
      <c r="P911" s="56"/>
      <c r="Q911" s="56"/>
      <c r="R911" s="56"/>
      <c r="S911" s="56"/>
      <c r="T911" s="56"/>
      <c r="U911" s="56"/>
      <c r="V911" s="56"/>
      <c r="W911" s="56"/>
      <c r="X911" s="56"/>
      <c r="Y911" s="56"/>
    </row>
    <row r="912" spans="1:25" ht="15.75" customHeight="1">
      <c r="A912" s="55"/>
      <c r="B912" s="56"/>
      <c r="C912" s="55"/>
      <c r="D912" s="55"/>
      <c r="E912" s="56"/>
      <c r="F912" s="56"/>
      <c r="G912" s="56"/>
      <c r="H912" s="56"/>
      <c r="I912" s="56"/>
      <c r="J912" s="56"/>
      <c r="K912" s="56"/>
      <c r="L912" s="56"/>
      <c r="M912" s="56"/>
      <c r="N912" s="56"/>
      <c r="O912" s="56"/>
      <c r="P912" s="56"/>
      <c r="Q912" s="56"/>
      <c r="R912" s="56"/>
      <c r="S912" s="56"/>
      <c r="T912" s="56"/>
      <c r="U912" s="56"/>
      <c r="V912" s="56"/>
      <c r="W912" s="56"/>
      <c r="X912" s="56"/>
      <c r="Y912" s="56"/>
    </row>
    <row r="913" spans="1:25" ht="15.75" customHeight="1">
      <c r="A913" s="55"/>
      <c r="B913" s="56"/>
      <c r="C913" s="55"/>
      <c r="D913" s="55"/>
      <c r="E913" s="56"/>
      <c r="F913" s="56"/>
      <c r="G913" s="56"/>
      <c r="H913" s="56"/>
      <c r="I913" s="56"/>
      <c r="J913" s="56"/>
      <c r="K913" s="56"/>
      <c r="L913" s="56"/>
      <c r="M913" s="56"/>
      <c r="N913" s="56"/>
      <c r="O913" s="56"/>
      <c r="P913" s="56"/>
      <c r="Q913" s="56"/>
      <c r="R913" s="56"/>
      <c r="S913" s="56"/>
      <c r="T913" s="56"/>
      <c r="U913" s="56"/>
      <c r="V913" s="56"/>
      <c r="W913" s="56"/>
      <c r="X913" s="56"/>
      <c r="Y913" s="56"/>
    </row>
    <row r="914" spans="1:25" ht="15.75" customHeight="1">
      <c r="A914" s="55"/>
      <c r="B914" s="56"/>
      <c r="C914" s="55"/>
      <c r="D914" s="55"/>
      <c r="E914" s="56"/>
      <c r="F914" s="56"/>
      <c r="G914" s="56"/>
      <c r="H914" s="56"/>
      <c r="I914" s="56"/>
      <c r="J914" s="56"/>
      <c r="K914" s="56"/>
      <c r="L914" s="56"/>
      <c r="M914" s="56"/>
      <c r="N914" s="56"/>
      <c r="O914" s="56"/>
      <c r="P914" s="56"/>
      <c r="Q914" s="56"/>
      <c r="R914" s="56"/>
      <c r="S914" s="56"/>
      <c r="T914" s="56"/>
      <c r="U914" s="56"/>
      <c r="V914" s="56"/>
      <c r="W914" s="56"/>
      <c r="X914" s="56"/>
      <c r="Y914" s="56"/>
    </row>
    <row r="915" spans="1:25" ht="15.75" customHeight="1">
      <c r="A915" s="55"/>
      <c r="B915" s="56"/>
      <c r="C915" s="55"/>
      <c r="D915" s="55"/>
      <c r="E915" s="56"/>
      <c r="F915" s="56"/>
      <c r="G915" s="56"/>
      <c r="H915" s="56"/>
      <c r="I915" s="56"/>
      <c r="J915" s="56"/>
      <c r="K915" s="56"/>
      <c r="L915" s="56"/>
      <c r="M915" s="56"/>
      <c r="N915" s="56"/>
      <c r="O915" s="56"/>
      <c r="P915" s="56"/>
      <c r="Q915" s="56"/>
      <c r="R915" s="56"/>
      <c r="S915" s="56"/>
      <c r="T915" s="56"/>
      <c r="U915" s="56"/>
      <c r="V915" s="56"/>
      <c r="W915" s="56"/>
      <c r="X915" s="56"/>
      <c r="Y915" s="56"/>
    </row>
    <row r="916" spans="1:25" ht="15.75" customHeight="1">
      <c r="A916" s="55"/>
      <c r="B916" s="56"/>
      <c r="C916" s="55"/>
      <c r="D916" s="55"/>
      <c r="E916" s="56"/>
      <c r="F916" s="56"/>
      <c r="G916" s="56"/>
      <c r="H916" s="56"/>
      <c r="I916" s="56"/>
      <c r="J916" s="56"/>
      <c r="K916" s="56"/>
      <c r="L916" s="56"/>
      <c r="M916" s="56"/>
      <c r="N916" s="56"/>
      <c r="O916" s="56"/>
      <c r="P916" s="56"/>
      <c r="Q916" s="56"/>
      <c r="R916" s="56"/>
      <c r="S916" s="56"/>
      <c r="T916" s="56"/>
      <c r="U916" s="56"/>
      <c r="V916" s="56"/>
      <c r="W916" s="56"/>
      <c r="X916" s="56"/>
      <c r="Y916" s="56"/>
    </row>
    <row r="917" spans="1:25" ht="15.75" customHeight="1">
      <c r="A917" s="55"/>
      <c r="B917" s="56"/>
      <c r="C917" s="55"/>
      <c r="D917" s="55"/>
      <c r="E917" s="56"/>
      <c r="F917" s="56"/>
      <c r="G917" s="56"/>
      <c r="H917" s="56"/>
      <c r="I917" s="56"/>
      <c r="J917" s="56"/>
      <c r="K917" s="56"/>
      <c r="L917" s="56"/>
      <c r="M917" s="56"/>
      <c r="N917" s="56"/>
      <c r="O917" s="56"/>
      <c r="P917" s="56"/>
      <c r="Q917" s="56"/>
      <c r="R917" s="56"/>
      <c r="S917" s="56"/>
      <c r="T917" s="56"/>
      <c r="U917" s="56"/>
      <c r="V917" s="56"/>
      <c r="W917" s="56"/>
      <c r="X917" s="56"/>
      <c r="Y917" s="56"/>
    </row>
    <row r="918" spans="1:25" ht="15.75" customHeight="1">
      <c r="A918" s="55"/>
      <c r="B918" s="56"/>
      <c r="C918" s="55"/>
      <c r="D918" s="55"/>
      <c r="E918" s="56"/>
      <c r="F918" s="56"/>
      <c r="G918" s="56"/>
      <c r="H918" s="56"/>
      <c r="I918" s="56"/>
      <c r="J918" s="56"/>
      <c r="K918" s="56"/>
      <c r="L918" s="56"/>
      <c r="M918" s="56"/>
      <c r="N918" s="56"/>
      <c r="O918" s="56"/>
      <c r="P918" s="56"/>
      <c r="Q918" s="56"/>
      <c r="R918" s="56"/>
      <c r="S918" s="56"/>
      <c r="T918" s="56"/>
      <c r="U918" s="56"/>
      <c r="V918" s="56"/>
      <c r="W918" s="56"/>
      <c r="X918" s="56"/>
      <c r="Y918" s="56"/>
    </row>
    <row r="919" spans="1:25" ht="15.75" customHeight="1">
      <c r="A919" s="55"/>
      <c r="B919" s="56"/>
      <c r="C919" s="55"/>
      <c r="D919" s="55"/>
      <c r="E919" s="56"/>
      <c r="F919" s="56"/>
      <c r="G919" s="56"/>
      <c r="H919" s="56"/>
      <c r="I919" s="56"/>
      <c r="J919" s="56"/>
      <c r="K919" s="56"/>
      <c r="L919" s="56"/>
      <c r="M919" s="56"/>
      <c r="N919" s="56"/>
      <c r="O919" s="56"/>
      <c r="P919" s="56"/>
      <c r="Q919" s="56"/>
      <c r="R919" s="56"/>
      <c r="S919" s="56"/>
      <c r="T919" s="56"/>
      <c r="U919" s="56"/>
      <c r="V919" s="56"/>
      <c r="W919" s="56"/>
      <c r="X919" s="56"/>
      <c r="Y919" s="56"/>
    </row>
    <row r="920" spans="1:25" ht="15.75" customHeight="1">
      <c r="A920" s="55"/>
      <c r="B920" s="56"/>
      <c r="C920" s="55"/>
      <c r="D920" s="55"/>
      <c r="E920" s="56"/>
      <c r="F920" s="56"/>
      <c r="G920" s="56"/>
      <c r="H920" s="56"/>
      <c r="I920" s="56"/>
      <c r="J920" s="56"/>
      <c r="K920" s="56"/>
      <c r="L920" s="56"/>
      <c r="M920" s="56"/>
      <c r="N920" s="56"/>
      <c r="O920" s="56"/>
      <c r="P920" s="56"/>
      <c r="Q920" s="56"/>
      <c r="R920" s="56"/>
      <c r="S920" s="56"/>
      <c r="T920" s="56"/>
      <c r="U920" s="56"/>
      <c r="V920" s="56"/>
      <c r="W920" s="56"/>
      <c r="X920" s="56"/>
      <c r="Y920" s="56"/>
    </row>
    <row r="921" spans="1:25" ht="15.75" customHeight="1">
      <c r="A921" s="55"/>
      <c r="B921" s="56"/>
      <c r="C921" s="55"/>
      <c r="D921" s="55"/>
      <c r="E921" s="56"/>
      <c r="F921" s="56"/>
      <c r="G921" s="56"/>
      <c r="H921" s="56"/>
      <c r="I921" s="56"/>
      <c r="J921" s="56"/>
      <c r="K921" s="56"/>
      <c r="L921" s="56"/>
      <c r="M921" s="56"/>
      <c r="N921" s="56"/>
      <c r="O921" s="56"/>
      <c r="P921" s="56"/>
      <c r="Q921" s="56"/>
      <c r="R921" s="56"/>
      <c r="S921" s="56"/>
      <c r="T921" s="56"/>
      <c r="U921" s="56"/>
      <c r="V921" s="56"/>
      <c r="W921" s="56"/>
      <c r="X921" s="56"/>
      <c r="Y921" s="56"/>
    </row>
    <row r="922" spans="1:25" ht="15.75" customHeight="1">
      <c r="A922" s="55"/>
      <c r="B922" s="56"/>
      <c r="C922" s="55"/>
      <c r="D922" s="55"/>
      <c r="E922" s="56"/>
      <c r="F922" s="56"/>
      <c r="G922" s="56"/>
      <c r="H922" s="56"/>
      <c r="I922" s="56"/>
      <c r="J922" s="56"/>
      <c r="K922" s="56"/>
      <c r="L922" s="56"/>
      <c r="M922" s="56"/>
      <c r="N922" s="56"/>
      <c r="O922" s="56"/>
      <c r="P922" s="56"/>
      <c r="Q922" s="56"/>
      <c r="R922" s="56"/>
      <c r="S922" s="56"/>
      <c r="T922" s="56"/>
      <c r="U922" s="56"/>
      <c r="V922" s="56"/>
      <c r="W922" s="56"/>
      <c r="X922" s="56"/>
      <c r="Y922" s="56"/>
    </row>
    <row r="923" spans="1:25" ht="15.75" customHeight="1">
      <c r="A923" s="55"/>
      <c r="B923" s="56"/>
      <c r="C923" s="55"/>
      <c r="D923" s="55"/>
      <c r="E923" s="56"/>
      <c r="F923" s="56"/>
      <c r="G923" s="56"/>
      <c r="H923" s="56"/>
      <c r="I923" s="56"/>
      <c r="J923" s="56"/>
      <c r="K923" s="56"/>
      <c r="L923" s="56"/>
      <c r="M923" s="56"/>
      <c r="N923" s="56"/>
      <c r="O923" s="56"/>
      <c r="P923" s="56"/>
      <c r="Q923" s="56"/>
      <c r="R923" s="56"/>
      <c r="S923" s="56"/>
      <c r="T923" s="56"/>
      <c r="U923" s="56"/>
      <c r="V923" s="56"/>
      <c r="W923" s="56"/>
      <c r="X923" s="56"/>
      <c r="Y923" s="56"/>
    </row>
    <row r="924" spans="1:25" ht="15.75" customHeight="1">
      <c r="A924" s="55"/>
      <c r="B924" s="56"/>
      <c r="C924" s="55"/>
      <c r="D924" s="55"/>
      <c r="E924" s="56"/>
      <c r="F924" s="56"/>
      <c r="G924" s="56"/>
      <c r="H924" s="56"/>
      <c r="I924" s="56"/>
      <c r="J924" s="56"/>
      <c r="K924" s="56"/>
      <c r="L924" s="56"/>
      <c r="M924" s="56"/>
      <c r="N924" s="56"/>
      <c r="O924" s="56"/>
      <c r="P924" s="56"/>
      <c r="Q924" s="56"/>
      <c r="R924" s="56"/>
      <c r="S924" s="56"/>
      <c r="T924" s="56"/>
      <c r="U924" s="56"/>
      <c r="V924" s="56"/>
      <c r="W924" s="56"/>
      <c r="X924" s="56"/>
      <c r="Y924" s="56"/>
    </row>
    <row r="925" spans="1:25" ht="15.75" customHeight="1">
      <c r="A925" s="55"/>
      <c r="B925" s="56"/>
      <c r="C925" s="55"/>
      <c r="D925" s="55"/>
      <c r="E925" s="56"/>
      <c r="F925" s="56"/>
      <c r="G925" s="56"/>
      <c r="H925" s="56"/>
      <c r="I925" s="56"/>
      <c r="J925" s="56"/>
      <c r="K925" s="56"/>
      <c r="L925" s="56"/>
      <c r="M925" s="56"/>
      <c r="N925" s="56"/>
      <c r="O925" s="56"/>
      <c r="P925" s="56"/>
      <c r="Q925" s="56"/>
      <c r="R925" s="56"/>
      <c r="S925" s="56"/>
      <c r="T925" s="56"/>
      <c r="U925" s="56"/>
      <c r="V925" s="56"/>
      <c r="W925" s="56"/>
      <c r="X925" s="56"/>
      <c r="Y925" s="56"/>
    </row>
    <row r="926" spans="1:25" ht="15.75" customHeight="1">
      <c r="A926" s="55"/>
      <c r="B926" s="56"/>
      <c r="C926" s="55"/>
      <c r="D926" s="55"/>
      <c r="E926" s="56"/>
      <c r="F926" s="56"/>
      <c r="G926" s="56"/>
      <c r="H926" s="56"/>
      <c r="I926" s="56"/>
      <c r="J926" s="56"/>
      <c r="K926" s="56"/>
      <c r="L926" s="56"/>
      <c r="M926" s="56"/>
      <c r="N926" s="56"/>
      <c r="O926" s="56"/>
      <c r="P926" s="56"/>
      <c r="Q926" s="56"/>
      <c r="R926" s="56"/>
      <c r="S926" s="56"/>
      <c r="T926" s="56"/>
      <c r="U926" s="56"/>
      <c r="V926" s="56"/>
      <c r="W926" s="56"/>
      <c r="X926" s="56"/>
      <c r="Y926" s="56"/>
    </row>
    <row r="927" spans="1:25" ht="15.75" customHeight="1">
      <c r="A927" s="55"/>
      <c r="B927" s="56"/>
      <c r="C927" s="55"/>
      <c r="D927" s="55"/>
      <c r="E927" s="56"/>
      <c r="F927" s="56"/>
      <c r="G927" s="56"/>
      <c r="H927" s="56"/>
      <c r="I927" s="56"/>
      <c r="J927" s="56"/>
      <c r="K927" s="56"/>
      <c r="L927" s="56"/>
      <c r="M927" s="56"/>
      <c r="N927" s="56"/>
      <c r="O927" s="56"/>
      <c r="P927" s="56"/>
      <c r="Q927" s="56"/>
      <c r="R927" s="56"/>
      <c r="S927" s="56"/>
      <c r="T927" s="56"/>
      <c r="U927" s="56"/>
      <c r="V927" s="56"/>
      <c r="W927" s="56"/>
      <c r="X927" s="56"/>
      <c r="Y927" s="56"/>
    </row>
    <row r="928" spans="1:25" ht="15.75" customHeight="1">
      <c r="A928" s="55"/>
      <c r="B928" s="56"/>
      <c r="C928" s="55"/>
      <c r="D928" s="55"/>
      <c r="E928" s="56"/>
      <c r="F928" s="56"/>
      <c r="G928" s="56"/>
      <c r="H928" s="56"/>
      <c r="I928" s="56"/>
      <c r="J928" s="56"/>
      <c r="K928" s="56"/>
      <c r="L928" s="56"/>
      <c r="M928" s="56"/>
      <c r="N928" s="56"/>
      <c r="O928" s="56"/>
      <c r="P928" s="56"/>
      <c r="Q928" s="56"/>
      <c r="R928" s="56"/>
      <c r="S928" s="56"/>
      <c r="T928" s="56"/>
      <c r="U928" s="56"/>
      <c r="V928" s="56"/>
      <c r="W928" s="56"/>
      <c r="X928" s="56"/>
      <c r="Y928" s="56"/>
    </row>
    <row r="929" spans="1:25" ht="15.75" customHeight="1">
      <c r="A929" s="55"/>
      <c r="B929" s="56"/>
      <c r="C929" s="55"/>
      <c r="D929" s="55"/>
      <c r="E929" s="56"/>
      <c r="F929" s="56"/>
      <c r="G929" s="56"/>
      <c r="H929" s="56"/>
      <c r="I929" s="56"/>
      <c r="J929" s="56"/>
      <c r="K929" s="56"/>
      <c r="L929" s="56"/>
      <c r="M929" s="56"/>
      <c r="N929" s="56"/>
      <c r="O929" s="56"/>
      <c r="P929" s="56"/>
      <c r="Q929" s="56"/>
      <c r="R929" s="56"/>
      <c r="S929" s="56"/>
      <c r="T929" s="56"/>
      <c r="U929" s="56"/>
      <c r="V929" s="56"/>
      <c r="W929" s="56"/>
      <c r="X929" s="56"/>
      <c r="Y929" s="56"/>
    </row>
    <row r="930" spans="1:25" ht="15.75" customHeight="1">
      <c r="A930" s="55"/>
      <c r="B930" s="56"/>
      <c r="C930" s="55"/>
      <c r="D930" s="55"/>
      <c r="E930" s="56"/>
      <c r="F930" s="56"/>
      <c r="G930" s="56"/>
      <c r="H930" s="56"/>
      <c r="I930" s="56"/>
      <c r="J930" s="56"/>
      <c r="K930" s="56"/>
      <c r="L930" s="56"/>
      <c r="M930" s="56"/>
      <c r="N930" s="56"/>
      <c r="O930" s="56"/>
      <c r="P930" s="56"/>
      <c r="Q930" s="56"/>
      <c r="R930" s="56"/>
      <c r="S930" s="56"/>
      <c r="T930" s="56"/>
      <c r="U930" s="56"/>
      <c r="V930" s="56"/>
      <c r="W930" s="56"/>
      <c r="X930" s="56"/>
      <c r="Y930" s="56"/>
    </row>
    <row r="931" spans="1:25" ht="15.75" customHeight="1">
      <c r="A931" s="55"/>
      <c r="B931" s="56"/>
      <c r="C931" s="55"/>
      <c r="D931" s="55"/>
      <c r="E931" s="56"/>
      <c r="F931" s="56"/>
      <c r="G931" s="56"/>
      <c r="H931" s="56"/>
      <c r="I931" s="56"/>
      <c r="J931" s="56"/>
      <c r="K931" s="56"/>
      <c r="L931" s="56"/>
      <c r="M931" s="56"/>
      <c r="N931" s="56"/>
      <c r="O931" s="56"/>
      <c r="P931" s="56"/>
      <c r="Q931" s="56"/>
      <c r="R931" s="56"/>
      <c r="S931" s="56"/>
      <c r="T931" s="56"/>
      <c r="U931" s="56"/>
      <c r="V931" s="56"/>
      <c r="W931" s="56"/>
      <c r="X931" s="56"/>
      <c r="Y931" s="56"/>
    </row>
    <row r="932" spans="1:25" ht="15.75" customHeight="1">
      <c r="A932" s="55"/>
      <c r="B932" s="56"/>
      <c r="C932" s="55"/>
      <c r="D932" s="55"/>
      <c r="E932" s="56"/>
      <c r="F932" s="56"/>
      <c r="G932" s="56"/>
      <c r="H932" s="56"/>
      <c r="I932" s="56"/>
      <c r="J932" s="56"/>
      <c r="K932" s="56"/>
      <c r="L932" s="56"/>
      <c r="M932" s="56"/>
      <c r="N932" s="56"/>
      <c r="O932" s="56"/>
      <c r="P932" s="56"/>
      <c r="Q932" s="56"/>
      <c r="R932" s="56"/>
      <c r="S932" s="56"/>
      <c r="T932" s="56"/>
      <c r="U932" s="56"/>
      <c r="V932" s="56"/>
      <c r="W932" s="56"/>
      <c r="X932" s="56"/>
      <c r="Y932" s="56"/>
    </row>
    <row r="933" spans="1:25" ht="15.75" customHeight="1">
      <c r="A933" s="55"/>
      <c r="B933" s="56"/>
      <c r="C933" s="55"/>
      <c r="D933" s="55"/>
      <c r="E933" s="56"/>
      <c r="F933" s="56"/>
      <c r="G933" s="56"/>
      <c r="H933" s="56"/>
      <c r="I933" s="56"/>
      <c r="J933" s="56"/>
      <c r="K933" s="56"/>
      <c r="L933" s="56"/>
      <c r="M933" s="56"/>
      <c r="N933" s="56"/>
      <c r="O933" s="56"/>
      <c r="P933" s="56"/>
      <c r="Q933" s="56"/>
      <c r="R933" s="56"/>
      <c r="S933" s="56"/>
      <c r="T933" s="56"/>
      <c r="U933" s="56"/>
      <c r="V933" s="56"/>
      <c r="W933" s="56"/>
      <c r="X933" s="56"/>
      <c r="Y933" s="56"/>
    </row>
    <row r="934" spans="1:25" ht="15.75" customHeight="1">
      <c r="A934" s="55"/>
      <c r="B934" s="56"/>
      <c r="C934" s="55"/>
      <c r="D934" s="55"/>
      <c r="E934" s="56"/>
      <c r="F934" s="56"/>
      <c r="G934" s="56"/>
      <c r="H934" s="56"/>
      <c r="I934" s="56"/>
      <c r="J934" s="56"/>
      <c r="K934" s="56"/>
      <c r="L934" s="56"/>
      <c r="M934" s="56"/>
      <c r="N934" s="56"/>
      <c r="O934" s="56"/>
      <c r="P934" s="56"/>
      <c r="Q934" s="56"/>
      <c r="R934" s="56"/>
      <c r="S934" s="56"/>
      <c r="T934" s="56"/>
      <c r="U934" s="56"/>
      <c r="V934" s="56"/>
      <c r="W934" s="56"/>
      <c r="X934" s="56"/>
      <c r="Y934" s="56"/>
    </row>
    <row r="935" spans="1:25" ht="15.75" customHeight="1">
      <c r="A935" s="55"/>
      <c r="B935" s="56"/>
      <c r="C935" s="55"/>
      <c r="D935" s="55"/>
      <c r="E935" s="56"/>
      <c r="F935" s="56"/>
      <c r="G935" s="56"/>
      <c r="H935" s="56"/>
      <c r="I935" s="56"/>
      <c r="J935" s="56"/>
      <c r="K935" s="56"/>
      <c r="L935" s="56"/>
      <c r="M935" s="56"/>
      <c r="N935" s="56"/>
      <c r="O935" s="56"/>
      <c r="P935" s="56"/>
      <c r="Q935" s="56"/>
      <c r="R935" s="56"/>
      <c r="S935" s="56"/>
      <c r="T935" s="56"/>
      <c r="U935" s="56"/>
      <c r="V935" s="56"/>
      <c r="W935" s="56"/>
      <c r="X935" s="56"/>
      <c r="Y935" s="56"/>
    </row>
    <row r="936" spans="1:25" ht="15.75" customHeight="1">
      <c r="A936" s="55"/>
      <c r="B936" s="56"/>
      <c r="C936" s="55"/>
      <c r="D936" s="55"/>
      <c r="E936" s="56"/>
      <c r="F936" s="56"/>
      <c r="G936" s="56"/>
      <c r="H936" s="56"/>
      <c r="I936" s="56"/>
      <c r="J936" s="56"/>
      <c r="K936" s="56"/>
      <c r="L936" s="56"/>
      <c r="M936" s="56"/>
      <c r="N936" s="56"/>
      <c r="O936" s="56"/>
      <c r="P936" s="56"/>
      <c r="Q936" s="56"/>
      <c r="R936" s="56"/>
      <c r="S936" s="56"/>
      <c r="T936" s="56"/>
      <c r="U936" s="56"/>
      <c r="V936" s="56"/>
      <c r="W936" s="56"/>
      <c r="X936" s="56"/>
      <c r="Y936" s="56"/>
    </row>
    <row r="937" spans="1:25" ht="15.75" customHeight="1">
      <c r="A937" s="55"/>
      <c r="B937" s="56"/>
      <c r="C937" s="55"/>
      <c r="D937" s="55"/>
      <c r="E937" s="56"/>
      <c r="F937" s="56"/>
      <c r="G937" s="56"/>
      <c r="H937" s="56"/>
      <c r="I937" s="56"/>
      <c r="J937" s="56"/>
      <c r="K937" s="56"/>
      <c r="L937" s="56"/>
      <c r="M937" s="56"/>
      <c r="N937" s="56"/>
      <c r="O937" s="56"/>
      <c r="P937" s="56"/>
      <c r="Q937" s="56"/>
      <c r="R937" s="56"/>
      <c r="S937" s="56"/>
      <c r="T937" s="56"/>
      <c r="U937" s="56"/>
      <c r="V937" s="56"/>
      <c r="W937" s="56"/>
      <c r="X937" s="56"/>
      <c r="Y937" s="56"/>
    </row>
    <row r="938" spans="1:25" ht="15.75" customHeight="1">
      <c r="A938" s="55"/>
      <c r="B938" s="56"/>
      <c r="C938" s="55"/>
      <c r="D938" s="55"/>
      <c r="E938" s="56"/>
      <c r="F938" s="56"/>
      <c r="G938" s="56"/>
      <c r="H938" s="56"/>
      <c r="I938" s="56"/>
      <c r="J938" s="56"/>
      <c r="K938" s="56"/>
      <c r="L938" s="56"/>
      <c r="M938" s="56"/>
      <c r="N938" s="56"/>
      <c r="O938" s="56"/>
      <c r="P938" s="56"/>
      <c r="Q938" s="56"/>
      <c r="R938" s="56"/>
      <c r="S938" s="56"/>
      <c r="T938" s="56"/>
      <c r="U938" s="56"/>
      <c r="V938" s="56"/>
      <c r="W938" s="56"/>
      <c r="X938" s="56"/>
      <c r="Y938" s="56"/>
    </row>
    <row r="939" spans="1:25" ht="15.75" customHeight="1">
      <c r="A939" s="55"/>
      <c r="B939" s="56"/>
      <c r="C939" s="55"/>
      <c r="D939" s="55"/>
      <c r="E939" s="56"/>
      <c r="F939" s="56"/>
      <c r="G939" s="56"/>
      <c r="H939" s="56"/>
      <c r="I939" s="56"/>
      <c r="J939" s="56"/>
      <c r="K939" s="56"/>
      <c r="L939" s="56"/>
      <c r="M939" s="56"/>
      <c r="N939" s="56"/>
      <c r="O939" s="56"/>
      <c r="P939" s="56"/>
      <c r="Q939" s="56"/>
      <c r="R939" s="56"/>
      <c r="S939" s="56"/>
      <c r="T939" s="56"/>
      <c r="U939" s="56"/>
      <c r="V939" s="56"/>
      <c r="W939" s="56"/>
      <c r="X939" s="56"/>
      <c r="Y939" s="56"/>
    </row>
    <row r="940" spans="1:25" ht="15.75" customHeight="1">
      <c r="A940" s="55"/>
      <c r="B940" s="56"/>
      <c r="C940" s="55"/>
      <c r="D940" s="55"/>
      <c r="E940" s="56"/>
      <c r="F940" s="56"/>
      <c r="G940" s="56"/>
      <c r="H940" s="56"/>
      <c r="I940" s="56"/>
      <c r="J940" s="56"/>
      <c r="K940" s="56"/>
      <c r="L940" s="56"/>
      <c r="M940" s="56"/>
      <c r="N940" s="56"/>
      <c r="O940" s="56"/>
      <c r="P940" s="56"/>
      <c r="Q940" s="56"/>
      <c r="R940" s="56"/>
      <c r="S940" s="56"/>
      <c r="T940" s="56"/>
      <c r="U940" s="56"/>
      <c r="V940" s="56"/>
      <c r="W940" s="56"/>
      <c r="X940" s="56"/>
      <c r="Y940" s="56"/>
    </row>
    <row r="941" spans="1:25" ht="15.75" customHeight="1">
      <c r="A941" s="55"/>
      <c r="B941" s="56"/>
      <c r="C941" s="55"/>
      <c r="D941" s="55"/>
      <c r="E941" s="56"/>
      <c r="F941" s="56"/>
      <c r="G941" s="56"/>
      <c r="H941" s="56"/>
      <c r="I941" s="56"/>
      <c r="J941" s="56"/>
      <c r="K941" s="56"/>
      <c r="L941" s="56"/>
      <c r="M941" s="56"/>
      <c r="N941" s="56"/>
      <c r="O941" s="56"/>
      <c r="P941" s="56"/>
      <c r="Q941" s="56"/>
      <c r="R941" s="56"/>
      <c r="S941" s="56"/>
      <c r="T941" s="56"/>
      <c r="U941" s="56"/>
      <c r="V941" s="56"/>
      <c r="W941" s="56"/>
      <c r="X941" s="56"/>
      <c r="Y941" s="56"/>
    </row>
    <row r="942" spans="1:25" ht="15.75" customHeight="1">
      <c r="A942" s="55"/>
      <c r="B942" s="56"/>
      <c r="C942" s="55"/>
      <c r="D942" s="55"/>
      <c r="E942" s="56"/>
      <c r="F942" s="56"/>
      <c r="G942" s="56"/>
      <c r="H942" s="56"/>
      <c r="I942" s="56"/>
      <c r="J942" s="56"/>
      <c r="K942" s="56"/>
      <c r="L942" s="56"/>
      <c r="M942" s="56"/>
      <c r="N942" s="56"/>
      <c r="O942" s="56"/>
      <c r="P942" s="56"/>
      <c r="Q942" s="56"/>
      <c r="R942" s="56"/>
      <c r="S942" s="56"/>
      <c r="T942" s="56"/>
      <c r="U942" s="56"/>
      <c r="V942" s="56"/>
      <c r="W942" s="56"/>
      <c r="X942" s="56"/>
      <c r="Y942" s="56"/>
    </row>
    <row r="943" spans="1:25" ht="15.75" customHeight="1">
      <c r="A943" s="55"/>
      <c r="B943" s="56"/>
      <c r="C943" s="55"/>
      <c r="D943" s="55"/>
      <c r="E943" s="56"/>
      <c r="F943" s="56"/>
      <c r="G943" s="56"/>
      <c r="H943" s="56"/>
      <c r="I943" s="56"/>
      <c r="J943" s="56"/>
      <c r="K943" s="56"/>
      <c r="L943" s="56"/>
      <c r="M943" s="56"/>
      <c r="N943" s="56"/>
      <c r="O943" s="56"/>
      <c r="P943" s="56"/>
      <c r="Q943" s="56"/>
      <c r="R943" s="56"/>
      <c r="S943" s="56"/>
      <c r="T943" s="56"/>
      <c r="U943" s="56"/>
      <c r="V943" s="56"/>
      <c r="W943" s="56"/>
      <c r="X943" s="56"/>
      <c r="Y943" s="56"/>
    </row>
    <row r="944" spans="1:25" ht="15.75" customHeight="1">
      <c r="A944" s="55"/>
      <c r="B944" s="56"/>
      <c r="C944" s="55"/>
      <c r="D944" s="55"/>
      <c r="E944" s="56"/>
      <c r="F944" s="56"/>
      <c r="G944" s="56"/>
      <c r="H944" s="56"/>
      <c r="I944" s="56"/>
      <c r="J944" s="56"/>
      <c r="K944" s="56"/>
      <c r="L944" s="56"/>
      <c r="M944" s="56"/>
      <c r="N944" s="56"/>
      <c r="O944" s="56"/>
      <c r="P944" s="56"/>
      <c r="Q944" s="56"/>
      <c r="R944" s="56"/>
      <c r="S944" s="56"/>
      <c r="T944" s="56"/>
      <c r="U944" s="56"/>
      <c r="V944" s="56"/>
      <c r="W944" s="56"/>
      <c r="X944" s="56"/>
      <c r="Y944" s="56"/>
    </row>
    <row r="945" spans="1:25" ht="15.75" customHeight="1">
      <c r="A945" s="55"/>
      <c r="B945" s="56"/>
      <c r="C945" s="55"/>
      <c r="D945" s="55"/>
      <c r="E945" s="56"/>
      <c r="F945" s="56"/>
      <c r="G945" s="56"/>
      <c r="H945" s="56"/>
      <c r="I945" s="56"/>
      <c r="J945" s="56"/>
      <c r="K945" s="56"/>
      <c r="L945" s="56"/>
      <c r="M945" s="56"/>
      <c r="N945" s="56"/>
      <c r="O945" s="56"/>
      <c r="P945" s="56"/>
      <c r="Q945" s="56"/>
      <c r="R945" s="56"/>
      <c r="S945" s="56"/>
      <c r="T945" s="56"/>
      <c r="U945" s="56"/>
      <c r="V945" s="56"/>
      <c r="W945" s="56"/>
      <c r="X945" s="56"/>
      <c r="Y945" s="56"/>
    </row>
    <row r="946" spans="1:25" ht="15.75" customHeight="1">
      <c r="A946" s="55"/>
      <c r="B946" s="56"/>
      <c r="C946" s="55"/>
      <c r="D946" s="55"/>
      <c r="E946" s="56"/>
      <c r="F946" s="56"/>
      <c r="G946" s="56"/>
      <c r="H946" s="56"/>
      <c r="I946" s="56"/>
      <c r="J946" s="56"/>
      <c r="K946" s="56"/>
      <c r="L946" s="56"/>
      <c r="M946" s="56"/>
      <c r="N946" s="56"/>
      <c r="O946" s="56"/>
      <c r="P946" s="56"/>
      <c r="Q946" s="56"/>
      <c r="R946" s="56"/>
      <c r="S946" s="56"/>
      <c r="T946" s="56"/>
      <c r="U946" s="56"/>
      <c r="V946" s="56"/>
      <c r="W946" s="56"/>
      <c r="X946" s="56"/>
      <c r="Y946" s="56"/>
    </row>
    <row r="947" spans="1:25" ht="15.75" customHeight="1">
      <c r="A947" s="55"/>
      <c r="B947" s="56"/>
      <c r="C947" s="55"/>
      <c r="D947" s="55"/>
      <c r="E947" s="56"/>
      <c r="F947" s="56"/>
      <c r="G947" s="56"/>
      <c r="H947" s="56"/>
      <c r="I947" s="56"/>
      <c r="J947" s="56"/>
      <c r="K947" s="56"/>
      <c r="L947" s="56"/>
      <c r="M947" s="56"/>
      <c r="N947" s="56"/>
      <c r="O947" s="56"/>
      <c r="P947" s="56"/>
      <c r="Q947" s="56"/>
      <c r="R947" s="56"/>
      <c r="S947" s="56"/>
      <c r="T947" s="56"/>
      <c r="U947" s="56"/>
      <c r="V947" s="56"/>
      <c r="W947" s="56"/>
      <c r="X947" s="56"/>
      <c r="Y947" s="56"/>
    </row>
    <row r="948" spans="1:25" ht="15.75" customHeight="1">
      <c r="A948" s="55"/>
      <c r="B948" s="56"/>
      <c r="C948" s="55"/>
      <c r="D948" s="55"/>
      <c r="E948" s="56"/>
      <c r="F948" s="56"/>
      <c r="G948" s="56"/>
      <c r="H948" s="56"/>
      <c r="I948" s="56"/>
      <c r="J948" s="56"/>
      <c r="K948" s="56"/>
      <c r="L948" s="56"/>
      <c r="M948" s="56"/>
      <c r="N948" s="56"/>
      <c r="O948" s="56"/>
      <c r="P948" s="56"/>
      <c r="Q948" s="56"/>
      <c r="R948" s="56"/>
      <c r="S948" s="56"/>
      <c r="T948" s="56"/>
      <c r="U948" s="56"/>
      <c r="V948" s="56"/>
      <c r="W948" s="56"/>
      <c r="X948" s="56"/>
      <c r="Y948" s="56"/>
    </row>
    <row r="949" spans="1:25" ht="15.75" customHeight="1">
      <c r="A949" s="55"/>
      <c r="B949" s="56"/>
      <c r="C949" s="55"/>
      <c r="D949" s="55"/>
      <c r="E949" s="56"/>
      <c r="F949" s="56"/>
      <c r="G949" s="56"/>
      <c r="H949" s="56"/>
      <c r="I949" s="56"/>
      <c r="J949" s="56"/>
      <c r="K949" s="56"/>
      <c r="L949" s="56"/>
      <c r="M949" s="56"/>
      <c r="N949" s="56"/>
      <c r="O949" s="56"/>
      <c r="P949" s="56"/>
      <c r="Q949" s="56"/>
      <c r="R949" s="56"/>
      <c r="S949" s="56"/>
      <c r="T949" s="56"/>
      <c r="U949" s="56"/>
      <c r="V949" s="56"/>
      <c r="W949" s="56"/>
      <c r="X949" s="56"/>
      <c r="Y949" s="56"/>
    </row>
    <row r="950" spans="1:25" ht="15.75" customHeight="1">
      <c r="A950" s="55"/>
      <c r="B950" s="56"/>
      <c r="C950" s="55"/>
      <c r="D950" s="55"/>
      <c r="E950" s="56"/>
      <c r="F950" s="56"/>
      <c r="G950" s="56"/>
      <c r="H950" s="56"/>
      <c r="I950" s="56"/>
      <c r="J950" s="56"/>
      <c r="K950" s="56"/>
      <c r="L950" s="56"/>
      <c r="M950" s="56"/>
      <c r="N950" s="56"/>
      <c r="O950" s="56"/>
      <c r="P950" s="56"/>
      <c r="Q950" s="56"/>
      <c r="R950" s="56"/>
      <c r="S950" s="56"/>
      <c r="T950" s="56"/>
      <c r="U950" s="56"/>
      <c r="V950" s="56"/>
      <c r="W950" s="56"/>
      <c r="X950" s="56"/>
      <c r="Y950" s="56"/>
    </row>
    <row r="951" spans="1:25" ht="15.75" customHeight="1">
      <c r="A951" s="55"/>
      <c r="B951" s="56"/>
      <c r="C951" s="55"/>
      <c r="D951" s="55"/>
      <c r="E951" s="56"/>
      <c r="F951" s="56"/>
      <c r="G951" s="56"/>
      <c r="H951" s="56"/>
      <c r="I951" s="56"/>
      <c r="J951" s="56"/>
      <c r="K951" s="56"/>
      <c r="L951" s="56"/>
      <c r="M951" s="56"/>
      <c r="N951" s="56"/>
      <c r="O951" s="56"/>
      <c r="P951" s="56"/>
      <c r="Q951" s="56"/>
      <c r="R951" s="56"/>
      <c r="S951" s="56"/>
      <c r="T951" s="56"/>
      <c r="U951" s="56"/>
      <c r="V951" s="56"/>
      <c r="W951" s="56"/>
      <c r="X951" s="56"/>
      <c r="Y951" s="56"/>
    </row>
    <row r="952" spans="1:25" ht="15.75" customHeight="1">
      <c r="A952" s="55"/>
      <c r="B952" s="56"/>
      <c r="C952" s="55"/>
      <c r="D952" s="55"/>
      <c r="E952" s="56"/>
      <c r="F952" s="56"/>
      <c r="G952" s="56"/>
      <c r="H952" s="56"/>
      <c r="I952" s="56"/>
      <c r="J952" s="56"/>
      <c r="K952" s="56"/>
      <c r="L952" s="56"/>
      <c r="M952" s="56"/>
      <c r="N952" s="56"/>
      <c r="O952" s="56"/>
      <c r="P952" s="56"/>
      <c r="Q952" s="56"/>
      <c r="R952" s="56"/>
      <c r="S952" s="56"/>
      <c r="T952" s="56"/>
      <c r="U952" s="56"/>
      <c r="V952" s="56"/>
      <c r="W952" s="56"/>
      <c r="X952" s="56"/>
      <c r="Y952" s="56"/>
    </row>
    <row r="953" spans="1:25" ht="15.75" customHeight="1">
      <c r="A953" s="55"/>
      <c r="B953" s="56"/>
      <c r="C953" s="55"/>
      <c r="D953" s="55"/>
      <c r="E953" s="56"/>
      <c r="F953" s="56"/>
      <c r="G953" s="56"/>
      <c r="H953" s="56"/>
      <c r="I953" s="56"/>
      <c r="J953" s="56"/>
      <c r="K953" s="56"/>
      <c r="L953" s="56"/>
      <c r="M953" s="56"/>
      <c r="N953" s="56"/>
      <c r="O953" s="56"/>
      <c r="P953" s="56"/>
      <c r="Q953" s="56"/>
      <c r="R953" s="56"/>
      <c r="S953" s="56"/>
      <c r="T953" s="56"/>
      <c r="U953" s="56"/>
      <c r="V953" s="56"/>
      <c r="W953" s="56"/>
      <c r="X953" s="56"/>
      <c r="Y953" s="56"/>
    </row>
    <row r="954" spans="1:25" ht="15.75" customHeight="1">
      <c r="A954" s="55"/>
      <c r="B954" s="56"/>
      <c r="C954" s="55"/>
      <c r="D954" s="55"/>
      <c r="E954" s="56"/>
      <c r="F954" s="56"/>
      <c r="G954" s="56"/>
      <c r="H954" s="56"/>
      <c r="I954" s="56"/>
      <c r="J954" s="56"/>
      <c r="K954" s="56"/>
      <c r="L954" s="56"/>
      <c r="M954" s="56"/>
      <c r="N954" s="56"/>
      <c r="O954" s="56"/>
      <c r="P954" s="56"/>
      <c r="Q954" s="56"/>
      <c r="R954" s="56"/>
      <c r="S954" s="56"/>
      <c r="T954" s="56"/>
      <c r="U954" s="56"/>
      <c r="V954" s="56"/>
      <c r="W954" s="56"/>
      <c r="X954" s="56"/>
      <c r="Y954" s="56"/>
    </row>
    <row r="955" spans="1:25" ht="15.75" customHeight="1">
      <c r="A955" s="55"/>
      <c r="B955" s="56"/>
      <c r="C955" s="55"/>
      <c r="D955" s="55"/>
      <c r="E955" s="56"/>
      <c r="F955" s="56"/>
      <c r="G955" s="56"/>
      <c r="H955" s="56"/>
      <c r="I955" s="56"/>
      <c r="J955" s="56"/>
      <c r="K955" s="56"/>
      <c r="L955" s="56"/>
      <c r="M955" s="56"/>
      <c r="N955" s="56"/>
      <c r="O955" s="56"/>
      <c r="P955" s="56"/>
      <c r="Q955" s="56"/>
      <c r="R955" s="56"/>
      <c r="S955" s="56"/>
      <c r="T955" s="56"/>
      <c r="U955" s="56"/>
      <c r="V955" s="56"/>
      <c r="W955" s="56"/>
      <c r="X955" s="56"/>
      <c r="Y955" s="56"/>
    </row>
    <row r="956" spans="1:25" ht="15.75" customHeight="1">
      <c r="A956" s="55"/>
      <c r="B956" s="56"/>
      <c r="C956" s="55"/>
      <c r="D956" s="55"/>
      <c r="E956" s="56"/>
      <c r="F956" s="56"/>
      <c r="G956" s="56"/>
      <c r="H956" s="56"/>
      <c r="I956" s="56"/>
      <c r="J956" s="56"/>
      <c r="K956" s="56"/>
      <c r="L956" s="56"/>
      <c r="M956" s="56"/>
      <c r="N956" s="56"/>
      <c r="O956" s="56"/>
      <c r="P956" s="56"/>
      <c r="Q956" s="56"/>
      <c r="R956" s="56"/>
      <c r="S956" s="56"/>
      <c r="T956" s="56"/>
      <c r="U956" s="56"/>
      <c r="V956" s="56"/>
      <c r="W956" s="56"/>
      <c r="X956" s="56"/>
      <c r="Y956" s="56"/>
    </row>
    <row r="957" spans="1:25" ht="15.75" customHeight="1">
      <c r="A957" s="55"/>
      <c r="B957" s="56"/>
      <c r="C957" s="55"/>
      <c r="D957" s="55"/>
      <c r="E957" s="56"/>
      <c r="F957" s="56"/>
      <c r="G957" s="56"/>
      <c r="H957" s="56"/>
      <c r="I957" s="56"/>
      <c r="J957" s="56"/>
      <c r="K957" s="56"/>
      <c r="L957" s="56"/>
      <c r="M957" s="56"/>
      <c r="N957" s="56"/>
      <c r="O957" s="56"/>
      <c r="P957" s="56"/>
      <c r="Q957" s="56"/>
      <c r="R957" s="56"/>
      <c r="S957" s="56"/>
      <c r="T957" s="56"/>
      <c r="U957" s="56"/>
      <c r="V957" s="56"/>
      <c r="W957" s="56"/>
      <c r="X957" s="56"/>
      <c r="Y957" s="56"/>
    </row>
    <row r="958" spans="1:25" ht="15.75" customHeight="1">
      <c r="A958" s="55"/>
      <c r="B958" s="56"/>
      <c r="C958" s="55"/>
      <c r="D958" s="55"/>
      <c r="E958" s="56"/>
      <c r="F958" s="56"/>
      <c r="G958" s="56"/>
      <c r="H958" s="56"/>
      <c r="I958" s="56"/>
      <c r="J958" s="56"/>
      <c r="K958" s="56"/>
      <c r="L958" s="56"/>
      <c r="M958" s="56"/>
      <c r="N958" s="56"/>
      <c r="O958" s="56"/>
      <c r="P958" s="56"/>
      <c r="Q958" s="56"/>
      <c r="R958" s="56"/>
      <c r="S958" s="56"/>
      <c r="T958" s="56"/>
      <c r="U958" s="56"/>
      <c r="V958" s="56"/>
      <c r="W958" s="56"/>
      <c r="X958" s="56"/>
      <c r="Y958" s="56"/>
    </row>
    <row r="959" spans="1:25" ht="15.75" customHeight="1">
      <c r="A959" s="55"/>
      <c r="B959" s="56"/>
      <c r="C959" s="55"/>
      <c r="D959" s="55"/>
      <c r="E959" s="56"/>
      <c r="F959" s="56"/>
      <c r="G959" s="56"/>
      <c r="H959" s="56"/>
      <c r="I959" s="56"/>
      <c r="J959" s="56"/>
      <c r="K959" s="56"/>
      <c r="L959" s="56"/>
      <c r="M959" s="56"/>
      <c r="N959" s="56"/>
      <c r="O959" s="56"/>
      <c r="P959" s="56"/>
      <c r="Q959" s="56"/>
      <c r="R959" s="56"/>
      <c r="S959" s="56"/>
      <c r="T959" s="56"/>
      <c r="U959" s="56"/>
      <c r="V959" s="56"/>
      <c r="W959" s="56"/>
      <c r="X959" s="56"/>
      <c r="Y959" s="56"/>
    </row>
    <row r="960" spans="1:25" ht="15.75" customHeight="1">
      <c r="A960" s="55"/>
      <c r="B960" s="56"/>
      <c r="C960" s="55"/>
      <c r="D960" s="55"/>
      <c r="E960" s="56"/>
      <c r="F960" s="56"/>
      <c r="G960" s="56"/>
      <c r="H960" s="56"/>
      <c r="I960" s="56"/>
      <c r="J960" s="56"/>
      <c r="K960" s="56"/>
      <c r="L960" s="56"/>
      <c r="M960" s="56"/>
      <c r="N960" s="56"/>
      <c r="O960" s="56"/>
      <c r="P960" s="56"/>
      <c r="Q960" s="56"/>
      <c r="R960" s="56"/>
      <c r="S960" s="56"/>
      <c r="T960" s="56"/>
      <c r="U960" s="56"/>
      <c r="V960" s="56"/>
      <c r="W960" s="56"/>
      <c r="X960" s="56"/>
      <c r="Y960" s="56"/>
    </row>
    <row r="961" spans="1:25" ht="15.75" customHeight="1">
      <c r="A961" s="55"/>
      <c r="B961" s="56"/>
      <c r="C961" s="55"/>
      <c r="D961" s="55"/>
      <c r="E961" s="56"/>
      <c r="F961" s="56"/>
      <c r="G961" s="56"/>
      <c r="H961" s="56"/>
      <c r="I961" s="56"/>
      <c r="J961" s="56"/>
      <c r="K961" s="56"/>
      <c r="L961" s="56"/>
      <c r="M961" s="56"/>
      <c r="N961" s="56"/>
      <c r="O961" s="56"/>
      <c r="P961" s="56"/>
      <c r="Q961" s="56"/>
      <c r="R961" s="56"/>
      <c r="S961" s="56"/>
      <c r="T961" s="56"/>
      <c r="U961" s="56"/>
      <c r="V961" s="56"/>
      <c r="W961" s="56"/>
      <c r="X961" s="56"/>
      <c r="Y961" s="56"/>
    </row>
    <row r="962" spans="1:25" ht="15.75" customHeight="1">
      <c r="A962" s="55"/>
      <c r="B962" s="56"/>
      <c r="C962" s="55"/>
      <c r="D962" s="55"/>
      <c r="E962" s="56"/>
      <c r="F962" s="56"/>
      <c r="G962" s="56"/>
      <c r="H962" s="56"/>
      <c r="I962" s="56"/>
      <c r="J962" s="56"/>
      <c r="K962" s="56"/>
      <c r="L962" s="56"/>
      <c r="M962" s="56"/>
      <c r="N962" s="56"/>
      <c r="O962" s="56"/>
      <c r="P962" s="56"/>
      <c r="Q962" s="56"/>
      <c r="R962" s="56"/>
      <c r="S962" s="56"/>
      <c r="T962" s="56"/>
      <c r="U962" s="56"/>
      <c r="V962" s="56"/>
      <c r="W962" s="56"/>
      <c r="X962" s="56"/>
      <c r="Y962" s="56"/>
    </row>
    <row r="963" spans="1:25" ht="15.75" customHeight="1">
      <c r="A963" s="55"/>
      <c r="B963" s="56"/>
      <c r="C963" s="55"/>
      <c r="D963" s="55"/>
      <c r="E963" s="56"/>
      <c r="F963" s="56"/>
      <c r="G963" s="56"/>
      <c r="H963" s="56"/>
      <c r="I963" s="56"/>
      <c r="J963" s="56"/>
      <c r="K963" s="56"/>
      <c r="L963" s="56"/>
      <c r="M963" s="56"/>
      <c r="N963" s="56"/>
      <c r="O963" s="56"/>
      <c r="P963" s="56"/>
      <c r="Q963" s="56"/>
      <c r="R963" s="56"/>
      <c r="S963" s="56"/>
      <c r="T963" s="56"/>
      <c r="U963" s="56"/>
      <c r="V963" s="56"/>
      <c r="W963" s="56"/>
      <c r="X963" s="56"/>
      <c r="Y963" s="56"/>
    </row>
    <row r="964" spans="1:25" ht="15.75" customHeight="1">
      <c r="A964" s="55"/>
      <c r="B964" s="56"/>
      <c r="C964" s="55"/>
      <c r="D964" s="55"/>
      <c r="E964" s="56"/>
      <c r="F964" s="56"/>
      <c r="G964" s="56"/>
      <c r="H964" s="56"/>
      <c r="I964" s="56"/>
      <c r="J964" s="56"/>
      <c r="K964" s="56"/>
      <c r="L964" s="56"/>
      <c r="M964" s="56"/>
      <c r="N964" s="56"/>
      <c r="O964" s="56"/>
      <c r="P964" s="56"/>
      <c r="Q964" s="56"/>
      <c r="R964" s="56"/>
      <c r="S964" s="56"/>
      <c r="T964" s="56"/>
      <c r="U964" s="56"/>
      <c r="V964" s="56"/>
      <c r="W964" s="56"/>
      <c r="X964" s="56"/>
      <c r="Y964" s="56"/>
    </row>
    <row r="965" spans="1:25" ht="15.75" customHeight="1">
      <c r="A965" s="55"/>
      <c r="B965" s="56"/>
      <c r="C965" s="55"/>
      <c r="D965" s="55"/>
      <c r="E965" s="56"/>
      <c r="F965" s="56"/>
      <c r="G965" s="56"/>
      <c r="H965" s="56"/>
      <c r="I965" s="56"/>
      <c r="J965" s="56"/>
      <c r="K965" s="56"/>
      <c r="L965" s="56"/>
      <c r="M965" s="56"/>
      <c r="N965" s="56"/>
      <c r="O965" s="56"/>
      <c r="P965" s="56"/>
      <c r="Q965" s="56"/>
      <c r="R965" s="56"/>
      <c r="S965" s="56"/>
      <c r="T965" s="56"/>
      <c r="U965" s="56"/>
      <c r="V965" s="56"/>
      <c r="W965" s="56"/>
      <c r="X965" s="56"/>
      <c r="Y965" s="56"/>
    </row>
    <row r="966" spans="1:25" ht="15.75" customHeight="1">
      <c r="A966" s="55"/>
      <c r="B966" s="56"/>
      <c r="C966" s="55"/>
      <c r="D966" s="55"/>
      <c r="E966" s="56"/>
      <c r="F966" s="56"/>
      <c r="G966" s="56"/>
      <c r="H966" s="56"/>
      <c r="I966" s="56"/>
      <c r="J966" s="56"/>
      <c r="K966" s="56"/>
      <c r="L966" s="56"/>
      <c r="M966" s="56"/>
      <c r="N966" s="56"/>
      <c r="O966" s="56"/>
      <c r="P966" s="56"/>
      <c r="Q966" s="56"/>
      <c r="R966" s="56"/>
      <c r="S966" s="56"/>
      <c r="T966" s="56"/>
      <c r="U966" s="56"/>
      <c r="V966" s="56"/>
      <c r="W966" s="56"/>
      <c r="X966" s="56"/>
      <c r="Y966" s="56"/>
    </row>
    <row r="967" spans="1:25" ht="15.75" customHeight="1">
      <c r="A967" s="55"/>
      <c r="B967" s="56"/>
      <c r="C967" s="55"/>
      <c r="D967" s="55"/>
      <c r="E967" s="56"/>
      <c r="F967" s="56"/>
      <c r="G967" s="56"/>
      <c r="H967" s="56"/>
      <c r="I967" s="56"/>
      <c r="J967" s="56"/>
      <c r="K967" s="56"/>
      <c r="L967" s="56"/>
      <c r="M967" s="56"/>
      <c r="N967" s="56"/>
      <c r="O967" s="56"/>
      <c r="P967" s="56"/>
      <c r="Q967" s="56"/>
      <c r="R967" s="56"/>
      <c r="S967" s="56"/>
      <c r="T967" s="56"/>
      <c r="U967" s="56"/>
      <c r="V967" s="56"/>
      <c r="W967" s="56"/>
      <c r="X967" s="56"/>
      <c r="Y967" s="56"/>
    </row>
    <row r="968" spans="1:25" ht="15.75" customHeight="1">
      <c r="A968" s="55"/>
      <c r="B968" s="56"/>
      <c r="C968" s="55"/>
      <c r="D968" s="55"/>
      <c r="E968" s="56"/>
      <c r="F968" s="56"/>
      <c r="G968" s="56"/>
      <c r="H968" s="56"/>
      <c r="I968" s="56"/>
      <c r="J968" s="56"/>
      <c r="K968" s="56"/>
      <c r="L968" s="56"/>
      <c r="M968" s="56"/>
      <c r="N968" s="56"/>
      <c r="O968" s="56"/>
      <c r="P968" s="56"/>
      <c r="Q968" s="56"/>
      <c r="R968" s="56"/>
      <c r="S968" s="56"/>
      <c r="T968" s="56"/>
      <c r="U968" s="56"/>
      <c r="V968" s="56"/>
      <c r="W968" s="56"/>
      <c r="X968" s="56"/>
      <c r="Y968" s="56"/>
    </row>
    <row r="969" spans="1:25" ht="15.75" customHeight="1">
      <c r="A969" s="55"/>
      <c r="B969" s="56"/>
      <c r="C969" s="55"/>
      <c r="D969" s="55"/>
      <c r="E969" s="56"/>
      <c r="F969" s="56"/>
      <c r="G969" s="56"/>
      <c r="H969" s="56"/>
      <c r="I969" s="56"/>
      <c r="J969" s="56"/>
      <c r="K969" s="56"/>
      <c r="L969" s="56"/>
      <c r="M969" s="56"/>
      <c r="N969" s="56"/>
      <c r="O969" s="56"/>
      <c r="P969" s="56"/>
      <c r="Q969" s="56"/>
      <c r="R969" s="56"/>
      <c r="S969" s="56"/>
      <c r="T969" s="56"/>
      <c r="U969" s="56"/>
      <c r="V969" s="56"/>
      <c r="W969" s="56"/>
      <c r="X969" s="56"/>
      <c r="Y969" s="56"/>
    </row>
    <row r="970" spans="1:25" ht="15.75" customHeight="1">
      <c r="A970" s="55"/>
      <c r="B970" s="56"/>
      <c r="C970" s="55"/>
      <c r="D970" s="55"/>
      <c r="E970" s="56"/>
      <c r="F970" s="56"/>
      <c r="G970" s="56"/>
      <c r="H970" s="56"/>
      <c r="I970" s="56"/>
      <c r="J970" s="56"/>
      <c r="K970" s="56"/>
      <c r="L970" s="56"/>
      <c r="M970" s="56"/>
      <c r="N970" s="56"/>
      <c r="O970" s="56"/>
      <c r="P970" s="56"/>
      <c r="Q970" s="56"/>
      <c r="R970" s="56"/>
      <c r="S970" s="56"/>
      <c r="T970" s="56"/>
      <c r="U970" s="56"/>
      <c r="V970" s="56"/>
      <c r="W970" s="56"/>
      <c r="X970" s="56"/>
      <c r="Y970" s="56"/>
    </row>
    <row r="971" spans="1:25" ht="15.75" customHeight="1">
      <c r="A971" s="55"/>
      <c r="B971" s="56"/>
      <c r="C971" s="55"/>
      <c r="D971" s="55"/>
      <c r="E971" s="56"/>
      <c r="F971" s="56"/>
      <c r="G971" s="56"/>
      <c r="H971" s="56"/>
      <c r="I971" s="56"/>
      <c r="J971" s="56"/>
      <c r="K971" s="56"/>
      <c r="L971" s="56"/>
      <c r="M971" s="56"/>
      <c r="N971" s="56"/>
      <c r="O971" s="56"/>
      <c r="P971" s="56"/>
      <c r="Q971" s="56"/>
      <c r="R971" s="56"/>
      <c r="S971" s="56"/>
      <c r="T971" s="56"/>
      <c r="U971" s="56"/>
      <c r="V971" s="56"/>
      <c r="W971" s="56"/>
      <c r="X971" s="56"/>
      <c r="Y971" s="56"/>
    </row>
    <row r="972" spans="1:25" ht="15.75" customHeight="1">
      <c r="A972" s="55"/>
      <c r="B972" s="56"/>
      <c r="C972" s="55"/>
      <c r="D972" s="55"/>
      <c r="E972" s="56"/>
      <c r="F972" s="56"/>
      <c r="G972" s="56"/>
      <c r="H972" s="56"/>
      <c r="I972" s="56"/>
      <c r="J972" s="56"/>
      <c r="K972" s="56"/>
      <c r="L972" s="56"/>
      <c r="M972" s="56"/>
      <c r="N972" s="56"/>
      <c r="O972" s="56"/>
      <c r="P972" s="56"/>
      <c r="Q972" s="56"/>
      <c r="R972" s="56"/>
      <c r="S972" s="56"/>
      <c r="T972" s="56"/>
      <c r="U972" s="56"/>
      <c r="V972" s="56"/>
      <c r="W972" s="56"/>
      <c r="X972" s="56"/>
      <c r="Y972" s="56"/>
    </row>
    <row r="973" spans="1:25" ht="15.75" customHeight="1">
      <c r="A973" s="55"/>
      <c r="B973" s="56"/>
      <c r="C973" s="55"/>
      <c r="D973" s="55"/>
      <c r="E973" s="56"/>
      <c r="F973" s="56"/>
      <c r="G973" s="56"/>
      <c r="H973" s="56"/>
      <c r="I973" s="56"/>
      <c r="J973" s="56"/>
      <c r="K973" s="56"/>
      <c r="L973" s="56"/>
      <c r="M973" s="56"/>
      <c r="N973" s="56"/>
      <c r="O973" s="56"/>
      <c r="P973" s="56"/>
      <c r="Q973" s="56"/>
      <c r="R973" s="56"/>
      <c r="S973" s="56"/>
      <c r="T973" s="56"/>
      <c r="U973" s="56"/>
      <c r="V973" s="56"/>
      <c r="W973" s="56"/>
      <c r="X973" s="56"/>
      <c r="Y973" s="56"/>
    </row>
    <row r="974" spans="1:25" ht="15.75" customHeight="1">
      <c r="A974" s="55"/>
      <c r="B974" s="56"/>
      <c r="C974" s="55"/>
      <c r="D974" s="55"/>
      <c r="E974" s="56"/>
      <c r="F974" s="56"/>
      <c r="G974" s="56"/>
      <c r="H974" s="56"/>
      <c r="I974" s="56"/>
      <c r="J974" s="56"/>
      <c r="K974" s="56"/>
      <c r="L974" s="56"/>
      <c r="M974" s="56"/>
      <c r="N974" s="56"/>
      <c r="O974" s="56"/>
      <c r="P974" s="56"/>
      <c r="Q974" s="56"/>
      <c r="R974" s="56"/>
      <c r="S974" s="56"/>
      <c r="T974" s="56"/>
      <c r="U974" s="56"/>
      <c r="V974" s="56"/>
      <c r="W974" s="56"/>
      <c r="X974" s="56"/>
      <c r="Y974" s="56"/>
    </row>
    <row r="975" spans="1:25" ht="15.75" customHeight="1">
      <c r="A975" s="55"/>
      <c r="B975" s="56"/>
      <c r="C975" s="55"/>
      <c r="D975" s="55"/>
      <c r="E975" s="56"/>
      <c r="F975" s="56"/>
      <c r="G975" s="56"/>
      <c r="H975" s="56"/>
      <c r="I975" s="56"/>
      <c r="J975" s="56"/>
      <c r="K975" s="56"/>
      <c r="L975" s="56"/>
      <c r="M975" s="56"/>
      <c r="N975" s="56"/>
      <c r="O975" s="56"/>
      <c r="P975" s="56"/>
      <c r="Q975" s="56"/>
      <c r="R975" s="56"/>
      <c r="S975" s="56"/>
      <c r="T975" s="56"/>
      <c r="U975" s="56"/>
      <c r="V975" s="56"/>
      <c r="W975" s="56"/>
      <c r="X975" s="56"/>
      <c r="Y975" s="56"/>
    </row>
    <row r="976" spans="1:25" ht="15.75" customHeight="1">
      <c r="A976" s="55"/>
      <c r="B976" s="56"/>
      <c r="C976" s="55"/>
      <c r="D976" s="55"/>
      <c r="E976" s="56"/>
      <c r="F976" s="56"/>
      <c r="G976" s="56"/>
      <c r="H976" s="56"/>
      <c r="I976" s="56"/>
      <c r="J976" s="56"/>
      <c r="K976" s="56"/>
      <c r="L976" s="56"/>
      <c r="M976" s="56"/>
      <c r="N976" s="56"/>
      <c r="O976" s="56"/>
      <c r="P976" s="56"/>
      <c r="Q976" s="56"/>
      <c r="R976" s="56"/>
      <c r="S976" s="56"/>
      <c r="T976" s="56"/>
      <c r="U976" s="56"/>
      <c r="V976" s="56"/>
      <c r="W976" s="56"/>
      <c r="X976" s="56"/>
      <c r="Y976" s="56"/>
    </row>
    <row r="977" spans="1:25" ht="15.75" customHeight="1">
      <c r="A977" s="55"/>
      <c r="B977" s="56"/>
      <c r="C977" s="55"/>
      <c r="D977" s="55"/>
      <c r="E977" s="56"/>
      <c r="F977" s="56"/>
      <c r="G977" s="56"/>
      <c r="H977" s="56"/>
      <c r="I977" s="56"/>
      <c r="J977" s="56"/>
      <c r="K977" s="56"/>
      <c r="L977" s="56"/>
      <c r="M977" s="56"/>
      <c r="N977" s="56"/>
      <c r="O977" s="56"/>
      <c r="P977" s="56"/>
      <c r="Q977" s="56"/>
      <c r="R977" s="56"/>
      <c r="S977" s="56"/>
      <c r="T977" s="56"/>
      <c r="U977" s="56"/>
      <c r="V977" s="56"/>
      <c r="W977" s="56"/>
      <c r="X977" s="56"/>
      <c r="Y977" s="56"/>
    </row>
    <row r="978" spans="1:25" ht="15.75" customHeight="1">
      <c r="A978" s="55"/>
      <c r="B978" s="56"/>
      <c r="C978" s="55"/>
      <c r="D978" s="55"/>
      <c r="E978" s="56"/>
      <c r="F978" s="56"/>
      <c r="G978" s="56"/>
      <c r="H978" s="56"/>
      <c r="I978" s="56"/>
      <c r="J978" s="56"/>
      <c r="K978" s="56"/>
      <c r="L978" s="56"/>
      <c r="M978" s="56"/>
      <c r="N978" s="56"/>
      <c r="O978" s="56"/>
      <c r="P978" s="56"/>
      <c r="Q978" s="56"/>
      <c r="R978" s="56"/>
      <c r="S978" s="56"/>
      <c r="T978" s="56"/>
      <c r="U978" s="56"/>
      <c r="V978" s="56"/>
      <c r="W978" s="56"/>
      <c r="X978" s="56"/>
      <c r="Y978" s="56"/>
    </row>
    <row r="979" spans="1:25" ht="15.75" customHeight="1">
      <c r="A979" s="55"/>
      <c r="B979" s="56"/>
      <c r="C979" s="55"/>
      <c r="D979" s="55"/>
      <c r="E979" s="56"/>
      <c r="F979" s="56"/>
      <c r="G979" s="56"/>
      <c r="H979" s="56"/>
      <c r="I979" s="56"/>
      <c r="J979" s="56"/>
      <c r="K979" s="56"/>
      <c r="L979" s="56"/>
      <c r="M979" s="56"/>
      <c r="N979" s="56"/>
      <c r="O979" s="56"/>
      <c r="P979" s="56"/>
      <c r="Q979" s="56"/>
      <c r="R979" s="56"/>
      <c r="S979" s="56"/>
      <c r="T979" s="56"/>
      <c r="U979" s="56"/>
      <c r="V979" s="56"/>
      <c r="W979" s="56"/>
      <c r="X979" s="56"/>
      <c r="Y979" s="56"/>
    </row>
    <row r="980" spans="1:25" ht="15.75" customHeight="1">
      <c r="A980" s="55"/>
      <c r="B980" s="56"/>
      <c r="C980" s="55"/>
      <c r="D980" s="55"/>
      <c r="E980" s="56"/>
      <c r="F980" s="56"/>
      <c r="G980" s="56"/>
      <c r="H980" s="56"/>
      <c r="I980" s="56"/>
      <c r="J980" s="56"/>
      <c r="K980" s="56"/>
      <c r="L980" s="56"/>
      <c r="M980" s="56"/>
      <c r="N980" s="56"/>
      <c r="O980" s="56"/>
      <c r="P980" s="56"/>
      <c r="Q980" s="56"/>
      <c r="R980" s="56"/>
      <c r="S980" s="56"/>
      <c r="T980" s="56"/>
      <c r="U980" s="56"/>
      <c r="V980" s="56"/>
      <c r="W980" s="56"/>
      <c r="X980" s="56"/>
      <c r="Y980" s="56"/>
    </row>
    <row r="981" spans="1:25" ht="15.75" customHeight="1">
      <c r="A981" s="55"/>
      <c r="B981" s="56"/>
      <c r="C981" s="55"/>
      <c r="D981" s="55"/>
      <c r="E981" s="56"/>
      <c r="F981" s="56"/>
      <c r="G981" s="56"/>
      <c r="H981" s="56"/>
      <c r="I981" s="56"/>
      <c r="J981" s="56"/>
      <c r="K981" s="56"/>
      <c r="L981" s="56"/>
      <c r="M981" s="56"/>
      <c r="N981" s="56"/>
      <c r="O981" s="56"/>
      <c r="P981" s="56"/>
      <c r="Q981" s="56"/>
      <c r="R981" s="56"/>
      <c r="S981" s="56"/>
      <c r="T981" s="56"/>
      <c r="U981" s="56"/>
      <c r="V981" s="56"/>
      <c r="W981" s="56"/>
      <c r="X981" s="56"/>
      <c r="Y981" s="56"/>
    </row>
    <row r="982" spans="1:25" ht="15.75" customHeight="1">
      <c r="A982" s="55"/>
      <c r="B982" s="56"/>
      <c r="C982" s="55"/>
      <c r="D982" s="55"/>
      <c r="E982" s="56"/>
      <c r="F982" s="56"/>
      <c r="G982" s="56"/>
      <c r="H982" s="56"/>
      <c r="I982" s="56"/>
      <c r="J982" s="56"/>
      <c r="K982" s="56"/>
      <c r="L982" s="56"/>
      <c r="M982" s="56"/>
      <c r="N982" s="56"/>
      <c r="O982" s="56"/>
      <c r="P982" s="56"/>
      <c r="Q982" s="56"/>
      <c r="R982" s="56"/>
      <c r="S982" s="56"/>
      <c r="T982" s="56"/>
      <c r="U982" s="56"/>
      <c r="V982" s="56"/>
      <c r="W982" s="56"/>
      <c r="X982" s="56"/>
      <c r="Y982" s="56"/>
    </row>
    <row r="983" spans="1:25" ht="15.75" customHeight="1">
      <c r="A983" s="55"/>
      <c r="B983" s="56"/>
      <c r="C983" s="55"/>
      <c r="D983" s="55"/>
      <c r="E983" s="56"/>
      <c r="F983" s="56"/>
      <c r="G983" s="56"/>
      <c r="H983" s="56"/>
      <c r="I983" s="56"/>
      <c r="J983" s="56"/>
      <c r="K983" s="56"/>
      <c r="L983" s="56"/>
      <c r="M983" s="56"/>
      <c r="N983" s="56"/>
      <c r="O983" s="56"/>
      <c r="P983" s="56"/>
      <c r="Q983" s="56"/>
      <c r="R983" s="56"/>
      <c r="S983" s="56"/>
      <c r="T983" s="56"/>
      <c r="U983" s="56"/>
      <c r="V983" s="56"/>
      <c r="W983" s="56"/>
      <c r="X983" s="56"/>
      <c r="Y983" s="56"/>
    </row>
    <row r="984" spans="1:25" ht="15.75" customHeight="1">
      <c r="A984" s="55"/>
      <c r="B984" s="56"/>
      <c r="C984" s="55"/>
      <c r="D984" s="55"/>
      <c r="E984" s="56"/>
      <c r="F984" s="56"/>
      <c r="G984" s="56"/>
      <c r="H984" s="56"/>
      <c r="I984" s="56"/>
      <c r="J984" s="56"/>
      <c r="K984" s="56"/>
      <c r="L984" s="56"/>
      <c r="M984" s="56"/>
      <c r="N984" s="56"/>
      <c r="O984" s="56"/>
      <c r="P984" s="56"/>
      <c r="Q984" s="56"/>
      <c r="R984" s="56"/>
      <c r="S984" s="56"/>
      <c r="T984" s="56"/>
      <c r="U984" s="56"/>
      <c r="V984" s="56"/>
      <c r="W984" s="56"/>
      <c r="X984" s="56"/>
      <c r="Y984" s="56"/>
    </row>
    <row r="985" spans="1:25" ht="15.75" customHeight="1">
      <c r="A985" s="55"/>
      <c r="B985" s="56"/>
      <c r="C985" s="55"/>
      <c r="D985" s="55"/>
      <c r="E985" s="56"/>
      <c r="F985" s="56"/>
      <c r="G985" s="56"/>
      <c r="H985" s="56"/>
      <c r="I985" s="56"/>
      <c r="J985" s="56"/>
      <c r="K985" s="56"/>
      <c r="L985" s="56"/>
      <c r="M985" s="56"/>
      <c r="N985" s="56"/>
      <c r="O985" s="56"/>
      <c r="P985" s="56"/>
      <c r="Q985" s="56"/>
      <c r="R985" s="56"/>
      <c r="S985" s="56"/>
      <c r="T985" s="56"/>
      <c r="U985" s="56"/>
      <c r="V985" s="56"/>
      <c r="W985" s="56"/>
      <c r="X985" s="56"/>
      <c r="Y985" s="56"/>
    </row>
    <row r="986" spans="1:25" ht="15.75" customHeight="1">
      <c r="A986" s="55"/>
      <c r="B986" s="56"/>
      <c r="C986" s="55"/>
      <c r="D986" s="55"/>
      <c r="E986" s="56"/>
      <c r="F986" s="56"/>
      <c r="G986" s="56"/>
      <c r="H986" s="56"/>
      <c r="I986" s="56"/>
      <c r="J986" s="56"/>
      <c r="K986" s="56"/>
      <c r="L986" s="56"/>
      <c r="M986" s="56"/>
      <c r="N986" s="56"/>
      <c r="O986" s="56"/>
      <c r="P986" s="56"/>
      <c r="Q986" s="56"/>
      <c r="R986" s="56"/>
      <c r="S986" s="56"/>
      <c r="T986" s="56"/>
      <c r="U986" s="56"/>
      <c r="V986" s="56"/>
      <c r="W986" s="56"/>
      <c r="X986" s="56"/>
      <c r="Y986" s="56"/>
    </row>
    <row r="987" spans="1:25" ht="15.75" customHeight="1">
      <c r="A987" s="55"/>
      <c r="B987" s="56"/>
      <c r="C987" s="55"/>
      <c r="D987" s="55"/>
      <c r="E987" s="56"/>
      <c r="F987" s="56"/>
      <c r="G987" s="56"/>
      <c r="H987" s="56"/>
      <c r="I987" s="56"/>
      <c r="J987" s="56"/>
      <c r="K987" s="56"/>
      <c r="L987" s="56"/>
      <c r="M987" s="56"/>
      <c r="N987" s="56"/>
      <c r="O987" s="56"/>
      <c r="P987" s="56"/>
      <c r="Q987" s="56"/>
      <c r="R987" s="56"/>
      <c r="S987" s="56"/>
      <c r="T987" s="56"/>
      <c r="U987" s="56"/>
      <c r="V987" s="56"/>
      <c r="W987" s="56"/>
      <c r="X987" s="56"/>
      <c r="Y987" s="56"/>
    </row>
    <row r="988" spans="1:25" ht="15.75" customHeight="1">
      <c r="A988" s="55"/>
      <c r="B988" s="56"/>
      <c r="C988" s="55"/>
      <c r="D988" s="55"/>
      <c r="E988" s="56"/>
      <c r="F988" s="56"/>
      <c r="G988" s="56"/>
      <c r="H988" s="56"/>
      <c r="I988" s="56"/>
      <c r="J988" s="56"/>
      <c r="K988" s="56"/>
      <c r="L988" s="56"/>
      <c r="M988" s="56"/>
      <c r="N988" s="56"/>
      <c r="O988" s="56"/>
      <c r="P988" s="56"/>
      <c r="Q988" s="56"/>
      <c r="R988" s="56"/>
      <c r="S988" s="56"/>
      <c r="T988" s="56"/>
      <c r="U988" s="56"/>
      <c r="V988" s="56"/>
      <c r="W988" s="56"/>
      <c r="X988" s="56"/>
      <c r="Y988" s="56"/>
    </row>
    <row r="989" spans="1:25" ht="15.75" customHeight="1">
      <c r="A989" s="55"/>
      <c r="B989" s="56"/>
      <c r="C989" s="55"/>
      <c r="D989" s="55"/>
      <c r="E989" s="56"/>
      <c r="F989" s="56"/>
      <c r="G989" s="56"/>
      <c r="H989" s="56"/>
      <c r="I989" s="56"/>
      <c r="J989" s="56"/>
      <c r="K989" s="56"/>
      <c r="L989" s="56"/>
      <c r="M989" s="56"/>
      <c r="N989" s="56"/>
      <c r="O989" s="56"/>
      <c r="P989" s="56"/>
      <c r="Q989" s="56"/>
      <c r="R989" s="56"/>
      <c r="S989" s="56"/>
      <c r="T989" s="56"/>
      <c r="U989" s="56"/>
      <c r="V989" s="56"/>
      <c r="W989" s="56"/>
      <c r="X989" s="56"/>
      <c r="Y989" s="56"/>
    </row>
    <row r="990" spans="1:25" ht="15.75" customHeight="1">
      <c r="A990" s="55"/>
      <c r="B990" s="56"/>
      <c r="C990" s="55"/>
      <c r="D990" s="55"/>
      <c r="E990" s="56"/>
      <c r="F990" s="56"/>
      <c r="G990" s="56"/>
      <c r="H990" s="56"/>
      <c r="I990" s="56"/>
      <c r="J990" s="56"/>
      <c r="K990" s="56"/>
      <c r="L990" s="56"/>
      <c r="M990" s="56"/>
      <c r="N990" s="56"/>
      <c r="O990" s="56"/>
      <c r="P990" s="56"/>
      <c r="Q990" s="56"/>
      <c r="R990" s="56"/>
      <c r="S990" s="56"/>
      <c r="T990" s="56"/>
      <c r="U990" s="56"/>
      <c r="V990" s="56"/>
      <c r="W990" s="56"/>
      <c r="X990" s="56"/>
      <c r="Y990" s="56"/>
    </row>
    <row r="991" spans="1:25" ht="15.75" customHeight="1">
      <c r="A991" s="55"/>
      <c r="B991" s="56"/>
      <c r="C991" s="55"/>
      <c r="D991" s="55"/>
      <c r="E991" s="56"/>
      <c r="F991" s="56"/>
      <c r="G991" s="56"/>
      <c r="H991" s="56"/>
      <c r="I991" s="56"/>
      <c r="J991" s="56"/>
      <c r="K991" s="56"/>
      <c r="L991" s="56"/>
      <c r="M991" s="56"/>
      <c r="N991" s="56"/>
      <c r="O991" s="56"/>
      <c r="P991" s="56"/>
      <c r="Q991" s="56"/>
      <c r="R991" s="56"/>
      <c r="S991" s="56"/>
      <c r="T991" s="56"/>
      <c r="U991" s="56"/>
      <c r="V991" s="56"/>
      <c r="W991" s="56"/>
      <c r="X991" s="56"/>
      <c r="Y991" s="56"/>
    </row>
    <row r="992" spans="1:25" ht="15.75" customHeight="1">
      <c r="A992" s="55"/>
      <c r="B992" s="56"/>
      <c r="C992" s="55"/>
      <c r="D992" s="55"/>
      <c r="E992" s="56"/>
      <c r="F992" s="56"/>
      <c r="G992" s="56"/>
      <c r="H992" s="56"/>
      <c r="I992" s="56"/>
      <c r="J992" s="56"/>
      <c r="K992" s="56"/>
      <c r="L992" s="56"/>
      <c r="M992" s="56"/>
      <c r="N992" s="56"/>
      <c r="O992" s="56"/>
      <c r="P992" s="56"/>
      <c r="Q992" s="56"/>
      <c r="R992" s="56"/>
      <c r="S992" s="56"/>
      <c r="T992" s="56"/>
      <c r="U992" s="56"/>
      <c r="V992" s="56"/>
      <c r="W992" s="56"/>
      <c r="X992" s="56"/>
      <c r="Y992" s="56"/>
    </row>
    <row r="993" spans="1:25" ht="15.75" customHeight="1">
      <c r="A993" s="55"/>
      <c r="B993" s="56"/>
      <c r="C993" s="55"/>
      <c r="D993" s="55"/>
      <c r="E993" s="56"/>
      <c r="F993" s="56"/>
      <c r="G993" s="56"/>
      <c r="H993" s="56"/>
      <c r="I993" s="56"/>
      <c r="J993" s="56"/>
      <c r="K993" s="56"/>
      <c r="L993" s="56"/>
      <c r="M993" s="56"/>
      <c r="N993" s="56"/>
      <c r="O993" s="56"/>
      <c r="P993" s="56"/>
      <c r="Q993" s="56"/>
      <c r="R993" s="56"/>
      <c r="S993" s="56"/>
      <c r="T993" s="56"/>
      <c r="U993" s="56"/>
      <c r="V993" s="56"/>
      <c r="W993" s="56"/>
      <c r="X993" s="56"/>
      <c r="Y993" s="56"/>
    </row>
    <row r="994" spans="1:25" ht="15.75" customHeight="1">
      <c r="A994" s="55"/>
      <c r="B994" s="56"/>
      <c r="C994" s="55"/>
      <c r="D994" s="55"/>
      <c r="E994" s="56"/>
      <c r="F994" s="56"/>
      <c r="G994" s="56"/>
      <c r="H994" s="56"/>
      <c r="I994" s="56"/>
      <c r="J994" s="56"/>
      <c r="K994" s="56"/>
      <c r="L994" s="56"/>
      <c r="M994" s="56"/>
      <c r="N994" s="56"/>
      <c r="O994" s="56"/>
      <c r="P994" s="56"/>
      <c r="Q994" s="56"/>
      <c r="R994" s="56"/>
      <c r="S994" s="56"/>
      <c r="T994" s="56"/>
      <c r="U994" s="56"/>
      <c r="V994" s="56"/>
      <c r="W994" s="56"/>
      <c r="X994" s="56"/>
      <c r="Y994" s="56"/>
    </row>
    <row r="995" spans="1:25" ht="15.75" customHeight="1">
      <c r="A995" s="55"/>
      <c r="B995" s="56"/>
      <c r="C995" s="55"/>
      <c r="D995" s="55"/>
      <c r="E995" s="56"/>
      <c r="F995" s="56"/>
      <c r="G995" s="56"/>
      <c r="H995" s="56"/>
      <c r="I995" s="56"/>
      <c r="J995" s="56"/>
      <c r="K995" s="56"/>
      <c r="L995" s="56"/>
      <c r="M995" s="56"/>
      <c r="N995" s="56"/>
      <c r="O995" s="56"/>
      <c r="P995" s="56"/>
      <c r="Q995" s="56"/>
      <c r="R995" s="56"/>
      <c r="S995" s="56"/>
      <c r="T995" s="56"/>
      <c r="U995" s="56"/>
      <c r="V995" s="56"/>
      <c r="W995" s="56"/>
      <c r="X995" s="56"/>
      <c r="Y995" s="56"/>
    </row>
    <row r="996" spans="1:25" ht="15.75" customHeight="1">
      <c r="A996" s="55"/>
      <c r="B996" s="56"/>
      <c r="C996" s="55"/>
      <c r="D996" s="55"/>
      <c r="E996" s="56"/>
      <c r="F996" s="56"/>
      <c r="G996" s="56"/>
      <c r="H996" s="56"/>
      <c r="I996" s="56"/>
      <c r="J996" s="56"/>
      <c r="K996" s="56"/>
      <c r="L996" s="56"/>
      <c r="M996" s="56"/>
      <c r="N996" s="56"/>
      <c r="O996" s="56"/>
      <c r="P996" s="56"/>
      <c r="Q996" s="56"/>
      <c r="R996" s="56"/>
      <c r="S996" s="56"/>
      <c r="T996" s="56"/>
      <c r="U996" s="56"/>
      <c r="V996" s="56"/>
      <c r="W996" s="56"/>
      <c r="X996" s="56"/>
      <c r="Y996" s="56"/>
    </row>
    <row r="997" spans="1:25" ht="15.75" customHeight="1">
      <c r="A997" s="55"/>
      <c r="B997" s="56"/>
      <c r="C997" s="55"/>
      <c r="D997" s="55"/>
      <c r="E997" s="56"/>
      <c r="F997" s="56"/>
      <c r="G997" s="56"/>
      <c r="H997" s="56"/>
      <c r="I997" s="56"/>
      <c r="J997" s="56"/>
      <c r="K997" s="56"/>
      <c r="L997" s="56"/>
      <c r="M997" s="56"/>
      <c r="N997" s="56"/>
      <c r="O997" s="56"/>
      <c r="P997" s="56"/>
      <c r="Q997" s="56"/>
      <c r="R997" s="56"/>
      <c r="S997" s="56"/>
      <c r="T997" s="56"/>
      <c r="U997" s="56"/>
      <c r="V997" s="56"/>
      <c r="W997" s="56"/>
      <c r="X997" s="56"/>
      <c r="Y997" s="56"/>
    </row>
    <row r="998" spans="1:25" ht="15.75" customHeight="1">
      <c r="A998" s="55"/>
      <c r="B998" s="56"/>
      <c r="C998" s="55"/>
      <c r="D998" s="55"/>
      <c r="E998" s="56"/>
      <c r="F998" s="56"/>
      <c r="G998" s="56"/>
      <c r="H998" s="56"/>
      <c r="I998" s="56"/>
      <c r="J998" s="56"/>
      <c r="K998" s="56"/>
      <c r="L998" s="56"/>
      <c r="M998" s="56"/>
      <c r="N998" s="56"/>
      <c r="O998" s="56"/>
      <c r="P998" s="56"/>
      <c r="Q998" s="56"/>
      <c r="R998" s="56"/>
      <c r="S998" s="56"/>
      <c r="T998" s="56"/>
      <c r="U998" s="56"/>
      <c r="V998" s="56"/>
      <c r="W998" s="56"/>
      <c r="X998" s="56"/>
      <c r="Y998" s="56"/>
    </row>
    <row r="999" spans="1:25" ht="15.75" customHeight="1">
      <c r="A999" s="55"/>
      <c r="B999" s="56"/>
      <c r="C999" s="55"/>
      <c r="D999" s="55"/>
      <c r="E999" s="56"/>
      <c r="F999" s="56"/>
      <c r="G999" s="56"/>
      <c r="H999" s="56"/>
      <c r="I999" s="56"/>
      <c r="J999" s="56"/>
      <c r="K999" s="56"/>
      <c r="L999" s="56"/>
      <c r="M999" s="56"/>
      <c r="N999" s="56"/>
      <c r="O999" s="56"/>
      <c r="P999" s="56"/>
      <c r="Q999" s="56"/>
      <c r="R999" s="56"/>
      <c r="S999" s="56"/>
      <c r="T999" s="56"/>
      <c r="U999" s="56"/>
      <c r="V999" s="56"/>
      <c r="W999" s="56"/>
      <c r="X999" s="56"/>
      <c r="Y999" s="56"/>
    </row>
  </sheetData>
  <mergeCells count="6">
    <mergeCell ref="A2:D2"/>
    <mergeCell ref="A3:D3"/>
    <mergeCell ref="F2:J2"/>
    <mergeCell ref="F3:J3"/>
    <mergeCell ref="I4:J4"/>
    <mergeCell ref="C4:D4"/>
  </mergeCells>
  <pageMargins left="0.7" right="0.7" top="0.75" bottom="0.75" header="0" footer="0"/>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997"/>
  <sheetViews>
    <sheetView topLeftCell="A7" zoomScale="70" zoomScaleNormal="70" workbookViewId="0">
      <selection activeCell="D15" sqref="D15"/>
    </sheetView>
  </sheetViews>
  <sheetFormatPr defaultColWidth="12.625" defaultRowHeight="15" customHeight="1"/>
  <cols>
    <col min="1" max="1" width="4.125" style="229" customWidth="1"/>
    <col min="2" max="2" width="7.125" style="229" customWidth="1"/>
    <col min="3" max="3" width="23.125" style="229" customWidth="1"/>
    <col min="4" max="4" width="33.125" style="229" customWidth="1"/>
    <col min="5" max="5" width="13.25" style="229" customWidth="1"/>
    <col min="6" max="6" width="21.625" style="229" customWidth="1"/>
    <col min="7" max="7" width="12.125" style="229" customWidth="1"/>
    <col min="8" max="24" width="8" style="229" customWidth="1"/>
    <col min="25" max="25" width="14.375" style="229" customWidth="1"/>
    <col min="26" max="16384" width="12.625" style="229"/>
  </cols>
  <sheetData>
    <row r="1" spans="1:25" s="280" customFormat="1" ht="16.5">
      <c r="A1" s="559"/>
      <c r="B1" s="559"/>
      <c r="C1" s="559"/>
      <c r="D1" s="559"/>
      <c r="E1" s="559"/>
      <c r="F1" s="559"/>
    </row>
    <row r="2" spans="1:25" s="280" customFormat="1" ht="22.15" customHeight="1">
      <c r="A2" s="557" t="s">
        <v>1332</v>
      </c>
      <c r="B2" s="560"/>
      <c r="C2" s="560"/>
      <c r="D2" s="560"/>
      <c r="E2" s="560"/>
      <c r="F2" s="560"/>
      <c r="G2" s="560"/>
    </row>
    <row r="3" spans="1:25" s="280" customFormat="1" ht="20.45" customHeight="1">
      <c r="A3" s="561" t="s">
        <v>1486</v>
      </c>
      <c r="B3" s="561"/>
      <c r="C3" s="561"/>
      <c r="D3" s="561"/>
      <c r="E3" s="561"/>
      <c r="F3" s="561"/>
      <c r="G3" s="561"/>
    </row>
    <row r="4" spans="1:25" s="280" customFormat="1" ht="55.15" customHeight="1">
      <c r="A4" s="281"/>
      <c r="B4" s="282" t="s">
        <v>66</v>
      </c>
      <c r="C4" s="282" t="s">
        <v>1335</v>
      </c>
      <c r="D4" s="282" t="s">
        <v>1336</v>
      </c>
      <c r="E4" s="282" t="s">
        <v>836</v>
      </c>
      <c r="F4" s="282" t="s">
        <v>1337</v>
      </c>
      <c r="G4" s="282" t="s">
        <v>1338</v>
      </c>
    </row>
    <row r="5" spans="1:25" ht="21" customHeight="1">
      <c r="A5" s="283"/>
      <c r="B5" s="284">
        <v>1</v>
      </c>
      <c r="C5" s="284" t="s">
        <v>838</v>
      </c>
      <c r="D5" s="219" t="s">
        <v>839</v>
      </c>
      <c r="E5" s="284">
        <v>1</v>
      </c>
      <c r="F5" s="284">
        <v>5</v>
      </c>
      <c r="G5" s="284">
        <f t="shared" ref="G5:G7" si="0">E5*F5</f>
        <v>5</v>
      </c>
      <c r="H5" s="283"/>
      <c r="I5" s="283"/>
      <c r="J5" s="283"/>
      <c r="K5" s="283"/>
      <c r="L5" s="283"/>
      <c r="M5" s="283"/>
      <c r="N5" s="283"/>
      <c r="O5" s="283"/>
      <c r="P5" s="283"/>
      <c r="Q5" s="283"/>
      <c r="R5" s="283"/>
      <c r="S5" s="283"/>
      <c r="T5" s="283"/>
      <c r="U5" s="283"/>
      <c r="V5" s="283"/>
      <c r="W5" s="283"/>
      <c r="X5" s="283"/>
      <c r="Y5" s="285"/>
    </row>
    <row r="6" spans="1:25" ht="63.75" customHeight="1">
      <c r="A6" s="283"/>
      <c r="B6" s="284">
        <v>2</v>
      </c>
      <c r="C6" s="284" t="s">
        <v>840</v>
      </c>
      <c r="D6" s="219" t="s">
        <v>841</v>
      </c>
      <c r="E6" s="284">
        <v>2</v>
      </c>
      <c r="F6" s="284">
        <v>0</v>
      </c>
      <c r="G6" s="284">
        <f t="shared" si="0"/>
        <v>0</v>
      </c>
      <c r="H6" s="283"/>
      <c r="I6" s="283"/>
      <c r="J6" s="283"/>
      <c r="K6" s="283"/>
      <c r="L6" s="283"/>
      <c r="M6" s="283"/>
      <c r="N6" s="283"/>
      <c r="O6" s="283"/>
      <c r="P6" s="283"/>
      <c r="Q6" s="283"/>
      <c r="R6" s="283"/>
      <c r="S6" s="283"/>
      <c r="T6" s="283"/>
      <c r="U6" s="283"/>
      <c r="V6" s="283"/>
      <c r="W6" s="283"/>
      <c r="X6" s="283"/>
      <c r="Y6" s="285"/>
    </row>
    <row r="7" spans="1:25" ht="16.5">
      <c r="A7" s="283"/>
      <c r="B7" s="284">
        <v>3</v>
      </c>
      <c r="C7" s="284" t="s">
        <v>842</v>
      </c>
      <c r="D7" s="219" t="s">
        <v>843</v>
      </c>
      <c r="E7" s="284">
        <v>3</v>
      </c>
      <c r="F7" s="284">
        <v>1</v>
      </c>
      <c r="G7" s="284">
        <f t="shared" si="0"/>
        <v>3</v>
      </c>
      <c r="H7" s="283"/>
      <c r="I7" s="283"/>
      <c r="J7" s="283"/>
      <c r="K7" s="283"/>
      <c r="L7" s="283"/>
      <c r="M7" s="283"/>
      <c r="N7" s="283"/>
      <c r="O7" s="283"/>
      <c r="P7" s="283"/>
      <c r="Q7" s="283"/>
      <c r="R7" s="283"/>
      <c r="S7" s="283"/>
      <c r="T7" s="283"/>
      <c r="U7" s="283"/>
      <c r="V7" s="283"/>
      <c r="W7" s="283"/>
      <c r="X7" s="283"/>
      <c r="Y7" s="285"/>
    </row>
    <row r="8" spans="1:25" ht="15.75" customHeight="1">
      <c r="A8" s="283"/>
      <c r="B8" s="284"/>
      <c r="C8" s="286" t="s">
        <v>844</v>
      </c>
      <c r="D8" s="287" t="s">
        <v>127</v>
      </c>
      <c r="E8" s="284"/>
      <c r="F8" s="284"/>
      <c r="G8" s="288">
        <f>SUM(G5:G7)</f>
        <v>8</v>
      </c>
      <c r="H8" s="283"/>
      <c r="I8" s="283"/>
      <c r="J8" s="283"/>
      <c r="K8" s="283"/>
      <c r="L8" s="283"/>
      <c r="M8" s="283"/>
      <c r="N8" s="283"/>
      <c r="O8" s="283"/>
      <c r="P8" s="283"/>
      <c r="Q8" s="283"/>
      <c r="R8" s="283"/>
      <c r="S8" s="283"/>
      <c r="T8" s="283"/>
      <c r="U8" s="283"/>
      <c r="V8" s="283"/>
      <c r="W8" s="283"/>
      <c r="X8" s="283"/>
      <c r="Y8" s="285"/>
    </row>
    <row r="9" spans="1:25" s="280" customFormat="1" ht="16.5"/>
    <row r="10" spans="1:25" s="280" customFormat="1" ht="16.5">
      <c r="B10" s="557" t="s">
        <v>1333</v>
      </c>
      <c r="C10" s="557"/>
      <c r="D10" s="557"/>
      <c r="E10" s="557"/>
    </row>
    <row r="11" spans="1:25" s="280" customFormat="1" ht="16.5">
      <c r="B11" s="558" t="s">
        <v>1334</v>
      </c>
      <c r="C11" s="558"/>
      <c r="D11" s="558"/>
      <c r="E11" s="558"/>
    </row>
    <row r="12" spans="1:25" s="280" customFormat="1" ht="16.5">
      <c r="A12" s="289"/>
      <c r="B12" s="290"/>
      <c r="C12" s="290"/>
      <c r="D12" s="290"/>
    </row>
    <row r="13" spans="1:25" s="292" customFormat="1" ht="15.75" customHeight="1">
      <c r="A13" s="283"/>
      <c r="B13" s="216" t="s">
        <v>6</v>
      </c>
      <c r="C13" s="216" t="s">
        <v>837</v>
      </c>
      <c r="D13" s="216" t="s">
        <v>1262</v>
      </c>
      <c r="E13" s="381" t="s">
        <v>1263</v>
      </c>
      <c r="F13" s="562" t="s">
        <v>4</v>
      </c>
      <c r="G13" s="562"/>
      <c r="H13" s="283"/>
      <c r="I13" s="283"/>
      <c r="J13" s="283"/>
      <c r="K13" s="283"/>
      <c r="L13" s="283"/>
      <c r="M13" s="283"/>
      <c r="N13" s="283"/>
      <c r="O13" s="283"/>
      <c r="P13" s="283"/>
      <c r="Q13" s="283"/>
      <c r="R13" s="283"/>
      <c r="S13" s="283"/>
      <c r="T13" s="283"/>
      <c r="U13" s="283"/>
      <c r="V13" s="283"/>
      <c r="W13" s="283"/>
      <c r="X13" s="283"/>
      <c r="Y13" s="291"/>
    </row>
    <row r="14" spans="1:25" s="292" customFormat="1" ht="15.75" customHeight="1">
      <c r="A14" s="283"/>
      <c r="B14" s="255">
        <v>1</v>
      </c>
      <c r="C14" s="217" t="s">
        <v>203</v>
      </c>
      <c r="D14" s="253" t="s">
        <v>843</v>
      </c>
      <c r="E14" s="255" t="s">
        <v>204</v>
      </c>
      <c r="F14" s="564"/>
      <c r="G14" s="565"/>
      <c r="H14" s="283"/>
      <c r="I14" s="283"/>
      <c r="J14" s="283"/>
      <c r="K14" s="283"/>
      <c r="L14" s="283"/>
      <c r="M14" s="283"/>
      <c r="N14" s="283"/>
      <c r="O14" s="283"/>
      <c r="P14" s="283"/>
      <c r="Q14" s="283"/>
      <c r="R14" s="283"/>
      <c r="S14" s="283"/>
      <c r="T14" s="283"/>
      <c r="U14" s="283"/>
      <c r="V14" s="283"/>
      <c r="W14" s="283"/>
      <c r="X14" s="283"/>
      <c r="Y14" s="291"/>
    </row>
    <row r="15" spans="1:25" s="292" customFormat="1" ht="33">
      <c r="A15" s="283"/>
      <c r="B15" s="252">
        <v>2</v>
      </c>
      <c r="C15" s="217" t="s">
        <v>4011</v>
      </c>
      <c r="D15" s="219" t="s">
        <v>839</v>
      </c>
      <c r="E15" s="382" t="s">
        <v>838</v>
      </c>
      <c r="F15" s="563"/>
      <c r="G15" s="563"/>
      <c r="H15" s="283"/>
      <c r="I15" s="283"/>
      <c r="J15" s="283"/>
      <c r="K15" s="283"/>
      <c r="L15" s="283"/>
      <c r="M15" s="283"/>
      <c r="N15" s="283"/>
      <c r="O15" s="283"/>
      <c r="P15" s="283"/>
      <c r="Q15" s="283"/>
      <c r="R15" s="283"/>
      <c r="S15" s="283"/>
      <c r="T15" s="283"/>
      <c r="U15" s="283"/>
      <c r="V15" s="283"/>
      <c r="W15" s="283"/>
      <c r="X15" s="283"/>
      <c r="Y15" s="291"/>
    </row>
    <row r="16" spans="1:25" s="292" customFormat="1" ht="16.5">
      <c r="A16" s="283"/>
      <c r="B16" s="293">
        <v>3</v>
      </c>
      <c r="C16" s="218" t="s">
        <v>4012</v>
      </c>
      <c r="D16" s="219" t="s">
        <v>839</v>
      </c>
      <c r="E16" s="382" t="s">
        <v>838</v>
      </c>
      <c r="F16" s="564"/>
      <c r="G16" s="565"/>
      <c r="H16" s="283"/>
      <c r="I16" s="283"/>
      <c r="J16" s="283"/>
      <c r="K16" s="283"/>
      <c r="L16" s="283"/>
      <c r="M16" s="283"/>
      <c r="N16" s="283"/>
      <c r="O16" s="283"/>
      <c r="P16" s="283"/>
      <c r="Q16" s="283"/>
      <c r="R16" s="283"/>
      <c r="S16" s="283"/>
      <c r="T16" s="283"/>
      <c r="U16" s="283"/>
      <c r="V16" s="283"/>
      <c r="W16" s="283"/>
      <c r="X16" s="283"/>
      <c r="Y16" s="291"/>
    </row>
    <row r="17" spans="1:25" s="292" customFormat="1" ht="33">
      <c r="A17" s="283"/>
      <c r="B17" s="284">
        <v>4</v>
      </c>
      <c r="C17" s="431" t="s">
        <v>4013</v>
      </c>
      <c r="D17" s="219" t="s">
        <v>839</v>
      </c>
      <c r="E17" s="382" t="s">
        <v>838</v>
      </c>
      <c r="F17" s="382"/>
      <c r="G17" s="426"/>
      <c r="H17" s="283"/>
      <c r="I17" s="283"/>
      <c r="J17" s="283"/>
      <c r="K17" s="283"/>
      <c r="L17" s="283"/>
      <c r="M17" s="283"/>
      <c r="N17" s="283"/>
      <c r="O17" s="283"/>
      <c r="P17" s="283"/>
      <c r="Q17" s="283"/>
      <c r="R17" s="283"/>
      <c r="S17" s="283"/>
      <c r="T17" s="283"/>
      <c r="U17" s="283"/>
      <c r="V17" s="283"/>
      <c r="W17" s="283"/>
      <c r="X17" s="283"/>
      <c r="Y17" s="291"/>
    </row>
    <row r="18" spans="1:25" s="292" customFormat="1" ht="15.75" customHeight="1">
      <c r="A18" s="283"/>
      <c r="B18" s="294">
        <v>5</v>
      </c>
      <c r="C18" s="215" t="s">
        <v>4014</v>
      </c>
      <c r="D18" s="219" t="s">
        <v>839</v>
      </c>
      <c r="E18" s="382" t="s">
        <v>838</v>
      </c>
      <c r="F18" s="564"/>
      <c r="G18" s="565"/>
      <c r="H18" s="283"/>
      <c r="I18" s="283"/>
      <c r="J18" s="283"/>
      <c r="K18" s="283"/>
      <c r="L18" s="283"/>
      <c r="M18" s="283"/>
      <c r="N18" s="283"/>
      <c r="O18" s="283"/>
      <c r="P18" s="283"/>
      <c r="Q18" s="283"/>
      <c r="R18" s="283"/>
      <c r="S18" s="283"/>
      <c r="T18" s="283"/>
      <c r="U18" s="283"/>
      <c r="V18" s="283"/>
      <c r="W18" s="283"/>
      <c r="X18" s="283"/>
      <c r="Y18" s="291"/>
    </row>
    <row r="19" spans="1:25" s="292" customFormat="1" ht="15.75" customHeight="1">
      <c r="A19" s="283"/>
      <c r="B19" s="284">
        <v>6</v>
      </c>
      <c r="C19" s="219" t="s">
        <v>4338</v>
      </c>
      <c r="D19" s="219" t="s">
        <v>839</v>
      </c>
      <c r="E19" s="382" t="s">
        <v>838</v>
      </c>
      <c r="F19" s="284"/>
      <c r="G19" s="284"/>
      <c r="H19" s="283"/>
      <c r="I19" s="283"/>
      <c r="J19" s="283"/>
      <c r="K19" s="283"/>
      <c r="L19" s="283"/>
      <c r="M19" s="283"/>
      <c r="N19" s="283"/>
      <c r="O19" s="283"/>
      <c r="P19" s="283"/>
      <c r="Q19" s="283"/>
      <c r="R19" s="283"/>
      <c r="S19" s="283"/>
      <c r="T19" s="283"/>
      <c r="U19" s="283"/>
      <c r="V19" s="283"/>
      <c r="W19" s="283"/>
      <c r="X19" s="283"/>
      <c r="Y19" s="291"/>
    </row>
    <row r="20" spans="1:25" ht="15.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5"/>
    </row>
    <row r="21" spans="1:25" ht="15.75" customHeight="1">
      <c r="A21" s="283"/>
      <c r="B21" s="283"/>
      <c r="C21" s="283"/>
      <c r="D21" s="219"/>
      <c r="E21" s="283"/>
      <c r="F21" s="283"/>
      <c r="G21" s="283"/>
      <c r="H21" s="283"/>
      <c r="I21" s="283"/>
      <c r="J21" s="283"/>
      <c r="K21" s="283"/>
      <c r="L21" s="283"/>
      <c r="M21" s="283"/>
      <c r="N21" s="283"/>
      <c r="O21" s="283"/>
      <c r="P21" s="283"/>
      <c r="Q21" s="283"/>
      <c r="R21" s="283"/>
      <c r="S21" s="283"/>
      <c r="T21" s="283"/>
      <c r="U21" s="283"/>
      <c r="V21" s="283"/>
      <c r="W21" s="283"/>
      <c r="X21" s="283"/>
      <c r="Y21" s="285"/>
    </row>
    <row r="22" spans="1:25" ht="16.5">
      <c r="A22" s="283"/>
      <c r="B22" s="283"/>
      <c r="C22" s="283"/>
      <c r="D22" s="383" t="s">
        <v>4015</v>
      </c>
      <c r="E22" s="283" t="s">
        <v>4016</v>
      </c>
      <c r="F22" s="283"/>
      <c r="G22" s="283"/>
      <c r="H22" s="283"/>
      <c r="I22" s="283"/>
      <c r="J22" s="283"/>
      <c r="K22" s="283"/>
      <c r="L22" s="283"/>
      <c r="M22" s="283"/>
      <c r="N22" s="283"/>
      <c r="O22" s="283"/>
      <c r="P22" s="283"/>
      <c r="Q22" s="283"/>
      <c r="R22" s="283"/>
      <c r="S22" s="283"/>
      <c r="T22" s="283"/>
      <c r="U22" s="283"/>
      <c r="V22" s="283"/>
      <c r="W22" s="283"/>
      <c r="X22" s="283"/>
      <c r="Y22" s="285"/>
    </row>
    <row r="23" spans="1:25" ht="16.5">
      <c r="A23" s="283"/>
      <c r="B23" s="283"/>
      <c r="C23" s="283"/>
      <c r="D23" s="383" t="s">
        <v>4015</v>
      </c>
      <c r="E23" s="283" t="s">
        <v>4017</v>
      </c>
      <c r="F23" s="283"/>
      <c r="G23" s="283"/>
      <c r="H23" s="283"/>
      <c r="I23" s="283"/>
      <c r="J23" s="283"/>
      <c r="K23" s="283"/>
      <c r="L23" s="283"/>
      <c r="M23" s="283"/>
      <c r="N23" s="283"/>
      <c r="O23" s="283"/>
      <c r="P23" s="283"/>
      <c r="Q23" s="283"/>
      <c r="R23" s="283"/>
      <c r="S23" s="283"/>
      <c r="T23" s="283"/>
      <c r="U23" s="283"/>
      <c r="V23" s="283"/>
      <c r="W23" s="283"/>
      <c r="X23" s="283"/>
      <c r="Y23" s="285"/>
    </row>
    <row r="24" spans="1:25" ht="16.5">
      <c r="A24" s="283"/>
      <c r="B24" s="283"/>
      <c r="C24" s="283"/>
      <c r="D24" s="383" t="s">
        <v>4339</v>
      </c>
      <c r="E24" s="283" t="s">
        <v>4017</v>
      </c>
      <c r="F24" s="283"/>
      <c r="G24" s="283"/>
      <c r="H24" s="283"/>
      <c r="I24" s="283"/>
      <c r="J24" s="283"/>
      <c r="K24" s="283"/>
      <c r="L24" s="283"/>
      <c r="M24" s="283"/>
      <c r="N24" s="283"/>
      <c r="O24" s="283"/>
      <c r="P24" s="283"/>
      <c r="Q24" s="283"/>
      <c r="R24" s="283"/>
      <c r="S24" s="283"/>
      <c r="T24" s="283"/>
      <c r="U24" s="283"/>
      <c r="V24" s="283"/>
      <c r="W24" s="283"/>
      <c r="X24" s="283"/>
      <c r="Y24" s="285"/>
    </row>
    <row r="25" spans="1:25" ht="25.9" customHeight="1">
      <c r="A25" s="283"/>
      <c r="B25" s="283"/>
      <c r="C25" s="283"/>
      <c r="D25" s="383" t="s">
        <v>4339</v>
      </c>
      <c r="E25" s="283" t="s">
        <v>4016</v>
      </c>
      <c r="F25" s="283"/>
      <c r="G25" s="283"/>
      <c r="H25" s="283"/>
      <c r="I25" s="283"/>
      <c r="J25" s="283"/>
      <c r="K25" s="283"/>
      <c r="L25" s="283"/>
      <c r="M25" s="283"/>
      <c r="N25" s="283"/>
      <c r="O25" s="283"/>
      <c r="P25" s="283"/>
      <c r="Q25" s="283"/>
      <c r="R25" s="283"/>
      <c r="S25" s="283"/>
      <c r="T25" s="283"/>
      <c r="U25" s="283"/>
      <c r="V25" s="283"/>
      <c r="W25" s="283"/>
      <c r="X25" s="283"/>
      <c r="Y25" s="285"/>
    </row>
    <row r="26" spans="1:25" ht="16.5">
      <c r="A26" s="283"/>
      <c r="B26" s="283"/>
      <c r="C26" s="283"/>
      <c r="D26" s="383" t="s">
        <v>4021</v>
      </c>
      <c r="E26" s="283" t="s">
        <v>4018</v>
      </c>
      <c r="F26" s="283"/>
      <c r="G26" s="283"/>
      <c r="H26" s="283"/>
      <c r="I26" s="283"/>
      <c r="J26" s="283"/>
      <c r="K26" s="283"/>
      <c r="L26" s="283"/>
      <c r="M26" s="283"/>
      <c r="N26" s="283"/>
      <c r="O26" s="283"/>
      <c r="P26" s="283"/>
      <c r="Q26" s="283"/>
      <c r="R26" s="283"/>
      <c r="S26" s="283"/>
      <c r="T26" s="283"/>
      <c r="U26" s="283"/>
      <c r="V26" s="283"/>
      <c r="W26" s="283"/>
      <c r="X26" s="283"/>
      <c r="Y26" s="285"/>
    </row>
    <row r="27" spans="1:25" ht="23.45" customHeight="1">
      <c r="A27" s="283"/>
      <c r="B27" s="283"/>
      <c r="C27" s="283"/>
      <c r="D27" s="383" t="s">
        <v>4019</v>
      </c>
      <c r="E27" s="283" t="s">
        <v>4016</v>
      </c>
      <c r="F27" s="283"/>
      <c r="G27" s="283"/>
      <c r="H27" s="283"/>
      <c r="I27" s="283"/>
      <c r="J27" s="283"/>
      <c r="K27" s="283"/>
      <c r="L27" s="283"/>
      <c r="M27" s="283"/>
      <c r="N27" s="283"/>
      <c r="O27" s="283"/>
      <c r="P27" s="283"/>
      <c r="Q27" s="283"/>
      <c r="R27" s="283"/>
      <c r="S27" s="283"/>
      <c r="T27" s="283"/>
      <c r="U27" s="283"/>
      <c r="V27" s="283"/>
      <c r="W27" s="283"/>
      <c r="X27" s="283"/>
      <c r="Y27" s="285"/>
    </row>
    <row r="28" spans="1:25" ht="16.5">
      <c r="A28" s="283"/>
      <c r="B28" s="283"/>
      <c r="C28" s="283"/>
      <c r="D28" s="383" t="s">
        <v>4020</v>
      </c>
      <c r="E28" s="283"/>
      <c r="F28" s="283"/>
      <c r="G28" s="283"/>
      <c r="H28" s="283"/>
      <c r="I28" s="283"/>
      <c r="J28" s="283"/>
      <c r="K28" s="283"/>
      <c r="L28" s="283"/>
      <c r="M28" s="283"/>
      <c r="N28" s="283"/>
      <c r="O28" s="283"/>
      <c r="P28" s="283"/>
      <c r="Q28" s="283"/>
      <c r="R28" s="283"/>
      <c r="S28" s="283"/>
      <c r="T28" s="283"/>
      <c r="U28" s="283"/>
      <c r="V28" s="283"/>
      <c r="W28" s="283"/>
      <c r="X28" s="283"/>
      <c r="Y28" s="285"/>
    </row>
    <row r="29" spans="1:25" ht="15.75" customHeight="1">
      <c r="A29" s="283"/>
      <c r="B29" s="283"/>
      <c r="C29" s="283"/>
      <c r="D29" s="383" t="s">
        <v>4010</v>
      </c>
      <c r="E29" s="283"/>
      <c r="F29" s="283"/>
      <c r="G29" s="283"/>
      <c r="H29" s="283"/>
      <c r="I29" s="283"/>
      <c r="J29" s="283"/>
      <c r="K29" s="283"/>
      <c r="L29" s="283"/>
      <c r="M29" s="283"/>
      <c r="N29" s="283"/>
      <c r="O29" s="283"/>
      <c r="P29" s="283"/>
      <c r="Q29" s="283"/>
      <c r="R29" s="283"/>
      <c r="S29" s="283"/>
      <c r="T29" s="283"/>
      <c r="U29" s="283"/>
      <c r="V29" s="283"/>
      <c r="W29" s="283"/>
      <c r="X29" s="283"/>
      <c r="Y29" s="285"/>
    </row>
    <row r="30" spans="1:25" ht="15.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5"/>
    </row>
    <row r="31" spans="1:25" ht="15.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5"/>
    </row>
    <row r="32" spans="1:25" ht="15.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5"/>
    </row>
    <row r="33" spans="1:25" ht="15.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5"/>
    </row>
    <row r="34" spans="1:25" ht="15.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5"/>
    </row>
    <row r="35" spans="1:25" ht="15.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5"/>
    </row>
    <row r="36" spans="1:25" ht="15.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5"/>
    </row>
    <row r="37" spans="1:25" ht="15.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5"/>
    </row>
    <row r="38" spans="1:25" ht="15.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5"/>
    </row>
    <row r="39" spans="1:25" ht="15.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5"/>
    </row>
    <row r="40" spans="1:25" ht="15.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5"/>
    </row>
    <row r="41" spans="1:25" ht="15.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5"/>
    </row>
    <row r="42" spans="1:25" ht="15.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5"/>
    </row>
    <row r="43" spans="1:25" ht="15.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5"/>
    </row>
    <row r="44" spans="1:25" ht="15.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5"/>
    </row>
    <row r="45" spans="1:25" ht="15.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5"/>
    </row>
    <row r="46" spans="1:25" ht="15.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5"/>
    </row>
    <row r="47" spans="1:25" ht="15.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5"/>
    </row>
    <row r="48" spans="1:25" ht="15.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5"/>
    </row>
    <row r="49" spans="1:25" ht="15.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5"/>
    </row>
    <row r="50" spans="1:25" ht="15.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5"/>
    </row>
    <row r="51" spans="1:25" ht="15.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5"/>
    </row>
    <row r="52" spans="1:25" ht="15.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5"/>
    </row>
    <row r="53" spans="1:25" ht="15.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5"/>
    </row>
    <row r="54" spans="1:25" ht="15.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5"/>
    </row>
    <row r="55" spans="1:25" ht="15.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5"/>
    </row>
    <row r="56" spans="1:25" ht="15.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5"/>
    </row>
    <row r="57" spans="1:25" ht="15.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5"/>
    </row>
    <row r="58" spans="1:25" ht="15.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5"/>
    </row>
    <row r="59" spans="1:25" ht="15.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5"/>
    </row>
    <row r="60" spans="1:25" ht="15.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5"/>
    </row>
    <row r="61" spans="1:25" ht="15.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5"/>
    </row>
    <row r="62" spans="1:25" ht="15.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5"/>
    </row>
    <row r="63" spans="1:25" ht="15.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5"/>
    </row>
    <row r="64" spans="1:25" ht="15.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5"/>
    </row>
    <row r="65" spans="1:25" ht="15.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5"/>
    </row>
    <row r="66" spans="1:25" ht="15.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5"/>
    </row>
    <row r="67" spans="1:25" ht="15.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5"/>
    </row>
    <row r="68" spans="1:25" ht="15.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5"/>
    </row>
    <row r="69" spans="1:25" ht="15.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5"/>
    </row>
    <row r="70" spans="1:25" ht="15.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5"/>
    </row>
    <row r="71" spans="1:25" ht="15.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5"/>
    </row>
    <row r="72" spans="1:25" ht="15.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5"/>
    </row>
    <row r="73" spans="1:25" ht="15.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5"/>
    </row>
    <row r="74" spans="1:25" ht="15.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5"/>
    </row>
    <row r="75" spans="1:25" ht="15.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5"/>
    </row>
    <row r="76" spans="1:25" ht="15.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5"/>
    </row>
    <row r="77" spans="1:25" ht="15.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5"/>
    </row>
    <row r="78" spans="1:25" ht="15.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5"/>
    </row>
    <row r="79" spans="1:25" ht="15.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5"/>
    </row>
    <row r="80" spans="1:25" ht="15.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5"/>
    </row>
    <row r="81" spans="1:25" ht="15.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5"/>
    </row>
    <row r="82" spans="1:25" ht="15.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5"/>
    </row>
    <row r="83" spans="1:25" ht="15.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5"/>
    </row>
    <row r="84" spans="1:25" ht="15.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5"/>
    </row>
    <row r="85" spans="1:25" ht="15.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5"/>
    </row>
    <row r="86" spans="1:25" ht="15.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5"/>
    </row>
    <row r="87" spans="1:25" ht="15.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5"/>
    </row>
    <row r="88" spans="1:25" ht="15.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5"/>
    </row>
    <row r="89" spans="1:25" ht="15.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5"/>
    </row>
    <row r="90" spans="1:25" ht="15.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5"/>
    </row>
    <row r="91" spans="1:25" ht="15.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5"/>
    </row>
    <row r="92" spans="1:25" ht="15.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5"/>
    </row>
    <row r="93" spans="1:25" ht="15.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5"/>
    </row>
    <row r="94" spans="1:25" ht="15.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5"/>
    </row>
    <row r="95" spans="1:25" ht="15.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5"/>
    </row>
    <row r="96" spans="1:25" ht="15.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5"/>
    </row>
    <row r="97" spans="1:25" ht="15.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5"/>
    </row>
    <row r="98" spans="1:25" ht="15.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5"/>
    </row>
    <row r="99" spans="1:25" ht="15.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5"/>
    </row>
    <row r="100" spans="1:25" ht="15.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5"/>
    </row>
    <row r="101" spans="1:25" ht="15.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5"/>
    </row>
    <row r="102" spans="1:25" ht="15.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5"/>
    </row>
    <row r="103" spans="1:25" ht="15.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5"/>
    </row>
    <row r="104" spans="1:25" ht="15.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5"/>
    </row>
    <row r="105" spans="1:25" ht="15.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5"/>
    </row>
    <row r="106" spans="1:25" ht="15.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5"/>
    </row>
    <row r="107" spans="1:25" ht="15.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5"/>
    </row>
    <row r="108" spans="1:25" ht="15.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5"/>
    </row>
    <row r="109" spans="1:25" ht="15.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5"/>
    </row>
    <row r="110" spans="1:25" ht="15.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5"/>
    </row>
    <row r="111" spans="1:25" ht="15.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5"/>
    </row>
    <row r="112" spans="1:25" ht="15.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5"/>
    </row>
    <row r="113" spans="1:25" ht="15.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5"/>
    </row>
    <row r="114" spans="1:25" ht="15.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5"/>
    </row>
    <row r="115" spans="1:25" ht="15.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5"/>
    </row>
    <row r="116" spans="1:25" ht="15.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5"/>
    </row>
    <row r="117" spans="1:25" ht="15.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5"/>
    </row>
    <row r="118" spans="1:25" ht="15.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5"/>
    </row>
    <row r="119" spans="1:25" ht="15.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5"/>
    </row>
    <row r="120" spans="1:25" ht="15.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5"/>
    </row>
    <row r="121" spans="1:25" ht="15.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5"/>
    </row>
    <row r="122" spans="1:25" ht="15.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5"/>
    </row>
    <row r="123" spans="1:25" ht="15.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5"/>
    </row>
    <row r="124" spans="1:25" ht="15.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5"/>
    </row>
    <row r="125" spans="1:25" ht="15.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5"/>
    </row>
    <row r="126" spans="1:25" ht="15.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5"/>
    </row>
    <row r="127" spans="1:25" ht="15.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5"/>
    </row>
    <row r="128" spans="1:25" ht="15.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5"/>
    </row>
    <row r="129" spans="1:25" ht="15.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5"/>
    </row>
    <row r="130" spans="1:25" ht="15.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5"/>
    </row>
    <row r="131" spans="1:25" ht="15.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5"/>
    </row>
    <row r="132" spans="1:25" ht="15.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5"/>
    </row>
    <row r="133" spans="1:25" ht="15.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5"/>
    </row>
    <row r="134" spans="1:25" ht="15.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5"/>
    </row>
    <row r="135" spans="1:25" ht="15.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5"/>
    </row>
    <row r="136" spans="1:25" ht="15.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5"/>
    </row>
    <row r="137" spans="1:25" ht="15.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5"/>
    </row>
    <row r="138" spans="1:25" ht="15.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5"/>
    </row>
    <row r="139" spans="1:25" ht="15.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5"/>
    </row>
    <row r="140" spans="1:25" ht="15.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5"/>
    </row>
    <row r="141" spans="1:25" ht="15.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5"/>
    </row>
    <row r="142" spans="1:25" ht="15.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5"/>
    </row>
    <row r="143" spans="1:25" ht="15.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5"/>
    </row>
    <row r="144" spans="1:25" ht="15.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5"/>
    </row>
    <row r="145" spans="1:25" ht="15.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5"/>
    </row>
    <row r="146" spans="1:25" ht="15.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5"/>
    </row>
    <row r="147" spans="1:25" ht="15.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5"/>
    </row>
    <row r="148" spans="1:25" ht="15.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5"/>
    </row>
    <row r="149" spans="1:25" ht="15.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5"/>
    </row>
    <row r="150" spans="1:25" ht="15.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5"/>
    </row>
    <row r="151" spans="1:25" ht="15.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5"/>
    </row>
    <row r="152" spans="1:25" ht="15.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5"/>
    </row>
    <row r="153" spans="1:25" ht="15.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5"/>
    </row>
    <row r="154" spans="1:25" ht="15.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5"/>
    </row>
    <row r="155" spans="1:25" ht="15.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5"/>
    </row>
    <row r="156" spans="1:25" ht="15.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5"/>
    </row>
    <row r="157" spans="1:25" ht="15.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5"/>
    </row>
    <row r="158" spans="1:25" ht="15.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5"/>
    </row>
    <row r="159" spans="1:25" ht="15.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5"/>
    </row>
    <row r="160" spans="1:25" ht="15.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5"/>
    </row>
    <row r="161" spans="1:25" ht="15.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5"/>
    </row>
    <row r="162" spans="1:25" ht="15.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5"/>
    </row>
    <row r="163" spans="1:25" ht="15.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5"/>
    </row>
    <row r="164" spans="1:25" ht="15.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5"/>
    </row>
    <row r="165" spans="1:25" ht="15.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5"/>
    </row>
    <row r="166" spans="1:25" ht="15.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5"/>
    </row>
    <row r="167" spans="1:25" ht="15.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5"/>
    </row>
    <row r="168" spans="1:25" ht="15.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5"/>
    </row>
    <row r="169" spans="1:25" ht="15.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5"/>
    </row>
    <row r="170" spans="1:25" ht="15.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5"/>
    </row>
    <row r="171" spans="1:25" ht="15.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5"/>
    </row>
    <row r="172" spans="1:25" ht="15.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5"/>
    </row>
    <row r="173" spans="1:25" ht="15.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5"/>
    </row>
    <row r="174" spans="1:25" ht="15.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5"/>
    </row>
    <row r="175" spans="1:25" ht="15.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5"/>
    </row>
    <row r="176" spans="1:25" ht="15.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5"/>
    </row>
    <row r="177" spans="1:25" ht="15.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5"/>
    </row>
    <row r="178" spans="1:25" ht="15.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5"/>
    </row>
    <row r="179" spans="1:25" ht="15.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5"/>
    </row>
    <row r="180" spans="1:25" ht="15.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5"/>
    </row>
    <row r="181" spans="1:25" ht="15.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5"/>
    </row>
    <row r="182" spans="1:25" ht="15.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5"/>
    </row>
    <row r="183" spans="1:25" ht="15.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5"/>
    </row>
    <row r="184" spans="1:25" ht="15.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5"/>
    </row>
    <row r="185" spans="1:25" ht="15.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5"/>
    </row>
    <row r="186" spans="1:25" ht="15.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5"/>
    </row>
    <row r="187" spans="1:25" ht="15.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5"/>
    </row>
    <row r="188" spans="1:25" ht="15.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5"/>
    </row>
    <row r="189" spans="1:25" ht="15.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5"/>
    </row>
    <row r="190" spans="1:25" ht="15.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5"/>
    </row>
    <row r="191" spans="1:25" ht="15.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5"/>
    </row>
    <row r="192" spans="1:25" ht="15.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5"/>
    </row>
    <row r="193" spans="1:25" ht="15.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5"/>
    </row>
    <row r="194" spans="1:25" ht="15.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5"/>
    </row>
    <row r="195" spans="1:25" ht="15.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5"/>
    </row>
    <row r="196" spans="1:25" ht="15.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5"/>
    </row>
    <row r="197" spans="1:25" ht="15.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5"/>
    </row>
    <row r="198" spans="1:25" ht="15.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5"/>
    </row>
    <row r="199" spans="1:25" ht="15.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5"/>
    </row>
    <row r="200" spans="1:25" ht="15.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5"/>
    </row>
    <row r="201" spans="1:25" ht="15.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5"/>
    </row>
    <row r="202" spans="1:25" ht="15.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5"/>
    </row>
    <row r="203" spans="1:25" ht="15.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5"/>
    </row>
    <row r="204" spans="1:25" ht="15.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5"/>
    </row>
    <row r="205" spans="1:25" ht="15.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5"/>
    </row>
    <row r="206" spans="1:25" ht="15.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5"/>
    </row>
    <row r="207" spans="1:25" ht="15.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5"/>
    </row>
    <row r="208" spans="1:25" ht="15.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5"/>
    </row>
    <row r="209" spans="1:25" ht="15.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5"/>
    </row>
    <row r="210" spans="1:25" ht="15.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5"/>
    </row>
    <row r="211" spans="1:25" ht="15.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5"/>
    </row>
    <row r="212" spans="1:25" ht="15.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5"/>
    </row>
    <row r="213" spans="1:25" ht="15.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5"/>
    </row>
    <row r="214" spans="1:25" ht="15.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5"/>
    </row>
    <row r="215" spans="1:25" ht="15.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5"/>
    </row>
    <row r="216" spans="1:25" ht="15.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5"/>
    </row>
    <row r="217" spans="1:25" ht="15.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5"/>
    </row>
    <row r="218" spans="1:25" ht="15.75" customHeight="1">
      <c r="A218" s="285"/>
      <c r="B218" s="285"/>
      <c r="C218" s="285"/>
      <c r="D218" s="285"/>
      <c r="E218" s="285"/>
      <c r="F218" s="285"/>
      <c r="G218" s="285"/>
      <c r="H218" s="285"/>
      <c r="I218" s="285"/>
      <c r="J218" s="285"/>
      <c r="K218" s="285"/>
      <c r="L218" s="285"/>
      <c r="M218" s="285"/>
      <c r="N218" s="285"/>
      <c r="O218" s="285"/>
      <c r="P218" s="285"/>
      <c r="Q218" s="285"/>
      <c r="R218" s="285"/>
      <c r="S218" s="285"/>
      <c r="T218" s="285"/>
      <c r="U218" s="285"/>
      <c r="V218" s="285"/>
      <c r="W218" s="285"/>
      <c r="X218" s="285"/>
      <c r="Y218" s="285"/>
    </row>
    <row r="219" spans="1:25" ht="15.75" customHeight="1">
      <c r="A219" s="285"/>
      <c r="B219" s="285"/>
      <c r="C219" s="285"/>
      <c r="D219" s="285"/>
      <c r="E219" s="285"/>
      <c r="F219" s="285"/>
      <c r="G219" s="285"/>
      <c r="H219" s="285"/>
      <c r="I219" s="285"/>
      <c r="J219" s="285"/>
      <c r="K219" s="285"/>
      <c r="L219" s="285"/>
      <c r="M219" s="285"/>
      <c r="N219" s="285"/>
      <c r="O219" s="285"/>
      <c r="P219" s="285"/>
      <c r="Q219" s="285"/>
      <c r="R219" s="285"/>
      <c r="S219" s="285"/>
      <c r="T219" s="285"/>
      <c r="U219" s="285"/>
      <c r="V219" s="285"/>
      <c r="W219" s="285"/>
      <c r="X219" s="285"/>
      <c r="Y219" s="285"/>
    </row>
    <row r="220" spans="1:25" ht="15.75" customHeight="1">
      <c r="A220" s="285"/>
      <c r="B220" s="285"/>
      <c r="C220" s="285"/>
      <c r="D220" s="285"/>
      <c r="E220" s="285"/>
      <c r="F220" s="285"/>
      <c r="G220" s="285"/>
      <c r="H220" s="285"/>
      <c r="I220" s="285"/>
      <c r="J220" s="285"/>
      <c r="K220" s="285"/>
      <c r="L220" s="285"/>
      <c r="M220" s="285"/>
      <c r="N220" s="285"/>
      <c r="O220" s="285"/>
      <c r="P220" s="285"/>
      <c r="Q220" s="285"/>
      <c r="R220" s="285"/>
      <c r="S220" s="285"/>
      <c r="T220" s="285"/>
      <c r="U220" s="285"/>
      <c r="V220" s="285"/>
      <c r="W220" s="285"/>
      <c r="X220" s="285"/>
      <c r="Y220" s="285"/>
    </row>
    <row r="221" spans="1:25" ht="15.75" customHeight="1">
      <c r="A221" s="285"/>
      <c r="B221" s="285"/>
      <c r="C221" s="285"/>
      <c r="D221" s="285"/>
      <c r="E221" s="285"/>
      <c r="F221" s="285"/>
      <c r="G221" s="285"/>
      <c r="H221" s="285"/>
      <c r="I221" s="285"/>
      <c r="J221" s="285"/>
      <c r="K221" s="285"/>
      <c r="L221" s="285"/>
      <c r="M221" s="285"/>
      <c r="N221" s="285"/>
      <c r="O221" s="285"/>
      <c r="P221" s="285"/>
      <c r="Q221" s="285"/>
      <c r="R221" s="285"/>
      <c r="S221" s="285"/>
      <c r="T221" s="285"/>
      <c r="U221" s="285"/>
      <c r="V221" s="285"/>
      <c r="W221" s="285"/>
      <c r="X221" s="285"/>
      <c r="Y221" s="285"/>
    </row>
    <row r="222" spans="1:25" ht="15.75" customHeight="1">
      <c r="A222" s="285"/>
      <c r="B222" s="285"/>
      <c r="C222" s="285"/>
      <c r="D222" s="285"/>
      <c r="E222" s="285"/>
      <c r="F222" s="285"/>
      <c r="G222" s="285"/>
      <c r="H222" s="285"/>
      <c r="I222" s="285"/>
      <c r="J222" s="285"/>
      <c r="K222" s="285"/>
      <c r="L222" s="285"/>
      <c r="M222" s="285"/>
      <c r="N222" s="285"/>
      <c r="O222" s="285"/>
      <c r="P222" s="285"/>
      <c r="Q222" s="285"/>
      <c r="R222" s="285"/>
      <c r="S222" s="285"/>
      <c r="T222" s="285"/>
      <c r="U222" s="285"/>
      <c r="V222" s="285"/>
      <c r="W222" s="285"/>
      <c r="X222" s="285"/>
      <c r="Y222" s="285"/>
    </row>
    <row r="223" spans="1:25" ht="15.75" customHeight="1">
      <c r="A223" s="285"/>
      <c r="B223" s="285"/>
      <c r="C223" s="285"/>
      <c r="D223" s="285"/>
      <c r="E223" s="285"/>
      <c r="F223" s="285"/>
      <c r="G223" s="285"/>
      <c r="H223" s="285"/>
      <c r="I223" s="285"/>
      <c r="J223" s="285"/>
      <c r="K223" s="285"/>
      <c r="L223" s="285"/>
      <c r="M223" s="285"/>
      <c r="N223" s="285"/>
      <c r="O223" s="285"/>
      <c r="P223" s="285"/>
      <c r="Q223" s="285"/>
      <c r="R223" s="285"/>
      <c r="S223" s="285"/>
      <c r="T223" s="285"/>
      <c r="U223" s="285"/>
      <c r="V223" s="285"/>
      <c r="W223" s="285"/>
      <c r="X223" s="285"/>
      <c r="Y223" s="285"/>
    </row>
    <row r="224" spans="1:25" ht="15.75" customHeight="1">
      <c r="A224" s="285"/>
      <c r="B224" s="285"/>
      <c r="C224" s="285"/>
      <c r="D224" s="285"/>
      <c r="E224" s="285"/>
      <c r="F224" s="285"/>
      <c r="G224" s="285"/>
      <c r="H224" s="285"/>
      <c r="I224" s="285"/>
      <c r="J224" s="285"/>
      <c r="K224" s="285"/>
      <c r="L224" s="285"/>
      <c r="M224" s="285"/>
      <c r="N224" s="285"/>
      <c r="O224" s="285"/>
      <c r="P224" s="285"/>
      <c r="Q224" s="285"/>
      <c r="R224" s="285"/>
      <c r="S224" s="285"/>
      <c r="T224" s="285"/>
      <c r="U224" s="285"/>
      <c r="V224" s="285"/>
      <c r="W224" s="285"/>
      <c r="X224" s="285"/>
      <c r="Y224" s="285"/>
    </row>
    <row r="225" spans="1:25" ht="15.75" customHeight="1">
      <c r="A225" s="285"/>
      <c r="B225" s="285"/>
      <c r="C225" s="285"/>
      <c r="D225" s="285"/>
      <c r="E225" s="285"/>
      <c r="F225" s="285"/>
      <c r="G225" s="285"/>
      <c r="H225" s="285"/>
      <c r="I225" s="285"/>
      <c r="J225" s="285"/>
      <c r="K225" s="285"/>
      <c r="L225" s="285"/>
      <c r="M225" s="285"/>
      <c r="N225" s="285"/>
      <c r="O225" s="285"/>
      <c r="P225" s="285"/>
      <c r="Q225" s="285"/>
      <c r="R225" s="285"/>
      <c r="S225" s="285"/>
      <c r="T225" s="285"/>
      <c r="U225" s="285"/>
      <c r="V225" s="285"/>
      <c r="W225" s="285"/>
      <c r="X225" s="285"/>
      <c r="Y225" s="285"/>
    </row>
    <row r="226" spans="1:25" ht="15.75" customHeight="1">
      <c r="A226" s="285"/>
      <c r="B226" s="285"/>
      <c r="C226" s="285"/>
      <c r="D226" s="285"/>
      <c r="E226" s="285"/>
      <c r="F226" s="285"/>
      <c r="G226" s="285"/>
      <c r="H226" s="285"/>
      <c r="I226" s="285"/>
      <c r="J226" s="285"/>
      <c r="K226" s="285"/>
      <c r="L226" s="285"/>
      <c r="M226" s="285"/>
      <c r="N226" s="285"/>
      <c r="O226" s="285"/>
      <c r="P226" s="285"/>
      <c r="Q226" s="285"/>
      <c r="R226" s="285"/>
      <c r="S226" s="285"/>
      <c r="T226" s="285"/>
      <c r="U226" s="285"/>
      <c r="V226" s="285"/>
      <c r="W226" s="285"/>
      <c r="X226" s="285"/>
      <c r="Y226" s="285"/>
    </row>
    <row r="227" spans="1:25" ht="15.75" customHeight="1">
      <c r="A227" s="285"/>
      <c r="B227" s="285"/>
      <c r="C227" s="285"/>
      <c r="D227" s="285"/>
      <c r="E227" s="285"/>
      <c r="F227" s="285"/>
      <c r="G227" s="285"/>
      <c r="H227" s="285"/>
      <c r="I227" s="285"/>
      <c r="J227" s="285"/>
      <c r="K227" s="285"/>
      <c r="L227" s="285"/>
      <c r="M227" s="285"/>
      <c r="N227" s="285"/>
      <c r="O227" s="285"/>
      <c r="P227" s="285"/>
      <c r="Q227" s="285"/>
      <c r="R227" s="285"/>
      <c r="S227" s="285"/>
      <c r="T227" s="285"/>
      <c r="U227" s="285"/>
      <c r="V227" s="285"/>
      <c r="W227" s="285"/>
      <c r="X227" s="285"/>
      <c r="Y227" s="285"/>
    </row>
    <row r="228" spans="1:25" ht="15.75" customHeight="1">
      <c r="A228" s="285"/>
      <c r="B228" s="285"/>
      <c r="C228" s="285"/>
      <c r="D228" s="285"/>
      <c r="E228" s="285"/>
      <c r="F228" s="285"/>
      <c r="G228" s="285"/>
      <c r="H228" s="285"/>
      <c r="I228" s="285"/>
      <c r="J228" s="285"/>
      <c r="K228" s="285"/>
      <c r="L228" s="285"/>
      <c r="M228" s="285"/>
      <c r="N228" s="285"/>
      <c r="O228" s="285"/>
      <c r="P228" s="285"/>
      <c r="Q228" s="285"/>
      <c r="R228" s="285"/>
      <c r="S228" s="285"/>
      <c r="T228" s="285"/>
      <c r="U228" s="285"/>
      <c r="V228" s="285"/>
      <c r="W228" s="285"/>
      <c r="X228" s="285"/>
      <c r="Y228" s="285"/>
    </row>
    <row r="229" spans="1:25" ht="15.75" customHeight="1">
      <c r="A229" s="285"/>
      <c r="B229" s="285"/>
      <c r="C229" s="285"/>
      <c r="D229" s="285"/>
      <c r="E229" s="285"/>
      <c r="F229" s="285"/>
      <c r="G229" s="285"/>
      <c r="H229" s="285"/>
      <c r="I229" s="285"/>
      <c r="J229" s="285"/>
      <c r="K229" s="285"/>
      <c r="L229" s="285"/>
      <c r="M229" s="285"/>
      <c r="N229" s="285"/>
      <c r="O229" s="285"/>
      <c r="P229" s="285"/>
      <c r="Q229" s="285"/>
      <c r="R229" s="285"/>
      <c r="S229" s="285"/>
      <c r="T229" s="285"/>
      <c r="U229" s="285"/>
      <c r="V229" s="285"/>
      <c r="W229" s="285"/>
      <c r="X229" s="285"/>
      <c r="Y229" s="285"/>
    </row>
    <row r="230" spans="1:25" ht="15.75" customHeight="1">
      <c r="A230" s="285"/>
      <c r="B230" s="285"/>
      <c r="C230" s="285"/>
      <c r="D230" s="285"/>
      <c r="E230" s="285"/>
      <c r="F230" s="285"/>
      <c r="G230" s="285"/>
      <c r="H230" s="285"/>
      <c r="I230" s="285"/>
      <c r="J230" s="285"/>
      <c r="K230" s="285"/>
      <c r="L230" s="285"/>
      <c r="M230" s="285"/>
      <c r="N230" s="285"/>
      <c r="O230" s="285"/>
      <c r="P230" s="285"/>
      <c r="Q230" s="285"/>
      <c r="R230" s="285"/>
      <c r="S230" s="285"/>
      <c r="T230" s="285"/>
      <c r="U230" s="285"/>
      <c r="V230" s="285"/>
      <c r="W230" s="285"/>
      <c r="X230" s="285"/>
      <c r="Y230" s="285"/>
    </row>
    <row r="231" spans="1:25" ht="15.75" customHeight="1">
      <c r="A231" s="285"/>
      <c r="B231" s="285"/>
      <c r="C231" s="285"/>
      <c r="D231" s="285"/>
      <c r="E231" s="285"/>
      <c r="F231" s="285"/>
      <c r="G231" s="285"/>
      <c r="H231" s="285"/>
      <c r="I231" s="285"/>
      <c r="J231" s="285"/>
      <c r="K231" s="285"/>
      <c r="L231" s="285"/>
      <c r="M231" s="285"/>
      <c r="N231" s="285"/>
      <c r="O231" s="285"/>
      <c r="P231" s="285"/>
      <c r="Q231" s="285"/>
      <c r="R231" s="285"/>
      <c r="S231" s="285"/>
      <c r="T231" s="285"/>
      <c r="U231" s="285"/>
      <c r="V231" s="285"/>
      <c r="W231" s="285"/>
      <c r="X231" s="285"/>
      <c r="Y231" s="285"/>
    </row>
    <row r="232" spans="1:25" ht="15.75" customHeight="1">
      <c r="A232" s="285"/>
      <c r="B232" s="285"/>
      <c r="C232" s="285"/>
      <c r="D232" s="285"/>
      <c r="E232" s="285"/>
      <c r="F232" s="285"/>
      <c r="G232" s="285"/>
      <c r="H232" s="285"/>
      <c r="I232" s="285"/>
      <c r="J232" s="285"/>
      <c r="K232" s="285"/>
      <c r="L232" s="285"/>
      <c r="M232" s="285"/>
      <c r="N232" s="285"/>
      <c r="O232" s="285"/>
      <c r="P232" s="285"/>
      <c r="Q232" s="285"/>
      <c r="R232" s="285"/>
      <c r="S232" s="285"/>
      <c r="T232" s="285"/>
      <c r="U232" s="285"/>
      <c r="V232" s="285"/>
      <c r="W232" s="285"/>
      <c r="X232" s="285"/>
      <c r="Y232" s="285"/>
    </row>
    <row r="233" spans="1:25" ht="15.75" customHeight="1">
      <c r="A233" s="285"/>
      <c r="B233" s="285"/>
      <c r="C233" s="285"/>
      <c r="D233" s="285"/>
      <c r="E233" s="285"/>
      <c r="F233" s="285"/>
      <c r="G233" s="285"/>
      <c r="H233" s="285"/>
      <c r="I233" s="285"/>
      <c r="J233" s="285"/>
      <c r="K233" s="285"/>
      <c r="L233" s="285"/>
      <c r="M233" s="285"/>
      <c r="N233" s="285"/>
      <c r="O233" s="285"/>
      <c r="P233" s="285"/>
      <c r="Q233" s="285"/>
      <c r="R233" s="285"/>
      <c r="S233" s="285"/>
      <c r="T233" s="285"/>
      <c r="U233" s="285"/>
      <c r="V233" s="285"/>
      <c r="W233" s="285"/>
      <c r="X233" s="285"/>
      <c r="Y233" s="285"/>
    </row>
    <row r="234" spans="1:25" ht="15.75" customHeight="1">
      <c r="A234" s="285"/>
      <c r="B234" s="285"/>
      <c r="C234" s="285"/>
      <c r="D234" s="285"/>
      <c r="E234" s="285"/>
      <c r="F234" s="285"/>
      <c r="G234" s="285"/>
      <c r="H234" s="285"/>
      <c r="I234" s="285"/>
      <c r="J234" s="285"/>
      <c r="K234" s="285"/>
      <c r="L234" s="285"/>
      <c r="M234" s="285"/>
      <c r="N234" s="285"/>
      <c r="O234" s="285"/>
      <c r="P234" s="285"/>
      <c r="Q234" s="285"/>
      <c r="R234" s="285"/>
      <c r="S234" s="285"/>
      <c r="T234" s="285"/>
      <c r="U234" s="285"/>
      <c r="V234" s="285"/>
      <c r="W234" s="285"/>
      <c r="X234" s="285"/>
      <c r="Y234" s="285"/>
    </row>
    <row r="235" spans="1:25" ht="15.75" customHeight="1">
      <c r="A235" s="285"/>
      <c r="B235" s="285"/>
      <c r="C235" s="285"/>
      <c r="D235" s="285"/>
      <c r="E235" s="285"/>
      <c r="F235" s="285"/>
      <c r="G235" s="285"/>
      <c r="H235" s="285"/>
      <c r="I235" s="285"/>
      <c r="J235" s="285"/>
      <c r="K235" s="285"/>
      <c r="L235" s="285"/>
      <c r="M235" s="285"/>
      <c r="N235" s="285"/>
      <c r="O235" s="285"/>
      <c r="P235" s="285"/>
      <c r="Q235" s="285"/>
      <c r="R235" s="285"/>
      <c r="S235" s="285"/>
      <c r="T235" s="285"/>
      <c r="U235" s="285"/>
      <c r="V235" s="285"/>
      <c r="W235" s="285"/>
      <c r="X235" s="285"/>
      <c r="Y235" s="285"/>
    </row>
    <row r="236" spans="1:25" ht="15.75" customHeight="1">
      <c r="A236" s="285"/>
      <c r="B236" s="285"/>
      <c r="C236" s="285"/>
      <c r="D236" s="285"/>
      <c r="E236" s="285"/>
      <c r="F236" s="285"/>
      <c r="G236" s="285"/>
      <c r="H236" s="285"/>
      <c r="I236" s="285"/>
      <c r="J236" s="285"/>
      <c r="K236" s="285"/>
      <c r="L236" s="285"/>
      <c r="M236" s="285"/>
      <c r="N236" s="285"/>
      <c r="O236" s="285"/>
      <c r="P236" s="285"/>
      <c r="Q236" s="285"/>
      <c r="R236" s="285"/>
      <c r="S236" s="285"/>
      <c r="T236" s="285"/>
      <c r="U236" s="285"/>
      <c r="V236" s="285"/>
      <c r="W236" s="285"/>
      <c r="X236" s="285"/>
      <c r="Y236" s="285"/>
    </row>
    <row r="237" spans="1:25" ht="15.75" customHeight="1">
      <c r="A237" s="285"/>
      <c r="B237" s="285"/>
      <c r="C237" s="285"/>
      <c r="D237" s="285"/>
      <c r="E237" s="285"/>
      <c r="F237" s="285"/>
      <c r="G237" s="285"/>
      <c r="H237" s="285"/>
      <c r="I237" s="285"/>
      <c r="J237" s="285"/>
      <c r="K237" s="285"/>
      <c r="L237" s="285"/>
      <c r="M237" s="285"/>
      <c r="N237" s="285"/>
      <c r="O237" s="285"/>
      <c r="P237" s="285"/>
      <c r="Q237" s="285"/>
      <c r="R237" s="285"/>
      <c r="S237" s="285"/>
      <c r="T237" s="285"/>
      <c r="U237" s="285"/>
      <c r="V237" s="285"/>
      <c r="W237" s="285"/>
      <c r="X237" s="285"/>
      <c r="Y237" s="285"/>
    </row>
    <row r="238" spans="1:25" ht="15.75" customHeight="1">
      <c r="A238" s="285"/>
      <c r="B238" s="285"/>
      <c r="C238" s="285"/>
      <c r="D238" s="285"/>
      <c r="E238" s="285"/>
      <c r="F238" s="285"/>
      <c r="G238" s="285"/>
      <c r="H238" s="285"/>
      <c r="I238" s="285"/>
      <c r="J238" s="285"/>
      <c r="K238" s="285"/>
      <c r="L238" s="285"/>
      <c r="M238" s="285"/>
      <c r="N238" s="285"/>
      <c r="O238" s="285"/>
      <c r="P238" s="285"/>
      <c r="Q238" s="285"/>
      <c r="R238" s="285"/>
      <c r="S238" s="285"/>
      <c r="T238" s="285"/>
      <c r="U238" s="285"/>
      <c r="V238" s="285"/>
      <c r="W238" s="285"/>
      <c r="X238" s="285"/>
      <c r="Y238" s="285"/>
    </row>
    <row r="239" spans="1:25" ht="15.75" customHeight="1">
      <c r="A239" s="285"/>
      <c r="B239" s="285"/>
      <c r="C239" s="285"/>
      <c r="D239" s="285"/>
      <c r="E239" s="285"/>
      <c r="F239" s="285"/>
      <c r="G239" s="285"/>
      <c r="H239" s="285"/>
      <c r="I239" s="285"/>
      <c r="J239" s="285"/>
      <c r="K239" s="285"/>
      <c r="L239" s="285"/>
      <c r="M239" s="285"/>
      <c r="N239" s="285"/>
      <c r="O239" s="285"/>
      <c r="P239" s="285"/>
      <c r="Q239" s="285"/>
      <c r="R239" s="285"/>
      <c r="S239" s="285"/>
      <c r="T239" s="285"/>
      <c r="U239" s="285"/>
      <c r="V239" s="285"/>
      <c r="W239" s="285"/>
      <c r="X239" s="285"/>
      <c r="Y239" s="285"/>
    </row>
    <row r="240" spans="1:25" ht="15.75" customHeight="1">
      <c r="A240" s="285"/>
      <c r="B240" s="285"/>
      <c r="C240" s="285"/>
      <c r="D240" s="285"/>
      <c r="E240" s="285"/>
      <c r="F240" s="285"/>
      <c r="G240" s="285"/>
      <c r="H240" s="285"/>
      <c r="I240" s="285"/>
      <c r="J240" s="285"/>
      <c r="K240" s="285"/>
      <c r="L240" s="285"/>
      <c r="M240" s="285"/>
      <c r="N240" s="285"/>
      <c r="O240" s="285"/>
      <c r="P240" s="285"/>
      <c r="Q240" s="285"/>
      <c r="R240" s="285"/>
      <c r="S240" s="285"/>
      <c r="T240" s="285"/>
      <c r="U240" s="285"/>
      <c r="V240" s="285"/>
      <c r="W240" s="285"/>
      <c r="X240" s="285"/>
      <c r="Y240" s="285"/>
    </row>
    <row r="241" spans="1:25" ht="15.75" customHeight="1">
      <c r="A241" s="285"/>
      <c r="B241" s="285"/>
      <c r="C241" s="285"/>
      <c r="D241" s="285"/>
      <c r="E241" s="285"/>
      <c r="F241" s="285"/>
      <c r="G241" s="285"/>
      <c r="H241" s="285"/>
      <c r="I241" s="285"/>
      <c r="J241" s="285"/>
      <c r="K241" s="285"/>
      <c r="L241" s="285"/>
      <c r="M241" s="285"/>
      <c r="N241" s="285"/>
      <c r="O241" s="285"/>
      <c r="P241" s="285"/>
      <c r="Q241" s="285"/>
      <c r="R241" s="285"/>
      <c r="S241" s="285"/>
      <c r="T241" s="285"/>
      <c r="U241" s="285"/>
      <c r="V241" s="285"/>
      <c r="W241" s="285"/>
      <c r="X241" s="285"/>
      <c r="Y241" s="285"/>
    </row>
    <row r="242" spans="1:25" ht="15.75" customHeight="1">
      <c r="A242" s="285"/>
      <c r="B242" s="285"/>
      <c r="C242" s="285"/>
      <c r="D242" s="285"/>
      <c r="E242" s="285"/>
      <c r="F242" s="285"/>
      <c r="G242" s="285"/>
      <c r="H242" s="285"/>
      <c r="I242" s="285"/>
      <c r="J242" s="285"/>
      <c r="K242" s="285"/>
      <c r="L242" s="285"/>
      <c r="M242" s="285"/>
      <c r="N242" s="285"/>
      <c r="O242" s="285"/>
      <c r="P242" s="285"/>
      <c r="Q242" s="285"/>
      <c r="R242" s="285"/>
      <c r="S242" s="285"/>
      <c r="T242" s="285"/>
      <c r="U242" s="285"/>
      <c r="V242" s="285"/>
      <c r="W242" s="285"/>
      <c r="X242" s="285"/>
      <c r="Y242" s="285"/>
    </row>
    <row r="243" spans="1:25" ht="15.75" customHeight="1">
      <c r="A243" s="285"/>
      <c r="B243" s="285"/>
      <c r="C243" s="285"/>
      <c r="D243" s="285"/>
      <c r="E243" s="285"/>
      <c r="F243" s="285"/>
      <c r="G243" s="285"/>
      <c r="H243" s="285"/>
      <c r="I243" s="285"/>
      <c r="J243" s="285"/>
      <c r="K243" s="285"/>
      <c r="L243" s="285"/>
      <c r="M243" s="285"/>
      <c r="N243" s="285"/>
      <c r="O243" s="285"/>
      <c r="P243" s="285"/>
      <c r="Q243" s="285"/>
      <c r="R243" s="285"/>
      <c r="S243" s="285"/>
      <c r="T243" s="285"/>
      <c r="U243" s="285"/>
      <c r="V243" s="285"/>
      <c r="W243" s="285"/>
      <c r="X243" s="285"/>
      <c r="Y243" s="285"/>
    </row>
    <row r="244" spans="1:25" ht="15.75" customHeight="1">
      <c r="A244" s="285"/>
      <c r="B244" s="285"/>
      <c r="C244" s="285"/>
      <c r="D244" s="285"/>
      <c r="E244" s="285"/>
      <c r="F244" s="285"/>
      <c r="G244" s="285"/>
      <c r="H244" s="285"/>
      <c r="I244" s="285"/>
      <c r="J244" s="285"/>
      <c r="K244" s="285"/>
      <c r="L244" s="285"/>
      <c r="M244" s="285"/>
      <c r="N244" s="285"/>
      <c r="O244" s="285"/>
      <c r="P244" s="285"/>
      <c r="Q244" s="285"/>
      <c r="R244" s="285"/>
      <c r="S244" s="285"/>
      <c r="T244" s="285"/>
      <c r="U244" s="285"/>
      <c r="V244" s="285"/>
      <c r="W244" s="285"/>
      <c r="X244" s="285"/>
      <c r="Y244" s="285"/>
    </row>
    <row r="245" spans="1:25" ht="15.75" customHeight="1">
      <c r="A245" s="285"/>
      <c r="B245" s="285"/>
      <c r="C245" s="285"/>
      <c r="D245" s="285"/>
      <c r="E245" s="285"/>
      <c r="F245" s="285"/>
      <c r="G245" s="285"/>
      <c r="H245" s="285"/>
      <c r="I245" s="285"/>
      <c r="J245" s="285"/>
      <c r="K245" s="285"/>
      <c r="L245" s="285"/>
      <c r="M245" s="285"/>
      <c r="N245" s="285"/>
      <c r="O245" s="285"/>
      <c r="P245" s="285"/>
      <c r="Q245" s="285"/>
      <c r="R245" s="285"/>
      <c r="S245" s="285"/>
      <c r="T245" s="285"/>
      <c r="U245" s="285"/>
      <c r="V245" s="285"/>
      <c r="W245" s="285"/>
      <c r="X245" s="285"/>
      <c r="Y245" s="285"/>
    </row>
    <row r="246" spans="1:25" ht="15.75" customHeight="1">
      <c r="A246" s="285"/>
      <c r="B246" s="285"/>
      <c r="C246" s="285"/>
      <c r="D246" s="285"/>
      <c r="E246" s="285"/>
      <c r="F246" s="285"/>
      <c r="G246" s="285"/>
      <c r="H246" s="285"/>
      <c r="I246" s="285"/>
      <c r="J246" s="285"/>
      <c r="K246" s="285"/>
      <c r="L246" s="285"/>
      <c r="M246" s="285"/>
      <c r="N246" s="285"/>
      <c r="O246" s="285"/>
      <c r="P246" s="285"/>
      <c r="Q246" s="285"/>
      <c r="R246" s="285"/>
      <c r="S246" s="285"/>
      <c r="T246" s="285"/>
      <c r="U246" s="285"/>
      <c r="V246" s="285"/>
      <c r="W246" s="285"/>
      <c r="X246" s="285"/>
      <c r="Y246" s="285"/>
    </row>
    <row r="247" spans="1:25" ht="15.75" customHeight="1">
      <c r="A247" s="285"/>
      <c r="B247" s="285"/>
      <c r="C247" s="285"/>
      <c r="D247" s="285"/>
      <c r="E247" s="285"/>
      <c r="F247" s="285"/>
      <c r="G247" s="285"/>
      <c r="H247" s="285"/>
      <c r="I247" s="285"/>
      <c r="J247" s="285"/>
      <c r="K247" s="285"/>
      <c r="L247" s="285"/>
      <c r="M247" s="285"/>
      <c r="N247" s="285"/>
      <c r="O247" s="285"/>
      <c r="P247" s="285"/>
      <c r="Q247" s="285"/>
      <c r="R247" s="285"/>
      <c r="S247" s="285"/>
      <c r="T247" s="285"/>
      <c r="U247" s="285"/>
      <c r="V247" s="285"/>
      <c r="W247" s="285"/>
      <c r="X247" s="285"/>
      <c r="Y247" s="285"/>
    </row>
    <row r="248" spans="1:25" ht="15.75" customHeight="1">
      <c r="A248" s="285"/>
      <c r="B248" s="285"/>
      <c r="C248" s="285"/>
      <c r="D248" s="285"/>
      <c r="E248" s="285"/>
      <c r="F248" s="285"/>
      <c r="G248" s="285"/>
      <c r="H248" s="285"/>
      <c r="I248" s="285"/>
      <c r="J248" s="285"/>
      <c r="K248" s="285"/>
      <c r="L248" s="285"/>
      <c r="M248" s="285"/>
      <c r="N248" s="285"/>
      <c r="O248" s="285"/>
      <c r="P248" s="285"/>
      <c r="Q248" s="285"/>
      <c r="R248" s="285"/>
      <c r="S248" s="285"/>
      <c r="T248" s="285"/>
      <c r="U248" s="285"/>
      <c r="V248" s="285"/>
      <c r="W248" s="285"/>
      <c r="X248" s="285"/>
      <c r="Y248" s="285"/>
    </row>
    <row r="249" spans="1:25" ht="15.75" customHeight="1">
      <c r="A249" s="285"/>
      <c r="B249" s="285"/>
      <c r="C249" s="285"/>
      <c r="D249" s="285"/>
      <c r="E249" s="285"/>
      <c r="F249" s="285"/>
      <c r="G249" s="285"/>
      <c r="H249" s="285"/>
      <c r="I249" s="285"/>
      <c r="J249" s="285"/>
      <c r="K249" s="285"/>
      <c r="L249" s="285"/>
      <c r="M249" s="285"/>
      <c r="N249" s="285"/>
      <c r="O249" s="285"/>
      <c r="P249" s="285"/>
      <c r="Q249" s="285"/>
      <c r="R249" s="285"/>
      <c r="S249" s="285"/>
      <c r="T249" s="285"/>
      <c r="U249" s="285"/>
      <c r="V249" s="285"/>
      <c r="W249" s="285"/>
      <c r="X249" s="285"/>
      <c r="Y249" s="285"/>
    </row>
    <row r="250" spans="1:25" ht="15.75" customHeight="1">
      <c r="A250" s="285"/>
      <c r="B250" s="285"/>
      <c r="C250" s="285"/>
      <c r="D250" s="285"/>
      <c r="E250" s="285"/>
      <c r="F250" s="285"/>
      <c r="G250" s="285"/>
      <c r="H250" s="285"/>
      <c r="I250" s="285"/>
      <c r="J250" s="285"/>
      <c r="K250" s="285"/>
      <c r="L250" s="285"/>
      <c r="M250" s="285"/>
      <c r="N250" s="285"/>
      <c r="O250" s="285"/>
      <c r="P250" s="285"/>
      <c r="Q250" s="285"/>
      <c r="R250" s="285"/>
      <c r="S250" s="285"/>
      <c r="T250" s="285"/>
      <c r="U250" s="285"/>
      <c r="V250" s="285"/>
      <c r="W250" s="285"/>
      <c r="X250" s="285"/>
      <c r="Y250" s="285"/>
    </row>
    <row r="251" spans="1:25" ht="15.75" customHeight="1">
      <c r="A251" s="285"/>
      <c r="B251" s="285"/>
      <c r="C251" s="285"/>
      <c r="D251" s="285"/>
      <c r="E251" s="285"/>
      <c r="F251" s="285"/>
      <c r="G251" s="285"/>
      <c r="H251" s="285"/>
      <c r="I251" s="285"/>
      <c r="J251" s="285"/>
      <c r="K251" s="285"/>
      <c r="L251" s="285"/>
      <c r="M251" s="285"/>
      <c r="N251" s="285"/>
      <c r="O251" s="285"/>
      <c r="P251" s="285"/>
      <c r="Q251" s="285"/>
      <c r="R251" s="285"/>
      <c r="S251" s="285"/>
      <c r="T251" s="285"/>
      <c r="U251" s="285"/>
      <c r="V251" s="285"/>
      <c r="W251" s="285"/>
      <c r="X251" s="285"/>
      <c r="Y251" s="285"/>
    </row>
    <row r="252" spans="1:25" ht="15.75" customHeight="1">
      <c r="A252" s="285"/>
      <c r="B252" s="285"/>
      <c r="C252" s="285"/>
      <c r="D252" s="285"/>
      <c r="E252" s="285"/>
      <c r="F252" s="285"/>
      <c r="G252" s="285"/>
      <c r="H252" s="285"/>
      <c r="I252" s="285"/>
      <c r="J252" s="285"/>
      <c r="K252" s="285"/>
      <c r="L252" s="285"/>
      <c r="M252" s="285"/>
      <c r="N252" s="285"/>
      <c r="O252" s="285"/>
      <c r="P252" s="285"/>
      <c r="Q252" s="285"/>
      <c r="R252" s="285"/>
      <c r="S252" s="285"/>
      <c r="T252" s="285"/>
      <c r="U252" s="285"/>
      <c r="V252" s="285"/>
      <c r="W252" s="285"/>
      <c r="X252" s="285"/>
      <c r="Y252" s="285"/>
    </row>
    <row r="253" spans="1:25" ht="15.75" customHeight="1">
      <c r="A253" s="285"/>
      <c r="B253" s="285"/>
      <c r="C253" s="285"/>
      <c r="D253" s="285"/>
      <c r="E253" s="285"/>
      <c r="F253" s="285"/>
      <c r="G253" s="285"/>
      <c r="H253" s="285"/>
      <c r="I253" s="285"/>
      <c r="J253" s="285"/>
      <c r="K253" s="285"/>
      <c r="L253" s="285"/>
      <c r="M253" s="285"/>
      <c r="N253" s="285"/>
      <c r="O253" s="285"/>
      <c r="P253" s="285"/>
      <c r="Q253" s="285"/>
      <c r="R253" s="285"/>
      <c r="S253" s="285"/>
      <c r="T253" s="285"/>
      <c r="U253" s="285"/>
      <c r="V253" s="285"/>
      <c r="W253" s="285"/>
      <c r="X253" s="285"/>
      <c r="Y253" s="285"/>
    </row>
    <row r="254" spans="1:25" ht="15.75" customHeight="1">
      <c r="A254" s="285"/>
      <c r="B254" s="285"/>
      <c r="C254" s="285"/>
      <c r="D254" s="285"/>
      <c r="E254" s="285"/>
      <c r="F254" s="285"/>
      <c r="G254" s="285"/>
      <c r="H254" s="285"/>
      <c r="I254" s="285"/>
      <c r="J254" s="285"/>
      <c r="K254" s="285"/>
      <c r="L254" s="285"/>
      <c r="M254" s="285"/>
      <c r="N254" s="285"/>
      <c r="O254" s="285"/>
      <c r="P254" s="285"/>
      <c r="Q254" s="285"/>
      <c r="R254" s="285"/>
      <c r="S254" s="285"/>
      <c r="T254" s="285"/>
      <c r="U254" s="285"/>
      <c r="V254" s="285"/>
      <c r="W254" s="285"/>
      <c r="X254" s="285"/>
      <c r="Y254" s="285"/>
    </row>
    <row r="255" spans="1:25" ht="15.75" customHeight="1">
      <c r="A255" s="285"/>
      <c r="B255" s="285"/>
      <c r="C255" s="285"/>
      <c r="D255" s="285"/>
      <c r="E255" s="285"/>
      <c r="F255" s="285"/>
      <c r="G255" s="285"/>
      <c r="H255" s="285"/>
      <c r="I255" s="285"/>
      <c r="J255" s="285"/>
      <c r="K255" s="285"/>
      <c r="L255" s="285"/>
      <c r="M255" s="285"/>
      <c r="N255" s="285"/>
      <c r="O255" s="285"/>
      <c r="P255" s="285"/>
      <c r="Q255" s="285"/>
      <c r="R255" s="285"/>
      <c r="S255" s="285"/>
      <c r="T255" s="285"/>
      <c r="U255" s="285"/>
      <c r="V255" s="285"/>
      <c r="W255" s="285"/>
      <c r="X255" s="285"/>
      <c r="Y255" s="285"/>
    </row>
    <row r="256" spans="1:25" ht="15.75" customHeight="1">
      <c r="A256" s="285"/>
      <c r="B256" s="285"/>
      <c r="C256" s="285"/>
      <c r="D256" s="285"/>
      <c r="E256" s="285"/>
      <c r="F256" s="285"/>
      <c r="G256" s="285"/>
      <c r="H256" s="285"/>
      <c r="I256" s="285"/>
      <c r="J256" s="285"/>
      <c r="K256" s="285"/>
      <c r="L256" s="285"/>
      <c r="M256" s="285"/>
      <c r="N256" s="285"/>
      <c r="O256" s="285"/>
      <c r="P256" s="285"/>
      <c r="Q256" s="285"/>
      <c r="R256" s="285"/>
      <c r="S256" s="285"/>
      <c r="T256" s="285"/>
      <c r="U256" s="285"/>
      <c r="V256" s="285"/>
      <c r="W256" s="285"/>
      <c r="X256" s="285"/>
      <c r="Y256" s="285"/>
    </row>
    <row r="257" spans="1:25" ht="15.75" customHeight="1">
      <c r="A257" s="285"/>
      <c r="B257" s="285"/>
      <c r="C257" s="285"/>
      <c r="D257" s="285"/>
      <c r="E257" s="285"/>
      <c r="F257" s="285"/>
      <c r="G257" s="285"/>
      <c r="H257" s="285"/>
      <c r="I257" s="285"/>
      <c r="J257" s="285"/>
      <c r="K257" s="285"/>
      <c r="L257" s="285"/>
      <c r="M257" s="285"/>
      <c r="N257" s="285"/>
      <c r="O257" s="285"/>
      <c r="P257" s="285"/>
      <c r="Q257" s="285"/>
      <c r="R257" s="285"/>
      <c r="S257" s="285"/>
      <c r="T257" s="285"/>
      <c r="U257" s="285"/>
      <c r="V257" s="285"/>
      <c r="W257" s="285"/>
      <c r="X257" s="285"/>
      <c r="Y257" s="285"/>
    </row>
    <row r="258" spans="1:25" ht="15.75" customHeight="1">
      <c r="A258" s="285"/>
      <c r="B258" s="285"/>
      <c r="C258" s="285"/>
      <c r="D258" s="285"/>
      <c r="E258" s="285"/>
      <c r="F258" s="285"/>
      <c r="G258" s="285"/>
      <c r="H258" s="285"/>
      <c r="I258" s="285"/>
      <c r="J258" s="285"/>
      <c r="K258" s="285"/>
      <c r="L258" s="285"/>
      <c r="M258" s="285"/>
      <c r="N258" s="285"/>
      <c r="O258" s="285"/>
      <c r="P258" s="285"/>
      <c r="Q258" s="285"/>
      <c r="R258" s="285"/>
      <c r="S258" s="285"/>
      <c r="T258" s="285"/>
      <c r="U258" s="285"/>
      <c r="V258" s="285"/>
      <c r="W258" s="285"/>
      <c r="X258" s="285"/>
      <c r="Y258" s="285"/>
    </row>
    <row r="259" spans="1:25" ht="15.75" customHeight="1">
      <c r="A259" s="285"/>
      <c r="B259" s="285"/>
      <c r="C259" s="285"/>
      <c r="D259" s="285"/>
      <c r="E259" s="285"/>
      <c r="F259" s="285"/>
      <c r="G259" s="285"/>
      <c r="H259" s="285"/>
      <c r="I259" s="285"/>
      <c r="J259" s="285"/>
      <c r="K259" s="285"/>
      <c r="L259" s="285"/>
      <c r="M259" s="285"/>
      <c r="N259" s="285"/>
      <c r="O259" s="285"/>
      <c r="P259" s="285"/>
      <c r="Q259" s="285"/>
      <c r="R259" s="285"/>
      <c r="S259" s="285"/>
      <c r="T259" s="285"/>
      <c r="U259" s="285"/>
      <c r="V259" s="285"/>
      <c r="W259" s="285"/>
      <c r="X259" s="285"/>
      <c r="Y259" s="285"/>
    </row>
    <row r="260" spans="1:25" ht="15.75" customHeight="1">
      <c r="A260" s="285"/>
      <c r="B260" s="285"/>
      <c r="C260" s="285"/>
      <c r="D260" s="285"/>
      <c r="E260" s="285"/>
      <c r="F260" s="285"/>
      <c r="G260" s="285"/>
      <c r="H260" s="285"/>
      <c r="I260" s="285"/>
      <c r="J260" s="285"/>
      <c r="K260" s="285"/>
      <c r="L260" s="285"/>
      <c r="M260" s="285"/>
      <c r="N260" s="285"/>
      <c r="O260" s="285"/>
      <c r="P260" s="285"/>
      <c r="Q260" s="285"/>
      <c r="R260" s="285"/>
      <c r="S260" s="285"/>
      <c r="T260" s="285"/>
      <c r="U260" s="285"/>
      <c r="V260" s="285"/>
      <c r="W260" s="285"/>
      <c r="X260" s="285"/>
      <c r="Y260" s="285"/>
    </row>
    <row r="261" spans="1:25" ht="15.75" customHeight="1">
      <c r="A261" s="285"/>
      <c r="B261" s="285"/>
      <c r="C261" s="285"/>
      <c r="D261" s="285"/>
      <c r="E261" s="285"/>
      <c r="F261" s="285"/>
      <c r="G261" s="285"/>
      <c r="H261" s="285"/>
      <c r="I261" s="285"/>
      <c r="J261" s="285"/>
      <c r="K261" s="285"/>
      <c r="L261" s="285"/>
      <c r="M261" s="285"/>
      <c r="N261" s="285"/>
      <c r="O261" s="285"/>
      <c r="P261" s="285"/>
      <c r="Q261" s="285"/>
      <c r="R261" s="285"/>
      <c r="S261" s="285"/>
      <c r="T261" s="285"/>
      <c r="U261" s="285"/>
      <c r="V261" s="285"/>
      <c r="W261" s="285"/>
      <c r="X261" s="285"/>
      <c r="Y261" s="285"/>
    </row>
    <row r="262" spans="1:25" ht="15.75" customHeight="1">
      <c r="A262" s="285"/>
      <c r="B262" s="285"/>
      <c r="C262" s="285"/>
      <c r="D262" s="285"/>
      <c r="E262" s="285"/>
      <c r="F262" s="285"/>
      <c r="G262" s="285"/>
      <c r="H262" s="285"/>
      <c r="I262" s="285"/>
      <c r="J262" s="285"/>
      <c r="K262" s="285"/>
      <c r="L262" s="285"/>
      <c r="M262" s="285"/>
      <c r="N262" s="285"/>
      <c r="O262" s="285"/>
      <c r="P262" s="285"/>
      <c r="Q262" s="285"/>
      <c r="R262" s="285"/>
      <c r="S262" s="285"/>
      <c r="T262" s="285"/>
      <c r="U262" s="285"/>
      <c r="V262" s="285"/>
      <c r="W262" s="285"/>
      <c r="X262" s="285"/>
      <c r="Y262" s="285"/>
    </row>
    <row r="263" spans="1:25" ht="15.75" customHeight="1">
      <c r="A263" s="285"/>
      <c r="B263" s="285"/>
      <c r="C263" s="285"/>
      <c r="D263" s="285"/>
      <c r="E263" s="285"/>
      <c r="F263" s="285"/>
      <c r="G263" s="285"/>
      <c r="H263" s="285"/>
      <c r="I263" s="285"/>
      <c r="J263" s="285"/>
      <c r="K263" s="285"/>
      <c r="L263" s="285"/>
      <c r="M263" s="285"/>
      <c r="N263" s="285"/>
      <c r="O263" s="285"/>
      <c r="P263" s="285"/>
      <c r="Q263" s="285"/>
      <c r="R263" s="285"/>
      <c r="S263" s="285"/>
      <c r="T263" s="285"/>
      <c r="U263" s="285"/>
      <c r="V263" s="285"/>
      <c r="W263" s="285"/>
      <c r="X263" s="285"/>
      <c r="Y263" s="285"/>
    </row>
    <row r="264" spans="1:25" ht="15.75" customHeight="1">
      <c r="A264" s="285"/>
      <c r="B264" s="285"/>
      <c r="C264" s="285"/>
      <c r="D264" s="285"/>
      <c r="E264" s="285"/>
      <c r="F264" s="285"/>
      <c r="G264" s="285"/>
      <c r="H264" s="285"/>
      <c r="I264" s="285"/>
      <c r="J264" s="285"/>
      <c r="K264" s="285"/>
      <c r="L264" s="285"/>
      <c r="M264" s="285"/>
      <c r="N264" s="285"/>
      <c r="O264" s="285"/>
      <c r="P264" s="285"/>
      <c r="Q264" s="285"/>
      <c r="R264" s="285"/>
      <c r="S264" s="285"/>
      <c r="T264" s="285"/>
      <c r="U264" s="285"/>
      <c r="V264" s="285"/>
      <c r="W264" s="285"/>
      <c r="X264" s="285"/>
      <c r="Y264" s="285"/>
    </row>
    <row r="265" spans="1:25" ht="15.75" customHeight="1">
      <c r="A265" s="285"/>
      <c r="B265" s="285"/>
      <c r="C265" s="285"/>
      <c r="D265" s="285"/>
      <c r="E265" s="285"/>
      <c r="F265" s="285"/>
      <c r="G265" s="285"/>
      <c r="H265" s="285"/>
      <c r="I265" s="285"/>
      <c r="J265" s="285"/>
      <c r="K265" s="285"/>
      <c r="L265" s="285"/>
      <c r="M265" s="285"/>
      <c r="N265" s="285"/>
      <c r="O265" s="285"/>
      <c r="P265" s="285"/>
      <c r="Q265" s="285"/>
      <c r="R265" s="285"/>
      <c r="S265" s="285"/>
      <c r="T265" s="285"/>
      <c r="U265" s="285"/>
      <c r="V265" s="285"/>
      <c r="W265" s="285"/>
      <c r="X265" s="285"/>
      <c r="Y265" s="285"/>
    </row>
    <row r="266" spans="1:25" ht="15.75" customHeight="1">
      <c r="A266" s="285"/>
      <c r="B266" s="285"/>
      <c r="C266" s="285"/>
      <c r="D266" s="285"/>
      <c r="E266" s="285"/>
      <c r="F266" s="285"/>
      <c r="G266" s="285"/>
      <c r="H266" s="285"/>
      <c r="I266" s="285"/>
      <c r="J266" s="285"/>
      <c r="K266" s="285"/>
      <c r="L266" s="285"/>
      <c r="M266" s="285"/>
      <c r="N266" s="285"/>
      <c r="O266" s="285"/>
      <c r="P266" s="285"/>
      <c r="Q266" s="285"/>
      <c r="R266" s="285"/>
      <c r="S266" s="285"/>
      <c r="T266" s="285"/>
      <c r="U266" s="285"/>
      <c r="V266" s="285"/>
      <c r="W266" s="285"/>
      <c r="X266" s="285"/>
      <c r="Y266" s="285"/>
    </row>
    <row r="267" spans="1:25" ht="15.75" customHeight="1">
      <c r="A267" s="285"/>
      <c r="B267" s="285"/>
      <c r="C267" s="285"/>
      <c r="D267" s="285"/>
      <c r="E267" s="285"/>
      <c r="F267" s="285"/>
      <c r="G267" s="285"/>
      <c r="H267" s="285"/>
      <c r="I267" s="285"/>
      <c r="J267" s="285"/>
      <c r="K267" s="285"/>
      <c r="L267" s="285"/>
      <c r="M267" s="285"/>
      <c r="N267" s="285"/>
      <c r="O267" s="285"/>
      <c r="P267" s="285"/>
      <c r="Q267" s="285"/>
      <c r="R267" s="285"/>
      <c r="S267" s="285"/>
      <c r="T267" s="285"/>
      <c r="U267" s="285"/>
      <c r="V267" s="285"/>
      <c r="W267" s="285"/>
      <c r="X267" s="285"/>
      <c r="Y267" s="285"/>
    </row>
    <row r="268" spans="1:25" ht="15.75" customHeight="1">
      <c r="A268" s="285"/>
      <c r="B268" s="285"/>
      <c r="C268" s="285"/>
      <c r="D268" s="285"/>
      <c r="E268" s="285"/>
      <c r="F268" s="285"/>
      <c r="G268" s="285"/>
      <c r="H268" s="285"/>
      <c r="I268" s="285"/>
      <c r="J268" s="285"/>
      <c r="K268" s="285"/>
      <c r="L268" s="285"/>
      <c r="M268" s="285"/>
      <c r="N268" s="285"/>
      <c r="O268" s="285"/>
      <c r="P268" s="285"/>
      <c r="Q268" s="285"/>
      <c r="R268" s="285"/>
      <c r="S268" s="285"/>
      <c r="T268" s="285"/>
      <c r="U268" s="285"/>
      <c r="V268" s="285"/>
      <c r="W268" s="285"/>
      <c r="X268" s="285"/>
      <c r="Y268" s="285"/>
    </row>
    <row r="269" spans="1:25" ht="15.75" customHeight="1">
      <c r="A269" s="285"/>
      <c r="B269" s="285"/>
      <c r="C269" s="285"/>
      <c r="D269" s="285"/>
      <c r="E269" s="285"/>
      <c r="F269" s="285"/>
      <c r="G269" s="285"/>
      <c r="H269" s="285"/>
      <c r="I269" s="285"/>
      <c r="J269" s="285"/>
      <c r="K269" s="285"/>
      <c r="L269" s="285"/>
      <c r="M269" s="285"/>
      <c r="N269" s="285"/>
      <c r="O269" s="285"/>
      <c r="P269" s="285"/>
      <c r="Q269" s="285"/>
      <c r="R269" s="285"/>
      <c r="S269" s="285"/>
      <c r="T269" s="285"/>
      <c r="U269" s="285"/>
      <c r="V269" s="285"/>
      <c r="W269" s="285"/>
      <c r="X269" s="285"/>
      <c r="Y269" s="285"/>
    </row>
    <row r="270" spans="1:25" ht="15.75" customHeight="1">
      <c r="A270" s="285"/>
      <c r="B270" s="285"/>
      <c r="C270" s="285"/>
      <c r="D270" s="285"/>
      <c r="E270" s="285"/>
      <c r="F270" s="285"/>
      <c r="G270" s="285"/>
      <c r="H270" s="285"/>
      <c r="I270" s="285"/>
      <c r="J270" s="285"/>
      <c r="K270" s="285"/>
      <c r="L270" s="285"/>
      <c r="M270" s="285"/>
      <c r="N270" s="285"/>
      <c r="O270" s="285"/>
      <c r="P270" s="285"/>
      <c r="Q270" s="285"/>
      <c r="R270" s="285"/>
      <c r="S270" s="285"/>
      <c r="T270" s="285"/>
      <c r="U270" s="285"/>
      <c r="V270" s="285"/>
      <c r="W270" s="285"/>
      <c r="X270" s="285"/>
      <c r="Y270" s="285"/>
    </row>
    <row r="271" spans="1:25" ht="15.75" customHeight="1">
      <c r="A271" s="285"/>
      <c r="B271" s="285"/>
      <c r="C271" s="285"/>
      <c r="D271" s="285"/>
      <c r="E271" s="285"/>
      <c r="F271" s="285"/>
      <c r="G271" s="285"/>
      <c r="H271" s="285"/>
      <c r="I271" s="285"/>
      <c r="J271" s="285"/>
      <c r="K271" s="285"/>
      <c r="L271" s="285"/>
      <c r="M271" s="285"/>
      <c r="N271" s="285"/>
      <c r="O271" s="285"/>
      <c r="P271" s="285"/>
      <c r="Q271" s="285"/>
      <c r="R271" s="285"/>
      <c r="S271" s="285"/>
      <c r="T271" s="285"/>
      <c r="U271" s="285"/>
      <c r="V271" s="285"/>
      <c r="W271" s="285"/>
      <c r="X271" s="285"/>
      <c r="Y271" s="285"/>
    </row>
    <row r="272" spans="1:25" ht="15.75" customHeight="1">
      <c r="A272" s="285"/>
      <c r="B272" s="285"/>
      <c r="C272" s="285"/>
      <c r="D272" s="285"/>
      <c r="E272" s="285"/>
      <c r="F272" s="285"/>
      <c r="G272" s="285"/>
      <c r="H272" s="285"/>
      <c r="I272" s="285"/>
      <c r="J272" s="285"/>
      <c r="K272" s="285"/>
      <c r="L272" s="285"/>
      <c r="M272" s="285"/>
      <c r="N272" s="285"/>
      <c r="O272" s="285"/>
      <c r="P272" s="285"/>
      <c r="Q272" s="285"/>
      <c r="R272" s="285"/>
      <c r="S272" s="285"/>
      <c r="T272" s="285"/>
      <c r="U272" s="285"/>
      <c r="V272" s="285"/>
      <c r="W272" s="285"/>
      <c r="X272" s="285"/>
      <c r="Y272" s="285"/>
    </row>
    <row r="273" spans="1:25" ht="15.75" customHeight="1">
      <c r="A273" s="285"/>
      <c r="B273" s="285"/>
      <c r="C273" s="285"/>
      <c r="D273" s="285"/>
      <c r="E273" s="285"/>
      <c r="F273" s="285"/>
      <c r="G273" s="285"/>
      <c r="H273" s="285"/>
      <c r="I273" s="285"/>
      <c r="J273" s="285"/>
      <c r="K273" s="285"/>
      <c r="L273" s="285"/>
      <c r="M273" s="285"/>
      <c r="N273" s="285"/>
      <c r="O273" s="285"/>
      <c r="P273" s="285"/>
      <c r="Q273" s="285"/>
      <c r="R273" s="285"/>
      <c r="S273" s="285"/>
      <c r="T273" s="285"/>
      <c r="U273" s="285"/>
      <c r="V273" s="285"/>
      <c r="W273" s="285"/>
      <c r="X273" s="285"/>
      <c r="Y273" s="285"/>
    </row>
    <row r="274" spans="1:25" ht="15.75" customHeight="1">
      <c r="A274" s="285"/>
      <c r="B274" s="285"/>
      <c r="C274" s="285"/>
      <c r="D274" s="285"/>
      <c r="E274" s="285"/>
      <c r="F274" s="285"/>
      <c r="G274" s="285"/>
      <c r="H274" s="285"/>
      <c r="I274" s="285"/>
      <c r="J274" s="285"/>
      <c r="K274" s="285"/>
      <c r="L274" s="285"/>
      <c r="M274" s="285"/>
      <c r="N274" s="285"/>
      <c r="O274" s="285"/>
      <c r="P274" s="285"/>
      <c r="Q274" s="285"/>
      <c r="R274" s="285"/>
      <c r="S274" s="285"/>
      <c r="T274" s="285"/>
      <c r="U274" s="285"/>
      <c r="V274" s="285"/>
      <c r="W274" s="285"/>
      <c r="X274" s="285"/>
      <c r="Y274" s="285"/>
    </row>
    <row r="275" spans="1:25" ht="15.75" customHeight="1">
      <c r="A275" s="285"/>
      <c r="B275" s="285"/>
      <c r="C275" s="285"/>
      <c r="D275" s="285"/>
      <c r="E275" s="285"/>
      <c r="F275" s="285"/>
      <c r="G275" s="285"/>
      <c r="H275" s="285"/>
      <c r="I275" s="285"/>
      <c r="J275" s="285"/>
      <c r="K275" s="285"/>
      <c r="L275" s="285"/>
      <c r="M275" s="285"/>
      <c r="N275" s="285"/>
      <c r="O275" s="285"/>
      <c r="P275" s="285"/>
      <c r="Q275" s="285"/>
      <c r="R275" s="285"/>
      <c r="S275" s="285"/>
      <c r="T275" s="285"/>
      <c r="U275" s="285"/>
      <c r="V275" s="285"/>
      <c r="W275" s="285"/>
      <c r="X275" s="285"/>
      <c r="Y275" s="285"/>
    </row>
    <row r="276" spans="1:25" ht="15.75" customHeight="1">
      <c r="A276" s="285"/>
      <c r="B276" s="285"/>
      <c r="C276" s="285"/>
      <c r="D276" s="285"/>
      <c r="E276" s="285"/>
      <c r="F276" s="285"/>
      <c r="G276" s="285"/>
      <c r="H276" s="285"/>
      <c r="I276" s="285"/>
      <c r="J276" s="285"/>
      <c r="K276" s="285"/>
      <c r="L276" s="285"/>
      <c r="M276" s="285"/>
      <c r="N276" s="285"/>
      <c r="O276" s="285"/>
      <c r="P276" s="285"/>
      <c r="Q276" s="285"/>
      <c r="R276" s="285"/>
      <c r="S276" s="285"/>
      <c r="T276" s="285"/>
      <c r="U276" s="285"/>
      <c r="V276" s="285"/>
      <c r="W276" s="285"/>
      <c r="X276" s="285"/>
      <c r="Y276" s="285"/>
    </row>
    <row r="277" spans="1:25" ht="15.75" customHeight="1">
      <c r="A277" s="285"/>
      <c r="B277" s="285"/>
      <c r="C277" s="285"/>
      <c r="D277" s="285"/>
      <c r="E277" s="285"/>
      <c r="F277" s="285"/>
      <c r="G277" s="285"/>
      <c r="H277" s="285"/>
      <c r="I277" s="285"/>
      <c r="J277" s="285"/>
      <c r="K277" s="285"/>
      <c r="L277" s="285"/>
      <c r="M277" s="285"/>
      <c r="N277" s="285"/>
      <c r="O277" s="285"/>
      <c r="P277" s="285"/>
      <c r="Q277" s="285"/>
      <c r="R277" s="285"/>
      <c r="S277" s="285"/>
      <c r="T277" s="285"/>
      <c r="U277" s="285"/>
      <c r="V277" s="285"/>
      <c r="W277" s="285"/>
      <c r="X277" s="285"/>
      <c r="Y277" s="285"/>
    </row>
    <row r="278" spans="1:25" ht="15.75" customHeight="1">
      <c r="A278" s="285"/>
      <c r="B278" s="285"/>
      <c r="C278" s="285"/>
      <c r="D278" s="285"/>
      <c r="E278" s="285"/>
      <c r="F278" s="285"/>
      <c r="G278" s="285"/>
      <c r="H278" s="285"/>
      <c r="I278" s="285"/>
      <c r="J278" s="285"/>
      <c r="K278" s="285"/>
      <c r="L278" s="285"/>
      <c r="M278" s="285"/>
      <c r="N278" s="285"/>
      <c r="O278" s="285"/>
      <c r="P278" s="285"/>
      <c r="Q278" s="285"/>
      <c r="R278" s="285"/>
      <c r="S278" s="285"/>
      <c r="T278" s="285"/>
      <c r="U278" s="285"/>
      <c r="V278" s="285"/>
      <c r="W278" s="285"/>
      <c r="X278" s="285"/>
      <c r="Y278" s="285"/>
    </row>
    <row r="279" spans="1:25" ht="15.75" customHeight="1">
      <c r="A279" s="285"/>
      <c r="B279" s="285"/>
      <c r="C279" s="285"/>
      <c r="D279" s="285"/>
      <c r="E279" s="285"/>
      <c r="F279" s="285"/>
      <c r="G279" s="285"/>
      <c r="H279" s="285"/>
      <c r="I279" s="285"/>
      <c r="J279" s="285"/>
      <c r="K279" s="285"/>
      <c r="L279" s="285"/>
      <c r="M279" s="285"/>
      <c r="N279" s="285"/>
      <c r="O279" s="285"/>
      <c r="P279" s="285"/>
      <c r="Q279" s="285"/>
      <c r="R279" s="285"/>
      <c r="S279" s="285"/>
      <c r="T279" s="285"/>
      <c r="U279" s="285"/>
      <c r="V279" s="285"/>
      <c r="W279" s="285"/>
      <c r="X279" s="285"/>
      <c r="Y279" s="285"/>
    </row>
    <row r="280" spans="1:25" ht="15.75" customHeight="1">
      <c r="A280" s="285"/>
      <c r="B280" s="285"/>
      <c r="C280" s="285"/>
      <c r="D280" s="285"/>
      <c r="E280" s="285"/>
      <c r="F280" s="285"/>
      <c r="G280" s="285"/>
      <c r="H280" s="285"/>
      <c r="I280" s="285"/>
      <c r="J280" s="285"/>
      <c r="K280" s="285"/>
      <c r="L280" s="285"/>
      <c r="M280" s="285"/>
      <c r="N280" s="285"/>
      <c r="O280" s="285"/>
      <c r="P280" s="285"/>
      <c r="Q280" s="285"/>
      <c r="R280" s="285"/>
      <c r="S280" s="285"/>
      <c r="T280" s="285"/>
      <c r="U280" s="285"/>
      <c r="V280" s="285"/>
      <c r="W280" s="285"/>
      <c r="X280" s="285"/>
      <c r="Y280" s="285"/>
    </row>
    <row r="281" spans="1:25" ht="15.75" customHeight="1">
      <c r="A281" s="285"/>
      <c r="B281" s="285"/>
      <c r="C281" s="285"/>
      <c r="D281" s="285"/>
      <c r="E281" s="285"/>
      <c r="F281" s="285"/>
      <c r="G281" s="285"/>
      <c r="H281" s="285"/>
      <c r="I281" s="285"/>
      <c r="J281" s="285"/>
      <c r="K281" s="285"/>
      <c r="L281" s="285"/>
      <c r="M281" s="285"/>
      <c r="N281" s="285"/>
      <c r="O281" s="285"/>
      <c r="P281" s="285"/>
      <c r="Q281" s="285"/>
      <c r="R281" s="285"/>
      <c r="S281" s="285"/>
      <c r="T281" s="285"/>
      <c r="U281" s="285"/>
      <c r="V281" s="285"/>
      <c r="W281" s="285"/>
      <c r="X281" s="285"/>
      <c r="Y281" s="285"/>
    </row>
    <row r="282" spans="1:25" ht="15.75" customHeight="1">
      <c r="A282" s="285"/>
      <c r="B282" s="285"/>
      <c r="C282" s="285"/>
      <c r="D282" s="285"/>
      <c r="E282" s="285"/>
      <c r="F282" s="285"/>
      <c r="G282" s="285"/>
      <c r="H282" s="285"/>
      <c r="I282" s="285"/>
      <c r="J282" s="285"/>
      <c r="K282" s="285"/>
      <c r="L282" s="285"/>
      <c r="M282" s="285"/>
      <c r="N282" s="285"/>
      <c r="O282" s="285"/>
      <c r="P282" s="285"/>
      <c r="Q282" s="285"/>
      <c r="R282" s="285"/>
      <c r="S282" s="285"/>
      <c r="T282" s="285"/>
      <c r="U282" s="285"/>
      <c r="V282" s="285"/>
      <c r="W282" s="285"/>
      <c r="X282" s="285"/>
      <c r="Y282" s="285"/>
    </row>
    <row r="283" spans="1:25" ht="15.75" customHeight="1">
      <c r="A283" s="285"/>
      <c r="B283" s="285"/>
      <c r="C283" s="285"/>
      <c r="D283" s="285"/>
      <c r="E283" s="285"/>
      <c r="F283" s="285"/>
      <c r="G283" s="285"/>
      <c r="H283" s="285"/>
      <c r="I283" s="285"/>
      <c r="J283" s="285"/>
      <c r="K283" s="285"/>
      <c r="L283" s="285"/>
      <c r="M283" s="285"/>
      <c r="N283" s="285"/>
      <c r="O283" s="285"/>
      <c r="P283" s="285"/>
      <c r="Q283" s="285"/>
      <c r="R283" s="285"/>
      <c r="S283" s="285"/>
      <c r="T283" s="285"/>
      <c r="U283" s="285"/>
      <c r="V283" s="285"/>
      <c r="W283" s="285"/>
      <c r="X283" s="285"/>
      <c r="Y283" s="285"/>
    </row>
    <row r="284" spans="1:25" ht="15.75" customHeight="1">
      <c r="A284" s="285"/>
      <c r="B284" s="285"/>
      <c r="C284" s="285"/>
      <c r="D284" s="285"/>
      <c r="E284" s="285"/>
      <c r="F284" s="285"/>
      <c r="G284" s="285"/>
      <c r="H284" s="285"/>
      <c r="I284" s="285"/>
      <c r="J284" s="285"/>
      <c r="K284" s="285"/>
      <c r="L284" s="285"/>
      <c r="M284" s="285"/>
      <c r="N284" s="285"/>
      <c r="O284" s="285"/>
      <c r="P284" s="285"/>
      <c r="Q284" s="285"/>
      <c r="R284" s="285"/>
      <c r="S284" s="285"/>
      <c r="T284" s="285"/>
      <c r="U284" s="285"/>
      <c r="V284" s="285"/>
      <c r="W284" s="285"/>
      <c r="X284" s="285"/>
      <c r="Y284" s="285"/>
    </row>
    <row r="285" spans="1:25" ht="15.75" customHeight="1">
      <c r="A285" s="285"/>
      <c r="B285" s="285"/>
      <c r="C285" s="285"/>
      <c r="D285" s="285"/>
      <c r="E285" s="285"/>
      <c r="F285" s="285"/>
      <c r="G285" s="285"/>
      <c r="H285" s="285"/>
      <c r="I285" s="285"/>
      <c r="J285" s="285"/>
      <c r="K285" s="285"/>
      <c r="L285" s="285"/>
      <c r="M285" s="285"/>
      <c r="N285" s="285"/>
      <c r="O285" s="285"/>
      <c r="P285" s="285"/>
      <c r="Q285" s="285"/>
      <c r="R285" s="285"/>
      <c r="S285" s="285"/>
      <c r="T285" s="285"/>
      <c r="U285" s="285"/>
      <c r="V285" s="285"/>
      <c r="W285" s="285"/>
      <c r="X285" s="285"/>
      <c r="Y285" s="285"/>
    </row>
    <row r="286" spans="1:25" ht="15.75" customHeight="1">
      <c r="A286" s="285"/>
      <c r="B286" s="285"/>
      <c r="C286" s="285"/>
      <c r="D286" s="285"/>
      <c r="E286" s="285"/>
      <c r="F286" s="285"/>
      <c r="G286" s="285"/>
      <c r="H286" s="285"/>
      <c r="I286" s="285"/>
      <c r="J286" s="285"/>
      <c r="K286" s="285"/>
      <c r="L286" s="285"/>
      <c r="M286" s="285"/>
      <c r="N286" s="285"/>
      <c r="O286" s="285"/>
      <c r="P286" s="285"/>
      <c r="Q286" s="285"/>
      <c r="R286" s="285"/>
      <c r="S286" s="285"/>
      <c r="T286" s="285"/>
      <c r="U286" s="285"/>
      <c r="V286" s="285"/>
      <c r="W286" s="285"/>
      <c r="X286" s="285"/>
      <c r="Y286" s="285"/>
    </row>
    <row r="287" spans="1:25" ht="15.75" customHeight="1">
      <c r="A287" s="285"/>
      <c r="B287" s="285"/>
      <c r="C287" s="285"/>
      <c r="D287" s="285"/>
      <c r="E287" s="285"/>
      <c r="F287" s="285"/>
      <c r="G287" s="285"/>
      <c r="H287" s="285"/>
      <c r="I287" s="285"/>
      <c r="J287" s="285"/>
      <c r="K287" s="285"/>
      <c r="L287" s="285"/>
      <c r="M287" s="285"/>
      <c r="N287" s="285"/>
      <c r="O287" s="285"/>
      <c r="P287" s="285"/>
      <c r="Q287" s="285"/>
      <c r="R287" s="285"/>
      <c r="S287" s="285"/>
      <c r="T287" s="285"/>
      <c r="U287" s="285"/>
      <c r="V287" s="285"/>
      <c r="W287" s="285"/>
      <c r="X287" s="285"/>
      <c r="Y287" s="285"/>
    </row>
    <row r="288" spans="1:25" ht="15.75" customHeight="1">
      <c r="A288" s="285"/>
      <c r="B288" s="285"/>
      <c r="C288" s="285"/>
      <c r="D288" s="285"/>
      <c r="E288" s="285"/>
      <c r="F288" s="285"/>
      <c r="G288" s="285"/>
      <c r="H288" s="285"/>
      <c r="I288" s="285"/>
      <c r="J288" s="285"/>
      <c r="K288" s="285"/>
      <c r="L288" s="285"/>
      <c r="M288" s="285"/>
      <c r="N288" s="285"/>
      <c r="O288" s="285"/>
      <c r="P288" s="285"/>
      <c r="Q288" s="285"/>
      <c r="R288" s="285"/>
      <c r="S288" s="285"/>
      <c r="T288" s="285"/>
      <c r="U288" s="285"/>
      <c r="V288" s="285"/>
      <c r="W288" s="285"/>
      <c r="X288" s="285"/>
      <c r="Y288" s="285"/>
    </row>
    <row r="289" spans="1:25" ht="15.75" customHeight="1">
      <c r="A289" s="285"/>
      <c r="B289" s="285"/>
      <c r="C289" s="285"/>
      <c r="D289" s="285"/>
      <c r="E289" s="285"/>
      <c r="F289" s="285"/>
      <c r="G289" s="285"/>
      <c r="H289" s="285"/>
      <c r="I289" s="285"/>
      <c r="J289" s="285"/>
      <c r="K289" s="285"/>
      <c r="L289" s="285"/>
      <c r="M289" s="285"/>
      <c r="N289" s="285"/>
      <c r="O289" s="285"/>
      <c r="P289" s="285"/>
      <c r="Q289" s="285"/>
      <c r="R289" s="285"/>
      <c r="S289" s="285"/>
      <c r="T289" s="285"/>
      <c r="U289" s="285"/>
      <c r="V289" s="285"/>
      <c r="W289" s="285"/>
      <c r="X289" s="285"/>
      <c r="Y289" s="285"/>
    </row>
    <row r="290" spans="1:25" ht="15.75" customHeight="1">
      <c r="A290" s="285"/>
      <c r="B290" s="285"/>
      <c r="C290" s="285"/>
      <c r="D290" s="285"/>
      <c r="E290" s="285"/>
      <c r="F290" s="285"/>
      <c r="G290" s="285"/>
      <c r="H290" s="285"/>
      <c r="I290" s="285"/>
      <c r="J290" s="285"/>
      <c r="K290" s="285"/>
      <c r="L290" s="285"/>
      <c r="M290" s="285"/>
      <c r="N290" s="285"/>
      <c r="O290" s="285"/>
      <c r="P290" s="285"/>
      <c r="Q290" s="285"/>
      <c r="R290" s="285"/>
      <c r="S290" s="285"/>
      <c r="T290" s="285"/>
      <c r="U290" s="285"/>
      <c r="V290" s="285"/>
      <c r="W290" s="285"/>
      <c r="X290" s="285"/>
      <c r="Y290" s="285"/>
    </row>
    <row r="291" spans="1:25" ht="15.75" customHeight="1">
      <c r="A291" s="285"/>
      <c r="B291" s="285"/>
      <c r="C291" s="285"/>
      <c r="D291" s="285"/>
      <c r="E291" s="285"/>
      <c r="F291" s="285"/>
      <c r="G291" s="285"/>
      <c r="H291" s="285"/>
      <c r="I291" s="285"/>
      <c r="J291" s="285"/>
      <c r="K291" s="285"/>
      <c r="L291" s="285"/>
      <c r="M291" s="285"/>
      <c r="N291" s="285"/>
      <c r="O291" s="285"/>
      <c r="P291" s="285"/>
      <c r="Q291" s="285"/>
      <c r="R291" s="285"/>
      <c r="S291" s="285"/>
      <c r="T291" s="285"/>
      <c r="U291" s="285"/>
      <c r="V291" s="285"/>
      <c r="W291" s="285"/>
      <c r="X291" s="285"/>
      <c r="Y291" s="285"/>
    </row>
    <row r="292" spans="1:25" ht="15.75" customHeight="1">
      <c r="A292" s="285"/>
      <c r="B292" s="285"/>
      <c r="C292" s="285"/>
      <c r="D292" s="285"/>
      <c r="E292" s="285"/>
      <c r="F292" s="285"/>
      <c r="G292" s="285"/>
      <c r="H292" s="285"/>
      <c r="I292" s="285"/>
      <c r="J292" s="285"/>
      <c r="K292" s="285"/>
      <c r="L292" s="285"/>
      <c r="M292" s="285"/>
      <c r="N292" s="285"/>
      <c r="O292" s="285"/>
      <c r="P292" s="285"/>
      <c r="Q292" s="285"/>
      <c r="R292" s="285"/>
      <c r="S292" s="285"/>
      <c r="T292" s="285"/>
      <c r="U292" s="285"/>
      <c r="V292" s="285"/>
      <c r="W292" s="285"/>
      <c r="X292" s="285"/>
      <c r="Y292" s="285"/>
    </row>
    <row r="293" spans="1:25" ht="15.75" customHeight="1">
      <c r="A293" s="285"/>
      <c r="B293" s="285"/>
      <c r="C293" s="285"/>
      <c r="D293" s="285"/>
      <c r="E293" s="285"/>
      <c r="F293" s="285"/>
      <c r="G293" s="285"/>
      <c r="H293" s="285"/>
      <c r="I293" s="285"/>
      <c r="J293" s="285"/>
      <c r="K293" s="285"/>
      <c r="L293" s="285"/>
      <c r="M293" s="285"/>
      <c r="N293" s="285"/>
      <c r="O293" s="285"/>
      <c r="P293" s="285"/>
      <c r="Q293" s="285"/>
      <c r="R293" s="285"/>
      <c r="S293" s="285"/>
      <c r="T293" s="285"/>
      <c r="U293" s="285"/>
      <c r="V293" s="285"/>
      <c r="W293" s="285"/>
      <c r="X293" s="285"/>
      <c r="Y293" s="285"/>
    </row>
    <row r="294" spans="1:25" ht="15.75" customHeight="1">
      <c r="A294" s="285"/>
      <c r="B294" s="285"/>
      <c r="C294" s="285"/>
      <c r="D294" s="285"/>
      <c r="E294" s="285"/>
      <c r="F294" s="285"/>
      <c r="G294" s="285"/>
      <c r="H294" s="285"/>
      <c r="I294" s="285"/>
      <c r="J294" s="285"/>
      <c r="K294" s="285"/>
      <c r="L294" s="285"/>
      <c r="M294" s="285"/>
      <c r="N294" s="285"/>
      <c r="O294" s="285"/>
      <c r="P294" s="285"/>
      <c r="Q294" s="285"/>
      <c r="R294" s="285"/>
      <c r="S294" s="285"/>
      <c r="T294" s="285"/>
      <c r="U294" s="285"/>
      <c r="V294" s="285"/>
      <c r="W294" s="285"/>
      <c r="X294" s="285"/>
      <c r="Y294" s="285"/>
    </row>
    <row r="295" spans="1:25" ht="15.75" customHeight="1">
      <c r="A295" s="285"/>
      <c r="B295" s="285"/>
      <c r="C295" s="285"/>
      <c r="D295" s="285"/>
      <c r="E295" s="285"/>
      <c r="F295" s="285"/>
      <c r="G295" s="285"/>
      <c r="H295" s="285"/>
      <c r="I295" s="285"/>
      <c r="J295" s="285"/>
      <c r="K295" s="285"/>
      <c r="L295" s="285"/>
      <c r="M295" s="285"/>
      <c r="N295" s="285"/>
      <c r="O295" s="285"/>
      <c r="P295" s="285"/>
      <c r="Q295" s="285"/>
      <c r="R295" s="285"/>
      <c r="S295" s="285"/>
      <c r="T295" s="285"/>
      <c r="U295" s="285"/>
      <c r="V295" s="285"/>
      <c r="W295" s="285"/>
      <c r="X295" s="285"/>
      <c r="Y295" s="285"/>
    </row>
    <row r="296" spans="1:25" ht="15.75" customHeight="1">
      <c r="A296" s="285"/>
      <c r="B296" s="285"/>
      <c r="C296" s="285"/>
      <c r="D296" s="285"/>
      <c r="E296" s="285"/>
      <c r="F296" s="285"/>
      <c r="G296" s="285"/>
      <c r="H296" s="285"/>
      <c r="I296" s="285"/>
      <c r="J296" s="285"/>
      <c r="K296" s="285"/>
      <c r="L296" s="285"/>
      <c r="M296" s="285"/>
      <c r="N296" s="285"/>
      <c r="O296" s="285"/>
      <c r="P296" s="285"/>
      <c r="Q296" s="285"/>
      <c r="R296" s="285"/>
      <c r="S296" s="285"/>
      <c r="T296" s="285"/>
      <c r="U296" s="285"/>
      <c r="V296" s="285"/>
      <c r="W296" s="285"/>
      <c r="X296" s="285"/>
      <c r="Y296" s="285"/>
    </row>
    <row r="297" spans="1:25" ht="15.75" customHeight="1">
      <c r="A297" s="285"/>
      <c r="B297" s="285"/>
      <c r="C297" s="285"/>
      <c r="D297" s="285"/>
      <c r="E297" s="285"/>
      <c r="F297" s="285"/>
      <c r="G297" s="285"/>
      <c r="H297" s="285"/>
      <c r="I297" s="285"/>
      <c r="J297" s="285"/>
      <c r="K297" s="285"/>
      <c r="L297" s="285"/>
      <c r="M297" s="285"/>
      <c r="N297" s="285"/>
      <c r="O297" s="285"/>
      <c r="P297" s="285"/>
      <c r="Q297" s="285"/>
      <c r="R297" s="285"/>
      <c r="S297" s="285"/>
      <c r="T297" s="285"/>
      <c r="U297" s="285"/>
      <c r="V297" s="285"/>
      <c r="W297" s="285"/>
      <c r="X297" s="285"/>
      <c r="Y297" s="285"/>
    </row>
    <row r="298" spans="1:25" ht="15.75" customHeight="1">
      <c r="A298" s="285"/>
      <c r="B298" s="285"/>
      <c r="C298" s="285"/>
      <c r="D298" s="285"/>
      <c r="E298" s="285"/>
      <c r="F298" s="285"/>
      <c r="G298" s="285"/>
      <c r="H298" s="285"/>
      <c r="I298" s="285"/>
      <c r="J298" s="285"/>
      <c r="K298" s="285"/>
      <c r="L298" s="285"/>
      <c r="M298" s="285"/>
      <c r="N298" s="285"/>
      <c r="O298" s="285"/>
      <c r="P298" s="285"/>
      <c r="Q298" s="285"/>
      <c r="R298" s="285"/>
      <c r="S298" s="285"/>
      <c r="T298" s="285"/>
      <c r="U298" s="285"/>
      <c r="V298" s="285"/>
      <c r="W298" s="285"/>
      <c r="X298" s="285"/>
      <c r="Y298" s="285"/>
    </row>
    <row r="299" spans="1:25" ht="15.75" customHeight="1">
      <c r="A299" s="285"/>
      <c r="B299" s="285"/>
      <c r="C299" s="285"/>
      <c r="D299" s="285"/>
      <c r="E299" s="285"/>
      <c r="F299" s="285"/>
      <c r="G299" s="285"/>
      <c r="H299" s="285"/>
      <c r="I299" s="285"/>
      <c r="J299" s="285"/>
      <c r="K299" s="285"/>
      <c r="L299" s="285"/>
      <c r="M299" s="285"/>
      <c r="N299" s="285"/>
      <c r="O299" s="285"/>
      <c r="P299" s="285"/>
      <c r="Q299" s="285"/>
      <c r="R299" s="285"/>
      <c r="S299" s="285"/>
      <c r="T299" s="285"/>
      <c r="U299" s="285"/>
      <c r="V299" s="285"/>
      <c r="W299" s="285"/>
      <c r="X299" s="285"/>
      <c r="Y299" s="285"/>
    </row>
    <row r="300" spans="1:25" ht="15.75" customHeight="1">
      <c r="A300" s="285"/>
      <c r="B300" s="285"/>
      <c r="C300" s="285"/>
      <c r="D300" s="285"/>
      <c r="E300" s="285"/>
      <c r="F300" s="285"/>
      <c r="G300" s="285"/>
      <c r="H300" s="285"/>
      <c r="I300" s="285"/>
      <c r="J300" s="285"/>
      <c r="K300" s="285"/>
      <c r="L300" s="285"/>
      <c r="M300" s="285"/>
      <c r="N300" s="285"/>
      <c r="O300" s="285"/>
      <c r="P300" s="285"/>
      <c r="Q300" s="285"/>
      <c r="R300" s="285"/>
      <c r="S300" s="285"/>
      <c r="T300" s="285"/>
      <c r="U300" s="285"/>
      <c r="V300" s="285"/>
      <c r="W300" s="285"/>
      <c r="X300" s="285"/>
      <c r="Y300" s="285"/>
    </row>
    <row r="301" spans="1:25" ht="15.75" customHeight="1">
      <c r="A301" s="285"/>
      <c r="B301" s="285"/>
      <c r="C301" s="285"/>
      <c r="D301" s="285"/>
      <c r="E301" s="285"/>
      <c r="F301" s="285"/>
      <c r="G301" s="285"/>
      <c r="H301" s="285"/>
      <c r="I301" s="285"/>
      <c r="J301" s="285"/>
      <c r="K301" s="285"/>
      <c r="L301" s="285"/>
      <c r="M301" s="285"/>
      <c r="N301" s="285"/>
      <c r="O301" s="285"/>
      <c r="P301" s="285"/>
      <c r="Q301" s="285"/>
      <c r="R301" s="285"/>
      <c r="S301" s="285"/>
      <c r="T301" s="285"/>
      <c r="U301" s="285"/>
      <c r="V301" s="285"/>
      <c r="W301" s="285"/>
      <c r="X301" s="285"/>
      <c r="Y301" s="285"/>
    </row>
    <row r="302" spans="1:25" ht="15.75" customHeight="1">
      <c r="A302" s="285"/>
      <c r="B302" s="285"/>
      <c r="C302" s="285"/>
      <c r="D302" s="285"/>
      <c r="E302" s="285"/>
      <c r="F302" s="285"/>
      <c r="G302" s="285"/>
      <c r="H302" s="285"/>
      <c r="I302" s="285"/>
      <c r="J302" s="285"/>
      <c r="K302" s="285"/>
      <c r="L302" s="285"/>
      <c r="M302" s="285"/>
      <c r="N302" s="285"/>
      <c r="O302" s="285"/>
      <c r="P302" s="285"/>
      <c r="Q302" s="285"/>
      <c r="R302" s="285"/>
      <c r="S302" s="285"/>
      <c r="T302" s="285"/>
      <c r="U302" s="285"/>
      <c r="V302" s="285"/>
      <c r="W302" s="285"/>
      <c r="X302" s="285"/>
      <c r="Y302" s="285"/>
    </row>
    <row r="303" spans="1:25" ht="15.75" customHeight="1">
      <c r="A303" s="285"/>
      <c r="B303" s="285"/>
      <c r="C303" s="285"/>
      <c r="D303" s="285"/>
      <c r="E303" s="285"/>
      <c r="F303" s="285"/>
      <c r="G303" s="285"/>
      <c r="H303" s="285"/>
      <c r="I303" s="285"/>
      <c r="J303" s="285"/>
      <c r="K303" s="285"/>
      <c r="L303" s="285"/>
      <c r="M303" s="285"/>
      <c r="N303" s="285"/>
      <c r="O303" s="285"/>
      <c r="P303" s="285"/>
      <c r="Q303" s="285"/>
      <c r="R303" s="285"/>
      <c r="S303" s="285"/>
      <c r="T303" s="285"/>
      <c r="U303" s="285"/>
      <c r="V303" s="285"/>
      <c r="W303" s="285"/>
      <c r="X303" s="285"/>
      <c r="Y303" s="285"/>
    </row>
    <row r="304" spans="1:25" ht="15.75" customHeight="1">
      <c r="A304" s="285"/>
      <c r="B304" s="285"/>
      <c r="C304" s="285"/>
      <c r="D304" s="285"/>
      <c r="E304" s="285"/>
      <c r="F304" s="285"/>
      <c r="G304" s="285"/>
      <c r="H304" s="285"/>
      <c r="I304" s="285"/>
      <c r="J304" s="285"/>
      <c r="K304" s="285"/>
      <c r="L304" s="285"/>
      <c r="M304" s="285"/>
      <c r="N304" s="285"/>
      <c r="O304" s="285"/>
      <c r="P304" s="285"/>
      <c r="Q304" s="285"/>
      <c r="R304" s="285"/>
      <c r="S304" s="285"/>
      <c r="T304" s="285"/>
      <c r="U304" s="285"/>
      <c r="V304" s="285"/>
      <c r="W304" s="285"/>
      <c r="X304" s="285"/>
      <c r="Y304" s="285"/>
    </row>
    <row r="305" spans="1:25" ht="15.75" customHeight="1">
      <c r="A305" s="285"/>
      <c r="B305" s="285"/>
      <c r="C305" s="285"/>
      <c r="D305" s="285"/>
      <c r="E305" s="285"/>
      <c r="F305" s="285"/>
      <c r="G305" s="285"/>
      <c r="H305" s="285"/>
      <c r="I305" s="285"/>
      <c r="J305" s="285"/>
      <c r="K305" s="285"/>
      <c r="L305" s="285"/>
      <c r="M305" s="285"/>
      <c r="N305" s="285"/>
      <c r="O305" s="285"/>
      <c r="P305" s="285"/>
      <c r="Q305" s="285"/>
      <c r="R305" s="285"/>
      <c r="S305" s="285"/>
      <c r="T305" s="285"/>
      <c r="U305" s="285"/>
      <c r="V305" s="285"/>
      <c r="W305" s="285"/>
      <c r="X305" s="285"/>
      <c r="Y305" s="285"/>
    </row>
    <row r="306" spans="1:25" ht="15.75" customHeight="1">
      <c r="A306" s="285"/>
      <c r="B306" s="285"/>
      <c r="C306" s="285"/>
      <c r="D306" s="285"/>
      <c r="E306" s="285"/>
      <c r="F306" s="285"/>
      <c r="G306" s="285"/>
      <c r="H306" s="285"/>
      <c r="I306" s="285"/>
      <c r="J306" s="285"/>
      <c r="K306" s="285"/>
      <c r="L306" s="285"/>
      <c r="M306" s="285"/>
      <c r="N306" s="285"/>
      <c r="O306" s="285"/>
      <c r="P306" s="285"/>
      <c r="Q306" s="285"/>
      <c r="R306" s="285"/>
      <c r="S306" s="285"/>
      <c r="T306" s="285"/>
      <c r="U306" s="285"/>
      <c r="V306" s="285"/>
      <c r="W306" s="285"/>
      <c r="X306" s="285"/>
      <c r="Y306" s="285"/>
    </row>
    <row r="307" spans="1:25" ht="15.75" customHeight="1">
      <c r="A307" s="285"/>
      <c r="B307" s="285"/>
      <c r="C307" s="285"/>
      <c r="D307" s="285"/>
      <c r="E307" s="285"/>
      <c r="F307" s="285"/>
      <c r="G307" s="285"/>
      <c r="H307" s="285"/>
      <c r="I307" s="285"/>
      <c r="J307" s="285"/>
      <c r="K307" s="285"/>
      <c r="L307" s="285"/>
      <c r="M307" s="285"/>
      <c r="N307" s="285"/>
      <c r="O307" s="285"/>
      <c r="P307" s="285"/>
      <c r="Q307" s="285"/>
      <c r="R307" s="285"/>
      <c r="S307" s="285"/>
      <c r="T307" s="285"/>
      <c r="U307" s="285"/>
      <c r="V307" s="285"/>
      <c r="W307" s="285"/>
      <c r="X307" s="285"/>
      <c r="Y307" s="285"/>
    </row>
    <row r="308" spans="1:25" ht="15.75" customHeight="1">
      <c r="A308" s="285"/>
      <c r="B308" s="285"/>
      <c r="C308" s="285"/>
      <c r="D308" s="285"/>
      <c r="E308" s="285"/>
      <c r="F308" s="285"/>
      <c r="G308" s="285"/>
      <c r="H308" s="285"/>
      <c r="I308" s="285"/>
      <c r="J308" s="285"/>
      <c r="K308" s="285"/>
      <c r="L308" s="285"/>
      <c r="M308" s="285"/>
      <c r="N308" s="285"/>
      <c r="O308" s="285"/>
      <c r="P308" s="285"/>
      <c r="Q308" s="285"/>
      <c r="R308" s="285"/>
      <c r="S308" s="285"/>
      <c r="T308" s="285"/>
      <c r="U308" s="285"/>
      <c r="V308" s="285"/>
      <c r="W308" s="285"/>
      <c r="X308" s="285"/>
      <c r="Y308" s="285"/>
    </row>
    <row r="309" spans="1:25" ht="15.75" customHeight="1">
      <c r="A309" s="285"/>
      <c r="B309" s="285"/>
      <c r="C309" s="285"/>
      <c r="D309" s="285"/>
      <c r="E309" s="285"/>
      <c r="F309" s="285"/>
      <c r="G309" s="285"/>
      <c r="H309" s="285"/>
      <c r="I309" s="285"/>
      <c r="J309" s="285"/>
      <c r="K309" s="285"/>
      <c r="L309" s="285"/>
      <c r="M309" s="285"/>
      <c r="N309" s="285"/>
      <c r="O309" s="285"/>
      <c r="P309" s="285"/>
      <c r="Q309" s="285"/>
      <c r="R309" s="285"/>
      <c r="S309" s="285"/>
      <c r="T309" s="285"/>
      <c r="U309" s="285"/>
      <c r="V309" s="285"/>
      <c r="W309" s="285"/>
      <c r="X309" s="285"/>
      <c r="Y309" s="285"/>
    </row>
    <row r="310" spans="1:25" ht="15.75" customHeight="1">
      <c r="A310" s="285"/>
      <c r="B310" s="285"/>
      <c r="C310" s="285"/>
      <c r="D310" s="285"/>
      <c r="E310" s="285"/>
      <c r="F310" s="285"/>
      <c r="G310" s="285"/>
      <c r="H310" s="285"/>
      <c r="I310" s="285"/>
      <c r="J310" s="285"/>
      <c r="K310" s="285"/>
      <c r="L310" s="285"/>
      <c r="M310" s="285"/>
      <c r="N310" s="285"/>
      <c r="O310" s="285"/>
      <c r="P310" s="285"/>
      <c r="Q310" s="285"/>
      <c r="R310" s="285"/>
      <c r="S310" s="285"/>
      <c r="T310" s="285"/>
      <c r="U310" s="285"/>
      <c r="V310" s="285"/>
      <c r="W310" s="285"/>
      <c r="X310" s="285"/>
      <c r="Y310" s="285"/>
    </row>
    <row r="311" spans="1:25" ht="15.75" customHeight="1">
      <c r="A311" s="285"/>
      <c r="B311" s="285"/>
      <c r="C311" s="285"/>
      <c r="D311" s="285"/>
      <c r="E311" s="285"/>
      <c r="F311" s="285"/>
      <c r="G311" s="285"/>
      <c r="H311" s="285"/>
      <c r="I311" s="285"/>
      <c r="J311" s="285"/>
      <c r="K311" s="285"/>
      <c r="L311" s="285"/>
      <c r="M311" s="285"/>
      <c r="N311" s="285"/>
      <c r="O311" s="285"/>
      <c r="P311" s="285"/>
      <c r="Q311" s="285"/>
      <c r="R311" s="285"/>
      <c r="S311" s="285"/>
      <c r="T311" s="285"/>
      <c r="U311" s="285"/>
      <c r="V311" s="285"/>
      <c r="W311" s="285"/>
      <c r="X311" s="285"/>
      <c r="Y311" s="285"/>
    </row>
    <row r="312" spans="1:25" ht="15.75" customHeight="1">
      <c r="A312" s="285"/>
      <c r="B312" s="285"/>
      <c r="C312" s="285"/>
      <c r="D312" s="285"/>
      <c r="E312" s="285"/>
      <c r="F312" s="285"/>
      <c r="G312" s="285"/>
      <c r="H312" s="285"/>
      <c r="I312" s="285"/>
      <c r="J312" s="285"/>
      <c r="K312" s="285"/>
      <c r="L312" s="285"/>
      <c r="M312" s="285"/>
      <c r="N312" s="285"/>
      <c r="O312" s="285"/>
      <c r="P312" s="285"/>
      <c r="Q312" s="285"/>
      <c r="R312" s="285"/>
      <c r="S312" s="285"/>
      <c r="T312" s="285"/>
      <c r="U312" s="285"/>
      <c r="V312" s="285"/>
      <c r="W312" s="285"/>
      <c r="X312" s="285"/>
      <c r="Y312" s="285"/>
    </row>
    <row r="313" spans="1:25" ht="15.75" customHeight="1">
      <c r="A313" s="285"/>
      <c r="B313" s="285"/>
      <c r="C313" s="285"/>
      <c r="D313" s="285"/>
      <c r="E313" s="285"/>
      <c r="F313" s="285"/>
      <c r="G313" s="285"/>
      <c r="H313" s="285"/>
      <c r="I313" s="285"/>
      <c r="J313" s="285"/>
      <c r="K313" s="285"/>
      <c r="L313" s="285"/>
      <c r="M313" s="285"/>
      <c r="N313" s="285"/>
      <c r="O313" s="285"/>
      <c r="P313" s="285"/>
      <c r="Q313" s="285"/>
      <c r="R313" s="285"/>
      <c r="S313" s="285"/>
      <c r="T313" s="285"/>
      <c r="U313" s="285"/>
      <c r="V313" s="285"/>
      <c r="W313" s="285"/>
      <c r="X313" s="285"/>
      <c r="Y313" s="285"/>
    </row>
    <row r="314" spans="1:25" ht="15.75" customHeight="1">
      <c r="A314" s="285"/>
      <c r="B314" s="285"/>
      <c r="C314" s="285"/>
      <c r="D314" s="285"/>
      <c r="E314" s="285"/>
      <c r="F314" s="285"/>
      <c r="G314" s="285"/>
      <c r="H314" s="285"/>
      <c r="I314" s="285"/>
      <c r="J314" s="285"/>
      <c r="K314" s="285"/>
      <c r="L314" s="285"/>
      <c r="M314" s="285"/>
      <c r="N314" s="285"/>
      <c r="O314" s="285"/>
      <c r="P314" s="285"/>
      <c r="Q314" s="285"/>
      <c r="R314" s="285"/>
      <c r="S314" s="285"/>
      <c r="T314" s="285"/>
      <c r="U314" s="285"/>
      <c r="V314" s="285"/>
      <c r="W314" s="285"/>
      <c r="X314" s="285"/>
      <c r="Y314" s="285"/>
    </row>
    <row r="315" spans="1:25" ht="15.75" customHeight="1">
      <c r="A315" s="285"/>
      <c r="B315" s="285"/>
      <c r="C315" s="285"/>
      <c r="D315" s="285"/>
      <c r="E315" s="285"/>
      <c r="F315" s="285"/>
      <c r="G315" s="285"/>
      <c r="H315" s="285"/>
      <c r="I315" s="285"/>
      <c r="J315" s="285"/>
      <c r="K315" s="285"/>
      <c r="L315" s="285"/>
      <c r="M315" s="285"/>
      <c r="N315" s="285"/>
      <c r="O315" s="285"/>
      <c r="P315" s="285"/>
      <c r="Q315" s="285"/>
      <c r="R315" s="285"/>
      <c r="S315" s="285"/>
      <c r="T315" s="285"/>
      <c r="U315" s="285"/>
      <c r="V315" s="285"/>
      <c r="W315" s="285"/>
      <c r="X315" s="285"/>
      <c r="Y315" s="285"/>
    </row>
    <row r="316" spans="1:25" ht="15.75" customHeight="1">
      <c r="A316" s="285"/>
      <c r="B316" s="285"/>
      <c r="C316" s="285"/>
      <c r="D316" s="285"/>
      <c r="E316" s="285"/>
      <c r="F316" s="285"/>
      <c r="G316" s="285"/>
      <c r="H316" s="285"/>
      <c r="I316" s="285"/>
      <c r="J316" s="285"/>
      <c r="K316" s="285"/>
      <c r="L316" s="285"/>
      <c r="M316" s="285"/>
      <c r="N316" s="285"/>
      <c r="O316" s="285"/>
      <c r="P316" s="285"/>
      <c r="Q316" s="285"/>
      <c r="R316" s="285"/>
      <c r="S316" s="285"/>
      <c r="T316" s="285"/>
      <c r="U316" s="285"/>
      <c r="V316" s="285"/>
      <c r="W316" s="285"/>
      <c r="X316" s="285"/>
      <c r="Y316" s="285"/>
    </row>
    <row r="317" spans="1:25" ht="15.75" customHeight="1">
      <c r="A317" s="285"/>
      <c r="B317" s="285"/>
      <c r="C317" s="285"/>
      <c r="D317" s="285"/>
      <c r="E317" s="285"/>
      <c r="F317" s="285"/>
      <c r="G317" s="285"/>
      <c r="H317" s="285"/>
      <c r="I317" s="285"/>
      <c r="J317" s="285"/>
      <c r="K317" s="285"/>
      <c r="L317" s="285"/>
      <c r="M317" s="285"/>
      <c r="N317" s="285"/>
      <c r="O317" s="285"/>
      <c r="P317" s="285"/>
      <c r="Q317" s="285"/>
      <c r="R317" s="285"/>
      <c r="S317" s="285"/>
      <c r="T317" s="285"/>
      <c r="U317" s="285"/>
      <c r="V317" s="285"/>
      <c r="W317" s="285"/>
      <c r="X317" s="285"/>
      <c r="Y317" s="285"/>
    </row>
    <row r="318" spans="1:25" ht="15.75" customHeight="1">
      <c r="A318" s="285"/>
      <c r="B318" s="285"/>
      <c r="C318" s="285"/>
      <c r="D318" s="285"/>
      <c r="E318" s="285"/>
      <c r="F318" s="285"/>
      <c r="G318" s="285"/>
      <c r="H318" s="285"/>
      <c r="I318" s="285"/>
      <c r="J318" s="285"/>
      <c r="K318" s="285"/>
      <c r="L318" s="285"/>
      <c r="M318" s="285"/>
      <c r="N318" s="285"/>
      <c r="O318" s="285"/>
      <c r="P318" s="285"/>
      <c r="Q318" s="285"/>
      <c r="R318" s="285"/>
      <c r="S318" s="285"/>
      <c r="T318" s="285"/>
      <c r="U318" s="285"/>
      <c r="V318" s="285"/>
      <c r="W318" s="285"/>
      <c r="X318" s="285"/>
      <c r="Y318" s="285"/>
    </row>
    <row r="319" spans="1:25" ht="15.75" customHeight="1">
      <c r="A319" s="285"/>
      <c r="B319" s="285"/>
      <c r="C319" s="285"/>
      <c r="D319" s="285"/>
      <c r="E319" s="285"/>
      <c r="F319" s="285"/>
      <c r="G319" s="285"/>
      <c r="H319" s="285"/>
      <c r="I319" s="285"/>
      <c r="J319" s="285"/>
      <c r="K319" s="285"/>
      <c r="L319" s="285"/>
      <c r="M319" s="285"/>
      <c r="N319" s="285"/>
      <c r="O319" s="285"/>
      <c r="P319" s="285"/>
      <c r="Q319" s="285"/>
      <c r="R319" s="285"/>
      <c r="S319" s="285"/>
      <c r="T319" s="285"/>
      <c r="U319" s="285"/>
      <c r="V319" s="285"/>
      <c r="W319" s="285"/>
      <c r="X319" s="285"/>
      <c r="Y319" s="285"/>
    </row>
    <row r="320" spans="1:25" ht="15.75" customHeight="1">
      <c r="A320" s="285"/>
      <c r="B320" s="285"/>
      <c r="C320" s="285"/>
      <c r="D320" s="285"/>
      <c r="E320" s="285"/>
      <c r="F320" s="285"/>
      <c r="G320" s="285"/>
      <c r="H320" s="285"/>
      <c r="I320" s="285"/>
      <c r="J320" s="285"/>
      <c r="K320" s="285"/>
      <c r="L320" s="285"/>
      <c r="M320" s="285"/>
      <c r="N320" s="285"/>
      <c r="O320" s="285"/>
      <c r="P320" s="285"/>
      <c r="Q320" s="285"/>
      <c r="R320" s="285"/>
      <c r="S320" s="285"/>
      <c r="T320" s="285"/>
      <c r="U320" s="285"/>
      <c r="V320" s="285"/>
      <c r="W320" s="285"/>
      <c r="X320" s="285"/>
      <c r="Y320" s="285"/>
    </row>
    <row r="321" spans="1:25" ht="15.75" customHeight="1">
      <c r="A321" s="285"/>
      <c r="B321" s="285"/>
      <c r="C321" s="285"/>
      <c r="D321" s="285"/>
      <c r="E321" s="285"/>
      <c r="F321" s="285"/>
      <c r="G321" s="285"/>
      <c r="H321" s="285"/>
      <c r="I321" s="285"/>
      <c r="J321" s="285"/>
      <c r="K321" s="285"/>
      <c r="L321" s="285"/>
      <c r="M321" s="285"/>
      <c r="N321" s="285"/>
      <c r="O321" s="285"/>
      <c r="P321" s="285"/>
      <c r="Q321" s="285"/>
      <c r="R321" s="285"/>
      <c r="S321" s="285"/>
      <c r="T321" s="285"/>
      <c r="U321" s="285"/>
      <c r="V321" s="285"/>
      <c r="W321" s="285"/>
      <c r="X321" s="285"/>
      <c r="Y321" s="285"/>
    </row>
    <row r="322" spans="1:25" ht="15.75" customHeight="1">
      <c r="A322" s="285"/>
      <c r="B322" s="285"/>
      <c r="C322" s="285"/>
      <c r="D322" s="285"/>
      <c r="E322" s="285"/>
      <c r="F322" s="285"/>
      <c r="G322" s="285"/>
      <c r="H322" s="285"/>
      <c r="I322" s="285"/>
      <c r="J322" s="285"/>
      <c r="K322" s="285"/>
      <c r="L322" s="285"/>
      <c r="M322" s="285"/>
      <c r="N322" s="285"/>
      <c r="O322" s="285"/>
      <c r="P322" s="285"/>
      <c r="Q322" s="285"/>
      <c r="R322" s="285"/>
      <c r="S322" s="285"/>
      <c r="T322" s="285"/>
      <c r="U322" s="285"/>
      <c r="V322" s="285"/>
      <c r="W322" s="285"/>
      <c r="X322" s="285"/>
      <c r="Y322" s="285"/>
    </row>
    <row r="323" spans="1:25" ht="15.75" customHeight="1">
      <c r="A323" s="285"/>
      <c r="B323" s="285"/>
      <c r="C323" s="285"/>
      <c r="D323" s="285"/>
      <c r="E323" s="285"/>
      <c r="F323" s="285"/>
      <c r="G323" s="285"/>
      <c r="H323" s="285"/>
      <c r="I323" s="285"/>
      <c r="J323" s="285"/>
      <c r="K323" s="285"/>
      <c r="L323" s="285"/>
      <c r="M323" s="285"/>
      <c r="N323" s="285"/>
      <c r="O323" s="285"/>
      <c r="P323" s="285"/>
      <c r="Q323" s="285"/>
      <c r="R323" s="285"/>
      <c r="S323" s="285"/>
      <c r="T323" s="285"/>
      <c r="U323" s="285"/>
      <c r="V323" s="285"/>
      <c r="W323" s="285"/>
      <c r="X323" s="285"/>
      <c r="Y323" s="285"/>
    </row>
    <row r="324" spans="1:25" ht="15.75" customHeight="1">
      <c r="A324" s="285"/>
      <c r="B324" s="285"/>
      <c r="C324" s="285"/>
      <c r="D324" s="285"/>
      <c r="E324" s="285"/>
      <c r="F324" s="285"/>
      <c r="G324" s="285"/>
      <c r="H324" s="285"/>
      <c r="I324" s="285"/>
      <c r="J324" s="285"/>
      <c r="K324" s="285"/>
      <c r="L324" s="285"/>
      <c r="M324" s="285"/>
      <c r="N324" s="285"/>
      <c r="O324" s="285"/>
      <c r="P324" s="285"/>
      <c r="Q324" s="285"/>
      <c r="R324" s="285"/>
      <c r="S324" s="285"/>
      <c r="T324" s="285"/>
      <c r="U324" s="285"/>
      <c r="V324" s="285"/>
      <c r="W324" s="285"/>
      <c r="X324" s="285"/>
      <c r="Y324" s="285"/>
    </row>
    <row r="325" spans="1:25" ht="15.75" customHeight="1">
      <c r="A325" s="285"/>
      <c r="B325" s="285"/>
      <c r="C325" s="285"/>
      <c r="D325" s="285"/>
      <c r="E325" s="285"/>
      <c r="F325" s="285"/>
      <c r="G325" s="285"/>
      <c r="H325" s="285"/>
      <c r="I325" s="285"/>
      <c r="J325" s="285"/>
      <c r="K325" s="285"/>
      <c r="L325" s="285"/>
      <c r="M325" s="285"/>
      <c r="N325" s="285"/>
      <c r="O325" s="285"/>
      <c r="P325" s="285"/>
      <c r="Q325" s="285"/>
      <c r="R325" s="285"/>
      <c r="S325" s="285"/>
      <c r="T325" s="285"/>
      <c r="U325" s="285"/>
      <c r="V325" s="285"/>
      <c r="W325" s="285"/>
      <c r="X325" s="285"/>
      <c r="Y325" s="285"/>
    </row>
    <row r="326" spans="1:25" ht="15.75" customHeight="1">
      <c r="A326" s="285"/>
      <c r="B326" s="285"/>
      <c r="C326" s="285"/>
      <c r="D326" s="285"/>
      <c r="E326" s="285"/>
      <c r="F326" s="285"/>
      <c r="G326" s="285"/>
      <c r="H326" s="285"/>
      <c r="I326" s="285"/>
      <c r="J326" s="285"/>
      <c r="K326" s="285"/>
      <c r="L326" s="285"/>
      <c r="M326" s="285"/>
      <c r="N326" s="285"/>
      <c r="O326" s="285"/>
      <c r="P326" s="285"/>
      <c r="Q326" s="285"/>
      <c r="R326" s="285"/>
      <c r="S326" s="285"/>
      <c r="T326" s="285"/>
      <c r="U326" s="285"/>
      <c r="V326" s="285"/>
      <c r="W326" s="285"/>
      <c r="X326" s="285"/>
      <c r="Y326" s="285"/>
    </row>
    <row r="327" spans="1:25" ht="15.75" customHeight="1">
      <c r="A327" s="285"/>
      <c r="B327" s="285"/>
      <c r="C327" s="285"/>
      <c r="D327" s="285"/>
      <c r="E327" s="285"/>
      <c r="F327" s="285"/>
      <c r="G327" s="285"/>
      <c r="H327" s="285"/>
      <c r="I327" s="285"/>
      <c r="J327" s="285"/>
      <c r="K327" s="285"/>
      <c r="L327" s="285"/>
      <c r="M327" s="285"/>
      <c r="N327" s="285"/>
      <c r="O327" s="285"/>
      <c r="P327" s="285"/>
      <c r="Q327" s="285"/>
      <c r="R327" s="285"/>
      <c r="S327" s="285"/>
      <c r="T327" s="285"/>
      <c r="U327" s="285"/>
      <c r="V327" s="285"/>
      <c r="W327" s="285"/>
      <c r="X327" s="285"/>
      <c r="Y327" s="285"/>
    </row>
    <row r="328" spans="1:25" ht="15.75" customHeight="1">
      <c r="A328" s="285"/>
      <c r="B328" s="285"/>
      <c r="C328" s="285"/>
      <c r="D328" s="285"/>
      <c r="E328" s="285"/>
      <c r="F328" s="285"/>
      <c r="G328" s="285"/>
      <c r="H328" s="285"/>
      <c r="I328" s="285"/>
      <c r="J328" s="285"/>
      <c r="K328" s="285"/>
      <c r="L328" s="285"/>
      <c r="M328" s="285"/>
      <c r="N328" s="285"/>
      <c r="O328" s="285"/>
      <c r="P328" s="285"/>
      <c r="Q328" s="285"/>
      <c r="R328" s="285"/>
      <c r="S328" s="285"/>
      <c r="T328" s="285"/>
      <c r="U328" s="285"/>
      <c r="V328" s="285"/>
      <c r="W328" s="285"/>
      <c r="X328" s="285"/>
      <c r="Y328" s="285"/>
    </row>
    <row r="329" spans="1:25" ht="15.75" customHeight="1">
      <c r="A329" s="285"/>
      <c r="B329" s="285"/>
      <c r="C329" s="285"/>
      <c r="D329" s="285"/>
      <c r="E329" s="285"/>
      <c r="F329" s="285"/>
      <c r="G329" s="285"/>
      <c r="H329" s="285"/>
      <c r="I329" s="285"/>
      <c r="J329" s="285"/>
      <c r="K329" s="285"/>
      <c r="L329" s="285"/>
      <c r="M329" s="285"/>
      <c r="N329" s="285"/>
      <c r="O329" s="285"/>
      <c r="P329" s="285"/>
      <c r="Q329" s="285"/>
      <c r="R329" s="285"/>
      <c r="S329" s="285"/>
      <c r="T329" s="285"/>
      <c r="U329" s="285"/>
      <c r="V329" s="285"/>
      <c r="W329" s="285"/>
      <c r="X329" s="285"/>
      <c r="Y329" s="285"/>
    </row>
    <row r="330" spans="1:25" ht="15.75" customHeight="1">
      <c r="A330" s="285"/>
      <c r="B330" s="285"/>
      <c r="C330" s="285"/>
      <c r="D330" s="285"/>
      <c r="E330" s="285"/>
      <c r="F330" s="285"/>
      <c r="G330" s="285"/>
      <c r="H330" s="285"/>
      <c r="I330" s="285"/>
      <c r="J330" s="285"/>
      <c r="K330" s="285"/>
      <c r="L330" s="285"/>
      <c r="M330" s="285"/>
      <c r="N330" s="285"/>
      <c r="O330" s="285"/>
      <c r="P330" s="285"/>
      <c r="Q330" s="285"/>
      <c r="R330" s="285"/>
      <c r="S330" s="285"/>
      <c r="T330" s="285"/>
      <c r="U330" s="285"/>
      <c r="V330" s="285"/>
      <c r="W330" s="285"/>
      <c r="X330" s="285"/>
      <c r="Y330" s="285"/>
    </row>
    <row r="331" spans="1:25" ht="15.75" customHeight="1">
      <c r="A331" s="285"/>
      <c r="B331" s="285"/>
      <c r="C331" s="285"/>
      <c r="D331" s="285"/>
      <c r="E331" s="285"/>
      <c r="F331" s="285"/>
      <c r="G331" s="285"/>
      <c r="H331" s="285"/>
      <c r="I331" s="285"/>
      <c r="J331" s="285"/>
      <c r="K331" s="285"/>
      <c r="L331" s="285"/>
      <c r="M331" s="285"/>
      <c r="N331" s="285"/>
      <c r="O331" s="285"/>
      <c r="P331" s="285"/>
      <c r="Q331" s="285"/>
      <c r="R331" s="285"/>
      <c r="S331" s="285"/>
      <c r="T331" s="285"/>
      <c r="U331" s="285"/>
      <c r="V331" s="285"/>
      <c r="W331" s="285"/>
      <c r="X331" s="285"/>
      <c r="Y331" s="285"/>
    </row>
    <row r="332" spans="1:25" ht="15.75" customHeight="1">
      <c r="A332" s="285"/>
      <c r="B332" s="285"/>
      <c r="C332" s="285"/>
      <c r="D332" s="285"/>
      <c r="E332" s="285"/>
      <c r="F332" s="285"/>
      <c r="G332" s="285"/>
      <c r="H332" s="285"/>
      <c r="I332" s="285"/>
      <c r="J332" s="285"/>
      <c r="K332" s="285"/>
      <c r="L332" s="285"/>
      <c r="M332" s="285"/>
      <c r="N332" s="285"/>
      <c r="O332" s="285"/>
      <c r="P332" s="285"/>
      <c r="Q332" s="285"/>
      <c r="R332" s="285"/>
      <c r="S332" s="285"/>
      <c r="T332" s="285"/>
      <c r="U332" s="285"/>
      <c r="V332" s="285"/>
      <c r="W332" s="285"/>
      <c r="X332" s="285"/>
      <c r="Y332" s="285"/>
    </row>
    <row r="333" spans="1:25" ht="15.75" customHeight="1">
      <c r="A333" s="285"/>
      <c r="B333" s="285"/>
      <c r="C333" s="285"/>
      <c r="D333" s="285"/>
      <c r="E333" s="285"/>
      <c r="F333" s="285"/>
      <c r="G333" s="285"/>
      <c r="H333" s="285"/>
      <c r="I333" s="285"/>
      <c r="J333" s="285"/>
      <c r="K333" s="285"/>
      <c r="L333" s="285"/>
      <c r="M333" s="285"/>
      <c r="N333" s="285"/>
      <c r="O333" s="285"/>
      <c r="P333" s="285"/>
      <c r="Q333" s="285"/>
      <c r="R333" s="285"/>
      <c r="S333" s="285"/>
      <c r="T333" s="285"/>
      <c r="U333" s="285"/>
      <c r="V333" s="285"/>
      <c r="W333" s="285"/>
      <c r="X333" s="285"/>
      <c r="Y333" s="285"/>
    </row>
    <row r="334" spans="1:25" ht="15.75" customHeight="1">
      <c r="A334" s="285"/>
      <c r="B334" s="285"/>
      <c r="C334" s="285"/>
      <c r="D334" s="285"/>
      <c r="E334" s="285"/>
      <c r="F334" s="285"/>
      <c r="G334" s="285"/>
      <c r="H334" s="285"/>
      <c r="I334" s="285"/>
      <c r="J334" s="285"/>
      <c r="K334" s="285"/>
      <c r="L334" s="285"/>
      <c r="M334" s="285"/>
      <c r="N334" s="285"/>
      <c r="O334" s="285"/>
      <c r="P334" s="285"/>
      <c r="Q334" s="285"/>
      <c r="R334" s="285"/>
      <c r="S334" s="285"/>
      <c r="T334" s="285"/>
      <c r="U334" s="285"/>
      <c r="V334" s="285"/>
      <c r="W334" s="285"/>
      <c r="X334" s="285"/>
      <c r="Y334" s="285"/>
    </row>
    <row r="335" spans="1:25" ht="15.75" customHeight="1">
      <c r="A335" s="285"/>
      <c r="B335" s="285"/>
      <c r="C335" s="285"/>
      <c r="D335" s="285"/>
      <c r="E335" s="285"/>
      <c r="F335" s="285"/>
      <c r="G335" s="285"/>
      <c r="H335" s="285"/>
      <c r="I335" s="285"/>
      <c r="J335" s="285"/>
      <c r="K335" s="285"/>
      <c r="L335" s="285"/>
      <c r="M335" s="285"/>
      <c r="N335" s="285"/>
      <c r="O335" s="285"/>
      <c r="P335" s="285"/>
      <c r="Q335" s="285"/>
      <c r="R335" s="285"/>
      <c r="S335" s="285"/>
      <c r="T335" s="285"/>
      <c r="U335" s="285"/>
      <c r="V335" s="285"/>
      <c r="W335" s="285"/>
      <c r="X335" s="285"/>
      <c r="Y335" s="285"/>
    </row>
    <row r="336" spans="1:25" ht="15.75" customHeight="1">
      <c r="A336" s="285"/>
      <c r="B336" s="285"/>
      <c r="C336" s="285"/>
      <c r="D336" s="285"/>
      <c r="E336" s="285"/>
      <c r="F336" s="285"/>
      <c r="G336" s="285"/>
      <c r="H336" s="285"/>
      <c r="I336" s="285"/>
      <c r="J336" s="285"/>
      <c r="K336" s="285"/>
      <c r="L336" s="285"/>
      <c r="M336" s="285"/>
      <c r="N336" s="285"/>
      <c r="O336" s="285"/>
      <c r="P336" s="285"/>
      <c r="Q336" s="285"/>
      <c r="R336" s="285"/>
      <c r="S336" s="285"/>
      <c r="T336" s="285"/>
      <c r="U336" s="285"/>
      <c r="V336" s="285"/>
      <c r="W336" s="285"/>
      <c r="X336" s="285"/>
      <c r="Y336" s="285"/>
    </row>
    <row r="337" spans="1:25" ht="15.75" customHeight="1">
      <c r="A337" s="285"/>
      <c r="B337" s="285"/>
      <c r="C337" s="285"/>
      <c r="D337" s="285"/>
      <c r="E337" s="285"/>
      <c r="F337" s="285"/>
      <c r="G337" s="285"/>
      <c r="H337" s="285"/>
      <c r="I337" s="285"/>
      <c r="J337" s="285"/>
      <c r="K337" s="285"/>
      <c r="L337" s="285"/>
      <c r="M337" s="285"/>
      <c r="N337" s="285"/>
      <c r="O337" s="285"/>
      <c r="P337" s="285"/>
      <c r="Q337" s="285"/>
      <c r="R337" s="285"/>
      <c r="S337" s="285"/>
      <c r="T337" s="285"/>
      <c r="U337" s="285"/>
      <c r="V337" s="285"/>
      <c r="W337" s="285"/>
      <c r="X337" s="285"/>
      <c r="Y337" s="285"/>
    </row>
    <row r="338" spans="1:25" ht="15.75" customHeight="1">
      <c r="A338" s="285"/>
      <c r="B338" s="285"/>
      <c r="C338" s="285"/>
      <c r="D338" s="285"/>
      <c r="E338" s="285"/>
      <c r="F338" s="285"/>
      <c r="G338" s="285"/>
      <c r="H338" s="285"/>
      <c r="I338" s="285"/>
      <c r="J338" s="285"/>
      <c r="K338" s="285"/>
      <c r="L338" s="285"/>
      <c r="M338" s="285"/>
      <c r="N338" s="285"/>
      <c r="O338" s="285"/>
      <c r="P338" s="285"/>
      <c r="Q338" s="285"/>
      <c r="R338" s="285"/>
      <c r="S338" s="285"/>
      <c r="T338" s="285"/>
      <c r="U338" s="285"/>
      <c r="V338" s="285"/>
      <c r="W338" s="285"/>
      <c r="X338" s="285"/>
      <c r="Y338" s="285"/>
    </row>
    <row r="339" spans="1:25" ht="15.75" customHeight="1">
      <c r="A339" s="285"/>
      <c r="B339" s="285"/>
      <c r="C339" s="285"/>
      <c r="D339" s="285"/>
      <c r="E339" s="285"/>
      <c r="F339" s="285"/>
      <c r="G339" s="285"/>
      <c r="H339" s="285"/>
      <c r="I339" s="285"/>
      <c r="J339" s="285"/>
      <c r="K339" s="285"/>
      <c r="L339" s="285"/>
      <c r="M339" s="285"/>
      <c r="N339" s="285"/>
      <c r="O339" s="285"/>
      <c r="P339" s="285"/>
      <c r="Q339" s="285"/>
      <c r="R339" s="285"/>
      <c r="S339" s="285"/>
      <c r="T339" s="285"/>
      <c r="U339" s="285"/>
      <c r="V339" s="285"/>
      <c r="W339" s="285"/>
      <c r="X339" s="285"/>
      <c r="Y339" s="285"/>
    </row>
    <row r="340" spans="1:25" ht="15.75" customHeight="1">
      <c r="A340" s="285"/>
      <c r="B340" s="285"/>
      <c r="C340" s="285"/>
      <c r="D340" s="285"/>
      <c r="E340" s="285"/>
      <c r="F340" s="285"/>
      <c r="G340" s="285"/>
      <c r="H340" s="285"/>
      <c r="I340" s="285"/>
      <c r="J340" s="285"/>
      <c r="K340" s="285"/>
      <c r="L340" s="285"/>
      <c r="M340" s="285"/>
      <c r="N340" s="285"/>
      <c r="O340" s="285"/>
      <c r="P340" s="285"/>
      <c r="Q340" s="285"/>
      <c r="R340" s="285"/>
      <c r="S340" s="285"/>
      <c r="T340" s="285"/>
      <c r="U340" s="285"/>
      <c r="V340" s="285"/>
      <c r="W340" s="285"/>
      <c r="X340" s="285"/>
      <c r="Y340" s="285"/>
    </row>
    <row r="341" spans="1:25" ht="15.75" customHeight="1">
      <c r="A341" s="285"/>
      <c r="B341" s="285"/>
      <c r="C341" s="285"/>
      <c r="D341" s="285"/>
      <c r="E341" s="285"/>
      <c r="F341" s="285"/>
      <c r="G341" s="285"/>
      <c r="H341" s="285"/>
      <c r="I341" s="285"/>
      <c r="J341" s="285"/>
      <c r="K341" s="285"/>
      <c r="L341" s="285"/>
      <c r="M341" s="285"/>
      <c r="N341" s="285"/>
      <c r="O341" s="285"/>
      <c r="P341" s="285"/>
      <c r="Q341" s="285"/>
      <c r="R341" s="285"/>
      <c r="S341" s="285"/>
      <c r="T341" s="285"/>
      <c r="U341" s="285"/>
      <c r="V341" s="285"/>
      <c r="W341" s="285"/>
      <c r="X341" s="285"/>
      <c r="Y341" s="285"/>
    </row>
    <row r="342" spans="1:25" ht="15.75" customHeight="1">
      <c r="A342" s="285"/>
      <c r="B342" s="285"/>
      <c r="C342" s="285"/>
      <c r="D342" s="285"/>
      <c r="E342" s="285"/>
      <c r="F342" s="285"/>
      <c r="G342" s="285"/>
      <c r="H342" s="285"/>
      <c r="I342" s="285"/>
      <c r="J342" s="285"/>
      <c r="K342" s="285"/>
      <c r="L342" s="285"/>
      <c r="M342" s="285"/>
      <c r="N342" s="285"/>
      <c r="O342" s="285"/>
      <c r="P342" s="285"/>
      <c r="Q342" s="285"/>
      <c r="R342" s="285"/>
      <c r="S342" s="285"/>
      <c r="T342" s="285"/>
      <c r="U342" s="285"/>
      <c r="V342" s="285"/>
      <c r="W342" s="285"/>
      <c r="X342" s="285"/>
      <c r="Y342" s="285"/>
    </row>
    <row r="343" spans="1:25" ht="15.75" customHeight="1">
      <c r="A343" s="285"/>
      <c r="B343" s="285"/>
      <c r="C343" s="285"/>
      <c r="D343" s="285"/>
      <c r="E343" s="285"/>
      <c r="F343" s="285"/>
      <c r="G343" s="285"/>
      <c r="H343" s="285"/>
      <c r="I343" s="285"/>
      <c r="J343" s="285"/>
      <c r="K343" s="285"/>
      <c r="L343" s="285"/>
      <c r="M343" s="285"/>
      <c r="N343" s="285"/>
      <c r="O343" s="285"/>
      <c r="P343" s="285"/>
      <c r="Q343" s="285"/>
      <c r="R343" s="285"/>
      <c r="S343" s="285"/>
      <c r="T343" s="285"/>
      <c r="U343" s="285"/>
      <c r="V343" s="285"/>
      <c r="W343" s="285"/>
      <c r="X343" s="285"/>
      <c r="Y343" s="285"/>
    </row>
    <row r="344" spans="1:25" ht="15.75" customHeight="1">
      <c r="A344" s="285"/>
      <c r="B344" s="285"/>
      <c r="C344" s="285"/>
      <c r="D344" s="285"/>
      <c r="E344" s="285"/>
      <c r="F344" s="285"/>
      <c r="G344" s="285"/>
      <c r="H344" s="285"/>
      <c r="I344" s="285"/>
      <c r="J344" s="285"/>
      <c r="K344" s="285"/>
      <c r="L344" s="285"/>
      <c r="M344" s="285"/>
      <c r="N344" s="285"/>
      <c r="O344" s="285"/>
      <c r="P344" s="285"/>
      <c r="Q344" s="285"/>
      <c r="R344" s="285"/>
      <c r="S344" s="285"/>
      <c r="T344" s="285"/>
      <c r="U344" s="285"/>
      <c r="V344" s="285"/>
      <c r="W344" s="285"/>
      <c r="X344" s="285"/>
      <c r="Y344" s="285"/>
    </row>
    <row r="345" spans="1:25" ht="15.75" customHeight="1">
      <c r="A345" s="285"/>
      <c r="B345" s="285"/>
      <c r="C345" s="285"/>
      <c r="D345" s="285"/>
      <c r="E345" s="285"/>
      <c r="F345" s="285"/>
      <c r="G345" s="285"/>
      <c r="H345" s="285"/>
      <c r="I345" s="285"/>
      <c r="J345" s="285"/>
      <c r="K345" s="285"/>
      <c r="L345" s="285"/>
      <c r="M345" s="285"/>
      <c r="N345" s="285"/>
      <c r="O345" s="285"/>
      <c r="P345" s="285"/>
      <c r="Q345" s="285"/>
      <c r="R345" s="285"/>
      <c r="S345" s="285"/>
      <c r="T345" s="285"/>
      <c r="U345" s="285"/>
      <c r="V345" s="285"/>
      <c r="W345" s="285"/>
      <c r="X345" s="285"/>
      <c r="Y345" s="285"/>
    </row>
    <row r="346" spans="1:25" ht="15.75" customHeight="1">
      <c r="A346" s="285"/>
      <c r="B346" s="285"/>
      <c r="C346" s="285"/>
      <c r="D346" s="285"/>
      <c r="E346" s="285"/>
      <c r="F346" s="285"/>
      <c r="G346" s="285"/>
      <c r="H346" s="285"/>
      <c r="I346" s="285"/>
      <c r="J346" s="285"/>
      <c r="K346" s="285"/>
      <c r="L346" s="285"/>
      <c r="M346" s="285"/>
      <c r="N346" s="285"/>
      <c r="O346" s="285"/>
      <c r="P346" s="285"/>
      <c r="Q346" s="285"/>
      <c r="R346" s="285"/>
      <c r="S346" s="285"/>
      <c r="T346" s="285"/>
      <c r="U346" s="285"/>
      <c r="V346" s="285"/>
      <c r="W346" s="285"/>
      <c r="X346" s="285"/>
      <c r="Y346" s="285"/>
    </row>
    <row r="347" spans="1:25" ht="15.75" customHeight="1">
      <c r="A347" s="285"/>
      <c r="B347" s="285"/>
      <c r="C347" s="285"/>
      <c r="D347" s="285"/>
      <c r="E347" s="285"/>
      <c r="F347" s="285"/>
      <c r="G347" s="285"/>
      <c r="H347" s="285"/>
      <c r="I347" s="285"/>
      <c r="J347" s="285"/>
      <c r="K347" s="285"/>
      <c r="L347" s="285"/>
      <c r="M347" s="285"/>
      <c r="N347" s="285"/>
      <c r="O347" s="285"/>
      <c r="P347" s="285"/>
      <c r="Q347" s="285"/>
      <c r="R347" s="285"/>
      <c r="S347" s="285"/>
      <c r="T347" s="285"/>
      <c r="U347" s="285"/>
      <c r="V347" s="285"/>
      <c r="W347" s="285"/>
      <c r="X347" s="285"/>
      <c r="Y347" s="285"/>
    </row>
    <row r="348" spans="1:25" ht="15.75" customHeight="1">
      <c r="A348" s="285"/>
      <c r="B348" s="285"/>
      <c r="C348" s="285"/>
      <c r="D348" s="285"/>
      <c r="E348" s="285"/>
      <c r="F348" s="285"/>
      <c r="G348" s="285"/>
      <c r="H348" s="285"/>
      <c r="I348" s="285"/>
      <c r="J348" s="285"/>
      <c r="K348" s="285"/>
      <c r="L348" s="285"/>
      <c r="M348" s="285"/>
      <c r="N348" s="285"/>
      <c r="O348" s="285"/>
      <c r="P348" s="285"/>
      <c r="Q348" s="285"/>
      <c r="R348" s="285"/>
      <c r="S348" s="285"/>
      <c r="T348" s="285"/>
      <c r="U348" s="285"/>
      <c r="V348" s="285"/>
      <c r="W348" s="285"/>
      <c r="X348" s="285"/>
      <c r="Y348" s="285"/>
    </row>
    <row r="349" spans="1:25" ht="15.75" customHeight="1">
      <c r="A349" s="285"/>
      <c r="B349" s="285"/>
      <c r="C349" s="285"/>
      <c r="D349" s="285"/>
      <c r="E349" s="285"/>
      <c r="F349" s="285"/>
      <c r="G349" s="285"/>
      <c r="H349" s="285"/>
      <c r="I349" s="285"/>
      <c r="J349" s="285"/>
      <c r="K349" s="285"/>
      <c r="L349" s="285"/>
      <c r="M349" s="285"/>
      <c r="N349" s="285"/>
      <c r="O349" s="285"/>
      <c r="P349" s="285"/>
      <c r="Q349" s="285"/>
      <c r="R349" s="285"/>
      <c r="S349" s="285"/>
      <c r="T349" s="285"/>
      <c r="U349" s="285"/>
      <c r="V349" s="285"/>
      <c r="W349" s="285"/>
      <c r="X349" s="285"/>
      <c r="Y349" s="285"/>
    </row>
    <row r="350" spans="1:25" ht="15.75" customHeight="1">
      <c r="A350" s="285"/>
      <c r="B350" s="285"/>
      <c r="C350" s="285"/>
      <c r="D350" s="285"/>
      <c r="E350" s="285"/>
      <c r="F350" s="285"/>
      <c r="G350" s="285"/>
      <c r="H350" s="285"/>
      <c r="I350" s="285"/>
      <c r="J350" s="285"/>
      <c r="K350" s="285"/>
      <c r="L350" s="285"/>
      <c r="M350" s="285"/>
      <c r="N350" s="285"/>
      <c r="O350" s="285"/>
      <c r="P350" s="285"/>
      <c r="Q350" s="285"/>
      <c r="R350" s="285"/>
      <c r="S350" s="285"/>
      <c r="T350" s="285"/>
      <c r="U350" s="285"/>
      <c r="V350" s="285"/>
      <c r="W350" s="285"/>
      <c r="X350" s="285"/>
      <c r="Y350" s="285"/>
    </row>
    <row r="351" spans="1:25" ht="15.75" customHeight="1">
      <c r="A351" s="285"/>
      <c r="B351" s="285"/>
      <c r="C351" s="285"/>
      <c r="D351" s="285"/>
      <c r="E351" s="285"/>
      <c r="F351" s="285"/>
      <c r="G351" s="285"/>
      <c r="H351" s="285"/>
      <c r="I351" s="285"/>
      <c r="J351" s="285"/>
      <c r="K351" s="285"/>
      <c r="L351" s="285"/>
      <c r="M351" s="285"/>
      <c r="N351" s="285"/>
      <c r="O351" s="285"/>
      <c r="P351" s="285"/>
      <c r="Q351" s="285"/>
      <c r="R351" s="285"/>
      <c r="S351" s="285"/>
      <c r="T351" s="285"/>
      <c r="U351" s="285"/>
      <c r="V351" s="285"/>
      <c r="W351" s="285"/>
      <c r="X351" s="285"/>
      <c r="Y351" s="285"/>
    </row>
    <row r="352" spans="1:25" ht="15.75" customHeight="1">
      <c r="A352" s="285"/>
      <c r="B352" s="285"/>
      <c r="C352" s="285"/>
      <c r="D352" s="285"/>
      <c r="E352" s="285"/>
      <c r="F352" s="285"/>
      <c r="G352" s="285"/>
      <c r="H352" s="285"/>
      <c r="I352" s="285"/>
      <c r="J352" s="285"/>
      <c r="K352" s="285"/>
      <c r="L352" s="285"/>
      <c r="M352" s="285"/>
      <c r="N352" s="285"/>
      <c r="O352" s="285"/>
      <c r="P352" s="285"/>
      <c r="Q352" s="285"/>
      <c r="R352" s="285"/>
      <c r="S352" s="285"/>
      <c r="T352" s="285"/>
      <c r="U352" s="285"/>
      <c r="V352" s="285"/>
      <c r="W352" s="285"/>
      <c r="X352" s="285"/>
      <c r="Y352" s="285"/>
    </row>
    <row r="353" spans="1:25" ht="15.75" customHeight="1">
      <c r="A353" s="285"/>
      <c r="B353" s="285"/>
      <c r="C353" s="285"/>
      <c r="D353" s="285"/>
      <c r="E353" s="285"/>
      <c r="F353" s="285"/>
      <c r="G353" s="285"/>
      <c r="H353" s="285"/>
      <c r="I353" s="285"/>
      <c r="J353" s="285"/>
      <c r="K353" s="285"/>
      <c r="L353" s="285"/>
      <c r="M353" s="285"/>
      <c r="N353" s="285"/>
      <c r="O353" s="285"/>
      <c r="P353" s="285"/>
      <c r="Q353" s="285"/>
      <c r="R353" s="285"/>
      <c r="S353" s="285"/>
      <c r="T353" s="285"/>
      <c r="U353" s="285"/>
      <c r="V353" s="285"/>
      <c r="W353" s="285"/>
      <c r="X353" s="285"/>
      <c r="Y353" s="285"/>
    </row>
    <row r="354" spans="1:25" ht="15.75" customHeight="1">
      <c r="A354" s="285"/>
      <c r="B354" s="285"/>
      <c r="C354" s="285"/>
      <c r="D354" s="285"/>
      <c r="E354" s="285"/>
      <c r="F354" s="285"/>
      <c r="G354" s="285"/>
      <c r="H354" s="285"/>
      <c r="I354" s="285"/>
      <c r="J354" s="285"/>
      <c r="K354" s="285"/>
      <c r="L354" s="285"/>
      <c r="M354" s="285"/>
      <c r="N354" s="285"/>
      <c r="O354" s="285"/>
      <c r="P354" s="285"/>
      <c r="Q354" s="285"/>
      <c r="R354" s="285"/>
      <c r="S354" s="285"/>
      <c r="T354" s="285"/>
      <c r="U354" s="285"/>
      <c r="V354" s="285"/>
      <c r="W354" s="285"/>
      <c r="X354" s="285"/>
      <c r="Y354" s="285"/>
    </row>
    <row r="355" spans="1:25" ht="15.75" customHeight="1">
      <c r="A355" s="285"/>
      <c r="B355" s="285"/>
      <c r="C355" s="285"/>
      <c r="D355" s="285"/>
      <c r="E355" s="285"/>
      <c r="F355" s="285"/>
      <c r="G355" s="285"/>
      <c r="H355" s="285"/>
      <c r="I355" s="285"/>
      <c r="J355" s="285"/>
      <c r="K355" s="285"/>
      <c r="L355" s="285"/>
      <c r="M355" s="285"/>
      <c r="N355" s="285"/>
      <c r="O355" s="285"/>
      <c r="P355" s="285"/>
      <c r="Q355" s="285"/>
      <c r="R355" s="285"/>
      <c r="S355" s="285"/>
      <c r="T355" s="285"/>
      <c r="U355" s="285"/>
      <c r="V355" s="285"/>
      <c r="W355" s="285"/>
      <c r="X355" s="285"/>
      <c r="Y355" s="285"/>
    </row>
    <row r="356" spans="1:25" ht="15.75" customHeight="1">
      <c r="A356" s="285"/>
      <c r="B356" s="285"/>
      <c r="C356" s="285"/>
      <c r="D356" s="285"/>
      <c r="E356" s="285"/>
      <c r="F356" s="285"/>
      <c r="G356" s="285"/>
      <c r="H356" s="285"/>
      <c r="I356" s="285"/>
      <c r="J356" s="285"/>
      <c r="K356" s="285"/>
      <c r="L356" s="285"/>
      <c r="M356" s="285"/>
      <c r="N356" s="285"/>
      <c r="O356" s="285"/>
      <c r="P356" s="285"/>
      <c r="Q356" s="285"/>
      <c r="R356" s="285"/>
      <c r="S356" s="285"/>
      <c r="T356" s="285"/>
      <c r="U356" s="285"/>
      <c r="V356" s="285"/>
      <c r="W356" s="285"/>
      <c r="X356" s="285"/>
      <c r="Y356" s="285"/>
    </row>
    <row r="357" spans="1:25" ht="15.75" customHeight="1">
      <c r="A357" s="285"/>
      <c r="B357" s="285"/>
      <c r="C357" s="285"/>
      <c r="D357" s="285"/>
      <c r="E357" s="285"/>
      <c r="F357" s="285"/>
      <c r="G357" s="285"/>
      <c r="H357" s="285"/>
      <c r="I357" s="285"/>
      <c r="J357" s="285"/>
      <c r="K357" s="285"/>
      <c r="L357" s="285"/>
      <c r="M357" s="285"/>
      <c r="N357" s="285"/>
      <c r="O357" s="285"/>
      <c r="P357" s="285"/>
      <c r="Q357" s="285"/>
      <c r="R357" s="285"/>
      <c r="S357" s="285"/>
      <c r="T357" s="285"/>
      <c r="U357" s="285"/>
      <c r="V357" s="285"/>
      <c r="W357" s="285"/>
      <c r="X357" s="285"/>
      <c r="Y357" s="285"/>
    </row>
    <row r="358" spans="1:25" ht="15.75" customHeight="1">
      <c r="A358" s="285"/>
      <c r="B358" s="285"/>
      <c r="C358" s="285"/>
      <c r="D358" s="285"/>
      <c r="E358" s="285"/>
      <c r="F358" s="285"/>
      <c r="G358" s="285"/>
      <c r="H358" s="285"/>
      <c r="I358" s="285"/>
      <c r="J358" s="285"/>
      <c r="K358" s="285"/>
      <c r="L358" s="285"/>
      <c r="M358" s="285"/>
      <c r="N358" s="285"/>
      <c r="O358" s="285"/>
      <c r="P358" s="285"/>
      <c r="Q358" s="285"/>
      <c r="R358" s="285"/>
      <c r="S358" s="285"/>
      <c r="T358" s="285"/>
      <c r="U358" s="285"/>
      <c r="V358" s="285"/>
      <c r="W358" s="285"/>
      <c r="X358" s="285"/>
      <c r="Y358" s="285"/>
    </row>
    <row r="359" spans="1:25" ht="15.75" customHeight="1">
      <c r="A359" s="285"/>
      <c r="B359" s="285"/>
      <c r="C359" s="285"/>
      <c r="D359" s="285"/>
      <c r="E359" s="285"/>
      <c r="F359" s="285"/>
      <c r="G359" s="285"/>
      <c r="H359" s="285"/>
      <c r="I359" s="285"/>
      <c r="J359" s="285"/>
      <c r="K359" s="285"/>
      <c r="L359" s="285"/>
      <c r="M359" s="285"/>
      <c r="N359" s="285"/>
      <c r="O359" s="285"/>
      <c r="P359" s="285"/>
      <c r="Q359" s="285"/>
      <c r="R359" s="285"/>
      <c r="S359" s="285"/>
      <c r="T359" s="285"/>
      <c r="U359" s="285"/>
      <c r="V359" s="285"/>
      <c r="W359" s="285"/>
      <c r="X359" s="285"/>
      <c r="Y359" s="285"/>
    </row>
    <row r="360" spans="1:25" ht="15.75" customHeight="1">
      <c r="A360" s="285"/>
      <c r="B360" s="285"/>
      <c r="C360" s="285"/>
      <c r="D360" s="285"/>
      <c r="E360" s="285"/>
      <c r="F360" s="285"/>
      <c r="G360" s="285"/>
      <c r="H360" s="285"/>
      <c r="I360" s="285"/>
      <c r="J360" s="285"/>
      <c r="K360" s="285"/>
      <c r="L360" s="285"/>
      <c r="M360" s="285"/>
      <c r="N360" s="285"/>
      <c r="O360" s="285"/>
      <c r="P360" s="285"/>
      <c r="Q360" s="285"/>
      <c r="R360" s="285"/>
      <c r="S360" s="285"/>
      <c r="T360" s="285"/>
      <c r="U360" s="285"/>
      <c r="V360" s="285"/>
      <c r="W360" s="285"/>
      <c r="X360" s="285"/>
      <c r="Y360" s="285"/>
    </row>
    <row r="361" spans="1:25" ht="15.75" customHeight="1">
      <c r="A361" s="285"/>
      <c r="B361" s="285"/>
      <c r="C361" s="285"/>
      <c r="D361" s="285"/>
      <c r="E361" s="285"/>
      <c r="F361" s="285"/>
      <c r="G361" s="285"/>
      <c r="H361" s="285"/>
      <c r="I361" s="285"/>
      <c r="J361" s="285"/>
      <c r="K361" s="285"/>
      <c r="L361" s="285"/>
      <c r="M361" s="285"/>
      <c r="N361" s="285"/>
      <c r="O361" s="285"/>
      <c r="P361" s="285"/>
      <c r="Q361" s="285"/>
      <c r="R361" s="285"/>
      <c r="S361" s="285"/>
      <c r="T361" s="285"/>
      <c r="U361" s="285"/>
      <c r="V361" s="285"/>
      <c r="W361" s="285"/>
      <c r="X361" s="285"/>
      <c r="Y361" s="285"/>
    </row>
    <row r="362" spans="1:25" ht="15.75" customHeight="1">
      <c r="A362" s="285"/>
      <c r="B362" s="285"/>
      <c r="C362" s="285"/>
      <c r="D362" s="285"/>
      <c r="E362" s="285"/>
      <c r="F362" s="285"/>
      <c r="G362" s="285"/>
      <c r="H362" s="285"/>
      <c r="I362" s="285"/>
      <c r="J362" s="285"/>
      <c r="K362" s="285"/>
      <c r="L362" s="285"/>
      <c r="M362" s="285"/>
      <c r="N362" s="285"/>
      <c r="O362" s="285"/>
      <c r="P362" s="285"/>
      <c r="Q362" s="285"/>
      <c r="R362" s="285"/>
      <c r="S362" s="285"/>
      <c r="T362" s="285"/>
      <c r="U362" s="285"/>
      <c r="V362" s="285"/>
      <c r="W362" s="285"/>
      <c r="X362" s="285"/>
      <c r="Y362" s="285"/>
    </row>
    <row r="363" spans="1:25" ht="15.75" customHeight="1">
      <c r="A363" s="285"/>
      <c r="B363" s="285"/>
      <c r="C363" s="285"/>
      <c r="D363" s="285"/>
      <c r="E363" s="285"/>
      <c r="F363" s="285"/>
      <c r="G363" s="285"/>
      <c r="H363" s="285"/>
      <c r="I363" s="285"/>
      <c r="J363" s="285"/>
      <c r="K363" s="285"/>
      <c r="L363" s="285"/>
      <c r="M363" s="285"/>
      <c r="N363" s="285"/>
      <c r="O363" s="285"/>
      <c r="P363" s="285"/>
      <c r="Q363" s="285"/>
      <c r="R363" s="285"/>
      <c r="S363" s="285"/>
      <c r="T363" s="285"/>
      <c r="U363" s="285"/>
      <c r="V363" s="285"/>
      <c r="W363" s="285"/>
      <c r="X363" s="285"/>
      <c r="Y363" s="285"/>
    </row>
    <row r="364" spans="1:25" ht="15.75" customHeight="1">
      <c r="A364" s="285"/>
      <c r="B364" s="285"/>
      <c r="C364" s="285"/>
      <c r="D364" s="285"/>
      <c r="E364" s="285"/>
      <c r="F364" s="285"/>
      <c r="G364" s="285"/>
      <c r="H364" s="285"/>
      <c r="I364" s="285"/>
      <c r="J364" s="285"/>
      <c r="K364" s="285"/>
      <c r="L364" s="285"/>
      <c r="M364" s="285"/>
      <c r="N364" s="285"/>
      <c r="O364" s="285"/>
      <c r="P364" s="285"/>
      <c r="Q364" s="285"/>
      <c r="R364" s="285"/>
      <c r="S364" s="285"/>
      <c r="T364" s="285"/>
      <c r="U364" s="285"/>
      <c r="V364" s="285"/>
      <c r="W364" s="285"/>
      <c r="X364" s="285"/>
      <c r="Y364" s="285"/>
    </row>
    <row r="365" spans="1:25" ht="15.75" customHeight="1">
      <c r="A365" s="285"/>
      <c r="B365" s="285"/>
      <c r="C365" s="285"/>
      <c r="D365" s="285"/>
      <c r="E365" s="285"/>
      <c r="F365" s="285"/>
      <c r="G365" s="285"/>
      <c r="H365" s="285"/>
      <c r="I365" s="285"/>
      <c r="J365" s="285"/>
      <c r="K365" s="285"/>
      <c r="L365" s="285"/>
      <c r="M365" s="285"/>
      <c r="N365" s="285"/>
      <c r="O365" s="285"/>
      <c r="P365" s="285"/>
      <c r="Q365" s="285"/>
      <c r="R365" s="285"/>
      <c r="S365" s="285"/>
      <c r="T365" s="285"/>
      <c r="U365" s="285"/>
      <c r="V365" s="285"/>
      <c r="W365" s="285"/>
      <c r="X365" s="285"/>
      <c r="Y365" s="285"/>
    </row>
    <row r="366" spans="1:25" ht="15.75" customHeight="1">
      <c r="A366" s="285"/>
      <c r="B366" s="285"/>
      <c r="C366" s="285"/>
      <c r="D366" s="285"/>
      <c r="E366" s="285"/>
      <c r="F366" s="285"/>
      <c r="G366" s="285"/>
      <c r="H366" s="285"/>
      <c r="I366" s="285"/>
      <c r="J366" s="285"/>
      <c r="K366" s="285"/>
      <c r="L366" s="285"/>
      <c r="M366" s="285"/>
      <c r="N366" s="285"/>
      <c r="O366" s="285"/>
      <c r="P366" s="285"/>
      <c r="Q366" s="285"/>
      <c r="R366" s="285"/>
      <c r="S366" s="285"/>
      <c r="T366" s="285"/>
      <c r="U366" s="285"/>
      <c r="V366" s="285"/>
      <c r="W366" s="285"/>
      <c r="X366" s="285"/>
      <c r="Y366" s="285"/>
    </row>
    <row r="367" spans="1:25" ht="15.75" customHeight="1">
      <c r="A367" s="285"/>
      <c r="B367" s="285"/>
      <c r="C367" s="285"/>
      <c r="D367" s="285"/>
      <c r="E367" s="285"/>
      <c r="F367" s="285"/>
      <c r="G367" s="285"/>
      <c r="H367" s="285"/>
      <c r="I367" s="285"/>
      <c r="J367" s="285"/>
      <c r="K367" s="285"/>
      <c r="L367" s="285"/>
      <c r="M367" s="285"/>
      <c r="N367" s="285"/>
      <c r="O367" s="285"/>
      <c r="P367" s="285"/>
      <c r="Q367" s="285"/>
      <c r="R367" s="285"/>
      <c r="S367" s="285"/>
      <c r="T367" s="285"/>
      <c r="U367" s="285"/>
      <c r="V367" s="285"/>
      <c r="W367" s="285"/>
      <c r="X367" s="285"/>
      <c r="Y367" s="285"/>
    </row>
    <row r="368" spans="1:25" ht="15.75" customHeight="1">
      <c r="A368" s="285"/>
      <c r="B368" s="285"/>
      <c r="C368" s="285"/>
      <c r="D368" s="285"/>
      <c r="E368" s="285"/>
      <c r="F368" s="285"/>
      <c r="G368" s="285"/>
      <c r="H368" s="285"/>
      <c r="I368" s="285"/>
      <c r="J368" s="285"/>
      <c r="K368" s="285"/>
      <c r="L368" s="285"/>
      <c r="M368" s="285"/>
      <c r="N368" s="285"/>
      <c r="O368" s="285"/>
      <c r="P368" s="285"/>
      <c r="Q368" s="285"/>
      <c r="R368" s="285"/>
      <c r="S368" s="285"/>
      <c r="T368" s="285"/>
      <c r="U368" s="285"/>
      <c r="V368" s="285"/>
      <c r="W368" s="285"/>
      <c r="X368" s="285"/>
      <c r="Y368" s="285"/>
    </row>
    <row r="369" spans="1:25" ht="15.75" customHeight="1">
      <c r="A369" s="285"/>
      <c r="B369" s="285"/>
      <c r="C369" s="285"/>
      <c r="D369" s="285"/>
      <c r="E369" s="285"/>
      <c r="F369" s="285"/>
      <c r="G369" s="285"/>
      <c r="H369" s="285"/>
      <c r="I369" s="285"/>
      <c r="J369" s="285"/>
      <c r="K369" s="285"/>
      <c r="L369" s="285"/>
      <c r="M369" s="285"/>
      <c r="N369" s="285"/>
      <c r="O369" s="285"/>
      <c r="P369" s="285"/>
      <c r="Q369" s="285"/>
      <c r="R369" s="285"/>
      <c r="S369" s="285"/>
      <c r="T369" s="285"/>
      <c r="U369" s="285"/>
      <c r="V369" s="285"/>
      <c r="W369" s="285"/>
      <c r="X369" s="285"/>
      <c r="Y369" s="285"/>
    </row>
    <row r="370" spans="1:25" ht="15.75" customHeight="1">
      <c r="A370" s="285"/>
      <c r="B370" s="285"/>
      <c r="C370" s="285"/>
      <c r="D370" s="285"/>
      <c r="E370" s="285"/>
      <c r="F370" s="285"/>
      <c r="G370" s="285"/>
      <c r="H370" s="285"/>
      <c r="I370" s="285"/>
      <c r="J370" s="285"/>
      <c r="K370" s="285"/>
      <c r="L370" s="285"/>
      <c r="M370" s="285"/>
      <c r="N370" s="285"/>
      <c r="O370" s="285"/>
      <c r="P370" s="285"/>
      <c r="Q370" s="285"/>
      <c r="R370" s="285"/>
      <c r="S370" s="285"/>
      <c r="T370" s="285"/>
      <c r="U370" s="285"/>
      <c r="V370" s="285"/>
      <c r="W370" s="285"/>
      <c r="X370" s="285"/>
      <c r="Y370" s="285"/>
    </row>
    <row r="371" spans="1:25" ht="15.75" customHeight="1">
      <c r="A371" s="285"/>
      <c r="B371" s="285"/>
      <c r="C371" s="285"/>
      <c r="D371" s="285"/>
      <c r="E371" s="285"/>
      <c r="F371" s="285"/>
      <c r="G371" s="285"/>
      <c r="H371" s="285"/>
      <c r="I371" s="285"/>
      <c r="J371" s="285"/>
      <c r="K371" s="285"/>
      <c r="L371" s="285"/>
      <c r="M371" s="285"/>
      <c r="N371" s="285"/>
      <c r="O371" s="285"/>
      <c r="P371" s="285"/>
      <c r="Q371" s="285"/>
      <c r="R371" s="285"/>
      <c r="S371" s="285"/>
      <c r="T371" s="285"/>
      <c r="U371" s="285"/>
      <c r="V371" s="285"/>
      <c r="W371" s="285"/>
      <c r="X371" s="285"/>
      <c r="Y371" s="285"/>
    </row>
    <row r="372" spans="1:25" ht="15.75" customHeight="1">
      <c r="A372" s="285"/>
      <c r="B372" s="285"/>
      <c r="C372" s="285"/>
      <c r="D372" s="285"/>
      <c r="E372" s="285"/>
      <c r="F372" s="285"/>
      <c r="G372" s="285"/>
      <c r="H372" s="285"/>
      <c r="I372" s="285"/>
      <c r="J372" s="285"/>
      <c r="K372" s="285"/>
      <c r="L372" s="285"/>
      <c r="M372" s="285"/>
      <c r="N372" s="285"/>
      <c r="O372" s="285"/>
      <c r="P372" s="285"/>
      <c r="Q372" s="285"/>
      <c r="R372" s="285"/>
      <c r="S372" s="285"/>
      <c r="T372" s="285"/>
      <c r="U372" s="285"/>
      <c r="V372" s="285"/>
      <c r="W372" s="285"/>
      <c r="X372" s="285"/>
      <c r="Y372" s="285"/>
    </row>
    <row r="373" spans="1:25" ht="15.75" customHeight="1">
      <c r="A373" s="285"/>
      <c r="B373" s="285"/>
      <c r="C373" s="285"/>
      <c r="D373" s="285"/>
      <c r="E373" s="285"/>
      <c r="F373" s="285"/>
      <c r="G373" s="285"/>
      <c r="H373" s="285"/>
      <c r="I373" s="285"/>
      <c r="J373" s="285"/>
      <c r="K373" s="285"/>
      <c r="L373" s="285"/>
      <c r="M373" s="285"/>
      <c r="N373" s="285"/>
      <c r="O373" s="285"/>
      <c r="P373" s="285"/>
      <c r="Q373" s="285"/>
      <c r="R373" s="285"/>
      <c r="S373" s="285"/>
      <c r="T373" s="285"/>
      <c r="U373" s="285"/>
      <c r="V373" s="285"/>
      <c r="W373" s="285"/>
      <c r="X373" s="285"/>
      <c r="Y373" s="285"/>
    </row>
    <row r="374" spans="1:25" ht="15.75" customHeight="1">
      <c r="A374" s="285"/>
      <c r="B374" s="285"/>
      <c r="C374" s="285"/>
      <c r="D374" s="285"/>
      <c r="E374" s="285"/>
      <c r="F374" s="285"/>
      <c r="G374" s="285"/>
      <c r="H374" s="285"/>
      <c r="I374" s="285"/>
      <c r="J374" s="285"/>
      <c r="K374" s="285"/>
      <c r="L374" s="285"/>
      <c r="M374" s="285"/>
      <c r="N374" s="285"/>
      <c r="O374" s="285"/>
      <c r="P374" s="285"/>
      <c r="Q374" s="285"/>
      <c r="R374" s="285"/>
      <c r="S374" s="285"/>
      <c r="T374" s="285"/>
      <c r="U374" s="285"/>
      <c r="V374" s="285"/>
      <c r="W374" s="285"/>
      <c r="X374" s="285"/>
      <c r="Y374" s="285"/>
    </row>
    <row r="375" spans="1:25" ht="15.75" customHeight="1">
      <c r="A375" s="285"/>
      <c r="B375" s="285"/>
      <c r="C375" s="285"/>
      <c r="D375" s="285"/>
      <c r="E375" s="285"/>
      <c r="F375" s="285"/>
      <c r="G375" s="285"/>
      <c r="H375" s="285"/>
      <c r="I375" s="285"/>
      <c r="J375" s="285"/>
      <c r="K375" s="285"/>
      <c r="L375" s="285"/>
      <c r="M375" s="285"/>
      <c r="N375" s="285"/>
      <c r="O375" s="285"/>
      <c r="P375" s="285"/>
      <c r="Q375" s="285"/>
      <c r="R375" s="285"/>
      <c r="S375" s="285"/>
      <c r="T375" s="285"/>
      <c r="U375" s="285"/>
      <c r="V375" s="285"/>
      <c r="W375" s="285"/>
      <c r="X375" s="285"/>
      <c r="Y375" s="285"/>
    </row>
    <row r="376" spans="1:25" ht="15.75" customHeight="1">
      <c r="A376" s="285"/>
      <c r="B376" s="285"/>
      <c r="C376" s="285"/>
      <c r="D376" s="285"/>
      <c r="E376" s="285"/>
      <c r="F376" s="285"/>
      <c r="G376" s="285"/>
      <c r="H376" s="285"/>
      <c r="I376" s="285"/>
      <c r="J376" s="285"/>
      <c r="K376" s="285"/>
      <c r="L376" s="285"/>
      <c r="M376" s="285"/>
      <c r="N376" s="285"/>
      <c r="O376" s="285"/>
      <c r="P376" s="285"/>
      <c r="Q376" s="285"/>
      <c r="R376" s="285"/>
      <c r="S376" s="285"/>
      <c r="T376" s="285"/>
      <c r="U376" s="285"/>
      <c r="V376" s="285"/>
      <c r="W376" s="285"/>
      <c r="X376" s="285"/>
      <c r="Y376" s="285"/>
    </row>
    <row r="377" spans="1:25" ht="15.75" customHeight="1">
      <c r="A377" s="285"/>
      <c r="B377" s="285"/>
      <c r="C377" s="285"/>
      <c r="D377" s="285"/>
      <c r="E377" s="285"/>
      <c r="F377" s="285"/>
      <c r="G377" s="285"/>
      <c r="H377" s="285"/>
      <c r="I377" s="285"/>
      <c r="J377" s="285"/>
      <c r="K377" s="285"/>
      <c r="L377" s="285"/>
      <c r="M377" s="285"/>
      <c r="N377" s="285"/>
      <c r="O377" s="285"/>
      <c r="P377" s="285"/>
      <c r="Q377" s="285"/>
      <c r="R377" s="285"/>
      <c r="S377" s="285"/>
      <c r="T377" s="285"/>
      <c r="U377" s="285"/>
      <c r="V377" s="285"/>
      <c r="W377" s="285"/>
      <c r="X377" s="285"/>
      <c r="Y377" s="285"/>
    </row>
    <row r="378" spans="1:25" ht="15.75" customHeight="1">
      <c r="A378" s="285"/>
      <c r="B378" s="285"/>
      <c r="C378" s="285"/>
      <c r="D378" s="285"/>
      <c r="E378" s="285"/>
      <c r="F378" s="285"/>
      <c r="G378" s="285"/>
      <c r="H378" s="285"/>
      <c r="I378" s="285"/>
      <c r="J378" s="285"/>
      <c r="K378" s="285"/>
      <c r="L378" s="285"/>
      <c r="M378" s="285"/>
      <c r="N378" s="285"/>
      <c r="O378" s="285"/>
      <c r="P378" s="285"/>
      <c r="Q378" s="285"/>
      <c r="R378" s="285"/>
      <c r="S378" s="285"/>
      <c r="T378" s="285"/>
      <c r="U378" s="285"/>
      <c r="V378" s="285"/>
      <c r="W378" s="285"/>
      <c r="X378" s="285"/>
      <c r="Y378" s="285"/>
    </row>
    <row r="379" spans="1:25" ht="15.75" customHeight="1">
      <c r="A379" s="285"/>
      <c r="B379" s="285"/>
      <c r="C379" s="285"/>
      <c r="D379" s="285"/>
      <c r="E379" s="285"/>
      <c r="F379" s="285"/>
      <c r="G379" s="285"/>
      <c r="H379" s="285"/>
      <c r="I379" s="285"/>
      <c r="J379" s="285"/>
      <c r="K379" s="285"/>
      <c r="L379" s="285"/>
      <c r="M379" s="285"/>
      <c r="N379" s="285"/>
      <c r="O379" s="285"/>
      <c r="P379" s="285"/>
      <c r="Q379" s="285"/>
      <c r="R379" s="285"/>
      <c r="S379" s="285"/>
      <c r="T379" s="285"/>
      <c r="U379" s="285"/>
      <c r="V379" s="285"/>
      <c r="W379" s="285"/>
      <c r="X379" s="285"/>
      <c r="Y379" s="285"/>
    </row>
    <row r="380" spans="1:25" ht="15.75" customHeight="1">
      <c r="A380" s="285"/>
      <c r="B380" s="285"/>
      <c r="C380" s="285"/>
      <c r="D380" s="285"/>
      <c r="E380" s="285"/>
      <c r="F380" s="285"/>
      <c r="G380" s="285"/>
      <c r="H380" s="285"/>
      <c r="I380" s="285"/>
      <c r="J380" s="285"/>
      <c r="K380" s="285"/>
      <c r="L380" s="285"/>
      <c r="M380" s="285"/>
      <c r="N380" s="285"/>
      <c r="O380" s="285"/>
      <c r="P380" s="285"/>
      <c r="Q380" s="285"/>
      <c r="R380" s="285"/>
      <c r="S380" s="285"/>
      <c r="T380" s="285"/>
      <c r="U380" s="285"/>
      <c r="V380" s="285"/>
      <c r="W380" s="285"/>
      <c r="X380" s="285"/>
      <c r="Y380" s="285"/>
    </row>
    <row r="381" spans="1:25" ht="15.75" customHeight="1">
      <c r="A381" s="285"/>
      <c r="B381" s="285"/>
      <c r="C381" s="285"/>
      <c r="D381" s="285"/>
      <c r="E381" s="285"/>
      <c r="F381" s="285"/>
      <c r="G381" s="285"/>
      <c r="H381" s="285"/>
      <c r="I381" s="285"/>
      <c r="J381" s="285"/>
      <c r="K381" s="285"/>
      <c r="L381" s="285"/>
      <c r="M381" s="285"/>
      <c r="N381" s="285"/>
      <c r="O381" s="285"/>
      <c r="P381" s="285"/>
      <c r="Q381" s="285"/>
      <c r="R381" s="285"/>
      <c r="S381" s="285"/>
      <c r="T381" s="285"/>
      <c r="U381" s="285"/>
      <c r="V381" s="285"/>
      <c r="W381" s="285"/>
      <c r="X381" s="285"/>
      <c r="Y381" s="285"/>
    </row>
    <row r="382" spans="1:25" ht="15.75" customHeight="1">
      <c r="A382" s="285"/>
      <c r="B382" s="285"/>
      <c r="C382" s="285"/>
      <c r="D382" s="285"/>
      <c r="E382" s="285"/>
      <c r="F382" s="285"/>
      <c r="G382" s="285"/>
      <c r="H382" s="285"/>
      <c r="I382" s="285"/>
      <c r="J382" s="285"/>
      <c r="K382" s="285"/>
      <c r="L382" s="285"/>
      <c r="M382" s="285"/>
      <c r="N382" s="285"/>
      <c r="O382" s="285"/>
      <c r="P382" s="285"/>
      <c r="Q382" s="285"/>
      <c r="R382" s="285"/>
      <c r="S382" s="285"/>
      <c r="T382" s="285"/>
      <c r="U382" s="285"/>
      <c r="V382" s="285"/>
      <c r="W382" s="285"/>
      <c r="X382" s="285"/>
      <c r="Y382" s="285"/>
    </row>
    <row r="383" spans="1:25" ht="15.75" customHeight="1">
      <c r="A383" s="285"/>
      <c r="B383" s="285"/>
      <c r="C383" s="285"/>
      <c r="D383" s="285"/>
      <c r="E383" s="285"/>
      <c r="F383" s="285"/>
      <c r="G383" s="285"/>
      <c r="H383" s="285"/>
      <c r="I383" s="285"/>
      <c r="J383" s="285"/>
      <c r="K383" s="285"/>
      <c r="L383" s="285"/>
      <c r="M383" s="285"/>
      <c r="N383" s="285"/>
      <c r="O383" s="285"/>
      <c r="P383" s="285"/>
      <c r="Q383" s="285"/>
      <c r="R383" s="285"/>
      <c r="S383" s="285"/>
      <c r="T383" s="285"/>
      <c r="U383" s="285"/>
      <c r="V383" s="285"/>
      <c r="W383" s="285"/>
      <c r="X383" s="285"/>
      <c r="Y383" s="285"/>
    </row>
    <row r="384" spans="1:25" ht="15.75" customHeight="1">
      <c r="A384" s="285"/>
      <c r="B384" s="285"/>
      <c r="C384" s="285"/>
      <c r="D384" s="285"/>
      <c r="E384" s="285"/>
      <c r="F384" s="285"/>
      <c r="G384" s="285"/>
      <c r="H384" s="285"/>
      <c r="I384" s="285"/>
      <c r="J384" s="285"/>
      <c r="K384" s="285"/>
      <c r="L384" s="285"/>
      <c r="M384" s="285"/>
      <c r="N384" s="285"/>
      <c r="O384" s="285"/>
      <c r="P384" s="285"/>
      <c r="Q384" s="285"/>
      <c r="R384" s="285"/>
      <c r="S384" s="285"/>
      <c r="T384" s="285"/>
      <c r="U384" s="285"/>
      <c r="V384" s="285"/>
      <c r="W384" s="285"/>
      <c r="X384" s="285"/>
      <c r="Y384" s="285"/>
    </row>
    <row r="385" spans="1:25" ht="15.75" customHeight="1">
      <c r="A385" s="285"/>
      <c r="B385" s="285"/>
      <c r="C385" s="285"/>
      <c r="D385" s="285"/>
      <c r="E385" s="285"/>
      <c r="F385" s="285"/>
      <c r="G385" s="285"/>
      <c r="H385" s="285"/>
      <c r="I385" s="285"/>
      <c r="J385" s="285"/>
      <c r="K385" s="285"/>
      <c r="L385" s="285"/>
      <c r="M385" s="285"/>
      <c r="N385" s="285"/>
      <c r="O385" s="285"/>
      <c r="P385" s="285"/>
      <c r="Q385" s="285"/>
      <c r="R385" s="285"/>
      <c r="S385" s="285"/>
      <c r="T385" s="285"/>
      <c r="U385" s="285"/>
      <c r="V385" s="285"/>
      <c r="W385" s="285"/>
      <c r="X385" s="285"/>
      <c r="Y385" s="285"/>
    </row>
    <row r="386" spans="1:25" ht="15.75" customHeight="1">
      <c r="A386" s="285"/>
      <c r="B386" s="285"/>
      <c r="C386" s="285"/>
      <c r="D386" s="285"/>
      <c r="E386" s="285"/>
      <c r="F386" s="285"/>
      <c r="G386" s="285"/>
      <c r="H386" s="285"/>
      <c r="I386" s="285"/>
      <c r="J386" s="285"/>
      <c r="K386" s="285"/>
      <c r="L386" s="285"/>
      <c r="M386" s="285"/>
      <c r="N386" s="285"/>
      <c r="O386" s="285"/>
      <c r="P386" s="285"/>
      <c r="Q386" s="285"/>
      <c r="R386" s="285"/>
      <c r="S386" s="285"/>
      <c r="T386" s="285"/>
      <c r="U386" s="285"/>
      <c r="V386" s="285"/>
      <c r="W386" s="285"/>
      <c r="X386" s="285"/>
      <c r="Y386" s="285"/>
    </row>
    <row r="387" spans="1:25" ht="15.75" customHeight="1">
      <c r="A387" s="285"/>
      <c r="B387" s="285"/>
      <c r="C387" s="285"/>
      <c r="D387" s="285"/>
      <c r="E387" s="285"/>
      <c r="F387" s="285"/>
      <c r="G387" s="285"/>
      <c r="H387" s="285"/>
      <c r="I387" s="285"/>
      <c r="J387" s="285"/>
      <c r="K387" s="285"/>
      <c r="L387" s="285"/>
      <c r="M387" s="285"/>
      <c r="N387" s="285"/>
      <c r="O387" s="285"/>
      <c r="P387" s="285"/>
      <c r="Q387" s="285"/>
      <c r="R387" s="285"/>
      <c r="S387" s="285"/>
      <c r="T387" s="285"/>
      <c r="U387" s="285"/>
      <c r="V387" s="285"/>
      <c r="W387" s="285"/>
      <c r="X387" s="285"/>
      <c r="Y387" s="285"/>
    </row>
    <row r="388" spans="1:25" ht="15.75" customHeight="1">
      <c r="A388" s="285"/>
      <c r="B388" s="285"/>
      <c r="C388" s="285"/>
      <c r="D388" s="285"/>
      <c r="E388" s="285"/>
      <c r="F388" s="285"/>
      <c r="G388" s="285"/>
      <c r="H388" s="285"/>
      <c r="I388" s="285"/>
      <c r="J388" s="285"/>
      <c r="K388" s="285"/>
      <c r="L388" s="285"/>
      <c r="M388" s="285"/>
      <c r="N388" s="285"/>
      <c r="O388" s="285"/>
      <c r="P388" s="285"/>
      <c r="Q388" s="285"/>
      <c r="R388" s="285"/>
      <c r="S388" s="285"/>
      <c r="T388" s="285"/>
      <c r="U388" s="285"/>
      <c r="V388" s="285"/>
      <c r="W388" s="285"/>
      <c r="X388" s="285"/>
      <c r="Y388" s="285"/>
    </row>
    <row r="389" spans="1:25" ht="15.75" customHeight="1">
      <c r="A389" s="285"/>
      <c r="B389" s="285"/>
      <c r="C389" s="285"/>
      <c r="D389" s="285"/>
      <c r="E389" s="285"/>
      <c r="F389" s="285"/>
      <c r="G389" s="285"/>
      <c r="H389" s="285"/>
      <c r="I389" s="285"/>
      <c r="J389" s="285"/>
      <c r="K389" s="285"/>
      <c r="L389" s="285"/>
      <c r="M389" s="285"/>
      <c r="N389" s="285"/>
      <c r="O389" s="285"/>
      <c r="P389" s="285"/>
      <c r="Q389" s="285"/>
      <c r="R389" s="285"/>
      <c r="S389" s="285"/>
      <c r="T389" s="285"/>
      <c r="U389" s="285"/>
      <c r="V389" s="285"/>
      <c r="W389" s="285"/>
      <c r="X389" s="285"/>
      <c r="Y389" s="285"/>
    </row>
    <row r="390" spans="1:25" ht="15.75" customHeight="1">
      <c r="A390" s="285"/>
      <c r="B390" s="285"/>
      <c r="C390" s="285"/>
      <c r="D390" s="285"/>
      <c r="E390" s="285"/>
      <c r="F390" s="285"/>
      <c r="G390" s="285"/>
      <c r="H390" s="285"/>
      <c r="I390" s="285"/>
      <c r="J390" s="285"/>
      <c r="K390" s="285"/>
      <c r="L390" s="285"/>
      <c r="M390" s="285"/>
      <c r="N390" s="285"/>
      <c r="O390" s="285"/>
      <c r="P390" s="285"/>
      <c r="Q390" s="285"/>
      <c r="R390" s="285"/>
      <c r="S390" s="285"/>
      <c r="T390" s="285"/>
      <c r="U390" s="285"/>
      <c r="V390" s="285"/>
      <c r="W390" s="285"/>
      <c r="X390" s="285"/>
      <c r="Y390" s="285"/>
    </row>
    <row r="391" spans="1:25" ht="15.75" customHeight="1">
      <c r="A391" s="285"/>
      <c r="B391" s="285"/>
      <c r="C391" s="285"/>
      <c r="D391" s="285"/>
      <c r="E391" s="285"/>
      <c r="F391" s="285"/>
      <c r="G391" s="285"/>
      <c r="H391" s="285"/>
      <c r="I391" s="285"/>
      <c r="J391" s="285"/>
      <c r="K391" s="285"/>
      <c r="L391" s="285"/>
      <c r="M391" s="285"/>
      <c r="N391" s="285"/>
      <c r="O391" s="285"/>
      <c r="P391" s="285"/>
      <c r="Q391" s="285"/>
      <c r="R391" s="285"/>
      <c r="S391" s="285"/>
      <c r="T391" s="285"/>
      <c r="U391" s="285"/>
      <c r="V391" s="285"/>
      <c r="W391" s="285"/>
      <c r="X391" s="285"/>
      <c r="Y391" s="285"/>
    </row>
    <row r="392" spans="1:25" ht="15.75" customHeight="1">
      <c r="A392" s="285"/>
      <c r="B392" s="285"/>
      <c r="C392" s="285"/>
      <c r="D392" s="285"/>
      <c r="E392" s="285"/>
      <c r="F392" s="285"/>
      <c r="G392" s="285"/>
      <c r="H392" s="285"/>
      <c r="I392" s="285"/>
      <c r="J392" s="285"/>
      <c r="K392" s="285"/>
      <c r="L392" s="285"/>
      <c r="M392" s="285"/>
      <c r="N392" s="285"/>
      <c r="O392" s="285"/>
      <c r="P392" s="285"/>
      <c r="Q392" s="285"/>
      <c r="R392" s="285"/>
      <c r="S392" s="285"/>
      <c r="T392" s="285"/>
      <c r="U392" s="285"/>
      <c r="V392" s="285"/>
      <c r="W392" s="285"/>
      <c r="X392" s="285"/>
      <c r="Y392" s="285"/>
    </row>
    <row r="393" spans="1:25" ht="15.75" customHeight="1">
      <c r="A393" s="285"/>
      <c r="B393" s="285"/>
      <c r="C393" s="285"/>
      <c r="D393" s="285"/>
      <c r="E393" s="285"/>
      <c r="F393" s="285"/>
      <c r="G393" s="285"/>
      <c r="H393" s="285"/>
      <c r="I393" s="285"/>
      <c r="J393" s="285"/>
      <c r="K393" s="285"/>
      <c r="L393" s="285"/>
      <c r="M393" s="285"/>
      <c r="N393" s="285"/>
      <c r="O393" s="285"/>
      <c r="P393" s="285"/>
      <c r="Q393" s="285"/>
      <c r="R393" s="285"/>
      <c r="S393" s="285"/>
      <c r="T393" s="285"/>
      <c r="U393" s="285"/>
      <c r="V393" s="285"/>
      <c r="W393" s="285"/>
      <c r="X393" s="285"/>
      <c r="Y393" s="285"/>
    </row>
    <row r="394" spans="1:25" ht="15.75" customHeight="1">
      <c r="A394" s="285"/>
      <c r="B394" s="285"/>
      <c r="C394" s="285"/>
      <c r="D394" s="285"/>
      <c r="E394" s="285"/>
      <c r="F394" s="285"/>
      <c r="G394" s="285"/>
      <c r="H394" s="285"/>
      <c r="I394" s="285"/>
      <c r="J394" s="285"/>
      <c r="K394" s="285"/>
      <c r="L394" s="285"/>
      <c r="M394" s="285"/>
      <c r="N394" s="285"/>
      <c r="O394" s="285"/>
      <c r="P394" s="285"/>
      <c r="Q394" s="285"/>
      <c r="R394" s="285"/>
      <c r="S394" s="285"/>
      <c r="T394" s="285"/>
      <c r="U394" s="285"/>
      <c r="V394" s="285"/>
      <c r="W394" s="285"/>
      <c r="X394" s="285"/>
      <c r="Y394" s="285"/>
    </row>
    <row r="395" spans="1:25" ht="15.75" customHeight="1">
      <c r="A395" s="285"/>
      <c r="B395" s="285"/>
      <c r="C395" s="285"/>
      <c r="D395" s="285"/>
      <c r="E395" s="285"/>
      <c r="F395" s="285"/>
      <c r="G395" s="285"/>
      <c r="H395" s="285"/>
      <c r="I395" s="285"/>
      <c r="J395" s="285"/>
      <c r="K395" s="285"/>
      <c r="L395" s="285"/>
      <c r="M395" s="285"/>
      <c r="N395" s="285"/>
      <c r="O395" s="285"/>
      <c r="P395" s="285"/>
      <c r="Q395" s="285"/>
      <c r="R395" s="285"/>
      <c r="S395" s="285"/>
      <c r="T395" s="285"/>
      <c r="U395" s="285"/>
      <c r="V395" s="285"/>
      <c r="W395" s="285"/>
      <c r="X395" s="285"/>
      <c r="Y395" s="285"/>
    </row>
    <row r="396" spans="1:25" ht="15.75" customHeight="1">
      <c r="A396" s="285"/>
      <c r="B396" s="285"/>
      <c r="C396" s="285"/>
      <c r="D396" s="285"/>
      <c r="E396" s="285"/>
      <c r="F396" s="285"/>
      <c r="G396" s="285"/>
      <c r="H396" s="285"/>
      <c r="I396" s="285"/>
      <c r="J396" s="285"/>
      <c r="K396" s="285"/>
      <c r="L396" s="285"/>
      <c r="M396" s="285"/>
      <c r="N396" s="285"/>
      <c r="O396" s="285"/>
      <c r="P396" s="285"/>
      <c r="Q396" s="285"/>
      <c r="R396" s="285"/>
      <c r="S396" s="285"/>
      <c r="T396" s="285"/>
      <c r="U396" s="285"/>
      <c r="V396" s="285"/>
      <c r="W396" s="285"/>
      <c r="X396" s="285"/>
      <c r="Y396" s="285"/>
    </row>
    <row r="397" spans="1:25" ht="15.75" customHeight="1">
      <c r="A397" s="285"/>
      <c r="B397" s="285"/>
      <c r="C397" s="285"/>
      <c r="D397" s="285"/>
      <c r="E397" s="285"/>
      <c r="F397" s="285"/>
      <c r="G397" s="285"/>
      <c r="H397" s="285"/>
      <c r="I397" s="285"/>
      <c r="J397" s="285"/>
      <c r="K397" s="285"/>
      <c r="L397" s="285"/>
      <c r="M397" s="285"/>
      <c r="N397" s="285"/>
      <c r="O397" s="285"/>
      <c r="P397" s="285"/>
      <c r="Q397" s="285"/>
      <c r="R397" s="285"/>
      <c r="S397" s="285"/>
      <c r="T397" s="285"/>
      <c r="U397" s="285"/>
      <c r="V397" s="285"/>
      <c r="W397" s="285"/>
      <c r="X397" s="285"/>
      <c r="Y397" s="285"/>
    </row>
    <row r="398" spans="1:25" ht="15.75" customHeight="1">
      <c r="A398" s="285"/>
      <c r="B398" s="285"/>
      <c r="C398" s="285"/>
      <c r="D398" s="285"/>
      <c r="E398" s="285"/>
      <c r="F398" s="285"/>
      <c r="G398" s="285"/>
      <c r="H398" s="285"/>
      <c r="I398" s="285"/>
      <c r="J398" s="285"/>
      <c r="K398" s="285"/>
      <c r="L398" s="285"/>
      <c r="M398" s="285"/>
      <c r="N398" s="285"/>
      <c r="O398" s="285"/>
      <c r="P398" s="285"/>
      <c r="Q398" s="285"/>
      <c r="R398" s="285"/>
      <c r="S398" s="285"/>
      <c r="T398" s="285"/>
      <c r="U398" s="285"/>
      <c r="V398" s="285"/>
      <c r="W398" s="285"/>
      <c r="X398" s="285"/>
      <c r="Y398" s="285"/>
    </row>
    <row r="399" spans="1:25" ht="15.75" customHeight="1">
      <c r="A399" s="285"/>
      <c r="B399" s="285"/>
      <c r="C399" s="285"/>
      <c r="D399" s="285"/>
      <c r="E399" s="285"/>
      <c r="F399" s="285"/>
      <c r="G399" s="285"/>
      <c r="H399" s="285"/>
      <c r="I399" s="285"/>
      <c r="J399" s="285"/>
      <c r="K399" s="285"/>
      <c r="L399" s="285"/>
      <c r="M399" s="285"/>
      <c r="N399" s="285"/>
      <c r="O399" s="285"/>
      <c r="P399" s="285"/>
      <c r="Q399" s="285"/>
      <c r="R399" s="285"/>
      <c r="S399" s="285"/>
      <c r="T399" s="285"/>
      <c r="U399" s="285"/>
      <c r="V399" s="285"/>
      <c r="W399" s="285"/>
      <c r="X399" s="285"/>
      <c r="Y399" s="285"/>
    </row>
    <row r="400" spans="1:25" ht="15.75" customHeight="1">
      <c r="A400" s="285"/>
      <c r="B400" s="285"/>
      <c r="C400" s="285"/>
      <c r="D400" s="285"/>
      <c r="E400" s="285"/>
      <c r="F400" s="285"/>
      <c r="G400" s="285"/>
      <c r="H400" s="285"/>
      <c r="I400" s="285"/>
      <c r="J400" s="285"/>
      <c r="K400" s="285"/>
      <c r="L400" s="285"/>
      <c r="M400" s="285"/>
      <c r="N400" s="285"/>
      <c r="O400" s="285"/>
      <c r="P400" s="285"/>
      <c r="Q400" s="285"/>
      <c r="R400" s="285"/>
      <c r="S400" s="285"/>
      <c r="T400" s="285"/>
      <c r="U400" s="285"/>
      <c r="V400" s="285"/>
      <c r="W400" s="285"/>
      <c r="X400" s="285"/>
      <c r="Y400" s="285"/>
    </row>
    <row r="401" spans="1:25" ht="15.75" customHeight="1">
      <c r="A401" s="285"/>
      <c r="B401" s="285"/>
      <c r="C401" s="285"/>
      <c r="D401" s="285"/>
      <c r="E401" s="285"/>
      <c r="F401" s="285"/>
      <c r="G401" s="285"/>
      <c r="H401" s="285"/>
      <c r="I401" s="285"/>
      <c r="J401" s="285"/>
      <c r="K401" s="285"/>
      <c r="L401" s="285"/>
      <c r="M401" s="285"/>
      <c r="N401" s="285"/>
      <c r="O401" s="285"/>
      <c r="P401" s="285"/>
      <c r="Q401" s="285"/>
      <c r="R401" s="285"/>
      <c r="S401" s="285"/>
      <c r="T401" s="285"/>
      <c r="U401" s="285"/>
      <c r="V401" s="285"/>
      <c r="W401" s="285"/>
      <c r="X401" s="285"/>
      <c r="Y401" s="285"/>
    </row>
    <row r="402" spans="1:25" ht="15.75" customHeight="1">
      <c r="A402" s="285"/>
      <c r="B402" s="285"/>
      <c r="C402" s="285"/>
      <c r="D402" s="285"/>
      <c r="E402" s="285"/>
      <c r="F402" s="285"/>
      <c r="G402" s="285"/>
      <c r="H402" s="285"/>
      <c r="I402" s="285"/>
      <c r="J402" s="285"/>
      <c r="K402" s="285"/>
      <c r="L402" s="285"/>
      <c r="M402" s="285"/>
      <c r="N402" s="285"/>
      <c r="O402" s="285"/>
      <c r="P402" s="285"/>
      <c r="Q402" s="285"/>
      <c r="R402" s="285"/>
      <c r="S402" s="285"/>
      <c r="T402" s="285"/>
      <c r="U402" s="285"/>
      <c r="V402" s="285"/>
      <c r="W402" s="285"/>
      <c r="X402" s="285"/>
      <c r="Y402" s="285"/>
    </row>
    <row r="403" spans="1:25" ht="15.75" customHeight="1">
      <c r="A403" s="285"/>
      <c r="B403" s="285"/>
      <c r="C403" s="285"/>
      <c r="D403" s="285"/>
      <c r="E403" s="285"/>
      <c r="F403" s="285"/>
      <c r="G403" s="285"/>
      <c r="H403" s="285"/>
      <c r="I403" s="285"/>
      <c r="J403" s="285"/>
      <c r="K403" s="285"/>
      <c r="L403" s="285"/>
      <c r="M403" s="285"/>
      <c r="N403" s="285"/>
      <c r="O403" s="285"/>
      <c r="P403" s="285"/>
      <c r="Q403" s="285"/>
      <c r="R403" s="285"/>
      <c r="S403" s="285"/>
      <c r="T403" s="285"/>
      <c r="U403" s="285"/>
      <c r="V403" s="285"/>
      <c r="W403" s="285"/>
      <c r="X403" s="285"/>
      <c r="Y403" s="285"/>
    </row>
    <row r="404" spans="1:25" ht="15.75" customHeight="1">
      <c r="A404" s="285"/>
      <c r="B404" s="285"/>
      <c r="C404" s="285"/>
      <c r="D404" s="285"/>
      <c r="E404" s="285"/>
      <c r="F404" s="285"/>
      <c r="G404" s="285"/>
      <c r="H404" s="285"/>
      <c r="I404" s="285"/>
      <c r="J404" s="285"/>
      <c r="K404" s="285"/>
      <c r="L404" s="285"/>
      <c r="M404" s="285"/>
      <c r="N404" s="285"/>
      <c r="O404" s="285"/>
      <c r="P404" s="285"/>
      <c r="Q404" s="285"/>
      <c r="R404" s="285"/>
      <c r="S404" s="285"/>
      <c r="T404" s="285"/>
      <c r="U404" s="285"/>
      <c r="V404" s="285"/>
      <c r="W404" s="285"/>
      <c r="X404" s="285"/>
      <c r="Y404" s="285"/>
    </row>
    <row r="405" spans="1:25" ht="15.75" customHeight="1">
      <c r="A405" s="285"/>
      <c r="B405" s="285"/>
      <c r="C405" s="285"/>
      <c r="D405" s="285"/>
      <c r="E405" s="285"/>
      <c r="F405" s="285"/>
      <c r="G405" s="285"/>
      <c r="H405" s="285"/>
      <c r="I405" s="285"/>
      <c r="J405" s="285"/>
      <c r="K405" s="285"/>
      <c r="L405" s="285"/>
      <c r="M405" s="285"/>
      <c r="N405" s="285"/>
      <c r="O405" s="285"/>
      <c r="P405" s="285"/>
      <c r="Q405" s="285"/>
      <c r="R405" s="285"/>
      <c r="S405" s="285"/>
      <c r="T405" s="285"/>
      <c r="U405" s="285"/>
      <c r="V405" s="285"/>
      <c r="W405" s="285"/>
      <c r="X405" s="285"/>
      <c r="Y405" s="285"/>
    </row>
    <row r="406" spans="1:25" ht="15.75" customHeight="1">
      <c r="A406" s="285"/>
      <c r="B406" s="285"/>
      <c r="C406" s="285"/>
      <c r="D406" s="285"/>
      <c r="E406" s="285"/>
      <c r="F406" s="285"/>
      <c r="G406" s="285"/>
      <c r="H406" s="285"/>
      <c r="I406" s="285"/>
      <c r="J406" s="285"/>
      <c r="K406" s="285"/>
      <c r="L406" s="285"/>
      <c r="M406" s="285"/>
      <c r="N406" s="285"/>
      <c r="O406" s="285"/>
      <c r="P406" s="285"/>
      <c r="Q406" s="285"/>
      <c r="R406" s="285"/>
      <c r="S406" s="285"/>
      <c r="T406" s="285"/>
      <c r="U406" s="285"/>
      <c r="V406" s="285"/>
      <c r="W406" s="285"/>
      <c r="X406" s="285"/>
      <c r="Y406" s="285"/>
    </row>
    <row r="407" spans="1:25" ht="15.75" customHeight="1">
      <c r="A407" s="285"/>
      <c r="B407" s="285"/>
      <c r="C407" s="285"/>
      <c r="D407" s="285"/>
      <c r="E407" s="285"/>
      <c r="F407" s="285"/>
      <c r="G407" s="285"/>
      <c r="H407" s="285"/>
      <c r="I407" s="285"/>
      <c r="J407" s="285"/>
      <c r="K407" s="285"/>
      <c r="L407" s="285"/>
      <c r="M407" s="285"/>
      <c r="N407" s="285"/>
      <c r="O407" s="285"/>
      <c r="P407" s="285"/>
      <c r="Q407" s="285"/>
      <c r="R407" s="285"/>
      <c r="S407" s="285"/>
      <c r="T407" s="285"/>
      <c r="U407" s="285"/>
      <c r="V407" s="285"/>
      <c r="W407" s="285"/>
      <c r="X407" s="285"/>
      <c r="Y407" s="285"/>
    </row>
    <row r="408" spans="1:25" ht="15.75" customHeight="1">
      <c r="A408" s="285"/>
      <c r="B408" s="285"/>
      <c r="C408" s="285"/>
      <c r="D408" s="285"/>
      <c r="E408" s="285"/>
      <c r="F408" s="285"/>
      <c r="G408" s="285"/>
      <c r="H408" s="285"/>
      <c r="I408" s="285"/>
      <c r="J408" s="285"/>
      <c r="K408" s="285"/>
      <c r="L408" s="285"/>
      <c r="M408" s="285"/>
      <c r="N408" s="285"/>
      <c r="O408" s="285"/>
      <c r="P408" s="285"/>
      <c r="Q408" s="285"/>
      <c r="R408" s="285"/>
      <c r="S408" s="285"/>
      <c r="T408" s="285"/>
      <c r="U408" s="285"/>
      <c r="V408" s="285"/>
      <c r="W408" s="285"/>
      <c r="X408" s="285"/>
      <c r="Y408" s="285"/>
    </row>
    <row r="409" spans="1:25" ht="15.75" customHeight="1">
      <c r="A409" s="285"/>
      <c r="B409" s="285"/>
      <c r="C409" s="285"/>
      <c r="D409" s="285"/>
      <c r="E409" s="285"/>
      <c r="F409" s="285"/>
      <c r="G409" s="285"/>
      <c r="H409" s="285"/>
      <c r="I409" s="285"/>
      <c r="J409" s="285"/>
      <c r="K409" s="285"/>
      <c r="L409" s="285"/>
      <c r="M409" s="285"/>
      <c r="N409" s="285"/>
      <c r="O409" s="285"/>
      <c r="P409" s="285"/>
      <c r="Q409" s="285"/>
      <c r="R409" s="285"/>
      <c r="S409" s="285"/>
      <c r="T409" s="285"/>
      <c r="U409" s="285"/>
      <c r="V409" s="285"/>
      <c r="W409" s="285"/>
      <c r="X409" s="285"/>
      <c r="Y409" s="285"/>
    </row>
    <row r="410" spans="1:25" ht="15.75" customHeight="1">
      <c r="A410" s="285"/>
      <c r="B410" s="285"/>
      <c r="C410" s="285"/>
      <c r="D410" s="285"/>
      <c r="E410" s="285"/>
      <c r="F410" s="285"/>
      <c r="G410" s="285"/>
      <c r="H410" s="285"/>
      <c r="I410" s="285"/>
      <c r="J410" s="285"/>
      <c r="K410" s="285"/>
      <c r="L410" s="285"/>
      <c r="M410" s="285"/>
      <c r="N410" s="285"/>
      <c r="O410" s="285"/>
      <c r="P410" s="285"/>
      <c r="Q410" s="285"/>
      <c r="R410" s="285"/>
      <c r="S410" s="285"/>
      <c r="T410" s="285"/>
      <c r="U410" s="285"/>
      <c r="V410" s="285"/>
      <c r="W410" s="285"/>
      <c r="X410" s="285"/>
      <c r="Y410" s="285"/>
    </row>
    <row r="411" spans="1:25" ht="15.75" customHeight="1">
      <c r="A411" s="285"/>
      <c r="B411" s="285"/>
      <c r="C411" s="285"/>
      <c r="D411" s="285"/>
      <c r="E411" s="285"/>
      <c r="F411" s="285"/>
      <c r="G411" s="285"/>
      <c r="H411" s="285"/>
      <c r="I411" s="285"/>
      <c r="J411" s="285"/>
      <c r="K411" s="285"/>
      <c r="L411" s="285"/>
      <c r="M411" s="285"/>
      <c r="N411" s="285"/>
      <c r="O411" s="285"/>
      <c r="P411" s="285"/>
      <c r="Q411" s="285"/>
      <c r="R411" s="285"/>
      <c r="S411" s="285"/>
      <c r="T411" s="285"/>
      <c r="U411" s="285"/>
      <c r="V411" s="285"/>
      <c r="W411" s="285"/>
      <c r="X411" s="285"/>
      <c r="Y411" s="285"/>
    </row>
    <row r="412" spans="1:25" ht="15.75" customHeight="1">
      <c r="A412" s="285"/>
      <c r="B412" s="285"/>
      <c r="C412" s="285"/>
      <c r="D412" s="285"/>
      <c r="E412" s="285"/>
      <c r="F412" s="285"/>
      <c r="G412" s="285"/>
      <c r="H412" s="285"/>
      <c r="I412" s="285"/>
      <c r="J412" s="285"/>
      <c r="K412" s="285"/>
      <c r="L412" s="285"/>
      <c r="M412" s="285"/>
      <c r="N412" s="285"/>
      <c r="O412" s="285"/>
      <c r="P412" s="285"/>
      <c r="Q412" s="285"/>
      <c r="R412" s="285"/>
      <c r="S412" s="285"/>
      <c r="T412" s="285"/>
      <c r="U412" s="285"/>
      <c r="V412" s="285"/>
      <c r="W412" s="285"/>
      <c r="X412" s="285"/>
      <c r="Y412" s="285"/>
    </row>
    <row r="413" spans="1:25" ht="15.75" customHeight="1">
      <c r="A413" s="285"/>
      <c r="B413" s="285"/>
      <c r="C413" s="285"/>
      <c r="D413" s="285"/>
      <c r="E413" s="285"/>
      <c r="F413" s="285"/>
      <c r="G413" s="285"/>
      <c r="H413" s="285"/>
      <c r="I413" s="285"/>
      <c r="J413" s="285"/>
      <c r="K413" s="285"/>
      <c r="L413" s="285"/>
      <c r="M413" s="285"/>
      <c r="N413" s="285"/>
      <c r="O413" s="285"/>
      <c r="P413" s="285"/>
      <c r="Q413" s="285"/>
      <c r="R413" s="285"/>
      <c r="S413" s="285"/>
      <c r="T413" s="285"/>
      <c r="U413" s="285"/>
      <c r="V413" s="285"/>
      <c r="W413" s="285"/>
      <c r="X413" s="285"/>
      <c r="Y413" s="285"/>
    </row>
    <row r="414" spans="1:25" ht="15.75" customHeight="1">
      <c r="A414" s="285"/>
      <c r="B414" s="285"/>
      <c r="C414" s="285"/>
      <c r="D414" s="285"/>
      <c r="E414" s="285"/>
      <c r="F414" s="285"/>
      <c r="G414" s="285"/>
      <c r="H414" s="285"/>
      <c r="I414" s="285"/>
      <c r="J414" s="285"/>
      <c r="K414" s="285"/>
      <c r="L414" s="285"/>
      <c r="M414" s="285"/>
      <c r="N414" s="285"/>
      <c r="O414" s="285"/>
      <c r="P414" s="285"/>
      <c r="Q414" s="285"/>
      <c r="R414" s="285"/>
      <c r="S414" s="285"/>
      <c r="T414" s="285"/>
      <c r="U414" s="285"/>
      <c r="V414" s="285"/>
      <c r="W414" s="285"/>
      <c r="X414" s="285"/>
      <c r="Y414" s="285"/>
    </row>
    <row r="415" spans="1:25" ht="15.75" customHeight="1">
      <c r="A415" s="285"/>
      <c r="B415" s="285"/>
      <c r="C415" s="285"/>
      <c r="D415" s="285"/>
      <c r="E415" s="285"/>
      <c r="F415" s="285"/>
      <c r="G415" s="285"/>
      <c r="H415" s="285"/>
      <c r="I415" s="285"/>
      <c r="J415" s="285"/>
      <c r="K415" s="285"/>
      <c r="L415" s="285"/>
      <c r="M415" s="285"/>
      <c r="N415" s="285"/>
      <c r="O415" s="285"/>
      <c r="P415" s="285"/>
      <c r="Q415" s="285"/>
      <c r="R415" s="285"/>
      <c r="S415" s="285"/>
      <c r="T415" s="285"/>
      <c r="U415" s="285"/>
      <c r="V415" s="285"/>
      <c r="W415" s="285"/>
      <c r="X415" s="285"/>
      <c r="Y415" s="285"/>
    </row>
    <row r="416" spans="1:25" ht="15.75" customHeight="1">
      <c r="A416" s="285"/>
      <c r="B416" s="285"/>
      <c r="C416" s="285"/>
      <c r="D416" s="285"/>
      <c r="E416" s="285"/>
      <c r="F416" s="285"/>
      <c r="G416" s="285"/>
      <c r="H416" s="285"/>
      <c r="I416" s="285"/>
      <c r="J416" s="285"/>
      <c r="K416" s="285"/>
      <c r="L416" s="285"/>
      <c r="M416" s="285"/>
      <c r="N416" s="285"/>
      <c r="O416" s="285"/>
      <c r="P416" s="285"/>
      <c r="Q416" s="285"/>
      <c r="R416" s="285"/>
      <c r="S416" s="285"/>
      <c r="T416" s="285"/>
      <c r="U416" s="285"/>
      <c r="V416" s="285"/>
      <c r="W416" s="285"/>
      <c r="X416" s="285"/>
      <c r="Y416" s="285"/>
    </row>
    <row r="417" spans="1:25" ht="15.75" customHeight="1">
      <c r="A417" s="285"/>
      <c r="B417" s="285"/>
      <c r="C417" s="285"/>
      <c r="D417" s="285"/>
      <c r="E417" s="285"/>
      <c r="F417" s="285"/>
      <c r="G417" s="285"/>
      <c r="H417" s="285"/>
      <c r="I417" s="285"/>
      <c r="J417" s="285"/>
      <c r="K417" s="285"/>
      <c r="L417" s="285"/>
      <c r="M417" s="285"/>
      <c r="N417" s="285"/>
      <c r="O417" s="285"/>
      <c r="P417" s="285"/>
      <c r="Q417" s="285"/>
      <c r="R417" s="285"/>
      <c r="S417" s="285"/>
      <c r="T417" s="285"/>
      <c r="U417" s="285"/>
      <c r="V417" s="285"/>
      <c r="W417" s="285"/>
      <c r="X417" s="285"/>
      <c r="Y417" s="285"/>
    </row>
    <row r="418" spans="1:25" ht="15.75" customHeight="1">
      <c r="A418" s="285"/>
      <c r="B418" s="285"/>
      <c r="C418" s="285"/>
      <c r="D418" s="285"/>
      <c r="E418" s="285"/>
      <c r="F418" s="285"/>
      <c r="G418" s="285"/>
      <c r="H418" s="285"/>
      <c r="I418" s="285"/>
      <c r="J418" s="285"/>
      <c r="K418" s="285"/>
      <c r="L418" s="285"/>
      <c r="M418" s="285"/>
      <c r="N418" s="285"/>
      <c r="O418" s="285"/>
      <c r="P418" s="285"/>
      <c r="Q418" s="285"/>
      <c r="R418" s="285"/>
      <c r="S418" s="285"/>
      <c r="T418" s="285"/>
      <c r="U418" s="285"/>
      <c r="V418" s="285"/>
      <c r="W418" s="285"/>
      <c r="X418" s="285"/>
      <c r="Y418" s="285"/>
    </row>
    <row r="419" spans="1:25" ht="15.75" customHeight="1">
      <c r="A419" s="285"/>
      <c r="B419" s="285"/>
      <c r="C419" s="285"/>
      <c r="D419" s="285"/>
      <c r="E419" s="285"/>
      <c r="F419" s="285"/>
      <c r="G419" s="285"/>
      <c r="H419" s="285"/>
      <c r="I419" s="285"/>
      <c r="J419" s="285"/>
      <c r="K419" s="285"/>
      <c r="L419" s="285"/>
      <c r="M419" s="285"/>
      <c r="N419" s="285"/>
      <c r="O419" s="285"/>
      <c r="P419" s="285"/>
      <c r="Q419" s="285"/>
      <c r="R419" s="285"/>
      <c r="S419" s="285"/>
      <c r="T419" s="285"/>
      <c r="U419" s="285"/>
      <c r="V419" s="285"/>
      <c r="W419" s="285"/>
      <c r="X419" s="285"/>
      <c r="Y419" s="285"/>
    </row>
    <row r="420" spans="1:25" ht="15.75" customHeight="1">
      <c r="A420" s="285"/>
      <c r="B420" s="285"/>
      <c r="C420" s="285"/>
      <c r="D420" s="285"/>
      <c r="E420" s="285"/>
      <c r="F420" s="285"/>
      <c r="G420" s="285"/>
      <c r="H420" s="285"/>
      <c r="I420" s="285"/>
      <c r="J420" s="285"/>
      <c r="K420" s="285"/>
      <c r="L420" s="285"/>
      <c r="M420" s="285"/>
      <c r="N420" s="285"/>
      <c r="O420" s="285"/>
      <c r="P420" s="285"/>
      <c r="Q420" s="285"/>
      <c r="R420" s="285"/>
      <c r="S420" s="285"/>
      <c r="T420" s="285"/>
      <c r="U420" s="285"/>
      <c r="V420" s="285"/>
      <c r="W420" s="285"/>
      <c r="X420" s="285"/>
      <c r="Y420" s="285"/>
    </row>
    <row r="421" spans="1:25" ht="15.75" customHeight="1">
      <c r="A421" s="285"/>
      <c r="B421" s="285"/>
      <c r="C421" s="285"/>
      <c r="D421" s="285"/>
      <c r="E421" s="285"/>
      <c r="F421" s="285"/>
      <c r="G421" s="285"/>
      <c r="H421" s="285"/>
      <c r="I421" s="285"/>
      <c r="J421" s="285"/>
      <c r="K421" s="285"/>
      <c r="L421" s="285"/>
      <c r="M421" s="285"/>
      <c r="N421" s="285"/>
      <c r="O421" s="285"/>
      <c r="P421" s="285"/>
      <c r="Q421" s="285"/>
      <c r="R421" s="285"/>
      <c r="S421" s="285"/>
      <c r="T421" s="285"/>
      <c r="U421" s="285"/>
      <c r="V421" s="285"/>
      <c r="W421" s="285"/>
      <c r="X421" s="285"/>
      <c r="Y421" s="285"/>
    </row>
    <row r="422" spans="1:25" ht="15.75" customHeight="1">
      <c r="A422" s="285"/>
      <c r="B422" s="285"/>
      <c r="C422" s="285"/>
      <c r="D422" s="285"/>
      <c r="E422" s="285"/>
      <c r="F422" s="285"/>
      <c r="G422" s="285"/>
      <c r="H422" s="285"/>
      <c r="I422" s="285"/>
      <c r="J422" s="285"/>
      <c r="K422" s="285"/>
      <c r="L422" s="285"/>
      <c r="M422" s="285"/>
      <c r="N422" s="285"/>
      <c r="O422" s="285"/>
      <c r="P422" s="285"/>
      <c r="Q422" s="285"/>
      <c r="R422" s="285"/>
      <c r="S422" s="285"/>
      <c r="T422" s="285"/>
      <c r="U422" s="285"/>
      <c r="V422" s="285"/>
      <c r="W422" s="285"/>
      <c r="X422" s="285"/>
      <c r="Y422" s="285"/>
    </row>
    <row r="423" spans="1:25" ht="15.75" customHeight="1">
      <c r="A423" s="285"/>
      <c r="B423" s="285"/>
      <c r="C423" s="285"/>
      <c r="D423" s="285"/>
      <c r="E423" s="285"/>
      <c r="F423" s="285"/>
      <c r="G423" s="285"/>
      <c r="H423" s="285"/>
      <c r="I423" s="285"/>
      <c r="J423" s="285"/>
      <c r="K423" s="285"/>
      <c r="L423" s="285"/>
      <c r="M423" s="285"/>
      <c r="N423" s="285"/>
      <c r="O423" s="285"/>
      <c r="P423" s="285"/>
      <c r="Q423" s="285"/>
      <c r="R423" s="285"/>
      <c r="S423" s="285"/>
      <c r="T423" s="285"/>
      <c r="U423" s="285"/>
      <c r="V423" s="285"/>
      <c r="W423" s="285"/>
      <c r="X423" s="285"/>
      <c r="Y423" s="285"/>
    </row>
    <row r="424" spans="1:25" ht="15.75" customHeight="1">
      <c r="A424" s="285"/>
      <c r="B424" s="285"/>
      <c r="C424" s="285"/>
      <c r="D424" s="285"/>
      <c r="E424" s="285"/>
      <c r="F424" s="285"/>
      <c r="G424" s="285"/>
      <c r="H424" s="285"/>
      <c r="I424" s="285"/>
      <c r="J424" s="285"/>
      <c r="K424" s="285"/>
      <c r="L424" s="285"/>
      <c r="M424" s="285"/>
      <c r="N424" s="285"/>
      <c r="O424" s="285"/>
      <c r="P424" s="285"/>
      <c r="Q424" s="285"/>
      <c r="R424" s="285"/>
      <c r="S424" s="285"/>
      <c r="T424" s="285"/>
      <c r="U424" s="285"/>
      <c r="V424" s="285"/>
      <c r="W424" s="285"/>
      <c r="X424" s="285"/>
      <c r="Y424" s="285"/>
    </row>
    <row r="425" spans="1:25" ht="15.75" customHeight="1">
      <c r="A425" s="285"/>
      <c r="B425" s="285"/>
      <c r="C425" s="285"/>
      <c r="D425" s="285"/>
      <c r="E425" s="285"/>
      <c r="F425" s="285"/>
      <c r="G425" s="285"/>
      <c r="H425" s="285"/>
      <c r="I425" s="285"/>
      <c r="J425" s="285"/>
      <c r="K425" s="285"/>
      <c r="L425" s="285"/>
      <c r="M425" s="285"/>
      <c r="N425" s="285"/>
      <c r="O425" s="285"/>
      <c r="P425" s="285"/>
      <c r="Q425" s="285"/>
      <c r="R425" s="285"/>
      <c r="S425" s="285"/>
      <c r="T425" s="285"/>
      <c r="U425" s="285"/>
      <c r="V425" s="285"/>
      <c r="W425" s="285"/>
      <c r="X425" s="285"/>
      <c r="Y425" s="285"/>
    </row>
    <row r="426" spans="1:25" ht="15.75" customHeight="1">
      <c r="A426" s="285"/>
      <c r="B426" s="285"/>
      <c r="C426" s="285"/>
      <c r="D426" s="285"/>
      <c r="E426" s="285"/>
      <c r="F426" s="285"/>
      <c r="G426" s="285"/>
      <c r="H426" s="285"/>
      <c r="I426" s="285"/>
      <c r="J426" s="285"/>
      <c r="K426" s="285"/>
      <c r="L426" s="285"/>
      <c r="M426" s="285"/>
      <c r="N426" s="285"/>
      <c r="O426" s="285"/>
      <c r="P426" s="285"/>
      <c r="Q426" s="285"/>
      <c r="R426" s="285"/>
      <c r="S426" s="285"/>
      <c r="T426" s="285"/>
      <c r="U426" s="285"/>
      <c r="V426" s="285"/>
      <c r="W426" s="285"/>
      <c r="X426" s="285"/>
      <c r="Y426" s="285"/>
    </row>
    <row r="427" spans="1:25" ht="15.75" customHeight="1">
      <c r="A427" s="285"/>
      <c r="B427" s="285"/>
      <c r="C427" s="285"/>
      <c r="D427" s="285"/>
      <c r="E427" s="285"/>
      <c r="F427" s="285"/>
      <c r="G427" s="285"/>
      <c r="H427" s="285"/>
      <c r="I427" s="285"/>
      <c r="J427" s="285"/>
      <c r="K427" s="285"/>
      <c r="L427" s="285"/>
      <c r="M427" s="285"/>
      <c r="N427" s="285"/>
      <c r="O427" s="285"/>
      <c r="P427" s="285"/>
      <c r="Q427" s="285"/>
      <c r="R427" s="285"/>
      <c r="S427" s="285"/>
      <c r="T427" s="285"/>
      <c r="U427" s="285"/>
      <c r="V427" s="285"/>
      <c r="W427" s="285"/>
      <c r="X427" s="285"/>
      <c r="Y427" s="285"/>
    </row>
    <row r="428" spans="1:25" ht="15.75" customHeight="1">
      <c r="A428" s="285"/>
      <c r="B428" s="285"/>
      <c r="C428" s="285"/>
      <c r="D428" s="285"/>
      <c r="E428" s="285"/>
      <c r="F428" s="285"/>
      <c r="G428" s="285"/>
      <c r="H428" s="285"/>
      <c r="I428" s="285"/>
      <c r="J428" s="285"/>
      <c r="K428" s="285"/>
      <c r="L428" s="285"/>
      <c r="M428" s="285"/>
      <c r="N428" s="285"/>
      <c r="O428" s="285"/>
      <c r="P428" s="285"/>
      <c r="Q428" s="285"/>
      <c r="R428" s="285"/>
      <c r="S428" s="285"/>
      <c r="T428" s="285"/>
      <c r="U428" s="285"/>
      <c r="V428" s="285"/>
      <c r="W428" s="285"/>
      <c r="X428" s="285"/>
      <c r="Y428" s="285"/>
    </row>
    <row r="429" spans="1:25" ht="15.75" customHeight="1">
      <c r="A429" s="285"/>
      <c r="B429" s="285"/>
      <c r="C429" s="285"/>
      <c r="D429" s="285"/>
      <c r="E429" s="285"/>
      <c r="F429" s="285"/>
      <c r="G429" s="285"/>
      <c r="H429" s="285"/>
      <c r="I429" s="285"/>
      <c r="J429" s="285"/>
      <c r="K429" s="285"/>
      <c r="L429" s="285"/>
      <c r="M429" s="285"/>
      <c r="N429" s="285"/>
      <c r="O429" s="285"/>
      <c r="P429" s="285"/>
      <c r="Q429" s="285"/>
      <c r="R429" s="285"/>
      <c r="S429" s="285"/>
      <c r="T429" s="285"/>
      <c r="U429" s="285"/>
      <c r="V429" s="285"/>
      <c r="W429" s="285"/>
      <c r="X429" s="285"/>
      <c r="Y429" s="285"/>
    </row>
    <row r="430" spans="1:25" ht="15.75" customHeight="1">
      <c r="A430" s="285"/>
      <c r="B430" s="285"/>
      <c r="C430" s="285"/>
      <c r="D430" s="285"/>
      <c r="E430" s="285"/>
      <c r="F430" s="285"/>
      <c r="G430" s="285"/>
      <c r="H430" s="285"/>
      <c r="I430" s="285"/>
      <c r="J430" s="285"/>
      <c r="K430" s="285"/>
      <c r="L430" s="285"/>
      <c r="M430" s="285"/>
      <c r="N430" s="285"/>
      <c r="O430" s="285"/>
      <c r="P430" s="285"/>
      <c r="Q430" s="285"/>
      <c r="R430" s="285"/>
      <c r="S430" s="285"/>
      <c r="T430" s="285"/>
      <c r="U430" s="285"/>
      <c r="V430" s="285"/>
      <c r="W430" s="285"/>
      <c r="X430" s="285"/>
      <c r="Y430" s="285"/>
    </row>
    <row r="431" spans="1:25" ht="15.75" customHeight="1">
      <c r="A431" s="285"/>
      <c r="B431" s="285"/>
      <c r="C431" s="285"/>
      <c r="D431" s="285"/>
      <c r="E431" s="285"/>
      <c r="F431" s="285"/>
      <c r="G431" s="285"/>
      <c r="H431" s="285"/>
      <c r="I431" s="285"/>
      <c r="J431" s="285"/>
      <c r="K431" s="285"/>
      <c r="L431" s="285"/>
      <c r="M431" s="285"/>
      <c r="N431" s="285"/>
      <c r="O431" s="285"/>
      <c r="P431" s="285"/>
      <c r="Q431" s="285"/>
      <c r="R431" s="285"/>
      <c r="S431" s="285"/>
      <c r="T431" s="285"/>
      <c r="U431" s="285"/>
      <c r="V431" s="285"/>
      <c r="W431" s="285"/>
      <c r="X431" s="285"/>
      <c r="Y431" s="285"/>
    </row>
    <row r="432" spans="1:25" ht="15.75" customHeight="1">
      <c r="A432" s="285"/>
      <c r="B432" s="285"/>
      <c r="C432" s="285"/>
      <c r="D432" s="285"/>
      <c r="E432" s="285"/>
      <c r="F432" s="285"/>
      <c r="G432" s="285"/>
      <c r="H432" s="285"/>
      <c r="I432" s="285"/>
      <c r="J432" s="285"/>
      <c r="K432" s="285"/>
      <c r="L432" s="285"/>
      <c r="M432" s="285"/>
      <c r="N432" s="285"/>
      <c r="O432" s="285"/>
      <c r="P432" s="285"/>
      <c r="Q432" s="285"/>
      <c r="R432" s="285"/>
      <c r="S432" s="285"/>
      <c r="T432" s="285"/>
      <c r="U432" s="285"/>
      <c r="V432" s="285"/>
      <c r="W432" s="285"/>
      <c r="X432" s="285"/>
      <c r="Y432" s="285"/>
    </row>
    <row r="433" spans="1:25" ht="15.75" customHeight="1">
      <c r="A433" s="285"/>
      <c r="B433" s="285"/>
      <c r="C433" s="285"/>
      <c r="D433" s="285"/>
      <c r="E433" s="285"/>
      <c r="F433" s="285"/>
      <c r="G433" s="285"/>
      <c r="H433" s="285"/>
      <c r="I433" s="285"/>
      <c r="J433" s="285"/>
      <c r="K433" s="285"/>
      <c r="L433" s="285"/>
      <c r="M433" s="285"/>
      <c r="N433" s="285"/>
      <c r="O433" s="285"/>
      <c r="P433" s="285"/>
      <c r="Q433" s="285"/>
      <c r="R433" s="285"/>
      <c r="S433" s="285"/>
      <c r="T433" s="285"/>
      <c r="U433" s="285"/>
      <c r="V433" s="285"/>
      <c r="W433" s="285"/>
      <c r="X433" s="285"/>
      <c r="Y433" s="285"/>
    </row>
    <row r="434" spans="1:25" ht="15.75" customHeight="1">
      <c r="A434" s="285"/>
      <c r="B434" s="285"/>
      <c r="C434" s="285"/>
      <c r="D434" s="285"/>
      <c r="E434" s="285"/>
      <c r="F434" s="285"/>
      <c r="G434" s="285"/>
      <c r="H434" s="285"/>
      <c r="I434" s="285"/>
      <c r="J434" s="285"/>
      <c r="K434" s="285"/>
      <c r="L434" s="285"/>
      <c r="M434" s="285"/>
      <c r="N434" s="285"/>
      <c r="O434" s="285"/>
      <c r="P434" s="285"/>
      <c r="Q434" s="285"/>
      <c r="R434" s="285"/>
      <c r="S434" s="285"/>
      <c r="T434" s="285"/>
      <c r="U434" s="285"/>
      <c r="V434" s="285"/>
      <c r="W434" s="285"/>
      <c r="X434" s="285"/>
      <c r="Y434" s="285"/>
    </row>
    <row r="435" spans="1:25" ht="15.75" customHeight="1">
      <c r="A435" s="285"/>
      <c r="B435" s="285"/>
      <c r="C435" s="285"/>
      <c r="D435" s="285"/>
      <c r="E435" s="285"/>
      <c r="F435" s="285"/>
      <c r="G435" s="285"/>
      <c r="H435" s="285"/>
      <c r="I435" s="285"/>
      <c r="J435" s="285"/>
      <c r="K435" s="285"/>
      <c r="L435" s="285"/>
      <c r="M435" s="285"/>
      <c r="N435" s="285"/>
      <c r="O435" s="285"/>
      <c r="P435" s="285"/>
      <c r="Q435" s="285"/>
      <c r="R435" s="285"/>
      <c r="S435" s="285"/>
      <c r="T435" s="285"/>
      <c r="U435" s="285"/>
      <c r="V435" s="285"/>
      <c r="W435" s="285"/>
      <c r="X435" s="285"/>
      <c r="Y435" s="285"/>
    </row>
    <row r="436" spans="1:25" ht="15.75" customHeight="1">
      <c r="A436" s="285"/>
      <c r="B436" s="285"/>
      <c r="C436" s="285"/>
      <c r="D436" s="285"/>
      <c r="E436" s="285"/>
      <c r="F436" s="285"/>
      <c r="G436" s="285"/>
      <c r="H436" s="285"/>
      <c r="I436" s="285"/>
      <c r="J436" s="285"/>
      <c r="K436" s="285"/>
      <c r="L436" s="285"/>
      <c r="M436" s="285"/>
      <c r="N436" s="285"/>
      <c r="O436" s="285"/>
      <c r="P436" s="285"/>
      <c r="Q436" s="285"/>
      <c r="R436" s="285"/>
      <c r="S436" s="285"/>
      <c r="T436" s="285"/>
      <c r="U436" s="285"/>
      <c r="V436" s="285"/>
      <c r="W436" s="285"/>
      <c r="X436" s="285"/>
      <c r="Y436" s="285"/>
    </row>
    <row r="437" spans="1:25" ht="15.75" customHeight="1">
      <c r="A437" s="285"/>
      <c r="B437" s="285"/>
      <c r="C437" s="285"/>
      <c r="D437" s="285"/>
      <c r="E437" s="285"/>
      <c r="F437" s="285"/>
      <c r="G437" s="285"/>
      <c r="H437" s="285"/>
      <c r="I437" s="285"/>
      <c r="J437" s="285"/>
      <c r="K437" s="285"/>
      <c r="L437" s="285"/>
      <c r="M437" s="285"/>
      <c r="N437" s="285"/>
      <c r="O437" s="285"/>
      <c r="P437" s="285"/>
      <c r="Q437" s="285"/>
      <c r="R437" s="285"/>
      <c r="S437" s="285"/>
      <c r="T437" s="285"/>
      <c r="U437" s="285"/>
      <c r="V437" s="285"/>
      <c r="W437" s="285"/>
      <c r="X437" s="285"/>
      <c r="Y437" s="285"/>
    </row>
    <row r="438" spans="1:25" ht="15.75" customHeight="1">
      <c r="A438" s="285"/>
      <c r="B438" s="285"/>
      <c r="C438" s="285"/>
      <c r="D438" s="285"/>
      <c r="E438" s="285"/>
      <c r="F438" s="285"/>
      <c r="G438" s="285"/>
      <c r="H438" s="285"/>
      <c r="I438" s="285"/>
      <c r="J438" s="285"/>
      <c r="K438" s="285"/>
      <c r="L438" s="285"/>
      <c r="M438" s="285"/>
      <c r="N438" s="285"/>
      <c r="O438" s="285"/>
      <c r="P438" s="285"/>
      <c r="Q438" s="285"/>
      <c r="R438" s="285"/>
      <c r="S438" s="285"/>
      <c r="T438" s="285"/>
      <c r="U438" s="285"/>
      <c r="V438" s="285"/>
      <c r="W438" s="285"/>
      <c r="X438" s="285"/>
      <c r="Y438" s="285"/>
    </row>
    <row r="439" spans="1:25" ht="15.75" customHeight="1">
      <c r="A439" s="285"/>
      <c r="B439" s="285"/>
      <c r="C439" s="285"/>
      <c r="D439" s="285"/>
      <c r="E439" s="285"/>
      <c r="F439" s="285"/>
      <c r="G439" s="285"/>
      <c r="H439" s="285"/>
      <c r="I439" s="285"/>
      <c r="J439" s="285"/>
      <c r="K439" s="285"/>
      <c r="L439" s="285"/>
      <c r="M439" s="285"/>
      <c r="N439" s="285"/>
      <c r="O439" s="285"/>
      <c r="P439" s="285"/>
      <c r="Q439" s="285"/>
      <c r="R439" s="285"/>
      <c r="S439" s="285"/>
      <c r="T439" s="285"/>
      <c r="U439" s="285"/>
      <c r="V439" s="285"/>
      <c r="W439" s="285"/>
      <c r="X439" s="285"/>
      <c r="Y439" s="285"/>
    </row>
    <row r="440" spans="1:25" ht="15.75" customHeight="1">
      <c r="A440" s="285"/>
      <c r="B440" s="285"/>
      <c r="C440" s="285"/>
      <c r="D440" s="285"/>
      <c r="E440" s="285"/>
      <c r="F440" s="285"/>
      <c r="G440" s="285"/>
      <c r="H440" s="285"/>
      <c r="I440" s="285"/>
      <c r="J440" s="285"/>
      <c r="K440" s="285"/>
      <c r="L440" s="285"/>
      <c r="M440" s="285"/>
      <c r="N440" s="285"/>
      <c r="O440" s="285"/>
      <c r="P440" s="285"/>
      <c r="Q440" s="285"/>
      <c r="R440" s="285"/>
      <c r="S440" s="285"/>
      <c r="T440" s="285"/>
      <c r="U440" s="285"/>
      <c r="V440" s="285"/>
      <c r="W440" s="285"/>
      <c r="X440" s="285"/>
      <c r="Y440" s="285"/>
    </row>
    <row r="441" spans="1:25" ht="15.75" customHeight="1">
      <c r="A441" s="285"/>
      <c r="B441" s="285"/>
      <c r="C441" s="285"/>
      <c r="D441" s="285"/>
      <c r="E441" s="285"/>
      <c r="F441" s="285"/>
      <c r="G441" s="285"/>
      <c r="H441" s="285"/>
      <c r="I441" s="285"/>
      <c r="J441" s="285"/>
      <c r="K441" s="285"/>
      <c r="L441" s="285"/>
      <c r="M441" s="285"/>
      <c r="N441" s="285"/>
      <c r="O441" s="285"/>
      <c r="P441" s="285"/>
      <c r="Q441" s="285"/>
      <c r="R441" s="285"/>
      <c r="S441" s="285"/>
      <c r="T441" s="285"/>
      <c r="U441" s="285"/>
      <c r="V441" s="285"/>
      <c r="W441" s="285"/>
      <c r="X441" s="285"/>
      <c r="Y441" s="285"/>
    </row>
    <row r="442" spans="1:25" ht="15.75" customHeight="1">
      <c r="A442" s="285"/>
      <c r="B442" s="285"/>
      <c r="C442" s="285"/>
      <c r="D442" s="285"/>
      <c r="E442" s="285"/>
      <c r="F442" s="285"/>
      <c r="G442" s="285"/>
      <c r="H442" s="285"/>
      <c r="I442" s="285"/>
      <c r="J442" s="285"/>
      <c r="K442" s="285"/>
      <c r="L442" s="285"/>
      <c r="M442" s="285"/>
      <c r="N442" s="285"/>
      <c r="O442" s="285"/>
      <c r="P442" s="285"/>
      <c r="Q442" s="285"/>
      <c r="R442" s="285"/>
      <c r="S442" s="285"/>
      <c r="T442" s="285"/>
      <c r="U442" s="285"/>
      <c r="V442" s="285"/>
      <c r="W442" s="285"/>
      <c r="X442" s="285"/>
      <c r="Y442" s="285"/>
    </row>
    <row r="443" spans="1:25" ht="15.75" customHeight="1">
      <c r="A443" s="285"/>
      <c r="B443" s="285"/>
      <c r="C443" s="285"/>
      <c r="D443" s="285"/>
      <c r="E443" s="285"/>
      <c r="F443" s="285"/>
      <c r="G443" s="285"/>
      <c r="H443" s="285"/>
      <c r="I443" s="285"/>
      <c r="J443" s="285"/>
      <c r="K443" s="285"/>
      <c r="L443" s="285"/>
      <c r="M443" s="285"/>
      <c r="N443" s="285"/>
      <c r="O443" s="285"/>
      <c r="P443" s="285"/>
      <c r="Q443" s="285"/>
      <c r="R443" s="285"/>
      <c r="S443" s="285"/>
      <c r="T443" s="285"/>
      <c r="U443" s="285"/>
      <c r="V443" s="285"/>
      <c r="W443" s="285"/>
      <c r="X443" s="285"/>
      <c r="Y443" s="285"/>
    </row>
    <row r="444" spans="1:25" ht="15.75" customHeight="1">
      <c r="A444" s="285"/>
      <c r="B444" s="285"/>
      <c r="C444" s="285"/>
      <c r="D444" s="285"/>
      <c r="E444" s="285"/>
      <c r="F444" s="285"/>
      <c r="G444" s="285"/>
      <c r="H444" s="285"/>
      <c r="I444" s="285"/>
      <c r="J444" s="285"/>
      <c r="K444" s="285"/>
      <c r="L444" s="285"/>
      <c r="M444" s="285"/>
      <c r="N444" s="285"/>
      <c r="O444" s="285"/>
      <c r="P444" s="285"/>
      <c r="Q444" s="285"/>
      <c r="R444" s="285"/>
      <c r="S444" s="285"/>
      <c r="T444" s="285"/>
      <c r="U444" s="285"/>
      <c r="V444" s="285"/>
      <c r="W444" s="285"/>
      <c r="X444" s="285"/>
      <c r="Y444" s="285"/>
    </row>
    <row r="445" spans="1:25" ht="15.75" customHeight="1">
      <c r="A445" s="285"/>
      <c r="B445" s="285"/>
      <c r="C445" s="285"/>
      <c r="D445" s="285"/>
      <c r="E445" s="285"/>
      <c r="F445" s="285"/>
      <c r="G445" s="285"/>
      <c r="H445" s="285"/>
      <c r="I445" s="285"/>
      <c r="J445" s="285"/>
      <c r="K445" s="285"/>
      <c r="L445" s="285"/>
      <c r="M445" s="285"/>
      <c r="N445" s="285"/>
      <c r="O445" s="285"/>
      <c r="P445" s="285"/>
      <c r="Q445" s="285"/>
      <c r="R445" s="285"/>
      <c r="S445" s="285"/>
      <c r="T445" s="285"/>
      <c r="U445" s="285"/>
      <c r="V445" s="285"/>
      <c r="W445" s="285"/>
      <c r="X445" s="285"/>
      <c r="Y445" s="285"/>
    </row>
    <row r="446" spans="1:25" ht="15.75" customHeight="1">
      <c r="A446" s="285"/>
      <c r="B446" s="285"/>
      <c r="C446" s="285"/>
      <c r="D446" s="285"/>
      <c r="E446" s="285"/>
      <c r="F446" s="285"/>
      <c r="G446" s="285"/>
      <c r="H446" s="285"/>
      <c r="I446" s="285"/>
      <c r="J446" s="285"/>
      <c r="K446" s="285"/>
      <c r="L446" s="285"/>
      <c r="M446" s="285"/>
      <c r="N446" s="285"/>
      <c r="O446" s="285"/>
      <c r="P446" s="285"/>
      <c r="Q446" s="285"/>
      <c r="R446" s="285"/>
      <c r="S446" s="285"/>
      <c r="T446" s="285"/>
      <c r="U446" s="285"/>
      <c r="V446" s="285"/>
      <c r="W446" s="285"/>
      <c r="X446" s="285"/>
      <c r="Y446" s="285"/>
    </row>
    <row r="447" spans="1:25" ht="15.75" customHeight="1">
      <c r="A447" s="285"/>
      <c r="B447" s="285"/>
      <c r="C447" s="285"/>
      <c r="D447" s="285"/>
      <c r="E447" s="285"/>
      <c r="F447" s="285"/>
      <c r="G447" s="285"/>
      <c r="H447" s="285"/>
      <c r="I447" s="285"/>
      <c r="J447" s="285"/>
      <c r="K447" s="285"/>
      <c r="L447" s="285"/>
      <c r="M447" s="285"/>
      <c r="N447" s="285"/>
      <c r="O447" s="285"/>
      <c r="P447" s="285"/>
      <c r="Q447" s="285"/>
      <c r="R447" s="285"/>
      <c r="S447" s="285"/>
      <c r="T447" s="285"/>
      <c r="U447" s="285"/>
      <c r="V447" s="285"/>
      <c r="W447" s="285"/>
      <c r="X447" s="285"/>
      <c r="Y447" s="285"/>
    </row>
    <row r="448" spans="1:25" ht="15.75" customHeight="1">
      <c r="A448" s="285"/>
      <c r="B448" s="285"/>
      <c r="C448" s="285"/>
      <c r="D448" s="285"/>
      <c r="E448" s="285"/>
      <c r="F448" s="285"/>
      <c r="G448" s="285"/>
      <c r="H448" s="285"/>
      <c r="I448" s="285"/>
      <c r="J448" s="285"/>
      <c r="K448" s="285"/>
      <c r="L448" s="285"/>
      <c r="M448" s="285"/>
      <c r="N448" s="285"/>
      <c r="O448" s="285"/>
      <c r="P448" s="285"/>
      <c r="Q448" s="285"/>
      <c r="R448" s="285"/>
      <c r="S448" s="285"/>
      <c r="T448" s="285"/>
      <c r="U448" s="285"/>
      <c r="V448" s="285"/>
      <c r="W448" s="285"/>
      <c r="X448" s="285"/>
      <c r="Y448" s="285"/>
    </row>
    <row r="449" spans="1:25" ht="15.75" customHeight="1">
      <c r="A449" s="285"/>
      <c r="B449" s="285"/>
      <c r="C449" s="285"/>
      <c r="D449" s="285"/>
      <c r="E449" s="285"/>
      <c r="F449" s="285"/>
      <c r="G449" s="285"/>
      <c r="H449" s="285"/>
      <c r="I449" s="285"/>
      <c r="J449" s="285"/>
      <c r="K449" s="285"/>
      <c r="L449" s="285"/>
      <c r="M449" s="285"/>
      <c r="N449" s="285"/>
      <c r="O449" s="285"/>
      <c r="P449" s="285"/>
      <c r="Q449" s="285"/>
      <c r="R449" s="285"/>
      <c r="S449" s="285"/>
      <c r="T449" s="285"/>
      <c r="U449" s="285"/>
      <c r="V449" s="285"/>
      <c r="W449" s="285"/>
      <c r="X449" s="285"/>
      <c r="Y449" s="285"/>
    </row>
    <row r="450" spans="1:25" ht="15.75" customHeight="1">
      <c r="A450" s="285"/>
      <c r="B450" s="285"/>
      <c r="C450" s="285"/>
      <c r="D450" s="285"/>
      <c r="E450" s="285"/>
      <c r="F450" s="285"/>
      <c r="G450" s="285"/>
      <c r="H450" s="285"/>
      <c r="I450" s="285"/>
      <c r="J450" s="285"/>
      <c r="K450" s="285"/>
      <c r="L450" s="285"/>
      <c r="M450" s="285"/>
      <c r="N450" s="285"/>
      <c r="O450" s="285"/>
      <c r="P450" s="285"/>
      <c r="Q450" s="285"/>
      <c r="R450" s="285"/>
      <c r="S450" s="285"/>
      <c r="T450" s="285"/>
      <c r="U450" s="285"/>
      <c r="V450" s="285"/>
      <c r="W450" s="285"/>
      <c r="X450" s="285"/>
      <c r="Y450" s="285"/>
    </row>
    <row r="451" spans="1:25" ht="15.75" customHeight="1">
      <c r="A451" s="285"/>
      <c r="B451" s="285"/>
      <c r="C451" s="285"/>
      <c r="D451" s="285"/>
      <c r="E451" s="285"/>
      <c r="F451" s="285"/>
      <c r="G451" s="285"/>
      <c r="H451" s="285"/>
      <c r="I451" s="285"/>
      <c r="J451" s="285"/>
      <c r="K451" s="285"/>
      <c r="L451" s="285"/>
      <c r="M451" s="285"/>
      <c r="N451" s="285"/>
      <c r="O451" s="285"/>
      <c r="P451" s="285"/>
      <c r="Q451" s="285"/>
      <c r="R451" s="285"/>
      <c r="S451" s="285"/>
      <c r="T451" s="285"/>
      <c r="U451" s="285"/>
      <c r="V451" s="285"/>
      <c r="W451" s="285"/>
      <c r="X451" s="285"/>
      <c r="Y451" s="285"/>
    </row>
    <row r="452" spans="1:25" ht="15.75" customHeight="1">
      <c r="A452" s="285"/>
      <c r="B452" s="285"/>
      <c r="C452" s="285"/>
      <c r="D452" s="285"/>
      <c r="E452" s="285"/>
      <c r="F452" s="285"/>
      <c r="G452" s="285"/>
      <c r="H452" s="285"/>
      <c r="I452" s="285"/>
      <c r="J452" s="285"/>
      <c r="K452" s="285"/>
      <c r="L452" s="285"/>
      <c r="M452" s="285"/>
      <c r="N452" s="285"/>
      <c r="O452" s="285"/>
      <c r="P452" s="285"/>
      <c r="Q452" s="285"/>
      <c r="R452" s="285"/>
      <c r="S452" s="285"/>
      <c r="T452" s="285"/>
      <c r="U452" s="285"/>
      <c r="V452" s="285"/>
      <c r="W452" s="285"/>
      <c r="X452" s="285"/>
      <c r="Y452" s="285"/>
    </row>
    <row r="453" spans="1:25" ht="15.75" customHeight="1">
      <c r="A453" s="285"/>
      <c r="B453" s="285"/>
      <c r="C453" s="285"/>
      <c r="D453" s="285"/>
      <c r="E453" s="285"/>
      <c r="F453" s="285"/>
      <c r="G453" s="285"/>
      <c r="H453" s="285"/>
      <c r="I453" s="285"/>
      <c r="J453" s="285"/>
      <c r="K453" s="285"/>
      <c r="L453" s="285"/>
      <c r="M453" s="285"/>
      <c r="N453" s="285"/>
      <c r="O453" s="285"/>
      <c r="P453" s="285"/>
      <c r="Q453" s="285"/>
      <c r="R453" s="285"/>
      <c r="S453" s="285"/>
      <c r="T453" s="285"/>
      <c r="U453" s="285"/>
      <c r="V453" s="285"/>
      <c r="W453" s="285"/>
      <c r="X453" s="285"/>
      <c r="Y453" s="285"/>
    </row>
    <row r="454" spans="1:25" ht="15.75" customHeight="1">
      <c r="A454" s="285"/>
      <c r="B454" s="285"/>
      <c r="C454" s="285"/>
      <c r="D454" s="285"/>
      <c r="E454" s="285"/>
      <c r="F454" s="285"/>
      <c r="G454" s="285"/>
      <c r="H454" s="285"/>
      <c r="I454" s="285"/>
      <c r="J454" s="285"/>
      <c r="K454" s="285"/>
      <c r="L454" s="285"/>
      <c r="M454" s="285"/>
      <c r="N454" s="285"/>
      <c r="O454" s="285"/>
      <c r="P454" s="285"/>
      <c r="Q454" s="285"/>
      <c r="R454" s="285"/>
      <c r="S454" s="285"/>
      <c r="T454" s="285"/>
      <c r="U454" s="285"/>
      <c r="V454" s="285"/>
      <c r="W454" s="285"/>
      <c r="X454" s="285"/>
      <c r="Y454" s="285"/>
    </row>
    <row r="455" spans="1:25" ht="15.75" customHeight="1">
      <c r="A455" s="285"/>
      <c r="B455" s="285"/>
      <c r="C455" s="285"/>
      <c r="D455" s="285"/>
      <c r="E455" s="285"/>
      <c r="F455" s="285"/>
      <c r="G455" s="285"/>
      <c r="H455" s="285"/>
      <c r="I455" s="285"/>
      <c r="J455" s="285"/>
      <c r="K455" s="285"/>
      <c r="L455" s="285"/>
      <c r="M455" s="285"/>
      <c r="N455" s="285"/>
      <c r="O455" s="285"/>
      <c r="P455" s="285"/>
      <c r="Q455" s="285"/>
      <c r="R455" s="285"/>
      <c r="S455" s="285"/>
      <c r="T455" s="285"/>
      <c r="U455" s="285"/>
      <c r="V455" s="285"/>
      <c r="W455" s="285"/>
      <c r="X455" s="285"/>
      <c r="Y455" s="285"/>
    </row>
    <row r="456" spans="1:25" ht="15.75" customHeight="1">
      <c r="A456" s="285"/>
      <c r="B456" s="285"/>
      <c r="C456" s="285"/>
      <c r="D456" s="285"/>
      <c r="E456" s="285"/>
      <c r="F456" s="285"/>
      <c r="G456" s="285"/>
      <c r="H456" s="285"/>
      <c r="I456" s="285"/>
      <c r="J456" s="285"/>
      <c r="K456" s="285"/>
      <c r="L456" s="285"/>
      <c r="M456" s="285"/>
      <c r="N456" s="285"/>
      <c r="O456" s="285"/>
      <c r="P456" s="285"/>
      <c r="Q456" s="285"/>
      <c r="R456" s="285"/>
      <c r="S456" s="285"/>
      <c r="T456" s="285"/>
      <c r="U456" s="285"/>
      <c r="V456" s="285"/>
      <c r="W456" s="285"/>
      <c r="X456" s="285"/>
      <c r="Y456" s="285"/>
    </row>
    <row r="457" spans="1:25" ht="15.75" customHeight="1">
      <c r="A457" s="285"/>
      <c r="B457" s="285"/>
      <c r="C457" s="285"/>
      <c r="D457" s="285"/>
      <c r="E457" s="285"/>
      <c r="F457" s="285"/>
      <c r="G457" s="285"/>
      <c r="H457" s="285"/>
      <c r="I457" s="285"/>
      <c r="J457" s="285"/>
      <c r="K457" s="285"/>
      <c r="L457" s="285"/>
      <c r="M457" s="285"/>
      <c r="N457" s="285"/>
      <c r="O457" s="285"/>
      <c r="P457" s="285"/>
      <c r="Q457" s="285"/>
      <c r="R457" s="285"/>
      <c r="S457" s="285"/>
      <c r="T457" s="285"/>
      <c r="U457" s="285"/>
      <c r="V457" s="285"/>
      <c r="W457" s="285"/>
      <c r="X457" s="285"/>
      <c r="Y457" s="285"/>
    </row>
    <row r="458" spans="1:25" ht="15.75" customHeight="1">
      <c r="A458" s="285"/>
      <c r="B458" s="285"/>
      <c r="C458" s="285"/>
      <c r="D458" s="285"/>
      <c r="E458" s="285"/>
      <c r="F458" s="285"/>
      <c r="G458" s="285"/>
      <c r="H458" s="285"/>
      <c r="I458" s="285"/>
      <c r="J458" s="285"/>
      <c r="K458" s="285"/>
      <c r="L458" s="285"/>
      <c r="M458" s="285"/>
      <c r="N458" s="285"/>
      <c r="O458" s="285"/>
      <c r="P458" s="285"/>
      <c r="Q458" s="285"/>
      <c r="R458" s="285"/>
      <c r="S458" s="285"/>
      <c r="T458" s="285"/>
      <c r="U458" s="285"/>
      <c r="V458" s="285"/>
      <c r="W458" s="285"/>
      <c r="X458" s="285"/>
      <c r="Y458" s="285"/>
    </row>
    <row r="459" spans="1:25" ht="15.75" customHeight="1">
      <c r="A459" s="285"/>
      <c r="B459" s="285"/>
      <c r="C459" s="285"/>
      <c r="D459" s="285"/>
      <c r="E459" s="285"/>
      <c r="F459" s="285"/>
      <c r="G459" s="285"/>
      <c r="H459" s="285"/>
      <c r="I459" s="285"/>
      <c r="J459" s="285"/>
      <c r="K459" s="285"/>
      <c r="L459" s="285"/>
      <c r="M459" s="285"/>
      <c r="N459" s="285"/>
      <c r="O459" s="285"/>
      <c r="P459" s="285"/>
      <c r="Q459" s="285"/>
      <c r="R459" s="285"/>
      <c r="S459" s="285"/>
      <c r="T459" s="285"/>
      <c r="U459" s="285"/>
      <c r="V459" s="285"/>
      <c r="W459" s="285"/>
      <c r="X459" s="285"/>
      <c r="Y459" s="285"/>
    </row>
    <row r="460" spans="1:25" ht="15.75" customHeight="1">
      <c r="A460" s="285"/>
      <c r="B460" s="285"/>
      <c r="C460" s="285"/>
      <c r="D460" s="285"/>
      <c r="E460" s="285"/>
      <c r="F460" s="285"/>
      <c r="G460" s="285"/>
      <c r="H460" s="285"/>
      <c r="I460" s="285"/>
      <c r="J460" s="285"/>
      <c r="K460" s="285"/>
      <c r="L460" s="285"/>
      <c r="M460" s="285"/>
      <c r="N460" s="285"/>
      <c r="O460" s="285"/>
      <c r="P460" s="285"/>
      <c r="Q460" s="285"/>
      <c r="R460" s="285"/>
      <c r="S460" s="285"/>
      <c r="T460" s="285"/>
      <c r="U460" s="285"/>
      <c r="V460" s="285"/>
      <c r="W460" s="285"/>
      <c r="X460" s="285"/>
      <c r="Y460" s="285"/>
    </row>
    <row r="461" spans="1:25" ht="15.75" customHeight="1">
      <c r="A461" s="285"/>
      <c r="B461" s="285"/>
      <c r="C461" s="285"/>
      <c r="D461" s="285"/>
      <c r="E461" s="285"/>
      <c r="F461" s="285"/>
      <c r="G461" s="285"/>
      <c r="H461" s="285"/>
      <c r="I461" s="285"/>
      <c r="J461" s="285"/>
      <c r="K461" s="285"/>
      <c r="L461" s="285"/>
      <c r="M461" s="285"/>
      <c r="N461" s="285"/>
      <c r="O461" s="285"/>
      <c r="P461" s="285"/>
      <c r="Q461" s="285"/>
      <c r="R461" s="285"/>
      <c r="S461" s="285"/>
      <c r="T461" s="285"/>
      <c r="U461" s="285"/>
      <c r="V461" s="285"/>
      <c r="W461" s="285"/>
      <c r="X461" s="285"/>
      <c r="Y461" s="285"/>
    </row>
    <row r="462" spans="1:25" ht="15.75" customHeight="1">
      <c r="A462" s="285"/>
      <c r="B462" s="285"/>
      <c r="C462" s="285"/>
      <c r="D462" s="285"/>
      <c r="E462" s="285"/>
      <c r="F462" s="285"/>
      <c r="G462" s="285"/>
      <c r="H462" s="285"/>
      <c r="I462" s="285"/>
      <c r="J462" s="285"/>
      <c r="K462" s="285"/>
      <c r="L462" s="285"/>
      <c r="M462" s="285"/>
      <c r="N462" s="285"/>
      <c r="O462" s="285"/>
      <c r="P462" s="285"/>
      <c r="Q462" s="285"/>
      <c r="R462" s="285"/>
      <c r="S462" s="285"/>
      <c r="T462" s="285"/>
      <c r="U462" s="285"/>
      <c r="V462" s="285"/>
      <c r="W462" s="285"/>
      <c r="X462" s="285"/>
      <c r="Y462" s="285"/>
    </row>
    <row r="463" spans="1:25" ht="15.75" customHeight="1">
      <c r="A463" s="285"/>
      <c r="B463" s="285"/>
      <c r="C463" s="285"/>
      <c r="D463" s="285"/>
      <c r="E463" s="285"/>
      <c r="F463" s="285"/>
      <c r="G463" s="285"/>
      <c r="H463" s="285"/>
      <c r="I463" s="285"/>
      <c r="J463" s="285"/>
      <c r="K463" s="285"/>
      <c r="L463" s="285"/>
      <c r="M463" s="285"/>
      <c r="N463" s="285"/>
      <c r="O463" s="285"/>
      <c r="P463" s="285"/>
      <c r="Q463" s="285"/>
      <c r="R463" s="285"/>
      <c r="S463" s="285"/>
      <c r="T463" s="285"/>
      <c r="U463" s="285"/>
      <c r="V463" s="285"/>
      <c r="W463" s="285"/>
      <c r="X463" s="285"/>
      <c r="Y463" s="285"/>
    </row>
    <row r="464" spans="1:25" ht="15.75" customHeight="1">
      <c r="A464" s="285"/>
      <c r="B464" s="285"/>
      <c r="C464" s="285"/>
      <c r="D464" s="285"/>
      <c r="E464" s="285"/>
      <c r="F464" s="285"/>
      <c r="G464" s="285"/>
      <c r="H464" s="285"/>
      <c r="I464" s="285"/>
      <c r="J464" s="285"/>
      <c r="K464" s="285"/>
      <c r="L464" s="285"/>
      <c r="M464" s="285"/>
      <c r="N464" s="285"/>
      <c r="O464" s="285"/>
      <c r="P464" s="285"/>
      <c r="Q464" s="285"/>
      <c r="R464" s="285"/>
      <c r="S464" s="285"/>
      <c r="T464" s="285"/>
      <c r="U464" s="285"/>
      <c r="V464" s="285"/>
      <c r="W464" s="285"/>
      <c r="X464" s="285"/>
      <c r="Y464" s="285"/>
    </row>
    <row r="465" spans="1:25" ht="15.75" customHeight="1">
      <c r="A465" s="285"/>
      <c r="B465" s="285"/>
      <c r="C465" s="285"/>
      <c r="D465" s="285"/>
      <c r="E465" s="285"/>
      <c r="F465" s="285"/>
      <c r="G465" s="285"/>
      <c r="H465" s="285"/>
      <c r="I465" s="285"/>
      <c r="J465" s="285"/>
      <c r="K465" s="285"/>
      <c r="L465" s="285"/>
      <c r="M465" s="285"/>
      <c r="N465" s="285"/>
      <c r="O465" s="285"/>
      <c r="P465" s="285"/>
      <c r="Q465" s="285"/>
      <c r="R465" s="285"/>
      <c r="S465" s="285"/>
      <c r="T465" s="285"/>
      <c r="U465" s="285"/>
      <c r="V465" s="285"/>
      <c r="W465" s="285"/>
      <c r="X465" s="285"/>
      <c r="Y465" s="285"/>
    </row>
    <row r="466" spans="1:25" ht="15.75" customHeight="1">
      <c r="A466" s="285"/>
      <c r="B466" s="285"/>
      <c r="C466" s="285"/>
      <c r="D466" s="285"/>
      <c r="E466" s="285"/>
      <c r="F466" s="285"/>
      <c r="G466" s="285"/>
      <c r="H466" s="285"/>
      <c r="I466" s="285"/>
      <c r="J466" s="285"/>
      <c r="K466" s="285"/>
      <c r="L466" s="285"/>
      <c r="M466" s="285"/>
      <c r="N466" s="285"/>
      <c r="O466" s="285"/>
      <c r="P466" s="285"/>
      <c r="Q466" s="285"/>
      <c r="R466" s="285"/>
      <c r="S466" s="285"/>
      <c r="T466" s="285"/>
      <c r="U466" s="285"/>
      <c r="V466" s="285"/>
      <c r="W466" s="285"/>
      <c r="X466" s="285"/>
      <c r="Y466" s="285"/>
    </row>
    <row r="467" spans="1:25" ht="15.75" customHeight="1">
      <c r="A467" s="285"/>
      <c r="B467" s="285"/>
      <c r="C467" s="285"/>
      <c r="D467" s="285"/>
      <c r="E467" s="285"/>
      <c r="F467" s="285"/>
      <c r="G467" s="285"/>
      <c r="H467" s="285"/>
      <c r="I467" s="285"/>
      <c r="J467" s="285"/>
      <c r="K467" s="285"/>
      <c r="L467" s="285"/>
      <c r="M467" s="285"/>
      <c r="N467" s="285"/>
      <c r="O467" s="285"/>
      <c r="P467" s="285"/>
      <c r="Q467" s="285"/>
      <c r="R467" s="285"/>
      <c r="S467" s="285"/>
      <c r="T467" s="285"/>
      <c r="U467" s="285"/>
      <c r="V467" s="285"/>
      <c r="W467" s="285"/>
      <c r="X467" s="285"/>
      <c r="Y467" s="285"/>
    </row>
    <row r="468" spans="1:25" ht="15.75" customHeight="1">
      <c r="A468" s="285"/>
      <c r="B468" s="285"/>
      <c r="C468" s="285"/>
      <c r="D468" s="285"/>
      <c r="E468" s="285"/>
      <c r="F468" s="285"/>
      <c r="G468" s="285"/>
      <c r="H468" s="285"/>
      <c r="I468" s="285"/>
      <c r="J468" s="285"/>
      <c r="K468" s="285"/>
      <c r="L468" s="285"/>
      <c r="M468" s="285"/>
      <c r="N468" s="285"/>
      <c r="O468" s="285"/>
      <c r="P468" s="285"/>
      <c r="Q468" s="285"/>
      <c r="R468" s="285"/>
      <c r="S468" s="285"/>
      <c r="T468" s="285"/>
      <c r="U468" s="285"/>
      <c r="V468" s="285"/>
      <c r="W468" s="285"/>
      <c r="X468" s="285"/>
      <c r="Y468" s="285"/>
    </row>
    <row r="469" spans="1:25" ht="15.75" customHeight="1">
      <c r="A469" s="285"/>
      <c r="B469" s="285"/>
      <c r="C469" s="285"/>
      <c r="D469" s="285"/>
      <c r="E469" s="285"/>
      <c r="F469" s="285"/>
      <c r="G469" s="285"/>
      <c r="H469" s="285"/>
      <c r="I469" s="285"/>
      <c r="J469" s="285"/>
      <c r="K469" s="285"/>
      <c r="L469" s="285"/>
      <c r="M469" s="285"/>
      <c r="N469" s="285"/>
      <c r="O469" s="285"/>
      <c r="P469" s="285"/>
      <c r="Q469" s="285"/>
      <c r="R469" s="285"/>
      <c r="S469" s="285"/>
      <c r="T469" s="285"/>
      <c r="U469" s="285"/>
      <c r="V469" s="285"/>
      <c r="W469" s="285"/>
      <c r="X469" s="285"/>
      <c r="Y469" s="285"/>
    </row>
    <row r="470" spans="1:25" ht="15.75" customHeight="1">
      <c r="A470" s="285"/>
      <c r="B470" s="285"/>
      <c r="C470" s="285"/>
      <c r="D470" s="285"/>
      <c r="E470" s="285"/>
      <c r="F470" s="285"/>
      <c r="G470" s="285"/>
      <c r="H470" s="285"/>
      <c r="I470" s="285"/>
      <c r="J470" s="285"/>
      <c r="K470" s="285"/>
      <c r="L470" s="285"/>
      <c r="M470" s="285"/>
      <c r="N470" s="285"/>
      <c r="O470" s="285"/>
      <c r="P470" s="285"/>
      <c r="Q470" s="285"/>
      <c r="R470" s="285"/>
      <c r="S470" s="285"/>
      <c r="T470" s="285"/>
      <c r="U470" s="285"/>
      <c r="V470" s="285"/>
      <c r="W470" s="285"/>
      <c r="X470" s="285"/>
      <c r="Y470" s="285"/>
    </row>
    <row r="471" spans="1:25" ht="15.75" customHeight="1">
      <c r="A471" s="285"/>
      <c r="B471" s="285"/>
      <c r="C471" s="285"/>
      <c r="D471" s="285"/>
      <c r="E471" s="285"/>
      <c r="F471" s="285"/>
      <c r="G471" s="285"/>
      <c r="H471" s="285"/>
      <c r="I471" s="285"/>
      <c r="J471" s="285"/>
      <c r="K471" s="285"/>
      <c r="L471" s="285"/>
      <c r="M471" s="285"/>
      <c r="N471" s="285"/>
      <c r="O471" s="285"/>
      <c r="P471" s="285"/>
      <c r="Q471" s="285"/>
      <c r="R471" s="285"/>
      <c r="S471" s="285"/>
      <c r="T471" s="285"/>
      <c r="U471" s="285"/>
      <c r="V471" s="285"/>
      <c r="W471" s="285"/>
      <c r="X471" s="285"/>
      <c r="Y471" s="285"/>
    </row>
    <row r="472" spans="1:25" ht="15.75" customHeight="1">
      <c r="A472" s="285"/>
      <c r="B472" s="285"/>
      <c r="C472" s="285"/>
      <c r="D472" s="285"/>
      <c r="E472" s="285"/>
      <c r="F472" s="285"/>
      <c r="G472" s="285"/>
      <c r="H472" s="285"/>
      <c r="I472" s="285"/>
      <c r="J472" s="285"/>
      <c r="K472" s="285"/>
      <c r="L472" s="285"/>
      <c r="M472" s="285"/>
      <c r="N472" s="285"/>
      <c r="O472" s="285"/>
      <c r="P472" s="285"/>
      <c r="Q472" s="285"/>
      <c r="R472" s="285"/>
      <c r="S472" s="285"/>
      <c r="T472" s="285"/>
      <c r="U472" s="285"/>
      <c r="V472" s="285"/>
      <c r="W472" s="285"/>
      <c r="X472" s="285"/>
      <c r="Y472" s="285"/>
    </row>
    <row r="473" spans="1:25" ht="15.75" customHeight="1">
      <c r="A473" s="285"/>
      <c r="B473" s="285"/>
      <c r="C473" s="285"/>
      <c r="D473" s="285"/>
      <c r="E473" s="285"/>
      <c r="F473" s="285"/>
      <c r="G473" s="285"/>
      <c r="H473" s="285"/>
      <c r="I473" s="285"/>
      <c r="J473" s="285"/>
      <c r="K473" s="285"/>
      <c r="L473" s="285"/>
      <c r="M473" s="285"/>
      <c r="N473" s="285"/>
      <c r="O473" s="285"/>
      <c r="P473" s="285"/>
      <c r="Q473" s="285"/>
      <c r="R473" s="285"/>
      <c r="S473" s="285"/>
      <c r="T473" s="285"/>
      <c r="U473" s="285"/>
      <c r="V473" s="285"/>
      <c r="W473" s="285"/>
      <c r="X473" s="285"/>
      <c r="Y473" s="285"/>
    </row>
    <row r="474" spans="1:25" ht="15.75" customHeight="1">
      <c r="A474" s="285"/>
      <c r="B474" s="285"/>
      <c r="C474" s="285"/>
      <c r="D474" s="285"/>
      <c r="E474" s="285"/>
      <c r="F474" s="285"/>
      <c r="G474" s="285"/>
      <c r="H474" s="285"/>
      <c r="I474" s="285"/>
      <c r="J474" s="285"/>
      <c r="K474" s="285"/>
      <c r="L474" s="285"/>
      <c r="M474" s="285"/>
      <c r="N474" s="285"/>
      <c r="O474" s="285"/>
      <c r="P474" s="285"/>
      <c r="Q474" s="285"/>
      <c r="R474" s="285"/>
      <c r="S474" s="285"/>
      <c r="T474" s="285"/>
      <c r="U474" s="285"/>
      <c r="V474" s="285"/>
      <c r="W474" s="285"/>
      <c r="X474" s="285"/>
      <c r="Y474" s="285"/>
    </row>
    <row r="475" spans="1:25" ht="15.75" customHeight="1">
      <c r="A475" s="285"/>
      <c r="B475" s="285"/>
      <c r="C475" s="285"/>
      <c r="D475" s="285"/>
      <c r="E475" s="285"/>
      <c r="F475" s="285"/>
      <c r="G475" s="285"/>
      <c r="H475" s="285"/>
      <c r="I475" s="285"/>
      <c r="J475" s="285"/>
      <c r="K475" s="285"/>
      <c r="L475" s="285"/>
      <c r="M475" s="285"/>
      <c r="N475" s="285"/>
      <c r="O475" s="285"/>
      <c r="P475" s="285"/>
      <c r="Q475" s="285"/>
      <c r="R475" s="285"/>
      <c r="S475" s="285"/>
      <c r="T475" s="285"/>
      <c r="U475" s="285"/>
      <c r="V475" s="285"/>
      <c r="W475" s="285"/>
      <c r="X475" s="285"/>
      <c r="Y475" s="285"/>
    </row>
    <row r="476" spans="1:25" ht="15.75" customHeight="1">
      <c r="A476" s="285"/>
      <c r="B476" s="285"/>
      <c r="C476" s="285"/>
      <c r="D476" s="285"/>
      <c r="E476" s="285"/>
      <c r="F476" s="285"/>
      <c r="G476" s="285"/>
      <c r="H476" s="285"/>
      <c r="I476" s="285"/>
      <c r="J476" s="285"/>
      <c r="K476" s="285"/>
      <c r="L476" s="285"/>
      <c r="M476" s="285"/>
      <c r="N476" s="285"/>
      <c r="O476" s="285"/>
      <c r="P476" s="285"/>
      <c r="Q476" s="285"/>
      <c r="R476" s="285"/>
      <c r="S476" s="285"/>
      <c r="T476" s="285"/>
      <c r="U476" s="285"/>
      <c r="V476" s="285"/>
      <c r="W476" s="285"/>
      <c r="X476" s="285"/>
      <c r="Y476" s="285"/>
    </row>
    <row r="477" spans="1:25" ht="15.75" customHeight="1">
      <c r="A477" s="285"/>
      <c r="B477" s="285"/>
      <c r="C477" s="285"/>
      <c r="D477" s="285"/>
      <c r="E477" s="285"/>
      <c r="F477" s="285"/>
      <c r="G477" s="285"/>
      <c r="H477" s="285"/>
      <c r="I477" s="285"/>
      <c r="J477" s="285"/>
      <c r="K477" s="285"/>
      <c r="L477" s="285"/>
      <c r="M477" s="285"/>
      <c r="N477" s="285"/>
      <c r="O477" s="285"/>
      <c r="P477" s="285"/>
      <c r="Q477" s="285"/>
      <c r="R477" s="285"/>
      <c r="S477" s="285"/>
      <c r="T477" s="285"/>
      <c r="U477" s="285"/>
      <c r="V477" s="285"/>
      <c r="W477" s="285"/>
      <c r="X477" s="285"/>
      <c r="Y477" s="285"/>
    </row>
    <row r="478" spans="1:25" ht="15.75" customHeight="1">
      <c r="A478" s="285"/>
      <c r="B478" s="285"/>
      <c r="C478" s="285"/>
      <c r="D478" s="285"/>
      <c r="E478" s="285"/>
      <c r="F478" s="285"/>
      <c r="G478" s="285"/>
      <c r="H478" s="285"/>
      <c r="I478" s="285"/>
      <c r="J478" s="285"/>
      <c r="K478" s="285"/>
      <c r="L478" s="285"/>
      <c r="M478" s="285"/>
      <c r="N478" s="285"/>
      <c r="O478" s="285"/>
      <c r="P478" s="285"/>
      <c r="Q478" s="285"/>
      <c r="R478" s="285"/>
      <c r="S478" s="285"/>
      <c r="T478" s="285"/>
      <c r="U478" s="285"/>
      <c r="V478" s="285"/>
      <c r="W478" s="285"/>
      <c r="X478" s="285"/>
      <c r="Y478" s="285"/>
    </row>
    <row r="479" spans="1:25" ht="15.75" customHeight="1">
      <c r="A479" s="285"/>
      <c r="B479" s="285"/>
      <c r="C479" s="285"/>
      <c r="D479" s="285"/>
      <c r="E479" s="285"/>
      <c r="F479" s="285"/>
      <c r="G479" s="285"/>
      <c r="H479" s="285"/>
      <c r="I479" s="285"/>
      <c r="J479" s="285"/>
      <c r="K479" s="285"/>
      <c r="L479" s="285"/>
      <c r="M479" s="285"/>
      <c r="N479" s="285"/>
      <c r="O479" s="285"/>
      <c r="P479" s="285"/>
      <c r="Q479" s="285"/>
      <c r="R479" s="285"/>
      <c r="S479" s="285"/>
      <c r="T479" s="285"/>
      <c r="U479" s="285"/>
      <c r="V479" s="285"/>
      <c r="W479" s="285"/>
      <c r="X479" s="285"/>
      <c r="Y479" s="285"/>
    </row>
    <row r="480" spans="1:25" ht="15.75" customHeight="1">
      <c r="A480" s="285"/>
      <c r="B480" s="285"/>
      <c r="C480" s="285"/>
      <c r="D480" s="285"/>
      <c r="E480" s="285"/>
      <c r="F480" s="285"/>
      <c r="G480" s="285"/>
      <c r="H480" s="285"/>
      <c r="I480" s="285"/>
      <c r="J480" s="285"/>
      <c r="K480" s="285"/>
      <c r="L480" s="285"/>
      <c r="M480" s="285"/>
      <c r="N480" s="285"/>
      <c r="O480" s="285"/>
      <c r="P480" s="285"/>
      <c r="Q480" s="285"/>
      <c r="R480" s="285"/>
      <c r="S480" s="285"/>
      <c r="T480" s="285"/>
      <c r="U480" s="285"/>
      <c r="V480" s="285"/>
      <c r="W480" s="285"/>
      <c r="X480" s="285"/>
      <c r="Y480" s="285"/>
    </row>
    <row r="481" spans="1:25" ht="15.75" customHeight="1">
      <c r="A481" s="285"/>
      <c r="B481" s="285"/>
      <c r="C481" s="285"/>
      <c r="D481" s="285"/>
      <c r="E481" s="285"/>
      <c r="F481" s="285"/>
      <c r="G481" s="285"/>
      <c r="H481" s="285"/>
      <c r="I481" s="285"/>
      <c r="J481" s="285"/>
      <c r="K481" s="285"/>
      <c r="L481" s="285"/>
      <c r="M481" s="285"/>
      <c r="N481" s="285"/>
      <c r="O481" s="285"/>
      <c r="P481" s="285"/>
      <c r="Q481" s="285"/>
      <c r="R481" s="285"/>
      <c r="S481" s="285"/>
      <c r="T481" s="285"/>
      <c r="U481" s="285"/>
      <c r="V481" s="285"/>
      <c r="W481" s="285"/>
      <c r="X481" s="285"/>
      <c r="Y481" s="285"/>
    </row>
    <row r="482" spans="1:25" ht="15.75" customHeight="1">
      <c r="A482" s="285"/>
      <c r="B482" s="285"/>
      <c r="C482" s="285"/>
      <c r="D482" s="285"/>
      <c r="E482" s="285"/>
      <c r="F482" s="285"/>
      <c r="G482" s="285"/>
      <c r="H482" s="285"/>
      <c r="I482" s="285"/>
      <c r="J482" s="285"/>
      <c r="K482" s="285"/>
      <c r="L482" s="285"/>
      <c r="M482" s="285"/>
      <c r="N482" s="285"/>
      <c r="O482" s="285"/>
      <c r="P482" s="285"/>
      <c r="Q482" s="285"/>
      <c r="R482" s="285"/>
      <c r="S482" s="285"/>
      <c r="T482" s="285"/>
      <c r="U482" s="285"/>
      <c r="V482" s="285"/>
      <c r="W482" s="285"/>
      <c r="X482" s="285"/>
      <c r="Y482" s="285"/>
    </row>
    <row r="483" spans="1:25" ht="15.75" customHeight="1">
      <c r="A483" s="285"/>
      <c r="B483" s="285"/>
      <c r="C483" s="285"/>
      <c r="D483" s="285"/>
      <c r="E483" s="285"/>
      <c r="F483" s="285"/>
      <c r="G483" s="285"/>
      <c r="H483" s="285"/>
      <c r="I483" s="285"/>
      <c r="J483" s="285"/>
      <c r="K483" s="285"/>
      <c r="L483" s="285"/>
      <c r="M483" s="285"/>
      <c r="N483" s="285"/>
      <c r="O483" s="285"/>
      <c r="P483" s="285"/>
      <c r="Q483" s="285"/>
      <c r="R483" s="285"/>
      <c r="S483" s="285"/>
      <c r="T483" s="285"/>
      <c r="U483" s="285"/>
      <c r="V483" s="285"/>
      <c r="W483" s="285"/>
      <c r="X483" s="285"/>
      <c r="Y483" s="285"/>
    </row>
    <row r="484" spans="1:25" ht="15.75" customHeight="1">
      <c r="A484" s="285"/>
      <c r="B484" s="285"/>
      <c r="C484" s="285"/>
      <c r="D484" s="285"/>
      <c r="E484" s="285"/>
      <c r="F484" s="285"/>
      <c r="G484" s="285"/>
      <c r="H484" s="285"/>
      <c r="I484" s="285"/>
      <c r="J484" s="285"/>
      <c r="K484" s="285"/>
      <c r="L484" s="285"/>
      <c r="M484" s="285"/>
      <c r="N484" s="285"/>
      <c r="O484" s="285"/>
      <c r="P484" s="285"/>
      <c r="Q484" s="285"/>
      <c r="R484" s="285"/>
      <c r="S484" s="285"/>
      <c r="T484" s="285"/>
      <c r="U484" s="285"/>
      <c r="V484" s="285"/>
      <c r="W484" s="285"/>
      <c r="X484" s="285"/>
      <c r="Y484" s="285"/>
    </row>
    <row r="485" spans="1:25" ht="15.75" customHeight="1">
      <c r="A485" s="285"/>
      <c r="B485" s="285"/>
      <c r="C485" s="285"/>
      <c r="D485" s="285"/>
      <c r="E485" s="285"/>
      <c r="F485" s="285"/>
      <c r="G485" s="285"/>
      <c r="H485" s="285"/>
      <c r="I485" s="285"/>
      <c r="J485" s="285"/>
      <c r="K485" s="285"/>
      <c r="L485" s="285"/>
      <c r="M485" s="285"/>
      <c r="N485" s="285"/>
      <c r="O485" s="285"/>
      <c r="P485" s="285"/>
      <c r="Q485" s="285"/>
      <c r="R485" s="285"/>
      <c r="S485" s="285"/>
      <c r="T485" s="285"/>
      <c r="U485" s="285"/>
      <c r="V485" s="285"/>
      <c r="W485" s="285"/>
      <c r="X485" s="285"/>
      <c r="Y485" s="285"/>
    </row>
    <row r="486" spans="1:25" ht="15.75" customHeight="1">
      <c r="A486" s="285"/>
      <c r="B486" s="285"/>
      <c r="C486" s="285"/>
      <c r="D486" s="285"/>
      <c r="E486" s="285"/>
      <c r="F486" s="285"/>
      <c r="G486" s="285"/>
      <c r="H486" s="285"/>
      <c r="I486" s="285"/>
      <c r="J486" s="285"/>
      <c r="K486" s="285"/>
      <c r="L486" s="285"/>
      <c r="M486" s="285"/>
      <c r="N486" s="285"/>
      <c r="O486" s="285"/>
      <c r="P486" s="285"/>
      <c r="Q486" s="285"/>
      <c r="R486" s="285"/>
      <c r="S486" s="285"/>
      <c r="T486" s="285"/>
      <c r="U486" s="285"/>
      <c r="V486" s="285"/>
      <c r="W486" s="285"/>
      <c r="X486" s="285"/>
      <c r="Y486" s="285"/>
    </row>
    <row r="487" spans="1:25" ht="15.75" customHeight="1">
      <c r="A487" s="285"/>
      <c r="B487" s="285"/>
      <c r="C487" s="285"/>
      <c r="D487" s="285"/>
      <c r="E487" s="285"/>
      <c r="F487" s="285"/>
      <c r="G487" s="285"/>
      <c r="H487" s="285"/>
      <c r="I487" s="285"/>
      <c r="J487" s="285"/>
      <c r="K487" s="285"/>
      <c r="L487" s="285"/>
      <c r="M487" s="285"/>
      <c r="N487" s="285"/>
      <c r="O487" s="285"/>
      <c r="P487" s="285"/>
      <c r="Q487" s="285"/>
      <c r="R487" s="285"/>
      <c r="S487" s="285"/>
      <c r="T487" s="285"/>
      <c r="U487" s="285"/>
      <c r="V487" s="285"/>
      <c r="W487" s="285"/>
      <c r="X487" s="285"/>
      <c r="Y487" s="285"/>
    </row>
    <row r="488" spans="1:25" ht="15.75" customHeight="1">
      <c r="A488" s="285"/>
      <c r="B488" s="285"/>
      <c r="C488" s="285"/>
      <c r="D488" s="285"/>
      <c r="E488" s="285"/>
      <c r="F488" s="285"/>
      <c r="G488" s="285"/>
      <c r="H488" s="285"/>
      <c r="I488" s="285"/>
      <c r="J488" s="285"/>
      <c r="K488" s="285"/>
      <c r="L488" s="285"/>
      <c r="M488" s="285"/>
      <c r="N488" s="285"/>
      <c r="O488" s="285"/>
      <c r="P488" s="285"/>
      <c r="Q488" s="285"/>
      <c r="R488" s="285"/>
      <c r="S488" s="285"/>
      <c r="T488" s="285"/>
      <c r="U488" s="285"/>
      <c r="V488" s="285"/>
      <c r="W488" s="285"/>
      <c r="X488" s="285"/>
      <c r="Y488" s="285"/>
    </row>
    <row r="489" spans="1:25" ht="15.75" customHeight="1">
      <c r="A489" s="285"/>
      <c r="B489" s="285"/>
      <c r="C489" s="285"/>
      <c r="D489" s="285"/>
      <c r="E489" s="285"/>
      <c r="F489" s="285"/>
      <c r="G489" s="285"/>
      <c r="H489" s="285"/>
      <c r="I489" s="285"/>
      <c r="J489" s="285"/>
      <c r="K489" s="285"/>
      <c r="L489" s="285"/>
      <c r="M489" s="285"/>
      <c r="N489" s="285"/>
      <c r="O489" s="285"/>
      <c r="P489" s="285"/>
      <c r="Q489" s="285"/>
      <c r="R489" s="285"/>
      <c r="S489" s="285"/>
      <c r="T489" s="285"/>
      <c r="U489" s="285"/>
      <c r="V489" s="285"/>
      <c r="W489" s="285"/>
      <c r="X489" s="285"/>
      <c r="Y489" s="285"/>
    </row>
    <row r="490" spans="1:25" ht="15.75" customHeight="1">
      <c r="A490" s="285"/>
      <c r="B490" s="285"/>
      <c r="C490" s="285"/>
      <c r="D490" s="285"/>
      <c r="E490" s="285"/>
      <c r="F490" s="285"/>
      <c r="G490" s="285"/>
      <c r="H490" s="285"/>
      <c r="I490" s="285"/>
      <c r="J490" s="285"/>
      <c r="K490" s="285"/>
      <c r="L490" s="285"/>
      <c r="M490" s="285"/>
      <c r="N490" s="285"/>
      <c r="O490" s="285"/>
      <c r="P490" s="285"/>
      <c r="Q490" s="285"/>
      <c r="R490" s="285"/>
      <c r="S490" s="285"/>
      <c r="T490" s="285"/>
      <c r="U490" s="285"/>
      <c r="V490" s="285"/>
      <c r="W490" s="285"/>
      <c r="X490" s="285"/>
      <c r="Y490" s="285"/>
    </row>
    <row r="491" spans="1:25" ht="15.75" customHeight="1">
      <c r="A491" s="285"/>
      <c r="B491" s="285"/>
      <c r="C491" s="285"/>
      <c r="D491" s="285"/>
      <c r="E491" s="285"/>
      <c r="F491" s="285"/>
      <c r="G491" s="285"/>
      <c r="H491" s="285"/>
      <c r="I491" s="285"/>
      <c r="J491" s="285"/>
      <c r="K491" s="285"/>
      <c r="L491" s="285"/>
      <c r="M491" s="285"/>
      <c r="N491" s="285"/>
      <c r="O491" s="285"/>
      <c r="P491" s="285"/>
      <c r="Q491" s="285"/>
      <c r="R491" s="285"/>
      <c r="S491" s="285"/>
      <c r="T491" s="285"/>
      <c r="U491" s="285"/>
      <c r="V491" s="285"/>
      <c r="W491" s="285"/>
      <c r="X491" s="285"/>
      <c r="Y491" s="285"/>
    </row>
    <row r="492" spans="1:25" ht="15.75" customHeight="1">
      <c r="A492" s="285"/>
      <c r="B492" s="285"/>
      <c r="C492" s="285"/>
      <c r="D492" s="285"/>
      <c r="E492" s="285"/>
      <c r="F492" s="285"/>
      <c r="G492" s="285"/>
      <c r="H492" s="285"/>
      <c r="I492" s="285"/>
      <c r="J492" s="285"/>
      <c r="K492" s="285"/>
      <c r="L492" s="285"/>
      <c r="M492" s="285"/>
      <c r="N492" s="285"/>
      <c r="O492" s="285"/>
      <c r="P492" s="285"/>
      <c r="Q492" s="285"/>
      <c r="R492" s="285"/>
      <c r="S492" s="285"/>
      <c r="T492" s="285"/>
      <c r="U492" s="285"/>
      <c r="V492" s="285"/>
      <c r="W492" s="285"/>
      <c r="X492" s="285"/>
      <c r="Y492" s="285"/>
    </row>
    <row r="493" spans="1:25" ht="15.75" customHeight="1">
      <c r="A493" s="285"/>
      <c r="B493" s="285"/>
      <c r="C493" s="285"/>
      <c r="D493" s="285"/>
      <c r="E493" s="285"/>
      <c r="F493" s="285"/>
      <c r="G493" s="285"/>
      <c r="H493" s="285"/>
      <c r="I493" s="285"/>
      <c r="J493" s="285"/>
      <c r="K493" s="285"/>
      <c r="L493" s="285"/>
      <c r="M493" s="285"/>
      <c r="N493" s="285"/>
      <c r="O493" s="285"/>
      <c r="P493" s="285"/>
      <c r="Q493" s="285"/>
      <c r="R493" s="285"/>
      <c r="S493" s="285"/>
      <c r="T493" s="285"/>
      <c r="U493" s="285"/>
      <c r="V493" s="285"/>
      <c r="W493" s="285"/>
      <c r="X493" s="285"/>
      <c r="Y493" s="285"/>
    </row>
    <row r="494" spans="1:25" ht="15.75" customHeight="1">
      <c r="A494" s="285"/>
      <c r="B494" s="285"/>
      <c r="C494" s="285"/>
      <c r="D494" s="285"/>
      <c r="E494" s="285"/>
      <c r="F494" s="285"/>
      <c r="G494" s="285"/>
      <c r="H494" s="285"/>
      <c r="I494" s="285"/>
      <c r="J494" s="285"/>
      <c r="K494" s="285"/>
      <c r="L494" s="285"/>
      <c r="M494" s="285"/>
      <c r="N494" s="285"/>
      <c r="O494" s="285"/>
      <c r="P494" s="285"/>
      <c r="Q494" s="285"/>
      <c r="R494" s="285"/>
      <c r="S494" s="285"/>
      <c r="T494" s="285"/>
      <c r="U494" s="285"/>
      <c r="V494" s="285"/>
      <c r="W494" s="285"/>
      <c r="X494" s="285"/>
      <c r="Y494" s="285"/>
    </row>
    <row r="495" spans="1:25" ht="15.75" customHeight="1">
      <c r="A495" s="285"/>
      <c r="B495" s="285"/>
      <c r="C495" s="285"/>
      <c r="D495" s="285"/>
      <c r="E495" s="285"/>
      <c r="F495" s="285"/>
      <c r="G495" s="285"/>
      <c r="H495" s="285"/>
      <c r="I495" s="285"/>
      <c r="J495" s="285"/>
      <c r="K495" s="285"/>
      <c r="L495" s="285"/>
      <c r="M495" s="285"/>
      <c r="N495" s="285"/>
      <c r="O495" s="285"/>
      <c r="P495" s="285"/>
      <c r="Q495" s="285"/>
      <c r="R495" s="285"/>
      <c r="S495" s="285"/>
      <c r="T495" s="285"/>
      <c r="U495" s="285"/>
      <c r="V495" s="285"/>
      <c r="W495" s="285"/>
      <c r="X495" s="285"/>
      <c r="Y495" s="285"/>
    </row>
    <row r="496" spans="1:25" ht="15.75" customHeight="1">
      <c r="A496" s="285"/>
      <c r="B496" s="285"/>
      <c r="C496" s="285"/>
      <c r="D496" s="285"/>
      <c r="E496" s="285"/>
      <c r="F496" s="285"/>
      <c r="G496" s="285"/>
      <c r="H496" s="285"/>
      <c r="I496" s="285"/>
      <c r="J496" s="285"/>
      <c r="K496" s="285"/>
      <c r="L496" s="285"/>
      <c r="M496" s="285"/>
      <c r="N496" s="285"/>
      <c r="O496" s="285"/>
      <c r="P496" s="285"/>
      <c r="Q496" s="285"/>
      <c r="R496" s="285"/>
      <c r="S496" s="285"/>
      <c r="T496" s="285"/>
      <c r="U496" s="285"/>
      <c r="V496" s="285"/>
      <c r="W496" s="285"/>
      <c r="X496" s="285"/>
      <c r="Y496" s="285"/>
    </row>
    <row r="497" spans="1:25" ht="15.75" customHeight="1">
      <c r="A497" s="285"/>
      <c r="B497" s="285"/>
      <c r="C497" s="285"/>
      <c r="D497" s="285"/>
      <c r="E497" s="285"/>
      <c r="F497" s="285"/>
      <c r="G497" s="285"/>
      <c r="H497" s="285"/>
      <c r="I497" s="285"/>
      <c r="J497" s="285"/>
      <c r="K497" s="285"/>
      <c r="L497" s="285"/>
      <c r="M497" s="285"/>
      <c r="N497" s="285"/>
      <c r="O497" s="285"/>
      <c r="P497" s="285"/>
      <c r="Q497" s="285"/>
      <c r="R497" s="285"/>
      <c r="S497" s="285"/>
      <c r="T497" s="285"/>
      <c r="U497" s="285"/>
      <c r="V497" s="285"/>
      <c r="W497" s="285"/>
      <c r="X497" s="285"/>
      <c r="Y497" s="285"/>
    </row>
    <row r="498" spans="1:25" ht="15.75" customHeight="1">
      <c r="A498" s="285"/>
      <c r="B498" s="285"/>
      <c r="C498" s="285"/>
      <c r="D498" s="285"/>
      <c r="E498" s="285"/>
      <c r="F498" s="285"/>
      <c r="G498" s="285"/>
      <c r="H498" s="285"/>
      <c r="I498" s="285"/>
      <c r="J498" s="285"/>
      <c r="K498" s="285"/>
      <c r="L498" s="285"/>
      <c r="M498" s="285"/>
      <c r="N498" s="285"/>
      <c r="O498" s="285"/>
      <c r="P498" s="285"/>
      <c r="Q498" s="285"/>
      <c r="R498" s="285"/>
      <c r="S498" s="285"/>
      <c r="T498" s="285"/>
      <c r="U498" s="285"/>
      <c r="V498" s="285"/>
      <c r="W498" s="285"/>
      <c r="X498" s="285"/>
      <c r="Y498" s="285"/>
    </row>
    <row r="499" spans="1:25" ht="15.75" customHeight="1">
      <c r="A499" s="285"/>
      <c r="B499" s="285"/>
      <c r="C499" s="285"/>
      <c r="D499" s="285"/>
      <c r="E499" s="285"/>
      <c r="F499" s="285"/>
      <c r="G499" s="285"/>
      <c r="H499" s="285"/>
      <c r="I499" s="285"/>
      <c r="J499" s="285"/>
      <c r="K499" s="285"/>
      <c r="L499" s="285"/>
      <c r="M499" s="285"/>
      <c r="N499" s="285"/>
      <c r="O499" s="285"/>
      <c r="P499" s="285"/>
      <c r="Q499" s="285"/>
      <c r="R499" s="285"/>
      <c r="S499" s="285"/>
      <c r="T499" s="285"/>
      <c r="U499" s="285"/>
      <c r="V499" s="285"/>
      <c r="W499" s="285"/>
      <c r="X499" s="285"/>
      <c r="Y499" s="285"/>
    </row>
    <row r="500" spans="1:25" ht="15.75" customHeight="1">
      <c r="A500" s="285"/>
      <c r="B500" s="285"/>
      <c r="C500" s="285"/>
      <c r="D500" s="285"/>
      <c r="E500" s="285"/>
      <c r="F500" s="285"/>
      <c r="G500" s="285"/>
      <c r="H500" s="285"/>
      <c r="I500" s="285"/>
      <c r="J500" s="285"/>
      <c r="K500" s="285"/>
      <c r="L500" s="285"/>
      <c r="M500" s="285"/>
      <c r="N500" s="285"/>
      <c r="O500" s="285"/>
      <c r="P500" s="285"/>
      <c r="Q500" s="285"/>
      <c r="R500" s="285"/>
      <c r="S500" s="285"/>
      <c r="T500" s="285"/>
      <c r="U500" s="285"/>
      <c r="V500" s="285"/>
      <c r="W500" s="285"/>
      <c r="X500" s="285"/>
      <c r="Y500" s="285"/>
    </row>
    <row r="501" spans="1:25" ht="15.75" customHeight="1">
      <c r="A501" s="285"/>
      <c r="B501" s="285"/>
      <c r="C501" s="285"/>
      <c r="D501" s="285"/>
      <c r="E501" s="285"/>
      <c r="F501" s="285"/>
      <c r="G501" s="285"/>
      <c r="H501" s="285"/>
      <c r="I501" s="285"/>
      <c r="J501" s="285"/>
      <c r="K501" s="285"/>
      <c r="L501" s="285"/>
      <c r="M501" s="285"/>
      <c r="N501" s="285"/>
      <c r="O501" s="285"/>
      <c r="P501" s="285"/>
      <c r="Q501" s="285"/>
      <c r="R501" s="285"/>
      <c r="S501" s="285"/>
      <c r="T501" s="285"/>
      <c r="U501" s="285"/>
      <c r="V501" s="285"/>
      <c r="W501" s="285"/>
      <c r="X501" s="285"/>
      <c r="Y501" s="285"/>
    </row>
    <row r="502" spans="1:25" ht="15.75" customHeight="1">
      <c r="A502" s="285"/>
      <c r="B502" s="285"/>
      <c r="C502" s="285"/>
      <c r="D502" s="285"/>
      <c r="E502" s="285"/>
      <c r="F502" s="285"/>
      <c r="G502" s="285"/>
      <c r="H502" s="285"/>
      <c r="I502" s="285"/>
      <c r="J502" s="285"/>
      <c r="K502" s="285"/>
      <c r="L502" s="285"/>
      <c r="M502" s="285"/>
      <c r="N502" s="285"/>
      <c r="O502" s="285"/>
      <c r="P502" s="285"/>
      <c r="Q502" s="285"/>
      <c r="R502" s="285"/>
      <c r="S502" s="285"/>
      <c r="T502" s="285"/>
      <c r="U502" s="285"/>
      <c r="V502" s="285"/>
      <c r="W502" s="285"/>
      <c r="X502" s="285"/>
      <c r="Y502" s="285"/>
    </row>
    <row r="503" spans="1:25" ht="15.75" customHeight="1">
      <c r="A503" s="285"/>
      <c r="B503" s="285"/>
      <c r="C503" s="285"/>
      <c r="D503" s="285"/>
      <c r="E503" s="285"/>
      <c r="F503" s="285"/>
      <c r="G503" s="285"/>
      <c r="H503" s="285"/>
      <c r="I503" s="285"/>
      <c r="J503" s="285"/>
      <c r="K503" s="285"/>
      <c r="L503" s="285"/>
      <c r="M503" s="285"/>
      <c r="N503" s="285"/>
      <c r="O503" s="285"/>
      <c r="P503" s="285"/>
      <c r="Q503" s="285"/>
      <c r="R503" s="285"/>
      <c r="S503" s="285"/>
      <c r="T503" s="285"/>
      <c r="U503" s="285"/>
      <c r="V503" s="285"/>
      <c r="W503" s="285"/>
      <c r="X503" s="285"/>
      <c r="Y503" s="285"/>
    </row>
    <row r="504" spans="1:25" ht="15.75" customHeight="1">
      <c r="A504" s="285"/>
      <c r="B504" s="285"/>
      <c r="C504" s="285"/>
      <c r="D504" s="285"/>
      <c r="E504" s="285"/>
      <c r="F504" s="285"/>
      <c r="G504" s="285"/>
      <c r="H504" s="285"/>
      <c r="I504" s="285"/>
      <c r="J504" s="285"/>
      <c r="K504" s="285"/>
      <c r="L504" s="285"/>
      <c r="M504" s="285"/>
      <c r="N504" s="285"/>
      <c r="O504" s="285"/>
      <c r="P504" s="285"/>
      <c r="Q504" s="285"/>
      <c r="R504" s="285"/>
      <c r="S504" s="285"/>
      <c r="T504" s="285"/>
      <c r="U504" s="285"/>
      <c r="V504" s="285"/>
      <c r="W504" s="285"/>
      <c r="X504" s="285"/>
      <c r="Y504" s="285"/>
    </row>
    <row r="505" spans="1:25" ht="15.75" customHeight="1">
      <c r="A505" s="285"/>
      <c r="B505" s="285"/>
      <c r="C505" s="285"/>
      <c r="D505" s="285"/>
      <c r="E505" s="285"/>
      <c r="F505" s="285"/>
      <c r="G505" s="285"/>
      <c r="H505" s="285"/>
      <c r="I505" s="285"/>
      <c r="J505" s="285"/>
      <c r="K505" s="285"/>
      <c r="L505" s="285"/>
      <c r="M505" s="285"/>
      <c r="N505" s="285"/>
      <c r="O505" s="285"/>
      <c r="P505" s="285"/>
      <c r="Q505" s="285"/>
      <c r="R505" s="285"/>
      <c r="S505" s="285"/>
      <c r="T505" s="285"/>
      <c r="U505" s="285"/>
      <c r="V505" s="285"/>
      <c r="W505" s="285"/>
      <c r="X505" s="285"/>
      <c r="Y505" s="285"/>
    </row>
    <row r="506" spans="1:25" ht="15.75" customHeight="1">
      <c r="A506" s="285"/>
      <c r="B506" s="285"/>
      <c r="C506" s="285"/>
      <c r="D506" s="285"/>
      <c r="E506" s="285"/>
      <c r="F506" s="285"/>
      <c r="G506" s="285"/>
      <c r="H506" s="285"/>
      <c r="I506" s="285"/>
      <c r="J506" s="285"/>
      <c r="K506" s="285"/>
      <c r="L506" s="285"/>
      <c r="M506" s="285"/>
      <c r="N506" s="285"/>
      <c r="O506" s="285"/>
      <c r="P506" s="285"/>
      <c r="Q506" s="285"/>
      <c r="R506" s="285"/>
      <c r="S506" s="285"/>
      <c r="T506" s="285"/>
      <c r="U506" s="285"/>
      <c r="V506" s="285"/>
      <c r="W506" s="285"/>
      <c r="X506" s="285"/>
      <c r="Y506" s="285"/>
    </row>
    <row r="507" spans="1:25" ht="15.75" customHeight="1">
      <c r="A507" s="285"/>
      <c r="B507" s="285"/>
      <c r="C507" s="285"/>
      <c r="D507" s="285"/>
      <c r="E507" s="285"/>
      <c r="F507" s="285"/>
      <c r="G507" s="285"/>
      <c r="H507" s="285"/>
      <c r="I507" s="285"/>
      <c r="J507" s="285"/>
      <c r="K507" s="285"/>
      <c r="L507" s="285"/>
      <c r="M507" s="285"/>
      <c r="N507" s="285"/>
      <c r="O507" s="285"/>
      <c r="P507" s="285"/>
      <c r="Q507" s="285"/>
      <c r="R507" s="285"/>
      <c r="S507" s="285"/>
      <c r="T507" s="285"/>
      <c r="U507" s="285"/>
      <c r="V507" s="285"/>
      <c r="W507" s="285"/>
      <c r="X507" s="285"/>
      <c r="Y507" s="285"/>
    </row>
    <row r="508" spans="1:25" ht="15.75" customHeight="1">
      <c r="A508" s="285"/>
      <c r="B508" s="285"/>
      <c r="C508" s="285"/>
      <c r="D508" s="285"/>
      <c r="E508" s="285"/>
      <c r="F508" s="285"/>
      <c r="G508" s="285"/>
      <c r="H508" s="285"/>
      <c r="I508" s="285"/>
      <c r="J508" s="285"/>
      <c r="K508" s="285"/>
      <c r="L508" s="285"/>
      <c r="M508" s="285"/>
      <c r="N508" s="285"/>
      <c r="O508" s="285"/>
      <c r="P508" s="285"/>
      <c r="Q508" s="285"/>
      <c r="R508" s="285"/>
      <c r="S508" s="285"/>
      <c r="T508" s="285"/>
      <c r="U508" s="285"/>
      <c r="V508" s="285"/>
      <c r="W508" s="285"/>
      <c r="X508" s="285"/>
      <c r="Y508" s="285"/>
    </row>
    <row r="509" spans="1:25" ht="15.75" customHeight="1">
      <c r="A509" s="285"/>
      <c r="B509" s="285"/>
      <c r="C509" s="285"/>
      <c r="D509" s="285"/>
      <c r="E509" s="285"/>
      <c r="F509" s="285"/>
      <c r="G509" s="285"/>
      <c r="H509" s="285"/>
      <c r="I509" s="285"/>
      <c r="J509" s="285"/>
      <c r="K509" s="285"/>
      <c r="L509" s="285"/>
      <c r="M509" s="285"/>
      <c r="N509" s="285"/>
      <c r="O509" s="285"/>
      <c r="P509" s="285"/>
      <c r="Q509" s="285"/>
      <c r="R509" s="285"/>
      <c r="S509" s="285"/>
      <c r="T509" s="285"/>
      <c r="U509" s="285"/>
      <c r="V509" s="285"/>
      <c r="W509" s="285"/>
      <c r="X509" s="285"/>
      <c r="Y509" s="285"/>
    </row>
    <row r="510" spans="1:25" ht="15.75" customHeight="1">
      <c r="A510" s="285"/>
      <c r="B510" s="285"/>
      <c r="C510" s="285"/>
      <c r="D510" s="285"/>
      <c r="E510" s="285"/>
      <c r="F510" s="285"/>
      <c r="G510" s="285"/>
      <c r="H510" s="285"/>
      <c r="I510" s="285"/>
      <c r="J510" s="285"/>
      <c r="K510" s="285"/>
      <c r="L510" s="285"/>
      <c r="M510" s="285"/>
      <c r="N510" s="285"/>
      <c r="O510" s="285"/>
      <c r="P510" s="285"/>
      <c r="Q510" s="285"/>
      <c r="R510" s="285"/>
      <c r="S510" s="285"/>
      <c r="T510" s="285"/>
      <c r="U510" s="285"/>
      <c r="V510" s="285"/>
      <c r="W510" s="285"/>
      <c r="X510" s="285"/>
      <c r="Y510" s="285"/>
    </row>
    <row r="511" spans="1:25" ht="15.75" customHeight="1">
      <c r="A511" s="285"/>
      <c r="B511" s="285"/>
      <c r="C511" s="285"/>
      <c r="D511" s="285"/>
      <c r="E511" s="285"/>
      <c r="F511" s="285"/>
      <c r="G511" s="285"/>
      <c r="H511" s="285"/>
      <c r="I511" s="285"/>
      <c r="J511" s="285"/>
      <c r="K511" s="285"/>
      <c r="L511" s="285"/>
      <c r="M511" s="285"/>
      <c r="N511" s="285"/>
      <c r="O511" s="285"/>
      <c r="P511" s="285"/>
      <c r="Q511" s="285"/>
      <c r="R511" s="285"/>
      <c r="S511" s="285"/>
      <c r="T511" s="285"/>
      <c r="U511" s="285"/>
      <c r="V511" s="285"/>
      <c r="W511" s="285"/>
      <c r="X511" s="285"/>
      <c r="Y511" s="285"/>
    </row>
    <row r="512" spans="1:25" ht="15.75" customHeight="1">
      <c r="A512" s="285"/>
      <c r="B512" s="285"/>
      <c r="C512" s="285"/>
      <c r="D512" s="285"/>
      <c r="E512" s="285"/>
      <c r="F512" s="285"/>
      <c r="G512" s="285"/>
      <c r="H512" s="285"/>
      <c r="I512" s="285"/>
      <c r="J512" s="285"/>
      <c r="K512" s="285"/>
      <c r="L512" s="285"/>
      <c r="M512" s="285"/>
      <c r="N512" s="285"/>
      <c r="O512" s="285"/>
      <c r="P512" s="285"/>
      <c r="Q512" s="285"/>
      <c r="R512" s="285"/>
      <c r="S512" s="285"/>
      <c r="T512" s="285"/>
      <c r="U512" s="285"/>
      <c r="V512" s="285"/>
      <c r="W512" s="285"/>
      <c r="X512" s="285"/>
      <c r="Y512" s="285"/>
    </row>
    <row r="513" spans="1:25" ht="15.75" customHeight="1">
      <c r="A513" s="285"/>
      <c r="B513" s="285"/>
      <c r="C513" s="285"/>
      <c r="D513" s="285"/>
      <c r="E513" s="285"/>
      <c r="F513" s="285"/>
      <c r="G513" s="285"/>
      <c r="H513" s="285"/>
      <c r="I513" s="285"/>
      <c r="J513" s="285"/>
      <c r="K513" s="285"/>
      <c r="L513" s="285"/>
      <c r="M513" s="285"/>
      <c r="N513" s="285"/>
      <c r="O513" s="285"/>
      <c r="P513" s="285"/>
      <c r="Q513" s="285"/>
      <c r="R513" s="285"/>
      <c r="S513" s="285"/>
      <c r="T513" s="285"/>
      <c r="U513" s="285"/>
      <c r="V513" s="285"/>
      <c r="W513" s="285"/>
      <c r="X513" s="285"/>
      <c r="Y513" s="285"/>
    </row>
    <row r="514" spans="1:25" ht="15.75" customHeight="1">
      <c r="A514" s="285"/>
      <c r="B514" s="285"/>
      <c r="C514" s="285"/>
      <c r="D514" s="285"/>
      <c r="E514" s="285"/>
      <c r="F514" s="285"/>
      <c r="G514" s="285"/>
      <c r="H514" s="285"/>
      <c r="I514" s="285"/>
      <c r="J514" s="285"/>
      <c r="K514" s="285"/>
      <c r="L514" s="285"/>
      <c r="M514" s="285"/>
      <c r="N514" s="285"/>
      <c r="O514" s="285"/>
      <c r="P514" s="285"/>
      <c r="Q514" s="285"/>
      <c r="R514" s="285"/>
      <c r="S514" s="285"/>
      <c r="T514" s="285"/>
      <c r="U514" s="285"/>
      <c r="V514" s="285"/>
      <c r="W514" s="285"/>
      <c r="X514" s="285"/>
      <c r="Y514" s="285"/>
    </row>
    <row r="515" spans="1:25" ht="15.75" customHeight="1">
      <c r="A515" s="285"/>
      <c r="B515" s="285"/>
      <c r="C515" s="285"/>
      <c r="D515" s="285"/>
      <c r="E515" s="285"/>
      <c r="F515" s="285"/>
      <c r="G515" s="285"/>
      <c r="H515" s="285"/>
      <c r="I515" s="285"/>
      <c r="J515" s="285"/>
      <c r="K515" s="285"/>
      <c r="L515" s="285"/>
      <c r="M515" s="285"/>
      <c r="N515" s="285"/>
      <c r="O515" s="285"/>
      <c r="P515" s="285"/>
      <c r="Q515" s="285"/>
      <c r="R515" s="285"/>
      <c r="S515" s="285"/>
      <c r="T515" s="285"/>
      <c r="U515" s="285"/>
      <c r="V515" s="285"/>
      <c r="W515" s="285"/>
      <c r="X515" s="285"/>
      <c r="Y515" s="285"/>
    </row>
    <row r="516" spans="1:25" ht="15.75" customHeight="1">
      <c r="A516" s="285"/>
      <c r="B516" s="285"/>
      <c r="C516" s="285"/>
      <c r="D516" s="285"/>
      <c r="E516" s="285"/>
      <c r="F516" s="285"/>
      <c r="G516" s="285"/>
      <c r="H516" s="285"/>
      <c r="I516" s="285"/>
      <c r="J516" s="285"/>
      <c r="K516" s="285"/>
      <c r="L516" s="285"/>
      <c r="M516" s="285"/>
      <c r="N516" s="285"/>
      <c r="O516" s="285"/>
      <c r="P516" s="285"/>
      <c r="Q516" s="285"/>
      <c r="R516" s="285"/>
      <c r="S516" s="285"/>
      <c r="T516" s="285"/>
      <c r="U516" s="285"/>
      <c r="V516" s="285"/>
      <c r="W516" s="285"/>
      <c r="X516" s="285"/>
      <c r="Y516" s="285"/>
    </row>
    <row r="517" spans="1:25" ht="15.75" customHeight="1">
      <c r="A517" s="285"/>
      <c r="B517" s="285"/>
      <c r="C517" s="285"/>
      <c r="D517" s="285"/>
      <c r="E517" s="285"/>
      <c r="F517" s="285"/>
      <c r="G517" s="285"/>
      <c r="H517" s="285"/>
      <c r="I517" s="285"/>
      <c r="J517" s="285"/>
      <c r="K517" s="285"/>
      <c r="L517" s="285"/>
      <c r="M517" s="285"/>
      <c r="N517" s="285"/>
      <c r="O517" s="285"/>
      <c r="P517" s="285"/>
      <c r="Q517" s="285"/>
      <c r="R517" s="285"/>
      <c r="S517" s="285"/>
      <c r="T517" s="285"/>
      <c r="U517" s="285"/>
      <c r="V517" s="285"/>
      <c r="W517" s="285"/>
      <c r="X517" s="285"/>
      <c r="Y517" s="285"/>
    </row>
    <row r="518" spans="1:25" ht="15.75" customHeight="1">
      <c r="A518" s="285"/>
      <c r="B518" s="285"/>
      <c r="C518" s="285"/>
      <c r="D518" s="285"/>
      <c r="E518" s="285"/>
      <c r="F518" s="285"/>
      <c r="G518" s="285"/>
      <c r="H518" s="285"/>
      <c r="I518" s="285"/>
      <c r="J518" s="285"/>
      <c r="K518" s="285"/>
      <c r="L518" s="285"/>
      <c r="M518" s="285"/>
      <c r="N518" s="285"/>
      <c r="O518" s="285"/>
      <c r="P518" s="285"/>
      <c r="Q518" s="285"/>
      <c r="R518" s="285"/>
      <c r="S518" s="285"/>
      <c r="T518" s="285"/>
      <c r="U518" s="285"/>
      <c r="V518" s="285"/>
      <c r="W518" s="285"/>
      <c r="X518" s="285"/>
      <c r="Y518" s="285"/>
    </row>
    <row r="519" spans="1:25" ht="15.75" customHeight="1">
      <c r="A519" s="285"/>
      <c r="B519" s="285"/>
      <c r="C519" s="285"/>
      <c r="D519" s="285"/>
      <c r="E519" s="285"/>
      <c r="F519" s="285"/>
      <c r="G519" s="285"/>
      <c r="H519" s="285"/>
      <c r="I519" s="285"/>
      <c r="J519" s="285"/>
      <c r="K519" s="285"/>
      <c r="L519" s="285"/>
      <c r="M519" s="285"/>
      <c r="N519" s="285"/>
      <c r="O519" s="285"/>
      <c r="P519" s="285"/>
      <c r="Q519" s="285"/>
      <c r="R519" s="285"/>
      <c r="S519" s="285"/>
      <c r="T519" s="285"/>
      <c r="U519" s="285"/>
      <c r="V519" s="285"/>
      <c r="W519" s="285"/>
      <c r="X519" s="285"/>
      <c r="Y519" s="285"/>
    </row>
    <row r="520" spans="1:25" ht="15.75" customHeight="1">
      <c r="A520" s="285"/>
      <c r="B520" s="285"/>
      <c r="C520" s="285"/>
      <c r="D520" s="285"/>
      <c r="E520" s="285"/>
      <c r="F520" s="285"/>
      <c r="G520" s="285"/>
      <c r="H520" s="285"/>
      <c r="I520" s="285"/>
      <c r="J520" s="285"/>
      <c r="K520" s="285"/>
      <c r="L520" s="285"/>
      <c r="M520" s="285"/>
      <c r="N520" s="285"/>
      <c r="O520" s="285"/>
      <c r="P520" s="285"/>
      <c r="Q520" s="285"/>
      <c r="R520" s="285"/>
      <c r="S520" s="285"/>
      <c r="T520" s="285"/>
      <c r="U520" s="285"/>
      <c r="V520" s="285"/>
      <c r="W520" s="285"/>
      <c r="X520" s="285"/>
      <c r="Y520" s="285"/>
    </row>
    <row r="521" spans="1:25" ht="15.75" customHeight="1">
      <c r="A521" s="285"/>
      <c r="B521" s="285"/>
      <c r="C521" s="285"/>
      <c r="D521" s="285"/>
      <c r="E521" s="285"/>
      <c r="F521" s="285"/>
      <c r="G521" s="285"/>
      <c r="H521" s="285"/>
      <c r="I521" s="285"/>
      <c r="J521" s="285"/>
      <c r="K521" s="285"/>
      <c r="L521" s="285"/>
      <c r="M521" s="285"/>
      <c r="N521" s="285"/>
      <c r="O521" s="285"/>
      <c r="P521" s="285"/>
      <c r="Q521" s="285"/>
      <c r="R521" s="285"/>
      <c r="S521" s="285"/>
      <c r="T521" s="285"/>
      <c r="U521" s="285"/>
      <c r="V521" s="285"/>
      <c r="W521" s="285"/>
      <c r="X521" s="285"/>
      <c r="Y521" s="285"/>
    </row>
    <row r="522" spans="1:25" ht="15.75" customHeight="1">
      <c r="A522" s="285"/>
      <c r="B522" s="285"/>
      <c r="C522" s="285"/>
      <c r="D522" s="285"/>
      <c r="E522" s="285"/>
      <c r="F522" s="285"/>
      <c r="G522" s="285"/>
      <c r="H522" s="285"/>
      <c r="I522" s="285"/>
      <c r="J522" s="285"/>
      <c r="K522" s="285"/>
      <c r="L522" s="285"/>
      <c r="M522" s="285"/>
      <c r="N522" s="285"/>
      <c r="O522" s="285"/>
      <c r="P522" s="285"/>
      <c r="Q522" s="285"/>
      <c r="R522" s="285"/>
      <c r="S522" s="285"/>
      <c r="T522" s="285"/>
      <c r="U522" s="285"/>
      <c r="V522" s="285"/>
      <c r="W522" s="285"/>
      <c r="X522" s="285"/>
      <c r="Y522" s="285"/>
    </row>
    <row r="523" spans="1:25" ht="15.75" customHeight="1">
      <c r="A523" s="285"/>
      <c r="B523" s="285"/>
      <c r="C523" s="285"/>
      <c r="D523" s="285"/>
      <c r="E523" s="285"/>
      <c r="F523" s="285"/>
      <c r="G523" s="285"/>
      <c r="H523" s="285"/>
      <c r="I523" s="285"/>
      <c r="J523" s="285"/>
      <c r="K523" s="285"/>
      <c r="L523" s="285"/>
      <c r="M523" s="285"/>
      <c r="N523" s="285"/>
      <c r="O523" s="285"/>
      <c r="P523" s="285"/>
      <c r="Q523" s="285"/>
      <c r="R523" s="285"/>
      <c r="S523" s="285"/>
      <c r="T523" s="285"/>
      <c r="U523" s="285"/>
      <c r="V523" s="285"/>
      <c r="W523" s="285"/>
      <c r="X523" s="285"/>
      <c r="Y523" s="285"/>
    </row>
    <row r="524" spans="1:25" ht="15.75" customHeight="1">
      <c r="A524" s="285"/>
      <c r="B524" s="285"/>
      <c r="C524" s="285"/>
      <c r="D524" s="285"/>
      <c r="E524" s="285"/>
      <c r="F524" s="285"/>
      <c r="G524" s="285"/>
      <c r="H524" s="285"/>
      <c r="I524" s="285"/>
      <c r="J524" s="285"/>
      <c r="K524" s="285"/>
      <c r="L524" s="285"/>
      <c r="M524" s="285"/>
      <c r="N524" s="285"/>
      <c r="O524" s="285"/>
      <c r="P524" s="285"/>
      <c r="Q524" s="285"/>
      <c r="R524" s="285"/>
      <c r="S524" s="285"/>
      <c r="T524" s="285"/>
      <c r="U524" s="285"/>
      <c r="V524" s="285"/>
      <c r="W524" s="285"/>
      <c r="X524" s="285"/>
      <c r="Y524" s="285"/>
    </row>
    <row r="525" spans="1:25" ht="15.75" customHeight="1">
      <c r="A525" s="285"/>
      <c r="B525" s="285"/>
      <c r="C525" s="285"/>
      <c r="D525" s="285"/>
      <c r="E525" s="285"/>
      <c r="F525" s="285"/>
      <c r="G525" s="285"/>
      <c r="H525" s="285"/>
      <c r="I525" s="285"/>
      <c r="J525" s="285"/>
      <c r="K525" s="285"/>
      <c r="L525" s="285"/>
      <c r="M525" s="285"/>
      <c r="N525" s="285"/>
      <c r="O525" s="285"/>
      <c r="P525" s="285"/>
      <c r="Q525" s="285"/>
      <c r="R525" s="285"/>
      <c r="S525" s="285"/>
      <c r="T525" s="285"/>
      <c r="U525" s="285"/>
      <c r="V525" s="285"/>
      <c r="W525" s="285"/>
      <c r="X525" s="285"/>
      <c r="Y525" s="285"/>
    </row>
    <row r="526" spans="1:25" ht="15.75" customHeight="1">
      <c r="A526" s="285"/>
      <c r="B526" s="285"/>
      <c r="C526" s="285"/>
      <c r="D526" s="285"/>
      <c r="E526" s="285"/>
      <c r="F526" s="285"/>
      <c r="G526" s="285"/>
      <c r="H526" s="285"/>
      <c r="I526" s="285"/>
      <c r="J526" s="285"/>
      <c r="K526" s="285"/>
      <c r="L526" s="285"/>
      <c r="M526" s="285"/>
      <c r="N526" s="285"/>
      <c r="O526" s="285"/>
      <c r="P526" s="285"/>
      <c r="Q526" s="285"/>
      <c r="R526" s="285"/>
      <c r="S526" s="285"/>
      <c r="T526" s="285"/>
      <c r="U526" s="285"/>
      <c r="V526" s="285"/>
      <c r="W526" s="285"/>
      <c r="X526" s="285"/>
      <c r="Y526" s="285"/>
    </row>
    <row r="527" spans="1:25" ht="15.75" customHeight="1">
      <c r="A527" s="285"/>
      <c r="B527" s="285"/>
      <c r="C527" s="285"/>
      <c r="D527" s="285"/>
      <c r="E527" s="285"/>
      <c r="F527" s="285"/>
      <c r="G527" s="285"/>
      <c r="H527" s="285"/>
      <c r="I527" s="285"/>
      <c r="J527" s="285"/>
      <c r="K527" s="285"/>
      <c r="L527" s="285"/>
      <c r="M527" s="285"/>
      <c r="N527" s="285"/>
      <c r="O527" s="285"/>
      <c r="P527" s="285"/>
      <c r="Q527" s="285"/>
      <c r="R527" s="285"/>
      <c r="S527" s="285"/>
      <c r="T527" s="285"/>
      <c r="U527" s="285"/>
      <c r="V527" s="285"/>
      <c r="W527" s="285"/>
      <c r="X527" s="285"/>
      <c r="Y527" s="285"/>
    </row>
    <row r="528" spans="1:25" ht="15.75" customHeight="1">
      <c r="A528" s="285"/>
      <c r="B528" s="285"/>
      <c r="C528" s="285"/>
      <c r="D528" s="285"/>
      <c r="E528" s="285"/>
      <c r="F528" s="285"/>
      <c r="G528" s="285"/>
      <c r="H528" s="285"/>
      <c r="I528" s="285"/>
      <c r="J528" s="285"/>
      <c r="K528" s="285"/>
      <c r="L528" s="285"/>
      <c r="M528" s="285"/>
      <c r="N528" s="285"/>
      <c r="O528" s="285"/>
      <c r="P528" s="285"/>
      <c r="Q528" s="285"/>
      <c r="R528" s="285"/>
      <c r="S528" s="285"/>
      <c r="T528" s="285"/>
      <c r="U528" s="285"/>
      <c r="V528" s="285"/>
      <c r="W528" s="285"/>
      <c r="X528" s="285"/>
      <c r="Y528" s="285"/>
    </row>
    <row r="529" spans="1:25" ht="15.75" customHeight="1">
      <c r="A529" s="285"/>
      <c r="B529" s="285"/>
      <c r="C529" s="285"/>
      <c r="D529" s="285"/>
      <c r="E529" s="285"/>
      <c r="F529" s="285"/>
      <c r="G529" s="285"/>
      <c r="H529" s="285"/>
      <c r="I529" s="285"/>
      <c r="J529" s="285"/>
      <c r="K529" s="285"/>
      <c r="L529" s="285"/>
      <c r="M529" s="285"/>
      <c r="N529" s="285"/>
      <c r="O529" s="285"/>
      <c r="P529" s="285"/>
      <c r="Q529" s="285"/>
      <c r="R529" s="285"/>
      <c r="S529" s="285"/>
      <c r="T529" s="285"/>
      <c r="U529" s="285"/>
      <c r="V529" s="285"/>
      <c r="W529" s="285"/>
      <c r="X529" s="285"/>
      <c r="Y529" s="285"/>
    </row>
    <row r="530" spans="1:25" ht="15.75" customHeight="1">
      <c r="A530" s="285"/>
      <c r="B530" s="285"/>
      <c r="C530" s="285"/>
      <c r="D530" s="285"/>
      <c r="E530" s="285"/>
      <c r="F530" s="285"/>
      <c r="G530" s="285"/>
      <c r="H530" s="285"/>
      <c r="I530" s="285"/>
      <c r="J530" s="285"/>
      <c r="K530" s="285"/>
      <c r="L530" s="285"/>
      <c r="M530" s="285"/>
      <c r="N530" s="285"/>
      <c r="O530" s="285"/>
      <c r="P530" s="285"/>
      <c r="Q530" s="285"/>
      <c r="R530" s="285"/>
      <c r="S530" s="285"/>
      <c r="T530" s="285"/>
      <c r="U530" s="285"/>
      <c r="V530" s="285"/>
      <c r="W530" s="285"/>
      <c r="X530" s="285"/>
      <c r="Y530" s="285"/>
    </row>
    <row r="531" spans="1:25" ht="15.75" customHeight="1">
      <c r="A531" s="285"/>
      <c r="B531" s="285"/>
      <c r="C531" s="285"/>
      <c r="D531" s="285"/>
      <c r="E531" s="285"/>
      <c r="F531" s="285"/>
      <c r="G531" s="285"/>
      <c r="H531" s="285"/>
      <c r="I531" s="285"/>
      <c r="J531" s="285"/>
      <c r="K531" s="285"/>
      <c r="L531" s="285"/>
      <c r="M531" s="285"/>
      <c r="N531" s="285"/>
      <c r="O531" s="285"/>
      <c r="P531" s="285"/>
      <c r="Q531" s="285"/>
      <c r="R531" s="285"/>
      <c r="S531" s="285"/>
      <c r="T531" s="285"/>
      <c r="U531" s="285"/>
      <c r="V531" s="285"/>
      <c r="W531" s="285"/>
      <c r="X531" s="285"/>
      <c r="Y531" s="285"/>
    </row>
    <row r="532" spans="1:25" ht="15.75" customHeight="1">
      <c r="A532" s="285"/>
      <c r="B532" s="285"/>
      <c r="C532" s="285"/>
      <c r="D532" s="285"/>
      <c r="E532" s="285"/>
      <c r="F532" s="285"/>
      <c r="G532" s="285"/>
      <c r="H532" s="285"/>
      <c r="I532" s="285"/>
      <c r="J532" s="285"/>
      <c r="K532" s="285"/>
      <c r="L532" s="285"/>
      <c r="M532" s="285"/>
      <c r="N532" s="285"/>
      <c r="O532" s="285"/>
      <c r="P532" s="285"/>
      <c r="Q532" s="285"/>
      <c r="R532" s="285"/>
      <c r="S532" s="285"/>
      <c r="T532" s="285"/>
      <c r="U532" s="285"/>
      <c r="V532" s="285"/>
      <c r="W532" s="285"/>
      <c r="X532" s="285"/>
      <c r="Y532" s="285"/>
    </row>
    <row r="533" spans="1:25" ht="15.75" customHeight="1">
      <c r="A533" s="285"/>
      <c r="B533" s="285"/>
      <c r="C533" s="285"/>
      <c r="D533" s="285"/>
      <c r="E533" s="285"/>
      <c r="F533" s="285"/>
      <c r="G533" s="285"/>
      <c r="H533" s="285"/>
      <c r="I533" s="285"/>
      <c r="J533" s="285"/>
      <c r="K533" s="285"/>
      <c r="L533" s="285"/>
      <c r="M533" s="285"/>
      <c r="N533" s="285"/>
      <c r="O533" s="285"/>
      <c r="P533" s="285"/>
      <c r="Q533" s="285"/>
      <c r="R533" s="285"/>
      <c r="S533" s="285"/>
      <c r="T533" s="285"/>
      <c r="U533" s="285"/>
      <c r="V533" s="285"/>
      <c r="W533" s="285"/>
      <c r="X533" s="285"/>
      <c r="Y533" s="285"/>
    </row>
    <row r="534" spans="1:25" ht="15.75" customHeight="1">
      <c r="A534" s="285"/>
      <c r="B534" s="285"/>
      <c r="C534" s="285"/>
      <c r="D534" s="285"/>
      <c r="E534" s="285"/>
      <c r="F534" s="285"/>
      <c r="G534" s="285"/>
      <c r="H534" s="285"/>
      <c r="I534" s="285"/>
      <c r="J534" s="285"/>
      <c r="K534" s="285"/>
      <c r="L534" s="285"/>
      <c r="M534" s="285"/>
      <c r="N534" s="285"/>
      <c r="O534" s="285"/>
      <c r="P534" s="285"/>
      <c r="Q534" s="285"/>
      <c r="R534" s="285"/>
      <c r="S534" s="285"/>
      <c r="T534" s="285"/>
      <c r="U534" s="285"/>
      <c r="V534" s="285"/>
      <c r="W534" s="285"/>
      <c r="X534" s="285"/>
      <c r="Y534" s="285"/>
    </row>
    <row r="535" spans="1:25" ht="15.75" customHeight="1">
      <c r="A535" s="285"/>
      <c r="B535" s="285"/>
      <c r="C535" s="285"/>
      <c r="D535" s="285"/>
      <c r="E535" s="285"/>
      <c r="F535" s="285"/>
      <c r="G535" s="285"/>
      <c r="H535" s="285"/>
      <c r="I535" s="285"/>
      <c r="J535" s="285"/>
      <c r="K535" s="285"/>
      <c r="L535" s="285"/>
      <c r="M535" s="285"/>
      <c r="N535" s="285"/>
      <c r="O535" s="285"/>
      <c r="P535" s="285"/>
      <c r="Q535" s="285"/>
      <c r="R535" s="285"/>
      <c r="S535" s="285"/>
      <c r="T535" s="285"/>
      <c r="U535" s="285"/>
      <c r="V535" s="285"/>
      <c r="W535" s="285"/>
      <c r="X535" s="285"/>
      <c r="Y535" s="285"/>
    </row>
    <row r="536" spans="1:25" ht="15.75" customHeight="1">
      <c r="A536" s="285"/>
      <c r="B536" s="285"/>
      <c r="C536" s="285"/>
      <c r="D536" s="285"/>
      <c r="E536" s="285"/>
      <c r="F536" s="285"/>
      <c r="G536" s="285"/>
      <c r="H536" s="285"/>
      <c r="I536" s="285"/>
      <c r="J536" s="285"/>
      <c r="K536" s="285"/>
      <c r="L536" s="285"/>
      <c r="M536" s="285"/>
      <c r="N536" s="285"/>
      <c r="O536" s="285"/>
      <c r="P536" s="285"/>
      <c r="Q536" s="285"/>
      <c r="R536" s="285"/>
      <c r="S536" s="285"/>
      <c r="T536" s="285"/>
      <c r="U536" s="285"/>
      <c r="V536" s="285"/>
      <c r="W536" s="285"/>
      <c r="X536" s="285"/>
      <c r="Y536" s="285"/>
    </row>
    <row r="537" spans="1:25" ht="15.75" customHeight="1">
      <c r="A537" s="285"/>
      <c r="B537" s="285"/>
      <c r="C537" s="285"/>
      <c r="D537" s="285"/>
      <c r="E537" s="285"/>
      <c r="F537" s="285"/>
      <c r="G537" s="285"/>
      <c r="H537" s="285"/>
      <c r="I537" s="285"/>
      <c r="J537" s="285"/>
      <c r="K537" s="285"/>
      <c r="L537" s="285"/>
      <c r="M537" s="285"/>
      <c r="N537" s="285"/>
      <c r="O537" s="285"/>
      <c r="P537" s="285"/>
      <c r="Q537" s="285"/>
      <c r="R537" s="285"/>
      <c r="S537" s="285"/>
      <c r="T537" s="285"/>
      <c r="U537" s="285"/>
      <c r="V537" s="285"/>
      <c r="W537" s="285"/>
      <c r="X537" s="285"/>
      <c r="Y537" s="285"/>
    </row>
    <row r="538" spans="1:25" ht="15.75" customHeight="1">
      <c r="A538" s="285"/>
      <c r="B538" s="285"/>
      <c r="C538" s="285"/>
      <c r="D538" s="285"/>
      <c r="E538" s="285"/>
      <c r="F538" s="285"/>
      <c r="G538" s="285"/>
      <c r="H538" s="285"/>
      <c r="I538" s="285"/>
      <c r="J538" s="285"/>
      <c r="K538" s="285"/>
      <c r="L538" s="285"/>
      <c r="M538" s="285"/>
      <c r="N538" s="285"/>
      <c r="O538" s="285"/>
      <c r="P538" s="285"/>
      <c r="Q538" s="285"/>
      <c r="R538" s="285"/>
      <c r="S538" s="285"/>
      <c r="T538" s="285"/>
      <c r="U538" s="285"/>
      <c r="V538" s="285"/>
      <c r="W538" s="285"/>
      <c r="X538" s="285"/>
      <c r="Y538" s="285"/>
    </row>
    <row r="539" spans="1:25" ht="15.75" customHeight="1">
      <c r="A539" s="285"/>
      <c r="B539" s="285"/>
      <c r="C539" s="285"/>
      <c r="D539" s="285"/>
      <c r="E539" s="285"/>
      <c r="F539" s="285"/>
      <c r="G539" s="285"/>
      <c r="H539" s="285"/>
      <c r="I539" s="285"/>
      <c r="J539" s="285"/>
      <c r="K539" s="285"/>
      <c r="L539" s="285"/>
      <c r="M539" s="285"/>
      <c r="N539" s="285"/>
      <c r="O539" s="285"/>
      <c r="P539" s="285"/>
      <c r="Q539" s="285"/>
      <c r="R539" s="285"/>
      <c r="S539" s="285"/>
      <c r="T539" s="285"/>
      <c r="U539" s="285"/>
      <c r="V539" s="285"/>
      <c r="W539" s="285"/>
      <c r="X539" s="285"/>
      <c r="Y539" s="285"/>
    </row>
    <row r="540" spans="1:25" ht="15.75" customHeight="1">
      <c r="A540" s="285"/>
      <c r="B540" s="285"/>
      <c r="C540" s="285"/>
      <c r="D540" s="285"/>
      <c r="E540" s="285"/>
      <c r="F540" s="285"/>
      <c r="G540" s="285"/>
      <c r="H540" s="285"/>
      <c r="I540" s="285"/>
      <c r="J540" s="285"/>
      <c r="K540" s="285"/>
      <c r="L540" s="285"/>
      <c r="M540" s="285"/>
      <c r="N540" s="285"/>
      <c r="O540" s="285"/>
      <c r="P540" s="285"/>
      <c r="Q540" s="285"/>
      <c r="R540" s="285"/>
      <c r="S540" s="285"/>
      <c r="T540" s="285"/>
      <c r="U540" s="285"/>
      <c r="V540" s="285"/>
      <c r="W540" s="285"/>
      <c r="X540" s="285"/>
      <c r="Y540" s="285"/>
    </row>
    <row r="541" spans="1:25" ht="15.75" customHeight="1">
      <c r="A541" s="285"/>
      <c r="B541" s="285"/>
      <c r="C541" s="285"/>
      <c r="D541" s="285"/>
      <c r="E541" s="285"/>
      <c r="F541" s="285"/>
      <c r="G541" s="285"/>
      <c r="H541" s="285"/>
      <c r="I541" s="285"/>
      <c r="J541" s="285"/>
      <c r="K541" s="285"/>
      <c r="L541" s="285"/>
      <c r="M541" s="285"/>
      <c r="N541" s="285"/>
      <c r="O541" s="285"/>
      <c r="P541" s="285"/>
      <c r="Q541" s="285"/>
      <c r="R541" s="285"/>
      <c r="S541" s="285"/>
      <c r="T541" s="285"/>
      <c r="U541" s="285"/>
      <c r="V541" s="285"/>
      <c r="W541" s="285"/>
      <c r="X541" s="285"/>
      <c r="Y541" s="285"/>
    </row>
    <row r="542" spans="1:25" ht="15.75" customHeight="1">
      <c r="A542" s="285"/>
      <c r="B542" s="285"/>
      <c r="C542" s="285"/>
      <c r="D542" s="285"/>
      <c r="E542" s="285"/>
      <c r="F542" s="285"/>
      <c r="G542" s="285"/>
      <c r="H542" s="285"/>
      <c r="I542" s="285"/>
      <c r="J542" s="285"/>
      <c r="K542" s="285"/>
      <c r="L542" s="285"/>
      <c r="M542" s="285"/>
      <c r="N542" s="285"/>
      <c r="O542" s="285"/>
      <c r="P542" s="285"/>
      <c r="Q542" s="285"/>
      <c r="R542" s="285"/>
      <c r="S542" s="285"/>
      <c r="T542" s="285"/>
      <c r="U542" s="285"/>
      <c r="V542" s="285"/>
      <c r="W542" s="285"/>
      <c r="X542" s="285"/>
      <c r="Y542" s="285"/>
    </row>
    <row r="543" spans="1:25" ht="15.75" customHeight="1">
      <c r="A543" s="285"/>
      <c r="B543" s="285"/>
      <c r="C543" s="285"/>
      <c r="D543" s="285"/>
      <c r="E543" s="285"/>
      <c r="F543" s="285"/>
      <c r="G543" s="285"/>
      <c r="H543" s="285"/>
      <c r="I543" s="285"/>
      <c r="J543" s="285"/>
      <c r="K543" s="285"/>
      <c r="L543" s="285"/>
      <c r="M543" s="285"/>
      <c r="N543" s="285"/>
      <c r="O543" s="285"/>
      <c r="P543" s="285"/>
      <c r="Q543" s="285"/>
      <c r="R543" s="285"/>
      <c r="S543" s="285"/>
      <c r="T543" s="285"/>
      <c r="U543" s="285"/>
      <c r="V543" s="285"/>
      <c r="W543" s="285"/>
      <c r="X543" s="285"/>
      <c r="Y543" s="285"/>
    </row>
    <row r="544" spans="1:25" ht="15.75" customHeight="1">
      <c r="A544" s="285"/>
      <c r="B544" s="285"/>
      <c r="C544" s="285"/>
      <c r="D544" s="285"/>
      <c r="E544" s="285"/>
      <c r="F544" s="285"/>
      <c r="G544" s="285"/>
      <c r="H544" s="285"/>
      <c r="I544" s="285"/>
      <c r="J544" s="285"/>
      <c r="K544" s="285"/>
      <c r="L544" s="285"/>
      <c r="M544" s="285"/>
      <c r="N544" s="285"/>
      <c r="O544" s="285"/>
      <c r="P544" s="285"/>
      <c r="Q544" s="285"/>
      <c r="R544" s="285"/>
      <c r="S544" s="285"/>
      <c r="T544" s="285"/>
      <c r="U544" s="285"/>
      <c r="V544" s="285"/>
      <c r="W544" s="285"/>
      <c r="X544" s="285"/>
      <c r="Y544" s="285"/>
    </row>
    <row r="545" spans="1:25" ht="15.75" customHeight="1">
      <c r="A545" s="285"/>
      <c r="B545" s="285"/>
      <c r="C545" s="285"/>
      <c r="D545" s="285"/>
      <c r="E545" s="285"/>
      <c r="F545" s="285"/>
      <c r="G545" s="285"/>
      <c r="H545" s="285"/>
      <c r="I545" s="285"/>
      <c r="J545" s="285"/>
      <c r="K545" s="285"/>
      <c r="L545" s="285"/>
      <c r="M545" s="285"/>
      <c r="N545" s="285"/>
      <c r="O545" s="285"/>
      <c r="P545" s="285"/>
      <c r="Q545" s="285"/>
      <c r="R545" s="285"/>
      <c r="S545" s="285"/>
      <c r="T545" s="285"/>
      <c r="U545" s="285"/>
      <c r="V545" s="285"/>
      <c r="W545" s="285"/>
      <c r="X545" s="285"/>
      <c r="Y545" s="285"/>
    </row>
    <row r="546" spans="1:25" ht="15.75" customHeight="1">
      <c r="A546" s="285"/>
      <c r="B546" s="285"/>
      <c r="C546" s="285"/>
      <c r="D546" s="285"/>
      <c r="E546" s="285"/>
      <c r="F546" s="285"/>
      <c r="G546" s="285"/>
      <c r="H546" s="285"/>
      <c r="I546" s="285"/>
      <c r="J546" s="285"/>
      <c r="K546" s="285"/>
      <c r="L546" s="285"/>
      <c r="M546" s="285"/>
      <c r="N546" s="285"/>
      <c r="O546" s="285"/>
      <c r="P546" s="285"/>
      <c r="Q546" s="285"/>
      <c r="R546" s="285"/>
      <c r="S546" s="285"/>
      <c r="T546" s="285"/>
      <c r="U546" s="285"/>
      <c r="V546" s="285"/>
      <c r="W546" s="285"/>
      <c r="X546" s="285"/>
      <c r="Y546" s="285"/>
    </row>
    <row r="547" spans="1:25" ht="15.75" customHeight="1">
      <c r="A547" s="285"/>
      <c r="B547" s="285"/>
      <c r="C547" s="285"/>
      <c r="D547" s="285"/>
      <c r="E547" s="285"/>
      <c r="F547" s="285"/>
      <c r="G547" s="285"/>
      <c r="H547" s="285"/>
      <c r="I547" s="285"/>
      <c r="J547" s="285"/>
      <c r="K547" s="285"/>
      <c r="L547" s="285"/>
      <c r="M547" s="285"/>
      <c r="N547" s="285"/>
      <c r="O547" s="285"/>
      <c r="P547" s="285"/>
      <c r="Q547" s="285"/>
      <c r="R547" s="285"/>
      <c r="S547" s="285"/>
      <c r="T547" s="285"/>
      <c r="U547" s="285"/>
      <c r="V547" s="285"/>
      <c r="W547" s="285"/>
      <c r="X547" s="285"/>
      <c r="Y547" s="285"/>
    </row>
    <row r="548" spans="1:25" ht="15.75" customHeight="1">
      <c r="A548" s="285"/>
      <c r="B548" s="285"/>
      <c r="C548" s="285"/>
      <c r="D548" s="285"/>
      <c r="E548" s="285"/>
      <c r="F548" s="285"/>
      <c r="G548" s="285"/>
      <c r="H548" s="285"/>
      <c r="I548" s="285"/>
      <c r="J548" s="285"/>
      <c r="K548" s="285"/>
      <c r="L548" s="285"/>
      <c r="M548" s="285"/>
      <c r="N548" s="285"/>
      <c r="O548" s="285"/>
      <c r="P548" s="285"/>
      <c r="Q548" s="285"/>
      <c r="R548" s="285"/>
      <c r="S548" s="285"/>
      <c r="T548" s="285"/>
      <c r="U548" s="285"/>
      <c r="V548" s="285"/>
      <c r="W548" s="285"/>
      <c r="X548" s="285"/>
      <c r="Y548" s="285"/>
    </row>
    <row r="549" spans="1:25" ht="15.75" customHeight="1">
      <c r="A549" s="285"/>
      <c r="B549" s="285"/>
      <c r="C549" s="285"/>
      <c r="D549" s="285"/>
      <c r="E549" s="285"/>
      <c r="F549" s="285"/>
      <c r="G549" s="285"/>
      <c r="H549" s="285"/>
      <c r="I549" s="285"/>
      <c r="J549" s="285"/>
      <c r="K549" s="285"/>
      <c r="L549" s="285"/>
      <c r="M549" s="285"/>
      <c r="N549" s="285"/>
      <c r="O549" s="285"/>
      <c r="P549" s="285"/>
      <c r="Q549" s="285"/>
      <c r="R549" s="285"/>
      <c r="S549" s="285"/>
      <c r="T549" s="285"/>
      <c r="U549" s="285"/>
      <c r="V549" s="285"/>
      <c r="W549" s="285"/>
      <c r="X549" s="285"/>
      <c r="Y549" s="285"/>
    </row>
    <row r="550" spans="1:25" ht="15.75" customHeight="1">
      <c r="A550" s="285"/>
      <c r="B550" s="285"/>
      <c r="C550" s="285"/>
      <c r="D550" s="285"/>
      <c r="E550" s="285"/>
      <c r="F550" s="285"/>
      <c r="G550" s="285"/>
      <c r="H550" s="285"/>
      <c r="I550" s="285"/>
      <c r="J550" s="285"/>
      <c r="K550" s="285"/>
      <c r="L550" s="285"/>
      <c r="M550" s="285"/>
      <c r="N550" s="285"/>
      <c r="O550" s="285"/>
      <c r="P550" s="285"/>
      <c r="Q550" s="285"/>
      <c r="R550" s="285"/>
      <c r="S550" s="285"/>
      <c r="T550" s="285"/>
      <c r="U550" s="285"/>
      <c r="V550" s="285"/>
      <c r="W550" s="285"/>
      <c r="X550" s="285"/>
      <c r="Y550" s="285"/>
    </row>
    <row r="551" spans="1:25" ht="15.75" customHeight="1">
      <c r="A551" s="285"/>
      <c r="B551" s="285"/>
      <c r="C551" s="285"/>
      <c r="D551" s="285"/>
      <c r="E551" s="285"/>
      <c r="F551" s="285"/>
      <c r="G551" s="285"/>
      <c r="H551" s="285"/>
      <c r="I551" s="285"/>
      <c r="J551" s="285"/>
      <c r="K551" s="285"/>
      <c r="L551" s="285"/>
      <c r="M551" s="285"/>
      <c r="N551" s="285"/>
      <c r="O551" s="285"/>
      <c r="P551" s="285"/>
      <c r="Q551" s="285"/>
      <c r="R551" s="285"/>
      <c r="S551" s="285"/>
      <c r="T551" s="285"/>
      <c r="U551" s="285"/>
      <c r="V551" s="285"/>
      <c r="W551" s="285"/>
      <c r="X551" s="285"/>
      <c r="Y551" s="285"/>
    </row>
    <row r="552" spans="1:25" ht="15.75" customHeight="1">
      <c r="A552" s="285"/>
      <c r="B552" s="285"/>
      <c r="C552" s="285"/>
      <c r="D552" s="285"/>
      <c r="E552" s="285"/>
      <c r="F552" s="285"/>
      <c r="G552" s="285"/>
      <c r="H552" s="285"/>
      <c r="I552" s="285"/>
      <c r="J552" s="285"/>
      <c r="K552" s="285"/>
      <c r="L552" s="285"/>
      <c r="M552" s="285"/>
      <c r="N552" s="285"/>
      <c r="O552" s="285"/>
      <c r="P552" s="285"/>
      <c r="Q552" s="285"/>
      <c r="R552" s="285"/>
      <c r="S552" s="285"/>
      <c r="T552" s="285"/>
      <c r="U552" s="285"/>
      <c r="V552" s="285"/>
      <c r="W552" s="285"/>
      <c r="X552" s="285"/>
      <c r="Y552" s="285"/>
    </row>
    <row r="553" spans="1:25" ht="15.75" customHeight="1">
      <c r="A553" s="285"/>
      <c r="B553" s="285"/>
      <c r="C553" s="285"/>
      <c r="D553" s="285"/>
      <c r="E553" s="285"/>
      <c r="F553" s="285"/>
      <c r="G553" s="285"/>
      <c r="H553" s="285"/>
      <c r="I553" s="285"/>
      <c r="J553" s="285"/>
      <c r="K553" s="285"/>
      <c r="L553" s="285"/>
      <c r="M553" s="285"/>
      <c r="N553" s="285"/>
      <c r="O553" s="285"/>
      <c r="P553" s="285"/>
      <c r="Q553" s="285"/>
      <c r="R553" s="285"/>
      <c r="S553" s="285"/>
      <c r="T553" s="285"/>
      <c r="U553" s="285"/>
      <c r="V553" s="285"/>
      <c r="W553" s="285"/>
      <c r="X553" s="285"/>
      <c r="Y553" s="285"/>
    </row>
    <row r="554" spans="1:25" ht="15.75" customHeight="1">
      <c r="A554" s="285"/>
      <c r="B554" s="285"/>
      <c r="C554" s="285"/>
      <c r="D554" s="285"/>
      <c r="E554" s="285"/>
      <c r="F554" s="285"/>
      <c r="G554" s="285"/>
      <c r="H554" s="285"/>
      <c r="I554" s="285"/>
      <c r="J554" s="285"/>
      <c r="K554" s="285"/>
      <c r="L554" s="285"/>
      <c r="M554" s="285"/>
      <c r="N554" s="285"/>
      <c r="O554" s="285"/>
      <c r="P554" s="285"/>
      <c r="Q554" s="285"/>
      <c r="R554" s="285"/>
      <c r="S554" s="285"/>
      <c r="T554" s="285"/>
      <c r="U554" s="285"/>
      <c r="V554" s="285"/>
      <c r="W554" s="285"/>
      <c r="X554" s="285"/>
      <c r="Y554" s="285"/>
    </row>
    <row r="555" spans="1:25" ht="15.75" customHeight="1">
      <c r="A555" s="285"/>
      <c r="B555" s="285"/>
      <c r="C555" s="285"/>
      <c r="D555" s="285"/>
      <c r="E555" s="285"/>
      <c r="F555" s="285"/>
      <c r="G555" s="285"/>
      <c r="H555" s="285"/>
      <c r="I555" s="285"/>
      <c r="J555" s="285"/>
      <c r="K555" s="285"/>
      <c r="L555" s="285"/>
      <c r="M555" s="285"/>
      <c r="N555" s="285"/>
      <c r="O555" s="285"/>
      <c r="P555" s="285"/>
      <c r="Q555" s="285"/>
      <c r="R555" s="285"/>
      <c r="S555" s="285"/>
      <c r="T555" s="285"/>
      <c r="U555" s="285"/>
      <c r="V555" s="285"/>
      <c r="W555" s="285"/>
      <c r="X555" s="285"/>
      <c r="Y555" s="285"/>
    </row>
    <row r="556" spans="1:25" ht="15.75" customHeight="1">
      <c r="A556" s="285"/>
      <c r="B556" s="285"/>
      <c r="C556" s="285"/>
      <c r="D556" s="285"/>
      <c r="E556" s="285"/>
      <c r="F556" s="285"/>
      <c r="G556" s="285"/>
      <c r="H556" s="285"/>
      <c r="I556" s="285"/>
      <c r="J556" s="285"/>
      <c r="K556" s="285"/>
      <c r="L556" s="285"/>
      <c r="M556" s="285"/>
      <c r="N556" s="285"/>
      <c r="O556" s="285"/>
      <c r="P556" s="285"/>
      <c r="Q556" s="285"/>
      <c r="R556" s="285"/>
      <c r="S556" s="285"/>
      <c r="T556" s="285"/>
      <c r="U556" s="285"/>
      <c r="V556" s="285"/>
      <c r="W556" s="285"/>
      <c r="X556" s="285"/>
      <c r="Y556" s="285"/>
    </row>
    <row r="557" spans="1:25" ht="15.75" customHeight="1">
      <c r="A557" s="285"/>
      <c r="B557" s="285"/>
      <c r="C557" s="285"/>
      <c r="D557" s="285"/>
      <c r="E557" s="285"/>
      <c r="F557" s="285"/>
      <c r="G557" s="285"/>
      <c r="H557" s="285"/>
      <c r="I557" s="285"/>
      <c r="J557" s="285"/>
      <c r="K557" s="285"/>
      <c r="L557" s="285"/>
      <c r="M557" s="285"/>
      <c r="N557" s="285"/>
      <c r="O557" s="285"/>
      <c r="P557" s="285"/>
      <c r="Q557" s="285"/>
      <c r="R557" s="285"/>
      <c r="S557" s="285"/>
      <c r="T557" s="285"/>
      <c r="U557" s="285"/>
      <c r="V557" s="285"/>
      <c r="W557" s="285"/>
      <c r="X557" s="285"/>
      <c r="Y557" s="285"/>
    </row>
    <row r="558" spans="1:25" ht="15.75" customHeight="1">
      <c r="A558" s="285"/>
      <c r="B558" s="285"/>
      <c r="C558" s="285"/>
      <c r="D558" s="285"/>
      <c r="E558" s="285"/>
      <c r="F558" s="285"/>
      <c r="G558" s="285"/>
      <c r="H558" s="285"/>
      <c r="I558" s="285"/>
      <c r="J558" s="285"/>
      <c r="K558" s="285"/>
      <c r="L558" s="285"/>
      <c r="M558" s="285"/>
      <c r="N558" s="285"/>
      <c r="O558" s="285"/>
      <c r="P558" s="285"/>
      <c r="Q558" s="285"/>
      <c r="R558" s="285"/>
      <c r="S558" s="285"/>
      <c r="T558" s="285"/>
      <c r="U558" s="285"/>
      <c r="V558" s="285"/>
      <c r="W558" s="285"/>
      <c r="X558" s="285"/>
      <c r="Y558" s="285"/>
    </row>
    <row r="559" spans="1:25" ht="15.75" customHeight="1">
      <c r="A559" s="285"/>
      <c r="B559" s="285"/>
      <c r="C559" s="285"/>
      <c r="D559" s="285"/>
      <c r="E559" s="285"/>
      <c r="F559" s="285"/>
      <c r="G559" s="285"/>
      <c r="H559" s="285"/>
      <c r="I559" s="285"/>
      <c r="J559" s="285"/>
      <c r="K559" s="285"/>
      <c r="L559" s="285"/>
      <c r="M559" s="285"/>
      <c r="N559" s="285"/>
      <c r="O559" s="285"/>
      <c r="P559" s="285"/>
      <c r="Q559" s="285"/>
      <c r="R559" s="285"/>
      <c r="S559" s="285"/>
      <c r="T559" s="285"/>
      <c r="U559" s="285"/>
      <c r="V559" s="285"/>
      <c r="W559" s="285"/>
      <c r="X559" s="285"/>
      <c r="Y559" s="285"/>
    </row>
    <row r="560" spans="1:25" ht="15.75" customHeight="1">
      <c r="A560" s="285"/>
      <c r="B560" s="285"/>
      <c r="C560" s="285"/>
      <c r="D560" s="285"/>
      <c r="E560" s="285"/>
      <c r="F560" s="285"/>
      <c r="G560" s="285"/>
      <c r="H560" s="285"/>
      <c r="I560" s="285"/>
      <c r="J560" s="285"/>
      <c r="K560" s="285"/>
      <c r="L560" s="285"/>
      <c r="M560" s="285"/>
      <c r="N560" s="285"/>
      <c r="O560" s="285"/>
      <c r="P560" s="285"/>
      <c r="Q560" s="285"/>
      <c r="R560" s="285"/>
      <c r="S560" s="285"/>
      <c r="T560" s="285"/>
      <c r="U560" s="285"/>
      <c r="V560" s="285"/>
      <c r="W560" s="285"/>
      <c r="X560" s="285"/>
      <c r="Y560" s="285"/>
    </row>
    <row r="561" spans="1:25" ht="15.75" customHeight="1">
      <c r="A561" s="285"/>
      <c r="B561" s="285"/>
      <c r="C561" s="285"/>
      <c r="D561" s="285"/>
      <c r="E561" s="285"/>
      <c r="F561" s="285"/>
      <c r="G561" s="285"/>
      <c r="H561" s="285"/>
      <c r="I561" s="285"/>
      <c r="J561" s="285"/>
      <c r="K561" s="285"/>
      <c r="L561" s="285"/>
      <c r="M561" s="285"/>
      <c r="N561" s="285"/>
      <c r="O561" s="285"/>
      <c r="P561" s="285"/>
      <c r="Q561" s="285"/>
      <c r="R561" s="285"/>
      <c r="S561" s="285"/>
      <c r="T561" s="285"/>
      <c r="U561" s="285"/>
      <c r="V561" s="285"/>
      <c r="W561" s="285"/>
      <c r="X561" s="285"/>
      <c r="Y561" s="285"/>
    </row>
    <row r="562" spans="1:25" ht="15.75" customHeight="1">
      <c r="A562" s="285"/>
      <c r="B562" s="285"/>
      <c r="C562" s="285"/>
      <c r="D562" s="285"/>
      <c r="E562" s="285"/>
      <c r="F562" s="285"/>
      <c r="G562" s="285"/>
      <c r="H562" s="285"/>
      <c r="I562" s="285"/>
      <c r="J562" s="285"/>
      <c r="K562" s="285"/>
      <c r="L562" s="285"/>
      <c r="M562" s="285"/>
      <c r="N562" s="285"/>
      <c r="O562" s="285"/>
      <c r="P562" s="285"/>
      <c r="Q562" s="285"/>
      <c r="R562" s="285"/>
      <c r="S562" s="285"/>
      <c r="T562" s="285"/>
      <c r="U562" s="285"/>
      <c r="V562" s="285"/>
      <c r="W562" s="285"/>
      <c r="X562" s="285"/>
      <c r="Y562" s="285"/>
    </row>
    <row r="563" spans="1:25" ht="15.75" customHeight="1">
      <c r="A563" s="285"/>
      <c r="B563" s="285"/>
      <c r="C563" s="285"/>
      <c r="D563" s="285"/>
      <c r="E563" s="285"/>
      <c r="F563" s="285"/>
      <c r="G563" s="285"/>
      <c r="H563" s="285"/>
      <c r="I563" s="285"/>
      <c r="J563" s="285"/>
      <c r="K563" s="285"/>
      <c r="L563" s="285"/>
      <c r="M563" s="285"/>
      <c r="N563" s="285"/>
      <c r="O563" s="285"/>
      <c r="P563" s="285"/>
      <c r="Q563" s="285"/>
      <c r="R563" s="285"/>
      <c r="S563" s="285"/>
      <c r="T563" s="285"/>
      <c r="U563" s="285"/>
      <c r="V563" s="285"/>
      <c r="W563" s="285"/>
      <c r="X563" s="285"/>
      <c r="Y563" s="285"/>
    </row>
    <row r="564" spans="1:25" ht="15.75" customHeight="1">
      <c r="A564" s="285"/>
      <c r="B564" s="285"/>
      <c r="C564" s="285"/>
      <c r="D564" s="285"/>
      <c r="E564" s="285"/>
      <c r="F564" s="285"/>
      <c r="G564" s="285"/>
      <c r="H564" s="285"/>
      <c r="I564" s="285"/>
      <c r="J564" s="285"/>
      <c r="K564" s="285"/>
      <c r="L564" s="285"/>
      <c r="M564" s="285"/>
      <c r="N564" s="285"/>
      <c r="O564" s="285"/>
      <c r="P564" s="285"/>
      <c r="Q564" s="285"/>
      <c r="R564" s="285"/>
      <c r="S564" s="285"/>
      <c r="T564" s="285"/>
      <c r="U564" s="285"/>
      <c r="V564" s="285"/>
      <c r="W564" s="285"/>
      <c r="X564" s="285"/>
      <c r="Y564" s="285"/>
    </row>
    <row r="565" spans="1:25" ht="15.75" customHeight="1">
      <c r="A565" s="285"/>
      <c r="B565" s="285"/>
      <c r="C565" s="285"/>
      <c r="D565" s="285"/>
      <c r="E565" s="285"/>
      <c r="F565" s="285"/>
      <c r="G565" s="285"/>
      <c r="H565" s="285"/>
      <c r="I565" s="285"/>
      <c r="J565" s="285"/>
      <c r="K565" s="285"/>
      <c r="L565" s="285"/>
      <c r="M565" s="285"/>
      <c r="N565" s="285"/>
      <c r="O565" s="285"/>
      <c r="P565" s="285"/>
      <c r="Q565" s="285"/>
      <c r="R565" s="285"/>
      <c r="S565" s="285"/>
      <c r="T565" s="285"/>
      <c r="U565" s="285"/>
      <c r="V565" s="285"/>
      <c r="W565" s="285"/>
      <c r="X565" s="285"/>
      <c r="Y565" s="285"/>
    </row>
    <row r="566" spans="1:25" ht="15.75" customHeight="1">
      <c r="A566" s="285"/>
      <c r="B566" s="285"/>
      <c r="C566" s="285"/>
      <c r="D566" s="285"/>
      <c r="E566" s="285"/>
      <c r="F566" s="285"/>
      <c r="G566" s="285"/>
      <c r="H566" s="285"/>
      <c r="I566" s="285"/>
      <c r="J566" s="285"/>
      <c r="K566" s="285"/>
      <c r="L566" s="285"/>
      <c r="M566" s="285"/>
      <c r="N566" s="285"/>
      <c r="O566" s="285"/>
      <c r="P566" s="285"/>
      <c r="Q566" s="285"/>
      <c r="R566" s="285"/>
      <c r="S566" s="285"/>
      <c r="T566" s="285"/>
      <c r="U566" s="285"/>
      <c r="V566" s="285"/>
      <c r="W566" s="285"/>
      <c r="X566" s="285"/>
      <c r="Y566" s="285"/>
    </row>
    <row r="567" spans="1:25" ht="15.75" customHeight="1">
      <c r="A567" s="285"/>
      <c r="B567" s="285"/>
      <c r="C567" s="285"/>
      <c r="D567" s="285"/>
      <c r="E567" s="285"/>
      <c r="F567" s="285"/>
      <c r="G567" s="285"/>
      <c r="H567" s="285"/>
      <c r="I567" s="285"/>
      <c r="J567" s="285"/>
      <c r="K567" s="285"/>
      <c r="L567" s="285"/>
      <c r="M567" s="285"/>
      <c r="N567" s="285"/>
      <c r="O567" s="285"/>
      <c r="P567" s="285"/>
      <c r="Q567" s="285"/>
      <c r="R567" s="285"/>
      <c r="S567" s="285"/>
      <c r="T567" s="285"/>
      <c r="U567" s="285"/>
      <c r="V567" s="285"/>
      <c r="W567" s="285"/>
      <c r="X567" s="285"/>
      <c r="Y567" s="285"/>
    </row>
    <row r="568" spans="1:25" ht="15.75" customHeight="1">
      <c r="A568" s="285"/>
      <c r="B568" s="285"/>
      <c r="C568" s="285"/>
      <c r="D568" s="285"/>
      <c r="E568" s="285"/>
      <c r="F568" s="285"/>
      <c r="G568" s="285"/>
      <c r="H568" s="285"/>
      <c r="I568" s="285"/>
      <c r="J568" s="285"/>
      <c r="K568" s="285"/>
      <c r="L568" s="285"/>
      <c r="M568" s="285"/>
      <c r="N568" s="285"/>
      <c r="O568" s="285"/>
      <c r="P568" s="285"/>
      <c r="Q568" s="285"/>
      <c r="R568" s="285"/>
      <c r="S568" s="285"/>
      <c r="T568" s="285"/>
      <c r="U568" s="285"/>
      <c r="V568" s="285"/>
      <c r="W568" s="285"/>
      <c r="X568" s="285"/>
      <c r="Y568" s="285"/>
    </row>
    <row r="569" spans="1:25" ht="15.75" customHeight="1">
      <c r="A569" s="285"/>
      <c r="B569" s="285"/>
      <c r="C569" s="285"/>
      <c r="D569" s="285"/>
      <c r="E569" s="285"/>
      <c r="F569" s="285"/>
      <c r="G569" s="285"/>
      <c r="H569" s="285"/>
      <c r="I569" s="285"/>
      <c r="J569" s="285"/>
      <c r="K569" s="285"/>
      <c r="L569" s="285"/>
      <c r="M569" s="285"/>
      <c r="N569" s="285"/>
      <c r="O569" s="285"/>
      <c r="P569" s="285"/>
      <c r="Q569" s="285"/>
      <c r="R569" s="285"/>
      <c r="S569" s="285"/>
      <c r="T569" s="285"/>
      <c r="U569" s="285"/>
      <c r="V569" s="285"/>
      <c r="W569" s="285"/>
      <c r="X569" s="285"/>
      <c r="Y569" s="285"/>
    </row>
    <row r="570" spans="1:25" ht="15.75" customHeight="1">
      <c r="A570" s="285"/>
      <c r="B570" s="285"/>
      <c r="C570" s="285"/>
      <c r="D570" s="285"/>
      <c r="E570" s="285"/>
      <c r="F570" s="285"/>
      <c r="G570" s="285"/>
      <c r="H570" s="285"/>
      <c r="I570" s="285"/>
      <c r="J570" s="285"/>
      <c r="K570" s="285"/>
      <c r="L570" s="285"/>
      <c r="M570" s="285"/>
      <c r="N570" s="285"/>
      <c r="O570" s="285"/>
      <c r="P570" s="285"/>
      <c r="Q570" s="285"/>
      <c r="R570" s="285"/>
      <c r="S570" s="285"/>
      <c r="T570" s="285"/>
      <c r="U570" s="285"/>
      <c r="V570" s="285"/>
      <c r="W570" s="285"/>
      <c r="X570" s="285"/>
      <c r="Y570" s="285"/>
    </row>
    <row r="571" spans="1:25" ht="15.75" customHeight="1">
      <c r="A571" s="285"/>
      <c r="B571" s="285"/>
      <c r="C571" s="285"/>
      <c r="D571" s="285"/>
      <c r="E571" s="285"/>
      <c r="F571" s="285"/>
      <c r="G571" s="285"/>
      <c r="H571" s="285"/>
      <c r="I571" s="285"/>
      <c r="J571" s="285"/>
      <c r="K571" s="285"/>
      <c r="L571" s="285"/>
      <c r="M571" s="285"/>
      <c r="N571" s="285"/>
      <c r="O571" s="285"/>
      <c r="P571" s="285"/>
      <c r="Q571" s="285"/>
      <c r="R571" s="285"/>
      <c r="S571" s="285"/>
      <c r="T571" s="285"/>
      <c r="U571" s="285"/>
      <c r="V571" s="285"/>
      <c r="W571" s="285"/>
      <c r="X571" s="285"/>
      <c r="Y571" s="285"/>
    </row>
    <row r="572" spans="1:25" ht="15.75" customHeight="1">
      <c r="A572" s="285"/>
      <c r="B572" s="285"/>
      <c r="C572" s="285"/>
      <c r="D572" s="285"/>
      <c r="E572" s="285"/>
      <c r="F572" s="285"/>
      <c r="G572" s="285"/>
      <c r="H572" s="285"/>
      <c r="I572" s="285"/>
      <c r="J572" s="285"/>
      <c r="K572" s="285"/>
      <c r="L572" s="285"/>
      <c r="M572" s="285"/>
      <c r="N572" s="285"/>
      <c r="O572" s="285"/>
      <c r="P572" s="285"/>
      <c r="Q572" s="285"/>
      <c r="R572" s="285"/>
      <c r="S572" s="285"/>
      <c r="T572" s="285"/>
      <c r="U572" s="285"/>
      <c r="V572" s="285"/>
      <c r="W572" s="285"/>
      <c r="X572" s="285"/>
      <c r="Y572" s="285"/>
    </row>
    <row r="573" spans="1:25" ht="15.75" customHeight="1">
      <c r="A573" s="285"/>
      <c r="B573" s="285"/>
      <c r="C573" s="285"/>
      <c r="D573" s="285"/>
      <c r="E573" s="285"/>
      <c r="F573" s="285"/>
      <c r="G573" s="285"/>
      <c r="H573" s="285"/>
      <c r="I573" s="285"/>
      <c r="J573" s="285"/>
      <c r="K573" s="285"/>
      <c r="L573" s="285"/>
      <c r="M573" s="285"/>
      <c r="N573" s="285"/>
      <c r="O573" s="285"/>
      <c r="P573" s="285"/>
      <c r="Q573" s="285"/>
      <c r="R573" s="285"/>
      <c r="S573" s="285"/>
      <c r="T573" s="285"/>
      <c r="U573" s="285"/>
      <c r="V573" s="285"/>
      <c r="W573" s="285"/>
      <c r="X573" s="285"/>
      <c r="Y573" s="285"/>
    </row>
    <row r="574" spans="1:25" ht="15.75" customHeight="1">
      <c r="A574" s="285"/>
      <c r="B574" s="285"/>
      <c r="C574" s="285"/>
      <c r="D574" s="285"/>
      <c r="E574" s="285"/>
      <c r="F574" s="285"/>
      <c r="G574" s="285"/>
      <c r="H574" s="285"/>
      <c r="I574" s="285"/>
      <c r="J574" s="285"/>
      <c r="K574" s="285"/>
      <c r="L574" s="285"/>
      <c r="M574" s="285"/>
      <c r="N574" s="285"/>
      <c r="O574" s="285"/>
      <c r="P574" s="285"/>
      <c r="Q574" s="285"/>
      <c r="R574" s="285"/>
      <c r="S574" s="285"/>
      <c r="T574" s="285"/>
      <c r="U574" s="285"/>
      <c r="V574" s="285"/>
      <c r="W574" s="285"/>
      <c r="X574" s="285"/>
      <c r="Y574" s="285"/>
    </row>
    <row r="575" spans="1:25" ht="15.75" customHeight="1">
      <c r="A575" s="285"/>
      <c r="B575" s="285"/>
      <c r="C575" s="285"/>
      <c r="D575" s="285"/>
      <c r="E575" s="285"/>
      <c r="F575" s="285"/>
      <c r="G575" s="285"/>
      <c r="H575" s="285"/>
      <c r="I575" s="285"/>
      <c r="J575" s="285"/>
      <c r="K575" s="285"/>
      <c r="L575" s="285"/>
      <c r="M575" s="285"/>
      <c r="N575" s="285"/>
      <c r="O575" s="285"/>
      <c r="P575" s="285"/>
      <c r="Q575" s="285"/>
      <c r="R575" s="285"/>
      <c r="S575" s="285"/>
      <c r="T575" s="285"/>
      <c r="U575" s="285"/>
      <c r="V575" s="285"/>
      <c r="W575" s="285"/>
      <c r="X575" s="285"/>
      <c r="Y575" s="285"/>
    </row>
    <row r="576" spans="1:25" ht="15.75" customHeight="1">
      <c r="A576" s="285"/>
      <c r="B576" s="285"/>
      <c r="C576" s="285"/>
      <c r="D576" s="285"/>
      <c r="E576" s="285"/>
      <c r="F576" s="285"/>
      <c r="G576" s="285"/>
      <c r="H576" s="285"/>
      <c r="I576" s="285"/>
      <c r="J576" s="285"/>
      <c r="K576" s="285"/>
      <c r="L576" s="285"/>
      <c r="M576" s="285"/>
      <c r="N576" s="285"/>
      <c r="O576" s="285"/>
      <c r="P576" s="285"/>
      <c r="Q576" s="285"/>
      <c r="R576" s="285"/>
      <c r="S576" s="285"/>
      <c r="T576" s="285"/>
      <c r="U576" s="285"/>
      <c r="V576" s="285"/>
      <c r="W576" s="285"/>
      <c r="X576" s="285"/>
      <c r="Y576" s="285"/>
    </row>
    <row r="577" spans="1:25" ht="15.75" customHeight="1">
      <c r="A577" s="285"/>
      <c r="B577" s="285"/>
      <c r="C577" s="285"/>
      <c r="D577" s="285"/>
      <c r="E577" s="285"/>
      <c r="F577" s="285"/>
      <c r="G577" s="285"/>
      <c r="H577" s="285"/>
      <c r="I577" s="285"/>
      <c r="J577" s="285"/>
      <c r="K577" s="285"/>
      <c r="L577" s="285"/>
      <c r="M577" s="285"/>
      <c r="N577" s="285"/>
      <c r="O577" s="285"/>
      <c r="P577" s="285"/>
      <c r="Q577" s="285"/>
      <c r="R577" s="285"/>
      <c r="S577" s="285"/>
      <c r="T577" s="285"/>
      <c r="U577" s="285"/>
      <c r="V577" s="285"/>
      <c r="W577" s="285"/>
      <c r="X577" s="285"/>
      <c r="Y577" s="285"/>
    </row>
    <row r="578" spans="1:25" ht="15.75" customHeight="1">
      <c r="A578" s="285"/>
      <c r="B578" s="285"/>
      <c r="C578" s="285"/>
      <c r="D578" s="285"/>
      <c r="E578" s="285"/>
      <c r="F578" s="285"/>
      <c r="G578" s="285"/>
      <c r="H578" s="285"/>
      <c r="I578" s="285"/>
      <c r="J578" s="285"/>
      <c r="K578" s="285"/>
      <c r="L578" s="285"/>
      <c r="M578" s="285"/>
      <c r="N578" s="285"/>
      <c r="O578" s="285"/>
      <c r="P578" s="285"/>
      <c r="Q578" s="285"/>
      <c r="R578" s="285"/>
      <c r="S578" s="285"/>
      <c r="T578" s="285"/>
      <c r="U578" s="285"/>
      <c r="V578" s="285"/>
      <c r="W578" s="285"/>
      <c r="X578" s="285"/>
      <c r="Y578" s="285"/>
    </row>
    <row r="579" spans="1:25" ht="15.75" customHeight="1">
      <c r="A579" s="285"/>
      <c r="B579" s="285"/>
      <c r="C579" s="285"/>
      <c r="D579" s="285"/>
      <c r="E579" s="285"/>
      <c r="F579" s="285"/>
      <c r="G579" s="285"/>
      <c r="H579" s="285"/>
      <c r="I579" s="285"/>
      <c r="J579" s="285"/>
      <c r="K579" s="285"/>
      <c r="L579" s="285"/>
      <c r="M579" s="285"/>
      <c r="N579" s="285"/>
      <c r="O579" s="285"/>
      <c r="P579" s="285"/>
      <c r="Q579" s="285"/>
      <c r="R579" s="285"/>
      <c r="S579" s="285"/>
      <c r="T579" s="285"/>
      <c r="U579" s="285"/>
      <c r="V579" s="285"/>
      <c r="W579" s="285"/>
      <c r="X579" s="285"/>
      <c r="Y579" s="285"/>
    </row>
    <row r="580" spans="1:25" ht="15.75" customHeight="1">
      <c r="A580" s="285"/>
      <c r="B580" s="285"/>
      <c r="C580" s="285"/>
      <c r="D580" s="285"/>
      <c r="E580" s="285"/>
      <c r="F580" s="285"/>
      <c r="G580" s="285"/>
      <c r="H580" s="285"/>
      <c r="I580" s="285"/>
      <c r="J580" s="285"/>
      <c r="K580" s="285"/>
      <c r="L580" s="285"/>
      <c r="M580" s="285"/>
      <c r="N580" s="285"/>
      <c r="O580" s="285"/>
      <c r="P580" s="285"/>
      <c r="Q580" s="285"/>
      <c r="R580" s="285"/>
      <c r="S580" s="285"/>
      <c r="T580" s="285"/>
      <c r="U580" s="285"/>
      <c r="V580" s="285"/>
      <c r="W580" s="285"/>
      <c r="X580" s="285"/>
      <c r="Y580" s="285"/>
    </row>
    <row r="581" spans="1:25" ht="15.75" customHeight="1">
      <c r="A581" s="285"/>
      <c r="B581" s="285"/>
      <c r="C581" s="285"/>
      <c r="D581" s="285"/>
      <c r="E581" s="285"/>
      <c r="F581" s="285"/>
      <c r="G581" s="285"/>
      <c r="H581" s="285"/>
      <c r="I581" s="285"/>
      <c r="J581" s="285"/>
      <c r="K581" s="285"/>
      <c r="L581" s="285"/>
      <c r="M581" s="285"/>
      <c r="N581" s="285"/>
      <c r="O581" s="285"/>
      <c r="P581" s="285"/>
      <c r="Q581" s="285"/>
      <c r="R581" s="285"/>
      <c r="S581" s="285"/>
      <c r="T581" s="285"/>
      <c r="U581" s="285"/>
      <c r="V581" s="285"/>
      <c r="W581" s="285"/>
      <c r="X581" s="285"/>
      <c r="Y581" s="285"/>
    </row>
    <row r="582" spans="1:25" ht="15.75" customHeight="1">
      <c r="A582" s="285"/>
      <c r="B582" s="285"/>
      <c r="C582" s="285"/>
      <c r="D582" s="285"/>
      <c r="E582" s="285"/>
      <c r="F582" s="285"/>
      <c r="G582" s="285"/>
      <c r="H582" s="285"/>
      <c r="I582" s="285"/>
      <c r="J582" s="285"/>
      <c r="K582" s="285"/>
      <c r="L582" s="285"/>
      <c r="M582" s="285"/>
      <c r="N582" s="285"/>
      <c r="O582" s="285"/>
      <c r="P582" s="285"/>
      <c r="Q582" s="285"/>
      <c r="R582" s="285"/>
      <c r="S582" s="285"/>
      <c r="T582" s="285"/>
      <c r="U582" s="285"/>
      <c r="V582" s="285"/>
      <c r="W582" s="285"/>
      <c r="X582" s="285"/>
      <c r="Y582" s="285"/>
    </row>
    <row r="583" spans="1:25" ht="15.75" customHeight="1">
      <c r="A583" s="285"/>
      <c r="B583" s="285"/>
      <c r="C583" s="285"/>
      <c r="D583" s="285"/>
      <c r="E583" s="285"/>
      <c r="F583" s="285"/>
      <c r="G583" s="285"/>
      <c r="H583" s="285"/>
      <c r="I583" s="285"/>
      <c r="J583" s="285"/>
      <c r="K583" s="285"/>
      <c r="L583" s="285"/>
      <c r="M583" s="285"/>
      <c r="N583" s="285"/>
      <c r="O583" s="285"/>
      <c r="P583" s="285"/>
      <c r="Q583" s="285"/>
      <c r="R583" s="285"/>
      <c r="S583" s="285"/>
      <c r="T583" s="285"/>
      <c r="U583" s="285"/>
      <c r="V583" s="285"/>
      <c r="W583" s="285"/>
      <c r="X583" s="285"/>
      <c r="Y583" s="285"/>
    </row>
    <row r="584" spans="1:25" ht="15.75" customHeight="1">
      <c r="A584" s="285"/>
      <c r="B584" s="285"/>
      <c r="C584" s="285"/>
      <c r="D584" s="285"/>
      <c r="E584" s="285"/>
      <c r="F584" s="285"/>
      <c r="G584" s="285"/>
      <c r="H584" s="285"/>
      <c r="I584" s="285"/>
      <c r="J584" s="285"/>
      <c r="K584" s="285"/>
      <c r="L584" s="285"/>
      <c r="M584" s="285"/>
      <c r="N584" s="285"/>
      <c r="O584" s="285"/>
      <c r="P584" s="285"/>
      <c r="Q584" s="285"/>
      <c r="R584" s="285"/>
      <c r="S584" s="285"/>
      <c r="T584" s="285"/>
      <c r="U584" s="285"/>
      <c r="V584" s="285"/>
      <c r="W584" s="285"/>
      <c r="X584" s="285"/>
      <c r="Y584" s="285"/>
    </row>
    <row r="585" spans="1:25" ht="15.75" customHeight="1">
      <c r="A585" s="285"/>
      <c r="B585" s="285"/>
      <c r="C585" s="285"/>
      <c r="D585" s="285"/>
      <c r="E585" s="285"/>
      <c r="F585" s="285"/>
      <c r="G585" s="285"/>
      <c r="H585" s="285"/>
      <c r="I585" s="285"/>
      <c r="J585" s="285"/>
      <c r="K585" s="285"/>
      <c r="L585" s="285"/>
      <c r="M585" s="285"/>
      <c r="N585" s="285"/>
      <c r="O585" s="285"/>
      <c r="P585" s="285"/>
      <c r="Q585" s="285"/>
      <c r="R585" s="285"/>
      <c r="S585" s="285"/>
      <c r="T585" s="285"/>
      <c r="U585" s="285"/>
      <c r="V585" s="285"/>
      <c r="W585" s="285"/>
      <c r="X585" s="285"/>
      <c r="Y585" s="285"/>
    </row>
    <row r="586" spans="1:25" ht="15.75" customHeight="1">
      <c r="A586" s="285"/>
      <c r="B586" s="285"/>
      <c r="C586" s="285"/>
      <c r="D586" s="285"/>
      <c r="E586" s="285"/>
      <c r="F586" s="285"/>
      <c r="G586" s="285"/>
      <c r="H586" s="285"/>
      <c r="I586" s="285"/>
      <c r="J586" s="285"/>
      <c r="K586" s="285"/>
      <c r="L586" s="285"/>
      <c r="M586" s="285"/>
      <c r="N586" s="285"/>
      <c r="O586" s="285"/>
      <c r="P586" s="285"/>
      <c r="Q586" s="285"/>
      <c r="R586" s="285"/>
      <c r="S586" s="285"/>
      <c r="T586" s="285"/>
      <c r="U586" s="285"/>
      <c r="V586" s="285"/>
      <c r="W586" s="285"/>
      <c r="X586" s="285"/>
      <c r="Y586" s="285"/>
    </row>
    <row r="587" spans="1:25" ht="15.75" customHeight="1">
      <c r="A587" s="285"/>
      <c r="B587" s="285"/>
      <c r="C587" s="285"/>
      <c r="D587" s="285"/>
      <c r="E587" s="285"/>
      <c r="F587" s="285"/>
      <c r="G587" s="285"/>
      <c r="H587" s="285"/>
      <c r="I587" s="285"/>
      <c r="J587" s="285"/>
      <c r="K587" s="285"/>
      <c r="L587" s="285"/>
      <c r="M587" s="285"/>
      <c r="N587" s="285"/>
      <c r="O587" s="285"/>
      <c r="P587" s="285"/>
      <c r="Q587" s="285"/>
      <c r="R587" s="285"/>
      <c r="S587" s="285"/>
      <c r="T587" s="285"/>
      <c r="U587" s="285"/>
      <c r="V587" s="285"/>
      <c r="W587" s="285"/>
      <c r="X587" s="285"/>
      <c r="Y587" s="285"/>
    </row>
    <row r="588" spans="1:25" ht="15.75" customHeight="1">
      <c r="A588" s="285"/>
      <c r="B588" s="285"/>
      <c r="C588" s="285"/>
      <c r="D588" s="285"/>
      <c r="E588" s="285"/>
      <c r="F588" s="285"/>
      <c r="G588" s="285"/>
      <c r="H588" s="285"/>
      <c r="I588" s="285"/>
      <c r="J588" s="285"/>
      <c r="K588" s="285"/>
      <c r="L588" s="285"/>
      <c r="M588" s="285"/>
      <c r="N588" s="285"/>
      <c r="O588" s="285"/>
      <c r="P588" s="285"/>
      <c r="Q588" s="285"/>
      <c r="R588" s="285"/>
      <c r="S588" s="285"/>
      <c r="T588" s="285"/>
      <c r="U588" s="285"/>
      <c r="V588" s="285"/>
      <c r="W588" s="285"/>
      <c r="X588" s="285"/>
      <c r="Y588" s="285"/>
    </row>
    <row r="589" spans="1:25" ht="15.75" customHeight="1">
      <c r="A589" s="285"/>
      <c r="B589" s="285"/>
      <c r="C589" s="285"/>
      <c r="D589" s="285"/>
      <c r="E589" s="285"/>
      <c r="F589" s="285"/>
      <c r="G589" s="285"/>
      <c r="H589" s="285"/>
      <c r="I589" s="285"/>
      <c r="J589" s="285"/>
      <c r="K589" s="285"/>
      <c r="L589" s="285"/>
      <c r="M589" s="285"/>
      <c r="N589" s="285"/>
      <c r="O589" s="285"/>
      <c r="P589" s="285"/>
      <c r="Q589" s="285"/>
      <c r="R589" s="285"/>
      <c r="S589" s="285"/>
      <c r="T589" s="285"/>
      <c r="U589" s="285"/>
      <c r="V589" s="285"/>
      <c r="W589" s="285"/>
      <c r="X589" s="285"/>
      <c r="Y589" s="285"/>
    </row>
    <row r="590" spans="1:25" ht="15.75" customHeight="1">
      <c r="A590" s="285"/>
      <c r="B590" s="285"/>
      <c r="C590" s="285"/>
      <c r="D590" s="285"/>
      <c r="E590" s="285"/>
      <c r="F590" s="285"/>
      <c r="G590" s="285"/>
      <c r="H590" s="285"/>
      <c r="I590" s="285"/>
      <c r="J590" s="285"/>
      <c r="K590" s="285"/>
      <c r="L590" s="285"/>
      <c r="M590" s="285"/>
      <c r="N590" s="285"/>
      <c r="O590" s="285"/>
      <c r="P590" s="285"/>
      <c r="Q590" s="285"/>
      <c r="R590" s="285"/>
      <c r="S590" s="285"/>
      <c r="T590" s="285"/>
      <c r="U590" s="285"/>
      <c r="V590" s="285"/>
      <c r="W590" s="285"/>
      <c r="X590" s="285"/>
      <c r="Y590" s="285"/>
    </row>
    <row r="591" spans="1:25" ht="15.75" customHeight="1">
      <c r="A591" s="285"/>
      <c r="B591" s="285"/>
      <c r="C591" s="285"/>
      <c r="D591" s="285"/>
      <c r="E591" s="285"/>
      <c r="F591" s="285"/>
      <c r="G591" s="285"/>
      <c r="H591" s="285"/>
      <c r="I591" s="285"/>
      <c r="J591" s="285"/>
      <c r="K591" s="285"/>
      <c r="L591" s="285"/>
      <c r="M591" s="285"/>
      <c r="N591" s="285"/>
      <c r="O591" s="285"/>
      <c r="P591" s="285"/>
      <c r="Q591" s="285"/>
      <c r="R591" s="285"/>
      <c r="S591" s="285"/>
      <c r="T591" s="285"/>
      <c r="U591" s="285"/>
      <c r="V591" s="285"/>
      <c r="W591" s="285"/>
      <c r="X591" s="285"/>
      <c r="Y591" s="285"/>
    </row>
    <row r="592" spans="1:25" ht="15.75" customHeight="1">
      <c r="A592" s="285"/>
      <c r="B592" s="285"/>
      <c r="C592" s="285"/>
      <c r="D592" s="285"/>
      <c r="E592" s="285"/>
      <c r="F592" s="285"/>
      <c r="G592" s="285"/>
      <c r="H592" s="285"/>
      <c r="I592" s="285"/>
      <c r="J592" s="285"/>
      <c r="K592" s="285"/>
      <c r="L592" s="285"/>
      <c r="M592" s="285"/>
      <c r="N592" s="285"/>
      <c r="O592" s="285"/>
      <c r="P592" s="285"/>
      <c r="Q592" s="285"/>
      <c r="R592" s="285"/>
      <c r="S592" s="285"/>
      <c r="T592" s="285"/>
      <c r="U592" s="285"/>
      <c r="V592" s="285"/>
      <c r="W592" s="285"/>
      <c r="X592" s="285"/>
      <c r="Y592" s="285"/>
    </row>
    <row r="593" spans="1:25" ht="15.75" customHeight="1">
      <c r="A593" s="285"/>
      <c r="B593" s="285"/>
      <c r="C593" s="285"/>
      <c r="D593" s="285"/>
      <c r="E593" s="285"/>
      <c r="F593" s="285"/>
      <c r="G593" s="285"/>
      <c r="H593" s="285"/>
      <c r="I593" s="285"/>
      <c r="J593" s="285"/>
      <c r="K593" s="285"/>
      <c r="L593" s="285"/>
      <c r="M593" s="285"/>
      <c r="N593" s="285"/>
      <c r="O593" s="285"/>
      <c r="P593" s="285"/>
      <c r="Q593" s="285"/>
      <c r="R593" s="285"/>
      <c r="S593" s="285"/>
      <c r="T593" s="285"/>
      <c r="U593" s="285"/>
      <c r="V593" s="285"/>
      <c r="W593" s="285"/>
      <c r="X593" s="285"/>
      <c r="Y593" s="285"/>
    </row>
    <row r="594" spans="1:25" ht="15.75" customHeight="1">
      <c r="A594" s="285"/>
      <c r="B594" s="285"/>
      <c r="C594" s="285"/>
      <c r="D594" s="285"/>
      <c r="E594" s="285"/>
      <c r="F594" s="285"/>
      <c r="G594" s="285"/>
      <c r="H594" s="285"/>
      <c r="I594" s="285"/>
      <c r="J594" s="285"/>
      <c r="K594" s="285"/>
      <c r="L594" s="285"/>
      <c r="M594" s="285"/>
      <c r="N594" s="285"/>
      <c r="O594" s="285"/>
      <c r="P594" s="285"/>
      <c r="Q594" s="285"/>
      <c r="R594" s="285"/>
      <c r="S594" s="285"/>
      <c r="T594" s="285"/>
      <c r="U594" s="285"/>
      <c r="V594" s="285"/>
      <c r="W594" s="285"/>
      <c r="X594" s="285"/>
      <c r="Y594" s="285"/>
    </row>
    <row r="595" spans="1:25" ht="15.75" customHeight="1">
      <c r="A595" s="285"/>
      <c r="B595" s="285"/>
      <c r="C595" s="285"/>
      <c r="D595" s="285"/>
      <c r="E595" s="285"/>
      <c r="F595" s="285"/>
      <c r="G595" s="285"/>
      <c r="H595" s="285"/>
      <c r="I595" s="285"/>
      <c r="J595" s="285"/>
      <c r="K595" s="285"/>
      <c r="L595" s="285"/>
      <c r="M595" s="285"/>
      <c r="N595" s="285"/>
      <c r="O595" s="285"/>
      <c r="P595" s="285"/>
      <c r="Q595" s="285"/>
      <c r="R595" s="285"/>
      <c r="S595" s="285"/>
      <c r="T595" s="285"/>
      <c r="U595" s="285"/>
      <c r="V595" s="285"/>
      <c r="W595" s="285"/>
      <c r="X595" s="285"/>
      <c r="Y595" s="285"/>
    </row>
    <row r="596" spans="1:25" ht="15.75" customHeight="1">
      <c r="A596" s="285"/>
      <c r="B596" s="285"/>
      <c r="C596" s="285"/>
      <c r="D596" s="285"/>
      <c r="E596" s="285"/>
      <c r="F596" s="285"/>
      <c r="G596" s="285"/>
      <c r="H596" s="285"/>
      <c r="I596" s="285"/>
      <c r="J596" s="285"/>
      <c r="K596" s="285"/>
      <c r="L596" s="285"/>
      <c r="M596" s="285"/>
      <c r="N596" s="285"/>
      <c r="O596" s="285"/>
      <c r="P596" s="285"/>
      <c r="Q596" s="285"/>
      <c r="R596" s="285"/>
      <c r="S596" s="285"/>
      <c r="T596" s="285"/>
      <c r="U596" s="285"/>
      <c r="V596" s="285"/>
      <c r="W596" s="285"/>
      <c r="X596" s="285"/>
      <c r="Y596" s="285"/>
    </row>
    <row r="597" spans="1:25" ht="15.75" customHeight="1">
      <c r="A597" s="285"/>
      <c r="B597" s="285"/>
      <c r="C597" s="285"/>
      <c r="D597" s="285"/>
      <c r="E597" s="285"/>
      <c r="F597" s="285"/>
      <c r="G597" s="285"/>
      <c r="H597" s="285"/>
      <c r="I597" s="285"/>
      <c r="J597" s="285"/>
      <c r="K597" s="285"/>
      <c r="L597" s="285"/>
      <c r="M597" s="285"/>
      <c r="N597" s="285"/>
      <c r="O597" s="285"/>
      <c r="P597" s="285"/>
      <c r="Q597" s="285"/>
      <c r="R597" s="285"/>
      <c r="S597" s="285"/>
      <c r="T597" s="285"/>
      <c r="U597" s="285"/>
      <c r="V597" s="285"/>
      <c r="W597" s="285"/>
      <c r="X597" s="285"/>
      <c r="Y597" s="285"/>
    </row>
    <row r="598" spans="1:25" ht="15.75" customHeight="1">
      <c r="A598" s="285"/>
      <c r="B598" s="285"/>
      <c r="C598" s="285"/>
      <c r="D598" s="285"/>
      <c r="E598" s="285"/>
      <c r="F598" s="285"/>
      <c r="G598" s="285"/>
      <c r="H598" s="285"/>
      <c r="I598" s="285"/>
      <c r="J598" s="285"/>
      <c r="K598" s="285"/>
      <c r="L598" s="285"/>
      <c r="M598" s="285"/>
      <c r="N598" s="285"/>
      <c r="O598" s="285"/>
      <c r="P598" s="285"/>
      <c r="Q598" s="285"/>
      <c r="R598" s="285"/>
      <c r="S598" s="285"/>
      <c r="T598" s="285"/>
      <c r="U598" s="285"/>
      <c r="V598" s="285"/>
      <c r="W598" s="285"/>
      <c r="X598" s="285"/>
      <c r="Y598" s="285"/>
    </row>
    <row r="599" spans="1:25" ht="15.75" customHeight="1">
      <c r="A599" s="285"/>
      <c r="B599" s="285"/>
      <c r="C599" s="285"/>
      <c r="D599" s="285"/>
      <c r="E599" s="285"/>
      <c r="F599" s="285"/>
      <c r="G599" s="285"/>
      <c r="H599" s="285"/>
      <c r="I599" s="285"/>
      <c r="J599" s="285"/>
      <c r="K599" s="285"/>
      <c r="L599" s="285"/>
      <c r="M599" s="285"/>
      <c r="N599" s="285"/>
      <c r="O599" s="285"/>
      <c r="P599" s="285"/>
      <c r="Q599" s="285"/>
      <c r="R599" s="285"/>
      <c r="S599" s="285"/>
      <c r="T599" s="285"/>
      <c r="U599" s="285"/>
      <c r="V599" s="285"/>
      <c r="W599" s="285"/>
      <c r="X599" s="285"/>
      <c r="Y599" s="285"/>
    </row>
    <row r="600" spans="1:25" ht="15.75" customHeight="1">
      <c r="A600" s="285"/>
      <c r="B600" s="285"/>
      <c r="C600" s="285"/>
      <c r="D600" s="285"/>
      <c r="E600" s="285"/>
      <c r="F600" s="285"/>
      <c r="G600" s="285"/>
      <c r="H600" s="285"/>
      <c r="I600" s="285"/>
      <c r="J600" s="285"/>
      <c r="K600" s="285"/>
      <c r="L600" s="285"/>
      <c r="M600" s="285"/>
      <c r="N600" s="285"/>
      <c r="O600" s="285"/>
      <c r="P600" s="285"/>
      <c r="Q600" s="285"/>
      <c r="R600" s="285"/>
      <c r="S600" s="285"/>
      <c r="T600" s="285"/>
      <c r="U600" s="285"/>
      <c r="V600" s="285"/>
      <c r="W600" s="285"/>
      <c r="X600" s="285"/>
      <c r="Y600" s="285"/>
    </row>
    <row r="601" spans="1:25" ht="15.75" customHeight="1">
      <c r="A601" s="285"/>
      <c r="B601" s="285"/>
      <c r="C601" s="285"/>
      <c r="D601" s="285"/>
      <c r="E601" s="285"/>
      <c r="F601" s="285"/>
      <c r="G601" s="285"/>
      <c r="H601" s="285"/>
      <c r="I601" s="285"/>
      <c r="J601" s="285"/>
      <c r="K601" s="285"/>
      <c r="L601" s="285"/>
      <c r="M601" s="285"/>
      <c r="N601" s="285"/>
      <c r="O601" s="285"/>
      <c r="P601" s="285"/>
      <c r="Q601" s="285"/>
      <c r="R601" s="285"/>
      <c r="S601" s="285"/>
      <c r="T601" s="285"/>
      <c r="U601" s="285"/>
      <c r="V601" s="285"/>
      <c r="W601" s="285"/>
      <c r="X601" s="285"/>
      <c r="Y601" s="285"/>
    </row>
    <row r="602" spans="1:25" ht="15.75" customHeight="1">
      <c r="A602" s="285"/>
      <c r="B602" s="285"/>
      <c r="C602" s="285"/>
      <c r="D602" s="285"/>
      <c r="E602" s="285"/>
      <c r="F602" s="285"/>
      <c r="G602" s="285"/>
      <c r="H602" s="285"/>
      <c r="I602" s="285"/>
      <c r="J602" s="285"/>
      <c r="K602" s="285"/>
      <c r="L602" s="285"/>
      <c r="M602" s="285"/>
      <c r="N602" s="285"/>
      <c r="O602" s="285"/>
      <c r="P602" s="285"/>
      <c r="Q602" s="285"/>
      <c r="R602" s="285"/>
      <c r="S602" s="285"/>
      <c r="T602" s="285"/>
      <c r="U602" s="285"/>
      <c r="V602" s="285"/>
      <c r="W602" s="285"/>
      <c r="X602" s="285"/>
      <c r="Y602" s="285"/>
    </row>
    <row r="603" spans="1:25" ht="15.75" customHeight="1">
      <c r="A603" s="285"/>
      <c r="B603" s="285"/>
      <c r="C603" s="285"/>
      <c r="D603" s="285"/>
      <c r="E603" s="285"/>
      <c r="F603" s="285"/>
      <c r="G603" s="285"/>
      <c r="H603" s="285"/>
      <c r="I603" s="285"/>
      <c r="J603" s="285"/>
      <c r="K603" s="285"/>
      <c r="L603" s="285"/>
      <c r="M603" s="285"/>
      <c r="N603" s="285"/>
      <c r="O603" s="285"/>
      <c r="P603" s="285"/>
      <c r="Q603" s="285"/>
      <c r="R603" s="285"/>
      <c r="S603" s="285"/>
      <c r="T603" s="285"/>
      <c r="U603" s="285"/>
      <c r="V603" s="285"/>
      <c r="W603" s="285"/>
      <c r="X603" s="285"/>
      <c r="Y603" s="285"/>
    </row>
    <row r="604" spans="1:25" ht="15.75" customHeight="1">
      <c r="A604" s="285"/>
      <c r="B604" s="285"/>
      <c r="C604" s="285"/>
      <c r="D604" s="285"/>
      <c r="E604" s="285"/>
      <c r="F604" s="285"/>
      <c r="G604" s="285"/>
      <c r="H604" s="285"/>
      <c r="I604" s="285"/>
      <c r="J604" s="285"/>
      <c r="K604" s="285"/>
      <c r="L604" s="285"/>
      <c r="M604" s="285"/>
      <c r="N604" s="285"/>
      <c r="O604" s="285"/>
      <c r="P604" s="285"/>
      <c r="Q604" s="285"/>
      <c r="R604" s="285"/>
      <c r="S604" s="285"/>
      <c r="T604" s="285"/>
      <c r="U604" s="285"/>
      <c r="V604" s="285"/>
      <c r="W604" s="285"/>
      <c r="X604" s="285"/>
      <c r="Y604" s="285"/>
    </row>
    <row r="605" spans="1:25" ht="15.75" customHeight="1">
      <c r="A605" s="285"/>
      <c r="B605" s="285"/>
      <c r="C605" s="285"/>
      <c r="D605" s="285"/>
      <c r="E605" s="285"/>
      <c r="F605" s="285"/>
      <c r="G605" s="285"/>
      <c r="H605" s="285"/>
      <c r="I605" s="285"/>
      <c r="J605" s="285"/>
      <c r="K605" s="285"/>
      <c r="L605" s="285"/>
      <c r="M605" s="285"/>
      <c r="N605" s="285"/>
      <c r="O605" s="285"/>
      <c r="P605" s="285"/>
      <c r="Q605" s="285"/>
      <c r="R605" s="285"/>
      <c r="S605" s="285"/>
      <c r="T605" s="285"/>
      <c r="U605" s="285"/>
      <c r="V605" s="285"/>
      <c r="W605" s="285"/>
      <c r="X605" s="285"/>
      <c r="Y605" s="285"/>
    </row>
    <row r="606" spans="1:25" ht="15.75" customHeight="1">
      <c r="A606" s="285"/>
      <c r="B606" s="285"/>
      <c r="C606" s="285"/>
      <c r="D606" s="285"/>
      <c r="E606" s="285"/>
      <c r="F606" s="285"/>
      <c r="G606" s="285"/>
      <c r="H606" s="285"/>
      <c r="I606" s="285"/>
      <c r="J606" s="285"/>
      <c r="K606" s="285"/>
      <c r="L606" s="285"/>
      <c r="M606" s="285"/>
      <c r="N606" s="285"/>
      <c r="O606" s="285"/>
      <c r="P606" s="285"/>
      <c r="Q606" s="285"/>
      <c r="R606" s="285"/>
      <c r="S606" s="285"/>
      <c r="T606" s="285"/>
      <c r="U606" s="285"/>
      <c r="V606" s="285"/>
      <c r="W606" s="285"/>
      <c r="X606" s="285"/>
      <c r="Y606" s="285"/>
    </row>
    <row r="607" spans="1:25" ht="15.75" customHeight="1">
      <c r="A607" s="285"/>
      <c r="B607" s="285"/>
      <c r="C607" s="285"/>
      <c r="D607" s="285"/>
      <c r="E607" s="285"/>
      <c r="F607" s="285"/>
      <c r="G607" s="285"/>
      <c r="H607" s="285"/>
      <c r="I607" s="285"/>
      <c r="J607" s="285"/>
      <c r="K607" s="285"/>
      <c r="L607" s="285"/>
      <c r="M607" s="285"/>
      <c r="N607" s="285"/>
      <c r="O607" s="285"/>
      <c r="P607" s="285"/>
      <c r="Q607" s="285"/>
      <c r="R607" s="285"/>
      <c r="S607" s="285"/>
      <c r="T607" s="285"/>
      <c r="U607" s="285"/>
      <c r="V607" s="285"/>
      <c r="W607" s="285"/>
      <c r="X607" s="285"/>
      <c r="Y607" s="285"/>
    </row>
    <row r="608" spans="1:25" ht="15.75" customHeight="1">
      <c r="A608" s="285"/>
      <c r="B608" s="285"/>
      <c r="C608" s="285"/>
      <c r="D608" s="285"/>
      <c r="E608" s="285"/>
      <c r="F608" s="285"/>
      <c r="G608" s="285"/>
      <c r="H608" s="285"/>
      <c r="I608" s="285"/>
      <c r="J608" s="285"/>
      <c r="K608" s="285"/>
      <c r="L608" s="285"/>
      <c r="M608" s="285"/>
      <c r="N608" s="285"/>
      <c r="O608" s="285"/>
      <c r="P608" s="285"/>
      <c r="Q608" s="285"/>
      <c r="R608" s="285"/>
      <c r="S608" s="285"/>
      <c r="T608" s="285"/>
      <c r="U608" s="285"/>
      <c r="V608" s="285"/>
      <c r="W608" s="285"/>
      <c r="X608" s="285"/>
      <c r="Y608" s="285"/>
    </row>
    <row r="609" spans="1:25" ht="15.75" customHeight="1">
      <c r="A609" s="285"/>
      <c r="B609" s="285"/>
      <c r="C609" s="285"/>
      <c r="D609" s="285"/>
      <c r="E609" s="285"/>
      <c r="F609" s="285"/>
      <c r="G609" s="285"/>
      <c r="H609" s="285"/>
      <c r="I609" s="285"/>
      <c r="J609" s="285"/>
      <c r="K609" s="285"/>
      <c r="L609" s="285"/>
      <c r="M609" s="285"/>
      <c r="N609" s="285"/>
      <c r="O609" s="285"/>
      <c r="P609" s="285"/>
      <c r="Q609" s="285"/>
      <c r="R609" s="285"/>
      <c r="S609" s="285"/>
      <c r="T609" s="285"/>
      <c r="U609" s="285"/>
      <c r="V609" s="285"/>
      <c r="W609" s="285"/>
      <c r="X609" s="285"/>
      <c r="Y609" s="285"/>
    </row>
    <row r="610" spans="1:25" ht="15.75" customHeight="1">
      <c r="A610" s="285"/>
      <c r="B610" s="285"/>
      <c r="C610" s="285"/>
      <c r="D610" s="285"/>
      <c r="E610" s="285"/>
      <c r="F610" s="285"/>
      <c r="G610" s="285"/>
      <c r="H610" s="285"/>
      <c r="I610" s="285"/>
      <c r="J610" s="285"/>
      <c r="K610" s="285"/>
      <c r="L610" s="285"/>
      <c r="M610" s="285"/>
      <c r="N610" s="285"/>
      <c r="O610" s="285"/>
      <c r="P610" s="285"/>
      <c r="Q610" s="285"/>
      <c r="R610" s="285"/>
      <c r="S610" s="285"/>
      <c r="T610" s="285"/>
      <c r="U610" s="285"/>
      <c r="V610" s="285"/>
      <c r="W610" s="285"/>
      <c r="X610" s="285"/>
      <c r="Y610" s="285"/>
    </row>
    <row r="611" spans="1:25" ht="15.75" customHeight="1">
      <c r="A611" s="285"/>
      <c r="B611" s="285"/>
      <c r="C611" s="285"/>
      <c r="D611" s="285"/>
      <c r="E611" s="285"/>
      <c r="F611" s="285"/>
      <c r="G611" s="285"/>
      <c r="H611" s="285"/>
      <c r="I611" s="285"/>
      <c r="J611" s="285"/>
      <c r="K611" s="285"/>
      <c r="L611" s="285"/>
      <c r="M611" s="285"/>
      <c r="N611" s="285"/>
      <c r="O611" s="285"/>
      <c r="P611" s="285"/>
      <c r="Q611" s="285"/>
      <c r="R611" s="285"/>
      <c r="S611" s="285"/>
      <c r="T611" s="285"/>
      <c r="U611" s="285"/>
      <c r="V611" s="285"/>
      <c r="W611" s="285"/>
      <c r="X611" s="285"/>
      <c r="Y611" s="285"/>
    </row>
    <row r="612" spans="1:25" ht="15.75" customHeight="1">
      <c r="A612" s="285"/>
      <c r="B612" s="285"/>
      <c r="C612" s="285"/>
      <c r="D612" s="285"/>
      <c r="E612" s="285"/>
      <c r="F612" s="285"/>
      <c r="G612" s="285"/>
      <c r="H612" s="285"/>
      <c r="I612" s="285"/>
      <c r="J612" s="285"/>
      <c r="K612" s="285"/>
      <c r="L612" s="285"/>
      <c r="M612" s="285"/>
      <c r="N612" s="285"/>
      <c r="O612" s="285"/>
      <c r="P612" s="285"/>
      <c r="Q612" s="285"/>
      <c r="R612" s="285"/>
      <c r="S612" s="285"/>
      <c r="T612" s="285"/>
      <c r="U612" s="285"/>
      <c r="V612" s="285"/>
      <c r="W612" s="285"/>
      <c r="X612" s="285"/>
      <c r="Y612" s="285"/>
    </row>
    <row r="613" spans="1:25" ht="15.75" customHeight="1">
      <c r="A613" s="285"/>
      <c r="B613" s="285"/>
      <c r="C613" s="285"/>
      <c r="D613" s="285"/>
      <c r="E613" s="285"/>
      <c r="F613" s="285"/>
      <c r="G613" s="285"/>
      <c r="H613" s="285"/>
      <c r="I613" s="285"/>
      <c r="J613" s="285"/>
      <c r="K613" s="285"/>
      <c r="L613" s="285"/>
      <c r="M613" s="285"/>
      <c r="N613" s="285"/>
      <c r="O613" s="285"/>
      <c r="P613" s="285"/>
      <c r="Q613" s="285"/>
      <c r="R613" s="285"/>
      <c r="S613" s="285"/>
      <c r="T613" s="285"/>
      <c r="U613" s="285"/>
      <c r="V613" s="285"/>
      <c r="W613" s="285"/>
      <c r="X613" s="285"/>
      <c r="Y613" s="285"/>
    </row>
    <row r="614" spans="1:25" ht="15.75" customHeight="1">
      <c r="A614" s="285"/>
      <c r="B614" s="285"/>
      <c r="C614" s="285"/>
      <c r="D614" s="285"/>
      <c r="E614" s="285"/>
      <c r="F614" s="285"/>
      <c r="G614" s="285"/>
      <c r="H614" s="285"/>
      <c r="I614" s="285"/>
      <c r="J614" s="285"/>
      <c r="K614" s="285"/>
      <c r="L614" s="285"/>
      <c r="M614" s="285"/>
      <c r="N614" s="285"/>
      <c r="O614" s="285"/>
      <c r="P614" s="285"/>
      <c r="Q614" s="285"/>
      <c r="R614" s="285"/>
      <c r="S614" s="285"/>
      <c r="T614" s="285"/>
      <c r="U614" s="285"/>
      <c r="V614" s="285"/>
      <c r="W614" s="285"/>
      <c r="X614" s="285"/>
      <c r="Y614" s="285"/>
    </row>
    <row r="615" spans="1:25" ht="15.75" customHeight="1">
      <c r="A615" s="285"/>
      <c r="B615" s="285"/>
      <c r="C615" s="285"/>
      <c r="D615" s="285"/>
      <c r="E615" s="285"/>
      <c r="F615" s="285"/>
      <c r="G615" s="285"/>
      <c r="H615" s="285"/>
      <c r="I615" s="285"/>
      <c r="J615" s="285"/>
      <c r="K615" s="285"/>
      <c r="L615" s="285"/>
      <c r="M615" s="285"/>
      <c r="N615" s="285"/>
      <c r="O615" s="285"/>
      <c r="P615" s="285"/>
      <c r="Q615" s="285"/>
      <c r="R615" s="285"/>
      <c r="S615" s="285"/>
      <c r="T615" s="285"/>
      <c r="U615" s="285"/>
      <c r="V615" s="285"/>
      <c r="W615" s="285"/>
      <c r="X615" s="285"/>
      <c r="Y615" s="285"/>
    </row>
    <row r="616" spans="1:25" ht="15.75" customHeight="1">
      <c r="A616" s="285"/>
      <c r="B616" s="285"/>
      <c r="C616" s="285"/>
      <c r="D616" s="285"/>
      <c r="E616" s="285"/>
      <c r="F616" s="285"/>
      <c r="G616" s="285"/>
      <c r="H616" s="285"/>
      <c r="I616" s="285"/>
      <c r="J616" s="285"/>
      <c r="K616" s="285"/>
      <c r="L616" s="285"/>
      <c r="M616" s="285"/>
      <c r="N616" s="285"/>
      <c r="O616" s="285"/>
      <c r="P616" s="285"/>
      <c r="Q616" s="285"/>
      <c r="R616" s="285"/>
      <c r="S616" s="285"/>
      <c r="T616" s="285"/>
      <c r="U616" s="285"/>
      <c r="V616" s="285"/>
      <c r="W616" s="285"/>
      <c r="X616" s="285"/>
      <c r="Y616" s="285"/>
    </row>
    <row r="617" spans="1:25" ht="15.75" customHeight="1">
      <c r="A617" s="285"/>
      <c r="B617" s="285"/>
      <c r="C617" s="285"/>
      <c r="D617" s="285"/>
      <c r="E617" s="285"/>
      <c r="F617" s="285"/>
      <c r="G617" s="285"/>
      <c r="H617" s="285"/>
      <c r="I617" s="285"/>
      <c r="J617" s="285"/>
      <c r="K617" s="285"/>
      <c r="L617" s="285"/>
      <c r="M617" s="285"/>
      <c r="N617" s="285"/>
      <c r="O617" s="285"/>
      <c r="P617" s="285"/>
      <c r="Q617" s="285"/>
      <c r="R617" s="285"/>
      <c r="S617" s="285"/>
      <c r="T617" s="285"/>
      <c r="U617" s="285"/>
      <c r="V617" s="285"/>
      <c r="W617" s="285"/>
      <c r="X617" s="285"/>
      <c r="Y617" s="285"/>
    </row>
    <row r="618" spans="1:25" ht="15.75" customHeight="1">
      <c r="A618" s="285"/>
      <c r="B618" s="285"/>
      <c r="C618" s="285"/>
      <c r="D618" s="285"/>
      <c r="E618" s="285"/>
      <c r="F618" s="285"/>
      <c r="G618" s="285"/>
      <c r="H618" s="285"/>
      <c r="I618" s="285"/>
      <c r="J618" s="285"/>
      <c r="K618" s="285"/>
      <c r="L618" s="285"/>
      <c r="M618" s="285"/>
      <c r="N618" s="285"/>
      <c r="O618" s="285"/>
      <c r="P618" s="285"/>
      <c r="Q618" s="285"/>
      <c r="R618" s="285"/>
      <c r="S618" s="285"/>
      <c r="T618" s="285"/>
      <c r="U618" s="285"/>
      <c r="V618" s="285"/>
      <c r="W618" s="285"/>
      <c r="X618" s="285"/>
      <c r="Y618" s="285"/>
    </row>
    <row r="619" spans="1:25" ht="15.75" customHeight="1">
      <c r="A619" s="285"/>
      <c r="B619" s="285"/>
      <c r="C619" s="285"/>
      <c r="D619" s="285"/>
      <c r="E619" s="285"/>
      <c r="F619" s="285"/>
      <c r="G619" s="285"/>
      <c r="H619" s="285"/>
      <c r="I619" s="285"/>
      <c r="J619" s="285"/>
      <c r="K619" s="285"/>
      <c r="L619" s="285"/>
      <c r="M619" s="285"/>
      <c r="N619" s="285"/>
      <c r="O619" s="285"/>
      <c r="P619" s="285"/>
      <c r="Q619" s="285"/>
      <c r="R619" s="285"/>
      <c r="S619" s="285"/>
      <c r="T619" s="285"/>
      <c r="U619" s="285"/>
      <c r="V619" s="285"/>
      <c r="W619" s="285"/>
      <c r="X619" s="285"/>
      <c r="Y619" s="285"/>
    </row>
    <row r="620" spans="1:25" ht="15.75" customHeight="1">
      <c r="A620" s="285"/>
      <c r="B620" s="285"/>
      <c r="C620" s="285"/>
      <c r="D620" s="285"/>
      <c r="E620" s="285"/>
      <c r="F620" s="285"/>
      <c r="G620" s="285"/>
      <c r="H620" s="285"/>
      <c r="I620" s="285"/>
      <c r="J620" s="285"/>
      <c r="K620" s="285"/>
      <c r="L620" s="285"/>
      <c r="M620" s="285"/>
      <c r="N620" s="285"/>
      <c r="O620" s="285"/>
      <c r="P620" s="285"/>
      <c r="Q620" s="285"/>
      <c r="R620" s="285"/>
      <c r="S620" s="285"/>
      <c r="T620" s="285"/>
      <c r="U620" s="285"/>
      <c r="V620" s="285"/>
      <c r="W620" s="285"/>
      <c r="X620" s="285"/>
      <c r="Y620" s="285"/>
    </row>
    <row r="621" spans="1:25" ht="15.75" customHeight="1">
      <c r="A621" s="285"/>
      <c r="B621" s="285"/>
      <c r="C621" s="285"/>
      <c r="D621" s="285"/>
      <c r="E621" s="285"/>
      <c r="F621" s="285"/>
      <c r="G621" s="285"/>
      <c r="H621" s="285"/>
      <c r="I621" s="285"/>
      <c r="J621" s="285"/>
      <c r="K621" s="285"/>
      <c r="L621" s="285"/>
      <c r="M621" s="285"/>
      <c r="N621" s="285"/>
      <c r="O621" s="285"/>
      <c r="P621" s="285"/>
      <c r="Q621" s="285"/>
      <c r="R621" s="285"/>
      <c r="S621" s="285"/>
      <c r="T621" s="285"/>
      <c r="U621" s="285"/>
      <c r="V621" s="285"/>
      <c r="W621" s="285"/>
      <c r="X621" s="285"/>
      <c r="Y621" s="285"/>
    </row>
    <row r="622" spans="1:25" ht="15.75" customHeight="1">
      <c r="A622" s="285"/>
      <c r="B622" s="285"/>
      <c r="C622" s="285"/>
      <c r="D622" s="285"/>
      <c r="E622" s="285"/>
      <c r="F622" s="285"/>
      <c r="G622" s="285"/>
      <c r="H622" s="285"/>
      <c r="I622" s="285"/>
      <c r="J622" s="285"/>
      <c r="K622" s="285"/>
      <c r="L622" s="285"/>
      <c r="M622" s="285"/>
      <c r="N622" s="285"/>
      <c r="O622" s="285"/>
      <c r="P622" s="285"/>
      <c r="Q622" s="285"/>
      <c r="R622" s="285"/>
      <c r="S622" s="285"/>
      <c r="T622" s="285"/>
      <c r="U622" s="285"/>
      <c r="V622" s="285"/>
      <c r="W622" s="285"/>
      <c r="X622" s="285"/>
      <c r="Y622" s="285"/>
    </row>
    <row r="623" spans="1:25" ht="15.75" customHeight="1">
      <c r="A623" s="285"/>
      <c r="B623" s="285"/>
      <c r="C623" s="285"/>
      <c r="D623" s="285"/>
      <c r="E623" s="285"/>
      <c r="F623" s="285"/>
      <c r="G623" s="285"/>
      <c r="H623" s="285"/>
      <c r="I623" s="285"/>
      <c r="J623" s="285"/>
      <c r="K623" s="285"/>
      <c r="L623" s="285"/>
      <c r="M623" s="285"/>
      <c r="N623" s="285"/>
      <c r="O623" s="285"/>
      <c r="P623" s="285"/>
      <c r="Q623" s="285"/>
      <c r="R623" s="285"/>
      <c r="S623" s="285"/>
      <c r="T623" s="285"/>
      <c r="U623" s="285"/>
      <c r="V623" s="285"/>
      <c r="W623" s="285"/>
      <c r="X623" s="285"/>
      <c r="Y623" s="285"/>
    </row>
    <row r="624" spans="1:25" ht="15.75" customHeight="1">
      <c r="A624" s="285"/>
      <c r="B624" s="285"/>
      <c r="C624" s="285"/>
      <c r="D624" s="285"/>
      <c r="E624" s="285"/>
      <c r="F624" s="285"/>
      <c r="G624" s="285"/>
      <c r="H624" s="285"/>
      <c r="I624" s="285"/>
      <c r="J624" s="285"/>
      <c r="K624" s="285"/>
      <c r="L624" s="285"/>
      <c r="M624" s="285"/>
      <c r="N624" s="285"/>
      <c r="O624" s="285"/>
      <c r="P624" s="285"/>
      <c r="Q624" s="285"/>
      <c r="R624" s="285"/>
      <c r="S624" s="285"/>
      <c r="T624" s="285"/>
      <c r="U624" s="285"/>
      <c r="V624" s="285"/>
      <c r="W624" s="285"/>
      <c r="X624" s="285"/>
      <c r="Y624" s="285"/>
    </row>
    <row r="625" spans="1:25" ht="15.75" customHeight="1">
      <c r="A625" s="285"/>
      <c r="B625" s="285"/>
      <c r="C625" s="285"/>
      <c r="D625" s="285"/>
      <c r="E625" s="285"/>
      <c r="F625" s="285"/>
      <c r="G625" s="285"/>
      <c r="H625" s="285"/>
      <c r="I625" s="285"/>
      <c r="J625" s="285"/>
      <c r="K625" s="285"/>
      <c r="L625" s="285"/>
      <c r="M625" s="285"/>
      <c r="N625" s="285"/>
      <c r="O625" s="285"/>
      <c r="P625" s="285"/>
      <c r="Q625" s="285"/>
      <c r="R625" s="285"/>
      <c r="S625" s="285"/>
      <c r="T625" s="285"/>
      <c r="U625" s="285"/>
      <c r="V625" s="285"/>
      <c r="W625" s="285"/>
      <c r="X625" s="285"/>
      <c r="Y625" s="285"/>
    </row>
    <row r="626" spans="1:25" ht="15.75" customHeight="1">
      <c r="A626" s="285"/>
      <c r="B626" s="285"/>
      <c r="C626" s="285"/>
      <c r="D626" s="285"/>
      <c r="E626" s="285"/>
      <c r="F626" s="285"/>
      <c r="G626" s="285"/>
      <c r="H626" s="285"/>
      <c r="I626" s="285"/>
      <c r="J626" s="285"/>
      <c r="K626" s="285"/>
      <c r="L626" s="285"/>
      <c r="M626" s="285"/>
      <c r="N626" s="285"/>
      <c r="O626" s="285"/>
      <c r="P626" s="285"/>
      <c r="Q626" s="285"/>
      <c r="R626" s="285"/>
      <c r="S626" s="285"/>
      <c r="T626" s="285"/>
      <c r="U626" s="285"/>
      <c r="V626" s="285"/>
      <c r="W626" s="285"/>
      <c r="X626" s="285"/>
      <c r="Y626" s="285"/>
    </row>
    <row r="627" spans="1:25" ht="15.75" customHeight="1">
      <c r="A627" s="285"/>
      <c r="B627" s="285"/>
      <c r="C627" s="285"/>
      <c r="D627" s="285"/>
      <c r="E627" s="285"/>
      <c r="F627" s="285"/>
      <c r="G627" s="285"/>
      <c r="H627" s="285"/>
      <c r="I627" s="285"/>
      <c r="J627" s="285"/>
      <c r="K627" s="285"/>
      <c r="L627" s="285"/>
      <c r="M627" s="285"/>
      <c r="N627" s="285"/>
      <c r="O627" s="285"/>
      <c r="P627" s="285"/>
      <c r="Q627" s="285"/>
      <c r="R627" s="285"/>
      <c r="S627" s="285"/>
      <c r="T627" s="285"/>
      <c r="U627" s="285"/>
      <c r="V627" s="285"/>
      <c r="W627" s="285"/>
      <c r="X627" s="285"/>
      <c r="Y627" s="285"/>
    </row>
    <row r="628" spans="1:25" ht="15.75" customHeight="1">
      <c r="A628" s="285"/>
      <c r="B628" s="285"/>
      <c r="C628" s="285"/>
      <c r="D628" s="285"/>
      <c r="E628" s="285"/>
      <c r="F628" s="285"/>
      <c r="G628" s="285"/>
      <c r="H628" s="285"/>
      <c r="I628" s="285"/>
      <c r="J628" s="285"/>
      <c r="K628" s="285"/>
      <c r="L628" s="285"/>
      <c r="M628" s="285"/>
      <c r="N628" s="285"/>
      <c r="O628" s="285"/>
      <c r="P628" s="285"/>
      <c r="Q628" s="285"/>
      <c r="R628" s="285"/>
      <c r="S628" s="285"/>
      <c r="T628" s="285"/>
      <c r="U628" s="285"/>
      <c r="V628" s="285"/>
      <c r="W628" s="285"/>
      <c r="X628" s="285"/>
      <c r="Y628" s="285"/>
    </row>
    <row r="629" spans="1:25" ht="15.75" customHeight="1">
      <c r="A629" s="285"/>
      <c r="B629" s="285"/>
      <c r="C629" s="285"/>
      <c r="D629" s="285"/>
      <c r="E629" s="285"/>
      <c r="F629" s="285"/>
      <c r="G629" s="285"/>
      <c r="H629" s="285"/>
      <c r="I629" s="285"/>
      <c r="J629" s="285"/>
      <c r="K629" s="285"/>
      <c r="L629" s="285"/>
      <c r="M629" s="285"/>
      <c r="N629" s="285"/>
      <c r="O629" s="285"/>
      <c r="P629" s="285"/>
      <c r="Q629" s="285"/>
      <c r="R629" s="285"/>
      <c r="S629" s="285"/>
      <c r="T629" s="285"/>
      <c r="U629" s="285"/>
      <c r="V629" s="285"/>
      <c r="W629" s="285"/>
      <c r="X629" s="285"/>
      <c r="Y629" s="285"/>
    </row>
    <row r="630" spans="1:25" ht="15.75" customHeight="1">
      <c r="A630" s="285"/>
      <c r="B630" s="285"/>
      <c r="C630" s="285"/>
      <c r="D630" s="285"/>
      <c r="E630" s="285"/>
      <c r="F630" s="285"/>
      <c r="G630" s="285"/>
      <c r="H630" s="285"/>
      <c r="I630" s="285"/>
      <c r="J630" s="285"/>
      <c r="K630" s="285"/>
      <c r="L630" s="285"/>
      <c r="M630" s="285"/>
      <c r="N630" s="285"/>
      <c r="O630" s="285"/>
      <c r="P630" s="285"/>
      <c r="Q630" s="285"/>
      <c r="R630" s="285"/>
      <c r="S630" s="285"/>
      <c r="T630" s="285"/>
      <c r="U630" s="285"/>
      <c r="V630" s="285"/>
      <c r="W630" s="285"/>
      <c r="X630" s="285"/>
      <c r="Y630" s="285"/>
    </row>
    <row r="631" spans="1:25" ht="15.75" customHeight="1">
      <c r="A631" s="285"/>
      <c r="B631" s="285"/>
      <c r="C631" s="285"/>
      <c r="D631" s="285"/>
      <c r="E631" s="285"/>
      <c r="F631" s="285"/>
      <c r="G631" s="285"/>
      <c r="H631" s="285"/>
      <c r="I631" s="285"/>
      <c r="J631" s="285"/>
      <c r="K631" s="285"/>
      <c r="L631" s="285"/>
      <c r="M631" s="285"/>
      <c r="N631" s="285"/>
      <c r="O631" s="285"/>
      <c r="P631" s="285"/>
      <c r="Q631" s="285"/>
      <c r="R631" s="285"/>
      <c r="S631" s="285"/>
      <c r="T631" s="285"/>
      <c r="U631" s="285"/>
      <c r="V631" s="285"/>
      <c r="W631" s="285"/>
      <c r="X631" s="285"/>
      <c r="Y631" s="285"/>
    </row>
    <row r="632" spans="1:25" ht="15.75" customHeight="1">
      <c r="A632" s="285"/>
      <c r="B632" s="285"/>
      <c r="C632" s="285"/>
      <c r="D632" s="285"/>
      <c r="E632" s="285"/>
      <c r="F632" s="285"/>
      <c r="G632" s="285"/>
      <c r="H632" s="285"/>
      <c r="I632" s="285"/>
      <c r="J632" s="285"/>
      <c r="K632" s="285"/>
      <c r="L632" s="285"/>
      <c r="M632" s="285"/>
      <c r="N632" s="285"/>
      <c r="O632" s="285"/>
      <c r="P632" s="285"/>
      <c r="Q632" s="285"/>
      <c r="R632" s="285"/>
      <c r="S632" s="285"/>
      <c r="T632" s="285"/>
      <c r="U632" s="285"/>
      <c r="V632" s="285"/>
      <c r="W632" s="285"/>
      <c r="X632" s="285"/>
      <c r="Y632" s="285"/>
    </row>
    <row r="633" spans="1:25" ht="15.75" customHeight="1">
      <c r="A633" s="285"/>
      <c r="B633" s="285"/>
      <c r="C633" s="285"/>
      <c r="D633" s="285"/>
      <c r="E633" s="285"/>
      <c r="F633" s="285"/>
      <c r="G633" s="285"/>
      <c r="H633" s="285"/>
      <c r="I633" s="285"/>
      <c r="J633" s="285"/>
      <c r="K633" s="285"/>
      <c r="L633" s="285"/>
      <c r="M633" s="285"/>
      <c r="N633" s="285"/>
      <c r="O633" s="285"/>
      <c r="P633" s="285"/>
      <c r="Q633" s="285"/>
      <c r="R633" s="285"/>
      <c r="S633" s="285"/>
      <c r="T633" s="285"/>
      <c r="U633" s="285"/>
      <c r="V633" s="285"/>
      <c r="W633" s="285"/>
      <c r="X633" s="285"/>
      <c r="Y633" s="285"/>
    </row>
    <row r="634" spans="1:25" ht="15.75" customHeight="1">
      <c r="A634" s="285"/>
      <c r="B634" s="285"/>
      <c r="C634" s="285"/>
      <c r="D634" s="285"/>
      <c r="E634" s="285"/>
      <c r="F634" s="285"/>
      <c r="G634" s="285"/>
      <c r="H634" s="285"/>
      <c r="I634" s="285"/>
      <c r="J634" s="285"/>
      <c r="K634" s="285"/>
      <c r="L634" s="285"/>
      <c r="M634" s="285"/>
      <c r="N634" s="285"/>
      <c r="O634" s="285"/>
      <c r="P634" s="285"/>
      <c r="Q634" s="285"/>
      <c r="R634" s="285"/>
      <c r="S634" s="285"/>
      <c r="T634" s="285"/>
      <c r="U634" s="285"/>
      <c r="V634" s="285"/>
      <c r="W634" s="285"/>
      <c r="X634" s="285"/>
      <c r="Y634" s="285"/>
    </row>
    <row r="635" spans="1:25" ht="15.75" customHeight="1">
      <c r="A635" s="285"/>
      <c r="B635" s="285"/>
      <c r="C635" s="285"/>
      <c r="D635" s="285"/>
      <c r="E635" s="285"/>
      <c r="F635" s="285"/>
      <c r="G635" s="285"/>
      <c r="H635" s="285"/>
      <c r="I635" s="285"/>
      <c r="J635" s="285"/>
      <c r="K635" s="285"/>
      <c r="L635" s="285"/>
      <c r="M635" s="285"/>
      <c r="N635" s="285"/>
      <c r="O635" s="285"/>
      <c r="P635" s="285"/>
      <c r="Q635" s="285"/>
      <c r="R635" s="285"/>
      <c r="S635" s="285"/>
      <c r="T635" s="285"/>
      <c r="U635" s="285"/>
      <c r="V635" s="285"/>
      <c r="W635" s="285"/>
      <c r="X635" s="285"/>
      <c r="Y635" s="285"/>
    </row>
    <row r="636" spans="1:25" ht="15.75" customHeight="1">
      <c r="A636" s="285"/>
      <c r="B636" s="285"/>
      <c r="C636" s="285"/>
      <c r="D636" s="285"/>
      <c r="E636" s="285"/>
      <c r="F636" s="285"/>
      <c r="G636" s="285"/>
      <c r="H636" s="285"/>
      <c r="I636" s="285"/>
      <c r="J636" s="285"/>
      <c r="K636" s="285"/>
      <c r="L636" s="285"/>
      <c r="M636" s="285"/>
      <c r="N636" s="285"/>
      <c r="O636" s="285"/>
      <c r="P636" s="285"/>
      <c r="Q636" s="285"/>
      <c r="R636" s="285"/>
      <c r="S636" s="285"/>
      <c r="T636" s="285"/>
      <c r="U636" s="285"/>
      <c r="V636" s="285"/>
      <c r="W636" s="285"/>
      <c r="X636" s="285"/>
      <c r="Y636" s="285"/>
    </row>
    <row r="637" spans="1:25" ht="15.75" customHeight="1">
      <c r="A637" s="285"/>
      <c r="B637" s="285"/>
      <c r="C637" s="285"/>
      <c r="D637" s="285"/>
      <c r="E637" s="285"/>
      <c r="F637" s="285"/>
      <c r="G637" s="285"/>
      <c r="H637" s="285"/>
      <c r="I637" s="285"/>
      <c r="J637" s="285"/>
      <c r="K637" s="285"/>
      <c r="L637" s="285"/>
      <c r="M637" s="285"/>
      <c r="N637" s="285"/>
      <c r="O637" s="285"/>
      <c r="P637" s="285"/>
      <c r="Q637" s="285"/>
      <c r="R637" s="285"/>
      <c r="S637" s="285"/>
      <c r="T637" s="285"/>
      <c r="U637" s="285"/>
      <c r="V637" s="285"/>
      <c r="W637" s="285"/>
      <c r="X637" s="285"/>
      <c r="Y637" s="285"/>
    </row>
    <row r="638" spans="1:25" ht="15.75" customHeight="1">
      <c r="A638" s="285"/>
      <c r="B638" s="285"/>
      <c r="C638" s="285"/>
      <c r="D638" s="285"/>
      <c r="E638" s="285"/>
      <c r="F638" s="285"/>
      <c r="G638" s="285"/>
      <c r="H638" s="285"/>
      <c r="I638" s="285"/>
      <c r="J638" s="285"/>
      <c r="K638" s="285"/>
      <c r="L638" s="285"/>
      <c r="M638" s="285"/>
      <c r="N638" s="285"/>
      <c r="O638" s="285"/>
      <c r="P638" s="285"/>
      <c r="Q638" s="285"/>
      <c r="R638" s="285"/>
      <c r="S638" s="285"/>
      <c r="T638" s="285"/>
      <c r="U638" s="285"/>
      <c r="V638" s="285"/>
      <c r="W638" s="285"/>
      <c r="X638" s="285"/>
      <c r="Y638" s="285"/>
    </row>
    <row r="639" spans="1:25" ht="15.75" customHeight="1">
      <c r="A639" s="285"/>
      <c r="B639" s="285"/>
      <c r="C639" s="285"/>
      <c r="D639" s="285"/>
      <c r="E639" s="285"/>
      <c r="F639" s="285"/>
      <c r="G639" s="285"/>
      <c r="H639" s="285"/>
      <c r="I639" s="285"/>
      <c r="J639" s="285"/>
      <c r="K639" s="285"/>
      <c r="L639" s="285"/>
      <c r="M639" s="285"/>
      <c r="N639" s="285"/>
      <c r="O639" s="285"/>
      <c r="P639" s="285"/>
      <c r="Q639" s="285"/>
      <c r="R639" s="285"/>
      <c r="S639" s="285"/>
      <c r="T639" s="285"/>
      <c r="U639" s="285"/>
      <c r="V639" s="285"/>
      <c r="W639" s="285"/>
      <c r="X639" s="285"/>
      <c r="Y639" s="285"/>
    </row>
    <row r="640" spans="1:25" ht="15.75" customHeight="1">
      <c r="A640" s="285"/>
      <c r="B640" s="285"/>
      <c r="C640" s="285"/>
      <c r="D640" s="285"/>
      <c r="E640" s="285"/>
      <c r="F640" s="285"/>
      <c r="G640" s="285"/>
      <c r="H640" s="285"/>
      <c r="I640" s="285"/>
      <c r="J640" s="285"/>
      <c r="K640" s="285"/>
      <c r="L640" s="285"/>
      <c r="M640" s="285"/>
      <c r="N640" s="285"/>
      <c r="O640" s="285"/>
      <c r="P640" s="285"/>
      <c r="Q640" s="285"/>
      <c r="R640" s="285"/>
      <c r="S640" s="285"/>
      <c r="T640" s="285"/>
      <c r="U640" s="285"/>
      <c r="V640" s="285"/>
      <c r="W640" s="285"/>
      <c r="X640" s="285"/>
      <c r="Y640" s="285"/>
    </row>
    <row r="641" spans="1:25" ht="15.75" customHeight="1">
      <c r="A641" s="285"/>
      <c r="B641" s="285"/>
      <c r="C641" s="285"/>
      <c r="D641" s="285"/>
      <c r="E641" s="285"/>
      <c r="F641" s="285"/>
      <c r="G641" s="285"/>
      <c r="H641" s="285"/>
      <c r="I641" s="285"/>
      <c r="J641" s="285"/>
      <c r="K641" s="285"/>
      <c r="L641" s="285"/>
      <c r="M641" s="285"/>
      <c r="N641" s="285"/>
      <c r="O641" s="285"/>
      <c r="P641" s="285"/>
      <c r="Q641" s="285"/>
      <c r="R641" s="285"/>
      <c r="S641" s="285"/>
      <c r="T641" s="285"/>
      <c r="U641" s="285"/>
      <c r="V641" s="285"/>
      <c r="W641" s="285"/>
      <c r="X641" s="285"/>
      <c r="Y641" s="285"/>
    </row>
    <row r="642" spans="1:25" ht="15.75" customHeight="1">
      <c r="A642" s="285"/>
      <c r="B642" s="285"/>
      <c r="C642" s="285"/>
      <c r="D642" s="285"/>
      <c r="E642" s="285"/>
      <c r="F642" s="285"/>
      <c r="G642" s="285"/>
      <c r="H642" s="285"/>
      <c r="I642" s="285"/>
      <c r="J642" s="285"/>
      <c r="K642" s="285"/>
      <c r="L642" s="285"/>
      <c r="M642" s="285"/>
      <c r="N642" s="285"/>
      <c r="O642" s="285"/>
      <c r="P642" s="285"/>
      <c r="Q642" s="285"/>
      <c r="R642" s="285"/>
      <c r="S642" s="285"/>
      <c r="T642" s="285"/>
      <c r="U642" s="285"/>
      <c r="V642" s="285"/>
      <c r="W642" s="285"/>
      <c r="X642" s="285"/>
      <c r="Y642" s="285"/>
    </row>
    <row r="643" spans="1:25" ht="15.75" customHeight="1">
      <c r="A643" s="285"/>
      <c r="B643" s="285"/>
      <c r="C643" s="285"/>
      <c r="D643" s="285"/>
      <c r="E643" s="285"/>
      <c r="F643" s="285"/>
      <c r="G643" s="285"/>
      <c r="H643" s="285"/>
      <c r="I643" s="285"/>
      <c r="J643" s="285"/>
      <c r="K643" s="285"/>
      <c r="L643" s="285"/>
      <c r="M643" s="285"/>
      <c r="N643" s="285"/>
      <c r="O643" s="285"/>
      <c r="P643" s="285"/>
      <c r="Q643" s="285"/>
      <c r="R643" s="285"/>
      <c r="S643" s="285"/>
      <c r="T643" s="285"/>
      <c r="U643" s="285"/>
      <c r="V643" s="285"/>
      <c r="W643" s="285"/>
      <c r="X643" s="285"/>
      <c r="Y643" s="285"/>
    </row>
    <row r="644" spans="1:25" ht="15.75" customHeight="1">
      <c r="A644" s="285"/>
      <c r="B644" s="285"/>
      <c r="C644" s="285"/>
      <c r="D644" s="285"/>
      <c r="E644" s="285"/>
      <c r="F644" s="285"/>
      <c r="G644" s="285"/>
      <c r="H644" s="285"/>
      <c r="I644" s="285"/>
      <c r="J644" s="285"/>
      <c r="K644" s="285"/>
      <c r="L644" s="285"/>
      <c r="M644" s="285"/>
      <c r="N644" s="285"/>
      <c r="O644" s="285"/>
      <c r="P644" s="285"/>
      <c r="Q644" s="285"/>
      <c r="R644" s="285"/>
      <c r="S644" s="285"/>
      <c r="T644" s="285"/>
      <c r="U644" s="285"/>
      <c r="V644" s="285"/>
      <c r="W644" s="285"/>
      <c r="X644" s="285"/>
      <c r="Y644" s="285"/>
    </row>
    <row r="645" spans="1:25" ht="15.75" customHeight="1">
      <c r="A645" s="285"/>
      <c r="B645" s="285"/>
      <c r="C645" s="285"/>
      <c r="D645" s="285"/>
      <c r="E645" s="285"/>
      <c r="F645" s="285"/>
      <c r="G645" s="285"/>
      <c r="H645" s="285"/>
      <c r="I645" s="285"/>
      <c r="J645" s="285"/>
      <c r="K645" s="285"/>
      <c r="L645" s="285"/>
      <c r="M645" s="285"/>
      <c r="N645" s="285"/>
      <c r="O645" s="285"/>
      <c r="P645" s="285"/>
      <c r="Q645" s="285"/>
      <c r="R645" s="285"/>
      <c r="S645" s="285"/>
      <c r="T645" s="285"/>
      <c r="U645" s="285"/>
      <c r="V645" s="285"/>
      <c r="W645" s="285"/>
      <c r="X645" s="285"/>
      <c r="Y645" s="285"/>
    </row>
    <row r="646" spans="1:25" ht="15.75" customHeight="1">
      <c r="A646" s="285"/>
      <c r="B646" s="285"/>
      <c r="C646" s="285"/>
      <c r="D646" s="285"/>
      <c r="E646" s="285"/>
      <c r="F646" s="285"/>
      <c r="G646" s="285"/>
      <c r="H646" s="285"/>
      <c r="I646" s="285"/>
      <c r="J646" s="285"/>
      <c r="K646" s="285"/>
      <c r="L646" s="285"/>
      <c r="M646" s="285"/>
      <c r="N646" s="285"/>
      <c r="O646" s="285"/>
      <c r="P646" s="285"/>
      <c r="Q646" s="285"/>
      <c r="R646" s="285"/>
      <c r="S646" s="285"/>
      <c r="T646" s="285"/>
      <c r="U646" s="285"/>
      <c r="V646" s="285"/>
      <c r="W646" s="285"/>
      <c r="X646" s="285"/>
      <c r="Y646" s="285"/>
    </row>
    <row r="647" spans="1:25" ht="15.75" customHeight="1">
      <c r="A647" s="285"/>
      <c r="B647" s="285"/>
      <c r="C647" s="285"/>
      <c r="D647" s="285"/>
      <c r="E647" s="285"/>
      <c r="F647" s="285"/>
      <c r="G647" s="285"/>
      <c r="H647" s="285"/>
      <c r="I647" s="285"/>
      <c r="J647" s="285"/>
      <c r="K647" s="285"/>
      <c r="L647" s="285"/>
      <c r="M647" s="285"/>
      <c r="N647" s="285"/>
      <c r="O647" s="285"/>
      <c r="P647" s="285"/>
      <c r="Q647" s="285"/>
      <c r="R647" s="285"/>
      <c r="S647" s="285"/>
      <c r="T647" s="285"/>
      <c r="U647" s="285"/>
      <c r="V647" s="285"/>
      <c r="W647" s="285"/>
      <c r="X647" s="285"/>
      <c r="Y647" s="285"/>
    </row>
    <row r="648" spans="1:25" ht="15.75" customHeight="1">
      <c r="A648" s="285"/>
      <c r="B648" s="285"/>
      <c r="C648" s="285"/>
      <c r="D648" s="285"/>
      <c r="E648" s="285"/>
      <c r="F648" s="285"/>
      <c r="G648" s="285"/>
      <c r="H648" s="285"/>
      <c r="I648" s="285"/>
      <c r="J648" s="285"/>
      <c r="K648" s="285"/>
      <c r="L648" s="285"/>
      <c r="M648" s="285"/>
      <c r="N648" s="285"/>
      <c r="O648" s="285"/>
      <c r="P648" s="285"/>
      <c r="Q648" s="285"/>
      <c r="R648" s="285"/>
      <c r="S648" s="285"/>
      <c r="T648" s="285"/>
      <c r="U648" s="285"/>
      <c r="V648" s="285"/>
      <c r="W648" s="285"/>
      <c r="X648" s="285"/>
      <c r="Y648" s="285"/>
    </row>
    <row r="649" spans="1:25" ht="15.75" customHeight="1">
      <c r="A649" s="285"/>
      <c r="B649" s="285"/>
      <c r="C649" s="285"/>
      <c r="D649" s="285"/>
      <c r="E649" s="285"/>
      <c r="F649" s="285"/>
      <c r="G649" s="285"/>
      <c r="H649" s="285"/>
      <c r="I649" s="285"/>
      <c r="J649" s="285"/>
      <c r="K649" s="285"/>
      <c r="L649" s="285"/>
      <c r="M649" s="285"/>
      <c r="N649" s="285"/>
      <c r="O649" s="285"/>
      <c r="P649" s="285"/>
      <c r="Q649" s="285"/>
      <c r="R649" s="285"/>
      <c r="S649" s="285"/>
      <c r="T649" s="285"/>
      <c r="U649" s="285"/>
      <c r="V649" s="285"/>
      <c r="W649" s="285"/>
      <c r="X649" s="285"/>
      <c r="Y649" s="285"/>
    </row>
    <row r="650" spans="1:25" ht="15.75" customHeight="1">
      <c r="A650" s="285"/>
      <c r="B650" s="285"/>
      <c r="C650" s="285"/>
      <c r="D650" s="285"/>
      <c r="E650" s="285"/>
      <c r="F650" s="285"/>
      <c r="G650" s="285"/>
      <c r="H650" s="285"/>
      <c r="I650" s="285"/>
      <c r="J650" s="285"/>
      <c r="K650" s="285"/>
      <c r="L650" s="285"/>
      <c r="M650" s="285"/>
      <c r="N650" s="285"/>
      <c r="O650" s="285"/>
      <c r="P650" s="285"/>
      <c r="Q650" s="285"/>
      <c r="R650" s="285"/>
      <c r="S650" s="285"/>
      <c r="T650" s="285"/>
      <c r="U650" s="285"/>
      <c r="V650" s="285"/>
      <c r="W650" s="285"/>
      <c r="X650" s="285"/>
      <c r="Y650" s="285"/>
    </row>
    <row r="651" spans="1:25" ht="15.75" customHeight="1">
      <c r="A651" s="285"/>
      <c r="B651" s="285"/>
      <c r="C651" s="285"/>
      <c r="D651" s="285"/>
      <c r="E651" s="285"/>
      <c r="F651" s="285"/>
      <c r="G651" s="285"/>
      <c r="H651" s="285"/>
      <c r="I651" s="285"/>
      <c r="J651" s="285"/>
      <c r="K651" s="285"/>
      <c r="L651" s="285"/>
      <c r="M651" s="285"/>
      <c r="N651" s="285"/>
      <c r="O651" s="285"/>
      <c r="P651" s="285"/>
      <c r="Q651" s="285"/>
      <c r="R651" s="285"/>
      <c r="S651" s="285"/>
      <c r="T651" s="285"/>
      <c r="U651" s="285"/>
      <c r="V651" s="285"/>
      <c r="W651" s="285"/>
      <c r="X651" s="285"/>
      <c r="Y651" s="285"/>
    </row>
    <row r="652" spans="1:25" ht="15.75" customHeight="1">
      <c r="A652" s="285"/>
      <c r="B652" s="285"/>
      <c r="C652" s="285"/>
      <c r="D652" s="285"/>
      <c r="E652" s="285"/>
      <c r="F652" s="285"/>
      <c r="G652" s="285"/>
      <c r="H652" s="285"/>
      <c r="I652" s="285"/>
      <c r="J652" s="285"/>
      <c r="K652" s="285"/>
      <c r="L652" s="285"/>
      <c r="M652" s="285"/>
      <c r="N652" s="285"/>
      <c r="O652" s="285"/>
      <c r="P652" s="285"/>
      <c r="Q652" s="285"/>
      <c r="R652" s="285"/>
      <c r="S652" s="285"/>
      <c r="T652" s="285"/>
      <c r="U652" s="285"/>
      <c r="V652" s="285"/>
      <c r="W652" s="285"/>
      <c r="X652" s="285"/>
      <c r="Y652" s="285"/>
    </row>
    <row r="653" spans="1:25" ht="15.75" customHeight="1">
      <c r="A653" s="285"/>
      <c r="B653" s="285"/>
      <c r="C653" s="285"/>
      <c r="D653" s="285"/>
      <c r="E653" s="285"/>
      <c r="F653" s="285"/>
      <c r="G653" s="285"/>
      <c r="H653" s="285"/>
      <c r="I653" s="285"/>
      <c r="J653" s="285"/>
      <c r="K653" s="285"/>
      <c r="L653" s="285"/>
      <c r="M653" s="285"/>
      <c r="N653" s="285"/>
      <c r="O653" s="285"/>
      <c r="P653" s="285"/>
      <c r="Q653" s="285"/>
      <c r="R653" s="285"/>
      <c r="S653" s="285"/>
      <c r="T653" s="285"/>
      <c r="U653" s="285"/>
      <c r="V653" s="285"/>
      <c r="W653" s="285"/>
      <c r="X653" s="285"/>
      <c r="Y653" s="285"/>
    </row>
    <row r="654" spans="1:25" ht="15.75" customHeight="1">
      <c r="A654" s="285"/>
      <c r="B654" s="285"/>
      <c r="C654" s="285"/>
      <c r="D654" s="285"/>
      <c r="E654" s="285"/>
      <c r="F654" s="285"/>
      <c r="G654" s="285"/>
      <c r="H654" s="285"/>
      <c r="I654" s="285"/>
      <c r="J654" s="285"/>
      <c r="K654" s="285"/>
      <c r="L654" s="285"/>
      <c r="M654" s="285"/>
      <c r="N654" s="285"/>
      <c r="O654" s="285"/>
      <c r="P654" s="285"/>
      <c r="Q654" s="285"/>
      <c r="R654" s="285"/>
      <c r="S654" s="285"/>
      <c r="T654" s="285"/>
      <c r="U654" s="285"/>
      <c r="V654" s="285"/>
      <c r="W654" s="285"/>
      <c r="X654" s="285"/>
      <c r="Y654" s="285"/>
    </row>
    <row r="655" spans="1:25" ht="15.75" customHeight="1">
      <c r="A655" s="285"/>
      <c r="B655" s="285"/>
      <c r="C655" s="285"/>
      <c r="D655" s="285"/>
      <c r="E655" s="285"/>
      <c r="F655" s="285"/>
      <c r="G655" s="285"/>
      <c r="H655" s="285"/>
      <c r="I655" s="285"/>
      <c r="J655" s="285"/>
      <c r="K655" s="285"/>
      <c r="L655" s="285"/>
      <c r="M655" s="285"/>
      <c r="N655" s="285"/>
      <c r="O655" s="285"/>
      <c r="P655" s="285"/>
      <c r="Q655" s="285"/>
      <c r="R655" s="285"/>
      <c r="S655" s="285"/>
      <c r="T655" s="285"/>
      <c r="U655" s="285"/>
      <c r="V655" s="285"/>
      <c r="W655" s="285"/>
      <c r="X655" s="285"/>
      <c r="Y655" s="285"/>
    </row>
    <row r="656" spans="1:25" ht="15.75" customHeight="1">
      <c r="A656" s="285"/>
      <c r="B656" s="285"/>
      <c r="C656" s="285"/>
      <c r="D656" s="285"/>
      <c r="E656" s="285"/>
      <c r="F656" s="285"/>
      <c r="G656" s="285"/>
      <c r="H656" s="285"/>
      <c r="I656" s="285"/>
      <c r="J656" s="285"/>
      <c r="K656" s="285"/>
      <c r="L656" s="285"/>
      <c r="M656" s="285"/>
      <c r="N656" s="285"/>
      <c r="O656" s="285"/>
      <c r="P656" s="285"/>
      <c r="Q656" s="285"/>
      <c r="R656" s="285"/>
      <c r="S656" s="285"/>
      <c r="T656" s="285"/>
      <c r="U656" s="285"/>
      <c r="V656" s="285"/>
      <c r="W656" s="285"/>
      <c r="X656" s="285"/>
      <c r="Y656" s="285"/>
    </row>
    <row r="657" spans="1:25" ht="15.75" customHeight="1">
      <c r="A657" s="285"/>
      <c r="B657" s="285"/>
      <c r="C657" s="285"/>
      <c r="D657" s="285"/>
      <c r="E657" s="285"/>
      <c r="F657" s="285"/>
      <c r="G657" s="285"/>
      <c r="H657" s="285"/>
      <c r="I657" s="285"/>
      <c r="J657" s="285"/>
      <c r="K657" s="285"/>
      <c r="L657" s="285"/>
      <c r="M657" s="285"/>
      <c r="N657" s="285"/>
      <c r="O657" s="285"/>
      <c r="P657" s="285"/>
      <c r="Q657" s="285"/>
      <c r="R657" s="285"/>
      <c r="S657" s="285"/>
      <c r="T657" s="285"/>
      <c r="U657" s="285"/>
      <c r="V657" s="285"/>
      <c r="W657" s="285"/>
      <c r="X657" s="285"/>
      <c r="Y657" s="285"/>
    </row>
    <row r="658" spans="1:25" ht="15.75" customHeight="1">
      <c r="A658" s="285"/>
      <c r="B658" s="285"/>
      <c r="C658" s="285"/>
      <c r="D658" s="285"/>
      <c r="E658" s="285"/>
      <c r="F658" s="285"/>
      <c r="G658" s="285"/>
      <c r="H658" s="285"/>
      <c r="I658" s="285"/>
      <c r="J658" s="285"/>
      <c r="K658" s="285"/>
      <c r="L658" s="285"/>
      <c r="M658" s="285"/>
      <c r="N658" s="285"/>
      <c r="O658" s="285"/>
      <c r="P658" s="285"/>
      <c r="Q658" s="285"/>
      <c r="R658" s="285"/>
      <c r="S658" s="285"/>
      <c r="T658" s="285"/>
      <c r="U658" s="285"/>
      <c r="V658" s="285"/>
      <c r="W658" s="285"/>
      <c r="X658" s="285"/>
      <c r="Y658" s="285"/>
    </row>
    <row r="659" spans="1:25" ht="15.75" customHeight="1">
      <c r="A659" s="285"/>
      <c r="B659" s="285"/>
      <c r="C659" s="285"/>
      <c r="D659" s="285"/>
      <c r="E659" s="285"/>
      <c r="F659" s="285"/>
      <c r="G659" s="285"/>
      <c r="H659" s="285"/>
      <c r="I659" s="285"/>
      <c r="J659" s="285"/>
      <c r="K659" s="285"/>
      <c r="L659" s="285"/>
      <c r="M659" s="285"/>
      <c r="N659" s="285"/>
      <c r="O659" s="285"/>
      <c r="P659" s="285"/>
      <c r="Q659" s="285"/>
      <c r="R659" s="285"/>
      <c r="S659" s="285"/>
      <c r="T659" s="285"/>
      <c r="U659" s="285"/>
      <c r="V659" s="285"/>
      <c r="W659" s="285"/>
      <c r="X659" s="285"/>
      <c r="Y659" s="285"/>
    </row>
    <row r="660" spans="1:25" ht="15.75" customHeight="1">
      <c r="A660" s="285"/>
      <c r="B660" s="285"/>
      <c r="C660" s="285"/>
      <c r="D660" s="285"/>
      <c r="E660" s="285"/>
      <c r="F660" s="285"/>
      <c r="G660" s="285"/>
      <c r="H660" s="285"/>
      <c r="I660" s="285"/>
      <c r="J660" s="285"/>
      <c r="K660" s="285"/>
      <c r="L660" s="285"/>
      <c r="M660" s="285"/>
      <c r="N660" s="285"/>
      <c r="O660" s="285"/>
      <c r="P660" s="285"/>
      <c r="Q660" s="285"/>
      <c r="R660" s="285"/>
      <c r="S660" s="285"/>
      <c r="T660" s="285"/>
      <c r="U660" s="285"/>
      <c r="V660" s="285"/>
      <c r="W660" s="285"/>
      <c r="X660" s="285"/>
      <c r="Y660" s="285"/>
    </row>
    <row r="661" spans="1:25" ht="15.75" customHeight="1">
      <c r="A661" s="285"/>
      <c r="B661" s="285"/>
      <c r="C661" s="285"/>
      <c r="D661" s="285"/>
      <c r="E661" s="285"/>
      <c r="F661" s="285"/>
      <c r="G661" s="285"/>
      <c r="H661" s="285"/>
      <c r="I661" s="285"/>
      <c r="J661" s="285"/>
      <c r="K661" s="285"/>
      <c r="L661" s="285"/>
      <c r="M661" s="285"/>
      <c r="N661" s="285"/>
      <c r="O661" s="285"/>
      <c r="P661" s="285"/>
      <c r="Q661" s="285"/>
      <c r="R661" s="285"/>
      <c r="S661" s="285"/>
      <c r="T661" s="285"/>
      <c r="U661" s="285"/>
      <c r="V661" s="285"/>
      <c r="W661" s="285"/>
      <c r="X661" s="285"/>
      <c r="Y661" s="285"/>
    </row>
    <row r="662" spans="1:25" ht="15.75" customHeight="1">
      <c r="A662" s="285"/>
      <c r="B662" s="285"/>
      <c r="C662" s="285"/>
      <c r="D662" s="285"/>
      <c r="E662" s="285"/>
      <c r="F662" s="285"/>
      <c r="G662" s="285"/>
      <c r="H662" s="285"/>
      <c r="I662" s="285"/>
      <c r="J662" s="285"/>
      <c r="K662" s="285"/>
      <c r="L662" s="285"/>
      <c r="M662" s="285"/>
      <c r="N662" s="285"/>
      <c r="O662" s="285"/>
      <c r="P662" s="285"/>
      <c r="Q662" s="285"/>
      <c r="R662" s="285"/>
      <c r="S662" s="285"/>
      <c r="T662" s="285"/>
      <c r="U662" s="285"/>
      <c r="V662" s="285"/>
      <c r="W662" s="285"/>
      <c r="X662" s="285"/>
      <c r="Y662" s="285"/>
    </row>
    <row r="663" spans="1:25" ht="15.75" customHeight="1">
      <c r="A663" s="285"/>
      <c r="B663" s="285"/>
      <c r="C663" s="285"/>
      <c r="D663" s="285"/>
      <c r="E663" s="285"/>
      <c r="F663" s="285"/>
      <c r="G663" s="285"/>
      <c r="H663" s="285"/>
      <c r="I663" s="285"/>
      <c r="J663" s="285"/>
      <c r="K663" s="285"/>
      <c r="L663" s="285"/>
      <c r="M663" s="285"/>
      <c r="N663" s="285"/>
      <c r="O663" s="285"/>
      <c r="P663" s="285"/>
      <c r="Q663" s="285"/>
      <c r="R663" s="285"/>
      <c r="S663" s="285"/>
      <c r="T663" s="285"/>
      <c r="U663" s="285"/>
      <c r="V663" s="285"/>
      <c r="W663" s="285"/>
      <c r="X663" s="285"/>
      <c r="Y663" s="285"/>
    </row>
    <row r="664" spans="1:25" ht="15.75" customHeight="1">
      <c r="A664" s="285"/>
      <c r="B664" s="285"/>
      <c r="C664" s="285"/>
      <c r="D664" s="285"/>
      <c r="E664" s="285"/>
      <c r="F664" s="285"/>
      <c r="G664" s="285"/>
      <c r="H664" s="285"/>
      <c r="I664" s="285"/>
      <c r="J664" s="285"/>
      <c r="K664" s="285"/>
      <c r="L664" s="285"/>
      <c r="M664" s="285"/>
      <c r="N664" s="285"/>
      <c r="O664" s="285"/>
      <c r="P664" s="285"/>
      <c r="Q664" s="285"/>
      <c r="R664" s="285"/>
      <c r="S664" s="285"/>
      <c r="T664" s="285"/>
      <c r="U664" s="285"/>
      <c r="V664" s="285"/>
      <c r="W664" s="285"/>
      <c r="X664" s="285"/>
      <c r="Y664" s="285"/>
    </row>
    <row r="665" spans="1:25" ht="15.75" customHeight="1">
      <c r="A665" s="285"/>
      <c r="B665" s="285"/>
      <c r="C665" s="285"/>
      <c r="D665" s="285"/>
      <c r="E665" s="285"/>
      <c r="F665" s="285"/>
      <c r="G665" s="285"/>
      <c r="H665" s="285"/>
      <c r="I665" s="285"/>
      <c r="J665" s="285"/>
      <c r="K665" s="285"/>
      <c r="L665" s="285"/>
      <c r="M665" s="285"/>
      <c r="N665" s="285"/>
      <c r="O665" s="285"/>
      <c r="P665" s="285"/>
      <c r="Q665" s="285"/>
      <c r="R665" s="285"/>
      <c r="S665" s="285"/>
      <c r="T665" s="285"/>
      <c r="U665" s="285"/>
      <c r="V665" s="285"/>
      <c r="W665" s="285"/>
      <c r="X665" s="285"/>
      <c r="Y665" s="285"/>
    </row>
    <row r="666" spans="1:25" ht="15.75" customHeight="1">
      <c r="A666" s="285"/>
      <c r="B666" s="285"/>
      <c r="C666" s="285"/>
      <c r="D666" s="285"/>
      <c r="E666" s="285"/>
      <c r="F666" s="285"/>
      <c r="G666" s="285"/>
      <c r="H666" s="285"/>
      <c r="I666" s="285"/>
      <c r="J666" s="285"/>
      <c r="K666" s="285"/>
      <c r="L666" s="285"/>
      <c r="M666" s="285"/>
      <c r="N666" s="285"/>
      <c r="O666" s="285"/>
      <c r="P666" s="285"/>
      <c r="Q666" s="285"/>
      <c r="R666" s="285"/>
      <c r="S666" s="285"/>
      <c r="T666" s="285"/>
      <c r="U666" s="285"/>
      <c r="V666" s="285"/>
      <c r="W666" s="285"/>
      <c r="X666" s="285"/>
      <c r="Y666" s="285"/>
    </row>
    <row r="667" spans="1:25" ht="15.75" customHeight="1">
      <c r="A667" s="285"/>
      <c r="B667" s="285"/>
      <c r="C667" s="285"/>
      <c r="D667" s="285"/>
      <c r="E667" s="285"/>
      <c r="F667" s="285"/>
      <c r="G667" s="285"/>
      <c r="H667" s="285"/>
      <c r="I667" s="285"/>
      <c r="J667" s="285"/>
      <c r="K667" s="285"/>
      <c r="L667" s="285"/>
      <c r="M667" s="285"/>
      <c r="N667" s="285"/>
      <c r="O667" s="285"/>
      <c r="P667" s="285"/>
      <c r="Q667" s="285"/>
      <c r="R667" s="285"/>
      <c r="S667" s="285"/>
      <c r="T667" s="285"/>
      <c r="U667" s="285"/>
      <c r="V667" s="285"/>
      <c r="W667" s="285"/>
      <c r="X667" s="285"/>
      <c r="Y667" s="285"/>
    </row>
    <row r="668" spans="1:25" ht="15.75" customHeight="1">
      <c r="A668" s="285"/>
      <c r="B668" s="285"/>
      <c r="C668" s="285"/>
      <c r="D668" s="285"/>
      <c r="E668" s="285"/>
      <c r="F668" s="285"/>
      <c r="G668" s="285"/>
      <c r="H668" s="285"/>
      <c r="I668" s="285"/>
      <c r="J668" s="285"/>
      <c r="K668" s="285"/>
      <c r="L668" s="285"/>
      <c r="M668" s="285"/>
      <c r="N668" s="285"/>
      <c r="O668" s="285"/>
      <c r="P668" s="285"/>
      <c r="Q668" s="285"/>
      <c r="R668" s="285"/>
      <c r="S668" s="285"/>
      <c r="T668" s="285"/>
      <c r="U668" s="285"/>
      <c r="V668" s="285"/>
      <c r="W668" s="285"/>
      <c r="X668" s="285"/>
      <c r="Y668" s="285"/>
    </row>
    <row r="669" spans="1:25" ht="15.75" customHeight="1">
      <c r="A669" s="285"/>
      <c r="B669" s="285"/>
      <c r="C669" s="285"/>
      <c r="D669" s="285"/>
      <c r="E669" s="285"/>
      <c r="F669" s="285"/>
      <c r="G669" s="285"/>
      <c r="H669" s="285"/>
      <c r="I669" s="285"/>
      <c r="J669" s="285"/>
      <c r="K669" s="285"/>
      <c r="L669" s="285"/>
      <c r="M669" s="285"/>
      <c r="N669" s="285"/>
      <c r="O669" s="285"/>
      <c r="P669" s="285"/>
      <c r="Q669" s="285"/>
      <c r="R669" s="285"/>
      <c r="S669" s="285"/>
      <c r="T669" s="285"/>
      <c r="U669" s="285"/>
      <c r="V669" s="285"/>
      <c r="W669" s="285"/>
      <c r="X669" s="285"/>
      <c r="Y669" s="285"/>
    </row>
    <row r="670" spans="1:25" ht="15.75" customHeight="1">
      <c r="A670" s="285"/>
      <c r="B670" s="285"/>
      <c r="C670" s="285"/>
      <c r="D670" s="285"/>
      <c r="E670" s="285"/>
      <c r="F670" s="285"/>
      <c r="G670" s="285"/>
      <c r="H670" s="285"/>
      <c r="I670" s="285"/>
      <c r="J670" s="285"/>
      <c r="K670" s="285"/>
      <c r="L670" s="285"/>
      <c r="M670" s="285"/>
      <c r="N670" s="285"/>
      <c r="O670" s="285"/>
      <c r="P670" s="285"/>
      <c r="Q670" s="285"/>
      <c r="R670" s="285"/>
      <c r="S670" s="285"/>
      <c r="T670" s="285"/>
      <c r="U670" s="285"/>
      <c r="V670" s="285"/>
      <c r="W670" s="285"/>
      <c r="X670" s="285"/>
      <c r="Y670" s="285"/>
    </row>
    <row r="671" spans="1:25" ht="15.75" customHeight="1">
      <c r="A671" s="285"/>
      <c r="B671" s="285"/>
      <c r="C671" s="285"/>
      <c r="D671" s="285"/>
      <c r="E671" s="285"/>
      <c r="F671" s="285"/>
      <c r="G671" s="285"/>
      <c r="H671" s="285"/>
      <c r="I671" s="285"/>
      <c r="J671" s="285"/>
      <c r="K671" s="285"/>
      <c r="L671" s="285"/>
      <c r="M671" s="285"/>
      <c r="N671" s="285"/>
      <c r="O671" s="285"/>
      <c r="P671" s="285"/>
      <c r="Q671" s="285"/>
      <c r="R671" s="285"/>
      <c r="S671" s="285"/>
      <c r="T671" s="285"/>
      <c r="U671" s="285"/>
      <c r="V671" s="285"/>
      <c r="W671" s="285"/>
      <c r="X671" s="285"/>
      <c r="Y671" s="285"/>
    </row>
    <row r="672" spans="1:25" ht="15.75" customHeight="1">
      <c r="A672" s="285"/>
      <c r="B672" s="285"/>
      <c r="C672" s="285"/>
      <c r="D672" s="285"/>
      <c r="E672" s="285"/>
      <c r="F672" s="285"/>
      <c r="G672" s="285"/>
      <c r="H672" s="285"/>
      <c r="I672" s="285"/>
      <c r="J672" s="285"/>
      <c r="K672" s="285"/>
      <c r="L672" s="285"/>
      <c r="M672" s="285"/>
      <c r="N672" s="285"/>
      <c r="O672" s="285"/>
      <c r="P672" s="285"/>
      <c r="Q672" s="285"/>
      <c r="R672" s="285"/>
      <c r="S672" s="285"/>
      <c r="T672" s="285"/>
      <c r="U672" s="285"/>
      <c r="V672" s="285"/>
      <c r="W672" s="285"/>
      <c r="X672" s="285"/>
      <c r="Y672" s="285"/>
    </row>
    <row r="673" spans="1:25" ht="15.75" customHeight="1">
      <c r="A673" s="285"/>
      <c r="B673" s="285"/>
      <c r="C673" s="285"/>
      <c r="D673" s="285"/>
      <c r="E673" s="285"/>
      <c r="F673" s="285"/>
      <c r="G673" s="285"/>
      <c r="H673" s="285"/>
      <c r="I673" s="285"/>
      <c r="J673" s="285"/>
      <c r="K673" s="285"/>
      <c r="L673" s="285"/>
      <c r="M673" s="285"/>
      <c r="N673" s="285"/>
      <c r="O673" s="285"/>
      <c r="P673" s="285"/>
      <c r="Q673" s="285"/>
      <c r="R673" s="285"/>
      <c r="S673" s="285"/>
      <c r="T673" s="285"/>
      <c r="U673" s="285"/>
      <c r="V673" s="285"/>
      <c r="W673" s="285"/>
      <c r="X673" s="285"/>
      <c r="Y673" s="285"/>
    </row>
    <row r="674" spans="1:25" ht="15.75" customHeight="1">
      <c r="A674" s="285"/>
      <c r="B674" s="285"/>
      <c r="C674" s="285"/>
      <c r="D674" s="285"/>
      <c r="E674" s="285"/>
      <c r="F674" s="285"/>
      <c r="G674" s="285"/>
      <c r="H674" s="285"/>
      <c r="I674" s="285"/>
      <c r="J674" s="285"/>
      <c r="K674" s="285"/>
      <c r="L674" s="285"/>
      <c r="M674" s="285"/>
      <c r="N674" s="285"/>
      <c r="O674" s="285"/>
      <c r="P674" s="285"/>
      <c r="Q674" s="285"/>
      <c r="R674" s="285"/>
      <c r="S674" s="285"/>
      <c r="T674" s="285"/>
      <c r="U674" s="285"/>
      <c r="V674" s="285"/>
      <c r="W674" s="285"/>
      <c r="X674" s="285"/>
      <c r="Y674" s="285"/>
    </row>
    <row r="675" spans="1:25" ht="15.75" customHeight="1">
      <c r="A675" s="285"/>
      <c r="B675" s="285"/>
      <c r="C675" s="285"/>
      <c r="D675" s="285"/>
      <c r="E675" s="285"/>
      <c r="F675" s="285"/>
      <c r="G675" s="285"/>
      <c r="H675" s="285"/>
      <c r="I675" s="285"/>
      <c r="J675" s="285"/>
      <c r="K675" s="285"/>
      <c r="L675" s="285"/>
      <c r="M675" s="285"/>
      <c r="N675" s="285"/>
      <c r="O675" s="285"/>
      <c r="P675" s="285"/>
      <c r="Q675" s="285"/>
      <c r="R675" s="285"/>
      <c r="S675" s="285"/>
      <c r="T675" s="285"/>
      <c r="U675" s="285"/>
      <c r="V675" s="285"/>
      <c r="W675" s="285"/>
      <c r="X675" s="285"/>
      <c r="Y675" s="285"/>
    </row>
    <row r="676" spans="1:25" ht="15.75" customHeight="1">
      <c r="A676" s="285"/>
      <c r="B676" s="285"/>
      <c r="C676" s="285"/>
      <c r="D676" s="285"/>
      <c r="E676" s="285"/>
      <c r="F676" s="285"/>
      <c r="G676" s="285"/>
      <c r="H676" s="285"/>
      <c r="I676" s="285"/>
      <c r="J676" s="285"/>
      <c r="K676" s="285"/>
      <c r="L676" s="285"/>
      <c r="M676" s="285"/>
      <c r="N676" s="285"/>
      <c r="O676" s="285"/>
      <c r="P676" s="285"/>
      <c r="Q676" s="285"/>
      <c r="R676" s="285"/>
      <c r="S676" s="285"/>
      <c r="T676" s="285"/>
      <c r="U676" s="285"/>
      <c r="V676" s="285"/>
      <c r="W676" s="285"/>
      <c r="X676" s="285"/>
      <c r="Y676" s="285"/>
    </row>
    <row r="677" spans="1:25" ht="15.75" customHeight="1">
      <c r="A677" s="285"/>
      <c r="B677" s="285"/>
      <c r="C677" s="285"/>
      <c r="D677" s="285"/>
      <c r="E677" s="285"/>
      <c r="F677" s="285"/>
      <c r="G677" s="285"/>
      <c r="H677" s="285"/>
      <c r="I677" s="285"/>
      <c r="J677" s="285"/>
      <c r="K677" s="285"/>
      <c r="L677" s="285"/>
      <c r="M677" s="285"/>
      <c r="N677" s="285"/>
      <c r="O677" s="285"/>
      <c r="P677" s="285"/>
      <c r="Q677" s="285"/>
      <c r="R677" s="285"/>
      <c r="S677" s="285"/>
      <c r="T677" s="285"/>
      <c r="U677" s="285"/>
      <c r="V677" s="285"/>
      <c r="W677" s="285"/>
      <c r="X677" s="285"/>
      <c r="Y677" s="285"/>
    </row>
    <row r="678" spans="1:25" ht="15.75" customHeight="1">
      <c r="A678" s="285"/>
      <c r="B678" s="285"/>
      <c r="C678" s="285"/>
      <c r="D678" s="285"/>
      <c r="E678" s="285"/>
      <c r="F678" s="285"/>
      <c r="G678" s="285"/>
      <c r="H678" s="285"/>
      <c r="I678" s="285"/>
      <c r="J678" s="285"/>
      <c r="K678" s="285"/>
      <c r="L678" s="285"/>
      <c r="M678" s="285"/>
      <c r="N678" s="285"/>
      <c r="O678" s="285"/>
      <c r="P678" s="285"/>
      <c r="Q678" s="285"/>
      <c r="R678" s="285"/>
      <c r="S678" s="285"/>
      <c r="T678" s="285"/>
      <c r="U678" s="285"/>
      <c r="V678" s="285"/>
      <c r="W678" s="285"/>
      <c r="X678" s="285"/>
      <c r="Y678" s="285"/>
    </row>
    <row r="679" spans="1:25" ht="15.75" customHeight="1">
      <c r="A679" s="285"/>
      <c r="B679" s="285"/>
      <c r="C679" s="285"/>
      <c r="D679" s="285"/>
      <c r="E679" s="285"/>
      <c r="F679" s="285"/>
      <c r="G679" s="285"/>
      <c r="H679" s="285"/>
      <c r="I679" s="285"/>
      <c r="J679" s="285"/>
      <c r="K679" s="285"/>
      <c r="L679" s="285"/>
      <c r="M679" s="285"/>
      <c r="N679" s="285"/>
      <c r="O679" s="285"/>
      <c r="P679" s="285"/>
      <c r="Q679" s="285"/>
      <c r="R679" s="285"/>
      <c r="S679" s="285"/>
      <c r="T679" s="285"/>
      <c r="U679" s="285"/>
      <c r="V679" s="285"/>
      <c r="W679" s="285"/>
      <c r="X679" s="285"/>
      <c r="Y679" s="285"/>
    </row>
    <row r="680" spans="1:25" ht="15.75" customHeight="1">
      <c r="A680" s="285"/>
      <c r="B680" s="285"/>
      <c r="C680" s="285"/>
      <c r="D680" s="285"/>
      <c r="E680" s="285"/>
      <c r="F680" s="285"/>
      <c r="G680" s="285"/>
      <c r="H680" s="285"/>
      <c r="I680" s="285"/>
      <c r="J680" s="285"/>
      <c r="K680" s="285"/>
      <c r="L680" s="285"/>
      <c r="M680" s="285"/>
      <c r="N680" s="285"/>
      <c r="O680" s="285"/>
      <c r="P680" s="285"/>
      <c r="Q680" s="285"/>
      <c r="R680" s="285"/>
      <c r="S680" s="285"/>
      <c r="T680" s="285"/>
      <c r="U680" s="285"/>
      <c r="V680" s="285"/>
      <c r="W680" s="285"/>
      <c r="X680" s="285"/>
      <c r="Y680" s="285"/>
    </row>
    <row r="681" spans="1:25" ht="15.75" customHeight="1">
      <c r="A681" s="285"/>
      <c r="B681" s="285"/>
      <c r="C681" s="285"/>
      <c r="D681" s="285"/>
      <c r="E681" s="285"/>
      <c r="F681" s="285"/>
      <c r="G681" s="285"/>
      <c r="H681" s="285"/>
      <c r="I681" s="285"/>
      <c r="J681" s="285"/>
      <c r="K681" s="285"/>
      <c r="L681" s="285"/>
      <c r="M681" s="285"/>
      <c r="N681" s="285"/>
      <c r="O681" s="285"/>
      <c r="P681" s="285"/>
      <c r="Q681" s="285"/>
      <c r="R681" s="285"/>
      <c r="S681" s="285"/>
      <c r="T681" s="285"/>
      <c r="U681" s="285"/>
      <c r="V681" s="285"/>
      <c r="W681" s="285"/>
      <c r="X681" s="285"/>
      <c r="Y681" s="285"/>
    </row>
    <row r="682" spans="1:25" ht="15.75" customHeight="1">
      <c r="A682" s="285"/>
      <c r="B682" s="285"/>
      <c r="C682" s="285"/>
      <c r="D682" s="285"/>
      <c r="E682" s="285"/>
      <c r="F682" s="285"/>
      <c r="G682" s="285"/>
      <c r="H682" s="285"/>
      <c r="I682" s="285"/>
      <c r="J682" s="285"/>
      <c r="K682" s="285"/>
      <c r="L682" s="285"/>
      <c r="M682" s="285"/>
      <c r="N682" s="285"/>
      <c r="O682" s="285"/>
      <c r="P682" s="285"/>
      <c r="Q682" s="285"/>
      <c r="R682" s="285"/>
      <c r="S682" s="285"/>
      <c r="T682" s="285"/>
      <c r="U682" s="285"/>
      <c r="V682" s="285"/>
      <c r="W682" s="285"/>
      <c r="X682" s="285"/>
      <c r="Y682" s="285"/>
    </row>
    <row r="683" spans="1:25" ht="15.75" customHeight="1">
      <c r="A683" s="285"/>
      <c r="B683" s="285"/>
      <c r="C683" s="285"/>
      <c r="D683" s="285"/>
      <c r="E683" s="285"/>
      <c r="F683" s="285"/>
      <c r="G683" s="285"/>
      <c r="H683" s="285"/>
      <c r="I683" s="285"/>
      <c r="J683" s="285"/>
      <c r="K683" s="285"/>
      <c r="L683" s="285"/>
      <c r="M683" s="285"/>
      <c r="N683" s="285"/>
      <c r="O683" s="285"/>
      <c r="P683" s="285"/>
      <c r="Q683" s="285"/>
      <c r="R683" s="285"/>
      <c r="S683" s="285"/>
      <c r="T683" s="285"/>
      <c r="U683" s="285"/>
      <c r="V683" s="285"/>
      <c r="W683" s="285"/>
      <c r="X683" s="285"/>
      <c r="Y683" s="285"/>
    </row>
    <row r="684" spans="1:25" ht="15.75" customHeight="1">
      <c r="A684" s="285"/>
      <c r="B684" s="285"/>
      <c r="C684" s="285"/>
      <c r="D684" s="285"/>
      <c r="E684" s="285"/>
      <c r="F684" s="285"/>
      <c r="G684" s="285"/>
      <c r="H684" s="285"/>
      <c r="I684" s="285"/>
      <c r="J684" s="285"/>
      <c r="K684" s="285"/>
      <c r="L684" s="285"/>
      <c r="M684" s="285"/>
      <c r="N684" s="285"/>
      <c r="O684" s="285"/>
      <c r="P684" s="285"/>
      <c r="Q684" s="285"/>
      <c r="R684" s="285"/>
      <c r="S684" s="285"/>
      <c r="T684" s="285"/>
      <c r="U684" s="285"/>
      <c r="V684" s="285"/>
      <c r="W684" s="285"/>
      <c r="X684" s="285"/>
      <c r="Y684" s="285"/>
    </row>
    <row r="685" spans="1:25" ht="15.75" customHeight="1">
      <c r="A685" s="285"/>
      <c r="B685" s="285"/>
      <c r="C685" s="285"/>
      <c r="D685" s="285"/>
      <c r="E685" s="285"/>
      <c r="F685" s="285"/>
      <c r="G685" s="285"/>
      <c r="H685" s="285"/>
      <c r="I685" s="285"/>
      <c r="J685" s="285"/>
      <c r="K685" s="285"/>
      <c r="L685" s="285"/>
      <c r="M685" s="285"/>
      <c r="N685" s="285"/>
      <c r="O685" s="285"/>
      <c r="P685" s="285"/>
      <c r="Q685" s="285"/>
      <c r="R685" s="285"/>
      <c r="S685" s="285"/>
      <c r="T685" s="285"/>
      <c r="U685" s="285"/>
      <c r="V685" s="285"/>
      <c r="W685" s="285"/>
      <c r="X685" s="285"/>
      <c r="Y685" s="285"/>
    </row>
    <row r="686" spans="1:25" ht="15.75" customHeight="1">
      <c r="A686" s="285"/>
      <c r="B686" s="285"/>
      <c r="C686" s="285"/>
      <c r="D686" s="285"/>
      <c r="E686" s="285"/>
      <c r="F686" s="285"/>
      <c r="G686" s="285"/>
      <c r="H686" s="285"/>
      <c r="I686" s="285"/>
      <c r="J686" s="285"/>
      <c r="K686" s="285"/>
      <c r="L686" s="285"/>
      <c r="M686" s="285"/>
      <c r="N686" s="285"/>
      <c r="O686" s="285"/>
      <c r="P686" s="285"/>
      <c r="Q686" s="285"/>
      <c r="R686" s="285"/>
      <c r="S686" s="285"/>
      <c r="T686" s="285"/>
      <c r="U686" s="285"/>
      <c r="V686" s="285"/>
      <c r="W686" s="285"/>
      <c r="X686" s="285"/>
      <c r="Y686" s="285"/>
    </row>
    <row r="687" spans="1:25" ht="15.75" customHeight="1">
      <c r="A687" s="285"/>
      <c r="B687" s="285"/>
      <c r="C687" s="285"/>
      <c r="D687" s="285"/>
      <c r="E687" s="285"/>
      <c r="F687" s="285"/>
      <c r="G687" s="285"/>
      <c r="H687" s="285"/>
      <c r="I687" s="285"/>
      <c r="J687" s="285"/>
      <c r="K687" s="285"/>
      <c r="L687" s="285"/>
      <c r="M687" s="285"/>
      <c r="N687" s="285"/>
      <c r="O687" s="285"/>
      <c r="P687" s="285"/>
      <c r="Q687" s="285"/>
      <c r="R687" s="285"/>
      <c r="S687" s="285"/>
      <c r="T687" s="285"/>
      <c r="U687" s="285"/>
      <c r="V687" s="285"/>
      <c r="W687" s="285"/>
      <c r="X687" s="285"/>
      <c r="Y687" s="285"/>
    </row>
    <row r="688" spans="1:25" ht="15.75" customHeight="1">
      <c r="A688" s="285"/>
      <c r="B688" s="285"/>
      <c r="C688" s="285"/>
      <c r="D688" s="285"/>
      <c r="E688" s="285"/>
      <c r="F688" s="285"/>
      <c r="G688" s="285"/>
      <c r="H688" s="285"/>
      <c r="I688" s="285"/>
      <c r="J688" s="285"/>
      <c r="K688" s="285"/>
      <c r="L688" s="285"/>
      <c r="M688" s="285"/>
      <c r="N688" s="285"/>
      <c r="O688" s="285"/>
      <c r="P688" s="285"/>
      <c r="Q688" s="285"/>
      <c r="R688" s="285"/>
      <c r="S688" s="285"/>
      <c r="T688" s="285"/>
      <c r="U688" s="285"/>
      <c r="V688" s="285"/>
      <c r="W688" s="285"/>
      <c r="X688" s="285"/>
      <c r="Y688" s="285"/>
    </row>
    <row r="689" spans="1:25" ht="15.75" customHeight="1">
      <c r="A689" s="285"/>
      <c r="B689" s="285"/>
      <c r="C689" s="285"/>
      <c r="D689" s="285"/>
      <c r="E689" s="285"/>
      <c r="F689" s="285"/>
      <c r="G689" s="285"/>
      <c r="H689" s="285"/>
      <c r="I689" s="285"/>
      <c r="J689" s="285"/>
      <c r="K689" s="285"/>
      <c r="L689" s="285"/>
      <c r="M689" s="285"/>
      <c r="N689" s="285"/>
      <c r="O689" s="285"/>
      <c r="P689" s="285"/>
      <c r="Q689" s="285"/>
      <c r="R689" s="285"/>
      <c r="S689" s="285"/>
      <c r="T689" s="285"/>
      <c r="U689" s="285"/>
      <c r="V689" s="285"/>
      <c r="W689" s="285"/>
      <c r="X689" s="285"/>
      <c r="Y689" s="285"/>
    </row>
    <row r="690" spans="1:25" ht="15.75" customHeight="1">
      <c r="A690" s="285"/>
      <c r="B690" s="285"/>
      <c r="C690" s="285"/>
      <c r="D690" s="285"/>
      <c r="E690" s="285"/>
      <c r="F690" s="285"/>
      <c r="G690" s="285"/>
      <c r="H690" s="285"/>
      <c r="I690" s="285"/>
      <c r="J690" s="285"/>
      <c r="K690" s="285"/>
      <c r="L690" s="285"/>
      <c r="M690" s="285"/>
      <c r="N690" s="285"/>
      <c r="O690" s="285"/>
      <c r="P690" s="285"/>
      <c r="Q690" s="285"/>
      <c r="R690" s="285"/>
      <c r="S690" s="285"/>
      <c r="T690" s="285"/>
      <c r="U690" s="285"/>
      <c r="V690" s="285"/>
      <c r="W690" s="285"/>
      <c r="X690" s="285"/>
      <c r="Y690" s="285"/>
    </row>
    <row r="691" spans="1:25" ht="15.75" customHeight="1">
      <c r="A691" s="285"/>
      <c r="B691" s="285"/>
      <c r="C691" s="285"/>
      <c r="D691" s="285"/>
      <c r="E691" s="285"/>
      <c r="F691" s="285"/>
      <c r="G691" s="285"/>
      <c r="H691" s="285"/>
      <c r="I691" s="285"/>
      <c r="J691" s="285"/>
      <c r="K691" s="285"/>
      <c r="L691" s="285"/>
      <c r="M691" s="285"/>
      <c r="N691" s="285"/>
      <c r="O691" s="285"/>
      <c r="P691" s="285"/>
      <c r="Q691" s="285"/>
      <c r="R691" s="285"/>
      <c r="S691" s="285"/>
      <c r="T691" s="285"/>
      <c r="U691" s="285"/>
      <c r="V691" s="285"/>
      <c r="W691" s="285"/>
      <c r="X691" s="285"/>
      <c r="Y691" s="285"/>
    </row>
    <row r="692" spans="1:25" ht="15.75" customHeight="1">
      <c r="A692" s="285"/>
      <c r="B692" s="285"/>
      <c r="C692" s="285"/>
      <c r="D692" s="285"/>
      <c r="E692" s="285"/>
      <c r="F692" s="285"/>
      <c r="G692" s="285"/>
      <c r="H692" s="285"/>
      <c r="I692" s="285"/>
      <c r="J692" s="285"/>
      <c r="K692" s="285"/>
      <c r="L692" s="285"/>
      <c r="M692" s="285"/>
      <c r="N692" s="285"/>
      <c r="O692" s="285"/>
      <c r="P692" s="285"/>
      <c r="Q692" s="285"/>
      <c r="R692" s="285"/>
      <c r="S692" s="285"/>
      <c r="T692" s="285"/>
      <c r="U692" s="285"/>
      <c r="V692" s="285"/>
      <c r="W692" s="285"/>
      <c r="X692" s="285"/>
      <c r="Y692" s="285"/>
    </row>
    <row r="693" spans="1:25" ht="15.75" customHeight="1">
      <c r="A693" s="285"/>
      <c r="B693" s="285"/>
      <c r="C693" s="285"/>
      <c r="D693" s="285"/>
      <c r="E693" s="285"/>
      <c r="F693" s="285"/>
      <c r="G693" s="285"/>
      <c r="H693" s="285"/>
      <c r="I693" s="285"/>
      <c r="J693" s="285"/>
      <c r="K693" s="285"/>
      <c r="L693" s="285"/>
      <c r="M693" s="285"/>
      <c r="N693" s="285"/>
      <c r="O693" s="285"/>
      <c r="P693" s="285"/>
      <c r="Q693" s="285"/>
      <c r="R693" s="285"/>
      <c r="S693" s="285"/>
      <c r="T693" s="285"/>
      <c r="U693" s="285"/>
      <c r="V693" s="285"/>
      <c r="W693" s="285"/>
      <c r="X693" s="285"/>
      <c r="Y693" s="285"/>
    </row>
    <row r="694" spans="1:25" ht="15.75" customHeight="1">
      <c r="A694" s="285"/>
      <c r="B694" s="285"/>
      <c r="C694" s="285"/>
      <c r="D694" s="285"/>
      <c r="E694" s="285"/>
      <c r="F694" s="285"/>
      <c r="G694" s="285"/>
      <c r="H694" s="285"/>
      <c r="I694" s="285"/>
      <c r="J694" s="285"/>
      <c r="K694" s="285"/>
      <c r="L694" s="285"/>
      <c r="M694" s="285"/>
      <c r="N694" s="285"/>
      <c r="O694" s="285"/>
      <c r="P694" s="285"/>
      <c r="Q694" s="285"/>
      <c r="R694" s="285"/>
      <c r="S694" s="285"/>
      <c r="T694" s="285"/>
      <c r="U694" s="285"/>
      <c r="V694" s="285"/>
      <c r="W694" s="285"/>
      <c r="X694" s="285"/>
      <c r="Y694" s="285"/>
    </row>
    <row r="695" spans="1:25" ht="15.75" customHeight="1">
      <c r="A695" s="285"/>
      <c r="B695" s="285"/>
      <c r="C695" s="285"/>
      <c r="D695" s="285"/>
      <c r="E695" s="285"/>
      <c r="F695" s="285"/>
      <c r="G695" s="285"/>
      <c r="H695" s="285"/>
      <c r="I695" s="285"/>
      <c r="J695" s="285"/>
      <c r="K695" s="285"/>
      <c r="L695" s="285"/>
      <c r="M695" s="285"/>
      <c r="N695" s="285"/>
      <c r="O695" s="285"/>
      <c r="P695" s="285"/>
      <c r="Q695" s="285"/>
      <c r="R695" s="285"/>
      <c r="S695" s="285"/>
      <c r="T695" s="285"/>
      <c r="U695" s="285"/>
      <c r="V695" s="285"/>
      <c r="W695" s="285"/>
      <c r="X695" s="285"/>
      <c r="Y695" s="285"/>
    </row>
    <row r="696" spans="1:25" ht="15.75" customHeight="1">
      <c r="A696" s="285"/>
      <c r="B696" s="285"/>
      <c r="C696" s="285"/>
      <c r="D696" s="285"/>
      <c r="E696" s="285"/>
      <c r="F696" s="285"/>
      <c r="G696" s="285"/>
      <c r="H696" s="285"/>
      <c r="I696" s="285"/>
      <c r="J696" s="285"/>
      <c r="K696" s="285"/>
      <c r="L696" s="285"/>
      <c r="M696" s="285"/>
      <c r="N696" s="285"/>
      <c r="O696" s="285"/>
      <c r="P696" s="285"/>
      <c r="Q696" s="285"/>
      <c r="R696" s="285"/>
      <c r="S696" s="285"/>
      <c r="T696" s="285"/>
      <c r="U696" s="285"/>
      <c r="V696" s="285"/>
      <c r="W696" s="285"/>
      <c r="X696" s="285"/>
      <c r="Y696" s="285"/>
    </row>
    <row r="697" spans="1:25" ht="15.75" customHeight="1">
      <c r="A697" s="285"/>
      <c r="B697" s="285"/>
      <c r="C697" s="285"/>
      <c r="D697" s="285"/>
      <c r="E697" s="285"/>
      <c r="F697" s="285"/>
      <c r="G697" s="285"/>
      <c r="H697" s="285"/>
      <c r="I697" s="285"/>
      <c r="J697" s="285"/>
      <c r="K697" s="285"/>
      <c r="L697" s="285"/>
      <c r="M697" s="285"/>
      <c r="N697" s="285"/>
      <c r="O697" s="285"/>
      <c r="P697" s="285"/>
      <c r="Q697" s="285"/>
      <c r="R697" s="285"/>
      <c r="S697" s="285"/>
      <c r="T697" s="285"/>
      <c r="U697" s="285"/>
      <c r="V697" s="285"/>
      <c r="W697" s="285"/>
      <c r="X697" s="285"/>
      <c r="Y697" s="285"/>
    </row>
    <row r="698" spans="1:25" ht="15.75" customHeight="1">
      <c r="A698" s="285"/>
      <c r="B698" s="285"/>
      <c r="C698" s="285"/>
      <c r="D698" s="285"/>
      <c r="E698" s="285"/>
      <c r="F698" s="285"/>
      <c r="G698" s="285"/>
      <c r="H698" s="285"/>
      <c r="I698" s="285"/>
      <c r="J698" s="285"/>
      <c r="K698" s="285"/>
      <c r="L698" s="285"/>
      <c r="M698" s="285"/>
      <c r="N698" s="285"/>
      <c r="O698" s="285"/>
      <c r="P698" s="285"/>
      <c r="Q698" s="285"/>
      <c r="R698" s="285"/>
      <c r="S698" s="285"/>
      <c r="T698" s="285"/>
      <c r="U698" s="285"/>
      <c r="V698" s="285"/>
      <c r="W698" s="285"/>
      <c r="X698" s="285"/>
      <c r="Y698" s="285"/>
    </row>
    <row r="699" spans="1:25" ht="15.75" customHeight="1">
      <c r="A699" s="285"/>
      <c r="B699" s="285"/>
      <c r="C699" s="285"/>
      <c r="D699" s="285"/>
      <c r="E699" s="285"/>
      <c r="F699" s="285"/>
      <c r="G699" s="285"/>
      <c r="H699" s="285"/>
      <c r="I699" s="285"/>
      <c r="J699" s="285"/>
      <c r="K699" s="285"/>
      <c r="L699" s="285"/>
      <c r="M699" s="285"/>
      <c r="N699" s="285"/>
      <c r="O699" s="285"/>
      <c r="P699" s="285"/>
      <c r="Q699" s="285"/>
      <c r="R699" s="285"/>
      <c r="S699" s="285"/>
      <c r="T699" s="285"/>
      <c r="U699" s="285"/>
      <c r="V699" s="285"/>
      <c r="W699" s="285"/>
      <c r="X699" s="285"/>
      <c r="Y699" s="285"/>
    </row>
    <row r="700" spans="1:25" ht="15.75" customHeight="1">
      <c r="A700" s="285"/>
      <c r="B700" s="285"/>
      <c r="C700" s="285"/>
      <c r="D700" s="285"/>
      <c r="E700" s="285"/>
      <c r="F700" s="285"/>
      <c r="G700" s="285"/>
      <c r="H700" s="285"/>
      <c r="I700" s="285"/>
      <c r="J700" s="285"/>
      <c r="K700" s="285"/>
      <c r="L700" s="285"/>
      <c r="M700" s="285"/>
      <c r="N700" s="285"/>
      <c r="O700" s="285"/>
      <c r="P700" s="285"/>
      <c r="Q700" s="285"/>
      <c r="R700" s="285"/>
      <c r="S700" s="285"/>
      <c r="T700" s="285"/>
      <c r="U700" s="285"/>
      <c r="V700" s="285"/>
      <c r="W700" s="285"/>
      <c r="X700" s="285"/>
      <c r="Y700" s="285"/>
    </row>
    <row r="701" spans="1:25" ht="15.75" customHeight="1">
      <c r="A701" s="285"/>
      <c r="B701" s="285"/>
      <c r="C701" s="285"/>
      <c r="D701" s="285"/>
      <c r="E701" s="285"/>
      <c r="F701" s="285"/>
      <c r="G701" s="285"/>
      <c r="H701" s="285"/>
      <c r="I701" s="285"/>
      <c r="J701" s="285"/>
      <c r="K701" s="285"/>
      <c r="L701" s="285"/>
      <c r="M701" s="285"/>
      <c r="N701" s="285"/>
      <c r="O701" s="285"/>
      <c r="P701" s="285"/>
      <c r="Q701" s="285"/>
      <c r="R701" s="285"/>
      <c r="S701" s="285"/>
      <c r="T701" s="285"/>
      <c r="U701" s="285"/>
      <c r="V701" s="285"/>
      <c r="W701" s="285"/>
      <c r="X701" s="285"/>
      <c r="Y701" s="285"/>
    </row>
    <row r="702" spans="1:25" ht="15.75" customHeight="1">
      <c r="A702" s="285"/>
      <c r="B702" s="285"/>
      <c r="C702" s="285"/>
      <c r="D702" s="285"/>
      <c r="E702" s="285"/>
      <c r="F702" s="285"/>
      <c r="G702" s="285"/>
      <c r="H702" s="285"/>
      <c r="I702" s="285"/>
      <c r="J702" s="285"/>
      <c r="K702" s="285"/>
      <c r="L702" s="285"/>
      <c r="M702" s="285"/>
      <c r="N702" s="285"/>
      <c r="O702" s="285"/>
      <c r="P702" s="285"/>
      <c r="Q702" s="285"/>
      <c r="R702" s="285"/>
      <c r="S702" s="285"/>
      <c r="T702" s="285"/>
      <c r="U702" s="285"/>
      <c r="V702" s="285"/>
      <c r="W702" s="285"/>
      <c r="X702" s="285"/>
      <c r="Y702" s="285"/>
    </row>
    <row r="703" spans="1:25" ht="15.75" customHeight="1">
      <c r="A703" s="285"/>
      <c r="B703" s="285"/>
      <c r="C703" s="285"/>
      <c r="D703" s="285"/>
      <c r="E703" s="285"/>
      <c r="F703" s="285"/>
      <c r="G703" s="285"/>
      <c r="H703" s="285"/>
      <c r="I703" s="285"/>
      <c r="J703" s="285"/>
      <c r="K703" s="285"/>
      <c r="L703" s="285"/>
      <c r="M703" s="285"/>
      <c r="N703" s="285"/>
      <c r="O703" s="285"/>
      <c r="P703" s="285"/>
      <c r="Q703" s="285"/>
      <c r="R703" s="285"/>
      <c r="S703" s="285"/>
      <c r="T703" s="285"/>
      <c r="U703" s="285"/>
      <c r="V703" s="285"/>
      <c r="W703" s="285"/>
      <c r="X703" s="285"/>
      <c r="Y703" s="285"/>
    </row>
    <row r="704" spans="1:25" ht="15.75" customHeight="1">
      <c r="A704" s="285"/>
      <c r="B704" s="285"/>
      <c r="C704" s="285"/>
      <c r="D704" s="285"/>
      <c r="E704" s="285"/>
      <c r="F704" s="285"/>
      <c r="G704" s="285"/>
      <c r="H704" s="285"/>
      <c r="I704" s="285"/>
      <c r="J704" s="285"/>
      <c r="K704" s="285"/>
      <c r="L704" s="285"/>
      <c r="M704" s="285"/>
      <c r="N704" s="285"/>
      <c r="O704" s="285"/>
      <c r="P704" s="285"/>
      <c r="Q704" s="285"/>
      <c r="R704" s="285"/>
      <c r="S704" s="285"/>
      <c r="T704" s="285"/>
      <c r="U704" s="285"/>
      <c r="V704" s="285"/>
      <c r="W704" s="285"/>
      <c r="X704" s="285"/>
      <c r="Y704" s="285"/>
    </row>
    <row r="705" spans="1:25" ht="15.75" customHeight="1">
      <c r="A705" s="285"/>
      <c r="B705" s="285"/>
      <c r="C705" s="285"/>
      <c r="D705" s="285"/>
      <c r="E705" s="285"/>
      <c r="F705" s="285"/>
      <c r="G705" s="285"/>
      <c r="H705" s="285"/>
      <c r="I705" s="285"/>
      <c r="J705" s="285"/>
      <c r="K705" s="285"/>
      <c r="L705" s="285"/>
      <c r="M705" s="285"/>
      <c r="N705" s="285"/>
      <c r="O705" s="285"/>
      <c r="P705" s="285"/>
      <c r="Q705" s="285"/>
      <c r="R705" s="285"/>
      <c r="S705" s="285"/>
      <c r="T705" s="285"/>
      <c r="U705" s="285"/>
      <c r="V705" s="285"/>
      <c r="W705" s="285"/>
      <c r="X705" s="285"/>
      <c r="Y705" s="285"/>
    </row>
    <row r="706" spans="1:25" ht="15.75" customHeight="1">
      <c r="A706" s="285"/>
      <c r="B706" s="285"/>
      <c r="C706" s="285"/>
      <c r="D706" s="285"/>
      <c r="E706" s="285"/>
      <c r="F706" s="285"/>
      <c r="G706" s="285"/>
      <c r="H706" s="285"/>
      <c r="I706" s="285"/>
      <c r="J706" s="285"/>
      <c r="K706" s="285"/>
      <c r="L706" s="285"/>
      <c r="M706" s="285"/>
      <c r="N706" s="285"/>
      <c r="O706" s="285"/>
      <c r="P706" s="285"/>
      <c r="Q706" s="285"/>
      <c r="R706" s="285"/>
      <c r="S706" s="285"/>
      <c r="T706" s="285"/>
      <c r="U706" s="285"/>
      <c r="V706" s="285"/>
      <c r="W706" s="285"/>
      <c r="X706" s="285"/>
      <c r="Y706" s="285"/>
    </row>
    <row r="707" spans="1:25" ht="15.75" customHeight="1">
      <c r="A707" s="285"/>
      <c r="B707" s="285"/>
      <c r="C707" s="285"/>
      <c r="D707" s="285"/>
      <c r="E707" s="285"/>
      <c r="F707" s="285"/>
      <c r="G707" s="285"/>
      <c r="H707" s="285"/>
      <c r="I707" s="285"/>
      <c r="J707" s="285"/>
      <c r="K707" s="285"/>
      <c r="L707" s="285"/>
      <c r="M707" s="285"/>
      <c r="N707" s="285"/>
      <c r="O707" s="285"/>
      <c r="P707" s="285"/>
      <c r="Q707" s="285"/>
      <c r="R707" s="285"/>
      <c r="S707" s="285"/>
      <c r="T707" s="285"/>
      <c r="U707" s="285"/>
      <c r="V707" s="285"/>
      <c r="W707" s="285"/>
      <c r="X707" s="285"/>
      <c r="Y707" s="285"/>
    </row>
    <row r="708" spans="1:25" ht="15.75" customHeight="1">
      <c r="A708" s="285"/>
      <c r="B708" s="285"/>
      <c r="C708" s="285"/>
      <c r="D708" s="285"/>
      <c r="E708" s="285"/>
      <c r="F708" s="285"/>
      <c r="G708" s="285"/>
      <c r="H708" s="285"/>
      <c r="I708" s="285"/>
      <c r="J708" s="285"/>
      <c r="K708" s="285"/>
      <c r="L708" s="285"/>
      <c r="M708" s="285"/>
      <c r="N708" s="285"/>
      <c r="O708" s="285"/>
      <c r="P708" s="285"/>
      <c r="Q708" s="285"/>
      <c r="R708" s="285"/>
      <c r="S708" s="285"/>
      <c r="T708" s="285"/>
      <c r="U708" s="285"/>
      <c r="V708" s="285"/>
      <c r="W708" s="285"/>
      <c r="X708" s="285"/>
      <c r="Y708" s="285"/>
    </row>
    <row r="709" spans="1:25" ht="15.75" customHeight="1">
      <c r="A709" s="285"/>
      <c r="B709" s="285"/>
      <c r="C709" s="285"/>
      <c r="D709" s="285"/>
      <c r="E709" s="285"/>
      <c r="F709" s="285"/>
      <c r="G709" s="285"/>
      <c r="H709" s="285"/>
      <c r="I709" s="285"/>
      <c r="J709" s="285"/>
      <c r="K709" s="285"/>
      <c r="L709" s="285"/>
      <c r="M709" s="285"/>
      <c r="N709" s="285"/>
      <c r="O709" s="285"/>
      <c r="P709" s="285"/>
      <c r="Q709" s="285"/>
      <c r="R709" s="285"/>
      <c r="S709" s="285"/>
      <c r="T709" s="285"/>
      <c r="U709" s="285"/>
      <c r="V709" s="285"/>
      <c r="W709" s="285"/>
      <c r="X709" s="285"/>
      <c r="Y709" s="285"/>
    </row>
    <row r="710" spans="1:25" ht="15.75" customHeight="1">
      <c r="A710" s="285"/>
      <c r="B710" s="285"/>
      <c r="C710" s="285"/>
      <c r="D710" s="285"/>
      <c r="E710" s="285"/>
      <c r="F710" s="285"/>
      <c r="G710" s="285"/>
      <c r="H710" s="285"/>
      <c r="I710" s="285"/>
      <c r="J710" s="285"/>
      <c r="K710" s="285"/>
      <c r="L710" s="285"/>
      <c r="M710" s="285"/>
      <c r="N710" s="285"/>
      <c r="O710" s="285"/>
      <c r="P710" s="285"/>
      <c r="Q710" s="285"/>
      <c r="R710" s="285"/>
      <c r="S710" s="285"/>
      <c r="T710" s="285"/>
      <c r="U710" s="285"/>
      <c r="V710" s="285"/>
      <c r="W710" s="285"/>
      <c r="X710" s="285"/>
      <c r="Y710" s="285"/>
    </row>
    <row r="711" spans="1:25" ht="15.75" customHeight="1">
      <c r="A711" s="285"/>
      <c r="B711" s="285"/>
      <c r="C711" s="285"/>
      <c r="D711" s="285"/>
      <c r="E711" s="285"/>
      <c r="F711" s="285"/>
      <c r="G711" s="285"/>
      <c r="H711" s="285"/>
      <c r="I711" s="285"/>
      <c r="J711" s="285"/>
      <c r="K711" s="285"/>
      <c r="L711" s="285"/>
      <c r="M711" s="285"/>
      <c r="N711" s="285"/>
      <c r="O711" s="285"/>
      <c r="P711" s="285"/>
      <c r="Q711" s="285"/>
      <c r="R711" s="285"/>
      <c r="S711" s="285"/>
      <c r="T711" s="285"/>
      <c r="U711" s="285"/>
      <c r="V711" s="285"/>
      <c r="W711" s="285"/>
      <c r="X711" s="285"/>
      <c r="Y711" s="285"/>
    </row>
    <row r="712" spans="1:25" ht="15.75" customHeight="1">
      <c r="A712" s="285"/>
      <c r="B712" s="285"/>
      <c r="C712" s="285"/>
      <c r="D712" s="285"/>
      <c r="E712" s="285"/>
      <c r="F712" s="285"/>
      <c r="G712" s="285"/>
      <c r="H712" s="285"/>
      <c r="I712" s="285"/>
      <c r="J712" s="285"/>
      <c r="K712" s="285"/>
      <c r="L712" s="285"/>
      <c r="M712" s="285"/>
      <c r="N712" s="285"/>
      <c r="O712" s="285"/>
      <c r="P712" s="285"/>
      <c r="Q712" s="285"/>
      <c r="R712" s="285"/>
      <c r="S712" s="285"/>
      <c r="T712" s="285"/>
      <c r="U712" s="285"/>
      <c r="V712" s="285"/>
      <c r="W712" s="285"/>
      <c r="X712" s="285"/>
      <c r="Y712" s="285"/>
    </row>
    <row r="713" spans="1:25" ht="15.75" customHeight="1">
      <c r="A713" s="285"/>
      <c r="B713" s="285"/>
      <c r="C713" s="285"/>
      <c r="D713" s="285"/>
      <c r="E713" s="285"/>
      <c r="F713" s="285"/>
      <c r="G713" s="285"/>
      <c r="H713" s="285"/>
      <c r="I713" s="285"/>
      <c r="J713" s="285"/>
      <c r="K713" s="285"/>
      <c r="L713" s="285"/>
      <c r="M713" s="285"/>
      <c r="N713" s="285"/>
      <c r="O713" s="285"/>
      <c r="P713" s="285"/>
      <c r="Q713" s="285"/>
      <c r="R713" s="285"/>
      <c r="S713" s="285"/>
      <c r="T713" s="285"/>
      <c r="U713" s="285"/>
      <c r="V713" s="285"/>
      <c r="W713" s="285"/>
      <c r="X713" s="285"/>
      <c r="Y713" s="285"/>
    </row>
    <row r="714" spans="1:25" ht="15.75" customHeight="1">
      <c r="A714" s="285"/>
      <c r="B714" s="285"/>
      <c r="C714" s="285"/>
      <c r="D714" s="285"/>
      <c r="E714" s="285"/>
      <c r="F714" s="285"/>
      <c r="G714" s="285"/>
      <c r="H714" s="285"/>
      <c r="I714" s="285"/>
      <c r="J714" s="285"/>
      <c r="K714" s="285"/>
      <c r="L714" s="285"/>
      <c r="M714" s="285"/>
      <c r="N714" s="285"/>
      <c r="O714" s="285"/>
      <c r="P714" s="285"/>
      <c r="Q714" s="285"/>
      <c r="R714" s="285"/>
      <c r="S714" s="285"/>
      <c r="T714" s="285"/>
      <c r="U714" s="285"/>
      <c r="V714" s="285"/>
      <c r="W714" s="285"/>
      <c r="X714" s="285"/>
      <c r="Y714" s="285"/>
    </row>
    <row r="715" spans="1:25" ht="15.75" customHeight="1">
      <c r="A715" s="285"/>
      <c r="B715" s="285"/>
      <c r="C715" s="285"/>
      <c r="D715" s="285"/>
      <c r="E715" s="285"/>
      <c r="F715" s="285"/>
      <c r="G715" s="285"/>
      <c r="H715" s="285"/>
      <c r="I715" s="285"/>
      <c r="J715" s="285"/>
      <c r="K715" s="285"/>
      <c r="L715" s="285"/>
      <c r="M715" s="285"/>
      <c r="N715" s="285"/>
      <c r="O715" s="285"/>
      <c r="P715" s="285"/>
      <c r="Q715" s="285"/>
      <c r="R715" s="285"/>
      <c r="S715" s="285"/>
      <c r="T715" s="285"/>
      <c r="U715" s="285"/>
      <c r="V715" s="285"/>
      <c r="W715" s="285"/>
      <c r="X715" s="285"/>
      <c r="Y715" s="285"/>
    </row>
    <row r="716" spans="1:25" ht="15.75" customHeight="1">
      <c r="A716" s="285"/>
      <c r="B716" s="285"/>
      <c r="C716" s="285"/>
      <c r="D716" s="285"/>
      <c r="E716" s="285"/>
      <c r="F716" s="285"/>
      <c r="G716" s="285"/>
      <c r="H716" s="285"/>
      <c r="I716" s="285"/>
      <c r="J716" s="285"/>
      <c r="K716" s="285"/>
      <c r="L716" s="285"/>
      <c r="M716" s="285"/>
      <c r="N716" s="285"/>
      <c r="O716" s="285"/>
      <c r="P716" s="285"/>
      <c r="Q716" s="285"/>
      <c r="R716" s="285"/>
      <c r="S716" s="285"/>
      <c r="T716" s="285"/>
      <c r="U716" s="285"/>
      <c r="V716" s="285"/>
      <c r="W716" s="285"/>
      <c r="X716" s="285"/>
      <c r="Y716" s="285"/>
    </row>
    <row r="717" spans="1:25" ht="15.75" customHeight="1">
      <c r="A717" s="285"/>
      <c r="B717" s="285"/>
      <c r="C717" s="285"/>
      <c r="D717" s="285"/>
      <c r="E717" s="285"/>
      <c r="F717" s="285"/>
      <c r="G717" s="285"/>
      <c r="H717" s="285"/>
      <c r="I717" s="285"/>
      <c r="J717" s="285"/>
      <c r="K717" s="285"/>
      <c r="L717" s="285"/>
      <c r="M717" s="285"/>
      <c r="N717" s="285"/>
      <c r="O717" s="285"/>
      <c r="P717" s="285"/>
      <c r="Q717" s="285"/>
      <c r="R717" s="285"/>
      <c r="S717" s="285"/>
      <c r="T717" s="285"/>
      <c r="U717" s="285"/>
      <c r="V717" s="285"/>
      <c r="W717" s="285"/>
      <c r="X717" s="285"/>
      <c r="Y717" s="285"/>
    </row>
    <row r="718" spans="1:25" ht="15.75" customHeight="1">
      <c r="A718" s="285"/>
      <c r="B718" s="285"/>
      <c r="C718" s="285"/>
      <c r="D718" s="285"/>
      <c r="E718" s="285"/>
      <c r="F718" s="285"/>
      <c r="G718" s="285"/>
      <c r="H718" s="285"/>
      <c r="I718" s="285"/>
      <c r="J718" s="285"/>
      <c r="K718" s="285"/>
      <c r="L718" s="285"/>
      <c r="M718" s="285"/>
      <c r="N718" s="285"/>
      <c r="O718" s="285"/>
      <c r="P718" s="285"/>
      <c r="Q718" s="285"/>
      <c r="R718" s="285"/>
      <c r="S718" s="285"/>
      <c r="T718" s="285"/>
      <c r="U718" s="285"/>
      <c r="V718" s="285"/>
      <c r="W718" s="285"/>
      <c r="X718" s="285"/>
      <c r="Y718" s="285"/>
    </row>
    <row r="719" spans="1:25" ht="15.75" customHeight="1">
      <c r="A719" s="285"/>
      <c r="B719" s="285"/>
      <c r="C719" s="285"/>
      <c r="D719" s="285"/>
      <c r="E719" s="285"/>
      <c r="F719" s="285"/>
      <c r="G719" s="285"/>
      <c r="H719" s="285"/>
      <c r="I719" s="285"/>
      <c r="J719" s="285"/>
      <c r="K719" s="285"/>
      <c r="L719" s="285"/>
      <c r="M719" s="285"/>
      <c r="N719" s="285"/>
      <c r="O719" s="285"/>
      <c r="P719" s="285"/>
      <c r="Q719" s="285"/>
      <c r="R719" s="285"/>
      <c r="S719" s="285"/>
      <c r="T719" s="285"/>
      <c r="U719" s="285"/>
      <c r="V719" s="285"/>
      <c r="W719" s="285"/>
      <c r="X719" s="285"/>
      <c r="Y719" s="285"/>
    </row>
    <row r="720" spans="1:25" ht="15.75" customHeight="1">
      <c r="A720" s="285"/>
      <c r="B720" s="285"/>
      <c r="C720" s="285"/>
      <c r="D720" s="285"/>
      <c r="E720" s="285"/>
      <c r="F720" s="285"/>
      <c r="G720" s="285"/>
      <c r="H720" s="285"/>
      <c r="I720" s="285"/>
      <c r="J720" s="285"/>
      <c r="K720" s="285"/>
      <c r="L720" s="285"/>
      <c r="M720" s="285"/>
      <c r="N720" s="285"/>
      <c r="O720" s="285"/>
      <c r="P720" s="285"/>
      <c r="Q720" s="285"/>
      <c r="R720" s="285"/>
      <c r="S720" s="285"/>
      <c r="T720" s="285"/>
      <c r="U720" s="285"/>
      <c r="V720" s="285"/>
      <c r="W720" s="285"/>
      <c r="X720" s="285"/>
      <c r="Y720" s="285"/>
    </row>
    <row r="721" spans="1:25" ht="15.75" customHeight="1">
      <c r="A721" s="285"/>
      <c r="B721" s="285"/>
      <c r="C721" s="285"/>
      <c r="D721" s="285"/>
      <c r="E721" s="285"/>
      <c r="F721" s="285"/>
      <c r="G721" s="285"/>
      <c r="H721" s="285"/>
      <c r="I721" s="285"/>
      <c r="J721" s="285"/>
      <c r="K721" s="285"/>
      <c r="L721" s="285"/>
      <c r="M721" s="285"/>
      <c r="N721" s="285"/>
      <c r="O721" s="285"/>
      <c r="P721" s="285"/>
      <c r="Q721" s="285"/>
      <c r="R721" s="285"/>
      <c r="S721" s="285"/>
      <c r="T721" s="285"/>
      <c r="U721" s="285"/>
      <c r="V721" s="285"/>
      <c r="W721" s="285"/>
      <c r="X721" s="285"/>
      <c r="Y721" s="285"/>
    </row>
    <row r="722" spans="1:25" ht="15.75" customHeight="1">
      <c r="A722" s="285"/>
      <c r="B722" s="285"/>
      <c r="C722" s="285"/>
      <c r="D722" s="285"/>
      <c r="E722" s="285"/>
      <c r="F722" s="285"/>
      <c r="G722" s="285"/>
      <c r="H722" s="285"/>
      <c r="I722" s="285"/>
      <c r="J722" s="285"/>
      <c r="K722" s="285"/>
      <c r="L722" s="285"/>
      <c r="M722" s="285"/>
      <c r="N722" s="285"/>
      <c r="O722" s="285"/>
      <c r="P722" s="285"/>
      <c r="Q722" s="285"/>
      <c r="R722" s="285"/>
      <c r="S722" s="285"/>
      <c r="T722" s="285"/>
      <c r="U722" s="285"/>
      <c r="V722" s="285"/>
      <c r="W722" s="285"/>
      <c r="X722" s="285"/>
      <c r="Y722" s="285"/>
    </row>
    <row r="723" spans="1:25" ht="15.75" customHeight="1">
      <c r="A723" s="285"/>
      <c r="B723" s="285"/>
      <c r="C723" s="285"/>
      <c r="D723" s="285"/>
      <c r="E723" s="285"/>
      <c r="F723" s="285"/>
      <c r="G723" s="285"/>
      <c r="H723" s="285"/>
      <c r="I723" s="285"/>
      <c r="J723" s="285"/>
      <c r="K723" s="285"/>
      <c r="L723" s="285"/>
      <c r="M723" s="285"/>
      <c r="N723" s="285"/>
      <c r="O723" s="285"/>
      <c r="P723" s="285"/>
      <c r="Q723" s="285"/>
      <c r="R723" s="285"/>
      <c r="S723" s="285"/>
      <c r="T723" s="285"/>
      <c r="U723" s="285"/>
      <c r="V723" s="285"/>
      <c r="W723" s="285"/>
      <c r="X723" s="285"/>
      <c r="Y723" s="285"/>
    </row>
    <row r="724" spans="1:25" ht="15.75" customHeight="1">
      <c r="A724" s="285"/>
      <c r="B724" s="285"/>
      <c r="C724" s="285"/>
      <c r="D724" s="285"/>
      <c r="E724" s="285"/>
      <c r="F724" s="285"/>
      <c r="G724" s="285"/>
      <c r="H724" s="285"/>
      <c r="I724" s="285"/>
      <c r="J724" s="285"/>
      <c r="K724" s="285"/>
      <c r="L724" s="285"/>
      <c r="M724" s="285"/>
      <c r="N724" s="285"/>
      <c r="O724" s="285"/>
      <c r="P724" s="285"/>
      <c r="Q724" s="285"/>
      <c r="R724" s="285"/>
      <c r="S724" s="285"/>
      <c r="T724" s="285"/>
      <c r="U724" s="285"/>
      <c r="V724" s="285"/>
      <c r="W724" s="285"/>
      <c r="X724" s="285"/>
      <c r="Y724" s="285"/>
    </row>
    <row r="725" spans="1:25" ht="15.75" customHeight="1">
      <c r="A725" s="285"/>
      <c r="B725" s="285"/>
      <c r="C725" s="285"/>
      <c r="D725" s="285"/>
      <c r="E725" s="285"/>
      <c r="F725" s="285"/>
      <c r="G725" s="285"/>
      <c r="H725" s="285"/>
      <c r="I725" s="285"/>
      <c r="J725" s="285"/>
      <c r="K725" s="285"/>
      <c r="L725" s="285"/>
      <c r="M725" s="285"/>
      <c r="N725" s="285"/>
      <c r="O725" s="285"/>
      <c r="P725" s="285"/>
      <c r="Q725" s="285"/>
      <c r="R725" s="285"/>
      <c r="S725" s="285"/>
      <c r="T725" s="285"/>
      <c r="U725" s="285"/>
      <c r="V725" s="285"/>
      <c r="W725" s="285"/>
      <c r="X725" s="285"/>
      <c r="Y725" s="285"/>
    </row>
    <row r="726" spans="1:25" ht="15.75" customHeight="1">
      <c r="A726" s="285"/>
      <c r="B726" s="285"/>
      <c r="C726" s="285"/>
      <c r="D726" s="285"/>
      <c r="E726" s="285"/>
      <c r="F726" s="285"/>
      <c r="G726" s="285"/>
      <c r="H726" s="285"/>
      <c r="I726" s="285"/>
      <c r="J726" s="285"/>
      <c r="K726" s="285"/>
      <c r="L726" s="285"/>
      <c r="M726" s="285"/>
      <c r="N726" s="285"/>
      <c r="O726" s="285"/>
      <c r="P726" s="285"/>
      <c r="Q726" s="285"/>
      <c r="R726" s="285"/>
      <c r="S726" s="285"/>
      <c r="T726" s="285"/>
      <c r="U726" s="285"/>
      <c r="V726" s="285"/>
      <c r="W726" s="285"/>
      <c r="X726" s="285"/>
      <c r="Y726" s="285"/>
    </row>
    <row r="727" spans="1:25" ht="15.75" customHeight="1">
      <c r="A727" s="285"/>
      <c r="B727" s="285"/>
      <c r="C727" s="285"/>
      <c r="D727" s="285"/>
      <c r="E727" s="285"/>
      <c r="F727" s="285"/>
      <c r="G727" s="285"/>
      <c r="H727" s="285"/>
      <c r="I727" s="285"/>
      <c r="J727" s="285"/>
      <c r="K727" s="285"/>
      <c r="L727" s="285"/>
      <c r="M727" s="285"/>
      <c r="N727" s="285"/>
      <c r="O727" s="285"/>
      <c r="P727" s="285"/>
      <c r="Q727" s="285"/>
      <c r="R727" s="285"/>
      <c r="S727" s="285"/>
      <c r="T727" s="285"/>
      <c r="U727" s="285"/>
      <c r="V727" s="285"/>
      <c r="W727" s="285"/>
      <c r="X727" s="285"/>
      <c r="Y727" s="285"/>
    </row>
    <row r="728" spans="1:25" ht="15.75" customHeight="1">
      <c r="A728" s="285"/>
      <c r="B728" s="285"/>
      <c r="C728" s="285"/>
      <c r="D728" s="285"/>
      <c r="E728" s="285"/>
      <c r="F728" s="285"/>
      <c r="G728" s="285"/>
      <c r="H728" s="285"/>
      <c r="I728" s="285"/>
      <c r="J728" s="285"/>
      <c r="K728" s="285"/>
      <c r="L728" s="285"/>
      <c r="M728" s="285"/>
      <c r="N728" s="285"/>
      <c r="O728" s="285"/>
      <c r="P728" s="285"/>
      <c r="Q728" s="285"/>
      <c r="R728" s="285"/>
      <c r="S728" s="285"/>
      <c r="T728" s="285"/>
      <c r="U728" s="285"/>
      <c r="V728" s="285"/>
      <c r="W728" s="285"/>
      <c r="X728" s="285"/>
      <c r="Y728" s="285"/>
    </row>
    <row r="729" spans="1:25" ht="15.75" customHeight="1">
      <c r="A729" s="285"/>
      <c r="B729" s="285"/>
      <c r="C729" s="285"/>
      <c r="D729" s="285"/>
      <c r="E729" s="285"/>
      <c r="F729" s="285"/>
      <c r="G729" s="285"/>
      <c r="H729" s="285"/>
      <c r="I729" s="285"/>
      <c r="J729" s="285"/>
      <c r="K729" s="285"/>
      <c r="L729" s="285"/>
      <c r="M729" s="285"/>
      <c r="N729" s="285"/>
      <c r="O729" s="285"/>
      <c r="P729" s="285"/>
      <c r="Q729" s="285"/>
      <c r="R729" s="285"/>
      <c r="S729" s="285"/>
      <c r="T729" s="285"/>
      <c r="U729" s="285"/>
      <c r="V729" s="285"/>
      <c r="W729" s="285"/>
      <c r="X729" s="285"/>
      <c r="Y729" s="285"/>
    </row>
    <row r="730" spans="1:25" ht="15.75" customHeight="1">
      <c r="A730" s="285"/>
      <c r="B730" s="285"/>
      <c r="C730" s="285"/>
      <c r="D730" s="285"/>
      <c r="E730" s="285"/>
      <c r="F730" s="285"/>
      <c r="G730" s="285"/>
      <c r="H730" s="285"/>
      <c r="I730" s="285"/>
      <c r="J730" s="285"/>
      <c r="K730" s="285"/>
      <c r="L730" s="285"/>
      <c r="M730" s="285"/>
      <c r="N730" s="285"/>
      <c r="O730" s="285"/>
      <c r="P730" s="285"/>
      <c r="Q730" s="285"/>
      <c r="R730" s="285"/>
      <c r="S730" s="285"/>
      <c r="T730" s="285"/>
      <c r="U730" s="285"/>
      <c r="V730" s="285"/>
      <c r="W730" s="285"/>
      <c r="X730" s="285"/>
      <c r="Y730" s="285"/>
    </row>
    <row r="731" spans="1:25" ht="15.75" customHeight="1">
      <c r="A731" s="285"/>
      <c r="B731" s="285"/>
      <c r="C731" s="285"/>
      <c r="D731" s="285"/>
      <c r="E731" s="285"/>
      <c r="F731" s="285"/>
      <c r="G731" s="285"/>
      <c r="H731" s="285"/>
      <c r="I731" s="285"/>
      <c r="J731" s="285"/>
      <c r="K731" s="285"/>
      <c r="L731" s="285"/>
      <c r="M731" s="285"/>
      <c r="N731" s="285"/>
      <c r="O731" s="285"/>
      <c r="P731" s="285"/>
      <c r="Q731" s="285"/>
      <c r="R731" s="285"/>
      <c r="S731" s="285"/>
      <c r="T731" s="285"/>
      <c r="U731" s="285"/>
      <c r="V731" s="285"/>
      <c r="W731" s="285"/>
      <c r="X731" s="285"/>
      <c r="Y731" s="285"/>
    </row>
    <row r="732" spans="1:25" ht="15.75" customHeight="1">
      <c r="A732" s="285"/>
      <c r="B732" s="285"/>
      <c r="C732" s="285"/>
      <c r="D732" s="285"/>
      <c r="E732" s="285"/>
      <c r="F732" s="285"/>
      <c r="G732" s="285"/>
      <c r="H732" s="285"/>
      <c r="I732" s="285"/>
      <c r="J732" s="285"/>
      <c r="K732" s="285"/>
      <c r="L732" s="285"/>
      <c r="M732" s="285"/>
      <c r="N732" s="285"/>
      <c r="O732" s="285"/>
      <c r="P732" s="285"/>
      <c r="Q732" s="285"/>
      <c r="R732" s="285"/>
      <c r="S732" s="285"/>
      <c r="T732" s="285"/>
      <c r="U732" s="285"/>
      <c r="V732" s="285"/>
      <c r="W732" s="285"/>
      <c r="X732" s="285"/>
      <c r="Y732" s="285"/>
    </row>
    <row r="733" spans="1:25" ht="15.75" customHeight="1">
      <c r="A733" s="285"/>
      <c r="B733" s="285"/>
      <c r="C733" s="285"/>
      <c r="D733" s="285"/>
      <c r="E733" s="285"/>
      <c r="F733" s="285"/>
      <c r="G733" s="285"/>
      <c r="H733" s="285"/>
      <c r="I733" s="285"/>
      <c r="J733" s="285"/>
      <c r="K733" s="285"/>
      <c r="L733" s="285"/>
      <c r="M733" s="285"/>
      <c r="N733" s="285"/>
      <c r="O733" s="285"/>
      <c r="P733" s="285"/>
      <c r="Q733" s="285"/>
      <c r="R733" s="285"/>
      <c r="S733" s="285"/>
      <c r="T733" s="285"/>
      <c r="U733" s="285"/>
      <c r="V733" s="285"/>
      <c r="W733" s="285"/>
      <c r="X733" s="285"/>
      <c r="Y733" s="285"/>
    </row>
    <row r="734" spans="1:25" ht="15.75" customHeight="1">
      <c r="A734" s="285"/>
      <c r="B734" s="285"/>
      <c r="C734" s="285"/>
      <c r="D734" s="285"/>
      <c r="E734" s="285"/>
      <c r="F734" s="285"/>
      <c r="G734" s="285"/>
      <c r="H734" s="285"/>
      <c r="I734" s="285"/>
      <c r="J734" s="285"/>
      <c r="K734" s="285"/>
      <c r="L734" s="285"/>
      <c r="M734" s="285"/>
      <c r="N734" s="285"/>
      <c r="O734" s="285"/>
      <c r="P734" s="285"/>
      <c r="Q734" s="285"/>
      <c r="R734" s="285"/>
      <c r="S734" s="285"/>
      <c r="T734" s="285"/>
      <c r="U734" s="285"/>
      <c r="V734" s="285"/>
      <c r="W734" s="285"/>
      <c r="X734" s="285"/>
      <c r="Y734" s="285"/>
    </row>
    <row r="735" spans="1:25" ht="15.75" customHeight="1">
      <c r="A735" s="285"/>
      <c r="B735" s="285"/>
      <c r="C735" s="285"/>
      <c r="D735" s="285"/>
      <c r="E735" s="285"/>
      <c r="F735" s="285"/>
      <c r="G735" s="285"/>
      <c r="H735" s="285"/>
      <c r="I735" s="285"/>
      <c r="J735" s="285"/>
      <c r="K735" s="285"/>
      <c r="L735" s="285"/>
      <c r="M735" s="285"/>
      <c r="N735" s="285"/>
      <c r="O735" s="285"/>
      <c r="P735" s="285"/>
      <c r="Q735" s="285"/>
      <c r="R735" s="285"/>
      <c r="S735" s="285"/>
      <c r="T735" s="285"/>
      <c r="U735" s="285"/>
      <c r="V735" s="285"/>
      <c r="W735" s="285"/>
      <c r="X735" s="285"/>
      <c r="Y735" s="285"/>
    </row>
    <row r="736" spans="1:25" ht="15.75" customHeight="1">
      <c r="A736" s="285"/>
      <c r="B736" s="285"/>
      <c r="C736" s="285"/>
      <c r="D736" s="285"/>
      <c r="E736" s="285"/>
      <c r="F736" s="285"/>
      <c r="G736" s="285"/>
      <c r="H736" s="285"/>
      <c r="I736" s="285"/>
      <c r="J736" s="285"/>
      <c r="K736" s="285"/>
      <c r="L736" s="285"/>
      <c r="M736" s="285"/>
      <c r="N736" s="285"/>
      <c r="O736" s="285"/>
      <c r="P736" s="285"/>
      <c r="Q736" s="285"/>
      <c r="R736" s="285"/>
      <c r="S736" s="285"/>
      <c r="T736" s="285"/>
      <c r="U736" s="285"/>
      <c r="V736" s="285"/>
      <c r="W736" s="285"/>
      <c r="X736" s="285"/>
      <c r="Y736" s="285"/>
    </row>
    <row r="737" spans="1:25" ht="15.75" customHeight="1">
      <c r="A737" s="285"/>
      <c r="B737" s="285"/>
      <c r="C737" s="285"/>
      <c r="D737" s="285"/>
      <c r="E737" s="285"/>
      <c r="F737" s="285"/>
      <c r="G737" s="285"/>
      <c r="H737" s="285"/>
      <c r="I737" s="285"/>
      <c r="J737" s="285"/>
      <c r="K737" s="285"/>
      <c r="L737" s="285"/>
      <c r="M737" s="285"/>
      <c r="N737" s="285"/>
      <c r="O737" s="285"/>
      <c r="P737" s="285"/>
      <c r="Q737" s="285"/>
      <c r="R737" s="285"/>
      <c r="S737" s="285"/>
      <c r="T737" s="285"/>
      <c r="U737" s="285"/>
      <c r="V737" s="285"/>
      <c r="W737" s="285"/>
      <c r="X737" s="285"/>
      <c r="Y737" s="285"/>
    </row>
    <row r="738" spans="1:25" ht="15.75" customHeight="1">
      <c r="A738" s="285"/>
      <c r="B738" s="285"/>
      <c r="C738" s="285"/>
      <c r="D738" s="285"/>
      <c r="E738" s="285"/>
      <c r="F738" s="285"/>
      <c r="G738" s="285"/>
      <c r="H738" s="285"/>
      <c r="I738" s="285"/>
      <c r="J738" s="285"/>
      <c r="K738" s="285"/>
      <c r="L738" s="285"/>
      <c r="M738" s="285"/>
      <c r="N738" s="285"/>
      <c r="O738" s="285"/>
      <c r="P738" s="285"/>
      <c r="Q738" s="285"/>
      <c r="R738" s="285"/>
      <c r="S738" s="285"/>
      <c r="T738" s="285"/>
      <c r="U738" s="285"/>
      <c r="V738" s="285"/>
      <c r="W738" s="285"/>
      <c r="X738" s="285"/>
      <c r="Y738" s="285"/>
    </row>
    <row r="739" spans="1:25" ht="15.75" customHeight="1">
      <c r="A739" s="285"/>
      <c r="B739" s="285"/>
      <c r="C739" s="285"/>
      <c r="D739" s="285"/>
      <c r="E739" s="285"/>
      <c r="F739" s="285"/>
      <c r="G739" s="285"/>
      <c r="H739" s="285"/>
      <c r="I739" s="285"/>
      <c r="J739" s="285"/>
      <c r="K739" s="285"/>
      <c r="L739" s="285"/>
      <c r="M739" s="285"/>
      <c r="N739" s="285"/>
      <c r="O739" s="285"/>
      <c r="P739" s="285"/>
      <c r="Q739" s="285"/>
      <c r="R739" s="285"/>
      <c r="S739" s="285"/>
      <c r="T739" s="285"/>
      <c r="U739" s="285"/>
      <c r="V739" s="285"/>
      <c r="W739" s="285"/>
      <c r="X739" s="285"/>
      <c r="Y739" s="285"/>
    </row>
    <row r="740" spans="1:25" ht="15.75" customHeight="1">
      <c r="A740" s="285"/>
      <c r="B740" s="285"/>
      <c r="C740" s="285"/>
      <c r="D740" s="285"/>
      <c r="E740" s="285"/>
      <c r="F740" s="285"/>
      <c r="G740" s="285"/>
      <c r="H740" s="285"/>
      <c r="I740" s="285"/>
      <c r="J740" s="285"/>
      <c r="K740" s="285"/>
      <c r="L740" s="285"/>
      <c r="M740" s="285"/>
      <c r="N740" s="285"/>
      <c r="O740" s="285"/>
      <c r="P740" s="285"/>
      <c r="Q740" s="285"/>
      <c r="R740" s="285"/>
      <c r="S740" s="285"/>
      <c r="T740" s="285"/>
      <c r="U740" s="285"/>
      <c r="V740" s="285"/>
      <c r="W740" s="285"/>
      <c r="X740" s="285"/>
      <c r="Y740" s="285"/>
    </row>
    <row r="741" spans="1:25" ht="15.75" customHeight="1">
      <c r="A741" s="285"/>
      <c r="B741" s="285"/>
      <c r="C741" s="285"/>
      <c r="D741" s="285"/>
      <c r="E741" s="285"/>
      <c r="F741" s="285"/>
      <c r="G741" s="285"/>
      <c r="H741" s="285"/>
      <c r="I741" s="285"/>
      <c r="J741" s="285"/>
      <c r="K741" s="285"/>
      <c r="L741" s="285"/>
      <c r="M741" s="285"/>
      <c r="N741" s="285"/>
      <c r="O741" s="285"/>
      <c r="P741" s="285"/>
      <c r="Q741" s="285"/>
      <c r="R741" s="285"/>
      <c r="S741" s="285"/>
      <c r="T741" s="285"/>
      <c r="U741" s="285"/>
      <c r="V741" s="285"/>
      <c r="W741" s="285"/>
      <c r="X741" s="285"/>
      <c r="Y741" s="285"/>
    </row>
    <row r="742" spans="1:25" ht="15.75" customHeight="1">
      <c r="A742" s="285"/>
      <c r="B742" s="285"/>
      <c r="C742" s="285"/>
      <c r="D742" s="285"/>
      <c r="E742" s="285"/>
      <c r="F742" s="285"/>
      <c r="G742" s="285"/>
      <c r="H742" s="285"/>
      <c r="I742" s="285"/>
      <c r="J742" s="285"/>
      <c r="K742" s="285"/>
      <c r="L742" s="285"/>
      <c r="M742" s="285"/>
      <c r="N742" s="285"/>
      <c r="O742" s="285"/>
      <c r="P742" s="285"/>
      <c r="Q742" s="285"/>
      <c r="R742" s="285"/>
      <c r="S742" s="285"/>
      <c r="T742" s="285"/>
      <c r="U742" s="285"/>
      <c r="V742" s="285"/>
      <c r="W742" s="285"/>
      <c r="X742" s="285"/>
      <c r="Y742" s="285"/>
    </row>
    <row r="743" spans="1:25" ht="15.75" customHeight="1">
      <c r="A743" s="285"/>
      <c r="B743" s="285"/>
      <c r="C743" s="285"/>
      <c r="D743" s="285"/>
      <c r="E743" s="285"/>
      <c r="F743" s="285"/>
      <c r="G743" s="285"/>
      <c r="H743" s="285"/>
      <c r="I743" s="285"/>
      <c r="J743" s="285"/>
      <c r="K743" s="285"/>
      <c r="L743" s="285"/>
      <c r="M743" s="285"/>
      <c r="N743" s="285"/>
      <c r="O743" s="285"/>
      <c r="P743" s="285"/>
      <c r="Q743" s="285"/>
      <c r="R743" s="285"/>
      <c r="S743" s="285"/>
      <c r="T743" s="285"/>
      <c r="U743" s="285"/>
      <c r="V743" s="285"/>
      <c r="W743" s="285"/>
      <c r="X743" s="285"/>
      <c r="Y743" s="285"/>
    </row>
    <row r="744" spans="1:25" ht="15.75" customHeight="1">
      <c r="A744" s="285"/>
      <c r="B744" s="285"/>
      <c r="C744" s="285"/>
      <c r="D744" s="285"/>
      <c r="E744" s="285"/>
      <c r="F744" s="285"/>
      <c r="G744" s="285"/>
      <c r="H744" s="285"/>
      <c r="I744" s="285"/>
      <c r="J744" s="285"/>
      <c r="K744" s="285"/>
      <c r="L744" s="285"/>
      <c r="M744" s="285"/>
      <c r="N744" s="285"/>
      <c r="O744" s="285"/>
      <c r="P744" s="285"/>
      <c r="Q744" s="285"/>
      <c r="R744" s="285"/>
      <c r="S744" s="285"/>
      <c r="T744" s="285"/>
      <c r="U744" s="285"/>
      <c r="V744" s="285"/>
      <c r="W744" s="285"/>
      <c r="X744" s="285"/>
      <c r="Y744" s="285"/>
    </row>
    <row r="745" spans="1:25" ht="15.75" customHeight="1">
      <c r="A745" s="285"/>
      <c r="B745" s="285"/>
      <c r="C745" s="285"/>
      <c r="D745" s="285"/>
      <c r="E745" s="285"/>
      <c r="F745" s="285"/>
      <c r="G745" s="285"/>
      <c r="H745" s="285"/>
      <c r="I745" s="285"/>
      <c r="J745" s="285"/>
      <c r="K745" s="285"/>
      <c r="L745" s="285"/>
      <c r="M745" s="285"/>
      <c r="N745" s="285"/>
      <c r="O745" s="285"/>
      <c r="P745" s="285"/>
      <c r="Q745" s="285"/>
      <c r="R745" s="285"/>
      <c r="S745" s="285"/>
      <c r="T745" s="285"/>
      <c r="U745" s="285"/>
      <c r="V745" s="285"/>
      <c r="W745" s="285"/>
      <c r="X745" s="285"/>
      <c r="Y745" s="285"/>
    </row>
    <row r="746" spans="1:25" ht="15.75" customHeight="1">
      <c r="A746" s="285"/>
      <c r="B746" s="285"/>
      <c r="C746" s="285"/>
      <c r="D746" s="285"/>
      <c r="E746" s="285"/>
      <c r="F746" s="285"/>
      <c r="G746" s="285"/>
      <c r="H746" s="285"/>
      <c r="I746" s="285"/>
      <c r="J746" s="285"/>
      <c r="K746" s="285"/>
      <c r="L746" s="285"/>
      <c r="M746" s="285"/>
      <c r="N746" s="285"/>
      <c r="O746" s="285"/>
      <c r="P746" s="285"/>
      <c r="Q746" s="285"/>
      <c r="R746" s="285"/>
      <c r="S746" s="285"/>
      <c r="T746" s="285"/>
      <c r="U746" s="285"/>
      <c r="V746" s="285"/>
      <c r="W746" s="285"/>
      <c r="X746" s="285"/>
      <c r="Y746" s="285"/>
    </row>
    <row r="747" spans="1:25" ht="15.75" customHeight="1">
      <c r="A747" s="285"/>
      <c r="B747" s="285"/>
      <c r="C747" s="285"/>
      <c r="D747" s="285"/>
      <c r="E747" s="285"/>
      <c r="F747" s="285"/>
      <c r="G747" s="285"/>
      <c r="H747" s="285"/>
      <c r="I747" s="285"/>
      <c r="J747" s="285"/>
      <c r="K747" s="285"/>
      <c r="L747" s="285"/>
      <c r="M747" s="285"/>
      <c r="N747" s="285"/>
      <c r="O747" s="285"/>
      <c r="P747" s="285"/>
      <c r="Q747" s="285"/>
      <c r="R747" s="285"/>
      <c r="S747" s="285"/>
      <c r="T747" s="285"/>
      <c r="U747" s="285"/>
      <c r="V747" s="285"/>
      <c r="W747" s="285"/>
      <c r="X747" s="285"/>
      <c r="Y747" s="285"/>
    </row>
    <row r="748" spans="1:25" ht="15.75" customHeight="1">
      <c r="A748" s="285"/>
      <c r="B748" s="285"/>
      <c r="C748" s="285"/>
      <c r="D748" s="285"/>
      <c r="E748" s="285"/>
      <c r="F748" s="285"/>
      <c r="G748" s="285"/>
      <c r="H748" s="285"/>
      <c r="I748" s="285"/>
      <c r="J748" s="285"/>
      <c r="K748" s="285"/>
      <c r="L748" s="285"/>
      <c r="M748" s="285"/>
      <c r="N748" s="285"/>
      <c r="O748" s="285"/>
      <c r="P748" s="285"/>
      <c r="Q748" s="285"/>
      <c r="R748" s="285"/>
      <c r="S748" s="285"/>
      <c r="T748" s="285"/>
      <c r="U748" s="285"/>
      <c r="V748" s="285"/>
      <c r="W748" s="285"/>
      <c r="X748" s="285"/>
      <c r="Y748" s="285"/>
    </row>
    <row r="749" spans="1:25" ht="15.75" customHeight="1">
      <c r="A749" s="285"/>
      <c r="B749" s="285"/>
      <c r="C749" s="285"/>
      <c r="D749" s="285"/>
      <c r="E749" s="285"/>
      <c r="F749" s="285"/>
      <c r="G749" s="285"/>
      <c r="H749" s="285"/>
      <c r="I749" s="285"/>
      <c r="J749" s="285"/>
      <c r="K749" s="285"/>
      <c r="L749" s="285"/>
      <c r="M749" s="285"/>
      <c r="N749" s="285"/>
      <c r="O749" s="285"/>
      <c r="P749" s="285"/>
      <c r="Q749" s="285"/>
      <c r="R749" s="285"/>
      <c r="S749" s="285"/>
      <c r="T749" s="285"/>
      <c r="U749" s="285"/>
      <c r="V749" s="285"/>
      <c r="W749" s="285"/>
      <c r="X749" s="285"/>
      <c r="Y749" s="285"/>
    </row>
    <row r="750" spans="1:25" ht="15.75" customHeight="1">
      <c r="A750" s="285"/>
      <c r="B750" s="285"/>
      <c r="C750" s="285"/>
      <c r="D750" s="285"/>
      <c r="E750" s="285"/>
      <c r="F750" s="285"/>
      <c r="G750" s="285"/>
      <c r="H750" s="285"/>
      <c r="I750" s="285"/>
      <c r="J750" s="285"/>
      <c r="K750" s="285"/>
      <c r="L750" s="285"/>
      <c r="M750" s="285"/>
      <c r="N750" s="285"/>
      <c r="O750" s="285"/>
      <c r="P750" s="285"/>
      <c r="Q750" s="285"/>
      <c r="R750" s="285"/>
      <c r="S750" s="285"/>
      <c r="T750" s="285"/>
      <c r="U750" s="285"/>
      <c r="V750" s="285"/>
      <c r="W750" s="285"/>
      <c r="X750" s="285"/>
      <c r="Y750" s="285"/>
    </row>
    <row r="751" spans="1:25" ht="15.75" customHeight="1">
      <c r="A751" s="285"/>
      <c r="B751" s="285"/>
      <c r="C751" s="285"/>
      <c r="D751" s="285"/>
      <c r="E751" s="285"/>
      <c r="F751" s="285"/>
      <c r="G751" s="285"/>
      <c r="H751" s="285"/>
      <c r="I751" s="285"/>
      <c r="J751" s="285"/>
      <c r="K751" s="285"/>
      <c r="L751" s="285"/>
      <c r="M751" s="285"/>
      <c r="N751" s="285"/>
      <c r="O751" s="285"/>
      <c r="P751" s="285"/>
      <c r="Q751" s="285"/>
      <c r="R751" s="285"/>
      <c r="S751" s="285"/>
      <c r="T751" s="285"/>
      <c r="U751" s="285"/>
      <c r="V751" s="285"/>
      <c r="W751" s="285"/>
      <c r="X751" s="285"/>
      <c r="Y751" s="285"/>
    </row>
    <row r="752" spans="1:25" ht="15.75" customHeight="1">
      <c r="A752" s="285"/>
      <c r="B752" s="285"/>
      <c r="C752" s="285"/>
      <c r="D752" s="285"/>
      <c r="E752" s="285"/>
      <c r="F752" s="285"/>
      <c r="G752" s="285"/>
      <c r="H752" s="285"/>
      <c r="I752" s="285"/>
      <c r="J752" s="285"/>
      <c r="K752" s="285"/>
      <c r="L752" s="285"/>
      <c r="M752" s="285"/>
      <c r="N752" s="285"/>
      <c r="O752" s="285"/>
      <c r="P752" s="285"/>
      <c r="Q752" s="285"/>
      <c r="R752" s="285"/>
      <c r="S752" s="285"/>
      <c r="T752" s="285"/>
      <c r="U752" s="285"/>
      <c r="V752" s="285"/>
      <c r="W752" s="285"/>
      <c r="X752" s="285"/>
      <c r="Y752" s="285"/>
    </row>
    <row r="753" spans="1:25" ht="15.75" customHeight="1">
      <c r="A753" s="285"/>
      <c r="B753" s="285"/>
      <c r="C753" s="285"/>
      <c r="D753" s="285"/>
      <c r="E753" s="285"/>
      <c r="F753" s="285"/>
      <c r="G753" s="285"/>
      <c r="H753" s="285"/>
      <c r="I753" s="285"/>
      <c r="J753" s="285"/>
      <c r="K753" s="285"/>
      <c r="L753" s="285"/>
      <c r="M753" s="285"/>
      <c r="N753" s="285"/>
      <c r="O753" s="285"/>
      <c r="P753" s="285"/>
      <c r="Q753" s="285"/>
      <c r="R753" s="285"/>
      <c r="S753" s="285"/>
      <c r="T753" s="285"/>
      <c r="U753" s="285"/>
      <c r="V753" s="285"/>
      <c r="W753" s="285"/>
      <c r="X753" s="285"/>
      <c r="Y753" s="285"/>
    </row>
    <row r="754" spans="1:25" ht="15.75" customHeight="1">
      <c r="A754" s="285"/>
      <c r="B754" s="285"/>
      <c r="C754" s="285"/>
      <c r="D754" s="285"/>
      <c r="E754" s="285"/>
      <c r="F754" s="285"/>
      <c r="G754" s="285"/>
      <c r="H754" s="285"/>
      <c r="I754" s="285"/>
      <c r="J754" s="285"/>
      <c r="K754" s="285"/>
      <c r="L754" s="285"/>
      <c r="M754" s="285"/>
      <c r="N754" s="285"/>
      <c r="O754" s="285"/>
      <c r="P754" s="285"/>
      <c r="Q754" s="285"/>
      <c r="R754" s="285"/>
      <c r="S754" s="285"/>
      <c r="T754" s="285"/>
      <c r="U754" s="285"/>
      <c r="V754" s="285"/>
      <c r="W754" s="285"/>
      <c r="X754" s="285"/>
      <c r="Y754" s="285"/>
    </row>
    <row r="755" spans="1:25" ht="15.75" customHeight="1">
      <c r="A755" s="285"/>
      <c r="B755" s="285"/>
      <c r="C755" s="285"/>
      <c r="D755" s="285"/>
      <c r="E755" s="285"/>
      <c r="F755" s="285"/>
      <c r="G755" s="285"/>
      <c r="H755" s="285"/>
      <c r="I755" s="285"/>
      <c r="J755" s="285"/>
      <c r="K755" s="285"/>
      <c r="L755" s="285"/>
      <c r="M755" s="285"/>
      <c r="N755" s="285"/>
      <c r="O755" s="285"/>
      <c r="P755" s="285"/>
      <c r="Q755" s="285"/>
      <c r="R755" s="285"/>
      <c r="S755" s="285"/>
      <c r="T755" s="285"/>
      <c r="U755" s="285"/>
      <c r="V755" s="285"/>
      <c r="W755" s="285"/>
      <c r="X755" s="285"/>
      <c r="Y755" s="285"/>
    </row>
    <row r="756" spans="1:25" ht="15.75" customHeight="1">
      <c r="A756" s="285"/>
      <c r="B756" s="285"/>
      <c r="C756" s="285"/>
      <c r="D756" s="285"/>
      <c r="E756" s="285"/>
      <c r="F756" s="285"/>
      <c r="G756" s="285"/>
      <c r="H756" s="285"/>
      <c r="I756" s="285"/>
      <c r="J756" s="285"/>
      <c r="K756" s="285"/>
      <c r="L756" s="285"/>
      <c r="M756" s="285"/>
      <c r="N756" s="285"/>
      <c r="O756" s="285"/>
      <c r="P756" s="285"/>
      <c r="Q756" s="285"/>
      <c r="R756" s="285"/>
      <c r="S756" s="285"/>
      <c r="T756" s="285"/>
      <c r="U756" s="285"/>
      <c r="V756" s="285"/>
      <c r="W756" s="285"/>
      <c r="X756" s="285"/>
      <c r="Y756" s="285"/>
    </row>
    <row r="757" spans="1:25" ht="15.75" customHeight="1">
      <c r="A757" s="285"/>
      <c r="B757" s="285"/>
      <c r="C757" s="285"/>
      <c r="D757" s="285"/>
      <c r="E757" s="285"/>
      <c r="F757" s="285"/>
      <c r="G757" s="285"/>
      <c r="H757" s="285"/>
      <c r="I757" s="285"/>
      <c r="J757" s="285"/>
      <c r="K757" s="285"/>
      <c r="L757" s="285"/>
      <c r="M757" s="285"/>
      <c r="N757" s="285"/>
      <c r="O757" s="285"/>
      <c r="P757" s="285"/>
      <c r="Q757" s="285"/>
      <c r="R757" s="285"/>
      <c r="S757" s="285"/>
      <c r="T757" s="285"/>
      <c r="U757" s="285"/>
      <c r="V757" s="285"/>
      <c r="W757" s="285"/>
      <c r="X757" s="285"/>
      <c r="Y757" s="285"/>
    </row>
    <row r="758" spans="1:25" ht="15.75" customHeight="1">
      <c r="A758" s="285"/>
      <c r="B758" s="285"/>
      <c r="C758" s="285"/>
      <c r="D758" s="285"/>
      <c r="E758" s="285"/>
      <c r="F758" s="285"/>
      <c r="G758" s="285"/>
      <c r="H758" s="285"/>
      <c r="I758" s="285"/>
      <c r="J758" s="285"/>
      <c r="K758" s="285"/>
      <c r="L758" s="285"/>
      <c r="M758" s="285"/>
      <c r="N758" s="285"/>
      <c r="O758" s="285"/>
      <c r="P758" s="285"/>
      <c r="Q758" s="285"/>
      <c r="R758" s="285"/>
      <c r="S758" s="285"/>
      <c r="T758" s="285"/>
      <c r="U758" s="285"/>
      <c r="V758" s="285"/>
      <c r="W758" s="285"/>
      <c r="X758" s="285"/>
      <c r="Y758" s="285"/>
    </row>
    <row r="759" spans="1:25" ht="15.75" customHeight="1">
      <c r="A759" s="285"/>
      <c r="B759" s="285"/>
      <c r="C759" s="285"/>
      <c r="D759" s="285"/>
      <c r="E759" s="285"/>
      <c r="F759" s="285"/>
      <c r="G759" s="285"/>
      <c r="H759" s="285"/>
      <c r="I759" s="285"/>
      <c r="J759" s="285"/>
      <c r="K759" s="285"/>
      <c r="L759" s="285"/>
      <c r="M759" s="285"/>
      <c r="N759" s="285"/>
      <c r="O759" s="285"/>
      <c r="P759" s="285"/>
      <c r="Q759" s="285"/>
      <c r="R759" s="285"/>
      <c r="S759" s="285"/>
      <c r="T759" s="285"/>
      <c r="U759" s="285"/>
      <c r="V759" s="285"/>
      <c r="W759" s="285"/>
      <c r="X759" s="285"/>
      <c r="Y759" s="285"/>
    </row>
    <row r="760" spans="1:25" ht="15.75" customHeight="1">
      <c r="A760" s="285"/>
      <c r="B760" s="285"/>
      <c r="C760" s="285"/>
      <c r="D760" s="285"/>
      <c r="E760" s="285"/>
      <c r="F760" s="285"/>
      <c r="G760" s="285"/>
      <c r="H760" s="285"/>
      <c r="I760" s="285"/>
      <c r="J760" s="285"/>
      <c r="K760" s="285"/>
      <c r="L760" s="285"/>
      <c r="M760" s="285"/>
      <c r="N760" s="285"/>
      <c r="O760" s="285"/>
      <c r="P760" s="285"/>
      <c r="Q760" s="285"/>
      <c r="R760" s="285"/>
      <c r="S760" s="285"/>
      <c r="T760" s="285"/>
      <c r="U760" s="285"/>
      <c r="V760" s="285"/>
      <c r="W760" s="285"/>
      <c r="X760" s="285"/>
      <c r="Y760" s="285"/>
    </row>
    <row r="761" spans="1:25" ht="15.75" customHeight="1">
      <c r="A761" s="285"/>
      <c r="B761" s="285"/>
      <c r="C761" s="285"/>
      <c r="D761" s="285"/>
      <c r="E761" s="285"/>
      <c r="F761" s="285"/>
      <c r="G761" s="285"/>
      <c r="H761" s="285"/>
      <c r="I761" s="285"/>
      <c r="J761" s="285"/>
      <c r="K761" s="285"/>
      <c r="L761" s="285"/>
      <c r="M761" s="285"/>
      <c r="N761" s="285"/>
      <c r="O761" s="285"/>
      <c r="P761" s="285"/>
      <c r="Q761" s="285"/>
      <c r="R761" s="285"/>
      <c r="S761" s="285"/>
      <c r="T761" s="285"/>
      <c r="U761" s="285"/>
      <c r="V761" s="285"/>
      <c r="W761" s="285"/>
      <c r="X761" s="285"/>
      <c r="Y761" s="285"/>
    </row>
    <row r="762" spans="1:25" ht="15.75" customHeight="1">
      <c r="A762" s="285"/>
      <c r="B762" s="285"/>
      <c r="C762" s="285"/>
      <c r="D762" s="285"/>
      <c r="E762" s="285"/>
      <c r="F762" s="285"/>
      <c r="G762" s="285"/>
      <c r="H762" s="285"/>
      <c r="I762" s="285"/>
      <c r="J762" s="285"/>
      <c r="K762" s="285"/>
      <c r="L762" s="285"/>
      <c r="M762" s="285"/>
      <c r="N762" s="285"/>
      <c r="O762" s="285"/>
      <c r="P762" s="285"/>
      <c r="Q762" s="285"/>
      <c r="R762" s="285"/>
      <c r="S762" s="285"/>
      <c r="T762" s="285"/>
      <c r="U762" s="285"/>
      <c r="V762" s="285"/>
      <c r="W762" s="285"/>
      <c r="X762" s="285"/>
      <c r="Y762" s="285"/>
    </row>
    <row r="763" spans="1:25" ht="15.75" customHeight="1">
      <c r="A763" s="285"/>
      <c r="B763" s="285"/>
      <c r="C763" s="285"/>
      <c r="D763" s="285"/>
      <c r="E763" s="285"/>
      <c r="F763" s="285"/>
      <c r="G763" s="285"/>
      <c r="H763" s="285"/>
      <c r="I763" s="285"/>
      <c r="J763" s="285"/>
      <c r="K763" s="285"/>
      <c r="L763" s="285"/>
      <c r="M763" s="285"/>
      <c r="N763" s="285"/>
      <c r="O763" s="285"/>
      <c r="P763" s="285"/>
      <c r="Q763" s="285"/>
      <c r="R763" s="285"/>
      <c r="S763" s="285"/>
      <c r="T763" s="285"/>
      <c r="U763" s="285"/>
      <c r="V763" s="285"/>
      <c r="W763" s="285"/>
      <c r="X763" s="285"/>
      <c r="Y763" s="285"/>
    </row>
    <row r="764" spans="1:25" ht="15.75" customHeight="1">
      <c r="A764" s="285"/>
      <c r="B764" s="285"/>
      <c r="C764" s="285"/>
      <c r="D764" s="285"/>
      <c r="E764" s="285"/>
      <c r="F764" s="285"/>
      <c r="G764" s="285"/>
      <c r="H764" s="285"/>
      <c r="I764" s="285"/>
      <c r="J764" s="285"/>
      <c r="K764" s="285"/>
      <c r="L764" s="285"/>
      <c r="M764" s="285"/>
      <c r="N764" s="285"/>
      <c r="O764" s="285"/>
      <c r="P764" s="285"/>
      <c r="Q764" s="285"/>
      <c r="R764" s="285"/>
      <c r="S764" s="285"/>
      <c r="T764" s="285"/>
      <c r="U764" s="285"/>
      <c r="V764" s="285"/>
      <c r="W764" s="285"/>
      <c r="X764" s="285"/>
      <c r="Y764" s="285"/>
    </row>
    <row r="765" spans="1:25" ht="15.75" customHeight="1">
      <c r="A765" s="285"/>
      <c r="B765" s="285"/>
      <c r="C765" s="285"/>
      <c r="D765" s="285"/>
      <c r="E765" s="285"/>
      <c r="F765" s="285"/>
      <c r="G765" s="285"/>
      <c r="H765" s="285"/>
      <c r="I765" s="285"/>
      <c r="J765" s="285"/>
      <c r="K765" s="285"/>
      <c r="L765" s="285"/>
      <c r="M765" s="285"/>
      <c r="N765" s="285"/>
      <c r="O765" s="285"/>
      <c r="P765" s="285"/>
      <c r="Q765" s="285"/>
      <c r="R765" s="285"/>
      <c r="S765" s="285"/>
      <c r="T765" s="285"/>
      <c r="U765" s="285"/>
      <c r="V765" s="285"/>
      <c r="W765" s="285"/>
      <c r="X765" s="285"/>
      <c r="Y765" s="285"/>
    </row>
    <row r="766" spans="1:25" ht="15.75" customHeight="1">
      <c r="A766" s="285"/>
      <c r="B766" s="285"/>
      <c r="C766" s="285"/>
      <c r="D766" s="285"/>
      <c r="E766" s="285"/>
      <c r="F766" s="285"/>
      <c r="G766" s="285"/>
      <c r="H766" s="285"/>
      <c r="I766" s="285"/>
      <c r="J766" s="285"/>
      <c r="K766" s="285"/>
      <c r="L766" s="285"/>
      <c r="M766" s="285"/>
      <c r="N766" s="285"/>
      <c r="O766" s="285"/>
      <c r="P766" s="285"/>
      <c r="Q766" s="285"/>
      <c r="R766" s="285"/>
      <c r="S766" s="285"/>
      <c r="T766" s="285"/>
      <c r="U766" s="285"/>
      <c r="V766" s="285"/>
      <c r="W766" s="285"/>
      <c r="X766" s="285"/>
      <c r="Y766" s="285"/>
    </row>
    <row r="767" spans="1:25" ht="15.75" customHeight="1">
      <c r="A767" s="285"/>
      <c r="B767" s="285"/>
      <c r="C767" s="285"/>
      <c r="D767" s="285"/>
      <c r="E767" s="285"/>
      <c r="F767" s="285"/>
      <c r="G767" s="285"/>
      <c r="H767" s="285"/>
      <c r="I767" s="285"/>
      <c r="J767" s="285"/>
      <c r="K767" s="285"/>
      <c r="L767" s="285"/>
      <c r="M767" s="285"/>
      <c r="N767" s="285"/>
      <c r="O767" s="285"/>
      <c r="P767" s="285"/>
      <c r="Q767" s="285"/>
      <c r="R767" s="285"/>
      <c r="S767" s="285"/>
      <c r="T767" s="285"/>
      <c r="U767" s="285"/>
      <c r="V767" s="285"/>
      <c r="W767" s="285"/>
      <c r="X767" s="285"/>
      <c r="Y767" s="285"/>
    </row>
    <row r="768" spans="1:25" ht="15.75" customHeight="1">
      <c r="A768" s="285"/>
      <c r="B768" s="285"/>
      <c r="C768" s="285"/>
      <c r="D768" s="285"/>
      <c r="E768" s="285"/>
      <c r="F768" s="285"/>
      <c r="G768" s="285"/>
      <c r="H768" s="285"/>
      <c r="I768" s="285"/>
      <c r="J768" s="285"/>
      <c r="K768" s="285"/>
      <c r="L768" s="285"/>
      <c r="M768" s="285"/>
      <c r="N768" s="285"/>
      <c r="O768" s="285"/>
      <c r="P768" s="285"/>
      <c r="Q768" s="285"/>
      <c r="R768" s="285"/>
      <c r="S768" s="285"/>
      <c r="T768" s="285"/>
      <c r="U768" s="285"/>
      <c r="V768" s="285"/>
      <c r="W768" s="285"/>
      <c r="X768" s="285"/>
      <c r="Y768" s="285"/>
    </row>
    <row r="769" spans="1:25" ht="15.75" customHeight="1">
      <c r="A769" s="285"/>
      <c r="B769" s="285"/>
      <c r="C769" s="285"/>
      <c r="D769" s="285"/>
      <c r="E769" s="285"/>
      <c r="F769" s="285"/>
      <c r="G769" s="285"/>
      <c r="H769" s="285"/>
      <c r="I769" s="285"/>
      <c r="J769" s="285"/>
      <c r="K769" s="285"/>
      <c r="L769" s="285"/>
      <c r="M769" s="285"/>
      <c r="N769" s="285"/>
      <c r="O769" s="285"/>
      <c r="P769" s="285"/>
      <c r="Q769" s="285"/>
      <c r="R769" s="285"/>
      <c r="S769" s="285"/>
      <c r="T769" s="285"/>
      <c r="U769" s="285"/>
      <c r="V769" s="285"/>
      <c r="W769" s="285"/>
      <c r="X769" s="285"/>
      <c r="Y769" s="285"/>
    </row>
    <row r="770" spans="1:25" ht="15.75" customHeight="1">
      <c r="A770" s="285"/>
      <c r="B770" s="285"/>
      <c r="C770" s="285"/>
      <c r="D770" s="285"/>
      <c r="E770" s="285"/>
      <c r="F770" s="285"/>
      <c r="G770" s="285"/>
      <c r="H770" s="285"/>
      <c r="I770" s="285"/>
      <c r="J770" s="285"/>
      <c r="K770" s="285"/>
      <c r="L770" s="285"/>
      <c r="M770" s="285"/>
      <c r="N770" s="285"/>
      <c r="O770" s="285"/>
      <c r="P770" s="285"/>
      <c r="Q770" s="285"/>
      <c r="R770" s="285"/>
      <c r="S770" s="285"/>
      <c r="T770" s="285"/>
      <c r="U770" s="285"/>
      <c r="V770" s="285"/>
      <c r="W770" s="285"/>
      <c r="X770" s="285"/>
      <c r="Y770" s="285"/>
    </row>
    <row r="771" spans="1:25" ht="15.75" customHeight="1">
      <c r="A771" s="285"/>
      <c r="B771" s="285"/>
      <c r="C771" s="285"/>
      <c r="D771" s="285"/>
      <c r="E771" s="285"/>
      <c r="F771" s="285"/>
      <c r="G771" s="285"/>
      <c r="H771" s="285"/>
      <c r="I771" s="285"/>
      <c r="J771" s="285"/>
      <c r="K771" s="285"/>
      <c r="L771" s="285"/>
      <c r="M771" s="285"/>
      <c r="N771" s="285"/>
      <c r="O771" s="285"/>
      <c r="P771" s="285"/>
      <c r="Q771" s="285"/>
      <c r="R771" s="285"/>
      <c r="S771" s="285"/>
      <c r="T771" s="285"/>
      <c r="U771" s="285"/>
      <c r="V771" s="285"/>
      <c r="W771" s="285"/>
      <c r="X771" s="285"/>
      <c r="Y771" s="285"/>
    </row>
    <row r="772" spans="1:25" ht="15.75" customHeight="1">
      <c r="A772" s="285"/>
      <c r="B772" s="285"/>
      <c r="C772" s="285"/>
      <c r="D772" s="285"/>
      <c r="E772" s="285"/>
      <c r="F772" s="285"/>
      <c r="G772" s="285"/>
      <c r="H772" s="285"/>
      <c r="I772" s="285"/>
      <c r="J772" s="285"/>
      <c r="K772" s="285"/>
      <c r="L772" s="285"/>
      <c r="M772" s="285"/>
      <c r="N772" s="285"/>
      <c r="O772" s="285"/>
      <c r="P772" s="285"/>
      <c r="Q772" s="285"/>
      <c r="R772" s="285"/>
      <c r="S772" s="285"/>
      <c r="T772" s="285"/>
      <c r="U772" s="285"/>
      <c r="V772" s="285"/>
      <c r="W772" s="285"/>
      <c r="X772" s="285"/>
      <c r="Y772" s="285"/>
    </row>
    <row r="773" spans="1:25" ht="15.75" customHeight="1">
      <c r="A773" s="285"/>
      <c r="B773" s="285"/>
      <c r="C773" s="285"/>
      <c r="D773" s="285"/>
      <c r="E773" s="285"/>
      <c r="F773" s="285"/>
      <c r="G773" s="285"/>
      <c r="H773" s="285"/>
      <c r="I773" s="285"/>
      <c r="J773" s="285"/>
      <c r="K773" s="285"/>
      <c r="L773" s="285"/>
      <c r="M773" s="285"/>
      <c r="N773" s="285"/>
      <c r="O773" s="285"/>
      <c r="P773" s="285"/>
      <c r="Q773" s="285"/>
      <c r="R773" s="285"/>
      <c r="S773" s="285"/>
      <c r="T773" s="285"/>
      <c r="U773" s="285"/>
      <c r="V773" s="285"/>
      <c r="W773" s="285"/>
      <c r="X773" s="285"/>
      <c r="Y773" s="285"/>
    </row>
    <row r="774" spans="1:25" ht="15.75" customHeight="1">
      <c r="A774" s="285"/>
      <c r="B774" s="285"/>
      <c r="C774" s="285"/>
      <c r="D774" s="285"/>
      <c r="E774" s="285"/>
      <c r="F774" s="285"/>
      <c r="G774" s="285"/>
      <c r="H774" s="285"/>
      <c r="I774" s="285"/>
      <c r="J774" s="285"/>
      <c r="K774" s="285"/>
      <c r="L774" s="285"/>
      <c r="M774" s="285"/>
      <c r="N774" s="285"/>
      <c r="O774" s="285"/>
      <c r="P774" s="285"/>
      <c r="Q774" s="285"/>
      <c r="R774" s="285"/>
      <c r="S774" s="285"/>
      <c r="T774" s="285"/>
      <c r="U774" s="285"/>
      <c r="V774" s="285"/>
      <c r="W774" s="285"/>
      <c r="X774" s="285"/>
      <c r="Y774" s="285"/>
    </row>
    <row r="775" spans="1:25" ht="15.75" customHeight="1">
      <c r="A775" s="285"/>
      <c r="B775" s="285"/>
      <c r="C775" s="285"/>
      <c r="D775" s="285"/>
      <c r="E775" s="285"/>
      <c r="F775" s="285"/>
      <c r="G775" s="285"/>
      <c r="H775" s="285"/>
      <c r="I775" s="285"/>
      <c r="J775" s="285"/>
      <c r="K775" s="285"/>
      <c r="L775" s="285"/>
      <c r="M775" s="285"/>
      <c r="N775" s="285"/>
      <c r="O775" s="285"/>
      <c r="P775" s="285"/>
      <c r="Q775" s="285"/>
      <c r="R775" s="285"/>
      <c r="S775" s="285"/>
      <c r="T775" s="285"/>
      <c r="U775" s="285"/>
      <c r="V775" s="285"/>
      <c r="W775" s="285"/>
      <c r="X775" s="285"/>
      <c r="Y775" s="285"/>
    </row>
    <row r="776" spans="1:25" ht="15.75" customHeight="1">
      <c r="A776" s="285"/>
      <c r="B776" s="285"/>
      <c r="C776" s="285"/>
      <c r="D776" s="285"/>
      <c r="E776" s="285"/>
      <c r="F776" s="285"/>
      <c r="G776" s="285"/>
      <c r="H776" s="285"/>
      <c r="I776" s="285"/>
      <c r="J776" s="285"/>
      <c r="K776" s="285"/>
      <c r="L776" s="285"/>
      <c r="M776" s="285"/>
      <c r="N776" s="285"/>
      <c r="O776" s="285"/>
      <c r="P776" s="285"/>
      <c r="Q776" s="285"/>
      <c r="R776" s="285"/>
      <c r="S776" s="285"/>
      <c r="T776" s="285"/>
      <c r="U776" s="285"/>
      <c r="V776" s="285"/>
      <c r="W776" s="285"/>
      <c r="X776" s="285"/>
      <c r="Y776" s="285"/>
    </row>
    <row r="777" spans="1:25" ht="15.75" customHeight="1">
      <c r="A777" s="285"/>
      <c r="B777" s="285"/>
      <c r="C777" s="285"/>
      <c r="D777" s="285"/>
      <c r="E777" s="285"/>
      <c r="F777" s="285"/>
      <c r="G777" s="285"/>
      <c r="H777" s="285"/>
      <c r="I777" s="285"/>
      <c r="J777" s="285"/>
      <c r="K777" s="285"/>
      <c r="L777" s="285"/>
      <c r="M777" s="285"/>
      <c r="N777" s="285"/>
      <c r="O777" s="285"/>
      <c r="P777" s="285"/>
      <c r="Q777" s="285"/>
      <c r="R777" s="285"/>
      <c r="S777" s="285"/>
      <c r="T777" s="285"/>
      <c r="U777" s="285"/>
      <c r="V777" s="285"/>
      <c r="W777" s="285"/>
      <c r="X777" s="285"/>
      <c r="Y777" s="285"/>
    </row>
    <row r="778" spans="1:25" ht="15.75" customHeight="1">
      <c r="A778" s="285"/>
      <c r="B778" s="285"/>
      <c r="C778" s="285"/>
      <c r="D778" s="285"/>
      <c r="E778" s="285"/>
      <c r="F778" s="285"/>
      <c r="G778" s="285"/>
      <c r="H778" s="285"/>
      <c r="I778" s="285"/>
      <c r="J778" s="285"/>
      <c r="K778" s="285"/>
      <c r="L778" s="285"/>
      <c r="M778" s="285"/>
      <c r="N778" s="285"/>
      <c r="O778" s="285"/>
      <c r="P778" s="285"/>
      <c r="Q778" s="285"/>
      <c r="R778" s="285"/>
      <c r="S778" s="285"/>
      <c r="T778" s="285"/>
      <c r="U778" s="285"/>
      <c r="V778" s="285"/>
      <c r="W778" s="285"/>
      <c r="X778" s="285"/>
      <c r="Y778" s="285"/>
    </row>
    <row r="779" spans="1:25" ht="15.75" customHeight="1">
      <c r="A779" s="285"/>
      <c r="B779" s="285"/>
      <c r="C779" s="285"/>
      <c r="D779" s="285"/>
      <c r="E779" s="285"/>
      <c r="F779" s="285"/>
      <c r="G779" s="285"/>
      <c r="H779" s="285"/>
      <c r="I779" s="285"/>
      <c r="J779" s="285"/>
      <c r="K779" s="285"/>
      <c r="L779" s="285"/>
      <c r="M779" s="285"/>
      <c r="N779" s="285"/>
      <c r="O779" s="285"/>
      <c r="P779" s="285"/>
      <c r="Q779" s="285"/>
      <c r="R779" s="285"/>
      <c r="S779" s="285"/>
      <c r="T779" s="285"/>
      <c r="U779" s="285"/>
      <c r="V779" s="285"/>
      <c r="W779" s="285"/>
      <c r="X779" s="285"/>
      <c r="Y779" s="285"/>
    </row>
    <row r="780" spans="1:25" ht="15.75" customHeight="1">
      <c r="A780" s="285"/>
      <c r="B780" s="285"/>
      <c r="C780" s="285"/>
      <c r="D780" s="285"/>
      <c r="E780" s="285"/>
      <c r="F780" s="285"/>
      <c r="G780" s="285"/>
      <c r="H780" s="285"/>
      <c r="I780" s="285"/>
      <c r="J780" s="285"/>
      <c r="K780" s="285"/>
      <c r="L780" s="285"/>
      <c r="M780" s="285"/>
      <c r="N780" s="285"/>
      <c r="O780" s="285"/>
      <c r="P780" s="285"/>
      <c r="Q780" s="285"/>
      <c r="R780" s="285"/>
      <c r="S780" s="285"/>
      <c r="T780" s="285"/>
      <c r="U780" s="285"/>
      <c r="V780" s="285"/>
      <c r="W780" s="285"/>
      <c r="X780" s="285"/>
      <c r="Y780" s="285"/>
    </row>
    <row r="781" spans="1:25" ht="15.75" customHeight="1">
      <c r="A781" s="285"/>
      <c r="B781" s="285"/>
      <c r="C781" s="285"/>
      <c r="D781" s="285"/>
      <c r="E781" s="285"/>
      <c r="F781" s="285"/>
      <c r="G781" s="285"/>
      <c r="H781" s="285"/>
      <c r="I781" s="285"/>
      <c r="J781" s="285"/>
      <c r="K781" s="285"/>
      <c r="L781" s="285"/>
      <c r="M781" s="285"/>
      <c r="N781" s="285"/>
      <c r="O781" s="285"/>
      <c r="P781" s="285"/>
      <c r="Q781" s="285"/>
      <c r="R781" s="285"/>
      <c r="S781" s="285"/>
      <c r="T781" s="285"/>
      <c r="U781" s="285"/>
      <c r="V781" s="285"/>
      <c r="W781" s="285"/>
      <c r="X781" s="285"/>
      <c r="Y781" s="285"/>
    </row>
    <row r="782" spans="1:25" ht="15.75" customHeight="1">
      <c r="A782" s="285"/>
      <c r="B782" s="285"/>
      <c r="C782" s="285"/>
      <c r="D782" s="285"/>
      <c r="E782" s="285"/>
      <c r="F782" s="285"/>
      <c r="G782" s="285"/>
      <c r="H782" s="285"/>
      <c r="I782" s="285"/>
      <c r="J782" s="285"/>
      <c r="K782" s="285"/>
      <c r="L782" s="285"/>
      <c r="M782" s="285"/>
      <c r="N782" s="285"/>
      <c r="O782" s="285"/>
      <c r="P782" s="285"/>
      <c r="Q782" s="285"/>
      <c r="R782" s="285"/>
      <c r="S782" s="285"/>
      <c r="T782" s="285"/>
      <c r="U782" s="285"/>
      <c r="V782" s="285"/>
      <c r="W782" s="285"/>
      <c r="X782" s="285"/>
      <c r="Y782" s="285"/>
    </row>
    <row r="783" spans="1:25" ht="15.75" customHeight="1">
      <c r="A783" s="285"/>
      <c r="B783" s="285"/>
      <c r="C783" s="285"/>
      <c r="D783" s="285"/>
      <c r="E783" s="285"/>
      <c r="F783" s="285"/>
      <c r="G783" s="285"/>
      <c r="H783" s="285"/>
      <c r="I783" s="285"/>
      <c r="J783" s="285"/>
      <c r="K783" s="285"/>
      <c r="L783" s="285"/>
      <c r="M783" s="285"/>
      <c r="N783" s="285"/>
      <c r="O783" s="285"/>
      <c r="P783" s="285"/>
      <c r="Q783" s="285"/>
      <c r="R783" s="285"/>
      <c r="S783" s="285"/>
      <c r="T783" s="285"/>
      <c r="U783" s="285"/>
      <c r="V783" s="285"/>
      <c r="W783" s="285"/>
      <c r="X783" s="285"/>
      <c r="Y783" s="285"/>
    </row>
    <row r="784" spans="1:25" ht="15.75" customHeight="1">
      <c r="A784" s="285"/>
      <c r="B784" s="285"/>
      <c r="C784" s="285"/>
      <c r="D784" s="285"/>
      <c r="E784" s="285"/>
      <c r="F784" s="285"/>
      <c r="G784" s="285"/>
      <c r="H784" s="285"/>
      <c r="I784" s="285"/>
      <c r="J784" s="285"/>
      <c r="K784" s="285"/>
      <c r="L784" s="285"/>
      <c r="M784" s="285"/>
      <c r="N784" s="285"/>
      <c r="O784" s="285"/>
      <c r="P784" s="285"/>
      <c r="Q784" s="285"/>
      <c r="R784" s="285"/>
      <c r="S784" s="285"/>
      <c r="T784" s="285"/>
      <c r="U784" s="285"/>
      <c r="V784" s="285"/>
      <c r="W784" s="285"/>
      <c r="X784" s="285"/>
      <c r="Y784" s="285"/>
    </row>
    <row r="785" spans="1:25" ht="15.75" customHeight="1">
      <c r="A785" s="285"/>
      <c r="B785" s="285"/>
      <c r="C785" s="285"/>
      <c r="D785" s="285"/>
      <c r="E785" s="285"/>
      <c r="F785" s="285"/>
      <c r="G785" s="285"/>
      <c r="H785" s="285"/>
      <c r="I785" s="285"/>
      <c r="J785" s="285"/>
      <c r="K785" s="285"/>
      <c r="L785" s="285"/>
      <c r="M785" s="285"/>
      <c r="N785" s="285"/>
      <c r="O785" s="285"/>
      <c r="P785" s="285"/>
      <c r="Q785" s="285"/>
      <c r="R785" s="285"/>
      <c r="S785" s="285"/>
      <c r="T785" s="285"/>
      <c r="U785" s="285"/>
      <c r="V785" s="285"/>
      <c r="W785" s="285"/>
      <c r="X785" s="285"/>
      <c r="Y785" s="285"/>
    </row>
    <row r="786" spans="1:25" ht="15.75" customHeight="1">
      <c r="A786" s="285"/>
      <c r="B786" s="285"/>
      <c r="C786" s="285"/>
      <c r="D786" s="285"/>
      <c r="E786" s="285"/>
      <c r="F786" s="285"/>
      <c r="G786" s="285"/>
      <c r="H786" s="285"/>
      <c r="I786" s="285"/>
      <c r="J786" s="285"/>
      <c r="K786" s="285"/>
      <c r="L786" s="285"/>
      <c r="M786" s="285"/>
      <c r="N786" s="285"/>
      <c r="O786" s="285"/>
      <c r="P786" s="285"/>
      <c r="Q786" s="285"/>
      <c r="R786" s="285"/>
      <c r="S786" s="285"/>
      <c r="T786" s="285"/>
      <c r="U786" s="285"/>
      <c r="V786" s="285"/>
      <c r="W786" s="285"/>
      <c r="X786" s="285"/>
      <c r="Y786" s="285"/>
    </row>
    <row r="787" spans="1:25" ht="15.75" customHeight="1">
      <c r="A787" s="285"/>
      <c r="B787" s="285"/>
      <c r="C787" s="285"/>
      <c r="D787" s="285"/>
      <c r="E787" s="285"/>
      <c r="F787" s="285"/>
      <c r="G787" s="285"/>
      <c r="H787" s="285"/>
      <c r="I787" s="285"/>
      <c r="J787" s="285"/>
      <c r="K787" s="285"/>
      <c r="L787" s="285"/>
      <c r="M787" s="285"/>
      <c r="N787" s="285"/>
      <c r="O787" s="285"/>
      <c r="P787" s="285"/>
      <c r="Q787" s="285"/>
      <c r="R787" s="285"/>
      <c r="S787" s="285"/>
      <c r="T787" s="285"/>
      <c r="U787" s="285"/>
      <c r="V787" s="285"/>
      <c r="W787" s="285"/>
      <c r="X787" s="285"/>
      <c r="Y787" s="285"/>
    </row>
    <row r="788" spans="1:25" ht="15.75" customHeight="1">
      <c r="A788" s="285"/>
      <c r="B788" s="285"/>
      <c r="C788" s="285"/>
      <c r="D788" s="285"/>
      <c r="E788" s="285"/>
      <c r="F788" s="285"/>
      <c r="G788" s="285"/>
      <c r="H788" s="285"/>
      <c r="I788" s="285"/>
      <c r="J788" s="285"/>
      <c r="K788" s="285"/>
      <c r="L788" s="285"/>
      <c r="M788" s="285"/>
      <c r="N788" s="285"/>
      <c r="O788" s="285"/>
      <c r="P788" s="285"/>
      <c r="Q788" s="285"/>
      <c r="R788" s="285"/>
      <c r="S788" s="285"/>
      <c r="T788" s="285"/>
      <c r="U788" s="285"/>
      <c r="V788" s="285"/>
      <c r="W788" s="285"/>
      <c r="X788" s="285"/>
      <c r="Y788" s="285"/>
    </row>
    <row r="789" spans="1:25" ht="15.75" customHeight="1">
      <c r="A789" s="285"/>
      <c r="B789" s="285"/>
      <c r="C789" s="285"/>
      <c r="D789" s="285"/>
      <c r="E789" s="285"/>
      <c r="F789" s="285"/>
      <c r="G789" s="285"/>
      <c r="H789" s="285"/>
      <c r="I789" s="285"/>
      <c r="J789" s="285"/>
      <c r="K789" s="285"/>
      <c r="L789" s="285"/>
      <c r="M789" s="285"/>
      <c r="N789" s="285"/>
      <c r="O789" s="285"/>
      <c r="P789" s="285"/>
      <c r="Q789" s="285"/>
      <c r="R789" s="285"/>
      <c r="S789" s="285"/>
      <c r="T789" s="285"/>
      <c r="U789" s="285"/>
      <c r="V789" s="285"/>
      <c r="W789" s="285"/>
      <c r="X789" s="285"/>
      <c r="Y789" s="285"/>
    </row>
    <row r="790" spans="1:25" ht="15.75" customHeight="1">
      <c r="A790" s="285"/>
      <c r="B790" s="285"/>
      <c r="C790" s="285"/>
      <c r="D790" s="285"/>
      <c r="E790" s="285"/>
      <c r="F790" s="285"/>
      <c r="G790" s="285"/>
      <c r="H790" s="285"/>
      <c r="I790" s="285"/>
      <c r="J790" s="285"/>
      <c r="K790" s="285"/>
      <c r="L790" s="285"/>
      <c r="M790" s="285"/>
      <c r="N790" s="285"/>
      <c r="O790" s="285"/>
      <c r="P790" s="285"/>
      <c r="Q790" s="285"/>
      <c r="R790" s="285"/>
      <c r="S790" s="285"/>
      <c r="T790" s="285"/>
      <c r="U790" s="285"/>
      <c r="V790" s="285"/>
      <c r="W790" s="285"/>
      <c r="X790" s="285"/>
      <c r="Y790" s="285"/>
    </row>
    <row r="791" spans="1:25" ht="15.75" customHeight="1">
      <c r="A791" s="285"/>
      <c r="B791" s="285"/>
      <c r="C791" s="285"/>
      <c r="D791" s="285"/>
      <c r="E791" s="285"/>
      <c r="F791" s="285"/>
      <c r="G791" s="285"/>
      <c r="H791" s="285"/>
      <c r="I791" s="285"/>
      <c r="J791" s="285"/>
      <c r="K791" s="285"/>
      <c r="L791" s="285"/>
      <c r="M791" s="285"/>
      <c r="N791" s="285"/>
      <c r="O791" s="285"/>
      <c r="P791" s="285"/>
      <c r="Q791" s="285"/>
      <c r="R791" s="285"/>
      <c r="S791" s="285"/>
      <c r="T791" s="285"/>
      <c r="U791" s="285"/>
      <c r="V791" s="285"/>
      <c r="W791" s="285"/>
      <c r="X791" s="285"/>
      <c r="Y791" s="285"/>
    </row>
    <row r="792" spans="1:25" ht="15.75" customHeight="1">
      <c r="A792" s="285"/>
      <c r="B792" s="285"/>
      <c r="C792" s="285"/>
      <c r="D792" s="285"/>
      <c r="E792" s="285"/>
      <c r="F792" s="285"/>
      <c r="G792" s="285"/>
      <c r="H792" s="285"/>
      <c r="I792" s="285"/>
      <c r="J792" s="285"/>
      <c r="K792" s="285"/>
      <c r="L792" s="285"/>
      <c r="M792" s="285"/>
      <c r="N792" s="285"/>
      <c r="O792" s="285"/>
      <c r="P792" s="285"/>
      <c r="Q792" s="285"/>
      <c r="R792" s="285"/>
      <c r="S792" s="285"/>
      <c r="T792" s="285"/>
      <c r="U792" s="285"/>
      <c r="V792" s="285"/>
      <c r="W792" s="285"/>
      <c r="X792" s="285"/>
      <c r="Y792" s="285"/>
    </row>
    <row r="793" spans="1:25" ht="15.75" customHeight="1">
      <c r="A793" s="285"/>
      <c r="B793" s="285"/>
      <c r="C793" s="285"/>
      <c r="D793" s="285"/>
      <c r="E793" s="285"/>
      <c r="F793" s="285"/>
      <c r="G793" s="285"/>
      <c r="H793" s="285"/>
      <c r="I793" s="285"/>
      <c r="J793" s="285"/>
      <c r="K793" s="285"/>
      <c r="L793" s="285"/>
      <c r="M793" s="285"/>
      <c r="N793" s="285"/>
      <c r="O793" s="285"/>
      <c r="P793" s="285"/>
      <c r="Q793" s="285"/>
      <c r="R793" s="285"/>
      <c r="S793" s="285"/>
      <c r="T793" s="285"/>
      <c r="U793" s="285"/>
      <c r="V793" s="285"/>
      <c r="W793" s="285"/>
      <c r="X793" s="285"/>
      <c r="Y793" s="285"/>
    </row>
    <row r="794" spans="1:25" ht="15.75" customHeight="1">
      <c r="A794" s="285"/>
      <c r="B794" s="285"/>
      <c r="C794" s="285"/>
      <c r="D794" s="285"/>
      <c r="E794" s="285"/>
      <c r="F794" s="285"/>
      <c r="G794" s="285"/>
      <c r="H794" s="285"/>
      <c r="I794" s="285"/>
      <c r="J794" s="285"/>
      <c r="K794" s="285"/>
      <c r="L794" s="285"/>
      <c r="M794" s="285"/>
      <c r="N794" s="285"/>
      <c r="O794" s="285"/>
      <c r="P794" s="285"/>
      <c r="Q794" s="285"/>
      <c r="R794" s="285"/>
      <c r="S794" s="285"/>
      <c r="T794" s="285"/>
      <c r="U794" s="285"/>
      <c r="V794" s="285"/>
      <c r="W794" s="285"/>
      <c r="X794" s="285"/>
      <c r="Y794" s="285"/>
    </row>
    <row r="795" spans="1:25" ht="15.75" customHeight="1">
      <c r="A795" s="285"/>
      <c r="B795" s="285"/>
      <c r="C795" s="285"/>
      <c r="D795" s="285"/>
      <c r="E795" s="285"/>
      <c r="F795" s="285"/>
      <c r="G795" s="285"/>
      <c r="H795" s="285"/>
      <c r="I795" s="285"/>
      <c r="J795" s="285"/>
      <c r="K795" s="285"/>
      <c r="L795" s="285"/>
      <c r="M795" s="285"/>
      <c r="N795" s="285"/>
      <c r="O795" s="285"/>
      <c r="P795" s="285"/>
      <c r="Q795" s="285"/>
      <c r="R795" s="285"/>
      <c r="S795" s="285"/>
      <c r="T795" s="285"/>
      <c r="U795" s="285"/>
      <c r="V795" s="285"/>
      <c r="W795" s="285"/>
      <c r="X795" s="285"/>
      <c r="Y795" s="285"/>
    </row>
    <row r="796" spans="1:25" ht="15.75" customHeight="1">
      <c r="A796" s="285"/>
      <c r="B796" s="285"/>
      <c r="C796" s="285"/>
      <c r="D796" s="285"/>
      <c r="E796" s="285"/>
      <c r="F796" s="285"/>
      <c r="G796" s="285"/>
      <c r="H796" s="285"/>
      <c r="I796" s="285"/>
      <c r="J796" s="285"/>
      <c r="K796" s="285"/>
      <c r="L796" s="285"/>
      <c r="M796" s="285"/>
      <c r="N796" s="285"/>
      <c r="O796" s="285"/>
      <c r="P796" s="285"/>
      <c r="Q796" s="285"/>
      <c r="R796" s="285"/>
      <c r="S796" s="285"/>
      <c r="T796" s="285"/>
      <c r="U796" s="285"/>
      <c r="V796" s="285"/>
      <c r="W796" s="285"/>
      <c r="X796" s="285"/>
      <c r="Y796" s="285"/>
    </row>
    <row r="797" spans="1:25" ht="15.75" customHeight="1">
      <c r="A797" s="285"/>
      <c r="B797" s="285"/>
      <c r="C797" s="285"/>
      <c r="D797" s="285"/>
      <c r="E797" s="285"/>
      <c r="F797" s="285"/>
      <c r="G797" s="285"/>
      <c r="H797" s="285"/>
      <c r="I797" s="285"/>
      <c r="J797" s="285"/>
      <c r="K797" s="285"/>
      <c r="L797" s="285"/>
      <c r="M797" s="285"/>
      <c r="N797" s="285"/>
      <c r="O797" s="285"/>
      <c r="P797" s="285"/>
      <c r="Q797" s="285"/>
      <c r="R797" s="285"/>
      <c r="S797" s="285"/>
      <c r="T797" s="285"/>
      <c r="U797" s="285"/>
      <c r="V797" s="285"/>
      <c r="W797" s="285"/>
      <c r="X797" s="285"/>
      <c r="Y797" s="285"/>
    </row>
    <row r="798" spans="1:25" ht="15.75" customHeight="1">
      <c r="A798" s="285"/>
      <c r="B798" s="285"/>
      <c r="C798" s="285"/>
      <c r="D798" s="285"/>
      <c r="E798" s="285"/>
      <c r="F798" s="285"/>
      <c r="G798" s="285"/>
      <c r="H798" s="285"/>
      <c r="I798" s="285"/>
      <c r="J798" s="285"/>
      <c r="K798" s="285"/>
      <c r="L798" s="285"/>
      <c r="M798" s="285"/>
      <c r="N798" s="285"/>
      <c r="O798" s="285"/>
      <c r="P798" s="285"/>
      <c r="Q798" s="285"/>
      <c r="R798" s="285"/>
      <c r="S798" s="285"/>
      <c r="T798" s="285"/>
      <c r="U798" s="285"/>
      <c r="V798" s="285"/>
      <c r="W798" s="285"/>
      <c r="X798" s="285"/>
      <c r="Y798" s="285"/>
    </row>
    <row r="799" spans="1:25" ht="15.75" customHeight="1">
      <c r="A799" s="285"/>
      <c r="B799" s="285"/>
      <c r="C799" s="285"/>
      <c r="D799" s="285"/>
      <c r="E799" s="285"/>
      <c r="F799" s="285"/>
      <c r="G799" s="285"/>
      <c r="H799" s="285"/>
      <c r="I799" s="285"/>
      <c r="J799" s="285"/>
      <c r="K799" s="285"/>
      <c r="L799" s="285"/>
      <c r="M799" s="285"/>
      <c r="N799" s="285"/>
      <c r="O799" s="285"/>
      <c r="P799" s="285"/>
      <c r="Q799" s="285"/>
      <c r="R799" s="285"/>
      <c r="S799" s="285"/>
      <c r="T799" s="285"/>
      <c r="U799" s="285"/>
      <c r="V799" s="285"/>
      <c r="W799" s="285"/>
      <c r="X799" s="285"/>
      <c r="Y799" s="285"/>
    </row>
    <row r="800" spans="1:25" ht="15.75" customHeight="1">
      <c r="A800" s="285"/>
      <c r="B800" s="285"/>
      <c r="C800" s="285"/>
      <c r="D800" s="285"/>
      <c r="E800" s="285"/>
      <c r="F800" s="285"/>
      <c r="G800" s="285"/>
      <c r="H800" s="285"/>
      <c r="I800" s="285"/>
      <c r="J800" s="285"/>
      <c r="K800" s="285"/>
      <c r="L800" s="285"/>
      <c r="M800" s="285"/>
      <c r="N800" s="285"/>
      <c r="O800" s="285"/>
      <c r="P800" s="285"/>
      <c r="Q800" s="285"/>
      <c r="R800" s="285"/>
      <c r="S800" s="285"/>
      <c r="T800" s="285"/>
      <c r="U800" s="285"/>
      <c r="V800" s="285"/>
      <c r="W800" s="285"/>
      <c r="X800" s="285"/>
      <c r="Y800" s="285"/>
    </row>
    <row r="801" spans="1:25" ht="15.75" customHeight="1">
      <c r="A801" s="285"/>
      <c r="B801" s="285"/>
      <c r="C801" s="285"/>
      <c r="D801" s="285"/>
      <c r="E801" s="285"/>
      <c r="F801" s="285"/>
      <c r="G801" s="285"/>
      <c r="H801" s="285"/>
      <c r="I801" s="285"/>
      <c r="J801" s="285"/>
      <c r="K801" s="285"/>
      <c r="L801" s="285"/>
      <c r="M801" s="285"/>
      <c r="N801" s="285"/>
      <c r="O801" s="285"/>
      <c r="P801" s="285"/>
      <c r="Q801" s="285"/>
      <c r="R801" s="285"/>
      <c r="S801" s="285"/>
      <c r="T801" s="285"/>
      <c r="U801" s="285"/>
      <c r="V801" s="285"/>
      <c r="W801" s="285"/>
      <c r="X801" s="285"/>
      <c r="Y801" s="285"/>
    </row>
    <row r="802" spans="1:25" ht="15.75" customHeight="1">
      <c r="A802" s="285"/>
      <c r="B802" s="285"/>
      <c r="C802" s="285"/>
      <c r="D802" s="285"/>
      <c r="E802" s="285"/>
      <c r="F802" s="285"/>
      <c r="G802" s="285"/>
      <c r="H802" s="285"/>
      <c r="I802" s="285"/>
      <c r="J802" s="285"/>
      <c r="K802" s="285"/>
      <c r="L802" s="285"/>
      <c r="M802" s="285"/>
      <c r="N802" s="285"/>
      <c r="O802" s="285"/>
      <c r="P802" s="285"/>
      <c r="Q802" s="285"/>
      <c r="R802" s="285"/>
      <c r="S802" s="285"/>
      <c r="T802" s="285"/>
      <c r="U802" s="285"/>
      <c r="V802" s="285"/>
      <c r="W802" s="285"/>
      <c r="X802" s="285"/>
      <c r="Y802" s="285"/>
    </row>
    <row r="803" spans="1:25" ht="15.75" customHeight="1">
      <c r="A803" s="285"/>
      <c r="B803" s="285"/>
      <c r="C803" s="285"/>
      <c r="D803" s="285"/>
      <c r="E803" s="285"/>
      <c r="F803" s="285"/>
      <c r="G803" s="285"/>
      <c r="H803" s="285"/>
      <c r="I803" s="285"/>
      <c r="J803" s="285"/>
      <c r="K803" s="285"/>
      <c r="L803" s="285"/>
      <c r="M803" s="285"/>
      <c r="N803" s="285"/>
      <c r="O803" s="285"/>
      <c r="P803" s="285"/>
      <c r="Q803" s="285"/>
      <c r="R803" s="285"/>
      <c r="S803" s="285"/>
      <c r="T803" s="285"/>
      <c r="U803" s="285"/>
      <c r="V803" s="285"/>
      <c r="W803" s="285"/>
      <c r="X803" s="285"/>
      <c r="Y803" s="285"/>
    </row>
    <row r="804" spans="1:25" ht="15.75" customHeight="1">
      <c r="A804" s="285"/>
      <c r="B804" s="285"/>
      <c r="C804" s="285"/>
      <c r="D804" s="285"/>
      <c r="E804" s="285"/>
      <c r="F804" s="285"/>
      <c r="G804" s="285"/>
      <c r="H804" s="285"/>
      <c r="I804" s="285"/>
      <c r="J804" s="285"/>
      <c r="K804" s="285"/>
      <c r="L804" s="285"/>
      <c r="M804" s="285"/>
      <c r="N804" s="285"/>
      <c r="O804" s="285"/>
      <c r="P804" s="285"/>
      <c r="Q804" s="285"/>
      <c r="R804" s="285"/>
      <c r="S804" s="285"/>
      <c r="T804" s="285"/>
      <c r="U804" s="285"/>
      <c r="V804" s="285"/>
      <c r="W804" s="285"/>
      <c r="X804" s="285"/>
      <c r="Y804" s="285"/>
    </row>
    <row r="805" spans="1:25" ht="15.75" customHeight="1">
      <c r="A805" s="285"/>
      <c r="B805" s="285"/>
      <c r="C805" s="285"/>
      <c r="D805" s="285"/>
      <c r="E805" s="285"/>
      <c r="F805" s="285"/>
      <c r="G805" s="285"/>
      <c r="H805" s="285"/>
      <c r="I805" s="285"/>
      <c r="J805" s="285"/>
      <c r="K805" s="285"/>
      <c r="L805" s="285"/>
      <c r="M805" s="285"/>
      <c r="N805" s="285"/>
      <c r="O805" s="285"/>
      <c r="P805" s="285"/>
      <c r="Q805" s="285"/>
      <c r="R805" s="285"/>
      <c r="S805" s="285"/>
      <c r="T805" s="285"/>
      <c r="U805" s="285"/>
      <c r="V805" s="285"/>
      <c r="W805" s="285"/>
      <c r="X805" s="285"/>
      <c r="Y805" s="285"/>
    </row>
    <row r="806" spans="1:25" ht="15.75" customHeight="1">
      <c r="A806" s="285"/>
      <c r="B806" s="285"/>
      <c r="C806" s="285"/>
      <c r="D806" s="285"/>
      <c r="E806" s="285"/>
      <c r="F806" s="285"/>
      <c r="G806" s="285"/>
      <c r="H806" s="285"/>
      <c r="I806" s="285"/>
      <c r="J806" s="285"/>
      <c r="K806" s="285"/>
      <c r="L806" s="285"/>
      <c r="M806" s="285"/>
      <c r="N806" s="285"/>
      <c r="O806" s="285"/>
      <c r="P806" s="285"/>
      <c r="Q806" s="285"/>
      <c r="R806" s="285"/>
      <c r="S806" s="285"/>
      <c r="T806" s="285"/>
      <c r="U806" s="285"/>
      <c r="V806" s="285"/>
      <c r="W806" s="285"/>
      <c r="X806" s="285"/>
      <c r="Y806" s="285"/>
    </row>
    <row r="807" spans="1:25" ht="15.75" customHeight="1">
      <c r="A807" s="285"/>
      <c r="B807" s="285"/>
      <c r="C807" s="285"/>
      <c r="D807" s="285"/>
      <c r="E807" s="285"/>
      <c r="F807" s="285"/>
      <c r="G807" s="285"/>
      <c r="H807" s="285"/>
      <c r="I807" s="285"/>
      <c r="J807" s="285"/>
      <c r="K807" s="285"/>
      <c r="L807" s="285"/>
      <c r="M807" s="285"/>
      <c r="N807" s="285"/>
      <c r="O807" s="285"/>
      <c r="P807" s="285"/>
      <c r="Q807" s="285"/>
      <c r="R807" s="285"/>
      <c r="S807" s="285"/>
      <c r="T807" s="285"/>
      <c r="U807" s="285"/>
      <c r="V807" s="285"/>
      <c r="W807" s="285"/>
      <c r="X807" s="285"/>
      <c r="Y807" s="285"/>
    </row>
    <row r="808" spans="1:25" ht="15.75" customHeight="1">
      <c r="A808" s="285"/>
      <c r="B808" s="285"/>
      <c r="C808" s="285"/>
      <c r="D808" s="285"/>
      <c r="E808" s="285"/>
      <c r="F808" s="285"/>
      <c r="G808" s="285"/>
      <c r="H808" s="285"/>
      <c r="I808" s="285"/>
      <c r="J808" s="285"/>
      <c r="K808" s="285"/>
      <c r="L808" s="285"/>
      <c r="M808" s="285"/>
      <c r="N808" s="285"/>
      <c r="O808" s="285"/>
      <c r="P808" s="285"/>
      <c r="Q808" s="285"/>
      <c r="R808" s="285"/>
      <c r="S808" s="285"/>
      <c r="T808" s="285"/>
      <c r="U808" s="285"/>
      <c r="V808" s="285"/>
      <c r="W808" s="285"/>
      <c r="X808" s="285"/>
      <c r="Y808" s="285"/>
    </row>
    <row r="809" spans="1:25" ht="15.75" customHeight="1">
      <c r="A809" s="285"/>
      <c r="B809" s="285"/>
      <c r="C809" s="285"/>
      <c r="D809" s="285"/>
      <c r="E809" s="285"/>
      <c r="F809" s="285"/>
      <c r="G809" s="285"/>
      <c r="H809" s="285"/>
      <c r="I809" s="285"/>
      <c r="J809" s="285"/>
      <c r="K809" s="285"/>
      <c r="L809" s="285"/>
      <c r="M809" s="285"/>
      <c r="N809" s="285"/>
      <c r="O809" s="285"/>
      <c r="P809" s="285"/>
      <c r="Q809" s="285"/>
      <c r="R809" s="285"/>
      <c r="S809" s="285"/>
      <c r="T809" s="285"/>
      <c r="U809" s="285"/>
      <c r="V809" s="285"/>
      <c r="W809" s="285"/>
      <c r="X809" s="285"/>
      <c r="Y809" s="285"/>
    </row>
    <row r="810" spans="1:25" ht="15.75" customHeight="1">
      <c r="A810" s="285"/>
      <c r="B810" s="285"/>
      <c r="C810" s="285"/>
      <c r="D810" s="285"/>
      <c r="E810" s="285"/>
      <c r="F810" s="285"/>
      <c r="G810" s="285"/>
      <c r="H810" s="285"/>
      <c r="I810" s="285"/>
      <c r="J810" s="285"/>
      <c r="K810" s="285"/>
      <c r="L810" s="285"/>
      <c r="M810" s="285"/>
      <c r="N810" s="285"/>
      <c r="O810" s="285"/>
      <c r="P810" s="285"/>
      <c r="Q810" s="285"/>
      <c r="R810" s="285"/>
      <c r="S810" s="285"/>
      <c r="T810" s="285"/>
      <c r="U810" s="285"/>
      <c r="V810" s="285"/>
      <c r="W810" s="285"/>
      <c r="X810" s="285"/>
      <c r="Y810" s="285"/>
    </row>
    <row r="811" spans="1:25" ht="15.75" customHeight="1">
      <c r="A811" s="285"/>
      <c r="B811" s="285"/>
      <c r="C811" s="285"/>
      <c r="D811" s="285"/>
      <c r="E811" s="285"/>
      <c r="F811" s="285"/>
      <c r="G811" s="285"/>
      <c r="H811" s="285"/>
      <c r="I811" s="285"/>
      <c r="J811" s="285"/>
      <c r="K811" s="285"/>
      <c r="L811" s="285"/>
      <c r="M811" s="285"/>
      <c r="N811" s="285"/>
      <c r="O811" s="285"/>
      <c r="P811" s="285"/>
      <c r="Q811" s="285"/>
      <c r="R811" s="285"/>
      <c r="S811" s="285"/>
      <c r="T811" s="285"/>
      <c r="U811" s="285"/>
      <c r="V811" s="285"/>
      <c r="W811" s="285"/>
      <c r="X811" s="285"/>
      <c r="Y811" s="285"/>
    </row>
    <row r="812" spans="1:25" ht="15.75" customHeight="1">
      <c r="A812" s="285"/>
      <c r="B812" s="285"/>
      <c r="C812" s="285"/>
      <c r="D812" s="285"/>
      <c r="E812" s="285"/>
      <c r="F812" s="285"/>
      <c r="G812" s="285"/>
      <c r="H812" s="285"/>
      <c r="I812" s="285"/>
      <c r="J812" s="285"/>
      <c r="K812" s="285"/>
      <c r="L812" s="285"/>
      <c r="M812" s="285"/>
      <c r="N812" s="285"/>
      <c r="O812" s="285"/>
      <c r="P812" s="285"/>
      <c r="Q812" s="285"/>
      <c r="R812" s="285"/>
      <c r="S812" s="285"/>
      <c r="T812" s="285"/>
      <c r="U812" s="285"/>
      <c r="V812" s="285"/>
      <c r="W812" s="285"/>
      <c r="X812" s="285"/>
      <c r="Y812" s="285"/>
    </row>
    <row r="813" spans="1:25" ht="15.75" customHeight="1">
      <c r="A813" s="285"/>
      <c r="B813" s="285"/>
      <c r="C813" s="285"/>
      <c r="D813" s="285"/>
      <c r="E813" s="285"/>
      <c r="F813" s="285"/>
      <c r="G813" s="285"/>
      <c r="H813" s="285"/>
      <c r="I813" s="285"/>
      <c r="J813" s="285"/>
      <c r="K813" s="285"/>
      <c r="L813" s="285"/>
      <c r="M813" s="285"/>
      <c r="N813" s="285"/>
      <c r="O813" s="285"/>
      <c r="P813" s="285"/>
      <c r="Q813" s="285"/>
      <c r="R813" s="285"/>
      <c r="S813" s="285"/>
      <c r="T813" s="285"/>
      <c r="U813" s="285"/>
      <c r="V813" s="285"/>
      <c r="W813" s="285"/>
      <c r="X813" s="285"/>
      <c r="Y813" s="285"/>
    </row>
    <row r="814" spans="1:25" ht="15.75" customHeight="1">
      <c r="A814" s="285"/>
      <c r="B814" s="285"/>
      <c r="C814" s="285"/>
      <c r="D814" s="285"/>
      <c r="E814" s="285"/>
      <c r="F814" s="285"/>
      <c r="G814" s="285"/>
      <c r="H814" s="285"/>
      <c r="I814" s="285"/>
      <c r="J814" s="285"/>
      <c r="K814" s="285"/>
      <c r="L814" s="285"/>
      <c r="M814" s="285"/>
      <c r="N814" s="285"/>
      <c r="O814" s="285"/>
      <c r="P814" s="285"/>
      <c r="Q814" s="285"/>
      <c r="R814" s="285"/>
      <c r="S814" s="285"/>
      <c r="T814" s="285"/>
      <c r="U814" s="285"/>
      <c r="V814" s="285"/>
      <c r="W814" s="285"/>
      <c r="X814" s="285"/>
      <c r="Y814" s="285"/>
    </row>
    <row r="815" spans="1:25" ht="15.75" customHeight="1">
      <c r="A815" s="285"/>
      <c r="B815" s="285"/>
      <c r="C815" s="285"/>
      <c r="D815" s="285"/>
      <c r="E815" s="285"/>
      <c r="F815" s="285"/>
      <c r="G815" s="285"/>
      <c r="H815" s="285"/>
      <c r="I815" s="285"/>
      <c r="J815" s="285"/>
      <c r="K815" s="285"/>
      <c r="L815" s="285"/>
      <c r="M815" s="285"/>
      <c r="N815" s="285"/>
      <c r="O815" s="285"/>
      <c r="P815" s="285"/>
      <c r="Q815" s="285"/>
      <c r="R815" s="285"/>
      <c r="S815" s="285"/>
      <c r="T815" s="285"/>
      <c r="U815" s="285"/>
      <c r="V815" s="285"/>
      <c r="W815" s="285"/>
      <c r="X815" s="285"/>
      <c r="Y815" s="285"/>
    </row>
    <row r="816" spans="1:25" ht="15.75" customHeight="1">
      <c r="A816" s="285"/>
      <c r="B816" s="285"/>
      <c r="C816" s="285"/>
      <c r="D816" s="285"/>
      <c r="E816" s="285"/>
      <c r="F816" s="285"/>
      <c r="G816" s="285"/>
      <c r="H816" s="285"/>
      <c r="I816" s="285"/>
      <c r="J816" s="285"/>
      <c r="K816" s="285"/>
      <c r="L816" s="285"/>
      <c r="M816" s="285"/>
      <c r="N816" s="285"/>
      <c r="O816" s="285"/>
      <c r="P816" s="285"/>
      <c r="Q816" s="285"/>
      <c r="R816" s="285"/>
      <c r="S816" s="285"/>
      <c r="T816" s="285"/>
      <c r="U816" s="285"/>
      <c r="V816" s="285"/>
      <c r="W816" s="285"/>
      <c r="X816" s="285"/>
      <c r="Y816" s="285"/>
    </row>
    <row r="817" spans="1:25" ht="15.75" customHeight="1">
      <c r="A817" s="285"/>
      <c r="B817" s="285"/>
      <c r="C817" s="285"/>
      <c r="D817" s="285"/>
      <c r="E817" s="285"/>
      <c r="F817" s="285"/>
      <c r="G817" s="285"/>
      <c r="H817" s="285"/>
      <c r="I817" s="285"/>
      <c r="J817" s="285"/>
      <c r="K817" s="285"/>
      <c r="L817" s="285"/>
      <c r="M817" s="285"/>
      <c r="N817" s="285"/>
      <c r="O817" s="285"/>
      <c r="P817" s="285"/>
      <c r="Q817" s="285"/>
      <c r="R817" s="285"/>
      <c r="S817" s="285"/>
      <c r="T817" s="285"/>
      <c r="U817" s="285"/>
      <c r="V817" s="285"/>
      <c r="W817" s="285"/>
      <c r="X817" s="285"/>
      <c r="Y817" s="285"/>
    </row>
    <row r="818" spans="1:25" ht="15.75" customHeight="1">
      <c r="A818" s="285"/>
      <c r="B818" s="285"/>
      <c r="C818" s="285"/>
      <c r="D818" s="285"/>
      <c r="E818" s="285"/>
      <c r="F818" s="285"/>
      <c r="G818" s="285"/>
      <c r="H818" s="285"/>
      <c r="I818" s="285"/>
      <c r="J818" s="285"/>
      <c r="K818" s="285"/>
      <c r="L818" s="285"/>
      <c r="M818" s="285"/>
      <c r="N818" s="285"/>
      <c r="O818" s="285"/>
      <c r="P818" s="285"/>
      <c r="Q818" s="285"/>
      <c r="R818" s="285"/>
      <c r="S818" s="285"/>
      <c r="T818" s="285"/>
      <c r="U818" s="285"/>
      <c r="V818" s="285"/>
      <c r="W818" s="285"/>
      <c r="X818" s="285"/>
      <c r="Y818" s="285"/>
    </row>
    <row r="819" spans="1:25" ht="15.75" customHeight="1">
      <c r="A819" s="285"/>
      <c r="B819" s="285"/>
      <c r="C819" s="285"/>
      <c r="D819" s="285"/>
      <c r="E819" s="285"/>
      <c r="F819" s="285"/>
      <c r="G819" s="285"/>
      <c r="H819" s="285"/>
      <c r="I819" s="285"/>
      <c r="J819" s="285"/>
      <c r="K819" s="285"/>
      <c r="L819" s="285"/>
      <c r="M819" s="285"/>
      <c r="N819" s="285"/>
      <c r="O819" s="285"/>
      <c r="P819" s="285"/>
      <c r="Q819" s="285"/>
      <c r="R819" s="285"/>
      <c r="S819" s="285"/>
      <c r="T819" s="285"/>
      <c r="U819" s="285"/>
      <c r="V819" s="285"/>
      <c r="W819" s="285"/>
      <c r="X819" s="285"/>
      <c r="Y819" s="285"/>
    </row>
    <row r="820" spans="1:25" ht="15.75" customHeight="1">
      <c r="A820" s="285"/>
      <c r="B820" s="285"/>
      <c r="C820" s="285"/>
      <c r="D820" s="285"/>
      <c r="E820" s="285"/>
      <c r="F820" s="285"/>
      <c r="G820" s="285"/>
      <c r="H820" s="285"/>
      <c r="I820" s="285"/>
      <c r="J820" s="285"/>
      <c r="K820" s="285"/>
      <c r="L820" s="285"/>
      <c r="M820" s="285"/>
      <c r="N820" s="285"/>
      <c r="O820" s="285"/>
      <c r="P820" s="285"/>
      <c r="Q820" s="285"/>
      <c r="R820" s="285"/>
      <c r="S820" s="285"/>
      <c r="T820" s="285"/>
      <c r="U820" s="285"/>
      <c r="V820" s="285"/>
      <c r="W820" s="285"/>
      <c r="X820" s="285"/>
      <c r="Y820" s="285"/>
    </row>
    <row r="821" spans="1:25" ht="15.75" customHeight="1">
      <c r="A821" s="285"/>
      <c r="B821" s="285"/>
      <c r="C821" s="285"/>
      <c r="D821" s="285"/>
      <c r="E821" s="285"/>
      <c r="F821" s="285"/>
      <c r="G821" s="285"/>
      <c r="H821" s="285"/>
      <c r="I821" s="285"/>
      <c r="J821" s="285"/>
      <c r="K821" s="285"/>
      <c r="L821" s="285"/>
      <c r="M821" s="285"/>
      <c r="N821" s="285"/>
      <c r="O821" s="285"/>
      <c r="P821" s="285"/>
      <c r="Q821" s="285"/>
      <c r="R821" s="285"/>
      <c r="S821" s="285"/>
      <c r="T821" s="285"/>
      <c r="U821" s="285"/>
      <c r="V821" s="285"/>
      <c r="W821" s="285"/>
      <c r="X821" s="285"/>
      <c r="Y821" s="285"/>
    </row>
    <row r="822" spans="1:25" ht="15.75" customHeight="1">
      <c r="A822" s="285"/>
      <c r="B822" s="285"/>
      <c r="C822" s="285"/>
      <c r="D822" s="285"/>
      <c r="E822" s="285"/>
      <c r="F822" s="285"/>
      <c r="G822" s="285"/>
      <c r="H822" s="285"/>
      <c r="I822" s="285"/>
      <c r="J822" s="285"/>
      <c r="K822" s="285"/>
      <c r="L822" s="285"/>
      <c r="M822" s="285"/>
      <c r="N822" s="285"/>
      <c r="O822" s="285"/>
      <c r="P822" s="285"/>
      <c r="Q822" s="285"/>
      <c r="R822" s="285"/>
      <c r="S822" s="285"/>
      <c r="T822" s="285"/>
      <c r="U822" s="285"/>
      <c r="V822" s="285"/>
      <c r="W822" s="285"/>
      <c r="X822" s="285"/>
      <c r="Y822" s="285"/>
    </row>
    <row r="823" spans="1:25" ht="15.75" customHeight="1">
      <c r="A823" s="285"/>
      <c r="B823" s="285"/>
      <c r="C823" s="285"/>
      <c r="D823" s="285"/>
      <c r="E823" s="285"/>
      <c r="F823" s="285"/>
      <c r="G823" s="285"/>
      <c r="H823" s="285"/>
      <c r="I823" s="285"/>
      <c r="J823" s="285"/>
      <c r="K823" s="285"/>
      <c r="L823" s="285"/>
      <c r="M823" s="285"/>
      <c r="N823" s="285"/>
      <c r="O823" s="285"/>
      <c r="P823" s="285"/>
      <c r="Q823" s="285"/>
      <c r="R823" s="285"/>
      <c r="S823" s="285"/>
      <c r="T823" s="285"/>
      <c r="U823" s="285"/>
      <c r="V823" s="285"/>
      <c r="W823" s="285"/>
      <c r="X823" s="285"/>
      <c r="Y823" s="285"/>
    </row>
    <row r="824" spans="1:25" ht="15.75" customHeight="1">
      <c r="A824" s="285"/>
      <c r="B824" s="285"/>
      <c r="C824" s="285"/>
      <c r="D824" s="285"/>
      <c r="E824" s="285"/>
      <c r="F824" s="285"/>
      <c r="G824" s="285"/>
      <c r="H824" s="285"/>
      <c r="I824" s="285"/>
      <c r="J824" s="285"/>
      <c r="K824" s="285"/>
      <c r="L824" s="285"/>
      <c r="M824" s="285"/>
      <c r="N824" s="285"/>
      <c r="O824" s="285"/>
      <c r="P824" s="285"/>
      <c r="Q824" s="285"/>
      <c r="R824" s="285"/>
      <c r="S824" s="285"/>
      <c r="T824" s="285"/>
      <c r="U824" s="285"/>
      <c r="V824" s="285"/>
      <c r="W824" s="285"/>
      <c r="X824" s="285"/>
      <c r="Y824" s="285"/>
    </row>
    <row r="825" spans="1:25" ht="15.75" customHeight="1">
      <c r="A825" s="285"/>
      <c r="B825" s="285"/>
      <c r="C825" s="285"/>
      <c r="D825" s="285"/>
      <c r="E825" s="285"/>
      <c r="F825" s="285"/>
      <c r="G825" s="285"/>
      <c r="H825" s="285"/>
      <c r="I825" s="285"/>
      <c r="J825" s="285"/>
      <c r="K825" s="285"/>
      <c r="L825" s="285"/>
      <c r="M825" s="285"/>
      <c r="N825" s="285"/>
      <c r="O825" s="285"/>
      <c r="P825" s="285"/>
      <c r="Q825" s="285"/>
      <c r="R825" s="285"/>
      <c r="S825" s="285"/>
      <c r="T825" s="285"/>
      <c r="U825" s="285"/>
      <c r="V825" s="285"/>
      <c r="W825" s="285"/>
      <c r="X825" s="285"/>
      <c r="Y825" s="285"/>
    </row>
    <row r="826" spans="1:25" ht="15.75" customHeight="1">
      <c r="A826" s="285"/>
      <c r="B826" s="285"/>
      <c r="C826" s="285"/>
      <c r="D826" s="285"/>
      <c r="E826" s="285"/>
      <c r="F826" s="285"/>
      <c r="G826" s="285"/>
      <c r="H826" s="285"/>
      <c r="I826" s="285"/>
      <c r="J826" s="285"/>
      <c r="K826" s="285"/>
      <c r="L826" s="285"/>
      <c r="M826" s="285"/>
      <c r="N826" s="285"/>
      <c r="O826" s="285"/>
      <c r="P826" s="285"/>
      <c r="Q826" s="285"/>
      <c r="R826" s="285"/>
      <c r="S826" s="285"/>
      <c r="T826" s="285"/>
      <c r="U826" s="285"/>
      <c r="V826" s="285"/>
      <c r="W826" s="285"/>
      <c r="X826" s="285"/>
      <c r="Y826" s="285"/>
    </row>
    <row r="827" spans="1:25" ht="15.75" customHeight="1">
      <c r="A827" s="285"/>
      <c r="B827" s="285"/>
      <c r="C827" s="285"/>
      <c r="D827" s="285"/>
      <c r="E827" s="285"/>
      <c r="F827" s="285"/>
      <c r="G827" s="285"/>
      <c r="H827" s="285"/>
      <c r="I827" s="285"/>
      <c r="J827" s="285"/>
      <c r="K827" s="285"/>
      <c r="L827" s="285"/>
      <c r="M827" s="285"/>
      <c r="N827" s="285"/>
      <c r="O827" s="285"/>
      <c r="P827" s="285"/>
      <c r="Q827" s="285"/>
      <c r="R827" s="285"/>
      <c r="S827" s="285"/>
      <c r="T827" s="285"/>
      <c r="U827" s="285"/>
      <c r="V827" s="285"/>
      <c r="W827" s="285"/>
      <c r="X827" s="285"/>
      <c r="Y827" s="285"/>
    </row>
    <row r="828" spans="1:25" ht="15.75" customHeight="1">
      <c r="A828" s="285"/>
      <c r="B828" s="285"/>
      <c r="C828" s="285"/>
      <c r="D828" s="285"/>
      <c r="E828" s="285"/>
      <c r="F828" s="285"/>
      <c r="G828" s="285"/>
      <c r="H828" s="285"/>
      <c r="I828" s="285"/>
      <c r="J828" s="285"/>
      <c r="K828" s="285"/>
      <c r="L828" s="285"/>
      <c r="M828" s="285"/>
      <c r="N828" s="285"/>
      <c r="O828" s="285"/>
      <c r="P828" s="285"/>
      <c r="Q828" s="285"/>
      <c r="R828" s="285"/>
      <c r="S828" s="285"/>
      <c r="T828" s="285"/>
      <c r="U828" s="285"/>
      <c r="V828" s="285"/>
      <c r="W828" s="285"/>
      <c r="X828" s="285"/>
      <c r="Y828" s="285"/>
    </row>
    <row r="829" spans="1:25" ht="15.75" customHeight="1">
      <c r="A829" s="285"/>
      <c r="B829" s="285"/>
      <c r="C829" s="285"/>
      <c r="D829" s="285"/>
      <c r="E829" s="285"/>
      <c r="F829" s="285"/>
      <c r="G829" s="285"/>
      <c r="H829" s="285"/>
      <c r="I829" s="285"/>
      <c r="J829" s="285"/>
      <c r="K829" s="285"/>
      <c r="L829" s="285"/>
      <c r="M829" s="285"/>
      <c r="N829" s="285"/>
      <c r="O829" s="285"/>
      <c r="P829" s="285"/>
      <c r="Q829" s="285"/>
      <c r="R829" s="285"/>
      <c r="S829" s="285"/>
      <c r="T829" s="285"/>
      <c r="U829" s="285"/>
      <c r="V829" s="285"/>
      <c r="W829" s="285"/>
      <c r="X829" s="285"/>
      <c r="Y829" s="285"/>
    </row>
    <row r="830" spans="1:25" ht="15.75" customHeight="1">
      <c r="A830" s="285"/>
      <c r="B830" s="285"/>
      <c r="C830" s="285"/>
      <c r="D830" s="285"/>
      <c r="E830" s="285"/>
      <c r="F830" s="285"/>
      <c r="G830" s="285"/>
      <c r="H830" s="285"/>
      <c r="I830" s="285"/>
      <c r="J830" s="285"/>
      <c r="K830" s="285"/>
      <c r="L830" s="285"/>
      <c r="M830" s="285"/>
      <c r="N830" s="285"/>
      <c r="O830" s="285"/>
      <c r="P830" s="285"/>
      <c r="Q830" s="285"/>
      <c r="R830" s="285"/>
      <c r="S830" s="285"/>
      <c r="T830" s="285"/>
      <c r="U830" s="285"/>
      <c r="V830" s="285"/>
      <c r="W830" s="285"/>
      <c r="X830" s="285"/>
      <c r="Y830" s="285"/>
    </row>
    <row r="831" spans="1:25" ht="15.75" customHeight="1">
      <c r="A831" s="285"/>
      <c r="B831" s="285"/>
      <c r="C831" s="285"/>
      <c r="D831" s="285"/>
      <c r="E831" s="285"/>
      <c r="F831" s="285"/>
      <c r="G831" s="285"/>
      <c r="H831" s="285"/>
      <c r="I831" s="285"/>
      <c r="J831" s="285"/>
      <c r="K831" s="285"/>
      <c r="L831" s="285"/>
      <c r="M831" s="285"/>
      <c r="N831" s="285"/>
      <c r="O831" s="285"/>
      <c r="P831" s="285"/>
      <c r="Q831" s="285"/>
      <c r="R831" s="285"/>
      <c r="S831" s="285"/>
      <c r="T831" s="285"/>
      <c r="U831" s="285"/>
      <c r="V831" s="285"/>
      <c r="W831" s="285"/>
      <c r="X831" s="285"/>
      <c r="Y831" s="285"/>
    </row>
    <row r="832" spans="1:25" ht="15.75" customHeight="1">
      <c r="A832" s="285"/>
      <c r="B832" s="285"/>
      <c r="C832" s="285"/>
      <c r="D832" s="285"/>
      <c r="E832" s="285"/>
      <c r="F832" s="285"/>
      <c r="G832" s="285"/>
      <c r="H832" s="285"/>
      <c r="I832" s="285"/>
      <c r="J832" s="285"/>
      <c r="K832" s="285"/>
      <c r="L832" s="285"/>
      <c r="M832" s="285"/>
      <c r="N832" s="285"/>
      <c r="O832" s="285"/>
      <c r="P832" s="285"/>
      <c r="Q832" s="285"/>
      <c r="R832" s="285"/>
      <c r="S832" s="285"/>
      <c r="T832" s="285"/>
      <c r="U832" s="285"/>
      <c r="V832" s="285"/>
      <c r="W832" s="285"/>
      <c r="X832" s="285"/>
      <c r="Y832" s="285"/>
    </row>
    <row r="833" spans="1:25" ht="15.75" customHeight="1">
      <c r="A833" s="285"/>
      <c r="B833" s="285"/>
      <c r="C833" s="285"/>
      <c r="D833" s="285"/>
      <c r="E833" s="285"/>
      <c r="F833" s="285"/>
      <c r="G833" s="285"/>
      <c r="H833" s="285"/>
      <c r="I833" s="285"/>
      <c r="J833" s="285"/>
      <c r="K833" s="285"/>
      <c r="L833" s="285"/>
      <c r="M833" s="285"/>
      <c r="N833" s="285"/>
      <c r="O833" s="285"/>
      <c r="P833" s="285"/>
      <c r="Q833" s="285"/>
      <c r="R833" s="285"/>
      <c r="S833" s="285"/>
      <c r="T833" s="285"/>
      <c r="U833" s="285"/>
      <c r="V833" s="285"/>
      <c r="W833" s="285"/>
      <c r="X833" s="285"/>
      <c r="Y833" s="285"/>
    </row>
    <row r="834" spans="1:25" ht="15.75" customHeight="1">
      <c r="A834" s="285"/>
      <c r="B834" s="285"/>
      <c r="C834" s="285"/>
      <c r="D834" s="285"/>
      <c r="E834" s="285"/>
      <c r="F834" s="285"/>
      <c r="G834" s="285"/>
      <c r="H834" s="285"/>
      <c r="I834" s="285"/>
      <c r="J834" s="285"/>
      <c r="K834" s="285"/>
      <c r="L834" s="285"/>
      <c r="M834" s="285"/>
      <c r="N834" s="285"/>
      <c r="O834" s="285"/>
      <c r="P834" s="285"/>
      <c r="Q834" s="285"/>
      <c r="R834" s="285"/>
      <c r="S834" s="285"/>
      <c r="T834" s="285"/>
      <c r="U834" s="285"/>
      <c r="V834" s="285"/>
      <c r="W834" s="285"/>
      <c r="X834" s="285"/>
      <c r="Y834" s="285"/>
    </row>
    <row r="835" spans="1:25" ht="15.75" customHeight="1">
      <c r="A835" s="285"/>
      <c r="B835" s="285"/>
      <c r="C835" s="285"/>
      <c r="D835" s="285"/>
      <c r="E835" s="285"/>
      <c r="F835" s="285"/>
      <c r="G835" s="285"/>
      <c r="H835" s="285"/>
      <c r="I835" s="285"/>
      <c r="J835" s="285"/>
      <c r="K835" s="285"/>
      <c r="L835" s="285"/>
      <c r="M835" s="285"/>
      <c r="N835" s="285"/>
      <c r="O835" s="285"/>
      <c r="P835" s="285"/>
      <c r="Q835" s="285"/>
      <c r="R835" s="285"/>
      <c r="S835" s="285"/>
      <c r="T835" s="285"/>
      <c r="U835" s="285"/>
      <c r="V835" s="285"/>
      <c r="W835" s="285"/>
      <c r="X835" s="285"/>
      <c r="Y835" s="285"/>
    </row>
    <row r="836" spans="1:25" ht="15.75" customHeight="1">
      <c r="A836" s="285"/>
      <c r="B836" s="285"/>
      <c r="C836" s="285"/>
      <c r="D836" s="285"/>
      <c r="E836" s="285"/>
      <c r="F836" s="285"/>
      <c r="G836" s="285"/>
      <c r="H836" s="285"/>
      <c r="I836" s="285"/>
      <c r="J836" s="285"/>
      <c r="K836" s="285"/>
      <c r="L836" s="285"/>
      <c r="M836" s="285"/>
      <c r="N836" s="285"/>
      <c r="O836" s="285"/>
      <c r="P836" s="285"/>
      <c r="Q836" s="285"/>
      <c r="R836" s="285"/>
      <c r="S836" s="285"/>
      <c r="T836" s="285"/>
      <c r="U836" s="285"/>
      <c r="V836" s="285"/>
      <c r="W836" s="285"/>
      <c r="X836" s="285"/>
      <c r="Y836" s="285"/>
    </row>
    <row r="837" spans="1:25" ht="15.75" customHeight="1">
      <c r="A837" s="285"/>
      <c r="B837" s="285"/>
      <c r="C837" s="285"/>
      <c r="D837" s="285"/>
      <c r="E837" s="285"/>
      <c r="F837" s="285"/>
      <c r="G837" s="285"/>
      <c r="H837" s="285"/>
      <c r="I837" s="285"/>
      <c r="J837" s="285"/>
      <c r="K837" s="285"/>
      <c r="L837" s="285"/>
      <c r="M837" s="285"/>
      <c r="N837" s="285"/>
      <c r="O837" s="285"/>
      <c r="P837" s="285"/>
      <c r="Q837" s="285"/>
      <c r="R837" s="285"/>
      <c r="S837" s="285"/>
      <c r="T837" s="285"/>
      <c r="U837" s="285"/>
      <c r="V837" s="285"/>
      <c r="W837" s="285"/>
      <c r="X837" s="285"/>
      <c r="Y837" s="285"/>
    </row>
    <row r="838" spans="1:25" ht="15.75" customHeight="1">
      <c r="A838" s="285"/>
      <c r="B838" s="285"/>
      <c r="C838" s="285"/>
      <c r="D838" s="285"/>
      <c r="E838" s="285"/>
      <c r="F838" s="285"/>
      <c r="G838" s="285"/>
      <c r="H838" s="285"/>
      <c r="I838" s="285"/>
      <c r="J838" s="285"/>
      <c r="K838" s="285"/>
      <c r="L838" s="285"/>
      <c r="M838" s="285"/>
      <c r="N838" s="285"/>
      <c r="O838" s="285"/>
      <c r="P838" s="285"/>
      <c r="Q838" s="285"/>
      <c r="R838" s="285"/>
      <c r="S838" s="285"/>
      <c r="T838" s="285"/>
      <c r="U838" s="285"/>
      <c r="V838" s="285"/>
      <c r="W838" s="285"/>
      <c r="X838" s="285"/>
      <c r="Y838" s="285"/>
    </row>
    <row r="839" spans="1:25" ht="15.75" customHeight="1">
      <c r="A839" s="285"/>
      <c r="B839" s="285"/>
      <c r="C839" s="285"/>
      <c r="D839" s="285"/>
      <c r="E839" s="285"/>
      <c r="F839" s="285"/>
      <c r="G839" s="285"/>
      <c r="H839" s="285"/>
      <c r="I839" s="285"/>
      <c r="J839" s="285"/>
      <c r="K839" s="285"/>
      <c r="L839" s="285"/>
      <c r="M839" s="285"/>
      <c r="N839" s="285"/>
      <c r="O839" s="285"/>
      <c r="P839" s="285"/>
      <c r="Q839" s="285"/>
      <c r="R839" s="285"/>
      <c r="S839" s="285"/>
      <c r="T839" s="285"/>
      <c r="U839" s="285"/>
      <c r="V839" s="285"/>
      <c r="W839" s="285"/>
      <c r="X839" s="285"/>
      <c r="Y839" s="285"/>
    </row>
    <row r="840" spans="1:25" ht="15.75" customHeight="1">
      <c r="A840" s="285"/>
      <c r="B840" s="285"/>
      <c r="C840" s="285"/>
      <c r="D840" s="285"/>
      <c r="E840" s="285"/>
      <c r="F840" s="285"/>
      <c r="G840" s="285"/>
      <c r="H840" s="285"/>
      <c r="I840" s="285"/>
      <c r="J840" s="285"/>
      <c r="K840" s="285"/>
      <c r="L840" s="285"/>
      <c r="M840" s="285"/>
      <c r="N840" s="285"/>
      <c r="O840" s="285"/>
      <c r="P840" s="285"/>
      <c r="Q840" s="285"/>
      <c r="R840" s="285"/>
      <c r="S840" s="285"/>
      <c r="T840" s="285"/>
      <c r="U840" s="285"/>
      <c r="V840" s="285"/>
      <c r="W840" s="285"/>
      <c r="X840" s="285"/>
      <c r="Y840" s="285"/>
    </row>
    <row r="841" spans="1:25" ht="15.75" customHeight="1">
      <c r="A841" s="285"/>
      <c r="B841" s="285"/>
      <c r="C841" s="285"/>
      <c r="D841" s="285"/>
      <c r="E841" s="285"/>
      <c r="F841" s="285"/>
      <c r="G841" s="285"/>
      <c r="H841" s="285"/>
      <c r="I841" s="285"/>
      <c r="J841" s="285"/>
      <c r="K841" s="285"/>
      <c r="L841" s="285"/>
      <c r="M841" s="285"/>
      <c r="N841" s="285"/>
      <c r="O841" s="285"/>
      <c r="P841" s="285"/>
      <c r="Q841" s="285"/>
      <c r="R841" s="285"/>
      <c r="S841" s="285"/>
      <c r="T841" s="285"/>
      <c r="U841" s="285"/>
      <c r="V841" s="285"/>
      <c r="W841" s="285"/>
      <c r="X841" s="285"/>
      <c r="Y841" s="285"/>
    </row>
    <row r="842" spans="1:25" ht="15.75" customHeight="1">
      <c r="A842" s="285"/>
      <c r="B842" s="285"/>
      <c r="C842" s="285"/>
      <c r="D842" s="285"/>
      <c r="E842" s="285"/>
      <c r="F842" s="285"/>
      <c r="G842" s="285"/>
      <c r="H842" s="285"/>
      <c r="I842" s="285"/>
      <c r="J842" s="285"/>
      <c r="K842" s="285"/>
      <c r="L842" s="285"/>
      <c r="M842" s="285"/>
      <c r="N842" s="285"/>
      <c r="O842" s="285"/>
      <c r="P842" s="285"/>
      <c r="Q842" s="285"/>
      <c r="R842" s="285"/>
      <c r="S842" s="285"/>
      <c r="T842" s="285"/>
      <c r="U842" s="285"/>
      <c r="V842" s="285"/>
      <c r="W842" s="285"/>
      <c r="X842" s="285"/>
      <c r="Y842" s="285"/>
    </row>
    <row r="843" spans="1:25" ht="15.75" customHeight="1">
      <c r="A843" s="285"/>
      <c r="B843" s="285"/>
      <c r="C843" s="285"/>
      <c r="D843" s="285"/>
      <c r="E843" s="285"/>
      <c r="F843" s="285"/>
      <c r="G843" s="285"/>
      <c r="H843" s="285"/>
      <c r="I843" s="285"/>
      <c r="J843" s="285"/>
      <c r="K843" s="285"/>
      <c r="L843" s="285"/>
      <c r="M843" s="285"/>
      <c r="N843" s="285"/>
      <c r="O843" s="285"/>
      <c r="P843" s="285"/>
      <c r="Q843" s="285"/>
      <c r="R843" s="285"/>
      <c r="S843" s="285"/>
      <c r="T843" s="285"/>
      <c r="U843" s="285"/>
      <c r="V843" s="285"/>
      <c r="W843" s="285"/>
      <c r="X843" s="285"/>
      <c r="Y843" s="285"/>
    </row>
    <row r="844" spans="1:25" ht="15.75" customHeight="1">
      <c r="A844" s="285"/>
      <c r="B844" s="285"/>
      <c r="C844" s="285"/>
      <c r="D844" s="285"/>
      <c r="E844" s="285"/>
      <c r="F844" s="285"/>
      <c r="G844" s="285"/>
      <c r="H844" s="285"/>
      <c r="I844" s="285"/>
      <c r="J844" s="285"/>
      <c r="K844" s="285"/>
      <c r="L844" s="285"/>
      <c r="M844" s="285"/>
      <c r="N844" s="285"/>
      <c r="O844" s="285"/>
      <c r="P844" s="285"/>
      <c r="Q844" s="285"/>
      <c r="R844" s="285"/>
      <c r="S844" s="285"/>
      <c r="T844" s="285"/>
      <c r="U844" s="285"/>
      <c r="V844" s="285"/>
      <c r="W844" s="285"/>
      <c r="X844" s="285"/>
      <c r="Y844" s="285"/>
    </row>
    <row r="845" spans="1:25" ht="15.75" customHeight="1">
      <c r="A845" s="285"/>
      <c r="B845" s="285"/>
      <c r="C845" s="285"/>
      <c r="D845" s="285"/>
      <c r="E845" s="285"/>
      <c r="F845" s="285"/>
      <c r="G845" s="285"/>
      <c r="H845" s="285"/>
      <c r="I845" s="285"/>
      <c r="J845" s="285"/>
      <c r="K845" s="285"/>
      <c r="L845" s="285"/>
      <c r="M845" s="285"/>
      <c r="N845" s="285"/>
      <c r="O845" s="285"/>
      <c r="P845" s="285"/>
      <c r="Q845" s="285"/>
      <c r="R845" s="285"/>
      <c r="S845" s="285"/>
      <c r="T845" s="285"/>
      <c r="U845" s="285"/>
      <c r="V845" s="285"/>
      <c r="W845" s="285"/>
      <c r="X845" s="285"/>
      <c r="Y845" s="285"/>
    </row>
    <row r="846" spans="1:25" ht="15.75" customHeight="1">
      <c r="A846" s="285"/>
      <c r="B846" s="285"/>
      <c r="C846" s="285"/>
      <c r="D846" s="285"/>
      <c r="E846" s="285"/>
      <c r="F846" s="285"/>
      <c r="G846" s="285"/>
      <c r="H846" s="285"/>
      <c r="I846" s="285"/>
      <c r="J846" s="285"/>
      <c r="K846" s="285"/>
      <c r="L846" s="285"/>
      <c r="M846" s="285"/>
      <c r="N846" s="285"/>
      <c r="O846" s="285"/>
      <c r="P846" s="285"/>
      <c r="Q846" s="285"/>
      <c r="R846" s="285"/>
      <c r="S846" s="285"/>
      <c r="T846" s="285"/>
      <c r="U846" s="285"/>
      <c r="V846" s="285"/>
      <c r="W846" s="285"/>
      <c r="X846" s="285"/>
      <c r="Y846" s="285"/>
    </row>
    <row r="847" spans="1:25" ht="15.75" customHeight="1">
      <c r="A847" s="285"/>
      <c r="B847" s="285"/>
      <c r="C847" s="285"/>
      <c r="D847" s="285"/>
      <c r="E847" s="285"/>
      <c r="F847" s="285"/>
      <c r="G847" s="285"/>
      <c r="H847" s="285"/>
      <c r="I847" s="285"/>
      <c r="J847" s="285"/>
      <c r="K847" s="285"/>
      <c r="L847" s="285"/>
      <c r="M847" s="285"/>
      <c r="N847" s="285"/>
      <c r="O847" s="285"/>
      <c r="P847" s="285"/>
      <c r="Q847" s="285"/>
      <c r="R847" s="285"/>
      <c r="S847" s="285"/>
      <c r="T847" s="285"/>
      <c r="U847" s="285"/>
      <c r="V847" s="285"/>
      <c r="W847" s="285"/>
      <c r="X847" s="285"/>
      <c r="Y847" s="285"/>
    </row>
    <row r="848" spans="1:25" ht="15.75" customHeight="1">
      <c r="A848" s="285"/>
      <c r="B848" s="285"/>
      <c r="C848" s="285"/>
      <c r="D848" s="285"/>
      <c r="E848" s="285"/>
      <c r="F848" s="285"/>
      <c r="G848" s="285"/>
      <c r="H848" s="285"/>
      <c r="I848" s="285"/>
      <c r="J848" s="285"/>
      <c r="K848" s="285"/>
      <c r="L848" s="285"/>
      <c r="M848" s="285"/>
      <c r="N848" s="285"/>
      <c r="O848" s="285"/>
      <c r="P848" s="285"/>
      <c r="Q848" s="285"/>
      <c r="R848" s="285"/>
      <c r="S848" s="285"/>
      <c r="T848" s="285"/>
      <c r="U848" s="285"/>
      <c r="V848" s="285"/>
      <c r="W848" s="285"/>
      <c r="X848" s="285"/>
      <c r="Y848" s="285"/>
    </row>
    <row r="849" spans="1:25" ht="15.75" customHeight="1">
      <c r="A849" s="285"/>
      <c r="B849" s="285"/>
      <c r="C849" s="285"/>
      <c r="D849" s="285"/>
      <c r="E849" s="285"/>
      <c r="F849" s="285"/>
      <c r="G849" s="285"/>
      <c r="H849" s="285"/>
      <c r="I849" s="285"/>
      <c r="J849" s="285"/>
      <c r="K849" s="285"/>
      <c r="L849" s="285"/>
      <c r="M849" s="285"/>
      <c r="N849" s="285"/>
      <c r="O849" s="285"/>
      <c r="P849" s="285"/>
      <c r="Q849" s="285"/>
      <c r="R849" s="285"/>
      <c r="S849" s="285"/>
      <c r="T849" s="285"/>
      <c r="U849" s="285"/>
      <c r="V849" s="285"/>
      <c r="W849" s="285"/>
      <c r="X849" s="285"/>
      <c r="Y849" s="285"/>
    </row>
    <row r="850" spans="1:25" ht="15.75" customHeight="1">
      <c r="A850" s="285"/>
      <c r="B850" s="285"/>
      <c r="C850" s="285"/>
      <c r="D850" s="285"/>
      <c r="E850" s="285"/>
      <c r="F850" s="285"/>
      <c r="G850" s="285"/>
      <c r="H850" s="285"/>
      <c r="I850" s="285"/>
      <c r="J850" s="285"/>
      <c r="K850" s="285"/>
      <c r="L850" s="285"/>
      <c r="M850" s="285"/>
      <c r="N850" s="285"/>
      <c r="O850" s="285"/>
      <c r="P850" s="285"/>
      <c r="Q850" s="285"/>
      <c r="R850" s="285"/>
      <c r="S850" s="285"/>
      <c r="T850" s="285"/>
      <c r="U850" s="285"/>
      <c r="V850" s="285"/>
      <c r="W850" s="285"/>
      <c r="X850" s="285"/>
      <c r="Y850" s="285"/>
    </row>
    <row r="851" spans="1:25" ht="15.75" customHeight="1">
      <c r="A851" s="285"/>
      <c r="B851" s="285"/>
      <c r="C851" s="285"/>
      <c r="D851" s="285"/>
      <c r="E851" s="285"/>
      <c r="F851" s="285"/>
      <c r="G851" s="285"/>
      <c r="H851" s="285"/>
      <c r="I851" s="285"/>
      <c r="J851" s="285"/>
      <c r="K851" s="285"/>
      <c r="L851" s="285"/>
      <c r="M851" s="285"/>
      <c r="N851" s="285"/>
      <c r="O851" s="285"/>
      <c r="P851" s="285"/>
      <c r="Q851" s="285"/>
      <c r="R851" s="285"/>
      <c r="S851" s="285"/>
      <c r="T851" s="285"/>
      <c r="U851" s="285"/>
      <c r="V851" s="285"/>
      <c r="W851" s="285"/>
      <c r="X851" s="285"/>
      <c r="Y851" s="285"/>
    </row>
    <row r="852" spans="1:25" ht="15.75" customHeight="1">
      <c r="A852" s="285"/>
      <c r="B852" s="285"/>
      <c r="C852" s="285"/>
      <c r="D852" s="285"/>
      <c r="E852" s="285"/>
      <c r="F852" s="285"/>
      <c r="G852" s="285"/>
      <c r="H852" s="285"/>
      <c r="I852" s="285"/>
      <c r="J852" s="285"/>
      <c r="K852" s="285"/>
      <c r="L852" s="285"/>
      <c r="M852" s="285"/>
      <c r="N852" s="285"/>
      <c r="O852" s="285"/>
      <c r="P852" s="285"/>
      <c r="Q852" s="285"/>
      <c r="R852" s="285"/>
      <c r="S852" s="285"/>
      <c r="T852" s="285"/>
      <c r="U852" s="285"/>
      <c r="V852" s="285"/>
      <c r="W852" s="285"/>
      <c r="X852" s="285"/>
      <c r="Y852" s="285"/>
    </row>
    <row r="853" spans="1:25" ht="15.75" customHeight="1">
      <c r="A853" s="285"/>
      <c r="B853" s="285"/>
      <c r="C853" s="285"/>
      <c r="D853" s="285"/>
      <c r="E853" s="285"/>
      <c r="F853" s="285"/>
      <c r="G853" s="285"/>
      <c r="H853" s="285"/>
      <c r="I853" s="285"/>
      <c r="J853" s="285"/>
      <c r="K853" s="285"/>
      <c r="L853" s="285"/>
      <c r="M853" s="285"/>
      <c r="N853" s="285"/>
      <c r="O853" s="285"/>
      <c r="P853" s="285"/>
      <c r="Q853" s="285"/>
      <c r="R853" s="285"/>
      <c r="S853" s="285"/>
      <c r="T853" s="285"/>
      <c r="U853" s="285"/>
      <c r="V853" s="285"/>
      <c r="W853" s="285"/>
      <c r="X853" s="285"/>
      <c r="Y853" s="285"/>
    </row>
    <row r="854" spans="1:25" ht="15.75" customHeight="1">
      <c r="A854" s="285"/>
      <c r="B854" s="285"/>
      <c r="C854" s="285"/>
      <c r="D854" s="285"/>
      <c r="E854" s="285"/>
      <c r="F854" s="285"/>
      <c r="G854" s="285"/>
      <c r="H854" s="285"/>
      <c r="I854" s="285"/>
      <c r="J854" s="285"/>
      <c r="K854" s="285"/>
      <c r="L854" s="285"/>
      <c r="M854" s="285"/>
      <c r="N854" s="285"/>
      <c r="O854" s="285"/>
      <c r="P854" s="285"/>
      <c r="Q854" s="285"/>
      <c r="R854" s="285"/>
      <c r="S854" s="285"/>
      <c r="T854" s="285"/>
      <c r="U854" s="285"/>
      <c r="V854" s="285"/>
      <c r="W854" s="285"/>
      <c r="X854" s="285"/>
      <c r="Y854" s="285"/>
    </row>
    <row r="855" spans="1:25" ht="15.75" customHeight="1">
      <c r="A855" s="285"/>
      <c r="B855" s="285"/>
      <c r="C855" s="285"/>
      <c r="D855" s="285"/>
      <c r="E855" s="285"/>
      <c r="F855" s="285"/>
      <c r="G855" s="285"/>
      <c r="H855" s="285"/>
      <c r="I855" s="285"/>
      <c r="J855" s="285"/>
      <c r="K855" s="285"/>
      <c r="L855" s="285"/>
      <c r="M855" s="285"/>
      <c r="N855" s="285"/>
      <c r="O855" s="285"/>
      <c r="P855" s="285"/>
      <c r="Q855" s="285"/>
      <c r="R855" s="285"/>
      <c r="S855" s="285"/>
      <c r="T855" s="285"/>
      <c r="U855" s="285"/>
      <c r="V855" s="285"/>
      <c r="W855" s="285"/>
      <c r="X855" s="285"/>
      <c r="Y855" s="285"/>
    </row>
    <row r="856" spans="1:25" ht="15.75" customHeight="1">
      <c r="A856" s="285"/>
      <c r="B856" s="285"/>
      <c r="C856" s="285"/>
      <c r="D856" s="285"/>
      <c r="E856" s="285"/>
      <c r="F856" s="285"/>
      <c r="G856" s="285"/>
      <c r="H856" s="285"/>
      <c r="I856" s="285"/>
      <c r="J856" s="285"/>
      <c r="K856" s="285"/>
      <c r="L856" s="285"/>
      <c r="M856" s="285"/>
      <c r="N856" s="285"/>
      <c r="O856" s="285"/>
      <c r="P856" s="285"/>
      <c r="Q856" s="285"/>
      <c r="R856" s="285"/>
      <c r="S856" s="285"/>
      <c r="T856" s="285"/>
      <c r="U856" s="285"/>
      <c r="V856" s="285"/>
      <c r="W856" s="285"/>
      <c r="X856" s="285"/>
      <c r="Y856" s="285"/>
    </row>
    <row r="857" spans="1:25" ht="15.75" customHeight="1">
      <c r="A857" s="285"/>
      <c r="B857" s="285"/>
      <c r="C857" s="285"/>
      <c r="D857" s="285"/>
      <c r="E857" s="285"/>
      <c r="F857" s="285"/>
      <c r="G857" s="285"/>
      <c r="H857" s="285"/>
      <c r="I857" s="285"/>
      <c r="J857" s="285"/>
      <c r="K857" s="285"/>
      <c r="L857" s="285"/>
      <c r="M857" s="285"/>
      <c r="N857" s="285"/>
      <c r="O857" s="285"/>
      <c r="P857" s="285"/>
      <c r="Q857" s="285"/>
      <c r="R857" s="285"/>
      <c r="S857" s="285"/>
      <c r="T857" s="285"/>
      <c r="U857" s="285"/>
      <c r="V857" s="285"/>
      <c r="W857" s="285"/>
      <c r="X857" s="285"/>
      <c r="Y857" s="285"/>
    </row>
    <row r="858" spans="1:25" ht="15.75" customHeight="1">
      <c r="A858" s="285"/>
      <c r="B858" s="285"/>
      <c r="C858" s="285"/>
      <c r="D858" s="285"/>
      <c r="E858" s="285"/>
      <c r="F858" s="285"/>
      <c r="G858" s="285"/>
      <c r="H858" s="285"/>
      <c r="I858" s="285"/>
      <c r="J858" s="285"/>
      <c r="K858" s="285"/>
      <c r="L858" s="285"/>
      <c r="M858" s="285"/>
      <c r="N858" s="285"/>
      <c r="O858" s="285"/>
      <c r="P858" s="285"/>
      <c r="Q858" s="285"/>
      <c r="R858" s="285"/>
      <c r="S858" s="285"/>
      <c r="T858" s="285"/>
      <c r="U858" s="285"/>
      <c r="V858" s="285"/>
      <c r="W858" s="285"/>
      <c r="X858" s="285"/>
      <c r="Y858" s="285"/>
    </row>
    <row r="859" spans="1:25" ht="15.75" customHeight="1">
      <c r="A859" s="285"/>
      <c r="B859" s="285"/>
      <c r="C859" s="285"/>
      <c r="D859" s="285"/>
      <c r="E859" s="285"/>
      <c r="F859" s="285"/>
      <c r="G859" s="285"/>
      <c r="H859" s="285"/>
      <c r="I859" s="285"/>
      <c r="J859" s="285"/>
      <c r="K859" s="285"/>
      <c r="L859" s="285"/>
      <c r="M859" s="285"/>
      <c r="N859" s="285"/>
      <c r="O859" s="285"/>
      <c r="P859" s="285"/>
      <c r="Q859" s="285"/>
      <c r="R859" s="285"/>
      <c r="S859" s="285"/>
      <c r="T859" s="285"/>
      <c r="U859" s="285"/>
      <c r="V859" s="285"/>
      <c r="W859" s="285"/>
      <c r="X859" s="285"/>
      <c r="Y859" s="285"/>
    </row>
    <row r="860" spans="1:25" ht="15.75" customHeight="1">
      <c r="A860" s="285"/>
      <c r="B860" s="285"/>
      <c r="C860" s="285"/>
      <c r="D860" s="285"/>
      <c r="E860" s="285"/>
      <c r="F860" s="285"/>
      <c r="G860" s="285"/>
      <c r="H860" s="285"/>
      <c r="I860" s="285"/>
      <c r="J860" s="285"/>
      <c r="K860" s="285"/>
      <c r="L860" s="285"/>
      <c r="M860" s="285"/>
      <c r="N860" s="285"/>
      <c r="O860" s="285"/>
      <c r="P860" s="285"/>
      <c r="Q860" s="285"/>
      <c r="R860" s="285"/>
      <c r="S860" s="285"/>
      <c r="T860" s="285"/>
      <c r="U860" s="285"/>
      <c r="V860" s="285"/>
      <c r="W860" s="285"/>
      <c r="X860" s="285"/>
      <c r="Y860" s="285"/>
    </row>
    <row r="861" spans="1:25" ht="15.75" customHeight="1">
      <c r="A861" s="285"/>
      <c r="B861" s="285"/>
      <c r="C861" s="285"/>
      <c r="D861" s="285"/>
      <c r="E861" s="285"/>
      <c r="F861" s="285"/>
      <c r="G861" s="285"/>
      <c r="H861" s="285"/>
      <c r="I861" s="285"/>
      <c r="J861" s="285"/>
      <c r="K861" s="285"/>
      <c r="L861" s="285"/>
      <c r="M861" s="285"/>
      <c r="N861" s="285"/>
      <c r="O861" s="285"/>
      <c r="P861" s="285"/>
      <c r="Q861" s="285"/>
      <c r="R861" s="285"/>
      <c r="S861" s="285"/>
      <c r="T861" s="285"/>
      <c r="U861" s="285"/>
      <c r="V861" s="285"/>
      <c r="W861" s="285"/>
      <c r="X861" s="285"/>
      <c r="Y861" s="285"/>
    </row>
    <row r="862" spans="1:25" ht="15.75" customHeight="1">
      <c r="A862" s="285"/>
      <c r="B862" s="285"/>
      <c r="C862" s="285"/>
      <c r="D862" s="285"/>
      <c r="E862" s="285"/>
      <c r="F862" s="285"/>
      <c r="G862" s="285"/>
      <c r="H862" s="285"/>
      <c r="I862" s="285"/>
      <c r="J862" s="285"/>
      <c r="K862" s="285"/>
      <c r="L862" s="285"/>
      <c r="M862" s="285"/>
      <c r="N862" s="285"/>
      <c r="O862" s="285"/>
      <c r="P862" s="285"/>
      <c r="Q862" s="285"/>
      <c r="R862" s="285"/>
      <c r="S862" s="285"/>
      <c r="T862" s="285"/>
      <c r="U862" s="285"/>
      <c r="V862" s="285"/>
      <c r="W862" s="285"/>
      <c r="X862" s="285"/>
      <c r="Y862" s="285"/>
    </row>
    <row r="863" spans="1:25" ht="15.75" customHeight="1">
      <c r="A863" s="285"/>
      <c r="B863" s="285"/>
      <c r="C863" s="285"/>
      <c r="D863" s="285"/>
      <c r="E863" s="285"/>
      <c r="F863" s="285"/>
      <c r="G863" s="285"/>
      <c r="H863" s="285"/>
      <c r="I863" s="285"/>
      <c r="J863" s="285"/>
      <c r="K863" s="285"/>
      <c r="L863" s="285"/>
      <c r="M863" s="285"/>
      <c r="N863" s="285"/>
      <c r="O863" s="285"/>
      <c r="P863" s="285"/>
      <c r="Q863" s="285"/>
      <c r="R863" s="285"/>
      <c r="S863" s="285"/>
      <c r="T863" s="285"/>
      <c r="U863" s="285"/>
      <c r="V863" s="285"/>
      <c r="W863" s="285"/>
      <c r="X863" s="285"/>
      <c r="Y863" s="285"/>
    </row>
    <row r="864" spans="1:25" ht="15.75" customHeight="1">
      <c r="A864" s="285"/>
      <c r="B864" s="285"/>
      <c r="C864" s="285"/>
      <c r="D864" s="285"/>
      <c r="E864" s="285"/>
      <c r="F864" s="285"/>
      <c r="G864" s="285"/>
      <c r="H864" s="285"/>
      <c r="I864" s="285"/>
      <c r="J864" s="285"/>
      <c r="K864" s="285"/>
      <c r="L864" s="285"/>
      <c r="M864" s="285"/>
      <c r="N864" s="285"/>
      <c r="O864" s="285"/>
      <c r="P864" s="285"/>
      <c r="Q864" s="285"/>
      <c r="R864" s="285"/>
      <c r="S864" s="285"/>
      <c r="T864" s="285"/>
      <c r="U864" s="285"/>
      <c r="V864" s="285"/>
      <c r="W864" s="285"/>
      <c r="X864" s="285"/>
      <c r="Y864" s="285"/>
    </row>
    <row r="865" spans="1:25" ht="15.75" customHeight="1">
      <c r="A865" s="285"/>
      <c r="B865" s="285"/>
      <c r="C865" s="285"/>
      <c r="D865" s="285"/>
      <c r="E865" s="285"/>
      <c r="F865" s="285"/>
      <c r="G865" s="285"/>
      <c r="H865" s="285"/>
      <c r="I865" s="285"/>
      <c r="J865" s="285"/>
      <c r="K865" s="285"/>
      <c r="L865" s="285"/>
      <c r="M865" s="285"/>
      <c r="N865" s="285"/>
      <c r="O865" s="285"/>
      <c r="P865" s="285"/>
      <c r="Q865" s="285"/>
      <c r="R865" s="285"/>
      <c r="S865" s="285"/>
      <c r="T865" s="285"/>
      <c r="U865" s="285"/>
      <c r="V865" s="285"/>
      <c r="W865" s="285"/>
      <c r="X865" s="285"/>
      <c r="Y865" s="285"/>
    </row>
    <row r="866" spans="1:25" ht="15.75" customHeight="1">
      <c r="A866" s="285"/>
      <c r="B866" s="285"/>
      <c r="C866" s="285"/>
      <c r="D866" s="285"/>
      <c r="E866" s="285"/>
      <c r="F866" s="285"/>
      <c r="G866" s="285"/>
      <c r="H866" s="285"/>
      <c r="I866" s="285"/>
      <c r="J866" s="285"/>
      <c r="K866" s="285"/>
      <c r="L866" s="285"/>
      <c r="M866" s="285"/>
      <c r="N866" s="285"/>
      <c r="O866" s="285"/>
      <c r="P866" s="285"/>
      <c r="Q866" s="285"/>
      <c r="R866" s="285"/>
      <c r="S866" s="285"/>
      <c r="T866" s="285"/>
      <c r="U866" s="285"/>
      <c r="V866" s="285"/>
      <c r="W866" s="285"/>
      <c r="X866" s="285"/>
      <c r="Y866" s="285"/>
    </row>
    <row r="867" spans="1:25" ht="15.75" customHeight="1">
      <c r="A867" s="285"/>
      <c r="B867" s="285"/>
      <c r="C867" s="285"/>
      <c r="D867" s="285"/>
      <c r="E867" s="285"/>
      <c r="F867" s="285"/>
      <c r="G867" s="285"/>
      <c r="H867" s="285"/>
      <c r="I867" s="285"/>
      <c r="J867" s="285"/>
      <c r="K867" s="285"/>
      <c r="L867" s="285"/>
      <c r="M867" s="285"/>
      <c r="N867" s="285"/>
      <c r="O867" s="285"/>
      <c r="P867" s="285"/>
      <c r="Q867" s="285"/>
      <c r="R867" s="285"/>
      <c r="S867" s="285"/>
      <c r="T867" s="285"/>
      <c r="U867" s="285"/>
      <c r="V867" s="285"/>
      <c r="W867" s="285"/>
      <c r="X867" s="285"/>
      <c r="Y867" s="285"/>
    </row>
    <row r="868" spans="1:25" ht="15.75" customHeight="1">
      <c r="A868" s="285"/>
      <c r="B868" s="285"/>
      <c r="C868" s="285"/>
      <c r="D868" s="285"/>
      <c r="E868" s="285"/>
      <c r="F868" s="285"/>
      <c r="G868" s="285"/>
      <c r="H868" s="285"/>
      <c r="I868" s="285"/>
      <c r="J868" s="285"/>
      <c r="K868" s="285"/>
      <c r="L868" s="285"/>
      <c r="M868" s="285"/>
      <c r="N868" s="285"/>
      <c r="O868" s="285"/>
      <c r="P868" s="285"/>
      <c r="Q868" s="285"/>
      <c r="R868" s="285"/>
      <c r="S868" s="285"/>
      <c r="T868" s="285"/>
      <c r="U868" s="285"/>
      <c r="V868" s="285"/>
      <c r="W868" s="285"/>
      <c r="X868" s="285"/>
      <c r="Y868" s="285"/>
    </row>
    <row r="869" spans="1:25" ht="15.75" customHeight="1">
      <c r="A869" s="285"/>
      <c r="B869" s="285"/>
      <c r="C869" s="285"/>
      <c r="D869" s="285"/>
      <c r="E869" s="285"/>
      <c r="F869" s="285"/>
      <c r="G869" s="285"/>
      <c r="H869" s="285"/>
      <c r="I869" s="285"/>
      <c r="J869" s="285"/>
      <c r="K869" s="285"/>
      <c r="L869" s="285"/>
      <c r="M869" s="285"/>
      <c r="N869" s="285"/>
      <c r="O869" s="285"/>
      <c r="P869" s="285"/>
      <c r="Q869" s="285"/>
      <c r="R869" s="285"/>
      <c r="S869" s="285"/>
      <c r="T869" s="285"/>
      <c r="U869" s="285"/>
      <c r="V869" s="285"/>
      <c r="W869" s="285"/>
      <c r="X869" s="285"/>
      <c r="Y869" s="285"/>
    </row>
    <row r="870" spans="1:25" ht="15.75" customHeight="1">
      <c r="A870" s="285"/>
      <c r="B870" s="285"/>
      <c r="C870" s="285"/>
      <c r="D870" s="285"/>
      <c r="E870" s="285"/>
      <c r="F870" s="285"/>
      <c r="G870" s="285"/>
      <c r="H870" s="285"/>
      <c r="I870" s="285"/>
      <c r="J870" s="285"/>
      <c r="K870" s="285"/>
      <c r="L870" s="285"/>
      <c r="M870" s="285"/>
      <c r="N870" s="285"/>
      <c r="O870" s="285"/>
      <c r="P870" s="285"/>
      <c r="Q870" s="285"/>
      <c r="R870" s="285"/>
      <c r="S870" s="285"/>
      <c r="T870" s="285"/>
      <c r="U870" s="285"/>
      <c r="V870" s="285"/>
      <c r="W870" s="285"/>
      <c r="X870" s="285"/>
      <c r="Y870" s="285"/>
    </row>
    <row r="871" spans="1:25" ht="15.75" customHeight="1">
      <c r="A871" s="285"/>
      <c r="B871" s="285"/>
      <c r="C871" s="285"/>
      <c r="D871" s="285"/>
      <c r="E871" s="285"/>
      <c r="F871" s="285"/>
      <c r="G871" s="285"/>
      <c r="H871" s="285"/>
      <c r="I871" s="285"/>
      <c r="J871" s="285"/>
      <c r="K871" s="285"/>
      <c r="L871" s="285"/>
      <c r="M871" s="285"/>
      <c r="N871" s="285"/>
      <c r="O871" s="285"/>
      <c r="P871" s="285"/>
      <c r="Q871" s="285"/>
      <c r="R871" s="285"/>
      <c r="S871" s="285"/>
      <c r="T871" s="285"/>
      <c r="U871" s="285"/>
      <c r="V871" s="285"/>
      <c r="W871" s="285"/>
      <c r="X871" s="285"/>
      <c r="Y871" s="285"/>
    </row>
    <row r="872" spans="1:25" ht="15.75" customHeight="1">
      <c r="A872" s="285"/>
      <c r="B872" s="285"/>
      <c r="C872" s="285"/>
      <c r="D872" s="285"/>
      <c r="E872" s="285"/>
      <c r="F872" s="285"/>
      <c r="G872" s="285"/>
      <c r="H872" s="285"/>
      <c r="I872" s="285"/>
      <c r="J872" s="285"/>
      <c r="K872" s="285"/>
      <c r="L872" s="285"/>
      <c r="M872" s="285"/>
      <c r="N872" s="285"/>
      <c r="O872" s="285"/>
      <c r="P872" s="285"/>
      <c r="Q872" s="285"/>
      <c r="R872" s="285"/>
      <c r="S872" s="285"/>
      <c r="T872" s="285"/>
      <c r="U872" s="285"/>
      <c r="V872" s="285"/>
      <c r="W872" s="285"/>
      <c r="X872" s="285"/>
      <c r="Y872" s="285"/>
    </row>
    <row r="873" spans="1:25" ht="15.75" customHeight="1">
      <c r="A873" s="285"/>
      <c r="B873" s="285"/>
      <c r="C873" s="285"/>
      <c r="D873" s="285"/>
      <c r="E873" s="285"/>
      <c r="F873" s="285"/>
      <c r="G873" s="285"/>
      <c r="H873" s="285"/>
      <c r="I873" s="285"/>
      <c r="J873" s="285"/>
      <c r="K873" s="285"/>
      <c r="L873" s="285"/>
      <c r="M873" s="285"/>
      <c r="N873" s="285"/>
      <c r="O873" s="285"/>
      <c r="P873" s="285"/>
      <c r="Q873" s="285"/>
      <c r="R873" s="285"/>
      <c r="S873" s="285"/>
      <c r="T873" s="285"/>
      <c r="U873" s="285"/>
      <c r="V873" s="285"/>
      <c r="W873" s="285"/>
      <c r="X873" s="285"/>
      <c r="Y873" s="285"/>
    </row>
    <row r="874" spans="1:25" ht="15.75" customHeight="1">
      <c r="A874" s="285"/>
      <c r="B874" s="285"/>
      <c r="C874" s="285"/>
      <c r="D874" s="285"/>
      <c r="E874" s="285"/>
      <c r="F874" s="285"/>
      <c r="G874" s="285"/>
      <c r="H874" s="285"/>
      <c r="I874" s="285"/>
      <c r="J874" s="285"/>
      <c r="K874" s="285"/>
      <c r="L874" s="285"/>
      <c r="M874" s="285"/>
      <c r="N874" s="285"/>
      <c r="O874" s="285"/>
      <c r="P874" s="285"/>
      <c r="Q874" s="285"/>
      <c r="R874" s="285"/>
      <c r="S874" s="285"/>
      <c r="T874" s="285"/>
      <c r="U874" s="285"/>
      <c r="V874" s="285"/>
      <c r="W874" s="285"/>
      <c r="X874" s="285"/>
      <c r="Y874" s="285"/>
    </row>
    <row r="875" spans="1:25" ht="15.75" customHeight="1">
      <c r="A875" s="285"/>
      <c r="B875" s="285"/>
      <c r="C875" s="285"/>
      <c r="D875" s="285"/>
      <c r="E875" s="285"/>
      <c r="F875" s="285"/>
      <c r="G875" s="285"/>
      <c r="H875" s="285"/>
      <c r="I875" s="285"/>
      <c r="J875" s="285"/>
      <c r="K875" s="285"/>
      <c r="L875" s="285"/>
      <c r="M875" s="285"/>
      <c r="N875" s="285"/>
      <c r="O875" s="285"/>
      <c r="P875" s="285"/>
      <c r="Q875" s="285"/>
      <c r="R875" s="285"/>
      <c r="S875" s="285"/>
      <c r="T875" s="285"/>
      <c r="U875" s="285"/>
      <c r="V875" s="285"/>
      <c r="W875" s="285"/>
      <c r="X875" s="285"/>
      <c r="Y875" s="285"/>
    </row>
    <row r="876" spans="1:25" ht="15.75" customHeight="1">
      <c r="A876" s="285"/>
      <c r="B876" s="285"/>
      <c r="C876" s="285"/>
      <c r="D876" s="285"/>
      <c r="E876" s="285"/>
      <c r="F876" s="285"/>
      <c r="G876" s="285"/>
      <c r="H876" s="285"/>
      <c r="I876" s="285"/>
      <c r="J876" s="285"/>
      <c r="K876" s="285"/>
      <c r="L876" s="285"/>
      <c r="M876" s="285"/>
      <c r="N876" s="285"/>
      <c r="O876" s="285"/>
      <c r="P876" s="285"/>
      <c r="Q876" s="285"/>
      <c r="R876" s="285"/>
      <c r="S876" s="285"/>
      <c r="T876" s="285"/>
      <c r="U876" s="285"/>
      <c r="V876" s="285"/>
      <c r="W876" s="285"/>
      <c r="X876" s="285"/>
      <c r="Y876" s="285"/>
    </row>
    <row r="877" spans="1:25" ht="15.75" customHeight="1">
      <c r="A877" s="285"/>
      <c r="B877" s="285"/>
      <c r="C877" s="285"/>
      <c r="D877" s="285"/>
      <c r="E877" s="285"/>
      <c r="F877" s="285"/>
      <c r="G877" s="285"/>
      <c r="H877" s="285"/>
      <c r="I877" s="285"/>
      <c r="J877" s="285"/>
      <c r="K877" s="285"/>
      <c r="L877" s="285"/>
      <c r="M877" s="285"/>
      <c r="N877" s="285"/>
      <c r="O877" s="285"/>
      <c r="P877" s="285"/>
      <c r="Q877" s="285"/>
      <c r="R877" s="285"/>
      <c r="S877" s="285"/>
      <c r="T877" s="285"/>
      <c r="U877" s="285"/>
      <c r="V877" s="285"/>
      <c r="W877" s="285"/>
      <c r="X877" s="285"/>
      <c r="Y877" s="285"/>
    </row>
    <row r="878" spans="1:25" ht="15.75" customHeight="1">
      <c r="A878" s="285"/>
      <c r="B878" s="285"/>
      <c r="C878" s="285"/>
      <c r="D878" s="285"/>
      <c r="E878" s="285"/>
      <c r="F878" s="285"/>
      <c r="G878" s="285"/>
      <c r="H878" s="285"/>
      <c r="I878" s="285"/>
      <c r="J878" s="285"/>
      <c r="K878" s="285"/>
      <c r="L878" s="285"/>
      <c r="M878" s="285"/>
      <c r="N878" s="285"/>
      <c r="O878" s="285"/>
      <c r="P878" s="285"/>
      <c r="Q878" s="285"/>
      <c r="R878" s="285"/>
      <c r="S878" s="285"/>
      <c r="T878" s="285"/>
      <c r="U878" s="285"/>
      <c r="V878" s="285"/>
      <c r="W878" s="285"/>
      <c r="X878" s="285"/>
      <c r="Y878" s="285"/>
    </row>
    <row r="879" spans="1:25" ht="15.75" customHeight="1">
      <c r="A879" s="285"/>
      <c r="B879" s="285"/>
      <c r="C879" s="285"/>
      <c r="D879" s="285"/>
      <c r="E879" s="285"/>
      <c r="F879" s="285"/>
      <c r="G879" s="285"/>
      <c r="H879" s="285"/>
      <c r="I879" s="285"/>
      <c r="J879" s="285"/>
      <c r="K879" s="285"/>
      <c r="L879" s="285"/>
      <c r="M879" s="285"/>
      <c r="N879" s="285"/>
      <c r="O879" s="285"/>
      <c r="P879" s="285"/>
      <c r="Q879" s="285"/>
      <c r="R879" s="285"/>
      <c r="S879" s="285"/>
      <c r="T879" s="285"/>
      <c r="U879" s="285"/>
      <c r="V879" s="285"/>
      <c r="W879" s="285"/>
      <c r="X879" s="285"/>
      <c r="Y879" s="285"/>
    </row>
    <row r="880" spans="1:25" ht="15.75" customHeight="1">
      <c r="A880" s="285"/>
      <c r="B880" s="285"/>
      <c r="C880" s="285"/>
      <c r="D880" s="285"/>
      <c r="E880" s="285"/>
      <c r="F880" s="285"/>
      <c r="G880" s="285"/>
      <c r="H880" s="285"/>
      <c r="I880" s="285"/>
      <c r="J880" s="285"/>
      <c r="K880" s="285"/>
      <c r="L880" s="285"/>
      <c r="M880" s="285"/>
      <c r="N880" s="285"/>
      <c r="O880" s="285"/>
      <c r="P880" s="285"/>
      <c r="Q880" s="285"/>
      <c r="R880" s="285"/>
      <c r="S880" s="285"/>
      <c r="T880" s="285"/>
      <c r="U880" s="285"/>
      <c r="V880" s="285"/>
      <c r="W880" s="285"/>
      <c r="X880" s="285"/>
      <c r="Y880" s="285"/>
    </row>
    <row r="881" spans="1:25" ht="15.75" customHeight="1">
      <c r="A881" s="285"/>
      <c r="B881" s="285"/>
      <c r="C881" s="285"/>
      <c r="D881" s="285"/>
      <c r="E881" s="285"/>
      <c r="F881" s="285"/>
      <c r="G881" s="285"/>
      <c r="H881" s="285"/>
      <c r="I881" s="285"/>
      <c r="J881" s="285"/>
      <c r="K881" s="285"/>
      <c r="L881" s="285"/>
      <c r="M881" s="285"/>
      <c r="N881" s="285"/>
      <c r="O881" s="285"/>
      <c r="P881" s="285"/>
      <c r="Q881" s="285"/>
      <c r="R881" s="285"/>
      <c r="S881" s="285"/>
      <c r="T881" s="285"/>
      <c r="U881" s="285"/>
      <c r="V881" s="285"/>
      <c r="W881" s="285"/>
      <c r="X881" s="285"/>
      <c r="Y881" s="285"/>
    </row>
    <row r="882" spans="1:25" ht="15.75" customHeight="1">
      <c r="A882" s="285"/>
      <c r="B882" s="285"/>
      <c r="C882" s="285"/>
      <c r="D882" s="285"/>
      <c r="E882" s="285"/>
      <c r="F882" s="285"/>
      <c r="G882" s="285"/>
      <c r="H882" s="285"/>
      <c r="I882" s="285"/>
      <c r="J882" s="285"/>
      <c r="K882" s="285"/>
      <c r="L882" s="285"/>
      <c r="M882" s="285"/>
      <c r="N882" s="285"/>
      <c r="O882" s="285"/>
      <c r="P882" s="285"/>
      <c r="Q882" s="285"/>
      <c r="R882" s="285"/>
      <c r="S882" s="285"/>
      <c r="T882" s="285"/>
      <c r="U882" s="285"/>
      <c r="V882" s="285"/>
      <c r="W882" s="285"/>
      <c r="X882" s="285"/>
      <c r="Y882" s="285"/>
    </row>
    <row r="883" spans="1:25" ht="15.75" customHeight="1">
      <c r="A883" s="285"/>
      <c r="B883" s="285"/>
      <c r="C883" s="285"/>
      <c r="D883" s="285"/>
      <c r="E883" s="285"/>
      <c r="F883" s="285"/>
      <c r="G883" s="285"/>
      <c r="H883" s="285"/>
      <c r="I883" s="285"/>
      <c r="J883" s="285"/>
      <c r="K883" s="285"/>
      <c r="L883" s="285"/>
      <c r="M883" s="285"/>
      <c r="N883" s="285"/>
      <c r="O883" s="285"/>
      <c r="P883" s="285"/>
      <c r="Q883" s="285"/>
      <c r="R883" s="285"/>
      <c r="S883" s="285"/>
      <c r="T883" s="285"/>
      <c r="U883" s="285"/>
      <c r="V883" s="285"/>
      <c r="W883" s="285"/>
      <c r="X883" s="285"/>
      <c r="Y883" s="285"/>
    </row>
    <row r="884" spans="1:25" ht="15.75" customHeight="1">
      <c r="A884" s="285"/>
      <c r="B884" s="285"/>
      <c r="C884" s="285"/>
      <c r="D884" s="285"/>
      <c r="E884" s="285"/>
      <c r="F884" s="285"/>
      <c r="G884" s="285"/>
      <c r="H884" s="285"/>
      <c r="I884" s="285"/>
      <c r="J884" s="285"/>
      <c r="K884" s="285"/>
      <c r="L884" s="285"/>
      <c r="M884" s="285"/>
      <c r="N884" s="285"/>
      <c r="O884" s="285"/>
      <c r="P884" s="285"/>
      <c r="Q884" s="285"/>
      <c r="R884" s="285"/>
      <c r="S884" s="285"/>
      <c r="T884" s="285"/>
      <c r="U884" s="285"/>
      <c r="V884" s="285"/>
      <c r="W884" s="285"/>
      <c r="X884" s="285"/>
      <c r="Y884" s="285"/>
    </row>
    <row r="885" spans="1:25" ht="15.75" customHeight="1">
      <c r="A885" s="285"/>
      <c r="B885" s="285"/>
      <c r="C885" s="285"/>
      <c r="D885" s="285"/>
      <c r="E885" s="285"/>
      <c r="F885" s="285"/>
      <c r="G885" s="285"/>
      <c r="H885" s="285"/>
      <c r="I885" s="285"/>
      <c r="J885" s="285"/>
      <c r="K885" s="285"/>
      <c r="L885" s="285"/>
      <c r="M885" s="285"/>
      <c r="N885" s="285"/>
      <c r="O885" s="285"/>
      <c r="P885" s="285"/>
      <c r="Q885" s="285"/>
      <c r="R885" s="285"/>
      <c r="S885" s="285"/>
      <c r="T885" s="285"/>
      <c r="U885" s="285"/>
      <c r="V885" s="285"/>
      <c r="W885" s="285"/>
      <c r="X885" s="285"/>
      <c r="Y885" s="285"/>
    </row>
    <row r="886" spans="1:25" ht="15.75" customHeight="1">
      <c r="A886" s="285"/>
      <c r="B886" s="285"/>
      <c r="C886" s="285"/>
      <c r="D886" s="285"/>
      <c r="E886" s="285"/>
      <c r="F886" s="285"/>
      <c r="G886" s="285"/>
      <c r="H886" s="285"/>
      <c r="I886" s="285"/>
      <c r="J886" s="285"/>
      <c r="K886" s="285"/>
      <c r="L886" s="285"/>
      <c r="M886" s="285"/>
      <c r="N886" s="285"/>
      <c r="O886" s="285"/>
      <c r="P886" s="285"/>
      <c r="Q886" s="285"/>
      <c r="R886" s="285"/>
      <c r="S886" s="285"/>
      <c r="T886" s="285"/>
      <c r="U886" s="285"/>
      <c r="V886" s="285"/>
      <c r="W886" s="285"/>
      <c r="X886" s="285"/>
      <c r="Y886" s="285"/>
    </row>
    <row r="887" spans="1:25" ht="15.75" customHeight="1">
      <c r="A887" s="285"/>
      <c r="B887" s="285"/>
      <c r="C887" s="285"/>
      <c r="D887" s="285"/>
      <c r="E887" s="285"/>
      <c r="F887" s="285"/>
      <c r="G887" s="285"/>
      <c r="H887" s="285"/>
      <c r="I887" s="285"/>
      <c r="J887" s="285"/>
      <c r="K887" s="285"/>
      <c r="L887" s="285"/>
      <c r="M887" s="285"/>
      <c r="N887" s="285"/>
      <c r="O887" s="285"/>
      <c r="P887" s="285"/>
      <c r="Q887" s="285"/>
      <c r="R887" s="285"/>
      <c r="S887" s="285"/>
      <c r="T887" s="285"/>
      <c r="U887" s="285"/>
      <c r="V887" s="285"/>
      <c r="W887" s="285"/>
      <c r="X887" s="285"/>
      <c r="Y887" s="285"/>
    </row>
    <row r="888" spans="1:25" ht="15.75" customHeight="1">
      <c r="A888" s="285"/>
      <c r="B888" s="285"/>
      <c r="C888" s="285"/>
      <c r="D888" s="285"/>
      <c r="E888" s="285"/>
      <c r="F888" s="285"/>
      <c r="G888" s="285"/>
      <c r="H888" s="285"/>
      <c r="I888" s="285"/>
      <c r="J888" s="285"/>
      <c r="K888" s="285"/>
      <c r="L888" s="285"/>
      <c r="M888" s="285"/>
      <c r="N888" s="285"/>
      <c r="O888" s="285"/>
      <c r="P888" s="285"/>
      <c r="Q888" s="285"/>
      <c r="R888" s="285"/>
      <c r="S888" s="285"/>
      <c r="T888" s="285"/>
      <c r="U888" s="285"/>
      <c r="V888" s="285"/>
      <c r="W888" s="285"/>
      <c r="X888" s="285"/>
      <c r="Y888" s="285"/>
    </row>
    <row r="889" spans="1:25" ht="15.75" customHeight="1">
      <c r="A889" s="285"/>
      <c r="B889" s="285"/>
      <c r="C889" s="285"/>
      <c r="D889" s="285"/>
      <c r="E889" s="285"/>
      <c r="F889" s="285"/>
      <c r="G889" s="285"/>
      <c r="H889" s="285"/>
      <c r="I889" s="285"/>
      <c r="J889" s="285"/>
      <c r="K889" s="285"/>
      <c r="L889" s="285"/>
      <c r="M889" s="285"/>
      <c r="N889" s="285"/>
      <c r="O889" s="285"/>
      <c r="P889" s="285"/>
      <c r="Q889" s="285"/>
      <c r="R889" s="285"/>
      <c r="S889" s="285"/>
      <c r="T889" s="285"/>
      <c r="U889" s="285"/>
      <c r="V889" s="285"/>
      <c r="W889" s="285"/>
      <c r="X889" s="285"/>
      <c r="Y889" s="285"/>
    </row>
    <row r="890" spans="1:25" ht="15.75" customHeight="1">
      <c r="A890" s="285"/>
      <c r="B890" s="285"/>
      <c r="C890" s="285"/>
      <c r="D890" s="285"/>
      <c r="E890" s="285"/>
      <c r="F890" s="285"/>
      <c r="G890" s="285"/>
      <c r="H890" s="285"/>
      <c r="I890" s="285"/>
      <c r="J890" s="285"/>
      <c r="K890" s="285"/>
      <c r="L890" s="285"/>
      <c r="M890" s="285"/>
      <c r="N890" s="285"/>
      <c r="O890" s="285"/>
      <c r="P890" s="285"/>
      <c r="Q890" s="285"/>
      <c r="R890" s="285"/>
      <c r="S890" s="285"/>
      <c r="T890" s="285"/>
      <c r="U890" s="285"/>
      <c r="V890" s="285"/>
      <c r="W890" s="285"/>
      <c r="X890" s="285"/>
      <c r="Y890" s="285"/>
    </row>
    <row r="891" spans="1:25" ht="15.75" customHeight="1">
      <c r="A891" s="285"/>
      <c r="B891" s="285"/>
      <c r="C891" s="285"/>
      <c r="D891" s="285"/>
      <c r="E891" s="285"/>
      <c r="F891" s="285"/>
      <c r="G891" s="285"/>
      <c r="H891" s="285"/>
      <c r="I891" s="285"/>
      <c r="J891" s="285"/>
      <c r="K891" s="285"/>
      <c r="L891" s="285"/>
      <c r="M891" s="285"/>
      <c r="N891" s="285"/>
      <c r="O891" s="285"/>
      <c r="P891" s="285"/>
      <c r="Q891" s="285"/>
      <c r="R891" s="285"/>
      <c r="S891" s="285"/>
      <c r="T891" s="285"/>
      <c r="U891" s="285"/>
      <c r="V891" s="285"/>
      <c r="W891" s="285"/>
      <c r="X891" s="285"/>
      <c r="Y891" s="285"/>
    </row>
    <row r="892" spans="1:25" ht="15.75" customHeight="1">
      <c r="A892" s="285"/>
      <c r="B892" s="285"/>
      <c r="C892" s="285"/>
      <c r="D892" s="285"/>
      <c r="E892" s="285"/>
      <c r="F892" s="285"/>
      <c r="G892" s="285"/>
      <c r="H892" s="285"/>
      <c r="I892" s="285"/>
      <c r="J892" s="285"/>
      <c r="K892" s="285"/>
      <c r="L892" s="285"/>
      <c r="M892" s="285"/>
      <c r="N892" s="285"/>
      <c r="O892" s="285"/>
      <c r="P892" s="285"/>
      <c r="Q892" s="285"/>
      <c r="R892" s="285"/>
      <c r="S892" s="285"/>
      <c r="T892" s="285"/>
      <c r="U892" s="285"/>
      <c r="V892" s="285"/>
      <c r="W892" s="285"/>
      <c r="X892" s="285"/>
      <c r="Y892" s="285"/>
    </row>
    <row r="893" spans="1:25" ht="15.75" customHeight="1">
      <c r="A893" s="285"/>
      <c r="B893" s="285"/>
      <c r="C893" s="285"/>
      <c r="D893" s="285"/>
      <c r="E893" s="285"/>
      <c r="F893" s="285"/>
      <c r="G893" s="285"/>
      <c r="H893" s="285"/>
      <c r="I893" s="285"/>
      <c r="J893" s="285"/>
      <c r="K893" s="285"/>
      <c r="L893" s="285"/>
      <c r="M893" s="285"/>
      <c r="N893" s="285"/>
      <c r="O893" s="285"/>
      <c r="P893" s="285"/>
      <c r="Q893" s="285"/>
      <c r="R893" s="285"/>
      <c r="S893" s="285"/>
      <c r="T893" s="285"/>
      <c r="U893" s="285"/>
      <c r="V893" s="285"/>
      <c r="W893" s="285"/>
      <c r="X893" s="285"/>
      <c r="Y893" s="285"/>
    </row>
    <row r="894" spans="1:25" ht="15.75" customHeight="1">
      <c r="A894" s="285"/>
      <c r="B894" s="285"/>
      <c r="C894" s="285"/>
      <c r="D894" s="285"/>
      <c r="E894" s="285"/>
      <c r="F894" s="285"/>
      <c r="G894" s="285"/>
      <c r="H894" s="285"/>
      <c r="I894" s="285"/>
      <c r="J894" s="285"/>
      <c r="K894" s="285"/>
      <c r="L894" s="285"/>
      <c r="M894" s="285"/>
      <c r="N894" s="285"/>
      <c r="O894" s="285"/>
      <c r="P894" s="285"/>
      <c r="Q894" s="285"/>
      <c r="R894" s="285"/>
      <c r="S894" s="285"/>
      <c r="T894" s="285"/>
      <c r="U894" s="285"/>
      <c r="V894" s="285"/>
      <c r="W894" s="285"/>
      <c r="X894" s="285"/>
      <c r="Y894" s="285"/>
    </row>
    <row r="895" spans="1:25" ht="15.75" customHeight="1">
      <c r="A895" s="285"/>
      <c r="B895" s="285"/>
      <c r="C895" s="285"/>
      <c r="D895" s="285"/>
      <c r="E895" s="285"/>
      <c r="F895" s="285"/>
      <c r="G895" s="285"/>
      <c r="H895" s="285"/>
      <c r="I895" s="285"/>
      <c r="J895" s="285"/>
      <c r="K895" s="285"/>
      <c r="L895" s="285"/>
      <c r="M895" s="285"/>
      <c r="N895" s="285"/>
      <c r="O895" s="285"/>
      <c r="P895" s="285"/>
      <c r="Q895" s="285"/>
      <c r="R895" s="285"/>
      <c r="S895" s="285"/>
      <c r="T895" s="285"/>
      <c r="U895" s="285"/>
      <c r="V895" s="285"/>
      <c r="W895" s="285"/>
      <c r="X895" s="285"/>
      <c r="Y895" s="285"/>
    </row>
    <row r="896" spans="1:25" ht="15.75" customHeight="1">
      <c r="A896" s="285"/>
      <c r="B896" s="285"/>
      <c r="C896" s="285"/>
      <c r="D896" s="285"/>
      <c r="E896" s="285"/>
      <c r="F896" s="285"/>
      <c r="G896" s="285"/>
      <c r="H896" s="285"/>
      <c r="I896" s="285"/>
      <c r="J896" s="285"/>
      <c r="K896" s="285"/>
      <c r="L896" s="285"/>
      <c r="M896" s="285"/>
      <c r="N896" s="285"/>
      <c r="O896" s="285"/>
      <c r="P896" s="285"/>
      <c r="Q896" s="285"/>
      <c r="R896" s="285"/>
      <c r="S896" s="285"/>
      <c r="T896" s="285"/>
      <c r="U896" s="285"/>
      <c r="V896" s="285"/>
      <c r="W896" s="285"/>
      <c r="X896" s="285"/>
      <c r="Y896" s="285"/>
    </row>
    <row r="897" spans="1:25" ht="15.75" customHeight="1">
      <c r="A897" s="285"/>
      <c r="B897" s="285"/>
      <c r="C897" s="285"/>
      <c r="D897" s="285"/>
      <c r="E897" s="285"/>
      <c r="F897" s="285"/>
      <c r="G897" s="285"/>
      <c r="H897" s="285"/>
      <c r="I897" s="285"/>
      <c r="J897" s="285"/>
      <c r="K897" s="285"/>
      <c r="L897" s="285"/>
      <c r="M897" s="285"/>
      <c r="N897" s="285"/>
      <c r="O897" s="285"/>
      <c r="P897" s="285"/>
      <c r="Q897" s="285"/>
      <c r="R897" s="285"/>
      <c r="S897" s="285"/>
      <c r="T897" s="285"/>
      <c r="U897" s="285"/>
      <c r="V897" s="285"/>
      <c r="W897" s="285"/>
      <c r="X897" s="285"/>
      <c r="Y897" s="285"/>
    </row>
    <row r="898" spans="1:25" ht="15.75" customHeight="1">
      <c r="A898" s="285"/>
      <c r="B898" s="285"/>
      <c r="C898" s="285"/>
      <c r="D898" s="285"/>
      <c r="E898" s="285"/>
      <c r="F898" s="285"/>
      <c r="G898" s="285"/>
      <c r="H898" s="285"/>
      <c r="I898" s="285"/>
      <c r="J898" s="285"/>
      <c r="K898" s="285"/>
      <c r="L898" s="285"/>
      <c r="M898" s="285"/>
      <c r="N898" s="285"/>
      <c r="O898" s="285"/>
      <c r="P898" s="285"/>
      <c r="Q898" s="285"/>
      <c r="R898" s="285"/>
      <c r="S898" s="285"/>
      <c r="T898" s="285"/>
      <c r="U898" s="285"/>
      <c r="V898" s="285"/>
      <c r="W898" s="285"/>
      <c r="X898" s="285"/>
      <c r="Y898" s="285"/>
    </row>
    <row r="899" spans="1:25" ht="15.75" customHeight="1">
      <c r="A899" s="285"/>
      <c r="B899" s="285"/>
      <c r="C899" s="285"/>
      <c r="D899" s="285"/>
      <c r="E899" s="285"/>
      <c r="F899" s="285"/>
      <c r="G899" s="285"/>
      <c r="H899" s="285"/>
      <c r="I899" s="285"/>
      <c r="J899" s="285"/>
      <c r="K899" s="285"/>
      <c r="L899" s="285"/>
      <c r="M899" s="285"/>
      <c r="N899" s="285"/>
      <c r="O899" s="285"/>
      <c r="P899" s="285"/>
      <c r="Q899" s="285"/>
      <c r="R899" s="285"/>
      <c r="S899" s="285"/>
      <c r="T899" s="285"/>
      <c r="U899" s="285"/>
      <c r="V899" s="285"/>
      <c r="W899" s="285"/>
      <c r="X899" s="285"/>
      <c r="Y899" s="285"/>
    </row>
    <row r="900" spans="1:25" ht="15.75" customHeight="1">
      <c r="A900" s="285"/>
      <c r="B900" s="285"/>
      <c r="C900" s="285"/>
      <c r="D900" s="285"/>
      <c r="E900" s="285"/>
      <c r="F900" s="285"/>
      <c r="G900" s="285"/>
      <c r="H900" s="285"/>
      <c r="I900" s="285"/>
      <c r="J900" s="285"/>
      <c r="K900" s="285"/>
      <c r="L900" s="285"/>
      <c r="M900" s="285"/>
      <c r="N900" s="285"/>
      <c r="O900" s="285"/>
      <c r="P900" s="285"/>
      <c r="Q900" s="285"/>
      <c r="R900" s="285"/>
      <c r="S900" s="285"/>
      <c r="T900" s="285"/>
      <c r="U900" s="285"/>
      <c r="V900" s="285"/>
      <c r="W900" s="285"/>
      <c r="X900" s="285"/>
      <c r="Y900" s="285"/>
    </row>
    <row r="901" spans="1:25" ht="15.75" customHeight="1">
      <c r="A901" s="285"/>
      <c r="B901" s="285"/>
      <c r="C901" s="285"/>
      <c r="D901" s="285"/>
      <c r="E901" s="285"/>
      <c r="F901" s="285"/>
      <c r="G901" s="285"/>
      <c r="H901" s="285"/>
      <c r="I901" s="285"/>
      <c r="J901" s="285"/>
      <c r="K901" s="285"/>
      <c r="L901" s="285"/>
      <c r="M901" s="285"/>
      <c r="N901" s="285"/>
      <c r="O901" s="285"/>
      <c r="P901" s="285"/>
      <c r="Q901" s="285"/>
      <c r="R901" s="285"/>
      <c r="S901" s="285"/>
      <c r="T901" s="285"/>
      <c r="U901" s="285"/>
      <c r="V901" s="285"/>
      <c r="W901" s="285"/>
      <c r="X901" s="285"/>
      <c r="Y901" s="285"/>
    </row>
    <row r="902" spans="1:25" ht="15.75" customHeight="1">
      <c r="A902" s="285"/>
      <c r="B902" s="285"/>
      <c r="C902" s="285"/>
      <c r="D902" s="285"/>
      <c r="E902" s="285"/>
      <c r="F902" s="285"/>
      <c r="G902" s="285"/>
      <c r="H902" s="285"/>
      <c r="I902" s="285"/>
      <c r="J902" s="285"/>
      <c r="K902" s="285"/>
      <c r="L902" s="285"/>
      <c r="M902" s="285"/>
      <c r="N902" s="285"/>
      <c r="O902" s="285"/>
      <c r="P902" s="285"/>
      <c r="Q902" s="285"/>
      <c r="R902" s="285"/>
      <c r="S902" s="285"/>
      <c r="T902" s="285"/>
      <c r="U902" s="285"/>
      <c r="V902" s="285"/>
      <c r="W902" s="285"/>
      <c r="X902" s="285"/>
      <c r="Y902" s="285"/>
    </row>
    <row r="903" spans="1:25" ht="15.75" customHeight="1">
      <c r="A903" s="285"/>
      <c r="B903" s="285"/>
      <c r="C903" s="285"/>
      <c r="D903" s="285"/>
      <c r="E903" s="285"/>
      <c r="F903" s="285"/>
      <c r="G903" s="285"/>
      <c r="H903" s="285"/>
      <c r="I903" s="285"/>
      <c r="J903" s="285"/>
      <c r="K903" s="285"/>
      <c r="L903" s="285"/>
      <c r="M903" s="285"/>
      <c r="N903" s="285"/>
      <c r="O903" s="285"/>
      <c r="P903" s="285"/>
      <c r="Q903" s="285"/>
      <c r="R903" s="285"/>
      <c r="S903" s="285"/>
      <c r="T903" s="285"/>
      <c r="U903" s="285"/>
      <c r="V903" s="285"/>
      <c r="W903" s="285"/>
      <c r="X903" s="285"/>
      <c r="Y903" s="285"/>
    </row>
    <row r="904" spans="1:25" ht="15.75" customHeight="1">
      <c r="A904" s="285"/>
      <c r="B904" s="285"/>
      <c r="C904" s="285"/>
      <c r="D904" s="285"/>
      <c r="E904" s="285"/>
      <c r="F904" s="285"/>
      <c r="G904" s="285"/>
      <c r="H904" s="285"/>
      <c r="I904" s="285"/>
      <c r="J904" s="285"/>
      <c r="K904" s="285"/>
      <c r="L904" s="285"/>
      <c r="M904" s="285"/>
      <c r="N904" s="285"/>
      <c r="O904" s="285"/>
      <c r="P904" s="285"/>
      <c r="Q904" s="285"/>
      <c r="R904" s="285"/>
      <c r="S904" s="285"/>
      <c r="T904" s="285"/>
      <c r="U904" s="285"/>
      <c r="V904" s="285"/>
      <c r="W904" s="285"/>
      <c r="X904" s="285"/>
      <c r="Y904" s="285"/>
    </row>
    <row r="905" spans="1:25" ht="15.75" customHeight="1">
      <c r="A905" s="285"/>
      <c r="B905" s="285"/>
      <c r="C905" s="285"/>
      <c r="D905" s="285"/>
      <c r="E905" s="285"/>
      <c r="F905" s="285"/>
      <c r="G905" s="285"/>
      <c r="H905" s="285"/>
      <c r="I905" s="285"/>
      <c r="J905" s="285"/>
      <c r="K905" s="285"/>
      <c r="L905" s="285"/>
      <c r="M905" s="285"/>
      <c r="N905" s="285"/>
      <c r="O905" s="285"/>
      <c r="P905" s="285"/>
      <c r="Q905" s="285"/>
      <c r="R905" s="285"/>
      <c r="S905" s="285"/>
      <c r="T905" s="285"/>
      <c r="U905" s="285"/>
      <c r="V905" s="285"/>
      <c r="W905" s="285"/>
      <c r="X905" s="285"/>
      <c r="Y905" s="285"/>
    </row>
    <row r="906" spans="1:25" ht="15.75" customHeight="1">
      <c r="A906" s="285"/>
      <c r="B906" s="285"/>
      <c r="C906" s="285"/>
      <c r="D906" s="285"/>
      <c r="E906" s="285"/>
      <c r="F906" s="285"/>
      <c r="G906" s="285"/>
      <c r="H906" s="285"/>
      <c r="I906" s="285"/>
      <c r="J906" s="285"/>
      <c r="K906" s="285"/>
      <c r="L906" s="285"/>
      <c r="M906" s="285"/>
      <c r="N906" s="285"/>
      <c r="O906" s="285"/>
      <c r="P906" s="285"/>
      <c r="Q906" s="285"/>
      <c r="R906" s="285"/>
      <c r="S906" s="285"/>
      <c r="T906" s="285"/>
      <c r="U906" s="285"/>
      <c r="V906" s="285"/>
      <c r="W906" s="285"/>
      <c r="X906" s="285"/>
      <c r="Y906" s="285"/>
    </row>
    <row r="907" spans="1:25" ht="15.75" customHeight="1">
      <c r="A907" s="285"/>
      <c r="B907" s="285"/>
      <c r="C907" s="285"/>
      <c r="D907" s="285"/>
      <c r="E907" s="285"/>
      <c r="F907" s="285"/>
      <c r="G907" s="285"/>
      <c r="H907" s="285"/>
      <c r="I907" s="285"/>
      <c r="J907" s="285"/>
      <c r="K907" s="285"/>
      <c r="L907" s="285"/>
      <c r="M907" s="285"/>
      <c r="N907" s="285"/>
      <c r="O907" s="285"/>
      <c r="P907" s="285"/>
      <c r="Q907" s="285"/>
      <c r="R907" s="285"/>
      <c r="S907" s="285"/>
      <c r="T907" s="285"/>
      <c r="U907" s="285"/>
      <c r="V907" s="285"/>
      <c r="W907" s="285"/>
      <c r="X907" s="285"/>
      <c r="Y907" s="285"/>
    </row>
    <row r="908" spans="1:25" ht="15.75" customHeight="1">
      <c r="A908" s="285"/>
      <c r="B908" s="285"/>
      <c r="C908" s="285"/>
      <c r="D908" s="285"/>
      <c r="E908" s="285"/>
      <c r="F908" s="285"/>
      <c r="G908" s="285"/>
      <c r="H908" s="285"/>
      <c r="I908" s="285"/>
      <c r="J908" s="285"/>
      <c r="K908" s="285"/>
      <c r="L908" s="285"/>
      <c r="M908" s="285"/>
      <c r="N908" s="285"/>
      <c r="O908" s="285"/>
      <c r="P908" s="285"/>
      <c r="Q908" s="285"/>
      <c r="R908" s="285"/>
      <c r="S908" s="285"/>
      <c r="T908" s="285"/>
      <c r="U908" s="285"/>
      <c r="V908" s="285"/>
      <c r="W908" s="285"/>
      <c r="X908" s="285"/>
      <c r="Y908" s="285"/>
    </row>
    <row r="909" spans="1:25" ht="15.75" customHeight="1">
      <c r="A909" s="285"/>
      <c r="B909" s="285"/>
      <c r="C909" s="285"/>
      <c r="D909" s="285"/>
      <c r="E909" s="285"/>
      <c r="F909" s="285"/>
      <c r="G909" s="285"/>
      <c r="H909" s="285"/>
      <c r="I909" s="285"/>
      <c r="J909" s="285"/>
      <c r="K909" s="285"/>
      <c r="L909" s="285"/>
      <c r="M909" s="285"/>
      <c r="N909" s="285"/>
      <c r="O909" s="285"/>
      <c r="P909" s="285"/>
      <c r="Q909" s="285"/>
      <c r="R909" s="285"/>
      <c r="S909" s="285"/>
      <c r="T909" s="285"/>
      <c r="U909" s="285"/>
      <c r="V909" s="285"/>
      <c r="W909" s="285"/>
      <c r="X909" s="285"/>
      <c r="Y909" s="285"/>
    </row>
    <row r="910" spans="1:25" ht="15.75" customHeight="1">
      <c r="A910" s="285"/>
      <c r="B910" s="285"/>
      <c r="C910" s="285"/>
      <c r="D910" s="285"/>
      <c r="E910" s="285"/>
      <c r="F910" s="285"/>
      <c r="G910" s="285"/>
      <c r="H910" s="285"/>
      <c r="I910" s="285"/>
      <c r="J910" s="285"/>
      <c r="K910" s="285"/>
      <c r="L910" s="285"/>
      <c r="M910" s="285"/>
      <c r="N910" s="285"/>
      <c r="O910" s="285"/>
      <c r="P910" s="285"/>
      <c r="Q910" s="285"/>
      <c r="R910" s="285"/>
      <c r="S910" s="285"/>
      <c r="T910" s="285"/>
      <c r="U910" s="285"/>
      <c r="V910" s="285"/>
      <c r="W910" s="285"/>
      <c r="X910" s="285"/>
      <c r="Y910" s="285"/>
    </row>
    <row r="911" spans="1:25" ht="15.75" customHeight="1">
      <c r="A911" s="285"/>
      <c r="B911" s="285"/>
      <c r="C911" s="285"/>
      <c r="D911" s="285"/>
      <c r="E911" s="285"/>
      <c r="F911" s="285"/>
      <c r="G911" s="285"/>
      <c r="H911" s="285"/>
      <c r="I911" s="285"/>
      <c r="J911" s="285"/>
      <c r="K911" s="285"/>
      <c r="L911" s="285"/>
      <c r="M911" s="285"/>
      <c r="N911" s="285"/>
      <c r="O911" s="285"/>
      <c r="P911" s="285"/>
      <c r="Q911" s="285"/>
      <c r="R911" s="285"/>
      <c r="S911" s="285"/>
      <c r="T911" s="285"/>
      <c r="U911" s="285"/>
      <c r="V911" s="285"/>
      <c r="W911" s="285"/>
      <c r="X911" s="285"/>
      <c r="Y911" s="285"/>
    </row>
    <row r="912" spans="1:25" ht="15.75" customHeight="1">
      <c r="A912" s="285"/>
      <c r="B912" s="285"/>
      <c r="C912" s="285"/>
      <c r="D912" s="285"/>
      <c r="E912" s="285"/>
      <c r="F912" s="285"/>
      <c r="G912" s="285"/>
      <c r="H912" s="285"/>
      <c r="I912" s="285"/>
      <c r="J912" s="285"/>
      <c r="K912" s="285"/>
      <c r="L912" s="285"/>
      <c r="M912" s="285"/>
      <c r="N912" s="285"/>
      <c r="O912" s="285"/>
      <c r="P912" s="285"/>
      <c r="Q912" s="285"/>
      <c r="R912" s="285"/>
      <c r="S912" s="285"/>
      <c r="T912" s="285"/>
      <c r="U912" s="285"/>
      <c r="V912" s="285"/>
      <c r="W912" s="285"/>
      <c r="X912" s="285"/>
      <c r="Y912" s="285"/>
    </row>
    <row r="913" spans="1:25" ht="15.75" customHeight="1">
      <c r="A913" s="285"/>
      <c r="B913" s="285"/>
      <c r="C913" s="285"/>
      <c r="D913" s="285"/>
      <c r="E913" s="285"/>
      <c r="F913" s="285"/>
      <c r="G913" s="285"/>
      <c r="H913" s="285"/>
      <c r="I913" s="285"/>
      <c r="J913" s="285"/>
      <c r="K913" s="285"/>
      <c r="L913" s="285"/>
      <c r="M913" s="285"/>
      <c r="N913" s="285"/>
      <c r="O913" s="285"/>
      <c r="P913" s="285"/>
      <c r="Q913" s="285"/>
      <c r="R913" s="285"/>
      <c r="S913" s="285"/>
      <c r="T913" s="285"/>
      <c r="U913" s="285"/>
      <c r="V913" s="285"/>
      <c r="W913" s="285"/>
      <c r="X913" s="285"/>
      <c r="Y913" s="285"/>
    </row>
    <row r="914" spans="1:25" ht="15.75" customHeight="1">
      <c r="A914" s="285"/>
      <c r="B914" s="285"/>
      <c r="C914" s="285"/>
      <c r="D914" s="285"/>
      <c r="E914" s="285"/>
      <c r="F914" s="285"/>
      <c r="G914" s="285"/>
      <c r="H914" s="285"/>
      <c r="I914" s="285"/>
      <c r="J914" s="285"/>
      <c r="K914" s="285"/>
      <c r="L914" s="285"/>
      <c r="M914" s="285"/>
      <c r="N914" s="285"/>
      <c r="O914" s="285"/>
      <c r="P914" s="285"/>
      <c r="Q914" s="285"/>
      <c r="R914" s="285"/>
      <c r="S914" s="285"/>
      <c r="T914" s="285"/>
      <c r="U914" s="285"/>
      <c r="V914" s="285"/>
      <c r="W914" s="285"/>
      <c r="X914" s="285"/>
      <c r="Y914" s="285"/>
    </row>
    <row r="915" spans="1:25" ht="15.75" customHeight="1">
      <c r="A915" s="285"/>
      <c r="B915" s="285"/>
      <c r="C915" s="285"/>
      <c r="D915" s="285"/>
      <c r="E915" s="285"/>
      <c r="F915" s="285"/>
      <c r="G915" s="285"/>
      <c r="H915" s="285"/>
      <c r="I915" s="285"/>
      <c r="J915" s="285"/>
      <c r="K915" s="285"/>
      <c r="L915" s="285"/>
      <c r="M915" s="285"/>
      <c r="N915" s="285"/>
      <c r="O915" s="285"/>
      <c r="P915" s="285"/>
      <c r="Q915" s="285"/>
      <c r="R915" s="285"/>
      <c r="S915" s="285"/>
      <c r="T915" s="285"/>
      <c r="U915" s="285"/>
      <c r="V915" s="285"/>
      <c r="W915" s="285"/>
      <c r="X915" s="285"/>
      <c r="Y915" s="285"/>
    </row>
    <row r="916" spans="1:25" ht="15.75" customHeight="1">
      <c r="A916" s="285"/>
      <c r="B916" s="285"/>
      <c r="C916" s="285"/>
      <c r="D916" s="285"/>
      <c r="E916" s="285"/>
      <c r="F916" s="285"/>
      <c r="G916" s="285"/>
      <c r="H916" s="285"/>
      <c r="I916" s="285"/>
      <c r="J916" s="285"/>
      <c r="K916" s="285"/>
      <c r="L916" s="285"/>
      <c r="M916" s="285"/>
      <c r="N916" s="285"/>
      <c r="O916" s="285"/>
      <c r="P916" s="285"/>
      <c r="Q916" s="285"/>
      <c r="R916" s="285"/>
      <c r="S916" s="285"/>
      <c r="T916" s="285"/>
      <c r="U916" s="285"/>
      <c r="V916" s="285"/>
      <c r="W916" s="285"/>
      <c r="X916" s="285"/>
      <c r="Y916" s="285"/>
    </row>
    <row r="917" spans="1:25" ht="15.75" customHeight="1">
      <c r="A917" s="285"/>
      <c r="B917" s="285"/>
      <c r="C917" s="285"/>
      <c r="D917" s="285"/>
      <c r="E917" s="285"/>
      <c r="F917" s="285"/>
      <c r="G917" s="285"/>
      <c r="H917" s="285"/>
      <c r="I917" s="285"/>
      <c r="J917" s="285"/>
      <c r="K917" s="285"/>
      <c r="L917" s="285"/>
      <c r="M917" s="285"/>
      <c r="N917" s="285"/>
      <c r="O917" s="285"/>
      <c r="P917" s="285"/>
      <c r="Q917" s="285"/>
      <c r="R917" s="285"/>
      <c r="S917" s="285"/>
      <c r="T917" s="285"/>
      <c r="U917" s="285"/>
      <c r="V917" s="285"/>
      <c r="W917" s="285"/>
      <c r="X917" s="285"/>
      <c r="Y917" s="285"/>
    </row>
    <row r="918" spans="1:25" ht="15.75" customHeight="1">
      <c r="A918" s="285"/>
      <c r="B918" s="285"/>
      <c r="C918" s="285"/>
      <c r="D918" s="285"/>
      <c r="E918" s="285"/>
      <c r="F918" s="285"/>
      <c r="G918" s="285"/>
      <c r="H918" s="285"/>
      <c r="I918" s="285"/>
      <c r="J918" s="285"/>
      <c r="K918" s="285"/>
      <c r="L918" s="285"/>
      <c r="M918" s="285"/>
      <c r="N918" s="285"/>
      <c r="O918" s="285"/>
      <c r="P918" s="285"/>
      <c r="Q918" s="285"/>
      <c r="R918" s="285"/>
      <c r="S918" s="285"/>
      <c r="T918" s="285"/>
      <c r="U918" s="285"/>
      <c r="V918" s="285"/>
      <c r="W918" s="285"/>
      <c r="X918" s="285"/>
      <c r="Y918" s="285"/>
    </row>
    <row r="919" spans="1:25" ht="15.75" customHeight="1">
      <c r="A919" s="285"/>
      <c r="B919" s="285"/>
      <c r="C919" s="285"/>
      <c r="D919" s="285"/>
      <c r="E919" s="285"/>
      <c r="F919" s="285"/>
      <c r="G919" s="285"/>
      <c r="H919" s="285"/>
      <c r="I919" s="285"/>
      <c r="J919" s="285"/>
      <c r="K919" s="285"/>
      <c r="L919" s="285"/>
      <c r="M919" s="285"/>
      <c r="N919" s="285"/>
      <c r="O919" s="285"/>
      <c r="P919" s="285"/>
      <c r="Q919" s="285"/>
      <c r="R919" s="285"/>
      <c r="S919" s="285"/>
      <c r="T919" s="285"/>
      <c r="U919" s="285"/>
      <c r="V919" s="285"/>
      <c r="W919" s="285"/>
      <c r="X919" s="285"/>
      <c r="Y919" s="285"/>
    </row>
    <row r="920" spans="1:25" ht="15.75" customHeight="1">
      <c r="A920" s="285"/>
      <c r="B920" s="285"/>
      <c r="C920" s="285"/>
      <c r="D920" s="285"/>
      <c r="E920" s="285"/>
      <c r="F920" s="285"/>
      <c r="G920" s="285"/>
      <c r="H920" s="285"/>
      <c r="I920" s="285"/>
      <c r="J920" s="285"/>
      <c r="K920" s="285"/>
      <c r="L920" s="285"/>
      <c r="M920" s="285"/>
      <c r="N920" s="285"/>
      <c r="O920" s="285"/>
      <c r="P920" s="285"/>
      <c r="Q920" s="285"/>
      <c r="R920" s="285"/>
      <c r="S920" s="285"/>
      <c r="T920" s="285"/>
      <c r="U920" s="285"/>
      <c r="V920" s="285"/>
      <c r="W920" s="285"/>
      <c r="X920" s="285"/>
      <c r="Y920" s="285"/>
    </row>
    <row r="921" spans="1:25" ht="15.75" customHeight="1">
      <c r="A921" s="285"/>
      <c r="B921" s="285"/>
      <c r="C921" s="285"/>
      <c r="D921" s="285"/>
      <c r="E921" s="285"/>
      <c r="F921" s="285"/>
      <c r="G921" s="285"/>
      <c r="H921" s="285"/>
      <c r="I921" s="285"/>
      <c r="J921" s="285"/>
      <c r="K921" s="285"/>
      <c r="L921" s="285"/>
      <c r="M921" s="285"/>
      <c r="N921" s="285"/>
      <c r="O921" s="285"/>
      <c r="P921" s="285"/>
      <c r="Q921" s="285"/>
      <c r="R921" s="285"/>
      <c r="S921" s="285"/>
      <c r="T921" s="285"/>
      <c r="U921" s="285"/>
      <c r="V921" s="285"/>
      <c r="W921" s="285"/>
      <c r="X921" s="285"/>
      <c r="Y921" s="285"/>
    </row>
    <row r="922" spans="1:25" ht="15.75" customHeight="1">
      <c r="A922" s="285"/>
      <c r="B922" s="285"/>
      <c r="C922" s="285"/>
      <c r="D922" s="285"/>
      <c r="E922" s="285"/>
      <c r="F922" s="285"/>
      <c r="G922" s="285"/>
      <c r="H922" s="285"/>
      <c r="I922" s="285"/>
      <c r="J922" s="285"/>
      <c r="K922" s="285"/>
      <c r="L922" s="285"/>
      <c r="M922" s="285"/>
      <c r="N922" s="285"/>
      <c r="O922" s="285"/>
      <c r="P922" s="285"/>
      <c r="Q922" s="285"/>
      <c r="R922" s="285"/>
      <c r="S922" s="285"/>
      <c r="T922" s="285"/>
      <c r="U922" s="285"/>
      <c r="V922" s="285"/>
      <c r="W922" s="285"/>
      <c r="X922" s="285"/>
      <c r="Y922" s="285"/>
    </row>
    <row r="923" spans="1:25" ht="15.75" customHeight="1">
      <c r="A923" s="285"/>
      <c r="B923" s="285"/>
      <c r="C923" s="285"/>
      <c r="D923" s="285"/>
      <c r="E923" s="285"/>
      <c r="F923" s="285"/>
      <c r="G923" s="285"/>
      <c r="H923" s="285"/>
      <c r="I923" s="285"/>
      <c r="J923" s="285"/>
      <c r="K923" s="285"/>
      <c r="L923" s="285"/>
      <c r="M923" s="285"/>
      <c r="N923" s="285"/>
      <c r="O923" s="285"/>
      <c r="P923" s="285"/>
      <c r="Q923" s="285"/>
      <c r="R923" s="285"/>
      <c r="S923" s="285"/>
      <c r="T923" s="285"/>
      <c r="U923" s="285"/>
      <c r="V923" s="285"/>
      <c r="W923" s="285"/>
      <c r="X923" s="285"/>
      <c r="Y923" s="285"/>
    </row>
    <row r="924" spans="1:25" ht="15.75" customHeight="1">
      <c r="A924" s="285"/>
      <c r="B924" s="285"/>
      <c r="C924" s="285"/>
      <c r="D924" s="285"/>
      <c r="E924" s="285"/>
      <c r="F924" s="285"/>
      <c r="G924" s="285"/>
      <c r="H924" s="285"/>
      <c r="I924" s="285"/>
      <c r="J924" s="285"/>
      <c r="K924" s="285"/>
      <c r="L924" s="285"/>
      <c r="M924" s="285"/>
      <c r="N924" s="285"/>
      <c r="O924" s="285"/>
      <c r="P924" s="285"/>
      <c r="Q924" s="285"/>
      <c r="R924" s="285"/>
      <c r="S924" s="285"/>
      <c r="T924" s="285"/>
      <c r="U924" s="285"/>
      <c r="V924" s="285"/>
      <c r="W924" s="285"/>
      <c r="X924" s="285"/>
      <c r="Y924" s="285"/>
    </row>
    <row r="925" spans="1:25" ht="15.75" customHeight="1">
      <c r="A925" s="285"/>
      <c r="B925" s="285"/>
      <c r="C925" s="285"/>
      <c r="D925" s="285"/>
      <c r="E925" s="285"/>
      <c r="F925" s="285"/>
      <c r="G925" s="285"/>
      <c r="H925" s="285"/>
      <c r="I925" s="285"/>
      <c r="J925" s="285"/>
      <c r="K925" s="285"/>
      <c r="L925" s="285"/>
      <c r="M925" s="285"/>
      <c r="N925" s="285"/>
      <c r="O925" s="285"/>
      <c r="P925" s="285"/>
      <c r="Q925" s="285"/>
      <c r="R925" s="285"/>
      <c r="S925" s="285"/>
      <c r="T925" s="285"/>
      <c r="U925" s="285"/>
      <c r="V925" s="285"/>
      <c r="W925" s="285"/>
      <c r="X925" s="285"/>
      <c r="Y925" s="285"/>
    </row>
    <row r="926" spans="1:25" ht="15.75" customHeight="1">
      <c r="A926" s="285"/>
      <c r="B926" s="285"/>
      <c r="C926" s="285"/>
      <c r="D926" s="285"/>
      <c r="E926" s="285"/>
      <c r="F926" s="285"/>
      <c r="G926" s="285"/>
      <c r="H926" s="285"/>
      <c r="I926" s="285"/>
      <c r="J926" s="285"/>
      <c r="K926" s="285"/>
      <c r="L926" s="285"/>
      <c r="M926" s="285"/>
      <c r="N926" s="285"/>
      <c r="O926" s="285"/>
      <c r="P926" s="285"/>
      <c r="Q926" s="285"/>
      <c r="R926" s="285"/>
      <c r="S926" s="285"/>
      <c r="T926" s="285"/>
      <c r="U926" s="285"/>
      <c r="V926" s="285"/>
      <c r="W926" s="285"/>
      <c r="X926" s="285"/>
      <c r="Y926" s="285"/>
    </row>
    <row r="927" spans="1:25" ht="15.75" customHeight="1">
      <c r="A927" s="285"/>
      <c r="B927" s="285"/>
      <c r="C927" s="285"/>
      <c r="D927" s="285"/>
      <c r="E927" s="285"/>
      <c r="F927" s="285"/>
      <c r="G927" s="285"/>
      <c r="H927" s="285"/>
      <c r="I927" s="285"/>
      <c r="J927" s="285"/>
      <c r="K927" s="285"/>
      <c r="L927" s="285"/>
      <c r="M927" s="285"/>
      <c r="N927" s="285"/>
      <c r="O927" s="285"/>
      <c r="P927" s="285"/>
      <c r="Q927" s="285"/>
      <c r="R927" s="285"/>
      <c r="S927" s="285"/>
      <c r="T927" s="285"/>
      <c r="U927" s="285"/>
      <c r="V927" s="285"/>
      <c r="W927" s="285"/>
      <c r="X927" s="285"/>
      <c r="Y927" s="285"/>
    </row>
    <row r="928" spans="1:25" ht="15.75" customHeight="1">
      <c r="A928" s="285"/>
      <c r="B928" s="285"/>
      <c r="C928" s="285"/>
      <c r="D928" s="285"/>
      <c r="E928" s="285"/>
      <c r="F928" s="285"/>
      <c r="G928" s="285"/>
      <c r="H928" s="285"/>
      <c r="I928" s="285"/>
      <c r="J928" s="285"/>
      <c r="K928" s="285"/>
      <c r="L928" s="285"/>
      <c r="M928" s="285"/>
      <c r="N928" s="285"/>
      <c r="O928" s="285"/>
      <c r="P928" s="285"/>
      <c r="Q928" s="285"/>
      <c r="R928" s="285"/>
      <c r="S928" s="285"/>
      <c r="T928" s="285"/>
      <c r="U928" s="285"/>
      <c r="V928" s="285"/>
      <c r="W928" s="285"/>
      <c r="X928" s="285"/>
      <c r="Y928" s="285"/>
    </row>
    <row r="929" spans="1:25" ht="15.75" customHeight="1">
      <c r="A929" s="285"/>
      <c r="B929" s="285"/>
      <c r="C929" s="285"/>
      <c r="D929" s="285"/>
      <c r="E929" s="285"/>
      <c r="F929" s="285"/>
      <c r="G929" s="285"/>
      <c r="H929" s="285"/>
      <c r="I929" s="285"/>
      <c r="J929" s="285"/>
      <c r="K929" s="285"/>
      <c r="L929" s="285"/>
      <c r="M929" s="285"/>
      <c r="N929" s="285"/>
      <c r="O929" s="285"/>
      <c r="P929" s="285"/>
      <c r="Q929" s="285"/>
      <c r="R929" s="285"/>
      <c r="S929" s="285"/>
      <c r="T929" s="285"/>
      <c r="U929" s="285"/>
      <c r="V929" s="285"/>
      <c r="W929" s="285"/>
      <c r="X929" s="285"/>
      <c r="Y929" s="285"/>
    </row>
    <row r="930" spans="1:25" ht="15.75" customHeight="1">
      <c r="A930" s="285"/>
      <c r="B930" s="285"/>
      <c r="C930" s="285"/>
      <c r="D930" s="285"/>
      <c r="E930" s="285"/>
      <c r="F930" s="285"/>
      <c r="G930" s="285"/>
      <c r="H930" s="285"/>
      <c r="I930" s="285"/>
      <c r="J930" s="285"/>
      <c r="K930" s="285"/>
      <c r="L930" s="285"/>
      <c r="M930" s="285"/>
      <c r="N930" s="285"/>
      <c r="O930" s="285"/>
      <c r="P930" s="285"/>
      <c r="Q930" s="285"/>
      <c r="R930" s="285"/>
      <c r="S930" s="285"/>
      <c r="T930" s="285"/>
      <c r="U930" s="285"/>
      <c r="V930" s="285"/>
      <c r="W930" s="285"/>
      <c r="X930" s="285"/>
      <c r="Y930" s="285"/>
    </row>
    <row r="931" spans="1:25" ht="15.75" customHeight="1">
      <c r="A931" s="285"/>
      <c r="B931" s="285"/>
      <c r="C931" s="285"/>
      <c r="D931" s="285"/>
      <c r="E931" s="285"/>
      <c r="F931" s="285"/>
      <c r="G931" s="285"/>
      <c r="H931" s="285"/>
      <c r="I931" s="285"/>
      <c r="J931" s="285"/>
      <c r="K931" s="285"/>
      <c r="L931" s="285"/>
      <c r="M931" s="285"/>
      <c r="N931" s="285"/>
      <c r="O931" s="285"/>
      <c r="P931" s="285"/>
      <c r="Q931" s="285"/>
      <c r="R931" s="285"/>
      <c r="S931" s="285"/>
      <c r="T931" s="285"/>
      <c r="U931" s="285"/>
      <c r="V931" s="285"/>
      <c r="W931" s="285"/>
      <c r="X931" s="285"/>
      <c r="Y931" s="285"/>
    </row>
    <row r="932" spans="1:25" ht="15.75" customHeight="1">
      <c r="A932" s="285"/>
      <c r="B932" s="285"/>
      <c r="C932" s="285"/>
      <c r="D932" s="285"/>
      <c r="E932" s="285"/>
      <c r="F932" s="285"/>
      <c r="G932" s="285"/>
      <c r="H932" s="285"/>
      <c r="I932" s="285"/>
      <c r="J932" s="285"/>
      <c r="K932" s="285"/>
      <c r="L932" s="285"/>
      <c r="M932" s="285"/>
      <c r="N932" s="285"/>
      <c r="O932" s="285"/>
      <c r="P932" s="285"/>
      <c r="Q932" s="285"/>
      <c r="R932" s="285"/>
      <c r="S932" s="285"/>
      <c r="T932" s="285"/>
      <c r="U932" s="285"/>
      <c r="V932" s="285"/>
      <c r="W932" s="285"/>
      <c r="X932" s="285"/>
      <c r="Y932" s="285"/>
    </row>
    <row r="933" spans="1:25" ht="15.75" customHeight="1">
      <c r="A933" s="285"/>
      <c r="B933" s="285"/>
      <c r="C933" s="285"/>
      <c r="D933" s="285"/>
      <c r="E933" s="285"/>
      <c r="F933" s="285"/>
      <c r="G933" s="285"/>
      <c r="H933" s="285"/>
      <c r="I933" s="285"/>
      <c r="J933" s="285"/>
      <c r="K933" s="285"/>
      <c r="L933" s="285"/>
      <c r="M933" s="285"/>
      <c r="N933" s="285"/>
      <c r="O933" s="285"/>
      <c r="P933" s="285"/>
      <c r="Q933" s="285"/>
      <c r="R933" s="285"/>
      <c r="S933" s="285"/>
      <c r="T933" s="285"/>
      <c r="U933" s="285"/>
      <c r="V933" s="285"/>
      <c r="W933" s="285"/>
      <c r="X933" s="285"/>
      <c r="Y933" s="285"/>
    </row>
    <row r="934" spans="1:25" ht="15.75" customHeight="1">
      <c r="A934" s="285"/>
      <c r="B934" s="285"/>
      <c r="C934" s="285"/>
      <c r="D934" s="285"/>
      <c r="E934" s="285"/>
      <c r="F934" s="285"/>
      <c r="G934" s="285"/>
      <c r="H934" s="285"/>
      <c r="I934" s="285"/>
      <c r="J934" s="285"/>
      <c r="K934" s="285"/>
      <c r="L934" s="285"/>
      <c r="M934" s="285"/>
      <c r="N934" s="285"/>
      <c r="O934" s="285"/>
      <c r="P934" s="285"/>
      <c r="Q934" s="285"/>
      <c r="R934" s="285"/>
      <c r="S934" s="285"/>
      <c r="T934" s="285"/>
      <c r="U934" s="285"/>
      <c r="V934" s="285"/>
      <c r="W934" s="285"/>
      <c r="X934" s="285"/>
      <c r="Y934" s="285"/>
    </row>
    <row r="935" spans="1:25" ht="15.75" customHeight="1">
      <c r="A935" s="285"/>
      <c r="B935" s="285"/>
      <c r="C935" s="285"/>
      <c r="D935" s="285"/>
      <c r="E935" s="285"/>
      <c r="F935" s="285"/>
      <c r="G935" s="285"/>
      <c r="H935" s="285"/>
      <c r="I935" s="285"/>
      <c r="J935" s="285"/>
      <c r="K935" s="285"/>
      <c r="L935" s="285"/>
      <c r="M935" s="285"/>
      <c r="N935" s="285"/>
      <c r="O935" s="285"/>
      <c r="P935" s="285"/>
      <c r="Q935" s="285"/>
      <c r="R935" s="285"/>
      <c r="S935" s="285"/>
      <c r="T935" s="285"/>
      <c r="U935" s="285"/>
      <c r="V935" s="285"/>
      <c r="W935" s="285"/>
      <c r="X935" s="285"/>
      <c r="Y935" s="285"/>
    </row>
    <row r="936" spans="1:25" ht="15.75" customHeight="1">
      <c r="A936" s="285"/>
      <c r="B936" s="285"/>
      <c r="C936" s="285"/>
      <c r="D936" s="285"/>
      <c r="E936" s="285"/>
      <c r="F936" s="285"/>
      <c r="G936" s="285"/>
      <c r="H936" s="285"/>
      <c r="I936" s="285"/>
      <c r="J936" s="285"/>
      <c r="K936" s="285"/>
      <c r="L936" s="285"/>
      <c r="M936" s="285"/>
      <c r="N936" s="285"/>
      <c r="O936" s="285"/>
      <c r="P936" s="285"/>
      <c r="Q936" s="285"/>
      <c r="R936" s="285"/>
      <c r="S936" s="285"/>
      <c r="T936" s="285"/>
      <c r="U936" s="285"/>
      <c r="V936" s="285"/>
      <c r="W936" s="285"/>
      <c r="X936" s="285"/>
      <c r="Y936" s="285"/>
    </row>
    <row r="937" spans="1:25" ht="15.75" customHeight="1">
      <c r="A937" s="285"/>
      <c r="B937" s="285"/>
      <c r="C937" s="285"/>
      <c r="D937" s="285"/>
      <c r="E937" s="285"/>
      <c r="F937" s="285"/>
      <c r="G937" s="285"/>
      <c r="H937" s="285"/>
      <c r="I937" s="285"/>
      <c r="J937" s="285"/>
      <c r="K937" s="285"/>
      <c r="L937" s="285"/>
      <c r="M937" s="285"/>
      <c r="N937" s="285"/>
      <c r="O937" s="285"/>
      <c r="P937" s="285"/>
      <c r="Q937" s="285"/>
      <c r="R937" s="285"/>
      <c r="S937" s="285"/>
      <c r="T937" s="285"/>
      <c r="U937" s="285"/>
      <c r="V937" s="285"/>
      <c r="W937" s="285"/>
      <c r="X937" s="285"/>
      <c r="Y937" s="285"/>
    </row>
    <row r="938" spans="1:25" ht="15.75" customHeight="1">
      <c r="A938" s="285"/>
      <c r="B938" s="285"/>
      <c r="C938" s="285"/>
      <c r="D938" s="285"/>
      <c r="E938" s="285"/>
      <c r="F938" s="285"/>
      <c r="G938" s="285"/>
      <c r="H938" s="285"/>
      <c r="I938" s="285"/>
      <c r="J938" s="285"/>
      <c r="K938" s="285"/>
      <c r="L938" s="285"/>
      <c r="M938" s="285"/>
      <c r="N938" s="285"/>
      <c r="O938" s="285"/>
      <c r="P938" s="285"/>
      <c r="Q938" s="285"/>
      <c r="R938" s="285"/>
      <c r="S938" s="285"/>
      <c r="T938" s="285"/>
      <c r="U938" s="285"/>
      <c r="V938" s="285"/>
      <c r="W938" s="285"/>
      <c r="X938" s="285"/>
      <c r="Y938" s="285"/>
    </row>
    <row r="939" spans="1:25" ht="15.75" customHeight="1">
      <c r="A939" s="285"/>
      <c r="B939" s="285"/>
      <c r="C939" s="285"/>
      <c r="D939" s="285"/>
      <c r="E939" s="285"/>
      <c r="F939" s="285"/>
      <c r="G939" s="285"/>
      <c r="H939" s="285"/>
      <c r="I939" s="285"/>
      <c r="J939" s="285"/>
      <c r="K939" s="285"/>
      <c r="L939" s="285"/>
      <c r="M939" s="285"/>
      <c r="N939" s="285"/>
      <c r="O939" s="285"/>
      <c r="P939" s="285"/>
      <c r="Q939" s="285"/>
      <c r="R939" s="285"/>
      <c r="S939" s="285"/>
      <c r="T939" s="285"/>
      <c r="U939" s="285"/>
      <c r="V939" s="285"/>
      <c r="W939" s="285"/>
      <c r="X939" s="285"/>
      <c r="Y939" s="285"/>
    </row>
    <row r="940" spans="1:25" ht="15.75" customHeight="1">
      <c r="A940" s="285"/>
      <c r="B940" s="285"/>
      <c r="C940" s="285"/>
      <c r="D940" s="285"/>
      <c r="E940" s="285"/>
      <c r="F940" s="285"/>
      <c r="G940" s="285"/>
      <c r="H940" s="285"/>
      <c r="I940" s="285"/>
      <c r="J940" s="285"/>
      <c r="K940" s="285"/>
      <c r="L940" s="285"/>
      <c r="M940" s="285"/>
      <c r="N940" s="285"/>
      <c r="O940" s="285"/>
      <c r="P940" s="285"/>
      <c r="Q940" s="285"/>
      <c r="R940" s="285"/>
      <c r="S940" s="285"/>
      <c r="T940" s="285"/>
      <c r="U940" s="285"/>
      <c r="V940" s="285"/>
      <c r="W940" s="285"/>
      <c r="X940" s="285"/>
      <c r="Y940" s="285"/>
    </row>
    <row r="941" spans="1:25" ht="15.75" customHeight="1">
      <c r="A941" s="285"/>
      <c r="B941" s="285"/>
      <c r="C941" s="285"/>
      <c r="D941" s="285"/>
      <c r="E941" s="285"/>
      <c r="F941" s="285"/>
      <c r="G941" s="285"/>
      <c r="H941" s="285"/>
      <c r="I941" s="285"/>
      <c r="J941" s="285"/>
      <c r="K941" s="285"/>
      <c r="L941" s="285"/>
      <c r="M941" s="285"/>
      <c r="N941" s="285"/>
      <c r="O941" s="285"/>
      <c r="P941" s="285"/>
      <c r="Q941" s="285"/>
      <c r="R941" s="285"/>
      <c r="S941" s="285"/>
      <c r="T941" s="285"/>
      <c r="U941" s="285"/>
      <c r="V941" s="285"/>
      <c r="W941" s="285"/>
      <c r="X941" s="285"/>
      <c r="Y941" s="285"/>
    </row>
    <row r="942" spans="1:25" ht="15.75" customHeight="1">
      <c r="A942" s="285"/>
      <c r="B942" s="285"/>
      <c r="C942" s="285"/>
      <c r="D942" s="285"/>
      <c r="E942" s="285"/>
      <c r="F942" s="285"/>
      <c r="G942" s="285"/>
      <c r="H942" s="285"/>
      <c r="I942" s="285"/>
      <c r="J942" s="285"/>
      <c r="K942" s="285"/>
      <c r="L942" s="285"/>
      <c r="M942" s="285"/>
      <c r="N942" s="285"/>
      <c r="O942" s="285"/>
      <c r="P942" s="285"/>
      <c r="Q942" s="285"/>
      <c r="R942" s="285"/>
      <c r="S942" s="285"/>
      <c r="T942" s="285"/>
      <c r="U942" s="285"/>
      <c r="V942" s="285"/>
      <c r="W942" s="285"/>
      <c r="X942" s="285"/>
      <c r="Y942" s="285"/>
    </row>
    <row r="943" spans="1:25" ht="15.75" customHeight="1">
      <c r="A943" s="285"/>
      <c r="B943" s="285"/>
      <c r="C943" s="285"/>
      <c r="D943" s="285"/>
      <c r="E943" s="285"/>
      <c r="F943" s="285"/>
      <c r="G943" s="285"/>
      <c r="H943" s="285"/>
      <c r="I943" s="285"/>
      <c r="J943" s="285"/>
      <c r="K943" s="285"/>
      <c r="L943" s="285"/>
      <c r="M943" s="285"/>
      <c r="N943" s="285"/>
      <c r="O943" s="285"/>
      <c r="P943" s="285"/>
      <c r="Q943" s="285"/>
      <c r="R943" s="285"/>
      <c r="S943" s="285"/>
      <c r="T943" s="285"/>
      <c r="U943" s="285"/>
      <c r="V943" s="285"/>
      <c r="W943" s="285"/>
      <c r="X943" s="285"/>
      <c r="Y943" s="285"/>
    </row>
    <row r="944" spans="1:25" ht="15.75" customHeight="1">
      <c r="A944" s="285"/>
      <c r="B944" s="285"/>
      <c r="C944" s="285"/>
      <c r="D944" s="285"/>
      <c r="E944" s="285"/>
      <c r="F944" s="285"/>
      <c r="G944" s="285"/>
      <c r="H944" s="285"/>
      <c r="I944" s="285"/>
      <c r="J944" s="285"/>
      <c r="K944" s="285"/>
      <c r="L944" s="285"/>
      <c r="M944" s="285"/>
      <c r="N944" s="285"/>
      <c r="O944" s="285"/>
      <c r="P944" s="285"/>
      <c r="Q944" s="285"/>
      <c r="R944" s="285"/>
      <c r="S944" s="285"/>
      <c r="T944" s="285"/>
      <c r="U944" s="285"/>
      <c r="V944" s="285"/>
      <c r="W944" s="285"/>
      <c r="X944" s="285"/>
      <c r="Y944" s="285"/>
    </row>
    <row r="945" spans="1:25" ht="15.75" customHeight="1">
      <c r="A945" s="285"/>
      <c r="B945" s="285"/>
      <c r="C945" s="285"/>
      <c r="D945" s="285"/>
      <c r="E945" s="285"/>
      <c r="F945" s="285"/>
      <c r="G945" s="285"/>
      <c r="H945" s="285"/>
      <c r="I945" s="285"/>
      <c r="J945" s="285"/>
      <c r="K945" s="285"/>
      <c r="L945" s="285"/>
      <c r="M945" s="285"/>
      <c r="N945" s="285"/>
      <c r="O945" s="285"/>
      <c r="P945" s="285"/>
      <c r="Q945" s="285"/>
      <c r="R945" s="285"/>
      <c r="S945" s="285"/>
      <c r="T945" s="285"/>
      <c r="U945" s="285"/>
      <c r="V945" s="285"/>
      <c r="W945" s="285"/>
      <c r="X945" s="285"/>
      <c r="Y945" s="285"/>
    </row>
    <row r="946" spans="1:25" ht="15.75" customHeight="1">
      <c r="A946" s="285"/>
      <c r="B946" s="285"/>
      <c r="C946" s="285"/>
      <c r="D946" s="285"/>
      <c r="E946" s="285"/>
      <c r="F946" s="285"/>
      <c r="G946" s="285"/>
      <c r="H946" s="285"/>
      <c r="I946" s="285"/>
      <c r="J946" s="285"/>
      <c r="K946" s="285"/>
      <c r="L946" s="285"/>
      <c r="M946" s="285"/>
      <c r="N946" s="285"/>
      <c r="O946" s="285"/>
      <c r="P946" s="285"/>
      <c r="Q946" s="285"/>
      <c r="R946" s="285"/>
      <c r="S946" s="285"/>
      <c r="T946" s="285"/>
      <c r="U946" s="285"/>
      <c r="V946" s="285"/>
      <c r="W946" s="285"/>
      <c r="X946" s="285"/>
      <c r="Y946" s="285"/>
    </row>
    <row r="947" spans="1:25" ht="15.75" customHeight="1">
      <c r="A947" s="285"/>
      <c r="B947" s="285"/>
      <c r="C947" s="285"/>
      <c r="D947" s="285"/>
      <c r="E947" s="285"/>
      <c r="F947" s="285"/>
      <c r="G947" s="285"/>
      <c r="H947" s="285"/>
      <c r="I947" s="285"/>
      <c r="J947" s="285"/>
      <c r="K947" s="285"/>
      <c r="L947" s="285"/>
      <c r="M947" s="285"/>
      <c r="N947" s="285"/>
      <c r="O947" s="285"/>
      <c r="P947" s="285"/>
      <c r="Q947" s="285"/>
      <c r="R947" s="285"/>
      <c r="S947" s="285"/>
      <c r="T947" s="285"/>
      <c r="U947" s="285"/>
      <c r="V947" s="285"/>
      <c r="W947" s="285"/>
      <c r="X947" s="285"/>
      <c r="Y947" s="285"/>
    </row>
    <row r="948" spans="1:25" ht="15.75" customHeight="1">
      <c r="A948" s="285"/>
      <c r="B948" s="285"/>
      <c r="C948" s="285"/>
      <c r="D948" s="285"/>
      <c r="E948" s="285"/>
      <c r="F948" s="285"/>
      <c r="G948" s="285"/>
      <c r="H948" s="285"/>
      <c r="I948" s="285"/>
      <c r="J948" s="285"/>
      <c r="K948" s="285"/>
      <c r="L948" s="285"/>
      <c r="M948" s="285"/>
      <c r="N948" s="285"/>
      <c r="O948" s="285"/>
      <c r="P948" s="285"/>
      <c r="Q948" s="285"/>
      <c r="R948" s="285"/>
      <c r="S948" s="285"/>
      <c r="T948" s="285"/>
      <c r="U948" s="285"/>
      <c r="V948" s="285"/>
      <c r="W948" s="285"/>
      <c r="X948" s="285"/>
      <c r="Y948" s="285"/>
    </row>
    <row r="949" spans="1:25" ht="15.75" customHeight="1">
      <c r="A949" s="285"/>
      <c r="B949" s="285"/>
      <c r="C949" s="285"/>
      <c r="D949" s="285"/>
      <c r="E949" s="285"/>
      <c r="F949" s="285"/>
      <c r="G949" s="285"/>
      <c r="H949" s="285"/>
      <c r="I949" s="285"/>
      <c r="J949" s="285"/>
      <c r="K949" s="285"/>
      <c r="L949" s="285"/>
      <c r="M949" s="285"/>
      <c r="N949" s="285"/>
      <c r="O949" s="285"/>
      <c r="P949" s="285"/>
      <c r="Q949" s="285"/>
      <c r="R949" s="285"/>
      <c r="S949" s="285"/>
      <c r="T949" s="285"/>
      <c r="U949" s="285"/>
      <c r="V949" s="285"/>
      <c r="W949" s="285"/>
      <c r="X949" s="285"/>
      <c r="Y949" s="285"/>
    </row>
    <row r="950" spans="1:25" ht="15.75" customHeight="1">
      <c r="A950" s="285"/>
      <c r="B950" s="285"/>
      <c r="C950" s="285"/>
      <c r="D950" s="285"/>
      <c r="E950" s="285"/>
      <c r="F950" s="285"/>
      <c r="G950" s="285"/>
      <c r="H950" s="285"/>
      <c r="I950" s="285"/>
      <c r="J950" s="285"/>
      <c r="K950" s="285"/>
      <c r="L950" s="285"/>
      <c r="M950" s="285"/>
      <c r="N950" s="285"/>
      <c r="O950" s="285"/>
      <c r="P950" s="285"/>
      <c r="Q950" s="285"/>
      <c r="R950" s="285"/>
      <c r="S950" s="285"/>
      <c r="T950" s="285"/>
      <c r="U950" s="285"/>
      <c r="V950" s="285"/>
      <c r="W950" s="285"/>
      <c r="X950" s="285"/>
      <c r="Y950" s="285"/>
    </row>
    <row r="951" spans="1:25" ht="15.75" customHeight="1">
      <c r="A951" s="285"/>
      <c r="B951" s="285"/>
      <c r="C951" s="285"/>
      <c r="D951" s="285"/>
      <c r="E951" s="285"/>
      <c r="F951" s="285"/>
      <c r="G951" s="285"/>
      <c r="H951" s="285"/>
      <c r="I951" s="285"/>
      <c r="J951" s="285"/>
      <c r="K951" s="285"/>
      <c r="L951" s="285"/>
      <c r="M951" s="285"/>
      <c r="N951" s="285"/>
      <c r="O951" s="285"/>
      <c r="P951" s="285"/>
      <c r="Q951" s="285"/>
      <c r="R951" s="285"/>
      <c r="S951" s="285"/>
      <c r="T951" s="285"/>
      <c r="U951" s="285"/>
      <c r="V951" s="285"/>
      <c r="W951" s="285"/>
      <c r="X951" s="285"/>
      <c r="Y951" s="285"/>
    </row>
    <row r="952" spans="1:25" ht="15.75" customHeight="1">
      <c r="A952" s="285"/>
      <c r="B952" s="285"/>
      <c r="C952" s="285"/>
      <c r="D952" s="285"/>
      <c r="E952" s="285"/>
      <c r="F952" s="285"/>
      <c r="G952" s="285"/>
      <c r="H952" s="285"/>
      <c r="I952" s="285"/>
      <c r="J952" s="285"/>
      <c r="K952" s="285"/>
      <c r="L952" s="285"/>
      <c r="M952" s="285"/>
      <c r="N952" s="285"/>
      <c r="O952" s="285"/>
      <c r="P952" s="285"/>
      <c r="Q952" s="285"/>
      <c r="R952" s="285"/>
      <c r="S952" s="285"/>
      <c r="T952" s="285"/>
      <c r="U952" s="285"/>
      <c r="V952" s="285"/>
      <c r="W952" s="285"/>
      <c r="X952" s="285"/>
      <c r="Y952" s="285"/>
    </row>
    <row r="953" spans="1:25" ht="15.75" customHeight="1">
      <c r="A953" s="285"/>
      <c r="B953" s="285"/>
      <c r="C953" s="285"/>
      <c r="D953" s="285"/>
      <c r="E953" s="285"/>
      <c r="F953" s="285"/>
      <c r="G953" s="285"/>
      <c r="H953" s="285"/>
      <c r="I953" s="285"/>
      <c r="J953" s="285"/>
      <c r="K953" s="285"/>
      <c r="L953" s="285"/>
      <c r="M953" s="285"/>
      <c r="N953" s="285"/>
      <c r="O953" s="285"/>
      <c r="P953" s="285"/>
      <c r="Q953" s="285"/>
      <c r="R953" s="285"/>
      <c r="S953" s="285"/>
      <c r="T953" s="285"/>
      <c r="U953" s="285"/>
      <c r="V953" s="285"/>
      <c r="W953" s="285"/>
      <c r="X953" s="285"/>
      <c r="Y953" s="285"/>
    </row>
    <row r="954" spans="1:25" ht="15.75" customHeight="1">
      <c r="A954" s="285"/>
      <c r="B954" s="285"/>
      <c r="C954" s="285"/>
      <c r="D954" s="285"/>
      <c r="E954" s="285"/>
      <c r="F954" s="285"/>
      <c r="G954" s="285"/>
      <c r="H954" s="285"/>
      <c r="I954" s="285"/>
      <c r="J954" s="285"/>
      <c r="K954" s="285"/>
      <c r="L954" s="285"/>
      <c r="M954" s="285"/>
      <c r="N954" s="285"/>
      <c r="O954" s="285"/>
      <c r="P954" s="285"/>
      <c r="Q954" s="285"/>
      <c r="R954" s="285"/>
      <c r="S954" s="285"/>
      <c r="T954" s="285"/>
      <c r="U954" s="285"/>
      <c r="V954" s="285"/>
      <c r="W954" s="285"/>
      <c r="X954" s="285"/>
      <c r="Y954" s="285"/>
    </row>
    <row r="955" spans="1:25" ht="15.75" customHeight="1">
      <c r="A955" s="285"/>
      <c r="B955" s="285"/>
      <c r="C955" s="285"/>
      <c r="D955" s="285"/>
      <c r="E955" s="285"/>
      <c r="F955" s="285"/>
      <c r="G955" s="285"/>
      <c r="H955" s="285"/>
      <c r="I955" s="285"/>
      <c r="J955" s="285"/>
      <c r="K955" s="285"/>
      <c r="L955" s="285"/>
      <c r="M955" s="285"/>
      <c r="N955" s="285"/>
      <c r="O955" s="285"/>
      <c r="P955" s="285"/>
      <c r="Q955" s="285"/>
      <c r="R955" s="285"/>
      <c r="S955" s="285"/>
      <c r="T955" s="285"/>
      <c r="U955" s="285"/>
      <c r="V955" s="285"/>
      <c r="W955" s="285"/>
      <c r="X955" s="285"/>
      <c r="Y955" s="285"/>
    </row>
    <row r="956" spans="1:25" ht="15.75" customHeight="1">
      <c r="A956" s="285"/>
      <c r="B956" s="285"/>
      <c r="C956" s="285"/>
      <c r="D956" s="285"/>
      <c r="E956" s="285"/>
      <c r="F956" s="285"/>
      <c r="G956" s="285"/>
      <c r="H956" s="285"/>
      <c r="I956" s="285"/>
      <c r="J956" s="285"/>
      <c r="K956" s="285"/>
      <c r="L956" s="285"/>
      <c r="M956" s="285"/>
      <c r="N956" s="285"/>
      <c r="O956" s="285"/>
      <c r="P956" s="285"/>
      <c r="Q956" s="285"/>
      <c r="R956" s="285"/>
      <c r="S956" s="285"/>
      <c r="T956" s="285"/>
      <c r="U956" s="285"/>
      <c r="V956" s="285"/>
      <c r="W956" s="285"/>
      <c r="X956" s="285"/>
      <c r="Y956" s="285"/>
    </row>
    <row r="957" spans="1:25" ht="15.75" customHeight="1">
      <c r="A957" s="285"/>
      <c r="B957" s="285"/>
      <c r="C957" s="285"/>
      <c r="D957" s="285"/>
      <c r="E957" s="285"/>
      <c r="F957" s="285"/>
      <c r="G957" s="285"/>
      <c r="H957" s="285"/>
      <c r="I957" s="285"/>
      <c r="J957" s="285"/>
      <c r="K957" s="285"/>
      <c r="L957" s="285"/>
      <c r="M957" s="285"/>
      <c r="N957" s="285"/>
      <c r="O957" s="285"/>
      <c r="P957" s="285"/>
      <c r="Q957" s="285"/>
      <c r="R957" s="285"/>
      <c r="S957" s="285"/>
      <c r="T957" s="285"/>
      <c r="U957" s="285"/>
      <c r="V957" s="285"/>
      <c r="W957" s="285"/>
      <c r="X957" s="285"/>
      <c r="Y957" s="285"/>
    </row>
    <row r="958" spans="1:25" ht="15.75" customHeight="1">
      <c r="A958" s="285"/>
      <c r="B958" s="285"/>
      <c r="C958" s="285"/>
      <c r="D958" s="285"/>
      <c r="E958" s="285"/>
      <c r="F958" s="285"/>
      <c r="G958" s="285"/>
      <c r="H958" s="285"/>
      <c r="I958" s="285"/>
      <c r="J958" s="285"/>
      <c r="K958" s="285"/>
      <c r="L958" s="285"/>
      <c r="M958" s="285"/>
      <c r="N958" s="285"/>
      <c r="O958" s="285"/>
      <c r="P958" s="285"/>
      <c r="Q958" s="285"/>
      <c r="R958" s="285"/>
      <c r="S958" s="285"/>
      <c r="T958" s="285"/>
      <c r="U958" s="285"/>
      <c r="V958" s="285"/>
      <c r="W958" s="285"/>
      <c r="X958" s="285"/>
      <c r="Y958" s="285"/>
    </row>
    <row r="959" spans="1:25" ht="15.75" customHeight="1">
      <c r="A959" s="285"/>
      <c r="B959" s="285"/>
      <c r="C959" s="285"/>
      <c r="D959" s="285"/>
      <c r="E959" s="285"/>
      <c r="F959" s="285"/>
      <c r="G959" s="285"/>
      <c r="H959" s="285"/>
      <c r="I959" s="285"/>
      <c r="J959" s="285"/>
      <c r="K959" s="285"/>
      <c r="L959" s="285"/>
      <c r="M959" s="285"/>
      <c r="N959" s="285"/>
      <c r="O959" s="285"/>
      <c r="P959" s="285"/>
      <c r="Q959" s="285"/>
      <c r="R959" s="285"/>
      <c r="S959" s="285"/>
      <c r="T959" s="285"/>
      <c r="U959" s="285"/>
      <c r="V959" s="285"/>
      <c r="W959" s="285"/>
      <c r="X959" s="285"/>
      <c r="Y959" s="285"/>
    </row>
    <row r="960" spans="1:25" ht="15.75" customHeight="1">
      <c r="A960" s="285"/>
      <c r="B960" s="285"/>
      <c r="C960" s="285"/>
      <c r="D960" s="285"/>
      <c r="E960" s="285"/>
      <c r="F960" s="285"/>
      <c r="G960" s="285"/>
      <c r="H960" s="285"/>
      <c r="I960" s="285"/>
      <c r="J960" s="285"/>
      <c r="K960" s="285"/>
      <c r="L960" s="285"/>
      <c r="M960" s="285"/>
      <c r="N960" s="285"/>
      <c r="O960" s="285"/>
      <c r="P960" s="285"/>
      <c r="Q960" s="285"/>
      <c r="R960" s="285"/>
      <c r="S960" s="285"/>
      <c r="T960" s="285"/>
      <c r="U960" s="285"/>
      <c r="V960" s="285"/>
      <c r="W960" s="285"/>
      <c r="X960" s="285"/>
      <c r="Y960" s="285"/>
    </row>
    <row r="961" spans="1:25" ht="15.75" customHeight="1">
      <c r="A961" s="285"/>
      <c r="B961" s="285"/>
      <c r="C961" s="285"/>
      <c r="D961" s="285"/>
      <c r="E961" s="285"/>
      <c r="F961" s="285"/>
      <c r="G961" s="285"/>
      <c r="H961" s="285"/>
      <c r="I961" s="285"/>
      <c r="J961" s="285"/>
      <c r="K961" s="285"/>
      <c r="L961" s="285"/>
      <c r="M961" s="285"/>
      <c r="N961" s="285"/>
      <c r="O961" s="285"/>
      <c r="P961" s="285"/>
      <c r="Q961" s="285"/>
      <c r="R961" s="285"/>
      <c r="S961" s="285"/>
      <c r="T961" s="285"/>
      <c r="U961" s="285"/>
      <c r="V961" s="285"/>
      <c r="W961" s="285"/>
      <c r="X961" s="285"/>
      <c r="Y961" s="285"/>
    </row>
    <row r="962" spans="1:25" ht="15.75" customHeight="1">
      <c r="A962" s="285"/>
      <c r="B962" s="285"/>
      <c r="C962" s="285"/>
      <c r="D962" s="285"/>
      <c r="E962" s="285"/>
      <c r="F962" s="285"/>
      <c r="G962" s="285"/>
      <c r="H962" s="285"/>
      <c r="I962" s="285"/>
      <c r="J962" s="285"/>
      <c r="K962" s="285"/>
      <c r="L962" s="285"/>
      <c r="M962" s="285"/>
      <c r="N962" s="285"/>
      <c r="O962" s="285"/>
      <c r="P962" s="285"/>
      <c r="Q962" s="285"/>
      <c r="R962" s="285"/>
      <c r="S962" s="285"/>
      <c r="T962" s="285"/>
      <c r="U962" s="285"/>
      <c r="V962" s="285"/>
      <c r="W962" s="285"/>
      <c r="X962" s="285"/>
      <c r="Y962" s="285"/>
    </row>
    <row r="963" spans="1:25" ht="15.75" customHeight="1">
      <c r="A963" s="285"/>
      <c r="B963" s="285"/>
      <c r="C963" s="285"/>
      <c r="D963" s="285"/>
      <c r="E963" s="285"/>
      <c r="F963" s="285"/>
      <c r="G963" s="285"/>
      <c r="H963" s="285"/>
      <c r="I963" s="285"/>
      <c r="J963" s="285"/>
      <c r="K963" s="285"/>
      <c r="L963" s="285"/>
      <c r="M963" s="285"/>
      <c r="N963" s="285"/>
      <c r="O963" s="285"/>
      <c r="P963" s="285"/>
      <c r="Q963" s="285"/>
      <c r="R963" s="285"/>
      <c r="S963" s="285"/>
      <c r="T963" s="285"/>
      <c r="U963" s="285"/>
      <c r="V963" s="285"/>
      <c r="W963" s="285"/>
      <c r="X963" s="285"/>
      <c r="Y963" s="285"/>
    </row>
    <row r="964" spans="1:25" ht="15.75" customHeight="1">
      <c r="A964" s="285"/>
      <c r="B964" s="285"/>
      <c r="C964" s="285"/>
      <c r="D964" s="285"/>
      <c r="E964" s="285"/>
      <c r="F964" s="285"/>
      <c r="G964" s="285"/>
      <c r="H964" s="285"/>
      <c r="I964" s="285"/>
      <c r="J964" s="285"/>
      <c r="K964" s="285"/>
      <c r="L964" s="285"/>
      <c r="M964" s="285"/>
      <c r="N964" s="285"/>
      <c r="O964" s="285"/>
      <c r="P964" s="285"/>
      <c r="Q964" s="285"/>
      <c r="R964" s="285"/>
      <c r="S964" s="285"/>
      <c r="T964" s="285"/>
      <c r="U964" s="285"/>
      <c r="V964" s="285"/>
      <c r="W964" s="285"/>
      <c r="X964" s="285"/>
      <c r="Y964" s="285"/>
    </row>
    <row r="965" spans="1:25" ht="15.75" customHeight="1">
      <c r="A965" s="285"/>
      <c r="B965" s="285"/>
      <c r="C965" s="285"/>
      <c r="D965" s="285"/>
      <c r="E965" s="285"/>
      <c r="F965" s="285"/>
      <c r="G965" s="285"/>
      <c r="H965" s="285"/>
      <c r="I965" s="285"/>
      <c r="J965" s="285"/>
      <c r="K965" s="285"/>
      <c r="L965" s="285"/>
      <c r="M965" s="285"/>
      <c r="N965" s="285"/>
      <c r="O965" s="285"/>
      <c r="P965" s="285"/>
      <c r="Q965" s="285"/>
      <c r="R965" s="285"/>
      <c r="S965" s="285"/>
      <c r="T965" s="285"/>
      <c r="U965" s="285"/>
      <c r="V965" s="285"/>
      <c r="W965" s="285"/>
      <c r="X965" s="285"/>
      <c r="Y965" s="285"/>
    </row>
    <row r="966" spans="1:25" ht="15.75" customHeight="1">
      <c r="A966" s="285"/>
      <c r="B966" s="285"/>
      <c r="C966" s="285"/>
      <c r="D966" s="285"/>
      <c r="E966" s="285"/>
      <c r="F966" s="285"/>
      <c r="G966" s="285"/>
      <c r="H966" s="285"/>
      <c r="I966" s="285"/>
      <c r="J966" s="285"/>
      <c r="K966" s="285"/>
      <c r="L966" s="285"/>
      <c r="M966" s="285"/>
      <c r="N966" s="285"/>
      <c r="O966" s="285"/>
      <c r="P966" s="285"/>
      <c r="Q966" s="285"/>
      <c r="R966" s="285"/>
      <c r="S966" s="285"/>
      <c r="T966" s="285"/>
      <c r="U966" s="285"/>
      <c r="V966" s="285"/>
      <c r="W966" s="285"/>
      <c r="X966" s="285"/>
      <c r="Y966" s="285"/>
    </row>
    <row r="967" spans="1:25" ht="15.75" customHeight="1">
      <c r="A967" s="285"/>
      <c r="B967" s="285"/>
      <c r="C967" s="285"/>
      <c r="D967" s="285"/>
      <c r="E967" s="285"/>
      <c r="F967" s="285"/>
      <c r="G967" s="285"/>
      <c r="H967" s="285"/>
      <c r="I967" s="285"/>
      <c r="J967" s="285"/>
      <c r="K967" s="285"/>
      <c r="L967" s="285"/>
      <c r="M967" s="285"/>
      <c r="N967" s="285"/>
      <c r="O967" s="285"/>
      <c r="P967" s="285"/>
      <c r="Q967" s="285"/>
      <c r="R967" s="285"/>
      <c r="S967" s="285"/>
      <c r="T967" s="285"/>
      <c r="U967" s="285"/>
      <c r="V967" s="285"/>
      <c r="W967" s="285"/>
      <c r="X967" s="285"/>
      <c r="Y967" s="285"/>
    </row>
    <row r="968" spans="1:25" ht="15.75" customHeight="1">
      <c r="A968" s="285"/>
      <c r="B968" s="285"/>
      <c r="C968" s="285"/>
      <c r="D968" s="285"/>
      <c r="E968" s="285"/>
      <c r="F968" s="285"/>
      <c r="G968" s="285"/>
      <c r="H968" s="285"/>
      <c r="I968" s="285"/>
      <c r="J968" s="285"/>
      <c r="K968" s="285"/>
      <c r="L968" s="285"/>
      <c r="M968" s="285"/>
      <c r="N968" s="285"/>
      <c r="O968" s="285"/>
      <c r="P968" s="285"/>
      <c r="Q968" s="285"/>
      <c r="R968" s="285"/>
      <c r="S968" s="285"/>
      <c r="T968" s="285"/>
      <c r="U968" s="285"/>
      <c r="V968" s="285"/>
      <c r="W968" s="285"/>
      <c r="X968" s="285"/>
      <c r="Y968" s="285"/>
    </row>
    <row r="969" spans="1:25" ht="15.75" customHeight="1">
      <c r="A969" s="285"/>
      <c r="B969" s="285"/>
      <c r="C969" s="285"/>
      <c r="D969" s="285"/>
      <c r="E969" s="285"/>
      <c r="F969" s="285"/>
      <c r="G969" s="285"/>
      <c r="H969" s="285"/>
      <c r="I969" s="285"/>
      <c r="J969" s="285"/>
      <c r="K969" s="285"/>
      <c r="L969" s="285"/>
      <c r="M969" s="285"/>
      <c r="N969" s="285"/>
      <c r="O969" s="285"/>
      <c r="P969" s="285"/>
      <c r="Q969" s="285"/>
      <c r="R969" s="285"/>
      <c r="S969" s="285"/>
      <c r="T969" s="285"/>
      <c r="U969" s="285"/>
      <c r="V969" s="285"/>
      <c r="W969" s="285"/>
      <c r="X969" s="285"/>
      <c r="Y969" s="285"/>
    </row>
    <row r="970" spans="1:25" ht="15.75" customHeight="1">
      <c r="A970" s="285"/>
      <c r="B970" s="285"/>
      <c r="C970" s="285"/>
      <c r="D970" s="285"/>
      <c r="E970" s="285"/>
      <c r="F970" s="285"/>
      <c r="G970" s="285"/>
      <c r="H970" s="285"/>
      <c r="I970" s="285"/>
      <c r="J970" s="285"/>
      <c r="K970" s="285"/>
      <c r="L970" s="285"/>
      <c r="M970" s="285"/>
      <c r="N970" s="285"/>
      <c r="O970" s="285"/>
      <c r="P970" s="285"/>
      <c r="Q970" s="285"/>
      <c r="R970" s="285"/>
      <c r="S970" s="285"/>
      <c r="T970" s="285"/>
      <c r="U970" s="285"/>
      <c r="V970" s="285"/>
      <c r="W970" s="285"/>
      <c r="X970" s="285"/>
      <c r="Y970" s="285"/>
    </row>
    <row r="971" spans="1:25" ht="15.75" customHeight="1">
      <c r="A971" s="285"/>
      <c r="B971" s="285"/>
      <c r="C971" s="285"/>
      <c r="D971" s="285"/>
      <c r="E971" s="285"/>
      <c r="F971" s="285"/>
      <c r="G971" s="285"/>
      <c r="H971" s="285"/>
      <c r="I971" s="285"/>
      <c r="J971" s="285"/>
      <c r="K971" s="285"/>
      <c r="L971" s="285"/>
      <c r="M971" s="285"/>
      <c r="N971" s="285"/>
      <c r="O971" s="285"/>
      <c r="P971" s="285"/>
      <c r="Q971" s="285"/>
      <c r="R971" s="285"/>
      <c r="S971" s="285"/>
      <c r="T971" s="285"/>
      <c r="U971" s="285"/>
      <c r="V971" s="285"/>
      <c r="W971" s="285"/>
      <c r="X971" s="285"/>
      <c r="Y971" s="285"/>
    </row>
    <row r="972" spans="1:25" ht="15.75" customHeight="1">
      <c r="A972" s="285"/>
      <c r="B972" s="285"/>
      <c r="C972" s="285"/>
      <c r="D972" s="285"/>
      <c r="E972" s="285"/>
      <c r="F972" s="285"/>
      <c r="G972" s="285"/>
      <c r="H972" s="285"/>
      <c r="I972" s="285"/>
      <c r="J972" s="285"/>
      <c r="K972" s="285"/>
      <c r="L972" s="285"/>
      <c r="M972" s="285"/>
      <c r="N972" s="285"/>
      <c r="O972" s="285"/>
      <c r="P972" s="285"/>
      <c r="Q972" s="285"/>
      <c r="R972" s="285"/>
      <c r="S972" s="285"/>
      <c r="T972" s="285"/>
      <c r="U972" s="285"/>
      <c r="V972" s="285"/>
      <c r="W972" s="285"/>
      <c r="X972" s="285"/>
      <c r="Y972" s="285"/>
    </row>
    <row r="973" spans="1:25" ht="15.75" customHeight="1">
      <c r="A973" s="285"/>
      <c r="B973" s="285"/>
      <c r="C973" s="285"/>
      <c r="D973" s="285"/>
      <c r="E973" s="285"/>
      <c r="F973" s="285"/>
      <c r="G973" s="285"/>
      <c r="H973" s="285"/>
      <c r="I973" s="285"/>
      <c r="J973" s="285"/>
      <c r="K973" s="285"/>
      <c r="L973" s="285"/>
      <c r="M973" s="285"/>
      <c r="N973" s="285"/>
      <c r="O973" s="285"/>
      <c r="P973" s="285"/>
      <c r="Q973" s="285"/>
      <c r="R973" s="285"/>
      <c r="S973" s="285"/>
      <c r="T973" s="285"/>
      <c r="U973" s="285"/>
      <c r="V973" s="285"/>
      <c r="W973" s="285"/>
      <c r="X973" s="285"/>
      <c r="Y973" s="285"/>
    </row>
    <row r="974" spans="1:25" ht="15.75" customHeight="1">
      <c r="A974" s="285"/>
      <c r="B974" s="285"/>
      <c r="C974" s="285"/>
      <c r="D974" s="285"/>
      <c r="E974" s="285"/>
      <c r="F974" s="285"/>
      <c r="G974" s="285"/>
      <c r="H974" s="285"/>
      <c r="I974" s="285"/>
      <c r="J974" s="285"/>
      <c r="K974" s="285"/>
      <c r="L974" s="285"/>
      <c r="M974" s="285"/>
      <c r="N974" s="285"/>
      <c r="O974" s="285"/>
      <c r="P974" s="285"/>
      <c r="Q974" s="285"/>
      <c r="R974" s="285"/>
      <c r="S974" s="285"/>
      <c r="T974" s="285"/>
      <c r="U974" s="285"/>
      <c r="V974" s="285"/>
      <c r="W974" s="285"/>
      <c r="X974" s="285"/>
      <c r="Y974" s="285"/>
    </row>
    <row r="975" spans="1:25" ht="15.75" customHeight="1">
      <c r="A975" s="285"/>
      <c r="B975" s="285"/>
      <c r="C975" s="285"/>
      <c r="D975" s="285"/>
      <c r="E975" s="285"/>
      <c r="F975" s="285"/>
      <c r="G975" s="285"/>
      <c r="H975" s="285"/>
      <c r="I975" s="285"/>
      <c r="J975" s="285"/>
      <c r="K975" s="285"/>
      <c r="L975" s="285"/>
      <c r="M975" s="285"/>
      <c r="N975" s="285"/>
      <c r="O975" s="285"/>
      <c r="P975" s="285"/>
      <c r="Q975" s="285"/>
      <c r="R975" s="285"/>
      <c r="S975" s="285"/>
      <c r="T975" s="285"/>
      <c r="U975" s="285"/>
      <c r="V975" s="285"/>
      <c r="W975" s="285"/>
      <c r="X975" s="285"/>
      <c r="Y975" s="285"/>
    </row>
    <row r="976" spans="1:25" ht="15.75" customHeight="1">
      <c r="A976" s="285"/>
      <c r="B976" s="285"/>
      <c r="C976" s="285"/>
      <c r="D976" s="285"/>
      <c r="E976" s="285"/>
      <c r="F976" s="285"/>
      <c r="G976" s="285"/>
      <c r="H976" s="285"/>
      <c r="I976" s="285"/>
      <c r="J976" s="285"/>
      <c r="K976" s="285"/>
      <c r="L976" s="285"/>
      <c r="M976" s="285"/>
      <c r="N976" s="285"/>
      <c r="O976" s="285"/>
      <c r="P976" s="285"/>
      <c r="Q976" s="285"/>
      <c r="R976" s="285"/>
      <c r="S976" s="285"/>
      <c r="T976" s="285"/>
      <c r="U976" s="285"/>
      <c r="V976" s="285"/>
      <c r="W976" s="285"/>
      <c r="X976" s="285"/>
      <c r="Y976" s="285"/>
    </row>
    <row r="977" spans="1:25" ht="15.75" customHeight="1">
      <c r="A977" s="285"/>
      <c r="B977" s="285"/>
      <c r="C977" s="285"/>
      <c r="D977" s="285"/>
      <c r="E977" s="285"/>
      <c r="F977" s="285"/>
      <c r="G977" s="285"/>
      <c r="H977" s="285"/>
      <c r="I977" s="285"/>
      <c r="J977" s="285"/>
      <c r="K977" s="285"/>
      <c r="L977" s="285"/>
      <c r="M977" s="285"/>
      <c r="N977" s="285"/>
      <c r="O977" s="285"/>
      <c r="P977" s="285"/>
      <c r="Q977" s="285"/>
      <c r="R977" s="285"/>
      <c r="S977" s="285"/>
      <c r="T977" s="285"/>
      <c r="U977" s="285"/>
      <c r="V977" s="285"/>
      <c r="W977" s="285"/>
      <c r="X977" s="285"/>
      <c r="Y977" s="285"/>
    </row>
    <row r="978" spans="1:25" ht="15.75" customHeight="1">
      <c r="A978" s="285"/>
      <c r="B978" s="285"/>
      <c r="C978" s="285"/>
      <c r="D978" s="285"/>
      <c r="E978" s="285"/>
      <c r="F978" s="285"/>
      <c r="G978" s="285"/>
      <c r="H978" s="285"/>
      <c r="I978" s="285"/>
      <c r="J978" s="285"/>
      <c r="K978" s="285"/>
      <c r="L978" s="285"/>
      <c r="M978" s="285"/>
      <c r="N978" s="285"/>
      <c r="O978" s="285"/>
      <c r="P978" s="285"/>
      <c r="Q978" s="285"/>
      <c r="R978" s="285"/>
      <c r="S978" s="285"/>
      <c r="T978" s="285"/>
      <c r="U978" s="285"/>
      <c r="V978" s="285"/>
      <c r="W978" s="285"/>
      <c r="X978" s="285"/>
      <c r="Y978" s="285"/>
    </row>
    <row r="979" spans="1:25" ht="15.75" customHeight="1">
      <c r="A979" s="285"/>
      <c r="B979" s="285"/>
      <c r="C979" s="285"/>
      <c r="D979" s="285"/>
      <c r="E979" s="285"/>
      <c r="F979" s="285"/>
      <c r="G979" s="285"/>
      <c r="H979" s="285"/>
      <c r="I979" s="285"/>
      <c r="J979" s="285"/>
      <c r="K979" s="285"/>
      <c r="L979" s="285"/>
      <c r="M979" s="285"/>
      <c r="N979" s="285"/>
      <c r="O979" s="285"/>
      <c r="P979" s="285"/>
      <c r="Q979" s="285"/>
      <c r="R979" s="285"/>
      <c r="S979" s="285"/>
      <c r="T979" s="285"/>
      <c r="U979" s="285"/>
      <c r="V979" s="285"/>
      <c r="W979" s="285"/>
      <c r="X979" s="285"/>
      <c r="Y979" s="285"/>
    </row>
    <row r="980" spans="1:25" ht="15.75" customHeight="1">
      <c r="A980" s="285"/>
      <c r="B980" s="285"/>
      <c r="C980" s="285"/>
      <c r="D980" s="285"/>
      <c r="E980" s="285"/>
      <c r="F980" s="285"/>
      <c r="G980" s="285"/>
      <c r="H980" s="285"/>
      <c r="I980" s="285"/>
      <c r="J980" s="285"/>
      <c r="K980" s="285"/>
      <c r="L980" s="285"/>
      <c r="M980" s="285"/>
      <c r="N980" s="285"/>
      <c r="O980" s="285"/>
      <c r="P980" s="285"/>
      <c r="Q980" s="285"/>
      <c r="R980" s="285"/>
      <c r="S980" s="285"/>
      <c r="T980" s="285"/>
      <c r="U980" s="285"/>
      <c r="V980" s="285"/>
      <c r="W980" s="285"/>
      <c r="X980" s="285"/>
      <c r="Y980" s="285"/>
    </row>
    <row r="981" spans="1:25" ht="15.75" customHeight="1">
      <c r="A981" s="285"/>
      <c r="B981" s="285"/>
      <c r="C981" s="285"/>
      <c r="D981" s="285"/>
      <c r="E981" s="285"/>
      <c r="F981" s="285"/>
      <c r="G981" s="285"/>
      <c r="H981" s="285"/>
      <c r="I981" s="285"/>
      <c r="J981" s="285"/>
      <c r="K981" s="285"/>
      <c r="L981" s="285"/>
      <c r="M981" s="285"/>
      <c r="N981" s="285"/>
      <c r="O981" s="285"/>
      <c r="P981" s="285"/>
      <c r="Q981" s="285"/>
      <c r="R981" s="285"/>
      <c r="S981" s="285"/>
      <c r="T981" s="285"/>
      <c r="U981" s="285"/>
      <c r="V981" s="285"/>
      <c r="W981" s="285"/>
      <c r="X981" s="285"/>
      <c r="Y981" s="285"/>
    </row>
    <row r="982" spans="1:25" ht="15.75" customHeight="1">
      <c r="A982" s="285"/>
      <c r="B982" s="285"/>
      <c r="C982" s="285"/>
      <c r="D982" s="285"/>
      <c r="E982" s="285"/>
      <c r="F982" s="285"/>
      <c r="G982" s="285"/>
      <c r="H982" s="285"/>
      <c r="I982" s="285"/>
      <c r="J982" s="285"/>
      <c r="K982" s="285"/>
      <c r="L982" s="285"/>
      <c r="M982" s="285"/>
      <c r="N982" s="285"/>
      <c r="O982" s="285"/>
      <c r="P982" s="285"/>
      <c r="Q982" s="285"/>
      <c r="R982" s="285"/>
      <c r="S982" s="285"/>
      <c r="T982" s="285"/>
      <c r="U982" s="285"/>
      <c r="V982" s="285"/>
      <c r="W982" s="285"/>
      <c r="X982" s="285"/>
      <c r="Y982" s="285"/>
    </row>
    <row r="983" spans="1:25" ht="15.75" customHeight="1">
      <c r="A983" s="285"/>
      <c r="B983" s="285"/>
      <c r="C983" s="285"/>
      <c r="D983" s="285"/>
      <c r="E983" s="285"/>
      <c r="F983" s="285"/>
      <c r="G983" s="285"/>
      <c r="H983" s="285"/>
      <c r="I983" s="285"/>
      <c r="J983" s="285"/>
      <c r="K983" s="285"/>
      <c r="L983" s="285"/>
      <c r="M983" s="285"/>
      <c r="N983" s="285"/>
      <c r="O983" s="285"/>
      <c r="P983" s="285"/>
      <c r="Q983" s="285"/>
      <c r="R983" s="285"/>
      <c r="S983" s="285"/>
      <c r="T983" s="285"/>
      <c r="U983" s="285"/>
      <c r="V983" s="285"/>
      <c r="W983" s="285"/>
      <c r="X983" s="285"/>
      <c r="Y983" s="285"/>
    </row>
    <row r="984" spans="1:25" ht="15.75" customHeight="1">
      <c r="A984" s="285"/>
      <c r="B984" s="285"/>
      <c r="C984" s="285"/>
      <c r="D984" s="285"/>
      <c r="E984" s="285"/>
      <c r="F984" s="285"/>
      <c r="G984" s="285"/>
      <c r="H984" s="285"/>
      <c r="I984" s="285"/>
      <c r="J984" s="285"/>
      <c r="K984" s="285"/>
      <c r="L984" s="285"/>
      <c r="M984" s="285"/>
      <c r="N984" s="285"/>
      <c r="O984" s="285"/>
      <c r="P984" s="285"/>
      <c r="Q984" s="285"/>
      <c r="R984" s="285"/>
      <c r="S984" s="285"/>
      <c r="T984" s="285"/>
      <c r="U984" s="285"/>
      <c r="V984" s="285"/>
      <c r="W984" s="285"/>
      <c r="X984" s="285"/>
      <c r="Y984" s="285"/>
    </row>
    <row r="985" spans="1:25" ht="15.75" customHeight="1">
      <c r="A985" s="285"/>
      <c r="B985" s="285"/>
      <c r="C985" s="285"/>
      <c r="D985" s="285"/>
      <c r="E985" s="285"/>
      <c r="F985" s="285"/>
      <c r="G985" s="285"/>
      <c r="H985" s="285"/>
      <c r="I985" s="285"/>
      <c r="J985" s="285"/>
      <c r="K985" s="285"/>
      <c r="L985" s="285"/>
      <c r="M985" s="285"/>
      <c r="N985" s="285"/>
      <c r="O985" s="285"/>
      <c r="P985" s="285"/>
      <c r="Q985" s="285"/>
      <c r="R985" s="285"/>
      <c r="S985" s="285"/>
      <c r="T985" s="285"/>
      <c r="U985" s="285"/>
      <c r="V985" s="285"/>
      <c r="W985" s="285"/>
      <c r="X985" s="285"/>
      <c r="Y985" s="285"/>
    </row>
    <row r="986" spans="1:25" ht="15.75" customHeight="1">
      <c r="A986" s="285"/>
      <c r="B986" s="285"/>
      <c r="C986" s="285"/>
      <c r="D986" s="285"/>
      <c r="E986" s="285"/>
      <c r="F986" s="285"/>
      <c r="G986" s="285"/>
      <c r="H986" s="285"/>
      <c r="I986" s="285"/>
      <c r="J986" s="285"/>
      <c r="K986" s="285"/>
      <c r="L986" s="285"/>
      <c r="M986" s="285"/>
      <c r="N986" s="285"/>
      <c r="O986" s="285"/>
      <c r="P986" s="285"/>
      <c r="Q986" s="285"/>
      <c r="R986" s="285"/>
      <c r="S986" s="285"/>
      <c r="T986" s="285"/>
      <c r="U986" s="285"/>
      <c r="V986" s="285"/>
      <c r="W986" s="285"/>
      <c r="X986" s="285"/>
      <c r="Y986" s="285"/>
    </row>
    <row r="987" spans="1:25" ht="15.75" customHeight="1">
      <c r="A987" s="285"/>
      <c r="B987" s="285"/>
      <c r="C987" s="285"/>
      <c r="D987" s="285"/>
      <c r="E987" s="285"/>
      <c r="F987" s="285"/>
      <c r="G987" s="285"/>
      <c r="H987" s="285"/>
      <c r="I987" s="285"/>
      <c r="J987" s="285"/>
      <c r="K987" s="285"/>
      <c r="L987" s="285"/>
      <c r="M987" s="285"/>
      <c r="N987" s="285"/>
      <c r="O987" s="285"/>
      <c r="P987" s="285"/>
      <c r="Q987" s="285"/>
      <c r="R987" s="285"/>
      <c r="S987" s="285"/>
      <c r="T987" s="285"/>
      <c r="U987" s="285"/>
      <c r="V987" s="285"/>
      <c r="W987" s="285"/>
      <c r="X987" s="285"/>
      <c r="Y987" s="285"/>
    </row>
    <row r="988" spans="1:25" ht="15.75" customHeight="1">
      <c r="A988" s="285"/>
      <c r="B988" s="285"/>
      <c r="C988" s="285"/>
      <c r="D988" s="285"/>
      <c r="E988" s="285"/>
      <c r="F988" s="285"/>
      <c r="G988" s="285"/>
      <c r="H988" s="285"/>
      <c r="I988" s="285"/>
      <c r="J988" s="285"/>
      <c r="K988" s="285"/>
      <c r="L988" s="285"/>
      <c r="M988" s="285"/>
      <c r="N988" s="285"/>
      <c r="O988" s="285"/>
      <c r="P988" s="285"/>
      <c r="Q988" s="285"/>
      <c r="R988" s="285"/>
      <c r="S988" s="285"/>
      <c r="T988" s="285"/>
      <c r="U988" s="285"/>
      <c r="V988" s="285"/>
      <c r="W988" s="285"/>
      <c r="X988" s="285"/>
      <c r="Y988" s="285"/>
    </row>
    <row r="989" spans="1:25" ht="15.75" customHeight="1">
      <c r="A989" s="285"/>
      <c r="B989" s="285"/>
      <c r="C989" s="285"/>
      <c r="D989" s="285"/>
      <c r="E989" s="285"/>
      <c r="F989" s="285"/>
      <c r="G989" s="285"/>
      <c r="H989" s="285"/>
      <c r="I989" s="285"/>
      <c r="J989" s="285"/>
      <c r="K989" s="285"/>
      <c r="L989" s="285"/>
      <c r="M989" s="285"/>
      <c r="N989" s="285"/>
      <c r="O989" s="285"/>
      <c r="P989" s="285"/>
      <c r="Q989" s="285"/>
      <c r="R989" s="285"/>
      <c r="S989" s="285"/>
      <c r="T989" s="285"/>
      <c r="U989" s="285"/>
      <c r="V989" s="285"/>
      <c r="W989" s="285"/>
      <c r="X989" s="285"/>
      <c r="Y989" s="285"/>
    </row>
    <row r="990" spans="1:25" ht="15.75" customHeight="1">
      <c r="A990" s="285"/>
      <c r="B990" s="285"/>
      <c r="C990" s="285"/>
      <c r="D990" s="285"/>
      <c r="E990" s="285"/>
      <c r="F990" s="285"/>
      <c r="G990" s="285"/>
      <c r="H990" s="285"/>
      <c r="I990" s="285"/>
      <c r="J990" s="285"/>
      <c r="K990" s="285"/>
      <c r="L990" s="285"/>
      <c r="M990" s="285"/>
      <c r="N990" s="285"/>
      <c r="O990" s="285"/>
      <c r="P990" s="285"/>
      <c r="Q990" s="285"/>
      <c r="R990" s="285"/>
      <c r="S990" s="285"/>
      <c r="T990" s="285"/>
      <c r="U990" s="285"/>
      <c r="V990" s="285"/>
      <c r="W990" s="285"/>
      <c r="X990" s="285"/>
      <c r="Y990" s="285"/>
    </row>
    <row r="991" spans="1:25" ht="15.75" customHeight="1">
      <c r="A991" s="285"/>
      <c r="B991" s="285"/>
      <c r="C991" s="285"/>
      <c r="D991" s="285"/>
      <c r="E991" s="285"/>
      <c r="F991" s="285"/>
      <c r="G991" s="285"/>
      <c r="H991" s="285"/>
      <c r="I991" s="285"/>
      <c r="J991" s="285"/>
      <c r="K991" s="285"/>
      <c r="L991" s="285"/>
      <c r="M991" s="285"/>
      <c r="N991" s="285"/>
      <c r="O991" s="285"/>
      <c r="P991" s="285"/>
      <c r="Q991" s="285"/>
      <c r="R991" s="285"/>
      <c r="S991" s="285"/>
      <c r="T991" s="285"/>
      <c r="U991" s="285"/>
      <c r="V991" s="285"/>
      <c r="W991" s="285"/>
      <c r="X991" s="285"/>
      <c r="Y991" s="285"/>
    </row>
    <row r="992" spans="1:25" ht="15.75" customHeight="1">
      <c r="A992" s="285"/>
      <c r="B992" s="285"/>
      <c r="C992" s="285"/>
      <c r="D992" s="285"/>
      <c r="E992" s="285"/>
      <c r="F992" s="285"/>
      <c r="G992" s="285"/>
      <c r="H992" s="285"/>
      <c r="I992" s="285"/>
      <c r="J992" s="285"/>
      <c r="K992" s="285"/>
      <c r="L992" s="285"/>
      <c r="M992" s="285"/>
      <c r="N992" s="285"/>
      <c r="O992" s="285"/>
      <c r="P992" s="285"/>
      <c r="Q992" s="285"/>
      <c r="R992" s="285"/>
      <c r="S992" s="285"/>
      <c r="T992" s="285"/>
      <c r="U992" s="285"/>
      <c r="V992" s="285"/>
      <c r="W992" s="285"/>
      <c r="X992" s="285"/>
      <c r="Y992" s="285"/>
    </row>
    <row r="993" spans="1:25" ht="15.75" customHeight="1">
      <c r="A993" s="285"/>
      <c r="B993" s="285"/>
      <c r="C993" s="285"/>
      <c r="D993" s="285"/>
      <c r="E993" s="285"/>
      <c r="F993" s="285"/>
      <c r="G993" s="285"/>
      <c r="H993" s="285"/>
      <c r="I993" s="285"/>
      <c r="J993" s="285"/>
      <c r="K993" s="285"/>
      <c r="L993" s="285"/>
      <c r="M993" s="285"/>
      <c r="N993" s="285"/>
      <c r="O993" s="285"/>
      <c r="P993" s="285"/>
      <c r="Q993" s="285"/>
      <c r="R993" s="285"/>
      <c r="S993" s="285"/>
      <c r="T993" s="285"/>
      <c r="U993" s="285"/>
      <c r="V993" s="285"/>
      <c r="W993" s="285"/>
      <c r="X993" s="285"/>
      <c r="Y993" s="285"/>
    </row>
    <row r="994" spans="1:25" ht="15.75" customHeight="1">
      <c r="A994" s="285"/>
      <c r="B994" s="285"/>
      <c r="C994" s="285"/>
      <c r="D994" s="285"/>
      <c r="E994" s="285"/>
      <c r="F994" s="285"/>
      <c r="G994" s="285"/>
      <c r="H994" s="285"/>
      <c r="I994" s="285"/>
      <c r="J994" s="285"/>
      <c r="K994" s="285"/>
      <c r="L994" s="285"/>
      <c r="M994" s="285"/>
      <c r="N994" s="285"/>
      <c r="O994" s="285"/>
      <c r="P994" s="285"/>
      <c r="Q994" s="285"/>
      <c r="R994" s="285"/>
      <c r="S994" s="285"/>
      <c r="T994" s="285"/>
      <c r="U994" s="285"/>
      <c r="V994" s="285"/>
      <c r="W994" s="285"/>
      <c r="X994" s="285"/>
      <c r="Y994" s="285"/>
    </row>
    <row r="995" spans="1:25" ht="15.75" customHeight="1">
      <c r="A995" s="285"/>
      <c r="B995" s="285"/>
      <c r="C995" s="285"/>
      <c r="D995" s="285"/>
      <c r="E995" s="285"/>
      <c r="F995" s="285"/>
      <c r="G995" s="285"/>
      <c r="H995" s="285"/>
      <c r="I995" s="285"/>
      <c r="J995" s="285"/>
      <c r="K995" s="285"/>
      <c r="L995" s="285"/>
      <c r="M995" s="285"/>
      <c r="N995" s="285"/>
      <c r="O995" s="285"/>
      <c r="P995" s="285"/>
      <c r="Q995" s="285"/>
      <c r="R995" s="285"/>
      <c r="S995" s="285"/>
      <c r="T995" s="285"/>
      <c r="U995" s="285"/>
      <c r="V995" s="285"/>
      <c r="W995" s="285"/>
      <c r="X995" s="285"/>
      <c r="Y995" s="285"/>
    </row>
    <row r="996" spans="1:25" ht="15.75" customHeight="1">
      <c r="A996" s="285"/>
      <c r="B996" s="285"/>
      <c r="C996" s="285"/>
      <c r="D996" s="285"/>
      <c r="E996" s="285"/>
      <c r="F996" s="285"/>
      <c r="G996" s="285"/>
      <c r="H996" s="285"/>
      <c r="I996" s="285"/>
      <c r="J996" s="285"/>
      <c r="K996" s="285"/>
      <c r="L996" s="285"/>
      <c r="M996" s="285"/>
      <c r="N996" s="285"/>
      <c r="O996" s="285"/>
      <c r="P996" s="285"/>
      <c r="Q996" s="285"/>
      <c r="R996" s="285"/>
      <c r="S996" s="285"/>
      <c r="T996" s="285"/>
      <c r="U996" s="285"/>
      <c r="V996" s="285"/>
      <c r="W996" s="285"/>
      <c r="X996" s="285"/>
      <c r="Y996" s="285"/>
    </row>
    <row r="997" spans="1:25" ht="15.75" customHeight="1">
      <c r="A997" s="285"/>
      <c r="B997" s="285"/>
      <c r="C997" s="285"/>
      <c r="D997" s="285"/>
      <c r="E997" s="285"/>
      <c r="F997" s="285"/>
      <c r="G997" s="285"/>
      <c r="H997" s="285"/>
      <c r="I997" s="285"/>
      <c r="J997" s="285"/>
      <c r="K997" s="285"/>
      <c r="L997" s="285"/>
      <c r="M997" s="285"/>
      <c r="N997" s="285"/>
      <c r="O997" s="285"/>
      <c r="P997" s="285"/>
      <c r="Q997" s="285"/>
      <c r="R997" s="285"/>
      <c r="S997" s="285"/>
      <c r="T997" s="285"/>
      <c r="U997" s="285"/>
      <c r="V997" s="285"/>
      <c r="W997" s="285"/>
      <c r="X997" s="285"/>
      <c r="Y997" s="285"/>
    </row>
  </sheetData>
  <mergeCells count="10">
    <mergeCell ref="F13:G13"/>
    <mergeCell ref="F15:G15"/>
    <mergeCell ref="F14:G14"/>
    <mergeCell ref="F16:G16"/>
    <mergeCell ref="F18:G18"/>
    <mergeCell ref="B10:E10"/>
    <mergeCell ref="B11:E11"/>
    <mergeCell ref="A1:F1"/>
    <mergeCell ref="A2:G2"/>
    <mergeCell ref="A3:G3"/>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2D072-569F-4985-B0A0-853BDD7A6221}">
  <dimension ref="A1:AA1055"/>
  <sheetViews>
    <sheetView topLeftCell="A31" zoomScale="130" zoomScaleNormal="130" workbookViewId="0">
      <selection activeCell="A224" sqref="A224:XFD224"/>
    </sheetView>
  </sheetViews>
  <sheetFormatPr defaultColWidth="12.625" defaultRowHeight="15"/>
  <cols>
    <col min="1" max="1" width="3.375" style="359" customWidth="1"/>
    <col min="2" max="2" width="5.875" style="359" customWidth="1"/>
    <col min="3" max="3" width="43" style="359" customWidth="1"/>
    <col min="4" max="4" width="48.25" style="359" customWidth="1"/>
    <col min="5" max="5" width="20.25" style="359" customWidth="1"/>
    <col min="6" max="6" width="15.875" style="359" customWidth="1"/>
    <col min="7" max="8" width="9.125" style="359" customWidth="1"/>
    <col min="9" max="26" width="8" style="359" customWidth="1"/>
    <col min="27" max="27" width="14.375" style="359" customWidth="1"/>
    <col min="28" max="16384" width="12.625" style="359"/>
  </cols>
  <sheetData>
    <row r="1" spans="1:27" ht="15.75">
      <c r="A1" s="72"/>
      <c r="B1" s="72"/>
      <c r="C1" s="72"/>
      <c r="D1" s="72"/>
      <c r="E1" s="72"/>
      <c r="F1" s="72"/>
      <c r="G1" s="72"/>
      <c r="H1" s="72"/>
      <c r="I1" s="72"/>
      <c r="J1" s="72"/>
      <c r="K1" s="72"/>
      <c r="L1" s="72"/>
      <c r="M1" s="72"/>
      <c r="N1" s="72"/>
      <c r="O1" s="72"/>
      <c r="P1" s="72"/>
      <c r="Q1" s="72"/>
      <c r="R1" s="72"/>
      <c r="S1" s="72"/>
      <c r="T1" s="72"/>
      <c r="U1" s="72"/>
      <c r="V1" s="72"/>
      <c r="W1" s="72"/>
      <c r="X1" s="72"/>
      <c r="Y1" s="72"/>
      <c r="Z1" s="72"/>
      <c r="AA1" s="72"/>
    </row>
    <row r="2" spans="1:27" ht="18" customHeight="1">
      <c r="A2" s="72"/>
      <c r="B2" s="535" t="s">
        <v>1321</v>
      </c>
      <c r="C2" s="566"/>
      <c r="D2" s="566"/>
      <c r="E2" s="566"/>
      <c r="F2" s="566"/>
      <c r="G2" s="72"/>
      <c r="H2" s="72"/>
      <c r="I2" s="72"/>
      <c r="J2" s="72"/>
      <c r="K2" s="72"/>
      <c r="L2" s="72"/>
      <c r="M2" s="72"/>
      <c r="N2" s="72"/>
      <c r="O2" s="72"/>
      <c r="P2" s="72"/>
      <c r="Q2" s="72"/>
      <c r="R2" s="72"/>
      <c r="S2" s="72"/>
      <c r="T2" s="72"/>
      <c r="U2" s="72"/>
      <c r="V2" s="72"/>
      <c r="W2" s="72"/>
      <c r="X2" s="72"/>
      <c r="Y2" s="72"/>
      <c r="Z2" s="72"/>
      <c r="AA2" s="72"/>
    </row>
    <row r="3" spans="1:27" ht="16.5" customHeight="1">
      <c r="A3" s="72"/>
      <c r="B3" s="550" t="s">
        <v>1322</v>
      </c>
      <c r="C3" s="566"/>
      <c r="D3" s="566"/>
      <c r="E3" s="566"/>
      <c r="F3" s="566"/>
      <c r="G3" s="72"/>
      <c r="H3" s="72"/>
      <c r="I3" s="72"/>
      <c r="J3" s="72"/>
      <c r="K3" s="72"/>
      <c r="L3" s="72"/>
      <c r="M3" s="72"/>
      <c r="N3" s="72"/>
      <c r="O3" s="72"/>
      <c r="P3" s="72"/>
      <c r="Q3" s="72"/>
      <c r="R3" s="72"/>
      <c r="S3" s="72"/>
      <c r="T3" s="72"/>
      <c r="U3" s="72"/>
      <c r="V3" s="72"/>
      <c r="W3" s="72"/>
      <c r="X3" s="72"/>
      <c r="Y3" s="72"/>
      <c r="Z3" s="72"/>
      <c r="AA3" s="72"/>
    </row>
    <row r="4" spans="1:27" ht="21.75" customHeight="1">
      <c r="A4" s="92"/>
      <c r="B4" s="316" t="s">
        <v>6</v>
      </c>
      <c r="C4" s="316" t="s">
        <v>146</v>
      </c>
      <c r="D4" s="316"/>
      <c r="E4" s="316" t="s">
        <v>147</v>
      </c>
      <c r="F4" s="316" t="s">
        <v>4</v>
      </c>
      <c r="G4" s="92"/>
      <c r="H4" s="92"/>
      <c r="I4" s="92"/>
      <c r="J4" s="92"/>
      <c r="K4" s="92"/>
      <c r="L4" s="92"/>
      <c r="M4" s="92"/>
      <c r="N4" s="92"/>
      <c r="O4" s="92"/>
      <c r="P4" s="92"/>
      <c r="Q4" s="92"/>
      <c r="R4" s="92"/>
      <c r="S4" s="92"/>
      <c r="T4" s="92"/>
      <c r="U4" s="92"/>
      <c r="V4" s="92"/>
      <c r="W4" s="92"/>
      <c r="X4" s="92"/>
      <c r="Y4" s="92"/>
      <c r="Z4" s="92"/>
      <c r="AA4" s="114"/>
    </row>
    <row r="5" spans="1:27" ht="21" customHeight="1">
      <c r="A5" s="90"/>
      <c r="B5" s="326" t="s">
        <v>15</v>
      </c>
      <c r="C5" s="360" t="s">
        <v>2825</v>
      </c>
      <c r="D5" s="360"/>
      <c r="E5" s="319"/>
      <c r="F5" s="319"/>
      <c r="G5" s="90"/>
      <c r="H5" s="90"/>
      <c r="I5" s="90"/>
      <c r="J5" s="90"/>
      <c r="K5" s="90"/>
      <c r="L5" s="90"/>
      <c r="M5" s="90"/>
      <c r="N5" s="90"/>
      <c r="O5" s="90"/>
      <c r="P5" s="90"/>
      <c r="Q5" s="90"/>
      <c r="R5" s="90"/>
      <c r="S5" s="90"/>
      <c r="T5" s="90"/>
      <c r="U5" s="90"/>
      <c r="V5" s="90"/>
      <c r="W5" s="90"/>
      <c r="X5" s="90"/>
      <c r="Y5" s="90"/>
      <c r="Z5" s="90"/>
      <c r="AA5" s="114"/>
    </row>
    <row r="6" spans="1:27" ht="15.75" customHeight="1">
      <c r="A6" s="90"/>
      <c r="B6" s="361">
        <f>IF(E6="","",SUBTOTAL(3,$E$6:E6))</f>
        <v>1</v>
      </c>
      <c r="C6" s="325" t="s">
        <v>2499</v>
      </c>
      <c r="D6" s="325"/>
      <c r="E6" s="319" t="s">
        <v>148</v>
      </c>
      <c r="F6" s="319"/>
      <c r="G6" s="90"/>
      <c r="H6" s="90"/>
      <c r="I6" s="90"/>
      <c r="J6" s="90"/>
      <c r="K6" s="90"/>
      <c r="L6" s="90"/>
      <c r="M6" s="90"/>
      <c r="N6" s="90"/>
      <c r="O6" s="90"/>
      <c r="P6" s="90"/>
      <c r="Q6" s="90"/>
      <c r="R6" s="90"/>
      <c r="S6" s="90"/>
      <c r="T6" s="90"/>
      <c r="U6" s="90"/>
      <c r="V6" s="90"/>
      <c r="W6" s="90"/>
      <c r="X6" s="90"/>
      <c r="Y6" s="90"/>
      <c r="Z6" s="90"/>
      <c r="AA6" s="114"/>
    </row>
    <row r="7" spans="1:27" ht="15.75" customHeight="1">
      <c r="A7" s="90"/>
      <c r="B7" s="361">
        <f>IF(E7="","",SUBTOTAL(3,$E$6:E7))</f>
        <v>2</v>
      </c>
      <c r="C7" s="325" t="s">
        <v>2500</v>
      </c>
      <c r="D7" s="325"/>
      <c r="E7" s="319" t="s">
        <v>148</v>
      </c>
      <c r="F7" s="319"/>
      <c r="G7" s="90"/>
      <c r="H7" s="90"/>
      <c r="I7" s="90"/>
      <c r="J7" s="90"/>
      <c r="K7" s="90"/>
      <c r="L7" s="90"/>
      <c r="M7" s="90"/>
      <c r="N7" s="90"/>
      <c r="O7" s="90"/>
      <c r="P7" s="90"/>
      <c r="Q7" s="90"/>
      <c r="R7" s="90"/>
      <c r="S7" s="90"/>
      <c r="T7" s="90"/>
      <c r="U7" s="90"/>
      <c r="V7" s="90"/>
      <c r="W7" s="90"/>
      <c r="X7" s="90"/>
      <c r="Y7" s="90"/>
      <c r="Z7" s="90"/>
      <c r="AA7" s="114"/>
    </row>
    <row r="8" spans="1:27" ht="15.75" customHeight="1">
      <c r="A8" s="90"/>
      <c r="B8" s="361">
        <f>IF(E8="","",SUBTOTAL(3,$E$6:E8))</f>
        <v>3</v>
      </c>
      <c r="C8" s="325" t="s">
        <v>1363</v>
      </c>
      <c r="D8" s="325"/>
      <c r="E8" s="319" t="s">
        <v>148</v>
      </c>
      <c r="F8" s="319"/>
      <c r="G8" s="90"/>
      <c r="H8" s="90"/>
      <c r="I8" s="90"/>
      <c r="J8" s="90"/>
      <c r="K8" s="90"/>
      <c r="L8" s="90"/>
      <c r="M8" s="90"/>
      <c r="N8" s="90"/>
      <c r="O8" s="90"/>
      <c r="P8" s="90"/>
      <c r="Q8" s="90"/>
      <c r="R8" s="90"/>
      <c r="S8" s="90"/>
      <c r="T8" s="90"/>
      <c r="U8" s="90"/>
      <c r="V8" s="90"/>
      <c r="W8" s="90"/>
      <c r="X8" s="90"/>
      <c r="Y8" s="90"/>
      <c r="Z8" s="90"/>
      <c r="AA8" s="114"/>
    </row>
    <row r="9" spans="1:27" ht="15.75" customHeight="1">
      <c r="A9" s="90"/>
      <c r="B9" s="361">
        <f>IF(E9="","",SUBTOTAL(3,$E$6:E9))</f>
        <v>4</v>
      </c>
      <c r="C9" s="325" t="s">
        <v>2501</v>
      </c>
      <c r="D9" s="325"/>
      <c r="E9" s="319" t="s">
        <v>148</v>
      </c>
      <c r="F9" s="321"/>
      <c r="G9" s="90"/>
      <c r="H9" s="90"/>
      <c r="I9" s="90"/>
      <c r="J9" s="90"/>
      <c r="K9" s="90"/>
      <c r="L9" s="90"/>
      <c r="M9" s="90"/>
      <c r="N9" s="90"/>
      <c r="O9" s="90"/>
      <c r="P9" s="90"/>
      <c r="Q9" s="90"/>
      <c r="R9" s="90"/>
      <c r="S9" s="90"/>
      <c r="T9" s="90"/>
      <c r="U9" s="90"/>
      <c r="V9" s="90"/>
      <c r="W9" s="90"/>
      <c r="X9" s="90"/>
      <c r="Y9" s="90"/>
      <c r="Z9" s="90"/>
      <c r="AA9" s="114"/>
    </row>
    <row r="10" spans="1:27" ht="15.75">
      <c r="A10" s="90"/>
      <c r="B10" s="361">
        <f>IF(E10="","",SUBTOTAL(3,$E$6:E10))</f>
        <v>5</v>
      </c>
      <c r="C10" s="325" t="s">
        <v>2826</v>
      </c>
      <c r="D10" s="325"/>
      <c r="E10" s="319" t="s">
        <v>148</v>
      </c>
      <c r="F10" s="319"/>
      <c r="G10" s="90"/>
      <c r="H10" s="90"/>
      <c r="I10" s="90"/>
      <c r="J10" s="90"/>
      <c r="K10" s="90"/>
      <c r="L10" s="90"/>
      <c r="M10" s="90"/>
      <c r="N10" s="90"/>
      <c r="O10" s="90"/>
      <c r="P10" s="90"/>
      <c r="Q10" s="90"/>
      <c r="R10" s="90"/>
      <c r="S10" s="90"/>
      <c r="T10" s="90"/>
      <c r="U10" s="90"/>
      <c r="V10" s="90"/>
      <c r="W10" s="90"/>
      <c r="X10" s="90"/>
      <c r="Y10" s="90"/>
      <c r="Z10" s="90"/>
      <c r="AA10" s="114"/>
    </row>
    <row r="11" spans="1:27" ht="15.75" customHeight="1">
      <c r="A11" s="90"/>
      <c r="B11" s="361">
        <f>IF(E11="","",SUBTOTAL(3,$E$6:E11))</f>
        <v>6</v>
      </c>
      <c r="C11" s="325" t="s">
        <v>2502</v>
      </c>
      <c r="D11" s="325"/>
      <c r="E11" s="319" t="s">
        <v>148</v>
      </c>
      <c r="F11" s="319"/>
      <c r="G11" s="90"/>
      <c r="H11" s="72"/>
      <c r="I11" s="90"/>
      <c r="J11" s="90"/>
      <c r="K11" s="90"/>
      <c r="L11" s="90"/>
      <c r="M11" s="90"/>
      <c r="N11" s="90"/>
      <c r="O11" s="90"/>
      <c r="P11" s="90"/>
      <c r="Q11" s="90"/>
      <c r="R11" s="90"/>
      <c r="S11" s="90"/>
      <c r="T11" s="90"/>
      <c r="U11" s="90"/>
      <c r="V11" s="90"/>
      <c r="W11" s="90"/>
      <c r="X11" s="90"/>
      <c r="Y11" s="90"/>
      <c r="Z11" s="90"/>
      <c r="AA11" s="114"/>
    </row>
    <row r="12" spans="1:27" ht="22.15" customHeight="1">
      <c r="A12" s="90"/>
      <c r="B12" s="266" t="s">
        <v>17</v>
      </c>
      <c r="C12" s="360" t="s">
        <v>2827</v>
      </c>
      <c r="D12" s="360"/>
      <c r="E12" s="319"/>
      <c r="F12" s="319"/>
      <c r="G12" s="90"/>
      <c r="H12" s="72"/>
      <c r="I12" s="90"/>
      <c r="J12" s="90"/>
      <c r="K12" s="90"/>
      <c r="L12" s="90"/>
      <c r="M12" s="90"/>
      <c r="N12" s="90"/>
      <c r="O12" s="90"/>
      <c r="P12" s="90"/>
      <c r="Q12" s="90"/>
      <c r="R12" s="90"/>
      <c r="S12" s="90"/>
      <c r="T12" s="90"/>
      <c r="U12" s="90"/>
      <c r="V12" s="90"/>
      <c r="W12" s="90"/>
      <c r="X12" s="90"/>
      <c r="Y12" s="90"/>
      <c r="Z12" s="90"/>
      <c r="AA12" s="114"/>
    </row>
    <row r="13" spans="1:27" ht="31.5">
      <c r="A13" s="90"/>
      <c r="B13" s="361">
        <f>IF(E13="","",SUBTOTAL(3,$E$6:E13))</f>
        <v>7</v>
      </c>
      <c r="C13" s="325" t="s">
        <v>2828</v>
      </c>
      <c r="D13" s="325" t="s">
        <v>2829</v>
      </c>
      <c r="E13" s="319" t="s">
        <v>148</v>
      </c>
      <c r="F13" s="319"/>
      <c r="G13" s="90"/>
      <c r="H13" s="90"/>
      <c r="I13" s="90"/>
      <c r="J13" s="90"/>
      <c r="K13" s="90"/>
      <c r="L13" s="90"/>
      <c r="M13" s="90"/>
      <c r="N13" s="90"/>
      <c r="O13" s="90"/>
      <c r="P13" s="90"/>
      <c r="Q13" s="90"/>
      <c r="R13" s="90"/>
      <c r="S13" s="90"/>
      <c r="T13" s="90"/>
      <c r="U13" s="90"/>
      <c r="V13" s="90"/>
      <c r="W13" s="90"/>
      <c r="X13" s="90"/>
      <c r="Y13" s="90"/>
      <c r="Z13" s="90"/>
      <c r="AA13" s="114"/>
    </row>
    <row r="14" spans="1:27" ht="15.75">
      <c r="A14" s="90"/>
      <c r="B14" s="361"/>
      <c r="C14" s="362" t="s">
        <v>2830</v>
      </c>
      <c r="D14" s="325" t="s">
        <v>2831</v>
      </c>
      <c r="E14" s="319"/>
      <c r="F14" s="319"/>
      <c r="G14" s="90"/>
      <c r="H14" s="90"/>
      <c r="I14" s="90"/>
      <c r="J14" s="90"/>
      <c r="K14" s="90"/>
      <c r="L14" s="90"/>
      <c r="M14" s="90"/>
      <c r="N14" s="90"/>
      <c r="O14" s="90"/>
      <c r="P14" s="90"/>
      <c r="Q14" s="90"/>
      <c r="R14" s="90"/>
      <c r="S14" s="90"/>
      <c r="T14" s="90"/>
      <c r="U14" s="90"/>
      <c r="V14" s="90"/>
      <c r="W14" s="90"/>
      <c r="X14" s="90"/>
      <c r="Y14" s="90"/>
      <c r="Z14" s="90"/>
      <c r="AA14" s="114"/>
    </row>
    <row r="15" spans="1:27" ht="31.5">
      <c r="A15" s="90"/>
      <c r="B15" s="361">
        <f>IF(E15="","",SUBTOTAL(3,$E$6:E15))</f>
        <v>8</v>
      </c>
      <c r="C15" s="325" t="s">
        <v>2928</v>
      </c>
      <c r="D15" s="325"/>
      <c r="E15" s="319" t="s">
        <v>148</v>
      </c>
      <c r="F15" s="319"/>
      <c r="G15" s="90"/>
      <c r="H15" s="90"/>
      <c r="I15" s="90"/>
      <c r="J15" s="90"/>
      <c r="K15" s="90"/>
      <c r="L15" s="90"/>
      <c r="M15" s="90"/>
      <c r="N15" s="90"/>
      <c r="O15" s="90"/>
      <c r="P15" s="90"/>
      <c r="Q15" s="90"/>
      <c r="R15" s="90"/>
      <c r="S15" s="90"/>
      <c r="T15" s="90"/>
      <c r="U15" s="90"/>
      <c r="V15" s="90"/>
      <c r="W15" s="90"/>
      <c r="X15" s="90"/>
      <c r="Y15" s="90"/>
      <c r="Z15" s="90"/>
      <c r="AA15" s="114"/>
    </row>
    <row r="16" spans="1:27" ht="31.5">
      <c r="A16" s="90"/>
      <c r="B16" s="361"/>
      <c r="C16" s="362" t="s">
        <v>2832</v>
      </c>
      <c r="D16" s="362" t="s">
        <v>2833</v>
      </c>
      <c r="E16" s="319"/>
      <c r="F16" s="319"/>
      <c r="G16" s="90"/>
      <c r="H16" s="90"/>
      <c r="I16" s="90"/>
      <c r="J16" s="90"/>
      <c r="K16" s="90"/>
      <c r="L16" s="90"/>
      <c r="M16" s="90"/>
      <c r="N16" s="90"/>
      <c r="O16" s="90"/>
      <c r="P16" s="90"/>
      <c r="Q16" s="90"/>
      <c r="R16" s="90"/>
      <c r="S16" s="90"/>
      <c r="T16" s="90"/>
      <c r="U16" s="90"/>
      <c r="V16" s="90"/>
      <c r="W16" s="90"/>
      <c r="X16" s="90"/>
      <c r="Y16" s="90"/>
      <c r="Z16" s="90"/>
      <c r="AA16" s="114"/>
    </row>
    <row r="17" spans="1:27" ht="15.75" customHeight="1">
      <c r="A17" s="90"/>
      <c r="B17" s="361">
        <f>IF(E17="","",SUBTOTAL(3,$E$6:E17))</f>
        <v>9</v>
      </c>
      <c r="C17" s="363" t="s">
        <v>2504</v>
      </c>
      <c r="D17" s="567" t="s">
        <v>2834</v>
      </c>
      <c r="E17" s="319" t="s">
        <v>148</v>
      </c>
      <c r="F17" s="319"/>
      <c r="G17" s="90"/>
      <c r="H17" s="90"/>
      <c r="I17" s="90"/>
      <c r="J17" s="90"/>
      <c r="K17" s="90"/>
      <c r="L17" s="90"/>
      <c r="M17" s="90"/>
      <c r="N17" s="90"/>
      <c r="O17" s="90"/>
      <c r="P17" s="90"/>
      <c r="Q17" s="90"/>
      <c r="R17" s="90"/>
      <c r="S17" s="90"/>
      <c r="T17" s="90"/>
      <c r="U17" s="90"/>
      <c r="V17" s="90"/>
      <c r="W17" s="90"/>
      <c r="X17" s="90"/>
      <c r="Y17" s="90"/>
      <c r="Z17" s="90"/>
      <c r="AA17" s="114"/>
    </row>
    <row r="18" spans="1:27" ht="15.75" customHeight="1">
      <c r="A18" s="90"/>
      <c r="B18" s="361">
        <f>IF(E18="","",SUBTOTAL(3,$E$6:E18))</f>
        <v>10</v>
      </c>
      <c r="C18" s="363" t="s">
        <v>2505</v>
      </c>
      <c r="D18" s="568"/>
      <c r="E18" s="319" t="s">
        <v>148</v>
      </c>
      <c r="F18" s="319"/>
      <c r="G18" s="90"/>
      <c r="H18" s="90"/>
      <c r="I18" s="90"/>
      <c r="J18" s="90"/>
      <c r="K18" s="90"/>
      <c r="L18" s="90"/>
      <c r="M18" s="90"/>
      <c r="N18" s="90"/>
      <c r="O18" s="90"/>
      <c r="P18" s="90"/>
      <c r="Q18" s="90"/>
      <c r="R18" s="90"/>
      <c r="S18" s="90"/>
      <c r="T18" s="90"/>
      <c r="U18" s="90"/>
      <c r="V18" s="90"/>
      <c r="W18" s="90"/>
      <c r="X18" s="90"/>
      <c r="Y18" s="90"/>
      <c r="Z18" s="90"/>
      <c r="AA18" s="114"/>
    </row>
    <row r="19" spans="1:27" ht="20.25" customHeight="1">
      <c r="A19" s="90"/>
      <c r="B19" s="361">
        <f>IF(E19="","",SUBTOTAL(3,$E$6:E19))</f>
        <v>11</v>
      </c>
      <c r="C19" s="325" t="s">
        <v>2506</v>
      </c>
      <c r="D19" s="325"/>
      <c r="E19" s="319" t="s">
        <v>148</v>
      </c>
      <c r="F19" s="319"/>
      <c r="G19" s="90"/>
      <c r="H19" s="90"/>
      <c r="I19" s="90"/>
      <c r="J19" s="90"/>
      <c r="K19" s="90"/>
      <c r="L19" s="90"/>
      <c r="M19" s="90"/>
      <c r="N19" s="90"/>
      <c r="O19" s="90"/>
      <c r="P19" s="90"/>
      <c r="Q19" s="90"/>
      <c r="R19" s="90"/>
      <c r="S19" s="90"/>
      <c r="T19" s="90"/>
      <c r="U19" s="90"/>
      <c r="V19" s="90"/>
      <c r="W19" s="90"/>
      <c r="X19" s="90"/>
      <c r="Y19" s="90"/>
      <c r="Z19" s="90"/>
      <c r="AA19" s="114"/>
    </row>
    <row r="20" spans="1:27" ht="20.25" customHeight="1">
      <c r="A20" s="90"/>
      <c r="B20" s="361"/>
      <c r="C20" s="360" t="s">
        <v>2855</v>
      </c>
      <c r="D20" s="325"/>
      <c r="E20" s="319"/>
      <c r="F20" s="319"/>
      <c r="G20" s="90"/>
      <c r="H20" s="90"/>
      <c r="I20" s="90"/>
      <c r="J20" s="90"/>
      <c r="K20" s="90"/>
      <c r="L20" s="90"/>
      <c r="M20" s="90"/>
      <c r="N20" s="90"/>
      <c r="O20" s="90"/>
      <c r="P20" s="90"/>
      <c r="Q20" s="90"/>
      <c r="R20" s="90"/>
      <c r="S20" s="90"/>
      <c r="T20" s="90"/>
      <c r="U20" s="90"/>
      <c r="V20" s="90"/>
      <c r="W20" s="90"/>
      <c r="X20" s="90"/>
      <c r="Y20" s="90"/>
      <c r="Z20" s="90"/>
      <c r="AA20" s="114"/>
    </row>
    <row r="21" spans="1:27" ht="15.75" customHeight="1">
      <c r="A21" s="90"/>
      <c r="B21" s="361">
        <f>IF(E21="","",SUBTOTAL(3,$E$6:E21))</f>
        <v>12</v>
      </c>
      <c r="C21" s="363" t="s">
        <v>2837</v>
      </c>
      <c r="D21" s="325"/>
      <c r="E21" s="319" t="s">
        <v>148</v>
      </c>
      <c r="F21" s="319"/>
      <c r="G21" s="90"/>
      <c r="H21" s="90"/>
      <c r="I21" s="90"/>
      <c r="J21" s="90"/>
      <c r="K21" s="90"/>
      <c r="L21" s="90"/>
      <c r="M21" s="90"/>
      <c r="N21" s="90"/>
      <c r="O21" s="90"/>
      <c r="P21" s="90"/>
      <c r="Q21" s="90"/>
      <c r="R21" s="90"/>
      <c r="S21" s="90"/>
      <c r="T21" s="90"/>
      <c r="U21" s="90"/>
      <c r="V21" s="90"/>
      <c r="W21" s="90"/>
      <c r="X21" s="90"/>
      <c r="Y21" s="90"/>
      <c r="Z21" s="90"/>
      <c r="AA21" s="114"/>
    </row>
    <row r="22" spans="1:27" ht="15.75" customHeight="1">
      <c r="A22" s="90"/>
      <c r="B22" s="361">
        <f>IF(E22="","",SUBTOTAL(3,$E$6:E22))</f>
        <v>13</v>
      </c>
      <c r="C22" s="363" t="s">
        <v>2836</v>
      </c>
      <c r="D22" s="325"/>
      <c r="E22" s="319" t="s">
        <v>148</v>
      </c>
      <c r="F22" s="319"/>
      <c r="G22" s="90"/>
      <c r="H22" s="90"/>
      <c r="I22" s="90"/>
      <c r="J22" s="90"/>
      <c r="K22" s="90"/>
      <c r="L22" s="90"/>
      <c r="M22" s="90"/>
      <c r="N22" s="90"/>
      <c r="O22" s="90"/>
      <c r="P22" s="90"/>
      <c r="Q22" s="90"/>
      <c r="R22" s="90"/>
      <c r="S22" s="90"/>
      <c r="T22" s="90"/>
      <c r="U22" s="90"/>
      <c r="V22" s="90"/>
      <c r="W22" s="90"/>
      <c r="X22" s="90"/>
      <c r="Y22" s="90"/>
      <c r="Z22" s="90"/>
      <c r="AA22" s="114"/>
    </row>
    <row r="23" spans="1:27" ht="15.75" customHeight="1">
      <c r="A23" s="90"/>
      <c r="B23" s="361"/>
      <c r="C23" s="364" t="s">
        <v>2848</v>
      </c>
      <c r="D23" s="325"/>
      <c r="E23" s="319"/>
      <c r="F23" s="319"/>
      <c r="G23" s="90"/>
      <c r="H23" s="90"/>
      <c r="I23" s="90"/>
      <c r="J23" s="90"/>
      <c r="K23" s="90"/>
      <c r="L23" s="90"/>
      <c r="M23" s="90"/>
      <c r="N23" s="90"/>
      <c r="O23" s="90"/>
      <c r="P23" s="90"/>
      <c r="Q23" s="90"/>
      <c r="R23" s="90"/>
      <c r="S23" s="90"/>
      <c r="T23" s="90"/>
      <c r="U23" s="90"/>
      <c r="V23" s="90"/>
      <c r="W23" s="90"/>
      <c r="X23" s="90"/>
      <c r="Y23" s="90"/>
      <c r="Z23" s="90"/>
      <c r="AA23" s="114"/>
    </row>
    <row r="24" spans="1:27" ht="63">
      <c r="A24" s="90"/>
      <c r="B24" s="361"/>
      <c r="C24" s="362" t="s">
        <v>2849</v>
      </c>
      <c r="D24" s="362" t="s">
        <v>2851</v>
      </c>
      <c r="E24" s="319"/>
      <c r="F24" s="319"/>
      <c r="G24" s="90"/>
      <c r="H24" s="90"/>
      <c r="I24" s="90"/>
      <c r="J24" s="90"/>
      <c r="K24" s="90"/>
      <c r="L24" s="90"/>
      <c r="M24" s="90"/>
      <c r="N24" s="90"/>
      <c r="O24" s="90"/>
      <c r="P24" s="90"/>
      <c r="Q24" s="90"/>
      <c r="R24" s="90"/>
      <c r="S24" s="90"/>
      <c r="T24" s="90"/>
      <c r="U24" s="90"/>
      <c r="V24" s="90"/>
      <c r="W24" s="90"/>
      <c r="X24" s="90"/>
      <c r="Y24" s="90"/>
      <c r="Z24" s="90"/>
      <c r="AA24" s="114"/>
    </row>
    <row r="25" spans="1:27" ht="47.25">
      <c r="A25" s="90"/>
      <c r="B25" s="361"/>
      <c r="C25" s="362" t="s">
        <v>2850</v>
      </c>
      <c r="D25" s="362" t="s">
        <v>2852</v>
      </c>
      <c r="E25" s="319"/>
      <c r="F25" s="319"/>
      <c r="G25" s="90"/>
      <c r="H25" s="90"/>
      <c r="I25" s="90"/>
      <c r="J25" s="90"/>
      <c r="K25" s="90"/>
      <c r="L25" s="90"/>
      <c r="M25" s="90"/>
      <c r="N25" s="90"/>
      <c r="O25" s="90"/>
      <c r="P25" s="90"/>
      <c r="Q25" s="90"/>
      <c r="R25" s="90"/>
      <c r="S25" s="90"/>
      <c r="T25" s="90"/>
      <c r="U25" s="90"/>
      <c r="V25" s="90"/>
      <c r="W25" s="90"/>
      <c r="X25" s="90"/>
      <c r="Y25" s="90"/>
      <c r="Z25" s="90"/>
      <c r="AA25" s="114"/>
    </row>
    <row r="26" spans="1:27" ht="31.5">
      <c r="A26" s="90"/>
      <c r="B26" s="361"/>
      <c r="C26" s="362" t="s">
        <v>2853</v>
      </c>
      <c r="D26" s="362" t="s">
        <v>2854</v>
      </c>
      <c r="E26" s="319"/>
      <c r="F26" s="319"/>
      <c r="G26" s="90"/>
      <c r="H26" s="90"/>
      <c r="I26" s="90"/>
      <c r="J26" s="90"/>
      <c r="K26" s="90"/>
      <c r="L26" s="90"/>
      <c r="M26" s="90"/>
      <c r="N26" s="90"/>
      <c r="O26" s="90"/>
      <c r="P26" s="90"/>
      <c r="Q26" s="90"/>
      <c r="R26" s="90"/>
      <c r="S26" s="90"/>
      <c r="T26" s="90"/>
      <c r="U26" s="90"/>
      <c r="V26" s="90"/>
      <c r="W26" s="90"/>
      <c r="X26" s="90"/>
      <c r="Y26" s="90"/>
      <c r="Z26" s="90"/>
      <c r="AA26" s="114"/>
    </row>
    <row r="27" spans="1:27" ht="31.5">
      <c r="A27" s="90"/>
      <c r="B27" s="361"/>
      <c r="C27" s="362" t="s">
        <v>2859</v>
      </c>
      <c r="D27" s="362" t="s">
        <v>2858</v>
      </c>
      <c r="E27" s="319"/>
      <c r="F27" s="319"/>
      <c r="G27" s="90"/>
      <c r="H27" s="90"/>
      <c r="I27" s="90"/>
      <c r="J27" s="90"/>
      <c r="K27" s="90"/>
      <c r="L27" s="90"/>
      <c r="M27" s="90"/>
      <c r="N27" s="90"/>
      <c r="O27" s="90"/>
      <c r="P27" s="90"/>
      <c r="Q27" s="90"/>
      <c r="R27" s="90"/>
      <c r="S27" s="90"/>
      <c r="T27" s="90"/>
      <c r="U27" s="90"/>
      <c r="V27" s="90"/>
      <c r="W27" s="90"/>
      <c r="X27" s="90"/>
      <c r="Y27" s="90"/>
      <c r="Z27" s="90"/>
      <c r="AA27" s="114"/>
    </row>
    <row r="28" spans="1:27" ht="24" customHeight="1">
      <c r="A28" s="90"/>
      <c r="B28" s="361"/>
      <c r="C28" s="362" t="s">
        <v>2856</v>
      </c>
      <c r="D28" s="362" t="s">
        <v>2857</v>
      </c>
      <c r="E28" s="319"/>
      <c r="F28" s="319"/>
      <c r="G28" s="90"/>
      <c r="H28" s="90"/>
      <c r="I28" s="90"/>
      <c r="J28" s="90"/>
      <c r="K28" s="90"/>
      <c r="L28" s="90"/>
      <c r="M28" s="90"/>
      <c r="N28" s="90"/>
      <c r="O28" s="90"/>
      <c r="P28" s="90"/>
      <c r="Q28" s="90"/>
      <c r="R28" s="90"/>
      <c r="S28" s="90"/>
      <c r="T28" s="90"/>
      <c r="U28" s="90"/>
      <c r="V28" s="90"/>
      <c r="W28" s="90"/>
      <c r="X28" s="90"/>
      <c r="Y28" s="90"/>
      <c r="Z28" s="90"/>
      <c r="AA28" s="114"/>
    </row>
    <row r="29" spans="1:27" ht="15.75" customHeight="1">
      <c r="A29" s="90"/>
      <c r="B29" s="361"/>
      <c r="C29" s="362"/>
      <c r="D29" s="325"/>
      <c r="E29" s="319"/>
      <c r="F29" s="319"/>
      <c r="G29" s="90"/>
      <c r="H29" s="90"/>
      <c r="I29" s="90"/>
      <c r="J29" s="90"/>
      <c r="K29" s="90"/>
      <c r="L29" s="90"/>
      <c r="M29" s="90"/>
      <c r="N29" s="90"/>
      <c r="O29" s="90"/>
      <c r="P29" s="90"/>
      <c r="Q29" s="90"/>
      <c r="R29" s="90"/>
      <c r="S29" s="90"/>
      <c r="T29" s="90"/>
      <c r="U29" s="90"/>
      <c r="V29" s="90"/>
      <c r="W29" s="90"/>
      <c r="X29" s="90"/>
      <c r="Y29" s="90"/>
      <c r="Z29" s="90"/>
      <c r="AA29" s="114"/>
    </row>
    <row r="30" spans="1:27" ht="17.45" customHeight="1">
      <c r="A30" s="90"/>
      <c r="B30" s="361"/>
      <c r="C30" s="360" t="s">
        <v>2838</v>
      </c>
      <c r="D30" s="325"/>
      <c r="E30" s="319"/>
      <c r="F30" s="319"/>
      <c r="G30" s="90"/>
      <c r="H30" s="90"/>
      <c r="I30" s="90"/>
      <c r="J30" s="90"/>
      <c r="K30" s="90"/>
      <c r="L30" s="90"/>
      <c r="M30" s="90"/>
      <c r="N30" s="90"/>
      <c r="O30" s="90"/>
      <c r="P30" s="90"/>
      <c r="Q30" s="90"/>
      <c r="R30" s="90"/>
      <c r="S30" s="90"/>
      <c r="T30" s="90"/>
      <c r="U30" s="90"/>
      <c r="V30" s="90"/>
      <c r="W30" s="90"/>
      <c r="X30" s="90"/>
      <c r="Y30" s="90"/>
      <c r="Z30" s="90"/>
      <c r="AA30" s="114"/>
    </row>
    <row r="31" spans="1:27" ht="15.75" customHeight="1">
      <c r="A31" s="90"/>
      <c r="B31" s="361">
        <f>IF(E31="","",SUBTOTAL(3,$E$6:E31))</f>
        <v>14</v>
      </c>
      <c r="C31" s="325" t="s">
        <v>236</v>
      </c>
      <c r="D31" s="325"/>
      <c r="E31" s="319" t="s">
        <v>148</v>
      </c>
      <c r="F31" s="319"/>
      <c r="G31" s="90"/>
      <c r="H31" s="90"/>
      <c r="I31" s="90"/>
      <c r="J31" s="90"/>
      <c r="K31" s="90"/>
      <c r="L31" s="90"/>
      <c r="M31" s="90"/>
      <c r="N31" s="90"/>
      <c r="O31" s="90"/>
      <c r="P31" s="90"/>
      <c r="Q31" s="90"/>
      <c r="R31" s="90"/>
      <c r="S31" s="90"/>
      <c r="T31" s="90"/>
      <c r="U31" s="90"/>
      <c r="V31" s="90"/>
      <c r="W31" s="90"/>
      <c r="X31" s="90"/>
      <c r="Y31" s="90"/>
      <c r="Z31" s="90"/>
      <c r="AA31" s="114"/>
    </row>
    <row r="32" spans="1:27" ht="15.75" customHeight="1">
      <c r="A32" s="90"/>
      <c r="B32" s="361">
        <f>IF(E32="","",SUBTOTAL(3,$E$6:E32))</f>
        <v>15</v>
      </c>
      <c r="C32" s="325" t="s">
        <v>155</v>
      </c>
      <c r="D32" s="365" t="s">
        <v>2835</v>
      </c>
      <c r="E32" s="319" t="s">
        <v>148</v>
      </c>
      <c r="F32" s="319"/>
      <c r="G32" s="90"/>
      <c r="H32" s="90"/>
      <c r="I32" s="90"/>
      <c r="J32" s="90"/>
      <c r="K32" s="90"/>
      <c r="L32" s="90"/>
      <c r="M32" s="90"/>
      <c r="N32" s="90"/>
      <c r="O32" s="90"/>
      <c r="P32" s="90"/>
      <c r="Q32" s="90"/>
      <c r="R32" s="90"/>
      <c r="S32" s="90"/>
      <c r="T32" s="90"/>
      <c r="U32" s="90"/>
      <c r="V32" s="90"/>
      <c r="W32" s="90"/>
      <c r="X32" s="90"/>
      <c r="Y32" s="90"/>
      <c r="Z32" s="90"/>
      <c r="AA32" s="114"/>
    </row>
    <row r="33" spans="1:27" ht="15.75" customHeight="1">
      <c r="A33" s="90"/>
      <c r="B33" s="361">
        <f>IF(E33="","",SUBTOTAL(3,$E$6:E33))</f>
        <v>16</v>
      </c>
      <c r="C33" s="325" t="s">
        <v>156</v>
      </c>
      <c r="D33" s="325"/>
      <c r="E33" s="319" t="s">
        <v>148</v>
      </c>
      <c r="F33" s="319"/>
      <c r="G33" s="90"/>
      <c r="H33" s="90"/>
      <c r="I33" s="90"/>
      <c r="J33" s="90"/>
      <c r="K33" s="90"/>
      <c r="L33" s="90"/>
      <c r="M33" s="90"/>
      <c r="N33" s="90"/>
      <c r="O33" s="90"/>
      <c r="P33" s="90"/>
      <c r="Q33" s="90"/>
      <c r="R33" s="90"/>
      <c r="S33" s="90"/>
      <c r="T33" s="90"/>
      <c r="U33" s="90"/>
      <c r="V33" s="90"/>
      <c r="W33" s="90"/>
      <c r="X33" s="90"/>
      <c r="Y33" s="90"/>
      <c r="Z33" s="90"/>
      <c r="AA33" s="114"/>
    </row>
    <row r="34" spans="1:27" ht="15.75" customHeight="1">
      <c r="A34" s="90"/>
      <c r="B34" s="361">
        <f>IF(E34="","",SUBTOTAL(3,$E$6:E34))</f>
        <v>17</v>
      </c>
      <c r="C34" s="363" t="s">
        <v>254</v>
      </c>
      <c r="D34" s="325"/>
      <c r="E34" s="319" t="s">
        <v>148</v>
      </c>
      <c r="F34" s="319"/>
      <c r="G34" s="90"/>
      <c r="H34" s="90"/>
      <c r="I34" s="90"/>
      <c r="J34" s="90"/>
      <c r="K34" s="90"/>
      <c r="L34" s="90"/>
      <c r="M34" s="90"/>
      <c r="N34" s="90"/>
      <c r="O34" s="90"/>
      <c r="P34" s="90"/>
      <c r="Q34" s="90"/>
      <c r="R34" s="90"/>
      <c r="S34" s="90"/>
      <c r="T34" s="90"/>
      <c r="U34" s="90"/>
      <c r="V34" s="90"/>
      <c r="W34" s="90"/>
      <c r="X34" s="90"/>
      <c r="Y34" s="90"/>
      <c r="Z34" s="90"/>
      <c r="AA34" s="114"/>
    </row>
    <row r="35" spans="1:27" ht="15.75" customHeight="1">
      <c r="A35" s="90"/>
      <c r="B35" s="361"/>
      <c r="C35" s="362" t="s">
        <v>2840</v>
      </c>
      <c r="D35" s="365" t="s">
        <v>2841</v>
      </c>
      <c r="E35" s="319"/>
      <c r="F35" s="319"/>
      <c r="G35" s="90"/>
      <c r="H35" s="90"/>
      <c r="I35" s="90"/>
      <c r="J35" s="90"/>
      <c r="K35" s="90"/>
      <c r="L35" s="90"/>
      <c r="M35" s="90"/>
      <c r="N35" s="90"/>
      <c r="O35" s="90"/>
      <c r="P35" s="90"/>
      <c r="Q35" s="90"/>
      <c r="R35" s="90"/>
      <c r="S35" s="90"/>
      <c r="T35" s="90"/>
      <c r="U35" s="90"/>
      <c r="V35" s="90"/>
      <c r="W35" s="90"/>
      <c r="X35" s="90"/>
      <c r="Y35" s="90"/>
      <c r="Z35" s="90"/>
      <c r="AA35" s="114"/>
    </row>
    <row r="36" spans="1:27" ht="78.75">
      <c r="A36" s="90"/>
      <c r="B36" s="361"/>
      <c r="C36" s="362" t="s">
        <v>2839</v>
      </c>
      <c r="D36" s="365" t="s">
        <v>2844</v>
      </c>
      <c r="E36" s="319"/>
      <c r="F36" s="319"/>
      <c r="G36" s="90"/>
      <c r="H36" s="90"/>
      <c r="I36" s="90"/>
      <c r="J36" s="90"/>
      <c r="K36" s="90"/>
      <c r="L36" s="90"/>
      <c r="M36" s="90"/>
      <c r="N36" s="90"/>
      <c r="O36" s="90"/>
      <c r="P36" s="90"/>
      <c r="Q36" s="90"/>
      <c r="R36" s="90"/>
      <c r="S36" s="90"/>
      <c r="T36" s="90"/>
      <c r="U36" s="90"/>
      <c r="V36" s="90"/>
      <c r="W36" s="90"/>
      <c r="X36" s="90"/>
      <c r="Y36" s="90"/>
      <c r="Z36" s="90"/>
      <c r="AA36" s="114"/>
    </row>
    <row r="37" spans="1:27" ht="31.5">
      <c r="A37" s="90"/>
      <c r="B37" s="361"/>
      <c r="C37" s="362" t="s">
        <v>2842</v>
      </c>
      <c r="D37" s="365" t="s">
        <v>2843</v>
      </c>
      <c r="E37" s="319"/>
      <c r="F37" s="319"/>
      <c r="G37" s="90"/>
      <c r="H37" s="90"/>
      <c r="I37" s="90"/>
      <c r="J37" s="90"/>
      <c r="K37" s="90"/>
      <c r="L37" s="90"/>
      <c r="M37" s="90"/>
      <c r="N37" s="90"/>
      <c r="O37" s="90"/>
      <c r="P37" s="90"/>
      <c r="Q37" s="90"/>
      <c r="R37" s="90"/>
      <c r="S37" s="90"/>
      <c r="T37" s="90"/>
      <c r="U37" s="90"/>
      <c r="V37" s="90"/>
      <c r="W37" s="90"/>
      <c r="X37" s="90"/>
      <c r="Y37" s="90"/>
      <c r="Z37" s="90"/>
      <c r="AA37" s="114"/>
    </row>
    <row r="38" spans="1:27" ht="15.75">
      <c r="A38" s="90"/>
      <c r="B38" s="361"/>
      <c r="C38" s="362" t="s">
        <v>2847</v>
      </c>
      <c r="D38" s="365"/>
      <c r="E38" s="319"/>
      <c r="F38" s="319"/>
      <c r="G38" s="90"/>
      <c r="H38" s="90"/>
      <c r="I38" s="90"/>
      <c r="J38" s="90"/>
      <c r="K38" s="90"/>
      <c r="L38" s="90"/>
      <c r="M38" s="90"/>
      <c r="N38" s="90"/>
      <c r="O38" s="90"/>
      <c r="P38" s="90"/>
      <c r="Q38" s="90"/>
      <c r="R38" s="90"/>
      <c r="S38" s="90"/>
      <c r="T38" s="90"/>
      <c r="U38" s="90"/>
      <c r="V38" s="90"/>
      <c r="W38" s="90"/>
      <c r="X38" s="90"/>
      <c r="Y38" s="90"/>
      <c r="Z38" s="90"/>
      <c r="AA38" s="114"/>
    </row>
    <row r="39" spans="1:27" ht="15.75">
      <c r="A39" s="90"/>
      <c r="B39" s="361"/>
      <c r="C39" s="362" t="s">
        <v>2845</v>
      </c>
      <c r="D39" s="365" t="s">
        <v>2846</v>
      </c>
      <c r="E39" s="319"/>
      <c r="F39" s="319"/>
      <c r="G39" s="90"/>
      <c r="H39" s="90"/>
      <c r="I39" s="90"/>
      <c r="J39" s="90"/>
      <c r="K39" s="90"/>
      <c r="L39" s="90"/>
      <c r="M39" s="90"/>
      <c r="N39" s="90"/>
      <c r="O39" s="90"/>
      <c r="P39" s="90"/>
      <c r="Q39" s="90"/>
      <c r="R39" s="90"/>
      <c r="S39" s="90"/>
      <c r="T39" s="90"/>
      <c r="U39" s="90"/>
      <c r="V39" s="90"/>
      <c r="W39" s="90"/>
      <c r="X39" s="90"/>
      <c r="Y39" s="90"/>
      <c r="Z39" s="90"/>
      <c r="AA39" s="114"/>
    </row>
    <row r="40" spans="1:27" ht="15.75" customHeight="1">
      <c r="A40" s="90"/>
      <c r="B40" s="366" t="s">
        <v>17</v>
      </c>
      <c r="C40" s="360" t="s">
        <v>2507</v>
      </c>
      <c r="D40" s="360"/>
      <c r="E40" s="319"/>
      <c r="F40" s="319"/>
      <c r="G40" s="90"/>
      <c r="H40" s="90"/>
      <c r="I40" s="90"/>
      <c r="J40" s="90"/>
      <c r="K40" s="90"/>
      <c r="L40" s="90"/>
      <c r="M40" s="90"/>
      <c r="N40" s="90"/>
      <c r="O40" s="90"/>
      <c r="P40" s="90"/>
      <c r="Q40" s="90"/>
      <c r="R40" s="90"/>
      <c r="S40" s="90"/>
      <c r="T40" s="90"/>
      <c r="U40" s="90"/>
      <c r="V40" s="90"/>
      <c r="W40" s="90"/>
      <c r="X40" s="90"/>
      <c r="Y40" s="90"/>
      <c r="Z40" s="90"/>
      <c r="AA40" s="114"/>
    </row>
    <row r="41" spans="1:27" ht="15.75" customHeight="1">
      <c r="A41" s="90"/>
      <c r="B41" s="367"/>
      <c r="C41" s="360" t="s">
        <v>2515</v>
      </c>
      <c r="D41" s="360"/>
      <c r="E41" s="319"/>
      <c r="F41" s="319"/>
      <c r="G41" s="90"/>
      <c r="H41" s="90"/>
      <c r="I41" s="90"/>
      <c r="J41" s="90"/>
      <c r="K41" s="90"/>
      <c r="L41" s="90"/>
      <c r="M41" s="90"/>
      <c r="N41" s="90"/>
      <c r="O41" s="90"/>
      <c r="P41" s="90"/>
      <c r="Q41" s="90"/>
      <c r="R41" s="90"/>
      <c r="S41" s="90"/>
      <c r="T41" s="90"/>
      <c r="U41" s="90"/>
      <c r="V41" s="90"/>
      <c r="W41" s="90"/>
      <c r="X41" s="90"/>
      <c r="Y41" s="90"/>
      <c r="Z41" s="90"/>
      <c r="AA41" s="114"/>
    </row>
    <row r="42" spans="1:27" ht="15.75" customHeight="1">
      <c r="A42" s="90"/>
      <c r="B42" s="361">
        <f>IF(E42="","",SUBTOTAL(3,$E$6:E42))</f>
        <v>18</v>
      </c>
      <c r="C42" s="325" t="s">
        <v>2508</v>
      </c>
      <c r="D42" s="325"/>
      <c r="E42" s="319" t="s">
        <v>148</v>
      </c>
      <c r="F42" s="319"/>
      <c r="G42" s="90"/>
      <c r="H42" s="90"/>
      <c r="I42" s="90"/>
      <c r="J42" s="90"/>
      <c r="K42" s="90"/>
      <c r="L42" s="90"/>
      <c r="M42" s="90"/>
      <c r="N42" s="90"/>
      <c r="O42" s="90"/>
      <c r="P42" s="90"/>
      <c r="Q42" s="90"/>
      <c r="R42" s="90"/>
      <c r="S42" s="90"/>
      <c r="T42" s="90"/>
      <c r="U42" s="90"/>
      <c r="V42" s="90"/>
      <c r="W42" s="90"/>
      <c r="X42" s="90"/>
      <c r="Y42" s="90"/>
      <c r="Z42" s="90"/>
      <c r="AA42" s="114"/>
    </row>
    <row r="43" spans="1:27" ht="15.75" customHeight="1">
      <c r="A43" s="90"/>
      <c r="B43" s="361">
        <f>IF(E43="","",SUBTOTAL(3,$E$6:E43))</f>
        <v>19</v>
      </c>
      <c r="C43" s="325" t="s">
        <v>2509</v>
      </c>
      <c r="D43" s="325"/>
      <c r="E43" s="319" t="s">
        <v>148</v>
      </c>
      <c r="F43" s="319"/>
      <c r="G43" s="90"/>
      <c r="H43" s="90"/>
      <c r="I43" s="90"/>
      <c r="J43" s="90"/>
      <c r="K43" s="90"/>
      <c r="L43" s="90"/>
      <c r="M43" s="90"/>
      <c r="N43" s="90"/>
      <c r="O43" s="90"/>
      <c r="P43" s="90"/>
      <c r="Q43" s="90"/>
      <c r="R43" s="90"/>
      <c r="S43" s="90"/>
      <c r="T43" s="90"/>
      <c r="U43" s="90"/>
      <c r="V43" s="90"/>
      <c r="W43" s="90"/>
      <c r="X43" s="90"/>
      <c r="Y43" s="90"/>
      <c r="Z43" s="90"/>
      <c r="AA43" s="114"/>
    </row>
    <row r="44" spans="1:27" ht="15.75" customHeight="1">
      <c r="A44" s="90"/>
      <c r="B44" s="361">
        <f>IF(E44="","",SUBTOTAL(3,$E$6:E44))</f>
        <v>20</v>
      </c>
      <c r="C44" s="325" t="s">
        <v>2510</v>
      </c>
      <c r="D44" s="325"/>
      <c r="E44" s="319" t="s">
        <v>148</v>
      </c>
      <c r="F44" s="319"/>
      <c r="G44" s="90"/>
      <c r="H44" s="90"/>
      <c r="I44" s="90"/>
      <c r="J44" s="90"/>
      <c r="K44" s="90"/>
      <c r="L44" s="90"/>
      <c r="M44" s="90"/>
      <c r="N44" s="90"/>
      <c r="O44" s="90"/>
      <c r="P44" s="90"/>
      <c r="Q44" s="90"/>
      <c r="R44" s="90"/>
      <c r="S44" s="90"/>
      <c r="T44" s="90"/>
      <c r="U44" s="90"/>
      <c r="V44" s="90"/>
      <c r="W44" s="90"/>
      <c r="X44" s="90"/>
      <c r="Y44" s="90"/>
      <c r="Z44" s="90"/>
      <c r="AA44" s="114"/>
    </row>
    <row r="45" spans="1:27" ht="15.75" customHeight="1">
      <c r="A45" s="90"/>
      <c r="B45" s="361">
        <f>IF(E45="","",SUBTOTAL(3,$E$6:E45))</f>
        <v>21</v>
      </c>
      <c r="C45" s="325" t="s">
        <v>2511</v>
      </c>
      <c r="D45" s="325"/>
      <c r="E45" s="319" t="s">
        <v>148</v>
      </c>
      <c r="F45" s="319"/>
      <c r="G45" s="90"/>
      <c r="H45" s="90"/>
      <c r="I45" s="90"/>
      <c r="J45" s="90"/>
      <c r="K45" s="90"/>
      <c r="L45" s="90"/>
      <c r="M45" s="90"/>
      <c r="N45" s="90"/>
      <c r="O45" s="90"/>
      <c r="P45" s="90"/>
      <c r="Q45" s="90"/>
      <c r="R45" s="90"/>
      <c r="S45" s="90"/>
      <c r="T45" s="90"/>
      <c r="U45" s="90"/>
      <c r="V45" s="90"/>
      <c r="W45" s="90"/>
      <c r="X45" s="90"/>
      <c r="Y45" s="90"/>
      <c r="Z45" s="90"/>
      <c r="AA45" s="114"/>
    </row>
    <row r="46" spans="1:27" ht="47.25">
      <c r="A46" s="90"/>
      <c r="B46" s="361"/>
      <c r="C46" s="362" t="s">
        <v>164</v>
      </c>
      <c r="D46" s="365" t="s">
        <v>2929</v>
      </c>
      <c r="E46" s="319"/>
      <c r="F46" s="319"/>
      <c r="G46" s="90"/>
      <c r="H46" s="90"/>
      <c r="I46" s="90"/>
      <c r="J46" s="90"/>
      <c r="K46" s="90"/>
      <c r="L46" s="90"/>
      <c r="M46" s="90"/>
      <c r="N46" s="90"/>
      <c r="O46" s="90"/>
      <c r="P46" s="90"/>
      <c r="Q46" s="90"/>
      <c r="R46" s="90"/>
      <c r="S46" s="90"/>
      <c r="T46" s="90"/>
      <c r="U46" s="90"/>
      <c r="V46" s="90"/>
      <c r="W46" s="90"/>
      <c r="X46" s="90"/>
      <c r="Y46" s="90"/>
      <c r="Z46" s="90"/>
      <c r="AA46" s="114"/>
    </row>
    <row r="47" spans="1:27" ht="15.75" customHeight="1">
      <c r="A47" s="90"/>
      <c r="B47" s="361">
        <f>IF(E47="","",SUBTOTAL(3,$E$6:E47))</f>
        <v>22</v>
      </c>
      <c r="C47" s="325" t="s">
        <v>2512</v>
      </c>
      <c r="D47" s="325"/>
      <c r="E47" s="319" t="s">
        <v>148</v>
      </c>
      <c r="F47" s="319"/>
      <c r="G47" s="90"/>
      <c r="H47" s="90"/>
      <c r="I47" s="90"/>
      <c r="J47" s="90"/>
      <c r="K47" s="90"/>
      <c r="L47" s="90"/>
      <c r="M47" s="90"/>
      <c r="N47" s="90"/>
      <c r="O47" s="90"/>
      <c r="P47" s="90"/>
      <c r="Q47" s="90"/>
      <c r="R47" s="90"/>
      <c r="S47" s="90"/>
      <c r="T47" s="90"/>
      <c r="U47" s="90"/>
      <c r="V47" s="90"/>
      <c r="W47" s="90"/>
      <c r="X47" s="90"/>
      <c r="Y47" s="90"/>
      <c r="Z47" s="90"/>
      <c r="AA47" s="114"/>
    </row>
    <row r="48" spans="1:27" ht="15.75" customHeight="1">
      <c r="A48" s="90"/>
      <c r="B48" s="361">
        <f>IF(E48="","",SUBTOTAL(3,$E$6:E48))</f>
        <v>23</v>
      </c>
      <c r="C48" s="325" t="s">
        <v>2513</v>
      </c>
      <c r="D48" s="325"/>
      <c r="E48" s="319" t="s">
        <v>148</v>
      </c>
      <c r="F48" s="319"/>
      <c r="G48" s="90"/>
      <c r="H48" s="90"/>
      <c r="I48" s="90"/>
      <c r="J48" s="90"/>
      <c r="K48" s="90"/>
      <c r="L48" s="90"/>
      <c r="M48" s="90"/>
      <c r="N48" s="90"/>
      <c r="O48" s="90"/>
      <c r="P48" s="90"/>
      <c r="Q48" s="90"/>
      <c r="R48" s="90"/>
      <c r="S48" s="90"/>
      <c r="T48" s="90"/>
      <c r="U48" s="90"/>
      <c r="V48" s="90"/>
      <c r="W48" s="90"/>
      <c r="X48" s="90"/>
      <c r="Y48" s="90"/>
      <c r="Z48" s="90"/>
      <c r="AA48" s="114"/>
    </row>
    <row r="49" spans="1:27" ht="15.75" customHeight="1">
      <c r="A49" s="90"/>
      <c r="B49" s="361">
        <f>IF(E49="","",SUBTOTAL(3,$E$6:E49))</f>
        <v>24</v>
      </c>
      <c r="C49" s="325" t="s">
        <v>2514</v>
      </c>
      <c r="D49" s="325"/>
      <c r="E49" s="319" t="s">
        <v>148</v>
      </c>
      <c r="F49" s="319"/>
      <c r="G49" s="90"/>
      <c r="H49" s="90"/>
      <c r="I49" s="90"/>
      <c r="J49" s="90"/>
      <c r="K49" s="90"/>
      <c r="L49" s="90"/>
      <c r="M49" s="90"/>
      <c r="N49" s="90"/>
      <c r="O49" s="90"/>
      <c r="P49" s="90"/>
      <c r="Q49" s="90"/>
      <c r="R49" s="90"/>
      <c r="S49" s="90"/>
      <c r="T49" s="90"/>
      <c r="U49" s="90"/>
      <c r="V49" s="90"/>
      <c r="W49" s="90"/>
      <c r="X49" s="90"/>
      <c r="Y49" s="90"/>
      <c r="Z49" s="90"/>
      <c r="AA49" s="114"/>
    </row>
    <row r="50" spans="1:27" ht="15.75" customHeight="1">
      <c r="A50" s="90"/>
      <c r="B50" s="367"/>
      <c r="C50" s="360" t="s">
        <v>2516</v>
      </c>
      <c r="D50" s="360"/>
      <c r="E50" s="319"/>
      <c r="F50" s="319"/>
      <c r="G50" s="90"/>
      <c r="H50" s="90"/>
      <c r="I50" s="90"/>
      <c r="J50" s="90"/>
      <c r="K50" s="90"/>
      <c r="L50" s="90"/>
      <c r="M50" s="90"/>
      <c r="N50" s="90"/>
      <c r="O50" s="90"/>
      <c r="P50" s="90"/>
      <c r="Q50" s="90"/>
      <c r="R50" s="90"/>
      <c r="S50" s="90"/>
      <c r="T50" s="90"/>
      <c r="U50" s="90"/>
      <c r="V50" s="90"/>
      <c r="W50" s="90"/>
      <c r="X50" s="90"/>
      <c r="Y50" s="90"/>
      <c r="Z50" s="90"/>
      <c r="AA50" s="114"/>
    </row>
    <row r="51" spans="1:27" ht="15.75" customHeight="1">
      <c r="A51" s="90"/>
      <c r="B51" s="361">
        <f>IF(E51="","",SUBTOTAL(3,$E$6:E51))</f>
        <v>25</v>
      </c>
      <c r="C51" s="325" t="s">
        <v>2517</v>
      </c>
      <c r="D51" s="325"/>
      <c r="E51" s="319" t="s">
        <v>148</v>
      </c>
      <c r="F51" s="319"/>
      <c r="G51" s="90"/>
      <c r="H51" s="90"/>
      <c r="I51" s="90"/>
      <c r="J51" s="90"/>
      <c r="K51" s="90"/>
      <c r="L51" s="90"/>
      <c r="M51" s="90"/>
      <c r="N51" s="90"/>
      <c r="O51" s="90"/>
      <c r="P51" s="90"/>
      <c r="Q51" s="90"/>
      <c r="R51" s="90"/>
      <c r="S51" s="90"/>
      <c r="T51" s="90"/>
      <c r="U51" s="90"/>
      <c r="V51" s="90"/>
      <c r="W51" s="90"/>
      <c r="X51" s="90"/>
      <c r="Y51" s="90"/>
      <c r="Z51" s="90"/>
      <c r="AA51" s="114"/>
    </row>
    <row r="52" spans="1:27" ht="15.75" customHeight="1">
      <c r="A52" s="90"/>
      <c r="B52" s="361">
        <f>IF(E52="","",SUBTOTAL(3,$E$6:E52))</f>
        <v>26</v>
      </c>
      <c r="C52" s="325" t="s">
        <v>2518</v>
      </c>
      <c r="D52" s="325"/>
      <c r="E52" s="319" t="s">
        <v>148</v>
      </c>
      <c r="F52" s="319"/>
      <c r="G52" s="90"/>
      <c r="H52" s="90"/>
      <c r="I52" s="90"/>
      <c r="J52" s="90"/>
      <c r="K52" s="90"/>
      <c r="L52" s="90"/>
      <c r="M52" s="90"/>
      <c r="N52" s="90"/>
      <c r="O52" s="90"/>
      <c r="P52" s="90"/>
      <c r="Q52" s="90"/>
      <c r="R52" s="90"/>
      <c r="S52" s="90"/>
      <c r="T52" s="90"/>
      <c r="U52" s="90"/>
      <c r="V52" s="90"/>
      <c r="W52" s="90"/>
      <c r="X52" s="90"/>
      <c r="Y52" s="90"/>
      <c r="Z52" s="90"/>
      <c r="AA52" s="114"/>
    </row>
    <row r="53" spans="1:27" ht="15.75" customHeight="1">
      <c r="A53" s="90"/>
      <c r="B53" s="361">
        <f>IF(E53="","",SUBTOTAL(3,$E$6:E53))</f>
        <v>27</v>
      </c>
      <c r="C53" s="325" t="s">
        <v>2512</v>
      </c>
      <c r="D53" s="325"/>
      <c r="E53" s="319" t="s">
        <v>148</v>
      </c>
      <c r="F53" s="319"/>
      <c r="G53" s="90"/>
      <c r="H53" s="90"/>
      <c r="I53" s="90"/>
      <c r="J53" s="90"/>
      <c r="K53" s="90"/>
      <c r="L53" s="90"/>
      <c r="M53" s="90"/>
      <c r="N53" s="90"/>
      <c r="O53" s="90"/>
      <c r="P53" s="90"/>
      <c r="Q53" s="90"/>
      <c r="R53" s="90"/>
      <c r="S53" s="90"/>
      <c r="T53" s="90"/>
      <c r="U53" s="90"/>
      <c r="V53" s="90"/>
      <c r="W53" s="90"/>
      <c r="X53" s="90"/>
      <c r="Y53" s="90"/>
      <c r="Z53" s="90"/>
      <c r="AA53" s="114"/>
    </row>
    <row r="54" spans="1:27" ht="15.75" customHeight="1">
      <c r="A54" s="90"/>
      <c r="B54" s="361">
        <f>IF(E54="","",SUBTOTAL(3,$E$6:E54))</f>
        <v>28</v>
      </c>
      <c r="C54" s="325" t="s">
        <v>2519</v>
      </c>
      <c r="D54" s="325"/>
      <c r="E54" s="319" t="s">
        <v>151</v>
      </c>
      <c r="F54" s="319"/>
      <c r="G54" s="90"/>
      <c r="H54" s="90"/>
      <c r="I54" s="90"/>
      <c r="J54" s="90"/>
      <c r="K54" s="90"/>
      <c r="L54" s="90"/>
      <c r="M54" s="90"/>
      <c r="N54" s="90"/>
      <c r="O54" s="90"/>
      <c r="P54" s="90"/>
      <c r="Q54" s="90"/>
      <c r="R54" s="90"/>
      <c r="S54" s="90"/>
      <c r="T54" s="90"/>
      <c r="U54" s="90"/>
      <c r="V54" s="90"/>
      <c r="W54" s="90"/>
      <c r="X54" s="90"/>
      <c r="Y54" s="90"/>
      <c r="Z54" s="90"/>
      <c r="AA54" s="114"/>
    </row>
    <row r="55" spans="1:27" ht="15.75" customHeight="1">
      <c r="A55" s="90"/>
      <c r="B55" s="361">
        <f>IF(E55="","",SUBTOTAL(3,$E$6:E55))</f>
        <v>29</v>
      </c>
      <c r="C55" s="325" t="s">
        <v>2670</v>
      </c>
      <c r="D55" s="325"/>
      <c r="E55" s="319" t="s">
        <v>151</v>
      </c>
      <c r="F55" s="319"/>
      <c r="G55" s="90"/>
      <c r="H55" s="90"/>
      <c r="I55" s="90"/>
      <c r="J55" s="90"/>
      <c r="K55" s="90"/>
      <c r="L55" s="90"/>
      <c r="M55" s="90"/>
      <c r="N55" s="90"/>
      <c r="O55" s="90"/>
      <c r="P55" s="90"/>
      <c r="Q55" s="90"/>
      <c r="R55" s="90"/>
      <c r="S55" s="90"/>
      <c r="T55" s="90"/>
      <c r="U55" s="90"/>
      <c r="V55" s="90"/>
      <c r="W55" s="90"/>
      <c r="X55" s="90"/>
      <c r="Y55" s="90"/>
      <c r="Z55" s="90"/>
      <c r="AA55" s="114"/>
    </row>
    <row r="56" spans="1:27" ht="15.75" customHeight="1">
      <c r="A56" s="90"/>
      <c r="B56" s="361">
        <f>IF(E56="","",SUBTOTAL(3,$E$6:E56))</f>
        <v>30</v>
      </c>
      <c r="C56" s="325" t="s">
        <v>2520</v>
      </c>
      <c r="D56" s="325"/>
      <c r="E56" s="319" t="s">
        <v>151</v>
      </c>
      <c r="F56" s="319"/>
      <c r="G56" s="90"/>
      <c r="H56" s="90"/>
      <c r="I56" s="90"/>
      <c r="J56" s="90"/>
      <c r="K56" s="90"/>
      <c r="L56" s="90"/>
      <c r="M56" s="90"/>
      <c r="N56" s="90"/>
      <c r="O56" s="90"/>
      <c r="P56" s="90"/>
      <c r="Q56" s="90"/>
      <c r="R56" s="90"/>
      <c r="S56" s="90"/>
      <c r="T56" s="90"/>
      <c r="U56" s="90"/>
      <c r="V56" s="90"/>
      <c r="W56" s="90"/>
      <c r="X56" s="90"/>
      <c r="Y56" s="90"/>
      <c r="Z56" s="90"/>
      <c r="AA56" s="114"/>
    </row>
    <row r="57" spans="1:27" ht="15.75" customHeight="1">
      <c r="A57" s="90"/>
      <c r="B57" s="366" t="s">
        <v>20</v>
      </c>
      <c r="C57" s="360" t="s">
        <v>2521</v>
      </c>
      <c r="D57" s="360"/>
      <c r="E57" s="319"/>
      <c r="F57" s="319"/>
      <c r="G57" s="90"/>
      <c r="H57" s="90"/>
      <c r="I57" s="90"/>
      <c r="J57" s="90"/>
      <c r="K57" s="90"/>
      <c r="L57" s="90"/>
      <c r="M57" s="90"/>
      <c r="N57" s="90"/>
      <c r="O57" s="90"/>
      <c r="P57" s="90"/>
      <c r="Q57" s="90"/>
      <c r="R57" s="90"/>
      <c r="S57" s="90"/>
      <c r="T57" s="90"/>
      <c r="U57" s="90"/>
      <c r="V57" s="90"/>
      <c r="W57" s="90"/>
      <c r="X57" s="90"/>
      <c r="Y57" s="90"/>
      <c r="Z57" s="90"/>
      <c r="AA57" s="114"/>
    </row>
    <row r="58" spans="1:27" ht="15.75" customHeight="1">
      <c r="A58" s="90"/>
      <c r="B58" s="367"/>
      <c r="C58" s="360" t="s">
        <v>2522</v>
      </c>
      <c r="D58" s="360"/>
      <c r="E58" s="319"/>
      <c r="F58" s="319"/>
      <c r="G58" s="90"/>
      <c r="H58" s="90"/>
      <c r="I58" s="90"/>
      <c r="J58" s="90"/>
      <c r="K58" s="90"/>
      <c r="L58" s="90"/>
      <c r="M58" s="90"/>
      <c r="N58" s="90"/>
      <c r="O58" s="90"/>
      <c r="P58" s="90"/>
      <c r="Q58" s="90"/>
      <c r="R58" s="90"/>
      <c r="S58" s="90"/>
      <c r="T58" s="90"/>
      <c r="U58" s="90"/>
      <c r="V58" s="90"/>
      <c r="W58" s="90"/>
      <c r="X58" s="90"/>
      <c r="Y58" s="90"/>
      <c r="Z58" s="90"/>
      <c r="AA58" s="114"/>
    </row>
    <row r="59" spans="1:27" ht="15.75" customHeight="1">
      <c r="A59" s="90"/>
      <c r="B59" s="361">
        <f>IF(E59="","",SUBTOTAL(3,$E$6:E59))</f>
        <v>31</v>
      </c>
      <c r="C59" s="325" t="s">
        <v>2523</v>
      </c>
      <c r="D59" s="325"/>
      <c r="E59" s="319" t="s">
        <v>148</v>
      </c>
      <c r="F59" s="319"/>
      <c r="G59" s="90"/>
      <c r="H59" s="90"/>
      <c r="I59" s="90"/>
      <c r="J59" s="90"/>
      <c r="K59" s="90"/>
      <c r="L59" s="90"/>
      <c r="M59" s="90"/>
      <c r="N59" s="90"/>
      <c r="O59" s="90"/>
      <c r="P59" s="90"/>
      <c r="Q59" s="90"/>
      <c r="R59" s="90"/>
      <c r="S59" s="90"/>
      <c r="T59" s="90"/>
      <c r="U59" s="90"/>
      <c r="V59" s="90"/>
      <c r="W59" s="90"/>
      <c r="X59" s="90"/>
      <c r="Y59" s="90"/>
      <c r="Z59" s="90"/>
      <c r="AA59" s="114"/>
    </row>
    <row r="60" spans="1:27" ht="15.75" customHeight="1">
      <c r="A60" s="90"/>
      <c r="B60" s="361">
        <f>IF(E60="","",SUBTOTAL(3,$E$6:E60))</f>
        <v>32</v>
      </c>
      <c r="C60" s="325" t="s">
        <v>2524</v>
      </c>
      <c r="D60" s="325"/>
      <c r="E60" s="319" t="s">
        <v>148</v>
      </c>
      <c r="F60" s="319"/>
      <c r="G60" s="90"/>
      <c r="H60" s="90"/>
      <c r="I60" s="90"/>
      <c r="J60" s="90"/>
      <c r="K60" s="90"/>
      <c r="L60" s="90"/>
      <c r="M60" s="90"/>
      <c r="N60" s="90"/>
      <c r="O60" s="90"/>
      <c r="P60" s="90"/>
      <c r="Q60" s="90"/>
      <c r="R60" s="90"/>
      <c r="S60" s="90"/>
      <c r="T60" s="90"/>
      <c r="U60" s="90"/>
      <c r="V60" s="90"/>
      <c r="W60" s="90"/>
      <c r="X60" s="90"/>
      <c r="Y60" s="90"/>
      <c r="Z60" s="90"/>
      <c r="AA60" s="114"/>
    </row>
    <row r="61" spans="1:27" ht="15.75" customHeight="1">
      <c r="A61" s="90"/>
      <c r="B61" s="361">
        <f>IF(E61="","",SUBTOTAL(3,$E$6:E61))</f>
        <v>33</v>
      </c>
      <c r="C61" s="325" t="s">
        <v>2525</v>
      </c>
      <c r="D61" s="325"/>
      <c r="E61" s="319" t="s">
        <v>148</v>
      </c>
      <c r="F61" s="319"/>
      <c r="G61" s="90"/>
      <c r="H61" s="90"/>
      <c r="I61" s="90"/>
      <c r="J61" s="90"/>
      <c r="K61" s="90"/>
      <c r="L61" s="90"/>
      <c r="M61" s="90"/>
      <c r="N61" s="90"/>
      <c r="O61" s="90"/>
      <c r="P61" s="90"/>
      <c r="Q61" s="90"/>
      <c r="R61" s="90"/>
      <c r="S61" s="90"/>
      <c r="T61" s="90"/>
      <c r="U61" s="90"/>
      <c r="V61" s="90"/>
      <c r="W61" s="90"/>
      <c r="X61" s="90"/>
      <c r="Y61" s="90"/>
      <c r="Z61" s="90"/>
      <c r="AA61" s="114"/>
    </row>
    <row r="62" spans="1:27" ht="15.75" customHeight="1">
      <c r="A62" s="90"/>
      <c r="B62" s="361">
        <f>IF(E62="","",SUBTOTAL(3,$E$6:E62))</f>
        <v>34</v>
      </c>
      <c r="C62" s="325" t="s">
        <v>2691</v>
      </c>
      <c r="D62" s="325"/>
      <c r="E62" s="319" t="s">
        <v>148</v>
      </c>
      <c r="F62" s="319"/>
      <c r="G62" s="90"/>
      <c r="H62" s="90"/>
      <c r="I62" s="90"/>
      <c r="J62" s="90"/>
      <c r="K62" s="90"/>
      <c r="L62" s="90"/>
      <c r="M62" s="90"/>
      <c r="N62" s="90"/>
      <c r="O62" s="90"/>
      <c r="P62" s="90"/>
      <c r="Q62" s="90"/>
      <c r="R62" s="90"/>
      <c r="S62" s="90"/>
      <c r="T62" s="90"/>
      <c r="U62" s="90"/>
      <c r="V62" s="90"/>
      <c r="W62" s="90"/>
      <c r="X62" s="90"/>
      <c r="Y62" s="90"/>
      <c r="Z62" s="90"/>
      <c r="AA62" s="114"/>
    </row>
    <row r="63" spans="1:27" ht="15.75" customHeight="1">
      <c r="A63" s="90"/>
      <c r="B63" s="361">
        <f>IF(E63="","",SUBTOTAL(3,$E$6:E63))</f>
        <v>35</v>
      </c>
      <c r="C63" s="325" t="s">
        <v>2695</v>
      </c>
      <c r="D63" s="325"/>
      <c r="E63" s="319" t="s">
        <v>148</v>
      </c>
      <c r="F63" s="319"/>
      <c r="G63" s="90"/>
      <c r="H63" s="90"/>
      <c r="I63" s="90"/>
      <c r="J63" s="90"/>
      <c r="K63" s="90"/>
      <c r="L63" s="90"/>
      <c r="M63" s="90"/>
      <c r="N63" s="90"/>
      <c r="O63" s="90"/>
      <c r="P63" s="90"/>
      <c r="Q63" s="90"/>
      <c r="R63" s="90"/>
      <c r="S63" s="90"/>
      <c r="T63" s="90"/>
      <c r="U63" s="90"/>
      <c r="V63" s="90"/>
      <c r="W63" s="90"/>
      <c r="X63" s="90"/>
      <c r="Y63" s="90"/>
      <c r="Z63" s="90"/>
      <c r="AA63" s="114"/>
    </row>
    <row r="64" spans="1:27" ht="15.75" customHeight="1">
      <c r="A64" s="90"/>
      <c r="B64" s="361">
        <f>IF(E64="","",SUBTOTAL(3,$E$6:E64))</f>
        <v>36</v>
      </c>
      <c r="C64" s="325" t="s">
        <v>2526</v>
      </c>
      <c r="D64" s="325"/>
      <c r="E64" s="319" t="s">
        <v>148</v>
      </c>
      <c r="F64" s="319"/>
      <c r="G64" s="90"/>
      <c r="H64" s="90"/>
      <c r="I64" s="90"/>
      <c r="J64" s="90"/>
      <c r="K64" s="90"/>
      <c r="L64" s="90"/>
      <c r="M64" s="90"/>
      <c r="N64" s="90"/>
      <c r="O64" s="90"/>
      <c r="P64" s="90"/>
      <c r="Q64" s="90"/>
      <c r="R64" s="90"/>
      <c r="S64" s="90"/>
      <c r="T64" s="90"/>
      <c r="U64" s="90"/>
      <c r="V64" s="90"/>
      <c r="W64" s="90"/>
      <c r="X64" s="90"/>
      <c r="Y64" s="90"/>
      <c r="Z64" s="90"/>
      <c r="AA64" s="114"/>
    </row>
    <row r="65" spans="1:27" ht="15.75" customHeight="1">
      <c r="A65" s="90"/>
      <c r="B65" s="361">
        <f>IF(E65="","",SUBTOTAL(3,$E$6:E65))</f>
        <v>37</v>
      </c>
      <c r="C65" s="325" t="s">
        <v>2705</v>
      </c>
      <c r="D65" s="325"/>
      <c r="E65" s="319" t="s">
        <v>148</v>
      </c>
      <c r="F65" s="319"/>
      <c r="G65" s="90"/>
      <c r="H65" s="90"/>
      <c r="I65" s="90"/>
      <c r="J65" s="90"/>
      <c r="K65" s="90"/>
      <c r="L65" s="90"/>
      <c r="M65" s="90"/>
      <c r="N65" s="90"/>
      <c r="O65" s="90"/>
      <c r="P65" s="90"/>
      <c r="Q65" s="90"/>
      <c r="R65" s="90"/>
      <c r="S65" s="90"/>
      <c r="T65" s="90"/>
      <c r="U65" s="90"/>
      <c r="V65" s="90"/>
      <c r="W65" s="90"/>
      <c r="X65" s="90"/>
      <c r="Y65" s="90"/>
      <c r="Z65" s="90"/>
      <c r="AA65" s="114"/>
    </row>
    <row r="66" spans="1:27" ht="15.75" customHeight="1">
      <c r="A66" s="90"/>
      <c r="B66" s="361">
        <f>IF(E66="","",SUBTOTAL(3,$E$6:E66))</f>
        <v>38</v>
      </c>
      <c r="C66" s="325" t="s">
        <v>2527</v>
      </c>
      <c r="D66" s="325"/>
      <c r="E66" s="319" t="s">
        <v>151</v>
      </c>
      <c r="F66" s="319"/>
      <c r="G66" s="90"/>
      <c r="H66" s="90"/>
      <c r="I66" s="90"/>
      <c r="J66" s="90"/>
      <c r="K66" s="90"/>
      <c r="L66" s="90"/>
      <c r="M66" s="90"/>
      <c r="N66" s="90"/>
      <c r="O66" s="90"/>
      <c r="P66" s="90"/>
      <c r="Q66" s="90"/>
      <c r="R66" s="90"/>
      <c r="S66" s="90"/>
      <c r="T66" s="90"/>
      <c r="U66" s="90"/>
      <c r="V66" s="90"/>
      <c r="W66" s="90"/>
      <c r="X66" s="90"/>
      <c r="Y66" s="90"/>
      <c r="Z66" s="90"/>
      <c r="AA66" s="114"/>
    </row>
    <row r="67" spans="1:27" ht="15.75" customHeight="1">
      <c r="A67" s="90"/>
      <c r="B67" s="361">
        <f>IF(E67="","",SUBTOTAL(3,$E$6:E67))</f>
        <v>39</v>
      </c>
      <c r="C67" s="325" t="s">
        <v>2528</v>
      </c>
      <c r="D67" s="325"/>
      <c r="E67" s="319" t="s">
        <v>151</v>
      </c>
      <c r="F67" s="319"/>
      <c r="G67" s="90"/>
      <c r="H67" s="90"/>
      <c r="I67" s="90"/>
      <c r="J67" s="90"/>
      <c r="K67" s="90"/>
      <c r="L67" s="90"/>
      <c r="M67" s="90"/>
      <c r="N67" s="90"/>
      <c r="O67" s="90"/>
      <c r="P67" s="90"/>
      <c r="Q67" s="90"/>
      <c r="R67" s="90"/>
      <c r="S67" s="90"/>
      <c r="T67" s="90"/>
      <c r="U67" s="90"/>
      <c r="V67" s="90"/>
      <c r="W67" s="90"/>
      <c r="X67" s="90"/>
      <c r="Y67" s="90"/>
      <c r="Z67" s="90"/>
      <c r="AA67" s="114"/>
    </row>
    <row r="68" spans="1:27" ht="15.75" customHeight="1">
      <c r="A68" s="90"/>
      <c r="B68" s="367"/>
      <c r="C68" s="360" t="s">
        <v>2529</v>
      </c>
      <c r="D68" s="360"/>
      <c r="E68" s="319"/>
      <c r="F68" s="319"/>
      <c r="G68" s="90"/>
      <c r="H68" s="90"/>
      <c r="I68" s="90"/>
      <c r="J68" s="90"/>
      <c r="K68" s="90"/>
      <c r="L68" s="90"/>
      <c r="M68" s="90"/>
      <c r="N68" s="90"/>
      <c r="O68" s="90"/>
      <c r="P68" s="90"/>
      <c r="Q68" s="90"/>
      <c r="R68" s="90"/>
      <c r="S68" s="90"/>
      <c r="T68" s="90"/>
      <c r="U68" s="90"/>
      <c r="V68" s="90"/>
      <c r="W68" s="90"/>
      <c r="X68" s="90"/>
      <c r="Y68" s="90"/>
      <c r="Z68" s="90"/>
      <c r="AA68" s="114"/>
    </row>
    <row r="69" spans="1:27" ht="15.75" customHeight="1">
      <c r="A69" s="90"/>
      <c r="B69" s="361">
        <f>IF(E69="","",SUBTOTAL(3,$E$6:E69))</f>
        <v>40</v>
      </c>
      <c r="C69" s="325" t="s">
        <v>2791</v>
      </c>
      <c r="D69" s="325"/>
      <c r="E69" s="319" t="s">
        <v>151</v>
      </c>
      <c r="F69" s="319"/>
      <c r="G69" s="90"/>
      <c r="H69" s="90"/>
      <c r="I69" s="90"/>
      <c r="J69" s="90"/>
      <c r="K69" s="90"/>
      <c r="L69" s="90"/>
      <c r="M69" s="90"/>
      <c r="N69" s="90"/>
      <c r="O69" s="90"/>
      <c r="P69" s="90"/>
      <c r="Q69" s="90"/>
      <c r="R69" s="90"/>
      <c r="S69" s="90"/>
      <c r="T69" s="90"/>
      <c r="U69" s="90"/>
      <c r="V69" s="90"/>
      <c r="W69" s="90"/>
      <c r="X69" s="90"/>
      <c r="Y69" s="90"/>
      <c r="Z69" s="90"/>
      <c r="AA69" s="114"/>
    </row>
    <row r="70" spans="1:27" ht="15.75" customHeight="1">
      <c r="A70" s="90"/>
      <c r="B70" s="361">
        <f>IF(E70="","",SUBTOTAL(3,$E$6:E70))</f>
        <v>41</v>
      </c>
      <c r="C70" s="325" t="s">
        <v>2743</v>
      </c>
      <c r="D70" s="325"/>
      <c r="E70" s="319" t="s">
        <v>148</v>
      </c>
      <c r="F70" s="319"/>
      <c r="G70" s="90"/>
      <c r="H70" s="90"/>
      <c r="I70" s="90"/>
      <c r="J70" s="90"/>
      <c r="K70" s="90"/>
      <c r="L70" s="90"/>
      <c r="M70" s="90"/>
      <c r="N70" s="90"/>
      <c r="O70" s="90"/>
      <c r="P70" s="90"/>
      <c r="Q70" s="90"/>
      <c r="R70" s="90"/>
      <c r="S70" s="90"/>
      <c r="T70" s="90"/>
      <c r="U70" s="90"/>
      <c r="V70" s="90"/>
      <c r="W70" s="90"/>
      <c r="X70" s="90"/>
      <c r="Y70" s="90"/>
      <c r="Z70" s="90"/>
      <c r="AA70" s="114"/>
    </row>
    <row r="71" spans="1:27" ht="15.75" customHeight="1">
      <c r="A71" s="90"/>
      <c r="B71" s="361">
        <f>IF(E71="","",SUBTOTAL(3,$E$6:E71))</f>
        <v>42</v>
      </c>
      <c r="C71" s="325" t="s">
        <v>2733</v>
      </c>
      <c r="D71" s="325"/>
      <c r="E71" s="319" t="s">
        <v>148</v>
      </c>
      <c r="F71" s="319"/>
      <c r="G71" s="90"/>
      <c r="H71" s="90"/>
      <c r="I71" s="90"/>
      <c r="J71" s="90"/>
      <c r="K71" s="90"/>
      <c r="L71" s="90"/>
      <c r="M71" s="90"/>
      <c r="N71" s="90"/>
      <c r="O71" s="90"/>
      <c r="P71" s="90"/>
      <c r="Q71" s="90"/>
      <c r="R71" s="90"/>
      <c r="S71" s="90"/>
      <c r="T71" s="90"/>
      <c r="U71" s="90"/>
      <c r="V71" s="90"/>
      <c r="W71" s="90"/>
      <c r="X71" s="90"/>
      <c r="Y71" s="90"/>
      <c r="Z71" s="90"/>
      <c r="AA71" s="114"/>
    </row>
    <row r="72" spans="1:27" ht="15.75" customHeight="1">
      <c r="A72" s="90"/>
      <c r="B72" s="361">
        <f>IF(E72="","",SUBTOTAL(3,$E$6:E72))</f>
        <v>43</v>
      </c>
      <c r="C72" s="325" t="s">
        <v>2738</v>
      </c>
      <c r="D72" s="325"/>
      <c r="E72" s="319" t="s">
        <v>151</v>
      </c>
      <c r="F72" s="319"/>
      <c r="G72" s="90"/>
      <c r="H72" s="90"/>
      <c r="I72" s="90"/>
      <c r="J72" s="90"/>
      <c r="K72" s="90"/>
      <c r="L72" s="90"/>
      <c r="M72" s="90"/>
      <c r="N72" s="90"/>
      <c r="O72" s="90"/>
      <c r="P72" s="90"/>
      <c r="Q72" s="90"/>
      <c r="R72" s="90"/>
      <c r="S72" s="90"/>
      <c r="T72" s="90"/>
      <c r="U72" s="90"/>
      <c r="V72" s="90"/>
      <c r="W72" s="90"/>
      <c r="X72" s="90"/>
      <c r="Y72" s="90"/>
      <c r="Z72" s="90"/>
      <c r="AA72" s="114"/>
    </row>
    <row r="73" spans="1:27" ht="15.75" customHeight="1">
      <c r="A73" s="90"/>
      <c r="B73" s="361">
        <f>IF(E73="","",SUBTOTAL(3,$E$6:E73))</f>
        <v>44</v>
      </c>
      <c r="C73" s="325" t="s">
        <v>2744</v>
      </c>
      <c r="D73" s="325"/>
      <c r="E73" s="319" t="s">
        <v>151</v>
      </c>
      <c r="F73" s="323"/>
      <c r="G73" s="90"/>
      <c r="H73" s="90"/>
      <c r="I73" s="90"/>
      <c r="J73" s="90"/>
      <c r="K73" s="90"/>
      <c r="L73" s="90"/>
      <c r="M73" s="90"/>
      <c r="N73" s="90"/>
      <c r="O73" s="90"/>
      <c r="P73" s="90"/>
      <c r="Q73" s="90"/>
      <c r="R73" s="90"/>
      <c r="S73" s="90"/>
      <c r="T73" s="90"/>
      <c r="U73" s="90"/>
      <c r="V73" s="90"/>
      <c r="W73" s="90"/>
      <c r="X73" s="90"/>
      <c r="Y73" s="90"/>
      <c r="Z73" s="90"/>
      <c r="AA73" s="114"/>
    </row>
    <row r="74" spans="1:27" ht="15.75" customHeight="1">
      <c r="A74" s="90"/>
      <c r="B74" s="361">
        <f>IF(E74="","",SUBTOTAL(3,$E$6:E74))</f>
        <v>45</v>
      </c>
      <c r="C74" s="325" t="s">
        <v>2531</v>
      </c>
      <c r="D74" s="325"/>
      <c r="E74" s="319" t="s">
        <v>151</v>
      </c>
      <c r="F74" s="323"/>
      <c r="G74" s="90"/>
      <c r="H74" s="90"/>
      <c r="I74" s="90"/>
      <c r="J74" s="90"/>
      <c r="K74" s="90"/>
      <c r="L74" s="90"/>
      <c r="M74" s="90"/>
      <c r="N74" s="90"/>
      <c r="O74" s="90"/>
      <c r="P74" s="90"/>
      <c r="Q74" s="90"/>
      <c r="R74" s="90"/>
      <c r="S74" s="90"/>
      <c r="T74" s="90"/>
      <c r="U74" s="90"/>
      <c r="V74" s="90"/>
      <c r="W74" s="90"/>
      <c r="X74" s="90"/>
      <c r="Y74" s="90"/>
      <c r="Z74" s="90"/>
      <c r="AA74" s="114"/>
    </row>
    <row r="75" spans="1:27" ht="15.75" customHeight="1">
      <c r="A75" s="90"/>
      <c r="B75" s="361">
        <f>IF(E75="","",SUBTOTAL(3,$E$6:E75))</f>
        <v>46</v>
      </c>
      <c r="C75" s="325" t="s">
        <v>2532</v>
      </c>
      <c r="D75" s="325"/>
      <c r="E75" s="319" t="s">
        <v>151</v>
      </c>
      <c r="F75" s="323"/>
      <c r="G75" s="90"/>
      <c r="H75" s="90"/>
      <c r="I75" s="90"/>
      <c r="J75" s="90"/>
      <c r="K75" s="90"/>
      <c r="L75" s="90"/>
      <c r="M75" s="90"/>
      <c r="N75" s="90"/>
      <c r="O75" s="90"/>
      <c r="P75" s="90"/>
      <c r="Q75" s="90"/>
      <c r="R75" s="90"/>
      <c r="S75" s="90"/>
      <c r="T75" s="90"/>
      <c r="U75" s="90"/>
      <c r="V75" s="90"/>
      <c r="W75" s="90"/>
      <c r="X75" s="90"/>
      <c r="Y75" s="90"/>
      <c r="Z75" s="90"/>
      <c r="AA75" s="114"/>
    </row>
    <row r="76" spans="1:27" ht="15.75" customHeight="1">
      <c r="A76" s="90"/>
      <c r="B76" s="361">
        <f>IF(E76="","",SUBTOTAL(3,$E$6:E76))</f>
        <v>47</v>
      </c>
      <c r="C76" s="325" t="s">
        <v>2533</v>
      </c>
      <c r="D76" s="325"/>
      <c r="E76" s="319" t="s">
        <v>151</v>
      </c>
      <c r="F76" s="323"/>
      <c r="G76" s="90"/>
      <c r="H76" s="90"/>
      <c r="I76" s="90"/>
      <c r="J76" s="90"/>
      <c r="K76" s="90"/>
      <c r="L76" s="90"/>
      <c r="M76" s="90"/>
      <c r="N76" s="90"/>
      <c r="O76" s="90"/>
      <c r="P76" s="90"/>
      <c r="Q76" s="90"/>
      <c r="R76" s="90"/>
      <c r="S76" s="90"/>
      <c r="T76" s="90"/>
      <c r="U76" s="90"/>
      <c r="V76" s="90"/>
      <c r="W76" s="90"/>
      <c r="X76" s="90"/>
      <c r="Y76" s="90"/>
      <c r="Z76" s="90"/>
      <c r="AA76" s="114"/>
    </row>
    <row r="77" spans="1:27" ht="15.75" customHeight="1">
      <c r="A77" s="90"/>
      <c r="B77" s="366" t="s">
        <v>24</v>
      </c>
      <c r="C77" s="360" t="s">
        <v>303</v>
      </c>
      <c r="D77" s="360"/>
      <c r="E77" s="319"/>
      <c r="F77" s="323"/>
      <c r="G77" s="90"/>
      <c r="H77" s="90"/>
      <c r="I77" s="90"/>
      <c r="J77" s="90"/>
      <c r="K77" s="90"/>
      <c r="L77" s="90"/>
      <c r="M77" s="90"/>
      <c r="N77" s="90"/>
      <c r="O77" s="90"/>
      <c r="P77" s="90"/>
      <c r="Q77" s="90"/>
      <c r="R77" s="90"/>
      <c r="S77" s="90"/>
      <c r="T77" s="90"/>
      <c r="U77" s="90"/>
      <c r="V77" s="90"/>
      <c r="W77" s="90"/>
      <c r="X77" s="90"/>
      <c r="Y77" s="90"/>
      <c r="Z77" s="90"/>
      <c r="AA77" s="114"/>
    </row>
    <row r="78" spans="1:27" ht="15.75" customHeight="1">
      <c r="A78" s="90"/>
      <c r="B78" s="361">
        <f>IF(E78="","",SUBTOTAL(3,$E$6:E78))</f>
        <v>48</v>
      </c>
      <c r="C78" s="325" t="s">
        <v>2534</v>
      </c>
      <c r="D78" s="325"/>
      <c r="E78" s="319" t="s">
        <v>148</v>
      </c>
      <c r="F78" s="323"/>
      <c r="G78" s="90"/>
      <c r="H78" s="90"/>
      <c r="I78" s="90"/>
      <c r="J78" s="90"/>
      <c r="K78" s="90"/>
      <c r="L78" s="90"/>
      <c r="M78" s="90"/>
      <c r="N78" s="90"/>
      <c r="O78" s="90"/>
      <c r="P78" s="90"/>
      <c r="Q78" s="90"/>
      <c r="R78" s="90"/>
      <c r="S78" s="90"/>
      <c r="T78" s="90"/>
      <c r="U78" s="90"/>
      <c r="V78" s="90"/>
      <c r="W78" s="90"/>
      <c r="X78" s="90"/>
      <c r="Y78" s="90"/>
      <c r="Z78" s="90"/>
      <c r="AA78" s="114"/>
    </row>
    <row r="79" spans="1:27" ht="15.75" customHeight="1">
      <c r="A79" s="90"/>
      <c r="B79" s="361">
        <f>IF(E79="","",SUBTOTAL(3,$E$6:E79))</f>
        <v>49</v>
      </c>
      <c r="C79" s="325" t="s">
        <v>2758</v>
      </c>
      <c r="D79" s="325"/>
      <c r="E79" s="319" t="s">
        <v>148</v>
      </c>
      <c r="F79" s="323"/>
      <c r="G79" s="90"/>
      <c r="H79" s="90"/>
      <c r="I79" s="90"/>
      <c r="J79" s="90"/>
      <c r="K79" s="90"/>
      <c r="L79" s="90"/>
      <c r="M79" s="90"/>
      <c r="N79" s="90"/>
      <c r="O79" s="90"/>
      <c r="P79" s="90"/>
      <c r="Q79" s="90"/>
      <c r="R79" s="90"/>
      <c r="S79" s="90"/>
      <c r="T79" s="90"/>
      <c r="U79" s="90"/>
      <c r="V79" s="90"/>
      <c r="W79" s="90"/>
      <c r="X79" s="90"/>
      <c r="Y79" s="90"/>
      <c r="Z79" s="90"/>
      <c r="AA79" s="114"/>
    </row>
    <row r="80" spans="1:27" ht="15.75">
      <c r="A80" s="90"/>
      <c r="B80" s="361">
        <f>IF(E80="","",SUBTOTAL(3,$E$6:E80))</f>
        <v>50</v>
      </c>
      <c r="C80" s="325" t="s">
        <v>2762</v>
      </c>
      <c r="D80" s="325"/>
      <c r="E80" s="319" t="s">
        <v>148</v>
      </c>
      <c r="F80" s="323"/>
      <c r="G80" s="90"/>
      <c r="H80" s="90"/>
      <c r="I80" s="90"/>
      <c r="J80" s="90"/>
      <c r="K80" s="90"/>
      <c r="L80" s="90"/>
      <c r="M80" s="90"/>
      <c r="N80" s="90"/>
      <c r="O80" s="90"/>
      <c r="P80" s="90"/>
      <c r="Q80" s="90"/>
      <c r="R80" s="90"/>
      <c r="S80" s="90"/>
      <c r="T80" s="90"/>
      <c r="U80" s="90"/>
      <c r="V80" s="90"/>
      <c r="W80" s="90"/>
      <c r="X80" s="90"/>
      <c r="Y80" s="90"/>
      <c r="Z80" s="90"/>
      <c r="AA80" s="114"/>
    </row>
    <row r="81" spans="1:27" ht="15.75" customHeight="1">
      <c r="A81" s="90"/>
      <c r="B81" s="361">
        <f>IF(E81="","",SUBTOTAL(3,$E$6:E81))</f>
        <v>51</v>
      </c>
      <c r="C81" s="325" t="s">
        <v>2763</v>
      </c>
      <c r="D81" s="325"/>
      <c r="E81" s="319" t="s">
        <v>148</v>
      </c>
      <c r="F81" s="323"/>
      <c r="G81" s="90"/>
      <c r="H81" s="90"/>
      <c r="I81" s="90"/>
      <c r="J81" s="90"/>
      <c r="K81" s="90"/>
      <c r="L81" s="90"/>
      <c r="M81" s="90"/>
      <c r="N81" s="90"/>
      <c r="O81" s="90"/>
      <c r="P81" s="90"/>
      <c r="Q81" s="90"/>
      <c r="R81" s="90"/>
      <c r="S81" s="90"/>
      <c r="T81" s="90"/>
      <c r="U81" s="90"/>
      <c r="V81" s="90"/>
      <c r="W81" s="90"/>
      <c r="X81" s="90"/>
      <c r="Y81" s="90"/>
      <c r="Z81" s="90"/>
      <c r="AA81" s="114"/>
    </row>
    <row r="82" spans="1:27" ht="15.75" customHeight="1">
      <c r="A82" s="90"/>
      <c r="B82" s="361">
        <f>IF(E82="","",SUBTOTAL(3,$E$6:E82))</f>
        <v>52</v>
      </c>
      <c r="C82" s="325" t="s">
        <v>2764</v>
      </c>
      <c r="D82" s="325"/>
      <c r="E82" s="319" t="s">
        <v>148</v>
      </c>
      <c r="F82" s="323"/>
      <c r="G82" s="90"/>
      <c r="H82" s="90"/>
      <c r="I82" s="90"/>
      <c r="J82" s="90"/>
      <c r="K82" s="90"/>
      <c r="L82" s="90"/>
      <c r="M82" s="90"/>
      <c r="N82" s="90"/>
      <c r="O82" s="90"/>
      <c r="P82" s="90"/>
      <c r="Q82" s="90"/>
      <c r="R82" s="90"/>
      <c r="S82" s="90"/>
      <c r="T82" s="90"/>
      <c r="U82" s="90"/>
      <c r="V82" s="90"/>
      <c r="W82" s="90"/>
      <c r="X82" s="90"/>
      <c r="Y82" s="90"/>
      <c r="Z82" s="90"/>
      <c r="AA82" s="114"/>
    </row>
    <row r="83" spans="1:27" ht="15.75" customHeight="1">
      <c r="A83" s="90"/>
      <c r="B83" s="361">
        <f>IF(E83="","",SUBTOTAL(3,$E$6:E83))</f>
        <v>53</v>
      </c>
      <c r="C83" s="325" t="s">
        <v>2765</v>
      </c>
      <c r="D83" s="325"/>
      <c r="E83" s="319" t="s">
        <v>148</v>
      </c>
      <c r="F83" s="323"/>
      <c r="G83" s="90"/>
      <c r="H83" s="90"/>
      <c r="I83" s="90"/>
      <c r="J83" s="90"/>
      <c r="K83" s="90"/>
      <c r="L83" s="90"/>
      <c r="M83" s="90"/>
      <c r="N83" s="90"/>
      <c r="O83" s="90"/>
      <c r="P83" s="90"/>
      <c r="Q83" s="90"/>
      <c r="R83" s="90"/>
      <c r="S83" s="90"/>
      <c r="T83" s="90"/>
      <c r="U83" s="90"/>
      <c r="V83" s="90"/>
      <c r="W83" s="90"/>
      <c r="X83" s="90"/>
      <c r="Y83" s="90"/>
      <c r="Z83" s="90"/>
      <c r="AA83" s="114"/>
    </row>
    <row r="84" spans="1:27" ht="15.75" customHeight="1">
      <c r="A84" s="90"/>
      <c r="B84" s="361">
        <f>IF(E84="","",SUBTOTAL(3,$E$6:E84))</f>
        <v>54</v>
      </c>
      <c r="C84" s="325" t="s">
        <v>2535</v>
      </c>
      <c r="D84" s="325"/>
      <c r="E84" s="319" t="s">
        <v>148</v>
      </c>
      <c r="F84" s="323"/>
      <c r="G84" s="90"/>
      <c r="H84" s="90"/>
      <c r="I84" s="90"/>
      <c r="J84" s="90"/>
      <c r="K84" s="90"/>
      <c r="L84" s="90"/>
      <c r="M84" s="90"/>
      <c r="N84" s="90"/>
      <c r="O84" s="90"/>
      <c r="P84" s="90"/>
      <c r="Q84" s="90"/>
      <c r="R84" s="90"/>
      <c r="S84" s="90"/>
      <c r="T84" s="90"/>
      <c r="U84" s="90"/>
      <c r="V84" s="90"/>
      <c r="W84" s="90"/>
      <c r="X84" s="90"/>
      <c r="Y84" s="90"/>
      <c r="Z84" s="90"/>
      <c r="AA84" s="114"/>
    </row>
    <row r="85" spans="1:27" ht="15.75" customHeight="1">
      <c r="A85" s="90"/>
      <c r="B85" s="361">
        <f>IF(E85="","",SUBTOTAL(3,$E$6:E85))</f>
        <v>55</v>
      </c>
      <c r="C85" s="325" t="s">
        <v>2536</v>
      </c>
      <c r="D85" s="325"/>
      <c r="E85" s="319" t="s">
        <v>148</v>
      </c>
      <c r="F85" s="323"/>
      <c r="G85" s="90"/>
      <c r="H85" s="90"/>
      <c r="I85" s="90"/>
      <c r="J85" s="90"/>
      <c r="K85" s="90"/>
      <c r="L85" s="90"/>
      <c r="M85" s="90"/>
      <c r="N85" s="90"/>
      <c r="O85" s="90"/>
      <c r="P85" s="90"/>
      <c r="Q85" s="90"/>
      <c r="R85" s="90"/>
      <c r="S85" s="90"/>
      <c r="T85" s="90"/>
      <c r="U85" s="90"/>
      <c r="V85" s="90"/>
      <c r="W85" s="90"/>
      <c r="X85" s="90"/>
      <c r="Y85" s="90"/>
      <c r="Z85" s="90"/>
      <c r="AA85" s="114"/>
    </row>
    <row r="86" spans="1:27" ht="15.75" customHeight="1">
      <c r="A86" s="90"/>
      <c r="B86" s="361" t="str">
        <f>IF(E86="","",SUBTOTAL(3,$E$6:E86))</f>
        <v/>
      </c>
      <c r="C86" s="360" t="s">
        <v>2542</v>
      </c>
      <c r="D86" s="360"/>
      <c r="E86" s="319"/>
      <c r="F86" s="323"/>
      <c r="G86" s="90"/>
      <c r="H86" s="90"/>
      <c r="I86" s="90"/>
      <c r="J86" s="90"/>
      <c r="K86" s="90"/>
      <c r="L86" s="90"/>
      <c r="M86" s="90"/>
      <c r="N86" s="90"/>
      <c r="O86" s="90"/>
      <c r="P86" s="90"/>
      <c r="Q86" s="90"/>
      <c r="R86" s="90"/>
      <c r="S86" s="90"/>
      <c r="T86" s="90"/>
      <c r="U86" s="90"/>
      <c r="V86" s="90"/>
      <c r="W86" s="90"/>
      <c r="X86" s="90"/>
      <c r="Y86" s="90"/>
      <c r="Z86" s="90"/>
      <c r="AA86" s="114"/>
    </row>
    <row r="87" spans="1:27" ht="15.75" customHeight="1">
      <c r="A87" s="90"/>
      <c r="B87" s="361">
        <f>IF(E87="","",SUBTOTAL(3,$E$6:E87))</f>
        <v>56</v>
      </c>
      <c r="C87" s="325" t="s">
        <v>2721</v>
      </c>
      <c r="D87" s="325"/>
      <c r="E87" s="319" t="s">
        <v>148</v>
      </c>
      <c r="F87" s="323"/>
      <c r="G87" s="90"/>
      <c r="H87" s="90"/>
      <c r="I87" s="90"/>
      <c r="J87" s="90"/>
      <c r="K87" s="90"/>
      <c r="L87" s="90"/>
      <c r="M87" s="90"/>
      <c r="N87" s="90"/>
      <c r="O87" s="90"/>
      <c r="P87" s="90"/>
      <c r="Q87" s="90"/>
      <c r="R87" s="90"/>
      <c r="S87" s="90"/>
      <c r="T87" s="90"/>
      <c r="U87" s="90"/>
      <c r="V87" s="90"/>
      <c r="W87" s="90"/>
      <c r="X87" s="90"/>
      <c r="Y87" s="90"/>
      <c r="Z87" s="90"/>
      <c r="AA87" s="114"/>
    </row>
    <row r="88" spans="1:27" ht="15.75" customHeight="1">
      <c r="A88" s="90"/>
      <c r="B88" s="361">
        <f>IF(E88="","",SUBTOTAL(3,$E$6:E88))</f>
        <v>57</v>
      </c>
      <c r="C88" s="325" t="s">
        <v>2722</v>
      </c>
      <c r="D88" s="325"/>
      <c r="E88" s="319" t="s">
        <v>148</v>
      </c>
      <c r="F88" s="323"/>
      <c r="G88" s="90"/>
      <c r="H88" s="90"/>
      <c r="I88" s="90"/>
      <c r="J88" s="90"/>
      <c r="K88" s="90"/>
      <c r="L88" s="90"/>
      <c r="M88" s="90"/>
      <c r="N88" s="90"/>
      <c r="O88" s="90"/>
      <c r="P88" s="90"/>
      <c r="Q88" s="90"/>
      <c r="R88" s="90"/>
      <c r="S88" s="90"/>
      <c r="T88" s="90"/>
      <c r="U88" s="90"/>
      <c r="V88" s="90"/>
      <c r="W88" s="90"/>
      <c r="X88" s="90"/>
      <c r="Y88" s="90"/>
      <c r="Z88" s="90"/>
      <c r="AA88" s="114"/>
    </row>
    <row r="89" spans="1:27" ht="15.75" customHeight="1">
      <c r="A89" s="90"/>
      <c r="B89" s="361">
        <f>IF(E89="","",SUBTOTAL(3,$E$6:E89))</f>
        <v>58</v>
      </c>
      <c r="C89" s="368" t="s">
        <v>2542</v>
      </c>
      <c r="D89" s="368"/>
      <c r="E89" s="319" t="s">
        <v>148</v>
      </c>
      <c r="F89" s="323"/>
      <c r="G89" s="90"/>
      <c r="H89" s="90"/>
      <c r="I89" s="90"/>
      <c r="J89" s="90"/>
      <c r="K89" s="90"/>
      <c r="L89" s="90"/>
      <c r="M89" s="90"/>
      <c r="N89" s="90"/>
      <c r="O89" s="90"/>
      <c r="P89" s="90"/>
      <c r="Q89" s="90"/>
      <c r="R89" s="90"/>
      <c r="S89" s="90"/>
      <c r="T89" s="90"/>
      <c r="U89" s="90"/>
      <c r="V89" s="90"/>
      <c r="W89" s="90"/>
      <c r="X89" s="90"/>
      <c r="Y89" s="90"/>
      <c r="Z89" s="90"/>
      <c r="AA89" s="114"/>
    </row>
    <row r="90" spans="1:27" ht="15.75" customHeight="1">
      <c r="A90" s="90"/>
      <c r="B90" s="361">
        <f>IF(E90="","",SUBTOTAL(3,$E$6:E90))</f>
        <v>59</v>
      </c>
      <c r="C90" s="325" t="s">
        <v>2537</v>
      </c>
      <c r="D90" s="325"/>
      <c r="E90" s="319" t="s">
        <v>151</v>
      </c>
      <c r="F90" s="323"/>
      <c r="G90" s="90"/>
      <c r="H90" s="90"/>
      <c r="I90" s="90"/>
      <c r="J90" s="90"/>
      <c r="K90" s="90"/>
      <c r="L90" s="90"/>
      <c r="M90" s="90"/>
      <c r="N90" s="90"/>
      <c r="O90" s="90"/>
      <c r="P90" s="90"/>
      <c r="Q90" s="90"/>
      <c r="R90" s="90"/>
      <c r="S90" s="90"/>
      <c r="T90" s="90"/>
      <c r="U90" s="90"/>
      <c r="V90" s="90"/>
      <c r="W90" s="90"/>
      <c r="X90" s="90"/>
      <c r="Y90" s="90"/>
      <c r="Z90" s="90"/>
      <c r="AA90" s="114"/>
    </row>
    <row r="91" spans="1:27" ht="15.75" customHeight="1">
      <c r="A91" s="90"/>
      <c r="B91" s="361">
        <f>IF(E91="","",SUBTOTAL(3,$E$6:E91))</f>
        <v>60</v>
      </c>
      <c r="C91" s="325" t="s">
        <v>2587</v>
      </c>
      <c r="D91" s="325"/>
      <c r="E91" s="319" t="s">
        <v>151</v>
      </c>
      <c r="F91" s="323"/>
      <c r="G91" s="90"/>
      <c r="H91" s="90"/>
      <c r="I91" s="90"/>
      <c r="J91" s="90"/>
      <c r="K91" s="90"/>
      <c r="L91" s="90"/>
      <c r="M91" s="90"/>
      <c r="N91" s="90"/>
      <c r="O91" s="90"/>
      <c r="P91" s="90"/>
      <c r="Q91" s="90"/>
      <c r="R91" s="90"/>
      <c r="S91" s="90"/>
      <c r="T91" s="90"/>
      <c r="U91" s="90"/>
      <c r="V91" s="90"/>
      <c r="W91" s="90"/>
      <c r="X91" s="90"/>
      <c r="Y91" s="90"/>
      <c r="Z91" s="90"/>
      <c r="AA91" s="114"/>
    </row>
    <row r="92" spans="1:27" ht="15.75" customHeight="1">
      <c r="A92" s="90"/>
      <c r="B92" s="361">
        <f>IF(E92="","",SUBTOTAL(3,$E$6:E92))</f>
        <v>61</v>
      </c>
      <c r="C92" s="325" t="s">
        <v>2538</v>
      </c>
      <c r="D92" s="325"/>
      <c r="E92" s="319" t="s">
        <v>151</v>
      </c>
      <c r="F92" s="319"/>
      <c r="G92" s="90"/>
      <c r="H92" s="90"/>
      <c r="I92" s="90"/>
      <c r="J92" s="90"/>
      <c r="K92" s="90"/>
      <c r="L92" s="90"/>
      <c r="M92" s="90"/>
      <c r="N92" s="90"/>
      <c r="O92" s="90"/>
      <c r="P92" s="90"/>
      <c r="Q92" s="90"/>
      <c r="R92" s="90"/>
      <c r="S92" s="90"/>
      <c r="T92" s="90"/>
      <c r="U92" s="90"/>
      <c r="V92" s="90"/>
      <c r="W92" s="90"/>
      <c r="X92" s="90"/>
      <c r="Y92" s="90"/>
      <c r="Z92" s="90"/>
      <c r="AA92" s="114"/>
    </row>
    <row r="93" spans="1:27" ht="15.75" customHeight="1">
      <c r="A93" s="90"/>
      <c r="B93" s="361">
        <f>IF(E93="","",SUBTOTAL(3,$E$6:E93))</f>
        <v>62</v>
      </c>
      <c r="C93" s="325" t="s">
        <v>2539</v>
      </c>
      <c r="D93" s="325"/>
      <c r="E93" s="319" t="s">
        <v>151</v>
      </c>
      <c r="F93" s="323"/>
      <c r="G93" s="90"/>
      <c r="H93" s="90"/>
      <c r="I93" s="90"/>
      <c r="J93" s="90"/>
      <c r="K93" s="90"/>
      <c r="L93" s="90"/>
      <c r="M93" s="90"/>
      <c r="N93" s="90"/>
      <c r="O93" s="90"/>
      <c r="P93" s="90"/>
      <c r="Q93" s="90"/>
      <c r="R93" s="90"/>
      <c r="S93" s="90"/>
      <c r="T93" s="90"/>
      <c r="U93" s="90"/>
      <c r="V93" s="90"/>
      <c r="W93" s="90"/>
      <c r="X93" s="90"/>
      <c r="Y93" s="90"/>
      <c r="Z93" s="90"/>
      <c r="AA93" s="114"/>
    </row>
    <row r="94" spans="1:27" ht="15.75" customHeight="1">
      <c r="A94" s="90"/>
      <c r="B94" s="361" t="str">
        <f>IF(E94="","",SUBTOTAL(3,$E$6:E94))</f>
        <v/>
      </c>
      <c r="C94" s="360" t="s">
        <v>2543</v>
      </c>
      <c r="D94" s="360"/>
      <c r="E94" s="319"/>
      <c r="F94" s="323"/>
      <c r="G94" s="90"/>
      <c r="H94" s="90"/>
      <c r="I94" s="90"/>
      <c r="J94" s="90"/>
      <c r="K94" s="90"/>
      <c r="L94" s="90"/>
      <c r="M94" s="90"/>
      <c r="N94" s="90"/>
      <c r="O94" s="90"/>
      <c r="P94" s="90"/>
      <c r="Q94" s="90"/>
      <c r="R94" s="90"/>
      <c r="S94" s="90"/>
      <c r="T94" s="90"/>
      <c r="U94" s="90"/>
      <c r="V94" s="90"/>
      <c r="W94" s="90"/>
      <c r="X94" s="90"/>
      <c r="Y94" s="90"/>
      <c r="Z94" s="90"/>
      <c r="AA94" s="114"/>
    </row>
    <row r="95" spans="1:27" ht="15.75" customHeight="1">
      <c r="A95" s="90"/>
      <c r="B95" s="361">
        <f>IF(E95="","",SUBTOTAL(3,$E$6:E95))</f>
        <v>63</v>
      </c>
      <c r="C95" s="325" t="s">
        <v>2789</v>
      </c>
      <c r="D95" s="325"/>
      <c r="E95" s="319" t="s">
        <v>151</v>
      </c>
      <c r="F95" s="323"/>
      <c r="G95" s="90"/>
      <c r="H95" s="90"/>
      <c r="I95" s="90"/>
      <c r="J95" s="90"/>
      <c r="K95" s="90"/>
      <c r="L95" s="90"/>
      <c r="M95" s="90"/>
      <c r="N95" s="90"/>
      <c r="O95" s="90"/>
      <c r="P95" s="90"/>
      <c r="Q95" s="90"/>
      <c r="R95" s="90"/>
      <c r="S95" s="90"/>
      <c r="T95" s="90"/>
      <c r="U95" s="90"/>
      <c r="V95" s="90"/>
      <c r="W95" s="90"/>
      <c r="X95" s="90"/>
      <c r="Y95" s="90"/>
      <c r="Z95" s="90"/>
      <c r="AA95" s="114"/>
    </row>
    <row r="96" spans="1:27" ht="15.75" customHeight="1">
      <c r="A96" s="90"/>
      <c r="B96" s="361">
        <f>IF(E96="","",SUBTOTAL(3,$E$6:E96))</f>
        <v>64</v>
      </c>
      <c r="C96" s="325" t="s">
        <v>2790</v>
      </c>
      <c r="D96" s="325"/>
      <c r="E96" s="319" t="s">
        <v>151</v>
      </c>
      <c r="F96" s="323"/>
      <c r="G96" s="90"/>
      <c r="H96" s="90"/>
      <c r="I96" s="90"/>
      <c r="J96" s="90"/>
      <c r="K96" s="90"/>
      <c r="L96" s="90"/>
      <c r="M96" s="90"/>
      <c r="N96" s="90"/>
      <c r="O96" s="90"/>
      <c r="P96" s="90"/>
      <c r="Q96" s="90"/>
      <c r="R96" s="90"/>
      <c r="S96" s="90"/>
      <c r="T96" s="90"/>
      <c r="U96" s="90"/>
      <c r="V96" s="90"/>
      <c r="W96" s="90"/>
      <c r="X96" s="90"/>
      <c r="Y96" s="90"/>
      <c r="Z96" s="90"/>
      <c r="AA96" s="114"/>
    </row>
    <row r="97" spans="1:27" ht="15.75" customHeight="1">
      <c r="A97" s="90"/>
      <c r="B97" s="361">
        <f>IF(E97="","",SUBTOTAL(3,$E$6:E97))</f>
        <v>65</v>
      </c>
      <c r="C97" s="325" t="s">
        <v>2530</v>
      </c>
      <c r="D97" s="325"/>
      <c r="E97" s="319" t="s">
        <v>151</v>
      </c>
      <c r="F97" s="323"/>
      <c r="G97" s="90"/>
      <c r="H97" s="90"/>
      <c r="I97" s="90"/>
      <c r="J97" s="90"/>
      <c r="K97" s="90"/>
      <c r="L97" s="90"/>
      <c r="M97" s="90"/>
      <c r="N97" s="90"/>
      <c r="O97" s="90"/>
      <c r="P97" s="90"/>
      <c r="Q97" s="90"/>
      <c r="R97" s="90"/>
      <c r="S97" s="90"/>
      <c r="T97" s="90"/>
      <c r="U97" s="90"/>
      <c r="V97" s="90"/>
      <c r="W97" s="90"/>
      <c r="X97" s="90"/>
      <c r="Y97" s="90"/>
      <c r="Z97" s="90"/>
      <c r="AA97" s="114"/>
    </row>
    <row r="98" spans="1:27" ht="15.75" customHeight="1">
      <c r="A98" s="90"/>
      <c r="B98" s="361">
        <f>IF(E98="","",SUBTOTAL(3,$E$6:E98))</f>
        <v>66</v>
      </c>
      <c r="C98" s="325" t="s">
        <v>2798</v>
      </c>
      <c r="D98" s="325"/>
      <c r="E98" s="319" t="s">
        <v>151</v>
      </c>
      <c r="F98" s="323"/>
      <c r="G98" s="90"/>
      <c r="H98" s="90"/>
      <c r="I98" s="90"/>
      <c r="J98" s="90"/>
      <c r="K98" s="90"/>
      <c r="L98" s="90"/>
      <c r="M98" s="90"/>
      <c r="N98" s="90"/>
      <c r="O98" s="90"/>
      <c r="P98" s="90"/>
      <c r="Q98" s="90"/>
      <c r="R98" s="90"/>
      <c r="S98" s="90"/>
      <c r="T98" s="90"/>
      <c r="U98" s="90"/>
      <c r="V98" s="90"/>
      <c r="W98" s="90"/>
      <c r="X98" s="90"/>
      <c r="Y98" s="90"/>
      <c r="Z98" s="90"/>
      <c r="AA98" s="114"/>
    </row>
    <row r="99" spans="1:27" ht="15.75" customHeight="1">
      <c r="A99" s="90"/>
      <c r="B99" s="361">
        <f>IF(E99="","",SUBTOTAL(3,$E$6:E99))</f>
        <v>67</v>
      </c>
      <c r="C99" s="325" t="s">
        <v>2540</v>
      </c>
      <c r="D99" s="325"/>
      <c r="E99" s="319" t="s">
        <v>151</v>
      </c>
      <c r="F99" s="323"/>
      <c r="G99" s="90"/>
      <c r="H99" s="90"/>
      <c r="I99" s="90"/>
      <c r="J99" s="90"/>
      <c r="K99" s="90"/>
      <c r="L99" s="90"/>
      <c r="M99" s="90"/>
      <c r="N99" s="90"/>
      <c r="O99" s="90"/>
      <c r="P99" s="90"/>
      <c r="Q99" s="90"/>
      <c r="R99" s="90"/>
      <c r="S99" s="90"/>
      <c r="T99" s="90"/>
      <c r="U99" s="90"/>
      <c r="V99" s="90"/>
      <c r="W99" s="90"/>
      <c r="X99" s="90"/>
      <c r="Y99" s="90"/>
      <c r="Z99" s="90"/>
      <c r="AA99" s="114"/>
    </row>
    <row r="100" spans="1:27" ht="15.75" customHeight="1">
      <c r="A100" s="90"/>
      <c r="B100" s="361">
        <f>IF(E100="","",SUBTOTAL(3,$E$6:E100))</f>
        <v>68</v>
      </c>
      <c r="C100" s="325" t="s">
        <v>2807</v>
      </c>
      <c r="D100" s="325"/>
      <c r="E100" s="319" t="s">
        <v>148</v>
      </c>
      <c r="F100" s="323"/>
      <c r="G100" s="90"/>
      <c r="H100" s="90"/>
      <c r="I100" s="90"/>
      <c r="J100" s="90"/>
      <c r="K100" s="90"/>
      <c r="L100" s="90"/>
      <c r="M100" s="90"/>
      <c r="N100" s="90"/>
      <c r="O100" s="90"/>
      <c r="P100" s="90"/>
      <c r="Q100" s="90"/>
      <c r="R100" s="90"/>
      <c r="S100" s="90"/>
      <c r="T100" s="90"/>
      <c r="U100" s="90"/>
      <c r="V100" s="90"/>
      <c r="W100" s="90"/>
      <c r="X100" s="90"/>
      <c r="Y100" s="90"/>
      <c r="Z100" s="90"/>
      <c r="AA100" s="114"/>
    </row>
    <row r="101" spans="1:27" ht="15.75" customHeight="1">
      <c r="A101" s="90"/>
      <c r="B101" s="361">
        <f>IF(E101="","",SUBTOTAL(3,$E$6:E101))</f>
        <v>69</v>
      </c>
      <c r="C101" s="325" t="s">
        <v>2541</v>
      </c>
      <c r="D101" s="325"/>
      <c r="E101" s="319" t="s">
        <v>151</v>
      </c>
      <c r="F101" s="323"/>
      <c r="G101" s="90"/>
      <c r="H101" s="90"/>
      <c r="I101" s="90"/>
      <c r="J101" s="90"/>
      <c r="K101" s="90"/>
      <c r="L101" s="90"/>
      <c r="M101" s="90"/>
      <c r="N101" s="90"/>
      <c r="O101" s="90"/>
      <c r="P101" s="90"/>
      <c r="Q101" s="90"/>
      <c r="R101" s="90"/>
      <c r="S101" s="90"/>
      <c r="T101" s="90"/>
      <c r="U101" s="90"/>
      <c r="V101" s="90"/>
      <c r="W101" s="90"/>
      <c r="X101" s="90"/>
      <c r="Y101" s="90"/>
      <c r="Z101" s="90"/>
      <c r="AA101" s="114"/>
    </row>
    <row r="102" spans="1:27" ht="15.75">
      <c r="A102" s="90"/>
      <c r="B102" s="361"/>
      <c r="C102" s="369" t="s">
        <v>2864</v>
      </c>
      <c r="D102" s="325"/>
      <c r="E102" s="319"/>
      <c r="F102" s="323"/>
      <c r="G102" s="90"/>
      <c r="H102" s="90"/>
      <c r="I102" s="90"/>
      <c r="J102" s="90"/>
      <c r="K102" s="90"/>
      <c r="L102" s="90"/>
      <c r="M102" s="90"/>
      <c r="N102" s="90"/>
      <c r="O102" s="90"/>
      <c r="P102" s="90"/>
      <c r="Q102" s="90"/>
      <c r="R102" s="90"/>
      <c r="S102" s="90"/>
      <c r="T102" s="90"/>
      <c r="U102" s="90"/>
      <c r="V102" s="90"/>
      <c r="W102" s="90"/>
      <c r="X102" s="90"/>
      <c r="Y102" s="90"/>
      <c r="Z102" s="90"/>
      <c r="AA102" s="114"/>
    </row>
    <row r="103" spans="1:27" ht="15.75">
      <c r="A103" s="90"/>
      <c r="B103" s="361"/>
      <c r="C103" s="369" t="s">
        <v>3128</v>
      </c>
      <c r="D103" s="325"/>
      <c r="E103" s="319"/>
      <c r="F103" s="323"/>
      <c r="G103" s="90"/>
      <c r="H103" s="90"/>
      <c r="I103" s="90"/>
      <c r="J103" s="90"/>
      <c r="K103" s="90"/>
      <c r="L103" s="90"/>
      <c r="M103" s="90"/>
      <c r="N103" s="90"/>
      <c r="O103" s="90"/>
      <c r="P103" s="90"/>
      <c r="Q103" s="90"/>
      <c r="R103" s="90"/>
      <c r="S103" s="90"/>
      <c r="T103" s="90"/>
      <c r="U103" s="90"/>
      <c r="V103" s="90"/>
      <c r="W103" s="90"/>
      <c r="X103" s="90"/>
      <c r="Y103" s="90"/>
      <c r="Z103" s="90"/>
      <c r="AA103" s="114"/>
    </row>
    <row r="104" spans="1:27" ht="94.5">
      <c r="A104" s="90"/>
      <c r="B104" s="361">
        <f>IF(E104="","",SUBTOTAL(3,$E$6:E104))</f>
        <v>70</v>
      </c>
      <c r="C104" s="362" t="s">
        <v>2880</v>
      </c>
      <c r="D104" s="362" t="s">
        <v>2883</v>
      </c>
      <c r="E104" s="319" t="s">
        <v>151</v>
      </c>
      <c r="F104" s="323"/>
      <c r="G104" s="90"/>
      <c r="H104" s="90"/>
      <c r="I104" s="90"/>
      <c r="J104" s="90"/>
      <c r="K104" s="90"/>
      <c r="L104" s="90"/>
      <c r="M104" s="90"/>
      <c r="N104" s="90"/>
      <c r="O104" s="90"/>
      <c r="P104" s="90"/>
      <c r="Q104" s="90"/>
      <c r="R104" s="90"/>
      <c r="S104" s="90"/>
      <c r="T104" s="90"/>
      <c r="U104" s="90"/>
      <c r="V104" s="90"/>
      <c r="W104" s="90"/>
      <c r="X104" s="90"/>
      <c r="Y104" s="90"/>
      <c r="Z104" s="90"/>
      <c r="AA104" s="114"/>
    </row>
    <row r="105" spans="1:27" ht="94.5">
      <c r="A105" s="90"/>
      <c r="B105" s="361">
        <f>IF(E105="","",SUBTOTAL(3,$E$6:E105))</f>
        <v>71</v>
      </c>
      <c r="C105" s="362" t="s">
        <v>2881</v>
      </c>
      <c r="D105" s="362" t="s">
        <v>2882</v>
      </c>
      <c r="E105" s="319" t="s">
        <v>151</v>
      </c>
      <c r="F105" s="323"/>
      <c r="G105" s="90"/>
      <c r="H105" s="90"/>
      <c r="I105" s="90"/>
      <c r="J105" s="90"/>
      <c r="K105" s="90"/>
      <c r="L105" s="90"/>
      <c r="M105" s="90"/>
      <c r="N105" s="90"/>
      <c r="O105" s="90"/>
      <c r="P105" s="90"/>
      <c r="Q105" s="90"/>
      <c r="R105" s="90"/>
      <c r="S105" s="90"/>
      <c r="T105" s="90"/>
      <c r="U105" s="90"/>
      <c r="V105" s="90"/>
      <c r="W105" s="90"/>
      <c r="X105" s="90"/>
      <c r="Y105" s="90"/>
      <c r="Z105" s="90"/>
      <c r="AA105" s="114"/>
    </row>
    <row r="106" spans="1:27" ht="94.5">
      <c r="A106" s="90"/>
      <c r="B106" s="361">
        <f>IF(E106="","",SUBTOTAL(3,$E$6:E106))</f>
        <v>72</v>
      </c>
      <c r="C106" s="362" t="s">
        <v>2884</v>
      </c>
      <c r="D106" s="362" t="s">
        <v>2885</v>
      </c>
      <c r="E106" s="319" t="s">
        <v>151</v>
      </c>
      <c r="F106" s="323"/>
      <c r="G106" s="90"/>
      <c r="H106" s="90"/>
      <c r="I106" s="90"/>
      <c r="J106" s="90"/>
      <c r="K106" s="90"/>
      <c r="L106" s="90"/>
      <c r="M106" s="90"/>
      <c r="N106" s="90"/>
      <c r="O106" s="90"/>
      <c r="P106" s="90"/>
      <c r="Q106" s="90"/>
      <c r="R106" s="90"/>
      <c r="S106" s="90"/>
      <c r="T106" s="90"/>
      <c r="U106" s="90"/>
      <c r="V106" s="90"/>
      <c r="W106" s="90"/>
      <c r="X106" s="90"/>
      <c r="Y106" s="90"/>
      <c r="Z106" s="90"/>
      <c r="AA106" s="114"/>
    </row>
    <row r="107" spans="1:27" ht="94.5">
      <c r="A107" s="90"/>
      <c r="B107" s="361">
        <f>IF(E107="","",SUBTOTAL(3,$E$6:E107))</f>
        <v>73</v>
      </c>
      <c r="C107" s="362" t="s">
        <v>2886</v>
      </c>
      <c r="D107" s="362" t="s">
        <v>2887</v>
      </c>
      <c r="E107" s="319" t="s">
        <v>151</v>
      </c>
      <c r="F107" s="323"/>
      <c r="G107" s="90"/>
      <c r="H107" s="90"/>
      <c r="I107" s="90"/>
      <c r="J107" s="90"/>
      <c r="K107" s="90"/>
      <c r="L107" s="90"/>
      <c r="M107" s="90"/>
      <c r="N107" s="90"/>
      <c r="O107" s="90"/>
      <c r="P107" s="90"/>
      <c r="Q107" s="90"/>
      <c r="R107" s="90"/>
      <c r="S107" s="90"/>
      <c r="T107" s="90"/>
      <c r="U107" s="90"/>
      <c r="V107" s="90"/>
      <c r="W107" s="90"/>
      <c r="X107" s="90"/>
      <c r="Y107" s="90"/>
      <c r="Z107" s="90"/>
      <c r="AA107" s="114"/>
    </row>
    <row r="108" spans="1:27" ht="15.75">
      <c r="A108" s="90"/>
      <c r="B108" s="361"/>
      <c r="C108" s="369" t="s">
        <v>2879</v>
      </c>
      <c r="D108" s="325"/>
      <c r="E108" s="319"/>
      <c r="F108" s="323"/>
      <c r="G108" s="90"/>
      <c r="H108" s="90"/>
      <c r="I108" s="90"/>
      <c r="J108" s="90"/>
      <c r="K108" s="90"/>
      <c r="L108" s="90"/>
      <c r="M108" s="90"/>
      <c r="N108" s="90"/>
      <c r="O108" s="90"/>
      <c r="P108" s="90"/>
      <c r="Q108" s="90"/>
      <c r="R108" s="90"/>
      <c r="S108" s="90"/>
      <c r="T108" s="90"/>
      <c r="U108" s="90"/>
      <c r="V108" s="90"/>
      <c r="W108" s="90"/>
      <c r="X108" s="90"/>
      <c r="Y108" s="90"/>
      <c r="Z108" s="90"/>
      <c r="AA108" s="114"/>
    </row>
    <row r="109" spans="1:27" ht="47.25">
      <c r="A109" s="90"/>
      <c r="B109" s="361">
        <f>IF(E109="","",SUBTOTAL(3,$E$6:E109))</f>
        <v>74</v>
      </c>
      <c r="C109" s="362" t="s">
        <v>2865</v>
      </c>
      <c r="D109" s="362" t="s">
        <v>2871</v>
      </c>
      <c r="E109" s="319" t="s">
        <v>151</v>
      </c>
      <c r="F109" s="323"/>
      <c r="G109" s="90"/>
      <c r="H109" s="90"/>
      <c r="I109" s="90"/>
      <c r="J109" s="90"/>
      <c r="K109" s="90"/>
      <c r="L109" s="90"/>
      <c r="M109" s="90"/>
      <c r="N109" s="90"/>
      <c r="O109" s="90"/>
      <c r="P109" s="90"/>
      <c r="Q109" s="90"/>
      <c r="R109" s="90"/>
      <c r="S109" s="90"/>
      <c r="T109" s="90"/>
      <c r="U109" s="90"/>
      <c r="V109" s="90"/>
      <c r="W109" s="90"/>
      <c r="X109" s="90"/>
      <c r="Y109" s="90"/>
      <c r="Z109" s="90"/>
      <c r="AA109" s="114"/>
    </row>
    <row r="110" spans="1:27" ht="31.5">
      <c r="A110" s="90"/>
      <c r="B110" s="361">
        <f>IF(E110="","",SUBTOTAL(3,$E$6:E110))</f>
        <v>75</v>
      </c>
      <c r="C110" s="362" t="s">
        <v>2866</v>
      </c>
      <c r="D110" s="362" t="s">
        <v>2872</v>
      </c>
      <c r="E110" s="319" t="s">
        <v>151</v>
      </c>
      <c r="F110" s="323"/>
      <c r="G110" s="90"/>
      <c r="H110" s="90"/>
      <c r="I110" s="90"/>
      <c r="J110" s="90"/>
      <c r="K110" s="90"/>
      <c r="L110" s="90"/>
      <c r="M110" s="90"/>
      <c r="N110" s="90"/>
      <c r="O110" s="90"/>
      <c r="P110" s="90"/>
      <c r="Q110" s="90"/>
      <c r="R110" s="90"/>
      <c r="S110" s="90"/>
      <c r="T110" s="90"/>
      <c r="U110" s="90"/>
      <c r="V110" s="90"/>
      <c r="W110" s="90"/>
      <c r="X110" s="90"/>
      <c r="Y110" s="90"/>
      <c r="Z110" s="90"/>
      <c r="AA110" s="114"/>
    </row>
    <row r="111" spans="1:27" ht="31.5">
      <c r="A111" s="90"/>
      <c r="B111" s="361">
        <f>IF(E111="","",SUBTOTAL(3,$E$6:E111))</f>
        <v>76</v>
      </c>
      <c r="C111" s="362" t="s">
        <v>2873</v>
      </c>
      <c r="D111" s="362" t="s">
        <v>2874</v>
      </c>
      <c r="E111" s="319" t="s">
        <v>151</v>
      </c>
      <c r="F111" s="323"/>
      <c r="G111" s="90"/>
      <c r="H111" s="90"/>
      <c r="I111" s="90"/>
      <c r="J111" s="90"/>
      <c r="K111" s="90"/>
      <c r="L111" s="90"/>
      <c r="M111" s="90"/>
      <c r="N111" s="90"/>
      <c r="O111" s="90"/>
      <c r="P111" s="90"/>
      <c r="Q111" s="90"/>
      <c r="R111" s="90"/>
      <c r="S111" s="90"/>
      <c r="T111" s="90"/>
      <c r="U111" s="90"/>
      <c r="V111" s="90"/>
      <c r="W111" s="90"/>
      <c r="X111" s="90"/>
      <c r="Y111" s="90"/>
      <c r="Z111" s="90"/>
      <c r="AA111" s="114"/>
    </row>
    <row r="112" spans="1:27" ht="63">
      <c r="A112" s="90"/>
      <c r="B112" s="361">
        <f>IF(E112="","",SUBTOTAL(3,$E$6:E112))</f>
        <v>77</v>
      </c>
      <c r="C112" s="362" t="s">
        <v>2867</v>
      </c>
      <c r="D112" s="362" t="s">
        <v>2878</v>
      </c>
      <c r="E112" s="319" t="s">
        <v>151</v>
      </c>
      <c r="F112" s="323"/>
      <c r="G112" s="90"/>
      <c r="H112" s="90"/>
      <c r="I112" s="90"/>
      <c r="J112" s="90"/>
      <c r="K112" s="90"/>
      <c r="L112" s="90"/>
      <c r="M112" s="90"/>
      <c r="N112" s="90"/>
      <c r="O112" s="90"/>
      <c r="P112" s="90"/>
      <c r="Q112" s="90"/>
      <c r="R112" s="90"/>
      <c r="S112" s="90"/>
      <c r="T112" s="90"/>
      <c r="U112" s="90"/>
      <c r="V112" s="90"/>
      <c r="W112" s="90"/>
      <c r="X112" s="90"/>
      <c r="Y112" s="90"/>
      <c r="Z112" s="90"/>
      <c r="AA112" s="114"/>
    </row>
    <row r="113" spans="1:27" ht="33" customHeight="1">
      <c r="A113" s="90"/>
      <c r="B113" s="361">
        <f>IF(E113="","",SUBTOTAL(3,$E$6:E113))</f>
        <v>78</v>
      </c>
      <c r="C113" s="362" t="s">
        <v>2868</v>
      </c>
      <c r="D113" s="362" t="s">
        <v>2877</v>
      </c>
      <c r="E113" s="319" t="s">
        <v>151</v>
      </c>
      <c r="F113" s="323"/>
      <c r="G113" s="90"/>
      <c r="H113" s="90"/>
      <c r="I113" s="90"/>
      <c r="J113" s="90"/>
      <c r="K113" s="90"/>
      <c r="L113" s="90"/>
      <c r="M113" s="90"/>
      <c r="N113" s="90"/>
      <c r="O113" s="90"/>
      <c r="P113" s="90"/>
      <c r="Q113" s="90"/>
      <c r="R113" s="90"/>
      <c r="S113" s="90"/>
      <c r="T113" s="90"/>
      <c r="U113" s="90"/>
      <c r="V113" s="90"/>
      <c r="W113" s="90"/>
      <c r="X113" s="90"/>
      <c r="Y113" s="90"/>
      <c r="Z113" s="90"/>
      <c r="AA113" s="114"/>
    </row>
    <row r="114" spans="1:27" ht="31.5">
      <c r="A114" s="90"/>
      <c r="B114" s="361">
        <f>IF(E114="","",SUBTOTAL(3,$E$6:E114))</f>
        <v>79</v>
      </c>
      <c r="C114" s="362" t="s">
        <v>2869</v>
      </c>
      <c r="D114" s="362" t="s">
        <v>2875</v>
      </c>
      <c r="E114" s="319" t="s">
        <v>151</v>
      </c>
      <c r="F114" s="323"/>
      <c r="G114" s="90"/>
      <c r="H114" s="90"/>
      <c r="I114" s="90"/>
      <c r="J114" s="90"/>
      <c r="K114" s="90"/>
      <c r="L114" s="90"/>
      <c r="M114" s="90"/>
      <c r="N114" s="90"/>
      <c r="O114" s="90"/>
      <c r="P114" s="90"/>
      <c r="Q114" s="90"/>
      <c r="R114" s="90"/>
      <c r="S114" s="90"/>
      <c r="T114" s="90"/>
      <c r="U114" s="90"/>
      <c r="V114" s="90"/>
      <c r="W114" s="90"/>
      <c r="X114" s="90"/>
      <c r="Y114" s="90"/>
      <c r="Z114" s="90"/>
      <c r="AA114" s="114"/>
    </row>
    <row r="115" spans="1:27" ht="31.5">
      <c r="A115" s="90"/>
      <c r="B115" s="361">
        <f>IF(E115="","",SUBTOTAL(3,$E$6:E115))</f>
        <v>80</v>
      </c>
      <c r="C115" s="362" t="s">
        <v>2870</v>
      </c>
      <c r="D115" s="362" t="s">
        <v>2876</v>
      </c>
      <c r="E115" s="319" t="s">
        <v>151</v>
      </c>
      <c r="F115" s="323"/>
      <c r="G115" s="90"/>
      <c r="H115" s="90"/>
      <c r="I115" s="90"/>
      <c r="J115" s="90"/>
      <c r="K115" s="90"/>
      <c r="L115" s="90"/>
      <c r="M115" s="90"/>
      <c r="N115" s="90"/>
      <c r="O115" s="90"/>
      <c r="P115" s="90"/>
      <c r="Q115" s="90"/>
      <c r="R115" s="90"/>
      <c r="S115" s="90"/>
      <c r="T115" s="90"/>
      <c r="U115" s="90"/>
      <c r="V115" s="90"/>
      <c r="W115" s="90"/>
      <c r="X115" s="90"/>
      <c r="Y115" s="90"/>
      <c r="Z115" s="90"/>
      <c r="AA115" s="114"/>
    </row>
    <row r="116" spans="1:27" ht="15.75" customHeight="1">
      <c r="A116" s="90"/>
      <c r="B116" s="361"/>
      <c r="C116" s="360" t="s">
        <v>2888</v>
      </c>
      <c r="D116" s="325"/>
      <c r="E116" s="319"/>
      <c r="F116" s="323"/>
      <c r="G116" s="90"/>
      <c r="H116" s="90"/>
      <c r="I116" s="90"/>
      <c r="J116" s="90"/>
      <c r="K116" s="90"/>
      <c r="L116" s="90"/>
      <c r="M116" s="90"/>
      <c r="N116" s="90"/>
      <c r="O116" s="90"/>
      <c r="P116" s="90"/>
      <c r="Q116" s="90"/>
      <c r="R116" s="90"/>
      <c r="S116" s="90"/>
      <c r="T116" s="90"/>
      <c r="U116" s="90"/>
      <c r="V116" s="90"/>
      <c r="W116" s="90"/>
      <c r="X116" s="90"/>
      <c r="Y116" s="90"/>
      <c r="Z116" s="90"/>
      <c r="AA116" s="114"/>
    </row>
    <row r="117" spans="1:27" ht="31.5">
      <c r="A117" s="90"/>
      <c r="B117" s="361">
        <f>IF(E117="","",SUBTOTAL(3,$E$6:E117))</f>
        <v>81</v>
      </c>
      <c r="C117" s="362" t="s">
        <v>2889</v>
      </c>
      <c r="D117" s="362" t="s">
        <v>2890</v>
      </c>
      <c r="E117" s="319" t="s">
        <v>151</v>
      </c>
      <c r="F117" s="323"/>
      <c r="G117" s="90"/>
      <c r="H117" s="90"/>
      <c r="I117" s="90"/>
      <c r="J117" s="90"/>
      <c r="K117" s="90"/>
      <c r="L117" s="90"/>
      <c r="M117" s="90"/>
      <c r="N117" s="90"/>
      <c r="O117" s="90"/>
      <c r="P117" s="90"/>
      <c r="Q117" s="90"/>
      <c r="R117" s="90"/>
      <c r="S117" s="90"/>
      <c r="T117" s="90"/>
      <c r="U117" s="90"/>
      <c r="V117" s="90"/>
      <c r="W117" s="90"/>
      <c r="X117" s="90"/>
      <c r="Y117" s="90"/>
      <c r="Z117" s="90"/>
      <c r="AA117" s="114"/>
    </row>
    <row r="118" spans="1:27" ht="47.25">
      <c r="A118" s="90"/>
      <c r="B118" s="361">
        <f>IF(E118="","",SUBTOTAL(3,$E$6:E118))</f>
        <v>82</v>
      </c>
      <c r="C118" s="362" t="s">
        <v>2891</v>
      </c>
      <c r="D118" s="362" t="s">
        <v>2892</v>
      </c>
      <c r="E118" s="319" t="s">
        <v>151</v>
      </c>
      <c r="F118" s="323"/>
      <c r="G118" s="90"/>
      <c r="H118" s="90"/>
      <c r="I118" s="90"/>
      <c r="J118" s="90"/>
      <c r="K118" s="90"/>
      <c r="L118" s="90"/>
      <c r="M118" s="90"/>
      <c r="N118" s="90"/>
      <c r="O118" s="90"/>
      <c r="P118" s="90"/>
      <c r="Q118" s="90"/>
      <c r="R118" s="90"/>
      <c r="S118" s="90"/>
      <c r="T118" s="90"/>
      <c r="U118" s="90"/>
      <c r="V118" s="90"/>
      <c r="W118" s="90"/>
      <c r="X118" s="90"/>
      <c r="Y118" s="90"/>
      <c r="Z118" s="90"/>
      <c r="AA118" s="114"/>
    </row>
    <row r="119" spans="1:27" ht="15.75" customHeight="1">
      <c r="A119" s="90"/>
      <c r="B119" s="361"/>
      <c r="C119" s="360" t="s">
        <v>2895</v>
      </c>
      <c r="D119" s="325"/>
      <c r="E119" s="319"/>
      <c r="F119" s="323"/>
      <c r="G119" s="90"/>
      <c r="H119" s="90"/>
      <c r="I119" s="90"/>
      <c r="J119" s="90"/>
      <c r="K119" s="90"/>
      <c r="L119" s="90"/>
      <c r="M119" s="90"/>
      <c r="N119" s="90"/>
      <c r="O119" s="90"/>
      <c r="P119" s="90"/>
      <c r="Q119" s="90"/>
      <c r="R119" s="90"/>
      <c r="S119" s="90"/>
      <c r="T119" s="90"/>
      <c r="U119" s="90"/>
      <c r="V119" s="90"/>
      <c r="W119" s="90"/>
      <c r="X119" s="90"/>
      <c r="Y119" s="90"/>
      <c r="Z119" s="90"/>
      <c r="AA119" s="114"/>
    </row>
    <row r="120" spans="1:27" ht="31.5">
      <c r="A120" s="90"/>
      <c r="B120" s="361">
        <f>IF(E120="","",SUBTOTAL(3,$E$6:E120))</f>
        <v>83</v>
      </c>
      <c r="C120" s="325" t="s">
        <v>2893</v>
      </c>
      <c r="D120" s="362" t="s">
        <v>2894</v>
      </c>
      <c r="E120" s="319" t="s">
        <v>151</v>
      </c>
      <c r="F120" s="323"/>
      <c r="G120" s="90"/>
      <c r="H120" s="90"/>
      <c r="I120" s="90"/>
      <c r="J120" s="90"/>
      <c r="K120" s="90"/>
      <c r="L120" s="90"/>
      <c r="M120" s="90"/>
      <c r="N120" s="90"/>
      <c r="O120" s="90"/>
      <c r="P120" s="90"/>
      <c r="Q120" s="90"/>
      <c r="R120" s="90"/>
      <c r="S120" s="90"/>
      <c r="T120" s="90"/>
      <c r="U120" s="90"/>
      <c r="V120" s="90"/>
      <c r="W120" s="90"/>
      <c r="X120" s="90"/>
      <c r="Y120" s="90"/>
      <c r="Z120" s="90"/>
      <c r="AA120" s="114"/>
    </row>
    <row r="121" spans="1:27" ht="15.75" customHeight="1">
      <c r="A121" s="90"/>
      <c r="B121" s="361">
        <f>IF(E121="","",SUBTOTAL(3,$E$6:E121))</f>
        <v>84</v>
      </c>
      <c r="C121" s="325" t="s">
        <v>2896</v>
      </c>
      <c r="D121" s="362" t="s">
        <v>2897</v>
      </c>
      <c r="E121" s="319" t="s">
        <v>151</v>
      </c>
      <c r="F121" s="323"/>
      <c r="G121" s="90"/>
      <c r="H121" s="90"/>
      <c r="I121" s="90"/>
      <c r="J121" s="90"/>
      <c r="K121" s="90"/>
      <c r="L121" s="90"/>
      <c r="M121" s="90"/>
      <c r="N121" s="90"/>
      <c r="O121" s="90"/>
      <c r="P121" s="90"/>
      <c r="Q121" s="90"/>
      <c r="R121" s="90"/>
      <c r="S121" s="90"/>
      <c r="T121" s="90"/>
      <c r="U121" s="90"/>
      <c r="V121" s="90"/>
      <c r="W121" s="90"/>
      <c r="X121" s="90"/>
      <c r="Y121" s="90"/>
      <c r="Z121" s="90"/>
      <c r="AA121" s="114"/>
    </row>
    <row r="122" spans="1:27" ht="31.5">
      <c r="A122" s="90"/>
      <c r="B122" s="361">
        <f>IF(E122="","",SUBTOTAL(3,$E$6:E122))</f>
        <v>85</v>
      </c>
      <c r="C122" s="325" t="s">
        <v>2898</v>
      </c>
      <c r="D122" s="362" t="s">
        <v>2899</v>
      </c>
      <c r="E122" s="319" t="s">
        <v>151</v>
      </c>
      <c r="F122" s="323"/>
      <c r="G122" s="90"/>
      <c r="H122" s="90"/>
      <c r="I122" s="90"/>
      <c r="J122" s="90"/>
      <c r="K122" s="90"/>
      <c r="L122" s="90"/>
      <c r="M122" s="90"/>
      <c r="N122" s="90"/>
      <c r="O122" s="90"/>
      <c r="P122" s="90"/>
      <c r="Q122" s="90"/>
      <c r="R122" s="90"/>
      <c r="S122" s="90"/>
      <c r="T122" s="90"/>
      <c r="U122" s="90"/>
      <c r="V122" s="90"/>
      <c r="W122" s="90"/>
      <c r="X122" s="90"/>
      <c r="Y122" s="90"/>
      <c r="Z122" s="90"/>
      <c r="AA122" s="114"/>
    </row>
    <row r="123" spans="1:27" ht="31.5">
      <c r="A123" s="90"/>
      <c r="B123" s="361">
        <f>IF(E123="","",SUBTOTAL(3,$E$6:E123))</f>
        <v>86</v>
      </c>
      <c r="C123" s="325" t="s">
        <v>2900</v>
      </c>
      <c r="D123" s="362" t="s">
        <v>2901</v>
      </c>
      <c r="E123" s="319" t="s">
        <v>151</v>
      </c>
      <c r="F123" s="323"/>
      <c r="G123" s="90"/>
      <c r="H123" s="90"/>
      <c r="I123" s="90"/>
      <c r="J123" s="90"/>
      <c r="K123" s="90"/>
      <c r="L123" s="90"/>
      <c r="M123" s="90"/>
      <c r="N123" s="90"/>
      <c r="O123" s="90"/>
      <c r="P123" s="90"/>
      <c r="Q123" s="90"/>
      <c r="R123" s="90"/>
      <c r="S123" s="90"/>
      <c r="T123" s="90"/>
      <c r="U123" s="90"/>
      <c r="V123" s="90"/>
      <c r="W123" s="90"/>
      <c r="X123" s="90"/>
      <c r="Y123" s="90"/>
      <c r="Z123" s="90"/>
      <c r="AA123" s="114"/>
    </row>
    <row r="124" spans="1:27" ht="15.75" customHeight="1">
      <c r="A124" s="90"/>
      <c r="B124" s="361">
        <f>IF(E124="","",SUBTOTAL(3,$E$6:E124))</f>
        <v>87</v>
      </c>
      <c r="C124" s="325" t="s">
        <v>2902</v>
      </c>
      <c r="D124" s="362" t="s">
        <v>2903</v>
      </c>
      <c r="E124" s="319" t="s">
        <v>151</v>
      </c>
      <c r="F124" s="323"/>
      <c r="G124" s="90"/>
      <c r="H124" s="90"/>
      <c r="I124" s="90"/>
      <c r="J124" s="90"/>
      <c r="K124" s="90"/>
      <c r="L124" s="90"/>
      <c r="M124" s="90"/>
      <c r="N124" s="90"/>
      <c r="O124" s="90"/>
      <c r="P124" s="90"/>
      <c r="Q124" s="90"/>
      <c r="R124" s="90"/>
      <c r="S124" s="90"/>
      <c r="T124" s="90"/>
      <c r="U124" s="90"/>
      <c r="V124" s="90"/>
      <c r="W124" s="90"/>
      <c r="X124" s="90"/>
      <c r="Y124" s="90"/>
      <c r="Z124" s="90"/>
      <c r="AA124" s="114"/>
    </row>
    <row r="125" spans="1:27" ht="15.75" customHeight="1">
      <c r="A125" s="90"/>
      <c r="B125" s="361"/>
      <c r="C125" s="360" t="s">
        <v>2904</v>
      </c>
      <c r="D125" s="325"/>
      <c r="E125" s="319"/>
      <c r="F125" s="323"/>
      <c r="G125" s="90"/>
      <c r="H125" s="90"/>
      <c r="I125" s="90"/>
      <c r="J125" s="90"/>
      <c r="K125" s="90"/>
      <c r="L125" s="90"/>
      <c r="M125" s="90"/>
      <c r="N125" s="90"/>
      <c r="O125" s="90"/>
      <c r="P125" s="90"/>
      <c r="Q125" s="90"/>
      <c r="R125" s="90"/>
      <c r="S125" s="90"/>
      <c r="T125" s="90"/>
      <c r="U125" s="90"/>
      <c r="V125" s="90"/>
      <c r="W125" s="90"/>
      <c r="X125" s="90"/>
      <c r="Y125" s="90"/>
      <c r="Z125" s="90"/>
      <c r="AA125" s="114"/>
    </row>
    <row r="126" spans="1:27" ht="31.5">
      <c r="A126" s="90"/>
      <c r="B126" s="361">
        <f>IF(E126="","",SUBTOTAL(3,$E$6:E126))</f>
        <v>88</v>
      </c>
      <c r="C126" s="325" t="s">
        <v>2905</v>
      </c>
      <c r="D126" s="362" t="s">
        <v>2906</v>
      </c>
      <c r="E126" s="319" t="s">
        <v>151</v>
      </c>
      <c r="F126" s="323"/>
      <c r="G126" s="90"/>
      <c r="H126" s="90"/>
      <c r="I126" s="90"/>
      <c r="J126" s="90"/>
      <c r="K126" s="90"/>
      <c r="L126" s="90"/>
      <c r="M126" s="90"/>
      <c r="N126" s="90"/>
      <c r="O126" s="90"/>
      <c r="P126" s="90"/>
      <c r="Q126" s="90"/>
      <c r="R126" s="90"/>
      <c r="S126" s="90"/>
      <c r="T126" s="90"/>
      <c r="U126" s="90"/>
      <c r="V126" s="90"/>
      <c r="W126" s="90"/>
      <c r="X126" s="90"/>
      <c r="Y126" s="90"/>
      <c r="Z126" s="90"/>
      <c r="AA126" s="114"/>
    </row>
    <row r="127" spans="1:27" ht="15.75" customHeight="1">
      <c r="A127" s="90"/>
      <c r="B127" s="361">
        <f>IF(E127="","",SUBTOTAL(3,$E$6:E127))</f>
        <v>89</v>
      </c>
      <c r="C127" s="325" t="s">
        <v>2907</v>
      </c>
      <c r="D127" s="325"/>
      <c r="E127" s="319" t="s">
        <v>151</v>
      </c>
      <c r="F127" s="323"/>
      <c r="G127" s="90"/>
      <c r="H127" s="90"/>
      <c r="I127" s="90"/>
      <c r="J127" s="90"/>
      <c r="K127" s="90"/>
      <c r="L127" s="90"/>
      <c r="M127" s="90"/>
      <c r="N127" s="90"/>
      <c r="O127" s="90"/>
      <c r="P127" s="90"/>
      <c r="Q127" s="90"/>
      <c r="R127" s="90"/>
      <c r="S127" s="90"/>
      <c r="T127" s="90"/>
      <c r="U127" s="90"/>
      <c r="V127" s="90"/>
      <c r="W127" s="90"/>
      <c r="X127" s="90"/>
      <c r="Y127" s="90"/>
      <c r="Z127" s="90"/>
      <c r="AA127" s="114"/>
    </row>
    <row r="128" spans="1:27" ht="15.75" customHeight="1">
      <c r="A128" s="90"/>
      <c r="B128" s="361">
        <f>IF(E128="","",SUBTOTAL(3,$E$6:E128))</f>
        <v>90</v>
      </c>
      <c r="C128" s="325" t="s">
        <v>2909</v>
      </c>
      <c r="D128" s="362" t="s">
        <v>2910</v>
      </c>
      <c r="E128" s="319" t="s">
        <v>151</v>
      </c>
      <c r="F128" s="323"/>
      <c r="G128" s="90"/>
      <c r="H128" s="90"/>
      <c r="I128" s="90"/>
      <c r="J128" s="90"/>
      <c r="K128" s="90"/>
      <c r="L128" s="90"/>
      <c r="M128" s="90"/>
      <c r="N128" s="90"/>
      <c r="O128" s="90"/>
      <c r="P128" s="90"/>
      <c r="Q128" s="90"/>
      <c r="R128" s="90"/>
      <c r="S128" s="90"/>
      <c r="T128" s="90"/>
      <c r="U128" s="90"/>
      <c r="V128" s="90"/>
      <c r="W128" s="90"/>
      <c r="X128" s="90"/>
      <c r="Y128" s="90"/>
      <c r="Z128" s="90"/>
      <c r="AA128" s="114"/>
    </row>
    <row r="129" spans="1:27" ht="47.25">
      <c r="A129" s="90"/>
      <c r="B129" s="361">
        <f>IF(E129="","",SUBTOTAL(3,$E$6:E129))</f>
        <v>91</v>
      </c>
      <c r="C129" s="325" t="s">
        <v>2908</v>
      </c>
      <c r="D129" s="362" t="s">
        <v>2911</v>
      </c>
      <c r="E129" s="319" t="s">
        <v>151</v>
      </c>
      <c r="F129" s="323"/>
      <c r="G129" s="90"/>
      <c r="H129" s="90"/>
      <c r="I129" s="90"/>
      <c r="J129" s="90"/>
      <c r="K129" s="90"/>
      <c r="L129" s="90"/>
      <c r="M129" s="90"/>
      <c r="N129" s="90"/>
      <c r="O129" s="90"/>
      <c r="P129" s="90"/>
      <c r="Q129" s="90"/>
      <c r="R129" s="90"/>
      <c r="S129" s="90"/>
      <c r="T129" s="90"/>
      <c r="U129" s="90"/>
      <c r="V129" s="90"/>
      <c r="W129" s="90"/>
      <c r="X129" s="90"/>
      <c r="Y129" s="90"/>
      <c r="Z129" s="90"/>
      <c r="AA129" s="114"/>
    </row>
    <row r="130" spans="1:27" ht="15.75" customHeight="1">
      <c r="A130" s="90"/>
      <c r="B130" s="361"/>
      <c r="C130" s="360" t="s">
        <v>3023</v>
      </c>
      <c r="D130" s="325"/>
      <c r="E130" s="319"/>
      <c r="F130" s="323"/>
      <c r="G130" s="90"/>
      <c r="H130" s="90"/>
      <c r="I130" s="90"/>
      <c r="J130" s="90"/>
      <c r="K130" s="90"/>
      <c r="L130" s="90"/>
      <c r="M130" s="90"/>
      <c r="N130" s="90"/>
      <c r="O130" s="90"/>
      <c r="P130" s="90"/>
      <c r="Q130" s="90"/>
      <c r="R130" s="90"/>
      <c r="S130" s="90"/>
      <c r="T130" s="90"/>
      <c r="U130" s="90"/>
      <c r="V130" s="90"/>
      <c r="W130" s="90"/>
      <c r="X130" s="90"/>
      <c r="Y130" s="90"/>
      <c r="Z130" s="90"/>
      <c r="AA130" s="114"/>
    </row>
    <row r="131" spans="1:27" ht="15.75">
      <c r="A131" s="90"/>
      <c r="B131" s="361">
        <f>IF(E131="","",SUBTOTAL(3,$E$6:E131))</f>
        <v>92</v>
      </c>
      <c r="C131" s="325" t="s">
        <v>2912</v>
      </c>
      <c r="D131" s="325" t="s">
        <v>2913</v>
      </c>
      <c r="E131" s="319" t="s">
        <v>151</v>
      </c>
      <c r="F131" s="323"/>
      <c r="G131" s="90"/>
      <c r="H131" s="90"/>
      <c r="I131" s="90"/>
      <c r="J131" s="90"/>
      <c r="K131" s="90"/>
      <c r="L131" s="90"/>
      <c r="M131" s="90"/>
      <c r="N131" s="90"/>
      <c r="O131" s="90"/>
      <c r="P131" s="90"/>
      <c r="Q131" s="90"/>
      <c r="R131" s="90"/>
      <c r="S131" s="90"/>
      <c r="T131" s="90"/>
      <c r="U131" s="90"/>
      <c r="V131" s="90"/>
      <c r="W131" s="90"/>
      <c r="X131" s="90"/>
      <c r="Y131" s="90"/>
      <c r="Z131" s="90"/>
      <c r="AA131" s="114"/>
    </row>
    <row r="132" spans="1:27" ht="15.75" customHeight="1">
      <c r="A132" s="90"/>
      <c r="B132" s="361">
        <f>IF(E132="","",SUBTOTAL(3,$E$6:E132))</f>
        <v>93</v>
      </c>
      <c r="C132" s="325" t="s">
        <v>2914</v>
      </c>
      <c r="D132" s="325" t="s">
        <v>2915</v>
      </c>
      <c r="E132" s="319" t="s">
        <v>151</v>
      </c>
      <c r="F132" s="323"/>
      <c r="G132" s="90"/>
      <c r="H132" s="90"/>
      <c r="I132" s="90"/>
      <c r="J132" s="90"/>
      <c r="K132" s="90"/>
      <c r="L132" s="90"/>
      <c r="M132" s="90"/>
      <c r="N132" s="90"/>
      <c r="O132" s="90"/>
      <c r="P132" s="90"/>
      <c r="Q132" s="90"/>
      <c r="R132" s="90"/>
      <c r="S132" s="90"/>
      <c r="T132" s="90"/>
      <c r="U132" s="90"/>
      <c r="V132" s="90"/>
      <c r="W132" s="90"/>
      <c r="X132" s="90"/>
      <c r="Y132" s="90"/>
      <c r="Z132" s="90"/>
      <c r="AA132" s="114"/>
    </row>
    <row r="133" spans="1:27" ht="15.75" customHeight="1">
      <c r="A133" s="90"/>
      <c r="B133" s="361"/>
      <c r="C133" s="360" t="s">
        <v>3024</v>
      </c>
      <c r="D133" s="325"/>
      <c r="E133" s="319"/>
      <c r="F133" s="323"/>
      <c r="G133" s="90"/>
      <c r="H133" s="90"/>
      <c r="I133" s="90"/>
      <c r="J133" s="90"/>
      <c r="K133" s="90"/>
      <c r="L133" s="90"/>
      <c r="M133" s="90"/>
      <c r="N133" s="90"/>
      <c r="O133" s="90"/>
      <c r="P133" s="90"/>
      <c r="Q133" s="90"/>
      <c r="R133" s="90"/>
      <c r="S133" s="90"/>
      <c r="T133" s="90"/>
      <c r="U133" s="90"/>
      <c r="V133" s="90"/>
      <c r="W133" s="90"/>
      <c r="X133" s="90"/>
      <c r="Y133" s="90"/>
      <c r="Z133" s="90"/>
      <c r="AA133" s="114"/>
    </row>
    <row r="134" spans="1:27" ht="15.75" customHeight="1">
      <c r="A134" s="90"/>
      <c r="B134" s="361">
        <f>IF(E134="","",SUBTOTAL(3,$E$6:E134))</f>
        <v>94</v>
      </c>
      <c r="C134" s="325" t="s">
        <v>2916</v>
      </c>
      <c r="D134" s="362" t="s">
        <v>2917</v>
      </c>
      <c r="E134" s="319" t="s">
        <v>151</v>
      </c>
      <c r="F134" s="323"/>
      <c r="G134" s="90"/>
      <c r="H134" s="90"/>
      <c r="I134" s="90"/>
      <c r="J134" s="90"/>
      <c r="K134" s="90"/>
      <c r="L134" s="90"/>
      <c r="M134" s="90"/>
      <c r="N134" s="90"/>
      <c r="O134" s="90"/>
      <c r="P134" s="90"/>
      <c r="Q134" s="90"/>
      <c r="R134" s="90"/>
      <c r="S134" s="90"/>
      <c r="T134" s="90"/>
      <c r="U134" s="90"/>
      <c r="V134" s="90"/>
      <c r="W134" s="90"/>
      <c r="X134" s="90"/>
      <c r="Y134" s="90"/>
      <c r="Z134" s="90"/>
      <c r="AA134" s="114"/>
    </row>
    <row r="135" spans="1:27" ht="15.75" customHeight="1">
      <c r="A135" s="90"/>
      <c r="B135" s="361">
        <f>IF(E135="","",SUBTOTAL(3,$E$6:E135))</f>
        <v>95</v>
      </c>
      <c r="C135" s="325" t="s">
        <v>2918</v>
      </c>
      <c r="D135" s="362" t="s">
        <v>2919</v>
      </c>
      <c r="E135" s="319" t="s">
        <v>151</v>
      </c>
      <c r="F135" s="323"/>
      <c r="G135" s="90"/>
      <c r="H135" s="90"/>
      <c r="I135" s="90"/>
      <c r="J135" s="90"/>
      <c r="K135" s="90"/>
      <c r="L135" s="90"/>
      <c r="M135" s="90"/>
      <c r="N135" s="90"/>
      <c r="O135" s="90"/>
      <c r="P135" s="90"/>
      <c r="Q135" s="90"/>
      <c r="R135" s="90"/>
      <c r="S135" s="90"/>
      <c r="T135" s="90"/>
      <c r="U135" s="90"/>
      <c r="V135" s="90"/>
      <c r="W135" s="90"/>
      <c r="X135" s="90"/>
      <c r="Y135" s="90"/>
      <c r="Z135" s="90"/>
      <c r="AA135" s="114"/>
    </row>
    <row r="136" spans="1:27" ht="15.75" customHeight="1">
      <c r="A136" s="90"/>
      <c r="B136" s="361">
        <f>IF(E136="","",SUBTOTAL(3,$E$6:E136))</f>
        <v>96</v>
      </c>
      <c r="C136" s="325" t="s">
        <v>2920</v>
      </c>
      <c r="D136" s="362" t="s">
        <v>2921</v>
      </c>
      <c r="E136" s="319" t="s">
        <v>151</v>
      </c>
      <c r="F136" s="323"/>
      <c r="G136" s="90"/>
      <c r="H136" s="90"/>
      <c r="I136" s="90"/>
      <c r="J136" s="90"/>
      <c r="K136" s="90"/>
      <c r="L136" s="90"/>
      <c r="M136" s="90"/>
      <c r="N136" s="90"/>
      <c r="O136" s="90"/>
      <c r="P136" s="90"/>
      <c r="Q136" s="90"/>
      <c r="R136" s="90"/>
      <c r="S136" s="90"/>
      <c r="T136" s="90"/>
      <c r="U136" s="90"/>
      <c r="V136" s="90"/>
      <c r="W136" s="90"/>
      <c r="X136" s="90"/>
      <c r="Y136" s="90"/>
      <c r="Z136" s="90"/>
      <c r="AA136" s="114"/>
    </row>
    <row r="137" spans="1:27" ht="15.75" customHeight="1">
      <c r="A137" s="90"/>
      <c r="B137" s="361"/>
      <c r="C137" s="360" t="s">
        <v>3025</v>
      </c>
      <c r="D137" s="362"/>
      <c r="E137" s="319"/>
      <c r="F137" s="323"/>
      <c r="G137" s="90"/>
      <c r="H137" s="90"/>
      <c r="I137" s="90"/>
      <c r="J137" s="90"/>
      <c r="K137" s="90"/>
      <c r="L137" s="90"/>
      <c r="M137" s="90"/>
      <c r="N137" s="90"/>
      <c r="O137" s="90"/>
      <c r="P137" s="90"/>
      <c r="Q137" s="90"/>
      <c r="R137" s="90"/>
      <c r="S137" s="90"/>
      <c r="T137" s="90"/>
      <c r="U137" s="90"/>
      <c r="V137" s="90"/>
      <c r="W137" s="90"/>
      <c r="X137" s="90"/>
      <c r="Y137" s="90"/>
      <c r="Z137" s="90"/>
      <c r="AA137" s="114"/>
    </row>
    <row r="138" spans="1:27" ht="15.75" customHeight="1">
      <c r="A138" s="90"/>
      <c r="B138" s="361">
        <f>IF(E138="","",SUBTOTAL(3,$E$6:E138))</f>
        <v>97</v>
      </c>
      <c r="C138" s="325" t="s">
        <v>2922</v>
      </c>
      <c r="D138" s="362" t="s">
        <v>2925</v>
      </c>
      <c r="E138" s="319" t="s">
        <v>151</v>
      </c>
      <c r="F138" s="323"/>
      <c r="G138" s="90"/>
      <c r="H138" s="90"/>
      <c r="I138" s="90"/>
      <c r="J138" s="90"/>
      <c r="K138" s="90"/>
      <c r="L138" s="90"/>
      <c r="M138" s="90"/>
      <c r="N138" s="90"/>
      <c r="O138" s="90"/>
      <c r="P138" s="90"/>
      <c r="Q138" s="90"/>
      <c r="R138" s="90"/>
      <c r="S138" s="90"/>
      <c r="T138" s="90"/>
      <c r="U138" s="90"/>
      <c r="V138" s="90"/>
      <c r="W138" s="90"/>
      <c r="X138" s="90"/>
      <c r="Y138" s="90"/>
      <c r="Z138" s="90"/>
      <c r="AA138" s="114"/>
    </row>
    <row r="139" spans="1:27" ht="15.75" customHeight="1">
      <c r="A139" s="90"/>
      <c r="B139" s="361">
        <f>IF(E139="","",SUBTOTAL(3,$E$6:E139))</f>
        <v>98</v>
      </c>
      <c r="C139" s="325" t="s">
        <v>2923</v>
      </c>
      <c r="D139" s="362" t="s">
        <v>2926</v>
      </c>
      <c r="E139" s="319" t="s">
        <v>151</v>
      </c>
      <c r="F139" s="323"/>
      <c r="G139" s="90"/>
      <c r="H139" s="90"/>
      <c r="I139" s="90"/>
      <c r="J139" s="90"/>
      <c r="K139" s="90"/>
      <c r="L139" s="90"/>
      <c r="M139" s="90"/>
      <c r="N139" s="90"/>
      <c r="O139" s="90"/>
      <c r="P139" s="90"/>
      <c r="Q139" s="90"/>
      <c r="R139" s="90"/>
      <c r="S139" s="90"/>
      <c r="T139" s="90"/>
      <c r="U139" s="90"/>
      <c r="V139" s="90"/>
      <c r="W139" s="90"/>
      <c r="X139" s="90"/>
      <c r="Y139" s="90"/>
      <c r="Z139" s="90"/>
      <c r="AA139" s="114"/>
    </row>
    <row r="140" spans="1:27" ht="15.75" customHeight="1">
      <c r="A140" s="90"/>
      <c r="B140" s="361">
        <f>IF(E140="","",SUBTOTAL(3,$E$6:E140))</f>
        <v>99</v>
      </c>
      <c r="C140" s="325" t="s">
        <v>2924</v>
      </c>
      <c r="D140" s="362" t="s">
        <v>2927</v>
      </c>
      <c r="E140" s="319" t="s">
        <v>151</v>
      </c>
      <c r="F140" s="323"/>
      <c r="G140" s="90"/>
      <c r="H140" s="90"/>
      <c r="I140" s="90"/>
      <c r="J140" s="90"/>
      <c r="K140" s="90"/>
      <c r="L140" s="90"/>
      <c r="M140" s="90"/>
      <c r="N140" s="90"/>
      <c r="O140" s="90"/>
      <c r="P140" s="90"/>
      <c r="Q140" s="90"/>
      <c r="R140" s="90"/>
      <c r="S140" s="90"/>
      <c r="T140" s="90"/>
      <c r="U140" s="90"/>
      <c r="V140" s="90"/>
      <c r="W140" s="90"/>
      <c r="X140" s="90"/>
      <c r="Y140" s="90"/>
      <c r="Z140" s="90"/>
      <c r="AA140" s="114"/>
    </row>
    <row r="141" spans="1:27" ht="15.75">
      <c r="A141" s="90"/>
      <c r="B141" s="366" t="s">
        <v>27</v>
      </c>
      <c r="C141" s="360" t="s">
        <v>2544</v>
      </c>
      <c r="D141" s="360"/>
      <c r="E141" s="319"/>
      <c r="F141" s="323"/>
      <c r="G141" s="90"/>
      <c r="H141" s="90"/>
      <c r="I141" s="90"/>
      <c r="J141" s="90"/>
      <c r="K141" s="90"/>
      <c r="L141" s="90"/>
      <c r="M141" s="90"/>
      <c r="N141" s="90"/>
      <c r="O141" s="90"/>
      <c r="P141" s="90"/>
      <c r="Q141" s="90"/>
      <c r="R141" s="90"/>
      <c r="S141" s="90"/>
      <c r="T141" s="90"/>
      <c r="U141" s="90"/>
      <c r="V141" s="90"/>
      <c r="W141" s="90"/>
      <c r="X141" s="90"/>
      <c r="Y141" s="90"/>
      <c r="Z141" s="90"/>
      <c r="AA141" s="114"/>
    </row>
    <row r="142" spans="1:27" ht="15.75" hidden="1">
      <c r="A142" s="90"/>
      <c r="B142" s="379" t="str">
        <f>IF(E142="","",SUBTOTAL(3,$E$6:E142))</f>
        <v/>
      </c>
      <c r="C142" s="363" t="s">
        <v>2545</v>
      </c>
      <c r="D142" s="325"/>
      <c r="E142" s="319"/>
      <c r="F142" s="323"/>
      <c r="G142" s="90"/>
      <c r="H142" s="90"/>
      <c r="I142" s="90"/>
      <c r="J142" s="90"/>
      <c r="K142" s="90"/>
      <c r="L142" s="90"/>
      <c r="M142" s="90"/>
      <c r="N142" s="90"/>
      <c r="O142" s="90"/>
      <c r="P142" s="90"/>
      <c r="Q142" s="90"/>
      <c r="R142" s="90"/>
      <c r="S142" s="90"/>
      <c r="T142" s="90"/>
      <c r="U142" s="90"/>
      <c r="V142" s="90"/>
      <c r="W142" s="90"/>
      <c r="X142" s="90"/>
      <c r="Y142" s="90"/>
      <c r="Z142" s="90"/>
      <c r="AA142" s="114"/>
    </row>
    <row r="143" spans="1:27" ht="15.75" hidden="1">
      <c r="A143" s="90"/>
      <c r="B143" s="379" t="str">
        <f>IF(E143="","",SUBTOTAL(3,$E$6:E143))</f>
        <v/>
      </c>
      <c r="C143" s="363" t="s">
        <v>2546</v>
      </c>
      <c r="D143" s="325"/>
      <c r="E143" s="319"/>
      <c r="F143" s="323"/>
      <c r="G143" s="90"/>
      <c r="H143" s="90"/>
      <c r="I143" s="90"/>
      <c r="J143" s="90"/>
      <c r="K143" s="90"/>
      <c r="L143" s="90"/>
      <c r="M143" s="90"/>
      <c r="N143" s="90"/>
      <c r="O143" s="90"/>
      <c r="P143" s="90"/>
      <c r="Q143" s="90"/>
      <c r="R143" s="90"/>
      <c r="S143" s="90"/>
      <c r="T143" s="90"/>
      <c r="U143" s="90"/>
      <c r="V143" s="90"/>
      <c r="W143" s="90"/>
      <c r="X143" s="90"/>
      <c r="Y143" s="90"/>
      <c r="Z143" s="90"/>
      <c r="AA143" s="114"/>
    </row>
    <row r="144" spans="1:27" ht="15.75" hidden="1">
      <c r="A144" s="90"/>
      <c r="B144" s="379" t="str">
        <f>IF(E144="","",SUBTOTAL(3,$E$6:E144))</f>
        <v/>
      </c>
      <c r="C144" s="363" t="s">
        <v>2547</v>
      </c>
      <c r="D144" s="325"/>
      <c r="E144" s="319"/>
      <c r="F144" s="323"/>
      <c r="G144" s="90"/>
      <c r="H144" s="90"/>
      <c r="I144" s="90"/>
      <c r="J144" s="90"/>
      <c r="K144" s="90"/>
      <c r="L144" s="90"/>
      <c r="M144" s="90"/>
      <c r="N144" s="90"/>
      <c r="O144" s="90"/>
      <c r="P144" s="90"/>
      <c r="Q144" s="90"/>
      <c r="R144" s="90"/>
      <c r="S144" s="90"/>
      <c r="T144" s="90"/>
      <c r="U144" s="90"/>
      <c r="V144" s="90"/>
      <c r="W144" s="90"/>
      <c r="X144" s="90"/>
      <c r="Y144" s="90"/>
      <c r="Z144" s="90"/>
      <c r="AA144" s="114"/>
    </row>
    <row r="145" spans="1:27" ht="15.75" hidden="1">
      <c r="A145" s="90"/>
      <c r="B145" s="379" t="str">
        <f>IF(E145="","",SUBTOTAL(3,$E$6:E145))</f>
        <v/>
      </c>
      <c r="C145" s="363" t="s">
        <v>2548</v>
      </c>
      <c r="D145" s="325"/>
      <c r="E145" s="319"/>
      <c r="F145" s="323"/>
      <c r="G145" s="90"/>
      <c r="H145" s="90"/>
      <c r="I145" s="90"/>
      <c r="J145" s="90"/>
      <c r="K145" s="90"/>
      <c r="L145" s="90"/>
      <c r="M145" s="90"/>
      <c r="N145" s="90"/>
      <c r="O145" s="90"/>
      <c r="P145" s="90"/>
      <c r="Q145" s="90"/>
      <c r="R145" s="90"/>
      <c r="S145" s="90"/>
      <c r="T145" s="90"/>
      <c r="U145" s="90"/>
      <c r="V145" s="90"/>
      <c r="W145" s="90"/>
      <c r="X145" s="90"/>
      <c r="Y145" s="90"/>
      <c r="Z145" s="90"/>
      <c r="AA145" s="114"/>
    </row>
    <row r="146" spans="1:27" ht="15.75" hidden="1">
      <c r="A146" s="90"/>
      <c r="B146" s="379" t="str">
        <f>IF(E146="","",SUBTOTAL(3,$E$6:E146))</f>
        <v/>
      </c>
      <c r="C146" s="363" t="s">
        <v>2549</v>
      </c>
      <c r="D146" s="325"/>
      <c r="E146" s="319"/>
      <c r="F146" s="323"/>
      <c r="G146" s="90"/>
      <c r="H146" s="90"/>
      <c r="I146" s="90"/>
      <c r="J146" s="90"/>
      <c r="K146" s="90"/>
      <c r="L146" s="90"/>
      <c r="M146" s="90"/>
      <c r="N146" s="90"/>
      <c r="O146" s="90"/>
      <c r="P146" s="90"/>
      <c r="Q146" s="90"/>
      <c r="R146" s="90"/>
      <c r="S146" s="90"/>
      <c r="T146" s="90"/>
      <c r="U146" s="90"/>
      <c r="V146" s="90"/>
      <c r="W146" s="90"/>
      <c r="X146" s="90"/>
      <c r="Y146" s="90"/>
      <c r="Z146" s="90"/>
      <c r="AA146" s="114"/>
    </row>
    <row r="147" spans="1:27" ht="15.75" hidden="1">
      <c r="A147" s="90"/>
      <c r="B147" s="379" t="str">
        <f>IF(E147="","",SUBTOTAL(3,$E$6:E147))</f>
        <v/>
      </c>
      <c r="C147" s="363" t="s">
        <v>2550</v>
      </c>
      <c r="D147" s="325"/>
      <c r="E147" s="319"/>
      <c r="F147" s="323"/>
      <c r="G147" s="90"/>
      <c r="H147" s="90"/>
      <c r="I147" s="90"/>
      <c r="J147" s="90"/>
      <c r="K147" s="90"/>
      <c r="L147" s="90"/>
      <c r="M147" s="90"/>
      <c r="N147" s="90"/>
      <c r="O147" s="90"/>
      <c r="P147" s="90"/>
      <c r="Q147" s="90"/>
      <c r="R147" s="90"/>
      <c r="S147" s="90"/>
      <c r="T147" s="90"/>
      <c r="U147" s="90"/>
      <c r="V147" s="90"/>
      <c r="W147" s="90"/>
      <c r="X147" s="90"/>
      <c r="Y147" s="90"/>
      <c r="Z147" s="90"/>
      <c r="AA147" s="114"/>
    </row>
    <row r="148" spans="1:27" ht="15.75" hidden="1">
      <c r="A148" s="90"/>
      <c r="B148" s="379" t="str">
        <f>IF(E148="","",SUBTOTAL(3,$E$6:E148))</f>
        <v/>
      </c>
      <c r="C148" s="363" t="s">
        <v>2551</v>
      </c>
      <c r="D148" s="325"/>
      <c r="E148" s="319"/>
      <c r="F148" s="323"/>
      <c r="G148" s="90"/>
      <c r="H148" s="90"/>
      <c r="I148" s="90"/>
      <c r="J148" s="90"/>
      <c r="K148" s="90"/>
      <c r="L148" s="90"/>
      <c r="M148" s="90"/>
      <c r="N148" s="90"/>
      <c r="O148" s="90"/>
      <c r="P148" s="90"/>
      <c r="Q148" s="90"/>
      <c r="R148" s="90"/>
      <c r="S148" s="90"/>
      <c r="T148" s="90"/>
      <c r="U148" s="90"/>
      <c r="V148" s="90"/>
      <c r="W148" s="90"/>
      <c r="X148" s="90"/>
      <c r="Y148" s="90"/>
      <c r="Z148" s="90"/>
      <c r="AA148" s="114"/>
    </row>
    <row r="149" spans="1:27" ht="15.75" hidden="1">
      <c r="A149" s="90"/>
      <c r="B149" s="379" t="str">
        <f>IF(E149="","",SUBTOTAL(3,$E$6:E149))</f>
        <v/>
      </c>
      <c r="C149" s="363" t="s">
        <v>2552</v>
      </c>
      <c r="D149" s="325"/>
      <c r="E149" s="319"/>
      <c r="F149" s="323"/>
      <c r="G149" s="90"/>
      <c r="H149" s="90"/>
      <c r="I149" s="90"/>
      <c r="J149" s="90"/>
      <c r="K149" s="90"/>
      <c r="L149" s="90"/>
      <c r="M149" s="90"/>
      <c r="N149" s="90"/>
      <c r="O149" s="90"/>
      <c r="P149" s="90"/>
      <c r="Q149" s="90"/>
      <c r="R149" s="90"/>
      <c r="S149" s="90"/>
      <c r="T149" s="90"/>
      <c r="U149" s="90"/>
      <c r="V149" s="90"/>
      <c r="W149" s="90"/>
      <c r="X149" s="90"/>
      <c r="Y149" s="90"/>
      <c r="Z149" s="90"/>
      <c r="AA149" s="114"/>
    </row>
    <row r="150" spans="1:27" ht="15.75" hidden="1">
      <c r="A150" s="90"/>
      <c r="B150" s="379" t="str">
        <f>IF(E150="","",SUBTOTAL(3,$E$6:E150))</f>
        <v/>
      </c>
      <c r="C150" s="363" t="s">
        <v>2732</v>
      </c>
      <c r="D150" s="325"/>
      <c r="E150" s="319"/>
      <c r="F150" s="323"/>
      <c r="G150" s="90"/>
      <c r="H150" s="90"/>
      <c r="I150" s="90"/>
      <c r="J150" s="90"/>
      <c r="K150" s="90"/>
      <c r="L150" s="90"/>
      <c r="M150" s="90"/>
      <c r="N150" s="90"/>
      <c r="O150" s="90"/>
      <c r="P150" s="90"/>
      <c r="Q150" s="90"/>
      <c r="R150" s="90"/>
      <c r="S150" s="90"/>
      <c r="T150" s="90"/>
      <c r="U150" s="90"/>
      <c r="V150" s="90"/>
      <c r="W150" s="90"/>
      <c r="X150" s="90"/>
      <c r="Y150" s="90"/>
      <c r="Z150" s="90"/>
      <c r="AA150" s="114"/>
    </row>
    <row r="151" spans="1:27" ht="15.75" hidden="1">
      <c r="A151" s="90"/>
      <c r="B151" s="379" t="str">
        <f>IF(E151="","",SUBTOTAL(3,$E$6:E151))</f>
        <v/>
      </c>
      <c r="C151" s="363" t="s">
        <v>2553</v>
      </c>
      <c r="D151" s="325"/>
      <c r="E151" s="319"/>
      <c r="F151" s="323"/>
      <c r="G151" s="90"/>
      <c r="H151" s="90"/>
      <c r="I151" s="90"/>
      <c r="J151" s="90"/>
      <c r="K151" s="90"/>
      <c r="L151" s="90"/>
      <c r="M151" s="90"/>
      <c r="N151" s="90"/>
      <c r="O151" s="90"/>
      <c r="P151" s="90"/>
      <c r="Q151" s="90"/>
      <c r="R151" s="90"/>
      <c r="S151" s="90"/>
      <c r="T151" s="90"/>
      <c r="U151" s="90"/>
      <c r="V151" s="90"/>
      <c r="W151" s="90"/>
      <c r="X151" s="90"/>
      <c r="Y151" s="90"/>
      <c r="Z151" s="90"/>
      <c r="AA151" s="114"/>
    </row>
    <row r="152" spans="1:27" ht="15.75" hidden="1">
      <c r="A152" s="90"/>
      <c r="B152" s="379" t="str">
        <f>IF(E152="","",SUBTOTAL(3,$E$6:E152))</f>
        <v/>
      </c>
      <c r="C152" s="363" t="s">
        <v>2554</v>
      </c>
      <c r="D152" s="325"/>
      <c r="E152" s="319"/>
      <c r="F152" s="323"/>
      <c r="G152" s="90"/>
      <c r="H152" s="90"/>
      <c r="I152" s="90"/>
      <c r="J152" s="90"/>
      <c r="K152" s="90"/>
      <c r="L152" s="90"/>
      <c r="M152" s="90"/>
      <c r="N152" s="90"/>
      <c r="O152" s="90"/>
      <c r="P152" s="90"/>
      <c r="Q152" s="90"/>
      <c r="R152" s="90"/>
      <c r="S152" s="90"/>
      <c r="T152" s="90"/>
      <c r="U152" s="90"/>
      <c r="V152" s="90"/>
      <c r="W152" s="90"/>
      <c r="X152" s="90"/>
      <c r="Y152" s="90"/>
      <c r="Z152" s="90"/>
      <c r="AA152" s="114"/>
    </row>
    <row r="153" spans="1:27" ht="15.75" hidden="1">
      <c r="A153" s="90"/>
      <c r="B153" s="379" t="str">
        <f>IF(E153="","",SUBTOTAL(3,$E$6:E153))</f>
        <v/>
      </c>
      <c r="C153" s="363" t="s">
        <v>2555</v>
      </c>
      <c r="D153" s="325"/>
      <c r="E153" s="319"/>
      <c r="F153" s="323"/>
      <c r="G153" s="90"/>
      <c r="H153" s="90"/>
      <c r="I153" s="90"/>
      <c r="J153" s="90"/>
      <c r="K153" s="90"/>
      <c r="L153" s="90"/>
      <c r="M153" s="90"/>
      <c r="N153" s="90"/>
      <c r="O153" s="90"/>
      <c r="P153" s="90"/>
      <c r="Q153" s="90"/>
      <c r="R153" s="90"/>
      <c r="S153" s="90"/>
      <c r="T153" s="90"/>
      <c r="U153" s="90"/>
      <c r="V153" s="90"/>
      <c r="W153" s="90"/>
      <c r="X153" s="90"/>
      <c r="Y153" s="90"/>
      <c r="Z153" s="90"/>
      <c r="AA153" s="114"/>
    </row>
    <row r="154" spans="1:27" ht="15.75" customHeight="1">
      <c r="A154" s="90"/>
      <c r="B154" s="361"/>
      <c r="C154" s="360" t="s">
        <v>2507</v>
      </c>
      <c r="D154" s="325"/>
      <c r="E154" s="319"/>
      <c r="F154" s="323"/>
      <c r="G154" s="90"/>
      <c r="H154" s="90"/>
      <c r="I154" s="90"/>
      <c r="J154" s="90"/>
      <c r="K154" s="90"/>
      <c r="L154" s="90"/>
      <c r="M154" s="90"/>
      <c r="N154" s="90"/>
      <c r="O154" s="90"/>
      <c r="P154" s="90"/>
      <c r="Q154" s="90"/>
      <c r="R154" s="90"/>
      <c r="S154" s="90"/>
      <c r="T154" s="90"/>
      <c r="U154" s="90"/>
      <c r="V154" s="90"/>
      <c r="W154" s="90"/>
      <c r="X154" s="90"/>
      <c r="Y154" s="90"/>
      <c r="Z154" s="90"/>
      <c r="AA154" s="114"/>
    </row>
    <row r="155" spans="1:27" ht="15.75" customHeight="1">
      <c r="A155" s="90"/>
      <c r="B155" s="361">
        <f>IF(E155="","",SUBTOTAL(3,$E$6:E155))</f>
        <v>100</v>
      </c>
      <c r="C155" s="325" t="s">
        <v>2931</v>
      </c>
      <c r="D155" s="325" t="s">
        <v>2932</v>
      </c>
      <c r="E155" s="319" t="s">
        <v>151</v>
      </c>
      <c r="F155" s="323"/>
      <c r="G155" s="90"/>
      <c r="H155" s="90"/>
      <c r="I155" s="90"/>
      <c r="J155" s="90"/>
      <c r="K155" s="90"/>
      <c r="L155" s="90"/>
      <c r="M155" s="90"/>
      <c r="N155" s="90"/>
      <c r="O155" s="90"/>
      <c r="P155" s="90"/>
      <c r="Q155" s="90"/>
      <c r="R155" s="90"/>
      <c r="S155" s="90"/>
      <c r="T155" s="90"/>
      <c r="U155" s="90"/>
      <c r="V155" s="90"/>
      <c r="W155" s="90"/>
      <c r="X155" s="90"/>
      <c r="Y155" s="90"/>
      <c r="Z155" s="90"/>
      <c r="AA155" s="114"/>
    </row>
    <row r="156" spans="1:27" ht="31.5">
      <c r="A156" s="90"/>
      <c r="B156" s="361">
        <f>IF(E156="","",SUBTOTAL(3,$E$6:E156))</f>
        <v>101</v>
      </c>
      <c r="C156" s="325" t="s">
        <v>2933</v>
      </c>
      <c r="D156" s="325" t="s">
        <v>2934</v>
      </c>
      <c r="E156" s="319" t="s">
        <v>151</v>
      </c>
      <c r="F156" s="323"/>
      <c r="G156" s="90"/>
      <c r="H156" s="90"/>
      <c r="I156" s="90"/>
      <c r="J156" s="90"/>
      <c r="K156" s="90"/>
      <c r="L156" s="90"/>
      <c r="M156" s="90"/>
      <c r="N156" s="90"/>
      <c r="O156" s="90"/>
      <c r="P156" s="90"/>
      <c r="Q156" s="90"/>
      <c r="R156" s="90"/>
      <c r="S156" s="90"/>
      <c r="T156" s="90"/>
      <c r="U156" s="90"/>
      <c r="V156" s="90"/>
      <c r="W156" s="90"/>
      <c r="X156" s="90"/>
      <c r="Y156" s="90"/>
      <c r="Z156" s="90"/>
      <c r="AA156" s="114"/>
    </row>
    <row r="157" spans="1:27" ht="15.75" customHeight="1">
      <c r="A157" s="90"/>
      <c r="B157" s="361">
        <f>IF(E157="","",SUBTOTAL(3,$E$6:E157))</f>
        <v>102</v>
      </c>
      <c r="C157" s="325" t="s">
        <v>2935</v>
      </c>
      <c r="D157" s="325" t="s">
        <v>2936</v>
      </c>
      <c r="E157" s="319" t="s">
        <v>151</v>
      </c>
      <c r="F157" s="323"/>
      <c r="G157" s="90"/>
      <c r="H157" s="90"/>
      <c r="I157" s="90"/>
      <c r="J157" s="90"/>
      <c r="K157" s="90"/>
      <c r="L157" s="90"/>
      <c r="M157" s="90"/>
      <c r="N157" s="90"/>
      <c r="O157" s="90"/>
      <c r="P157" s="90"/>
      <c r="Q157" s="90"/>
      <c r="R157" s="90"/>
      <c r="S157" s="90"/>
      <c r="T157" s="90"/>
      <c r="U157" s="90"/>
      <c r="V157" s="90"/>
      <c r="W157" s="90"/>
      <c r="X157" s="90"/>
      <c r="Y157" s="90"/>
      <c r="Z157" s="90"/>
      <c r="AA157" s="114"/>
    </row>
    <row r="158" spans="1:27" ht="15.75" customHeight="1">
      <c r="A158" s="90"/>
      <c r="B158" s="361">
        <f>IF(E158="","",SUBTOTAL(3,$E$6:E158))</f>
        <v>103</v>
      </c>
      <c r="C158" s="325" t="s">
        <v>2937</v>
      </c>
      <c r="D158" s="325" t="s">
        <v>2939</v>
      </c>
      <c r="E158" s="319" t="s">
        <v>151</v>
      </c>
      <c r="F158" s="323"/>
      <c r="G158" s="90"/>
      <c r="H158" s="90"/>
      <c r="I158" s="90"/>
      <c r="J158" s="90"/>
      <c r="K158" s="90"/>
      <c r="L158" s="90"/>
      <c r="M158" s="90"/>
      <c r="N158" s="90"/>
      <c r="O158" s="90"/>
      <c r="P158" s="90"/>
      <c r="Q158" s="90"/>
      <c r="R158" s="90"/>
      <c r="S158" s="90"/>
      <c r="T158" s="90"/>
      <c r="U158" s="90"/>
      <c r="V158" s="90"/>
      <c r="W158" s="90"/>
      <c r="X158" s="90"/>
      <c r="Y158" s="90"/>
      <c r="Z158" s="90"/>
      <c r="AA158" s="114"/>
    </row>
    <row r="159" spans="1:27" ht="15.75" customHeight="1">
      <c r="A159" s="90"/>
      <c r="B159" s="361">
        <f>IF(E159="","",SUBTOTAL(3,$E$6:E159))</f>
        <v>104</v>
      </c>
      <c r="C159" s="325" t="s">
        <v>2551</v>
      </c>
      <c r="D159" s="325" t="s">
        <v>2938</v>
      </c>
      <c r="E159" s="319" t="s">
        <v>151</v>
      </c>
      <c r="F159" s="323"/>
      <c r="G159" s="90"/>
      <c r="H159" s="90"/>
      <c r="I159" s="90"/>
      <c r="J159" s="90"/>
      <c r="K159" s="90"/>
      <c r="L159" s="90"/>
      <c r="M159" s="90"/>
      <c r="N159" s="90"/>
      <c r="O159" s="90"/>
      <c r="P159" s="90"/>
      <c r="Q159" s="90"/>
      <c r="R159" s="90"/>
      <c r="S159" s="90"/>
      <c r="T159" s="90"/>
      <c r="U159" s="90"/>
      <c r="V159" s="90"/>
      <c r="W159" s="90"/>
      <c r="X159" s="90"/>
      <c r="Y159" s="90"/>
      <c r="Z159" s="90"/>
      <c r="AA159" s="114"/>
    </row>
    <row r="160" spans="1:27" ht="15.75" customHeight="1">
      <c r="A160" s="90"/>
      <c r="B160" s="361">
        <f>IF(E160="","",SUBTOTAL(3,$E$6:E160))</f>
        <v>105</v>
      </c>
      <c r="C160" s="325" t="s">
        <v>2940</v>
      </c>
      <c r="D160" s="325" t="s">
        <v>2941</v>
      </c>
      <c r="E160" s="319" t="s">
        <v>151</v>
      </c>
      <c r="F160" s="323"/>
      <c r="G160" s="90"/>
      <c r="H160" s="90"/>
      <c r="I160" s="90"/>
      <c r="J160" s="90"/>
      <c r="K160" s="90"/>
      <c r="L160" s="90"/>
      <c r="M160" s="90"/>
      <c r="N160" s="90"/>
      <c r="O160" s="90"/>
      <c r="P160" s="90"/>
      <c r="Q160" s="90"/>
      <c r="R160" s="90"/>
      <c r="S160" s="90"/>
      <c r="T160" s="90"/>
      <c r="U160" s="90"/>
      <c r="V160" s="90"/>
      <c r="W160" s="90"/>
      <c r="X160" s="90"/>
      <c r="Y160" s="90"/>
      <c r="Z160" s="90"/>
      <c r="AA160" s="114"/>
    </row>
    <row r="161" spans="1:27" ht="15.75" customHeight="1">
      <c r="A161" s="90"/>
      <c r="B161" s="361">
        <f>IF(E161="","",SUBTOTAL(3,$E$6:E161))</f>
        <v>106</v>
      </c>
      <c r="C161" s="325" t="s">
        <v>2942</v>
      </c>
      <c r="D161" s="325" t="s">
        <v>2943</v>
      </c>
      <c r="E161" s="319" t="s">
        <v>151</v>
      </c>
      <c r="F161" s="323"/>
      <c r="G161" s="90"/>
      <c r="H161" s="90"/>
      <c r="I161" s="90"/>
      <c r="J161" s="90"/>
      <c r="K161" s="90"/>
      <c r="L161" s="90"/>
      <c r="M161" s="90"/>
      <c r="N161" s="90"/>
      <c r="O161" s="90"/>
      <c r="P161" s="90"/>
      <c r="Q161" s="90"/>
      <c r="R161" s="90"/>
      <c r="S161" s="90"/>
      <c r="T161" s="90"/>
      <c r="U161" s="90"/>
      <c r="V161" s="90"/>
      <c r="W161" s="90"/>
      <c r="X161" s="90"/>
      <c r="Y161" s="90"/>
      <c r="Z161" s="90"/>
      <c r="AA161" s="114"/>
    </row>
    <row r="162" spans="1:27" ht="15.75" customHeight="1">
      <c r="A162" s="90"/>
      <c r="B162" s="361">
        <f>IF(E162="","",SUBTOTAL(3,$E$6:E162))</f>
        <v>107</v>
      </c>
      <c r="C162" s="325" t="s">
        <v>2944</v>
      </c>
      <c r="D162" s="325" t="s">
        <v>2945</v>
      </c>
      <c r="E162" s="319" t="s">
        <v>151</v>
      </c>
      <c r="F162" s="323"/>
      <c r="G162" s="90"/>
      <c r="H162" s="90"/>
      <c r="I162" s="90"/>
      <c r="J162" s="90"/>
      <c r="K162" s="90"/>
      <c r="L162" s="90"/>
      <c r="M162" s="90"/>
      <c r="N162" s="90"/>
      <c r="O162" s="90"/>
      <c r="P162" s="90"/>
      <c r="Q162" s="90"/>
      <c r="R162" s="90"/>
      <c r="S162" s="90"/>
      <c r="T162" s="90"/>
      <c r="U162" s="90"/>
      <c r="V162" s="90"/>
      <c r="W162" s="90"/>
      <c r="X162" s="90"/>
      <c r="Y162" s="90"/>
      <c r="Z162" s="90"/>
      <c r="AA162" s="114"/>
    </row>
    <row r="163" spans="1:27" ht="15.75" customHeight="1">
      <c r="A163" s="90"/>
      <c r="B163" s="361">
        <f>IF(E163="","",SUBTOTAL(3,$E$6:E163))</f>
        <v>108</v>
      </c>
      <c r="C163" s="325" t="s">
        <v>2946</v>
      </c>
      <c r="D163" s="325" t="s">
        <v>2947</v>
      </c>
      <c r="E163" s="319" t="s">
        <v>151</v>
      </c>
      <c r="F163" s="323"/>
      <c r="G163" s="90"/>
      <c r="H163" s="90"/>
      <c r="I163" s="90"/>
      <c r="J163" s="90"/>
      <c r="K163" s="90"/>
      <c r="L163" s="90"/>
      <c r="M163" s="90"/>
      <c r="N163" s="90"/>
      <c r="O163" s="90"/>
      <c r="P163" s="90"/>
      <c r="Q163" s="90"/>
      <c r="R163" s="90"/>
      <c r="S163" s="90"/>
      <c r="T163" s="90"/>
      <c r="U163" s="90"/>
      <c r="V163" s="90"/>
      <c r="W163" s="90"/>
      <c r="X163" s="90"/>
      <c r="Y163" s="90"/>
      <c r="Z163" s="90"/>
      <c r="AA163" s="114"/>
    </row>
    <row r="164" spans="1:27" ht="15.75" customHeight="1">
      <c r="A164" s="90"/>
      <c r="B164" s="361">
        <f>IF(E164="","",SUBTOTAL(3,$E$6:E164))</f>
        <v>109</v>
      </c>
      <c r="C164" s="325" t="s">
        <v>2948</v>
      </c>
      <c r="D164" s="325" t="s">
        <v>2949</v>
      </c>
      <c r="E164" s="319" t="s">
        <v>151</v>
      </c>
      <c r="F164" s="323"/>
      <c r="G164" s="90"/>
      <c r="H164" s="90"/>
      <c r="I164" s="90"/>
      <c r="J164" s="90"/>
      <c r="K164" s="90"/>
      <c r="L164" s="90"/>
      <c r="M164" s="90"/>
      <c r="N164" s="90"/>
      <c r="O164" s="90"/>
      <c r="P164" s="90"/>
      <c r="Q164" s="90"/>
      <c r="R164" s="90"/>
      <c r="S164" s="90"/>
      <c r="T164" s="90"/>
      <c r="U164" s="90"/>
      <c r="V164" s="90"/>
      <c r="W164" s="90"/>
      <c r="X164" s="90"/>
      <c r="Y164" s="90"/>
      <c r="Z164" s="90"/>
      <c r="AA164" s="114"/>
    </row>
    <row r="165" spans="1:27" ht="15.75" customHeight="1">
      <c r="A165" s="90"/>
      <c r="B165" s="361">
        <f>IF(E165="","",SUBTOTAL(3,$E$6:E165))</f>
        <v>110</v>
      </c>
      <c r="C165" s="325" t="s">
        <v>2950</v>
      </c>
      <c r="D165" s="325" t="s">
        <v>2951</v>
      </c>
      <c r="E165" s="319" t="s">
        <v>151</v>
      </c>
      <c r="F165" s="323"/>
      <c r="G165" s="90"/>
      <c r="H165" s="90"/>
      <c r="I165" s="90"/>
      <c r="J165" s="90"/>
      <c r="K165" s="90"/>
      <c r="L165" s="90"/>
      <c r="M165" s="90"/>
      <c r="N165" s="90"/>
      <c r="O165" s="90"/>
      <c r="P165" s="90"/>
      <c r="Q165" s="90"/>
      <c r="R165" s="90"/>
      <c r="S165" s="90"/>
      <c r="T165" s="90"/>
      <c r="U165" s="90"/>
      <c r="V165" s="90"/>
      <c r="W165" s="90"/>
      <c r="X165" s="90"/>
      <c r="Y165" s="90"/>
      <c r="Z165" s="90"/>
      <c r="AA165" s="114"/>
    </row>
    <row r="166" spans="1:27" ht="15.75" customHeight="1">
      <c r="A166" s="90"/>
      <c r="B166" s="361">
        <f>IF(E166="","",SUBTOTAL(3,$E$6:E166))</f>
        <v>111</v>
      </c>
      <c r="C166" s="325" t="s">
        <v>2952</v>
      </c>
      <c r="D166" s="325" t="s">
        <v>2953</v>
      </c>
      <c r="E166" s="319" t="s">
        <v>151</v>
      </c>
      <c r="F166" s="323"/>
      <c r="G166" s="90"/>
      <c r="H166" s="90"/>
      <c r="I166" s="90"/>
      <c r="J166" s="90"/>
      <c r="K166" s="90"/>
      <c r="L166" s="90"/>
      <c r="M166" s="90"/>
      <c r="N166" s="90"/>
      <c r="O166" s="90"/>
      <c r="P166" s="90"/>
      <c r="Q166" s="90"/>
      <c r="R166" s="90"/>
      <c r="S166" s="90"/>
      <c r="T166" s="90"/>
      <c r="U166" s="90"/>
      <c r="V166" s="90"/>
      <c r="W166" s="90"/>
      <c r="X166" s="90"/>
      <c r="Y166" s="90"/>
      <c r="Z166" s="90"/>
      <c r="AA166" s="114"/>
    </row>
    <row r="167" spans="1:27" ht="15.75" customHeight="1">
      <c r="A167" s="90"/>
      <c r="B167" s="361"/>
      <c r="C167" s="360" t="s">
        <v>2954</v>
      </c>
      <c r="D167" s="325"/>
      <c r="E167" s="319"/>
      <c r="F167" s="323"/>
      <c r="G167" s="90"/>
      <c r="H167" s="90"/>
      <c r="I167" s="90"/>
      <c r="J167" s="90"/>
      <c r="K167" s="90"/>
      <c r="L167" s="90"/>
      <c r="M167" s="90"/>
      <c r="N167" s="90"/>
      <c r="O167" s="90"/>
      <c r="P167" s="90"/>
      <c r="Q167" s="90"/>
      <c r="R167" s="90"/>
      <c r="S167" s="90"/>
      <c r="T167" s="90"/>
      <c r="U167" s="90"/>
      <c r="V167" s="90"/>
      <c r="W167" s="90"/>
      <c r="X167" s="90"/>
      <c r="Y167" s="90"/>
      <c r="Z167" s="90"/>
      <c r="AA167" s="114"/>
    </row>
    <row r="168" spans="1:27" ht="15.75" customHeight="1">
      <c r="A168" s="90"/>
      <c r="B168" s="361">
        <f>IF(E168="","",SUBTOTAL(3,$E$6:E168))</f>
        <v>112</v>
      </c>
      <c r="C168" s="325" t="s">
        <v>2955</v>
      </c>
      <c r="D168" s="325" t="s">
        <v>2960</v>
      </c>
      <c r="E168" s="319" t="s">
        <v>151</v>
      </c>
      <c r="F168" s="323"/>
      <c r="G168" s="90"/>
      <c r="H168" s="90"/>
      <c r="I168" s="90"/>
      <c r="J168" s="90"/>
      <c r="K168" s="90"/>
      <c r="L168" s="90"/>
      <c r="M168" s="90"/>
      <c r="N168" s="90"/>
      <c r="O168" s="90"/>
      <c r="P168" s="90"/>
      <c r="Q168" s="90"/>
      <c r="R168" s="90"/>
      <c r="S168" s="90"/>
      <c r="T168" s="90"/>
      <c r="U168" s="90"/>
      <c r="V168" s="90"/>
      <c r="W168" s="90"/>
      <c r="X168" s="90"/>
      <c r="Y168" s="90"/>
      <c r="Z168" s="90"/>
      <c r="AA168" s="114"/>
    </row>
    <row r="169" spans="1:27" ht="15.75" customHeight="1">
      <c r="A169" s="90"/>
      <c r="B169" s="361">
        <f>IF(E169="","",SUBTOTAL(3,$E$6:E169))</f>
        <v>113</v>
      </c>
      <c r="C169" s="325" t="s">
        <v>2956</v>
      </c>
      <c r="D169" s="325" t="s">
        <v>2961</v>
      </c>
      <c r="E169" s="319" t="s">
        <v>151</v>
      </c>
      <c r="F169" s="323"/>
      <c r="G169" s="90"/>
      <c r="H169" s="90"/>
      <c r="I169" s="90"/>
      <c r="J169" s="90"/>
      <c r="K169" s="90"/>
      <c r="L169" s="90"/>
      <c r="M169" s="90"/>
      <c r="N169" s="90"/>
      <c r="O169" s="90"/>
      <c r="P169" s="90"/>
      <c r="Q169" s="90"/>
      <c r="R169" s="90"/>
      <c r="S169" s="90"/>
      <c r="T169" s="90"/>
      <c r="U169" s="90"/>
      <c r="V169" s="90"/>
      <c r="W169" s="90"/>
      <c r="X169" s="90"/>
      <c r="Y169" s="90"/>
      <c r="Z169" s="90"/>
      <c r="AA169" s="114"/>
    </row>
    <row r="170" spans="1:27" ht="15.75" customHeight="1">
      <c r="A170" s="90"/>
      <c r="B170" s="361">
        <f>IF(E170="","",SUBTOTAL(3,$E$6:E170))</f>
        <v>114</v>
      </c>
      <c r="C170" s="325" t="s">
        <v>2957</v>
      </c>
      <c r="D170" s="325" t="s">
        <v>2962</v>
      </c>
      <c r="E170" s="319" t="s">
        <v>151</v>
      </c>
      <c r="F170" s="323"/>
      <c r="G170" s="90"/>
      <c r="H170" s="90"/>
      <c r="I170" s="90"/>
      <c r="J170" s="90"/>
      <c r="K170" s="90"/>
      <c r="L170" s="90"/>
      <c r="M170" s="90"/>
      <c r="N170" s="90"/>
      <c r="O170" s="90"/>
      <c r="P170" s="90"/>
      <c r="Q170" s="90"/>
      <c r="R170" s="90"/>
      <c r="S170" s="90"/>
      <c r="T170" s="90"/>
      <c r="U170" s="90"/>
      <c r="V170" s="90"/>
      <c r="W170" s="90"/>
      <c r="X170" s="90"/>
      <c r="Y170" s="90"/>
      <c r="Z170" s="90"/>
      <c r="AA170" s="114"/>
    </row>
    <row r="171" spans="1:27" ht="15.75" customHeight="1">
      <c r="A171" s="90"/>
      <c r="B171" s="361">
        <f>IF(E171="","",SUBTOTAL(3,$E$6:E171))</f>
        <v>115</v>
      </c>
      <c r="C171" s="325" t="s">
        <v>2958</v>
      </c>
      <c r="D171" s="325" t="s">
        <v>2963</v>
      </c>
      <c r="E171" s="319" t="s">
        <v>151</v>
      </c>
      <c r="F171" s="323"/>
      <c r="G171" s="90"/>
      <c r="H171" s="90"/>
      <c r="I171" s="90"/>
      <c r="J171" s="90"/>
      <c r="K171" s="90"/>
      <c r="L171" s="90"/>
      <c r="M171" s="90"/>
      <c r="N171" s="90"/>
      <c r="O171" s="90"/>
      <c r="P171" s="90"/>
      <c r="Q171" s="90"/>
      <c r="R171" s="90"/>
      <c r="S171" s="90"/>
      <c r="T171" s="90"/>
      <c r="U171" s="90"/>
      <c r="V171" s="90"/>
      <c r="W171" s="90"/>
      <c r="X171" s="90"/>
      <c r="Y171" s="90"/>
      <c r="Z171" s="90"/>
      <c r="AA171" s="114"/>
    </row>
    <row r="172" spans="1:27" ht="15.75" customHeight="1">
      <c r="A172" s="90"/>
      <c r="B172" s="361">
        <f>IF(E172="","",SUBTOTAL(3,$E$6:E172))</f>
        <v>116</v>
      </c>
      <c r="C172" s="325" t="s">
        <v>2959</v>
      </c>
      <c r="D172" s="325" t="s">
        <v>2964</v>
      </c>
      <c r="E172" s="319" t="s">
        <v>151</v>
      </c>
      <c r="F172" s="323"/>
      <c r="G172" s="90"/>
      <c r="H172" s="90"/>
      <c r="I172" s="90"/>
      <c r="J172" s="90"/>
      <c r="K172" s="90"/>
      <c r="L172" s="90"/>
      <c r="M172" s="90"/>
      <c r="N172" s="90"/>
      <c r="O172" s="90"/>
      <c r="P172" s="90"/>
      <c r="Q172" s="90"/>
      <c r="R172" s="90"/>
      <c r="S172" s="90"/>
      <c r="T172" s="90"/>
      <c r="U172" s="90"/>
      <c r="V172" s="90"/>
      <c r="W172" s="90"/>
      <c r="X172" s="90"/>
      <c r="Y172" s="90"/>
      <c r="Z172" s="90"/>
      <c r="AA172" s="114"/>
    </row>
    <row r="173" spans="1:27" ht="15.75" customHeight="1">
      <c r="A173" s="90"/>
      <c r="B173" s="361">
        <f>IF(E173="","",SUBTOTAL(3,$E$6:E173))</f>
        <v>117</v>
      </c>
      <c r="C173" s="325" t="s">
        <v>2965</v>
      </c>
      <c r="D173" s="325" t="s">
        <v>2974</v>
      </c>
      <c r="E173" s="319" t="s">
        <v>151</v>
      </c>
      <c r="F173" s="323"/>
      <c r="G173" s="90"/>
      <c r="H173" s="90"/>
      <c r="I173" s="90"/>
      <c r="J173" s="90"/>
      <c r="K173" s="90"/>
      <c r="L173" s="90"/>
      <c r="M173" s="90"/>
      <c r="N173" s="90"/>
      <c r="O173" s="90"/>
      <c r="P173" s="90"/>
      <c r="Q173" s="90"/>
      <c r="R173" s="90"/>
      <c r="S173" s="90"/>
      <c r="T173" s="90"/>
      <c r="U173" s="90"/>
      <c r="V173" s="90"/>
      <c r="W173" s="90"/>
      <c r="X173" s="90"/>
      <c r="Y173" s="90"/>
      <c r="Z173" s="90"/>
      <c r="AA173" s="114"/>
    </row>
    <row r="174" spans="1:27" ht="15.75" customHeight="1">
      <c r="A174" s="90"/>
      <c r="B174" s="361">
        <f>IF(E174="","",SUBTOTAL(3,$E$6:E174))</f>
        <v>118</v>
      </c>
      <c r="C174" s="325" t="s">
        <v>2966</v>
      </c>
      <c r="D174" s="325" t="s">
        <v>2973</v>
      </c>
      <c r="E174" s="319" t="s">
        <v>151</v>
      </c>
      <c r="F174" s="323"/>
      <c r="G174" s="90"/>
      <c r="H174" s="90"/>
      <c r="I174" s="90"/>
      <c r="J174" s="90"/>
      <c r="K174" s="90"/>
      <c r="L174" s="90"/>
      <c r="M174" s="90"/>
      <c r="N174" s="90"/>
      <c r="O174" s="90"/>
      <c r="P174" s="90"/>
      <c r="Q174" s="90"/>
      <c r="R174" s="90"/>
      <c r="S174" s="90"/>
      <c r="T174" s="90"/>
      <c r="U174" s="90"/>
      <c r="V174" s="90"/>
      <c r="W174" s="90"/>
      <c r="X174" s="90"/>
      <c r="Y174" s="90"/>
      <c r="Z174" s="90"/>
      <c r="AA174" s="114"/>
    </row>
    <row r="175" spans="1:27" ht="15.75" customHeight="1">
      <c r="A175" s="90"/>
      <c r="B175" s="361">
        <f>IF(E175="","",SUBTOTAL(3,$E$6:E175))</f>
        <v>119</v>
      </c>
      <c r="C175" s="325" t="s">
        <v>2967</v>
      </c>
      <c r="D175" s="325" t="s">
        <v>2972</v>
      </c>
      <c r="E175" s="319" t="s">
        <v>151</v>
      </c>
      <c r="F175" s="323"/>
      <c r="G175" s="90"/>
      <c r="H175" s="90"/>
      <c r="I175" s="90"/>
      <c r="J175" s="90"/>
      <c r="K175" s="90"/>
      <c r="L175" s="90"/>
      <c r="M175" s="90"/>
      <c r="N175" s="90"/>
      <c r="O175" s="90"/>
      <c r="P175" s="90"/>
      <c r="Q175" s="90"/>
      <c r="R175" s="90"/>
      <c r="S175" s="90"/>
      <c r="T175" s="90"/>
      <c r="U175" s="90"/>
      <c r="V175" s="90"/>
      <c r="W175" s="90"/>
      <c r="X175" s="90"/>
      <c r="Y175" s="90"/>
      <c r="Z175" s="90"/>
      <c r="AA175" s="114"/>
    </row>
    <row r="176" spans="1:27" ht="15.75" customHeight="1">
      <c r="A176" s="90"/>
      <c r="B176" s="361">
        <f>IF(E176="","",SUBTOTAL(3,$E$6:E176))</f>
        <v>120</v>
      </c>
      <c r="C176" s="325" t="s">
        <v>2968</v>
      </c>
      <c r="D176" s="325" t="s">
        <v>2971</v>
      </c>
      <c r="E176" s="319" t="s">
        <v>151</v>
      </c>
      <c r="F176" s="323"/>
      <c r="G176" s="90"/>
      <c r="H176" s="90"/>
      <c r="I176" s="90"/>
      <c r="J176" s="90"/>
      <c r="K176" s="90"/>
      <c r="L176" s="90"/>
      <c r="M176" s="90"/>
      <c r="N176" s="90"/>
      <c r="O176" s="90"/>
      <c r="P176" s="90"/>
      <c r="Q176" s="90"/>
      <c r="R176" s="90"/>
      <c r="S176" s="90"/>
      <c r="T176" s="90"/>
      <c r="U176" s="90"/>
      <c r="V176" s="90"/>
      <c r="W176" s="90"/>
      <c r="X176" s="90"/>
      <c r="Y176" s="90"/>
      <c r="Z176" s="90"/>
      <c r="AA176" s="114"/>
    </row>
    <row r="177" spans="1:27" ht="15.75" customHeight="1">
      <c r="A177" s="90"/>
      <c r="B177" s="361">
        <f>IF(E177="","",SUBTOTAL(3,$E$6:E177))</f>
        <v>121</v>
      </c>
      <c r="C177" s="325" t="s">
        <v>2969</v>
      </c>
      <c r="D177" s="358" t="s">
        <v>2970</v>
      </c>
      <c r="E177" s="319" t="s">
        <v>151</v>
      </c>
      <c r="F177" s="323"/>
      <c r="G177" s="90"/>
      <c r="H177" s="90"/>
      <c r="I177" s="90"/>
      <c r="J177" s="90"/>
      <c r="K177" s="90"/>
      <c r="L177" s="90"/>
      <c r="M177" s="90"/>
      <c r="N177" s="90"/>
      <c r="O177" s="90"/>
      <c r="P177" s="90"/>
      <c r="Q177" s="90"/>
      <c r="R177" s="90"/>
      <c r="S177" s="90"/>
      <c r="T177" s="90"/>
      <c r="U177" s="90"/>
      <c r="V177" s="90"/>
      <c r="W177" s="90"/>
      <c r="X177" s="90"/>
      <c r="Y177" s="90"/>
      <c r="Z177" s="90"/>
      <c r="AA177" s="114"/>
    </row>
    <row r="178" spans="1:27" ht="15.75" customHeight="1">
      <c r="A178" s="90"/>
      <c r="B178" s="361" t="str">
        <f>IF(E178="","",SUBTOTAL(3,$E$6:E178))</f>
        <v/>
      </c>
      <c r="C178" s="360" t="s">
        <v>2975</v>
      </c>
      <c r="D178" s="325"/>
      <c r="E178" s="319"/>
      <c r="F178" s="323"/>
      <c r="G178" s="90"/>
      <c r="H178" s="90"/>
      <c r="I178" s="90"/>
      <c r="J178" s="90"/>
      <c r="K178" s="90"/>
      <c r="L178" s="90"/>
      <c r="M178" s="90"/>
      <c r="N178" s="90"/>
      <c r="O178" s="90"/>
      <c r="P178" s="90"/>
      <c r="Q178" s="90"/>
      <c r="R178" s="90"/>
      <c r="S178" s="90"/>
      <c r="T178" s="90"/>
      <c r="U178" s="90"/>
      <c r="V178" s="90"/>
      <c r="W178" s="90"/>
      <c r="X178" s="90"/>
      <c r="Y178" s="90"/>
      <c r="Z178" s="90"/>
      <c r="AA178" s="114"/>
    </row>
    <row r="179" spans="1:27" ht="15.75" customHeight="1">
      <c r="A179" s="90"/>
      <c r="B179" s="361">
        <f>IF(E179="","",SUBTOTAL(3,$E$6:E179))</f>
        <v>122</v>
      </c>
      <c r="C179" s="325" t="s">
        <v>2547</v>
      </c>
      <c r="D179" s="325" t="s">
        <v>2994</v>
      </c>
      <c r="E179" s="319" t="s">
        <v>151</v>
      </c>
      <c r="F179" s="323"/>
      <c r="G179" s="90"/>
      <c r="H179" s="90"/>
      <c r="I179" s="90"/>
      <c r="J179" s="90"/>
      <c r="K179" s="90"/>
      <c r="L179" s="90"/>
      <c r="M179" s="90"/>
      <c r="N179" s="90"/>
      <c r="O179" s="90"/>
      <c r="P179" s="90"/>
      <c r="Q179" s="90"/>
      <c r="R179" s="90"/>
      <c r="S179" s="90"/>
      <c r="T179" s="90"/>
      <c r="U179" s="90"/>
      <c r="V179" s="90"/>
      <c r="W179" s="90"/>
      <c r="X179" s="90"/>
      <c r="Y179" s="90"/>
      <c r="Z179" s="90"/>
      <c r="AA179" s="114"/>
    </row>
    <row r="180" spans="1:27" ht="15.75" customHeight="1">
      <c r="A180" s="90"/>
      <c r="B180" s="361">
        <f>IF(E180="","",SUBTOTAL(3,$E$6:E180))</f>
        <v>123</v>
      </c>
      <c r="C180" s="325" t="s">
        <v>2976</v>
      </c>
      <c r="D180" s="325" t="s">
        <v>2993</v>
      </c>
      <c r="E180" s="319" t="s">
        <v>151</v>
      </c>
      <c r="F180" s="323"/>
      <c r="G180" s="90"/>
      <c r="H180" s="90"/>
      <c r="I180" s="90"/>
      <c r="J180" s="90"/>
      <c r="K180" s="90"/>
      <c r="L180" s="90"/>
      <c r="M180" s="90"/>
      <c r="N180" s="90"/>
      <c r="O180" s="90"/>
      <c r="P180" s="90"/>
      <c r="Q180" s="90"/>
      <c r="R180" s="90"/>
      <c r="S180" s="90"/>
      <c r="T180" s="90"/>
      <c r="U180" s="90"/>
      <c r="V180" s="90"/>
      <c r="W180" s="90"/>
      <c r="X180" s="90"/>
      <c r="Y180" s="90"/>
      <c r="Z180" s="90"/>
      <c r="AA180" s="114"/>
    </row>
    <row r="181" spans="1:27" ht="15.75" customHeight="1">
      <c r="A181" s="90"/>
      <c r="B181" s="361">
        <f>IF(E181="","",SUBTOTAL(3,$E$6:E181))</f>
        <v>124</v>
      </c>
      <c r="C181" s="325" t="s">
        <v>2977</v>
      </c>
      <c r="D181" s="325" t="s">
        <v>2992</v>
      </c>
      <c r="E181" s="319" t="s">
        <v>151</v>
      </c>
      <c r="F181" s="323"/>
      <c r="G181" s="90"/>
      <c r="H181" s="90"/>
      <c r="I181" s="90"/>
      <c r="J181" s="90"/>
      <c r="K181" s="90"/>
      <c r="L181" s="90"/>
      <c r="M181" s="90"/>
      <c r="N181" s="90"/>
      <c r="O181" s="90"/>
      <c r="P181" s="90"/>
      <c r="Q181" s="90"/>
      <c r="R181" s="90"/>
      <c r="S181" s="90"/>
      <c r="T181" s="90"/>
      <c r="U181" s="90"/>
      <c r="V181" s="90"/>
      <c r="W181" s="90"/>
      <c r="X181" s="90"/>
      <c r="Y181" s="90"/>
      <c r="Z181" s="90"/>
      <c r="AA181" s="114"/>
    </row>
    <row r="182" spans="1:27" ht="15.75" customHeight="1">
      <c r="A182" s="90"/>
      <c r="B182" s="361">
        <f>IF(E182="","",SUBTOTAL(3,$E$6:E182))</f>
        <v>125</v>
      </c>
      <c r="C182" s="325" t="s">
        <v>2978</v>
      </c>
      <c r="D182" s="325" t="s">
        <v>2991</v>
      </c>
      <c r="E182" s="319" t="s">
        <v>151</v>
      </c>
      <c r="F182" s="323"/>
      <c r="G182" s="90"/>
      <c r="H182" s="90"/>
      <c r="I182" s="90"/>
      <c r="J182" s="90"/>
      <c r="K182" s="90"/>
      <c r="L182" s="90"/>
      <c r="M182" s="90"/>
      <c r="N182" s="90"/>
      <c r="O182" s="90"/>
      <c r="P182" s="90"/>
      <c r="Q182" s="90"/>
      <c r="R182" s="90"/>
      <c r="S182" s="90"/>
      <c r="T182" s="90"/>
      <c r="U182" s="90"/>
      <c r="V182" s="90"/>
      <c r="W182" s="90"/>
      <c r="X182" s="90"/>
      <c r="Y182" s="90"/>
      <c r="Z182" s="90"/>
      <c r="AA182" s="114"/>
    </row>
    <row r="183" spans="1:27" ht="15.75" customHeight="1">
      <c r="A183" s="90"/>
      <c r="B183" s="361">
        <f>IF(E183="","",SUBTOTAL(3,$E$6:E183))</f>
        <v>126</v>
      </c>
      <c r="C183" s="325" t="s">
        <v>2979</v>
      </c>
      <c r="D183" s="325" t="s">
        <v>2990</v>
      </c>
      <c r="E183" s="319" t="s">
        <v>151</v>
      </c>
      <c r="F183" s="323"/>
      <c r="G183" s="90"/>
      <c r="H183" s="90"/>
      <c r="I183" s="90"/>
      <c r="J183" s="90"/>
      <c r="K183" s="90"/>
      <c r="L183" s="90"/>
      <c r="M183" s="90"/>
      <c r="N183" s="90"/>
      <c r="O183" s="90"/>
      <c r="P183" s="90"/>
      <c r="Q183" s="90"/>
      <c r="R183" s="90"/>
      <c r="S183" s="90"/>
      <c r="T183" s="90"/>
      <c r="U183" s="90"/>
      <c r="V183" s="90"/>
      <c r="W183" s="90"/>
      <c r="X183" s="90"/>
      <c r="Y183" s="90"/>
      <c r="Z183" s="90"/>
      <c r="AA183" s="114"/>
    </row>
    <row r="184" spans="1:27" ht="15.75" customHeight="1">
      <c r="A184" s="90"/>
      <c r="B184" s="361">
        <f>IF(E184="","",SUBTOTAL(3,$E$6:E184))</f>
        <v>127</v>
      </c>
      <c r="C184" s="325" t="s">
        <v>2980</v>
      </c>
      <c r="D184" s="325" t="s">
        <v>2989</v>
      </c>
      <c r="E184" s="319" t="s">
        <v>151</v>
      </c>
      <c r="F184" s="323"/>
      <c r="G184" s="90"/>
      <c r="H184" s="90"/>
      <c r="I184" s="90"/>
      <c r="J184" s="90"/>
      <c r="K184" s="90"/>
      <c r="L184" s="90"/>
      <c r="M184" s="90"/>
      <c r="N184" s="90"/>
      <c r="O184" s="90"/>
      <c r="P184" s="90"/>
      <c r="Q184" s="90"/>
      <c r="R184" s="90"/>
      <c r="S184" s="90"/>
      <c r="T184" s="90"/>
      <c r="U184" s="90"/>
      <c r="V184" s="90"/>
      <c r="W184" s="90"/>
      <c r="X184" s="90"/>
      <c r="Y184" s="90"/>
      <c r="Z184" s="90"/>
      <c r="AA184" s="114"/>
    </row>
    <row r="185" spans="1:27" ht="15.75" customHeight="1">
      <c r="A185" s="90"/>
      <c r="B185" s="361">
        <f>IF(E185="","",SUBTOTAL(3,$E$6:E185))</f>
        <v>128</v>
      </c>
      <c r="C185" s="325" t="s">
        <v>2981</v>
      </c>
      <c r="D185" s="325" t="s">
        <v>2988</v>
      </c>
      <c r="E185" s="319" t="s">
        <v>151</v>
      </c>
      <c r="F185" s="323"/>
      <c r="G185" s="90"/>
      <c r="H185" s="90"/>
      <c r="I185" s="90"/>
      <c r="J185" s="90"/>
      <c r="K185" s="90"/>
      <c r="L185" s="90"/>
      <c r="M185" s="90"/>
      <c r="N185" s="90"/>
      <c r="O185" s="90"/>
      <c r="P185" s="90"/>
      <c r="Q185" s="90"/>
      <c r="R185" s="90"/>
      <c r="S185" s="90"/>
      <c r="T185" s="90"/>
      <c r="U185" s="90"/>
      <c r="V185" s="90"/>
      <c r="W185" s="90"/>
      <c r="X185" s="90"/>
      <c r="Y185" s="90"/>
      <c r="Z185" s="90"/>
      <c r="AA185" s="114"/>
    </row>
    <row r="186" spans="1:27" ht="15.75" customHeight="1">
      <c r="A186" s="90"/>
      <c r="B186" s="361">
        <f>IF(E186="","",SUBTOTAL(3,$E$6:E186))</f>
        <v>129</v>
      </c>
      <c r="C186" s="325" t="s">
        <v>2982</v>
      </c>
      <c r="D186" s="325" t="s">
        <v>2987</v>
      </c>
      <c r="E186" s="319" t="s">
        <v>151</v>
      </c>
      <c r="F186" s="323"/>
      <c r="G186" s="90"/>
      <c r="H186" s="90"/>
      <c r="I186" s="90"/>
      <c r="J186" s="90"/>
      <c r="K186" s="90"/>
      <c r="L186" s="90"/>
      <c r="M186" s="90"/>
      <c r="N186" s="90"/>
      <c r="O186" s="90"/>
      <c r="P186" s="90"/>
      <c r="Q186" s="90"/>
      <c r="R186" s="90"/>
      <c r="S186" s="90"/>
      <c r="T186" s="90"/>
      <c r="U186" s="90"/>
      <c r="V186" s="90"/>
      <c r="W186" s="90"/>
      <c r="X186" s="90"/>
      <c r="Y186" s="90"/>
      <c r="Z186" s="90"/>
      <c r="AA186" s="114"/>
    </row>
    <row r="187" spans="1:27" ht="15.75" customHeight="1">
      <c r="A187" s="90"/>
      <c r="B187" s="361">
        <f>IF(E187="","",SUBTOTAL(3,$E$6:E187))</f>
        <v>130</v>
      </c>
      <c r="C187" s="325" t="s">
        <v>2983</v>
      </c>
      <c r="D187" s="325" t="s">
        <v>2986</v>
      </c>
      <c r="E187" s="319" t="s">
        <v>151</v>
      </c>
      <c r="F187" s="323"/>
      <c r="G187" s="90"/>
      <c r="H187" s="90"/>
      <c r="I187" s="90"/>
      <c r="J187" s="90"/>
      <c r="K187" s="90"/>
      <c r="L187" s="90"/>
      <c r="M187" s="90"/>
      <c r="N187" s="90"/>
      <c r="O187" s="90"/>
      <c r="P187" s="90"/>
      <c r="Q187" s="90"/>
      <c r="R187" s="90"/>
      <c r="S187" s="90"/>
      <c r="T187" s="90"/>
      <c r="U187" s="90"/>
      <c r="V187" s="90"/>
      <c r="W187" s="90"/>
      <c r="X187" s="90"/>
      <c r="Y187" s="90"/>
      <c r="Z187" s="90"/>
      <c r="AA187" s="114"/>
    </row>
    <row r="188" spans="1:27" ht="15.75" customHeight="1">
      <c r="A188" s="90"/>
      <c r="B188" s="361">
        <f>IF(E188="","",SUBTOTAL(3,$E$6:E188))</f>
        <v>131</v>
      </c>
      <c r="C188" s="325" t="s">
        <v>2984</v>
      </c>
      <c r="D188" s="325" t="s">
        <v>2985</v>
      </c>
      <c r="E188" s="319" t="s">
        <v>151</v>
      </c>
      <c r="F188" s="323"/>
      <c r="G188" s="90"/>
      <c r="H188" s="90"/>
      <c r="I188" s="90"/>
      <c r="J188" s="90"/>
      <c r="K188" s="90"/>
      <c r="L188" s="90"/>
      <c r="M188" s="90"/>
      <c r="N188" s="90"/>
      <c r="O188" s="90"/>
      <c r="P188" s="90"/>
      <c r="Q188" s="90"/>
      <c r="R188" s="90"/>
      <c r="S188" s="90"/>
      <c r="T188" s="90"/>
      <c r="U188" s="90"/>
      <c r="V188" s="90"/>
      <c r="W188" s="90"/>
      <c r="X188" s="90"/>
      <c r="Y188" s="90"/>
      <c r="Z188" s="90"/>
      <c r="AA188" s="114"/>
    </row>
    <row r="189" spans="1:27" ht="15.75" customHeight="1">
      <c r="A189" s="90"/>
      <c r="B189" s="361"/>
      <c r="C189" s="360" t="s">
        <v>2995</v>
      </c>
      <c r="D189" s="325"/>
      <c r="E189" s="319"/>
      <c r="F189" s="323"/>
      <c r="G189" s="90"/>
      <c r="H189" s="90"/>
      <c r="I189" s="90"/>
      <c r="J189" s="90"/>
      <c r="K189" s="90"/>
      <c r="L189" s="90"/>
      <c r="M189" s="90"/>
      <c r="N189" s="90"/>
      <c r="O189" s="90"/>
      <c r="P189" s="90"/>
      <c r="Q189" s="90"/>
      <c r="R189" s="90"/>
      <c r="S189" s="90"/>
      <c r="T189" s="90"/>
      <c r="U189" s="90"/>
      <c r="V189" s="90"/>
      <c r="W189" s="90"/>
      <c r="X189" s="90"/>
      <c r="Y189" s="90"/>
      <c r="Z189" s="90"/>
      <c r="AA189" s="114"/>
    </row>
    <row r="190" spans="1:27" ht="15.75" customHeight="1">
      <c r="A190" s="90"/>
      <c r="B190" s="361">
        <f>IF(E190="","",SUBTOTAL(3,$E$6:E190))</f>
        <v>132</v>
      </c>
      <c r="C190" s="325" t="s">
        <v>2548</v>
      </c>
      <c r="D190" s="325" t="s">
        <v>2996</v>
      </c>
      <c r="E190" s="319" t="s">
        <v>151</v>
      </c>
      <c r="F190" s="323"/>
      <c r="G190" s="90"/>
      <c r="H190" s="90"/>
      <c r="I190" s="90"/>
      <c r="J190" s="90"/>
      <c r="K190" s="90"/>
      <c r="L190" s="90"/>
      <c r="M190" s="90"/>
      <c r="N190" s="90"/>
      <c r="O190" s="90"/>
      <c r="P190" s="90"/>
      <c r="Q190" s="90"/>
      <c r="R190" s="90"/>
      <c r="S190" s="90"/>
      <c r="T190" s="90"/>
      <c r="U190" s="90"/>
      <c r="V190" s="90"/>
      <c r="W190" s="90"/>
      <c r="X190" s="90"/>
      <c r="Y190" s="90"/>
      <c r="Z190" s="90"/>
      <c r="AA190" s="114"/>
    </row>
    <row r="191" spans="1:27" ht="15.75" customHeight="1">
      <c r="A191" s="90"/>
      <c r="B191" s="361">
        <f>IF(E191="","",SUBTOTAL(3,$E$6:E191))</f>
        <v>133</v>
      </c>
      <c r="C191" s="325" t="s">
        <v>2550</v>
      </c>
      <c r="D191" s="325" t="s">
        <v>2997</v>
      </c>
      <c r="E191" s="319" t="s">
        <v>151</v>
      </c>
      <c r="F191" s="323"/>
      <c r="G191" s="90"/>
      <c r="H191" s="90"/>
      <c r="I191" s="90"/>
      <c r="J191" s="90"/>
      <c r="K191" s="90"/>
      <c r="L191" s="90"/>
      <c r="M191" s="90"/>
      <c r="N191" s="90"/>
      <c r="O191" s="90"/>
      <c r="P191" s="90"/>
      <c r="Q191" s="90"/>
      <c r="R191" s="90"/>
      <c r="S191" s="90"/>
      <c r="T191" s="90"/>
      <c r="U191" s="90"/>
      <c r="V191" s="90"/>
      <c r="W191" s="90"/>
      <c r="X191" s="90"/>
      <c r="Y191" s="90"/>
      <c r="Z191" s="90"/>
      <c r="AA191" s="114"/>
    </row>
    <row r="192" spans="1:27" ht="15.75" customHeight="1">
      <c r="A192" s="90"/>
      <c r="B192" s="361">
        <f>IF(E192="","",SUBTOTAL(3,$E$6:E192))</f>
        <v>134</v>
      </c>
      <c r="C192" s="325" t="s">
        <v>2998</v>
      </c>
      <c r="D192" s="325" t="s">
        <v>2999</v>
      </c>
      <c r="E192" s="319" t="s">
        <v>151</v>
      </c>
      <c r="F192" s="323"/>
      <c r="G192" s="90"/>
      <c r="H192" s="90"/>
      <c r="I192" s="90"/>
      <c r="J192" s="90"/>
      <c r="K192" s="90"/>
      <c r="L192" s="90"/>
      <c r="M192" s="90"/>
      <c r="N192" s="90"/>
      <c r="O192" s="90"/>
      <c r="P192" s="90"/>
      <c r="Q192" s="90"/>
      <c r="R192" s="90"/>
      <c r="S192" s="90"/>
      <c r="T192" s="90"/>
      <c r="U192" s="90"/>
      <c r="V192" s="90"/>
      <c r="W192" s="90"/>
      <c r="X192" s="90"/>
      <c r="Y192" s="90"/>
      <c r="Z192" s="90"/>
      <c r="AA192" s="114"/>
    </row>
    <row r="193" spans="1:27" ht="15.75" customHeight="1">
      <c r="A193" s="90"/>
      <c r="B193" s="361">
        <f>IF(E193="","",SUBTOTAL(3,$E$6:E193))</f>
        <v>135</v>
      </c>
      <c r="C193" s="325" t="s">
        <v>3000</v>
      </c>
      <c r="D193" s="325" t="s">
        <v>3001</v>
      </c>
      <c r="E193" s="319" t="s">
        <v>151</v>
      </c>
      <c r="F193" s="323"/>
      <c r="G193" s="90"/>
      <c r="H193" s="90"/>
      <c r="I193" s="90"/>
      <c r="J193" s="90"/>
      <c r="K193" s="90"/>
      <c r="L193" s="90"/>
      <c r="M193" s="90"/>
      <c r="N193" s="90"/>
      <c r="O193" s="90"/>
      <c r="P193" s="90"/>
      <c r="Q193" s="90"/>
      <c r="R193" s="90"/>
      <c r="S193" s="90"/>
      <c r="T193" s="90"/>
      <c r="U193" s="90"/>
      <c r="V193" s="90"/>
      <c r="W193" s="90"/>
      <c r="X193" s="90"/>
      <c r="Y193" s="90"/>
      <c r="Z193" s="90"/>
      <c r="AA193" s="114"/>
    </row>
    <row r="194" spans="1:27" ht="15.75" customHeight="1">
      <c r="A194" s="90"/>
      <c r="B194" s="361">
        <f>IF(E194="","",SUBTOTAL(3,$E$6:E194))</f>
        <v>136</v>
      </c>
      <c r="C194" s="325" t="s">
        <v>3002</v>
      </c>
      <c r="D194" s="325"/>
      <c r="E194" s="319" t="s">
        <v>151</v>
      </c>
      <c r="F194" s="323"/>
      <c r="G194" s="90"/>
      <c r="H194" s="90"/>
      <c r="I194" s="90"/>
      <c r="J194" s="90"/>
      <c r="K194" s="90"/>
      <c r="L194" s="90"/>
      <c r="M194" s="90"/>
      <c r="N194" s="90"/>
      <c r="O194" s="90"/>
      <c r="P194" s="90"/>
      <c r="Q194" s="90"/>
      <c r="R194" s="90"/>
      <c r="S194" s="90"/>
      <c r="T194" s="90"/>
      <c r="U194" s="90"/>
      <c r="V194" s="90"/>
      <c r="W194" s="90"/>
      <c r="X194" s="90"/>
      <c r="Y194" s="90"/>
      <c r="Z194" s="90"/>
      <c r="AA194" s="114"/>
    </row>
    <row r="195" spans="1:27" ht="15.75" customHeight="1">
      <c r="A195" s="90"/>
      <c r="B195" s="361">
        <f>IF(E195="","",SUBTOTAL(3,$E$6:E195))</f>
        <v>137</v>
      </c>
      <c r="C195" s="325" t="s">
        <v>3003</v>
      </c>
      <c r="D195" s="325"/>
      <c r="E195" s="319" t="s">
        <v>151</v>
      </c>
      <c r="F195" s="323"/>
      <c r="G195" s="90"/>
      <c r="H195" s="90"/>
      <c r="I195" s="90"/>
      <c r="J195" s="90"/>
      <c r="K195" s="90"/>
      <c r="L195" s="90"/>
      <c r="M195" s="90"/>
      <c r="N195" s="90"/>
      <c r="O195" s="90"/>
      <c r="P195" s="90"/>
      <c r="Q195" s="90"/>
      <c r="R195" s="90"/>
      <c r="S195" s="90"/>
      <c r="T195" s="90"/>
      <c r="U195" s="90"/>
      <c r="V195" s="90"/>
      <c r="W195" s="90"/>
      <c r="X195" s="90"/>
      <c r="Y195" s="90"/>
      <c r="Z195" s="90"/>
      <c r="AA195" s="114"/>
    </row>
    <row r="196" spans="1:27" ht="15.75" customHeight="1">
      <c r="A196" s="90"/>
      <c r="B196" s="361"/>
      <c r="C196" s="360" t="s">
        <v>3004</v>
      </c>
      <c r="D196" s="325"/>
      <c r="E196" s="319"/>
      <c r="F196" s="323"/>
      <c r="G196" s="90"/>
      <c r="H196" s="90"/>
      <c r="I196" s="90"/>
      <c r="J196" s="90"/>
      <c r="K196" s="90"/>
      <c r="L196" s="90"/>
      <c r="M196" s="90"/>
      <c r="N196" s="90"/>
      <c r="O196" s="90"/>
      <c r="P196" s="90"/>
      <c r="Q196" s="90"/>
      <c r="R196" s="90"/>
      <c r="S196" s="90"/>
      <c r="T196" s="90"/>
      <c r="U196" s="90"/>
      <c r="V196" s="90"/>
      <c r="W196" s="90"/>
      <c r="X196" s="90"/>
      <c r="Y196" s="90"/>
      <c r="Z196" s="90"/>
      <c r="AA196" s="114"/>
    </row>
    <row r="197" spans="1:27" ht="15.75" customHeight="1">
      <c r="A197" s="90"/>
      <c r="B197" s="361">
        <f>IF(E197="","",SUBTOTAL(3,$E$6:E197))</f>
        <v>138</v>
      </c>
      <c r="C197" s="325" t="s">
        <v>2552</v>
      </c>
      <c r="D197" s="325" t="s">
        <v>3005</v>
      </c>
      <c r="E197" s="319" t="s">
        <v>151</v>
      </c>
      <c r="F197" s="323"/>
      <c r="G197" s="90"/>
      <c r="H197" s="90"/>
      <c r="I197" s="90"/>
      <c r="J197" s="90"/>
      <c r="K197" s="90"/>
      <c r="L197" s="90"/>
      <c r="M197" s="90"/>
      <c r="N197" s="90"/>
      <c r="O197" s="90"/>
      <c r="P197" s="90"/>
      <c r="Q197" s="90"/>
      <c r="R197" s="90"/>
      <c r="S197" s="90"/>
      <c r="T197" s="90"/>
      <c r="U197" s="90"/>
      <c r="V197" s="90"/>
      <c r="W197" s="90"/>
      <c r="X197" s="90"/>
      <c r="Y197" s="90"/>
      <c r="Z197" s="90"/>
      <c r="AA197" s="114"/>
    </row>
    <row r="198" spans="1:27" ht="15.75" customHeight="1">
      <c r="A198" s="90"/>
      <c r="B198" s="361">
        <f>IF(E198="","",SUBTOTAL(3,$E$6:E198))</f>
        <v>139</v>
      </c>
      <c r="C198" s="325" t="s">
        <v>3006</v>
      </c>
      <c r="D198" s="325" t="s">
        <v>3007</v>
      </c>
      <c r="E198" s="319" t="s">
        <v>151</v>
      </c>
      <c r="F198" s="323"/>
      <c r="G198" s="90"/>
      <c r="H198" s="90"/>
      <c r="I198" s="90"/>
      <c r="J198" s="90"/>
      <c r="K198" s="90"/>
      <c r="L198" s="90"/>
      <c r="M198" s="90"/>
      <c r="N198" s="90"/>
      <c r="O198" s="90"/>
      <c r="P198" s="90"/>
      <c r="Q198" s="90"/>
      <c r="R198" s="90"/>
      <c r="S198" s="90"/>
      <c r="T198" s="90"/>
      <c r="U198" s="90"/>
      <c r="V198" s="90"/>
      <c r="W198" s="90"/>
      <c r="X198" s="90"/>
      <c r="Y198" s="90"/>
      <c r="Z198" s="90"/>
      <c r="AA198" s="114"/>
    </row>
    <row r="199" spans="1:27" ht="15.75" customHeight="1">
      <c r="A199" s="90"/>
      <c r="B199" s="361">
        <f>IF(E199="","",SUBTOTAL(3,$E$6:E199))</f>
        <v>140</v>
      </c>
      <c r="C199" s="325" t="s">
        <v>3026</v>
      </c>
      <c r="D199" s="325" t="s">
        <v>3008</v>
      </c>
      <c r="E199" s="319" t="s">
        <v>151</v>
      </c>
      <c r="F199" s="323"/>
      <c r="G199" s="90"/>
      <c r="H199" s="90"/>
      <c r="I199" s="90"/>
      <c r="J199" s="90"/>
      <c r="K199" s="90"/>
      <c r="L199" s="90"/>
      <c r="M199" s="90"/>
      <c r="N199" s="90"/>
      <c r="O199" s="90"/>
      <c r="P199" s="90"/>
      <c r="Q199" s="90"/>
      <c r="R199" s="90"/>
      <c r="S199" s="90"/>
      <c r="T199" s="90"/>
      <c r="U199" s="90"/>
      <c r="V199" s="90"/>
      <c r="W199" s="90"/>
      <c r="X199" s="90"/>
      <c r="Y199" s="90"/>
      <c r="Z199" s="90"/>
      <c r="AA199" s="114"/>
    </row>
    <row r="200" spans="1:27" ht="15.75" customHeight="1">
      <c r="A200" s="90"/>
      <c r="B200" s="361">
        <f>IF(E200="","",SUBTOTAL(3,$E$6:E200))</f>
        <v>141</v>
      </c>
      <c r="C200" s="325" t="s">
        <v>3009</v>
      </c>
      <c r="D200" s="325" t="s">
        <v>3010</v>
      </c>
      <c r="E200" s="319" t="s">
        <v>151</v>
      </c>
      <c r="F200" s="323"/>
      <c r="G200" s="90"/>
      <c r="H200" s="90"/>
      <c r="I200" s="90"/>
      <c r="J200" s="90"/>
      <c r="K200" s="90"/>
      <c r="L200" s="90"/>
      <c r="M200" s="90"/>
      <c r="N200" s="90"/>
      <c r="O200" s="90"/>
      <c r="P200" s="90"/>
      <c r="Q200" s="90"/>
      <c r="R200" s="90"/>
      <c r="S200" s="90"/>
      <c r="T200" s="90"/>
      <c r="U200" s="90"/>
      <c r="V200" s="90"/>
      <c r="W200" s="90"/>
      <c r="X200" s="90"/>
      <c r="Y200" s="90"/>
      <c r="Z200" s="90"/>
      <c r="AA200" s="114"/>
    </row>
    <row r="201" spans="1:27" ht="15.75" customHeight="1">
      <c r="A201" s="90"/>
      <c r="B201" s="361">
        <f>IF(E201="","",SUBTOTAL(3,$E$6:E201))</f>
        <v>142</v>
      </c>
      <c r="C201" s="325" t="s">
        <v>3011</v>
      </c>
      <c r="D201" s="325" t="s">
        <v>3012</v>
      </c>
      <c r="E201" s="319" t="s">
        <v>151</v>
      </c>
      <c r="F201" s="323"/>
      <c r="G201" s="90"/>
      <c r="H201" s="90"/>
      <c r="I201" s="90"/>
      <c r="J201" s="90"/>
      <c r="K201" s="90"/>
      <c r="L201" s="90"/>
      <c r="M201" s="90"/>
      <c r="N201" s="90"/>
      <c r="O201" s="90"/>
      <c r="P201" s="90"/>
      <c r="Q201" s="90"/>
      <c r="R201" s="90"/>
      <c r="S201" s="90"/>
      <c r="T201" s="90"/>
      <c r="U201" s="90"/>
      <c r="V201" s="90"/>
      <c r="W201" s="90"/>
      <c r="X201" s="90"/>
      <c r="Y201" s="90"/>
      <c r="Z201" s="90"/>
      <c r="AA201" s="114"/>
    </row>
    <row r="202" spans="1:27" ht="15.75" customHeight="1">
      <c r="A202" s="90"/>
      <c r="B202" s="361">
        <f>IF(E202="","",SUBTOTAL(3,$E$6:E202))</f>
        <v>143</v>
      </c>
      <c r="C202" s="325" t="s">
        <v>3013</v>
      </c>
      <c r="D202" s="325" t="s">
        <v>3014</v>
      </c>
      <c r="E202" s="319" t="s">
        <v>151</v>
      </c>
      <c r="F202" s="323"/>
      <c r="G202" s="90"/>
      <c r="H202" s="90"/>
      <c r="I202" s="90"/>
      <c r="J202" s="90"/>
      <c r="K202" s="90"/>
      <c r="L202" s="90"/>
      <c r="M202" s="90"/>
      <c r="N202" s="90"/>
      <c r="O202" s="90"/>
      <c r="P202" s="90"/>
      <c r="Q202" s="90"/>
      <c r="R202" s="90"/>
      <c r="S202" s="90"/>
      <c r="T202" s="90"/>
      <c r="U202" s="90"/>
      <c r="V202" s="90"/>
      <c r="W202" s="90"/>
      <c r="X202" s="90"/>
      <c r="Y202" s="90"/>
      <c r="Z202" s="90"/>
      <c r="AA202" s="114"/>
    </row>
    <row r="203" spans="1:27" ht="15.75" customHeight="1">
      <c r="A203" s="90"/>
      <c r="B203" s="361" t="str">
        <f>IF(E203="","",SUBTOTAL(3,$E$6:E203))</f>
        <v/>
      </c>
      <c r="C203" s="360" t="s">
        <v>3015</v>
      </c>
      <c r="D203" s="325"/>
      <c r="E203" s="319"/>
      <c r="F203" s="323"/>
      <c r="G203" s="90"/>
      <c r="H203" s="90"/>
      <c r="I203" s="90"/>
      <c r="J203" s="90"/>
      <c r="K203" s="90"/>
      <c r="L203" s="90"/>
      <c r="M203" s="90"/>
      <c r="N203" s="90"/>
      <c r="O203" s="90"/>
      <c r="P203" s="90"/>
      <c r="Q203" s="90"/>
      <c r="R203" s="90"/>
      <c r="S203" s="90"/>
      <c r="T203" s="90"/>
      <c r="U203" s="90"/>
      <c r="V203" s="90"/>
      <c r="W203" s="90"/>
      <c r="X203" s="90"/>
      <c r="Y203" s="90"/>
      <c r="Z203" s="90"/>
      <c r="AA203" s="114"/>
    </row>
    <row r="204" spans="1:27" ht="15.75" customHeight="1">
      <c r="A204" s="90"/>
      <c r="B204" s="361">
        <f>IF(E204="","",SUBTOTAL(3,$E$6:E204))</f>
        <v>144</v>
      </c>
      <c r="C204" s="325" t="s">
        <v>2732</v>
      </c>
      <c r="D204" s="325" t="s">
        <v>3016</v>
      </c>
      <c r="E204" s="319" t="s">
        <v>151</v>
      </c>
      <c r="F204" s="323"/>
      <c r="G204" s="90"/>
      <c r="H204" s="90"/>
      <c r="I204" s="90"/>
      <c r="J204" s="90"/>
      <c r="K204" s="90"/>
      <c r="L204" s="90"/>
      <c r="M204" s="90"/>
      <c r="N204" s="90"/>
      <c r="O204" s="90"/>
      <c r="P204" s="90"/>
      <c r="Q204" s="90"/>
      <c r="R204" s="90"/>
      <c r="S204" s="90"/>
      <c r="T204" s="90"/>
      <c r="U204" s="90"/>
      <c r="V204" s="90"/>
      <c r="W204" s="90"/>
      <c r="X204" s="90"/>
      <c r="Y204" s="90"/>
      <c r="Z204" s="90"/>
      <c r="AA204" s="114"/>
    </row>
    <row r="205" spans="1:27" ht="15.75" customHeight="1">
      <c r="A205" s="90"/>
      <c r="B205" s="361">
        <f>IF(E205="","",SUBTOTAL(3,$E$6:E205))</f>
        <v>145</v>
      </c>
      <c r="C205" s="325" t="s">
        <v>3017</v>
      </c>
      <c r="D205" s="325" t="s">
        <v>3018</v>
      </c>
      <c r="E205" s="319" t="s">
        <v>151</v>
      </c>
      <c r="F205" s="323"/>
      <c r="G205" s="90"/>
      <c r="H205" s="90"/>
      <c r="I205" s="90"/>
      <c r="J205" s="90"/>
      <c r="K205" s="90"/>
      <c r="L205" s="90"/>
      <c r="M205" s="90"/>
      <c r="N205" s="90"/>
      <c r="O205" s="90"/>
      <c r="P205" s="90"/>
      <c r="Q205" s="90"/>
      <c r="R205" s="90"/>
      <c r="S205" s="90"/>
      <c r="T205" s="90"/>
      <c r="U205" s="90"/>
      <c r="V205" s="90"/>
      <c r="W205" s="90"/>
      <c r="X205" s="90"/>
      <c r="Y205" s="90"/>
      <c r="Z205" s="90"/>
      <c r="AA205" s="114"/>
    </row>
    <row r="206" spans="1:27" ht="15.75" customHeight="1">
      <c r="A206" s="90"/>
      <c r="B206" s="361">
        <f>IF(E206="","",SUBTOTAL(3,$E$6:E206))</f>
        <v>146</v>
      </c>
      <c r="C206" s="325" t="s">
        <v>3021</v>
      </c>
      <c r="D206" s="325" t="s">
        <v>3022</v>
      </c>
      <c r="E206" s="319" t="s">
        <v>151</v>
      </c>
      <c r="F206" s="323"/>
      <c r="G206" s="90"/>
      <c r="H206" s="90"/>
      <c r="I206" s="90"/>
      <c r="J206" s="90"/>
      <c r="K206" s="90"/>
      <c r="L206" s="90"/>
      <c r="M206" s="90"/>
      <c r="N206" s="90"/>
      <c r="O206" s="90"/>
      <c r="P206" s="90"/>
      <c r="Q206" s="90"/>
      <c r="R206" s="90"/>
      <c r="S206" s="90"/>
      <c r="T206" s="90"/>
      <c r="U206" s="90"/>
      <c r="V206" s="90"/>
      <c r="W206" s="90"/>
      <c r="X206" s="90"/>
      <c r="Y206" s="90"/>
      <c r="Z206" s="90"/>
      <c r="AA206" s="114"/>
    </row>
    <row r="207" spans="1:27" ht="15.75" customHeight="1">
      <c r="A207" s="90"/>
      <c r="B207" s="361">
        <f>IF(E207="","",SUBTOTAL(3,$E$6:E207))</f>
        <v>147</v>
      </c>
      <c r="C207" s="325" t="s">
        <v>3019</v>
      </c>
      <c r="D207" s="325" t="s">
        <v>3020</v>
      </c>
      <c r="E207" s="319" t="s">
        <v>151</v>
      </c>
      <c r="F207" s="323"/>
      <c r="G207" s="90"/>
      <c r="H207" s="90"/>
      <c r="I207" s="90"/>
      <c r="J207" s="90"/>
      <c r="K207" s="90"/>
      <c r="L207" s="90"/>
      <c r="M207" s="90"/>
      <c r="N207" s="90"/>
      <c r="O207" s="90"/>
      <c r="P207" s="90"/>
      <c r="Q207" s="90"/>
      <c r="R207" s="90"/>
      <c r="S207" s="90"/>
      <c r="T207" s="90"/>
      <c r="U207" s="90"/>
      <c r="V207" s="90"/>
      <c r="W207" s="90"/>
      <c r="X207" s="90"/>
      <c r="Y207" s="90"/>
      <c r="Z207" s="90"/>
      <c r="AA207" s="114"/>
    </row>
    <row r="208" spans="1:27" ht="15.75" customHeight="1">
      <c r="A208" s="90"/>
      <c r="B208" s="366" t="s">
        <v>2812</v>
      </c>
      <c r="C208" s="370" t="s">
        <v>2172</v>
      </c>
      <c r="D208" s="370"/>
      <c r="E208" s="319"/>
      <c r="F208" s="323"/>
      <c r="G208" s="90"/>
      <c r="H208" s="90"/>
      <c r="I208" s="90"/>
      <c r="J208" s="90"/>
      <c r="K208" s="90"/>
      <c r="L208" s="90"/>
      <c r="M208" s="90"/>
      <c r="N208" s="90"/>
      <c r="O208" s="90"/>
      <c r="P208" s="90"/>
      <c r="Q208" s="90"/>
      <c r="R208" s="90"/>
      <c r="S208" s="90"/>
      <c r="T208" s="90"/>
      <c r="U208" s="90"/>
      <c r="V208" s="90"/>
      <c r="W208" s="90"/>
      <c r="X208" s="90"/>
      <c r="Y208" s="90"/>
      <c r="Z208" s="90"/>
      <c r="AA208" s="114"/>
    </row>
    <row r="209" spans="1:27" ht="94.5">
      <c r="A209" s="90"/>
      <c r="B209" s="361">
        <f>IF(E209="","",SUBTOTAL(3,$E$6:E209))</f>
        <v>148</v>
      </c>
      <c r="C209" s="371" t="s">
        <v>3027</v>
      </c>
      <c r="D209" s="371" t="s">
        <v>3028</v>
      </c>
      <c r="E209" s="319" t="s">
        <v>148</v>
      </c>
      <c r="F209" s="323"/>
      <c r="G209" s="90"/>
      <c r="H209" s="90"/>
      <c r="I209" s="90"/>
      <c r="J209" s="90"/>
      <c r="K209" s="90"/>
      <c r="L209" s="90"/>
      <c r="M209" s="90"/>
      <c r="N209" s="90"/>
      <c r="O209" s="90"/>
      <c r="P209" s="90"/>
      <c r="Q209" s="90"/>
      <c r="R209" s="90"/>
      <c r="S209" s="90"/>
      <c r="T209" s="90"/>
      <c r="U209" s="90"/>
      <c r="V209" s="90"/>
      <c r="W209" s="90"/>
      <c r="X209" s="90"/>
      <c r="Y209" s="90"/>
      <c r="Z209" s="90"/>
      <c r="AA209" s="114"/>
    </row>
    <row r="210" spans="1:27" ht="31.5">
      <c r="A210" s="90"/>
      <c r="B210" s="361">
        <f>IF(E210="","",SUBTOTAL(3,$E$6:E210))</f>
        <v>149</v>
      </c>
      <c r="C210" s="371" t="s">
        <v>3029</v>
      </c>
      <c r="D210" s="371" t="s">
        <v>3030</v>
      </c>
      <c r="E210" s="319" t="s">
        <v>148</v>
      </c>
      <c r="F210" s="323"/>
      <c r="G210" s="90"/>
      <c r="H210" s="90"/>
      <c r="I210" s="90"/>
      <c r="J210" s="90"/>
      <c r="K210" s="90"/>
      <c r="L210" s="90"/>
      <c r="M210" s="90"/>
      <c r="N210" s="90"/>
      <c r="O210" s="90"/>
      <c r="P210" s="90"/>
      <c r="Q210" s="90"/>
      <c r="R210" s="90"/>
      <c r="S210" s="90"/>
      <c r="T210" s="90"/>
      <c r="U210" s="90"/>
      <c r="V210" s="90"/>
      <c r="W210" s="90"/>
      <c r="X210" s="90"/>
      <c r="Y210" s="90"/>
      <c r="Z210" s="90"/>
      <c r="AA210" s="114"/>
    </row>
    <row r="211" spans="1:27" ht="63">
      <c r="A211" s="90"/>
      <c r="B211" s="361">
        <f>IF(E211="","",SUBTOTAL(3,$E$6:E211))</f>
        <v>150</v>
      </c>
      <c r="C211" s="371" t="s">
        <v>3031</v>
      </c>
      <c r="D211" s="371" t="s">
        <v>3032</v>
      </c>
      <c r="E211" s="319" t="s">
        <v>151</v>
      </c>
      <c r="F211" s="323"/>
      <c r="G211" s="90"/>
      <c r="H211" s="90"/>
      <c r="I211" s="90"/>
      <c r="J211" s="90"/>
      <c r="K211" s="90"/>
      <c r="L211" s="90"/>
      <c r="M211" s="90"/>
      <c r="N211" s="90"/>
      <c r="O211" s="90"/>
      <c r="P211" s="90"/>
      <c r="Q211" s="90"/>
      <c r="R211" s="90"/>
      <c r="S211" s="90"/>
      <c r="T211" s="90"/>
      <c r="U211" s="90"/>
      <c r="V211" s="90"/>
      <c r="W211" s="90"/>
      <c r="X211" s="90"/>
      <c r="Y211" s="90"/>
      <c r="Z211" s="90"/>
      <c r="AA211" s="114"/>
    </row>
    <row r="212" spans="1:27" ht="31.5">
      <c r="A212" s="90"/>
      <c r="B212" s="361">
        <f>IF(E212="","",SUBTOTAL(3,$E$6:E212))</f>
        <v>151</v>
      </c>
      <c r="C212" s="371" t="s">
        <v>3034</v>
      </c>
      <c r="D212" s="371" t="s">
        <v>3033</v>
      </c>
      <c r="E212" s="319" t="s">
        <v>151</v>
      </c>
      <c r="F212" s="323"/>
      <c r="G212" s="90"/>
      <c r="H212" s="90"/>
      <c r="I212" s="90"/>
      <c r="J212" s="90"/>
      <c r="K212" s="90"/>
      <c r="L212" s="90"/>
      <c r="M212" s="90"/>
      <c r="N212" s="90"/>
      <c r="O212" s="90"/>
      <c r="P212" s="90"/>
      <c r="Q212" s="90"/>
      <c r="R212" s="90"/>
      <c r="S212" s="90"/>
      <c r="T212" s="90"/>
      <c r="U212" s="90"/>
      <c r="V212" s="90"/>
      <c r="W212" s="90"/>
      <c r="X212" s="90"/>
      <c r="Y212" s="90"/>
      <c r="Z212" s="90"/>
      <c r="AA212" s="114"/>
    </row>
    <row r="213" spans="1:27" ht="78.75">
      <c r="A213" s="90"/>
      <c r="B213" s="361">
        <f>IF(E213="","",SUBTOTAL(3,$E$6:E213))</f>
        <v>152</v>
      </c>
      <c r="C213" s="371" t="s">
        <v>3035</v>
      </c>
      <c r="D213" s="371" t="s">
        <v>3036</v>
      </c>
      <c r="E213" s="319" t="s">
        <v>148</v>
      </c>
      <c r="F213" s="323"/>
      <c r="G213" s="90"/>
      <c r="H213" s="90"/>
      <c r="I213" s="90"/>
      <c r="J213" s="90"/>
      <c r="K213" s="90"/>
      <c r="L213" s="90"/>
      <c r="M213" s="90"/>
      <c r="N213" s="90"/>
      <c r="O213" s="90"/>
      <c r="P213" s="90"/>
      <c r="Q213" s="90"/>
      <c r="R213" s="90"/>
      <c r="S213" s="90"/>
      <c r="T213" s="90"/>
      <c r="U213" s="90"/>
      <c r="V213" s="90"/>
      <c r="W213" s="90"/>
      <c r="X213" s="90"/>
      <c r="Y213" s="90"/>
      <c r="Z213" s="90"/>
      <c r="AA213" s="114"/>
    </row>
    <row r="214" spans="1:27" ht="31.5">
      <c r="A214" s="90"/>
      <c r="B214" s="361">
        <f>IF(E214="","",SUBTOTAL(3,$E$6:E214))</f>
        <v>153</v>
      </c>
      <c r="C214" s="371" t="s">
        <v>3037</v>
      </c>
      <c r="D214" s="371" t="s">
        <v>3038</v>
      </c>
      <c r="E214" s="319" t="s">
        <v>151</v>
      </c>
      <c r="F214" s="323"/>
      <c r="G214" s="90"/>
      <c r="H214" s="90"/>
      <c r="I214" s="90"/>
      <c r="J214" s="90"/>
      <c r="K214" s="90"/>
      <c r="L214" s="90"/>
      <c r="M214" s="90"/>
      <c r="N214" s="90"/>
      <c r="O214" s="90"/>
      <c r="P214" s="90"/>
      <c r="Q214" s="90"/>
      <c r="R214" s="90"/>
      <c r="S214" s="90"/>
      <c r="T214" s="90"/>
      <c r="U214" s="90"/>
      <c r="V214" s="90"/>
      <c r="W214" s="90"/>
      <c r="X214" s="90"/>
      <c r="Y214" s="90"/>
      <c r="Z214" s="90"/>
      <c r="AA214" s="114"/>
    </row>
    <row r="215" spans="1:27" ht="47.25">
      <c r="A215" s="90"/>
      <c r="B215" s="361">
        <f>IF(E215="","",SUBTOTAL(3,$E$6:E215))</f>
        <v>154</v>
      </c>
      <c r="C215" s="371" t="s">
        <v>3039</v>
      </c>
      <c r="D215" s="371" t="s">
        <v>3040</v>
      </c>
      <c r="E215" s="319" t="s">
        <v>148</v>
      </c>
      <c r="F215" s="323"/>
      <c r="G215" s="90"/>
      <c r="H215" s="90"/>
      <c r="I215" s="90"/>
      <c r="J215" s="90"/>
      <c r="K215" s="90"/>
      <c r="L215" s="90"/>
      <c r="M215" s="90"/>
      <c r="N215" s="90"/>
      <c r="O215" s="90"/>
      <c r="P215" s="90"/>
      <c r="Q215" s="90"/>
      <c r="R215" s="90"/>
      <c r="S215" s="90"/>
      <c r="T215" s="90"/>
      <c r="U215" s="90"/>
      <c r="V215" s="90"/>
      <c r="W215" s="90"/>
      <c r="X215" s="90"/>
      <c r="Y215" s="90"/>
      <c r="Z215" s="90"/>
      <c r="AA215" s="114"/>
    </row>
    <row r="216" spans="1:27" ht="65.25" customHeight="1">
      <c r="A216" s="90"/>
      <c r="B216" s="361">
        <f>IF(E216="","",SUBTOTAL(3,$E$6:E216))</f>
        <v>155</v>
      </c>
      <c r="C216" s="371" t="s">
        <v>3041</v>
      </c>
      <c r="D216" s="371" t="s">
        <v>3042</v>
      </c>
      <c r="E216" s="319" t="s">
        <v>151</v>
      </c>
      <c r="F216" s="323"/>
      <c r="G216" s="90"/>
      <c r="H216" s="90"/>
      <c r="I216" s="90"/>
      <c r="J216" s="90"/>
      <c r="K216" s="90"/>
      <c r="L216" s="90"/>
      <c r="M216" s="90"/>
      <c r="N216" s="90"/>
      <c r="O216" s="90"/>
      <c r="P216" s="90"/>
      <c r="Q216" s="90"/>
      <c r="R216" s="90"/>
      <c r="S216" s="90"/>
      <c r="T216" s="90"/>
      <c r="U216" s="90"/>
      <c r="V216" s="90"/>
      <c r="W216" s="90"/>
      <c r="X216" s="90"/>
      <c r="Y216" s="90"/>
      <c r="Z216" s="90"/>
      <c r="AA216" s="114"/>
    </row>
    <row r="217" spans="1:27" ht="15.75" customHeight="1">
      <c r="A217" s="90"/>
      <c r="B217" s="361"/>
      <c r="C217" s="371"/>
      <c r="D217" s="371"/>
      <c r="E217" s="319"/>
      <c r="F217" s="323"/>
      <c r="G217" s="90"/>
      <c r="H217" s="90"/>
      <c r="I217" s="90"/>
      <c r="J217" s="90"/>
      <c r="K217" s="90"/>
      <c r="L217" s="90"/>
      <c r="M217" s="90"/>
      <c r="N217" s="90"/>
      <c r="O217" s="90"/>
      <c r="P217" s="90"/>
      <c r="Q217" s="90"/>
      <c r="R217" s="90"/>
      <c r="S217" s="90"/>
      <c r="T217" s="90"/>
      <c r="U217" s="90"/>
      <c r="V217" s="90"/>
      <c r="W217" s="90"/>
      <c r="X217" s="90"/>
      <c r="Y217" s="90"/>
      <c r="Z217" s="90"/>
      <c r="AA217" s="114"/>
    </row>
    <row r="218" spans="1:27" ht="15.75" customHeight="1">
      <c r="A218" s="90"/>
      <c r="B218" s="361"/>
      <c r="C218" s="371"/>
      <c r="D218" s="371"/>
      <c r="E218" s="319"/>
      <c r="F218" s="323"/>
      <c r="G218" s="90"/>
      <c r="H218" s="90"/>
      <c r="I218" s="90"/>
      <c r="J218" s="90"/>
      <c r="K218" s="90"/>
      <c r="L218" s="90"/>
      <c r="M218" s="90"/>
      <c r="N218" s="90"/>
      <c r="O218" s="90"/>
      <c r="P218" s="90"/>
      <c r="Q218" s="90"/>
      <c r="R218" s="90"/>
      <c r="S218" s="90"/>
      <c r="T218" s="90"/>
      <c r="U218" s="90"/>
      <c r="V218" s="90"/>
      <c r="W218" s="90"/>
      <c r="X218" s="90"/>
      <c r="Y218" s="90"/>
      <c r="Z218" s="90"/>
      <c r="AA218" s="114"/>
    </row>
    <row r="219" spans="1:27" ht="15.75" customHeight="1">
      <c r="A219" s="90"/>
      <c r="B219" s="361"/>
      <c r="C219" s="371"/>
      <c r="D219" s="371"/>
      <c r="E219" s="319"/>
      <c r="F219" s="323"/>
      <c r="G219" s="90"/>
      <c r="H219" s="90"/>
      <c r="I219" s="90"/>
      <c r="J219" s="90"/>
      <c r="K219" s="90"/>
      <c r="L219" s="90"/>
      <c r="M219" s="90"/>
      <c r="N219" s="90"/>
      <c r="O219" s="90"/>
      <c r="P219" s="90"/>
      <c r="Q219" s="90"/>
      <c r="R219" s="90"/>
      <c r="S219" s="90"/>
      <c r="T219" s="90"/>
      <c r="U219" s="90"/>
      <c r="V219" s="90"/>
      <c r="W219" s="90"/>
      <c r="X219" s="90"/>
      <c r="Y219" s="90"/>
      <c r="Z219" s="90"/>
      <c r="AA219" s="114"/>
    </row>
    <row r="220" spans="1:27" ht="15.75" customHeight="1">
      <c r="A220" s="90"/>
      <c r="B220" s="361"/>
      <c r="C220" s="371"/>
      <c r="D220" s="371"/>
      <c r="E220" s="319"/>
      <c r="F220" s="323"/>
      <c r="G220" s="90"/>
      <c r="H220" s="90"/>
      <c r="I220" s="90"/>
      <c r="J220" s="90"/>
      <c r="K220" s="90"/>
      <c r="L220" s="90"/>
      <c r="M220" s="90"/>
      <c r="N220" s="90"/>
      <c r="O220" s="90"/>
      <c r="P220" s="90"/>
      <c r="Q220" s="90"/>
      <c r="R220" s="90"/>
      <c r="S220" s="90"/>
      <c r="T220" s="90"/>
      <c r="U220" s="90"/>
      <c r="V220" s="90"/>
      <c r="W220" s="90"/>
      <c r="X220" s="90"/>
      <c r="Y220" s="90"/>
      <c r="Z220" s="90"/>
      <c r="AA220" s="114"/>
    </row>
    <row r="221" spans="1:27" ht="15.75" customHeight="1">
      <c r="A221" s="90"/>
      <c r="B221" s="361"/>
      <c r="C221" s="371"/>
      <c r="D221" s="371"/>
      <c r="E221" s="319"/>
      <c r="F221" s="323"/>
      <c r="G221" s="90"/>
      <c r="H221" s="90"/>
      <c r="I221" s="90"/>
      <c r="J221" s="90"/>
      <c r="K221" s="90"/>
      <c r="L221" s="90"/>
      <c r="M221" s="90"/>
      <c r="N221" s="90"/>
      <c r="O221" s="90"/>
      <c r="P221" s="90"/>
      <c r="Q221" s="90"/>
      <c r="R221" s="90"/>
      <c r="S221" s="90"/>
      <c r="T221" s="90"/>
      <c r="U221" s="90"/>
      <c r="V221" s="90"/>
      <c r="W221" s="90"/>
      <c r="X221" s="90"/>
      <c r="Y221" s="90"/>
      <c r="Z221" s="90"/>
      <c r="AA221" s="114"/>
    </row>
    <row r="222" spans="1:27" ht="15.75" customHeight="1">
      <c r="A222" s="90"/>
      <c r="B222" s="361"/>
      <c r="C222" s="371"/>
      <c r="D222" s="371"/>
      <c r="E222" s="319"/>
      <c r="F222" s="323"/>
      <c r="G222" s="90"/>
      <c r="H222" s="90"/>
      <c r="I222" s="90"/>
      <c r="J222" s="90"/>
      <c r="K222" s="90"/>
      <c r="L222" s="90"/>
      <c r="M222" s="90"/>
      <c r="N222" s="90"/>
      <c r="O222" s="90"/>
      <c r="P222" s="90"/>
      <c r="Q222" s="90"/>
      <c r="R222" s="90"/>
      <c r="S222" s="90"/>
      <c r="T222" s="90"/>
      <c r="U222" s="90"/>
      <c r="V222" s="90"/>
      <c r="W222" s="90"/>
      <c r="X222" s="90"/>
      <c r="Y222" s="90"/>
      <c r="Z222" s="90"/>
      <c r="AA222" s="114"/>
    </row>
    <row r="223" spans="1:27" ht="15.75" customHeight="1">
      <c r="A223" s="90"/>
      <c r="B223" s="361"/>
      <c r="C223" s="371"/>
      <c r="D223" s="371"/>
      <c r="E223" s="319"/>
      <c r="F223" s="323"/>
      <c r="G223" s="90"/>
      <c r="H223" s="90"/>
      <c r="I223" s="90"/>
      <c r="J223" s="90"/>
      <c r="K223" s="90"/>
      <c r="L223" s="90"/>
      <c r="M223" s="90"/>
      <c r="N223" s="90"/>
      <c r="O223" s="90"/>
      <c r="P223" s="90"/>
      <c r="Q223" s="90"/>
      <c r="R223" s="90"/>
      <c r="S223" s="90"/>
      <c r="T223" s="90"/>
      <c r="U223" s="90"/>
      <c r="V223" s="90"/>
      <c r="W223" s="90"/>
      <c r="X223" s="90"/>
      <c r="Y223" s="90"/>
      <c r="Z223" s="90"/>
      <c r="AA223" s="114"/>
    </row>
    <row r="224" spans="1:27" ht="47.25">
      <c r="A224" s="90"/>
      <c r="B224" s="372" t="s">
        <v>2813</v>
      </c>
      <c r="C224" s="373" t="s">
        <v>2930</v>
      </c>
      <c r="D224" s="373"/>
      <c r="E224" s="374"/>
      <c r="F224" s="375"/>
      <c r="G224" s="90"/>
      <c r="H224" s="90"/>
      <c r="I224" s="90"/>
      <c r="J224" s="90"/>
      <c r="K224" s="90"/>
      <c r="L224" s="90"/>
      <c r="M224" s="90"/>
      <c r="N224" s="90"/>
      <c r="O224" s="90"/>
      <c r="P224" s="90"/>
      <c r="Q224" s="90"/>
      <c r="R224" s="90"/>
      <c r="S224" s="90"/>
      <c r="T224" s="90"/>
      <c r="U224" s="90"/>
      <c r="V224" s="90"/>
      <c r="W224" s="90"/>
      <c r="X224" s="90"/>
      <c r="Y224" s="90"/>
      <c r="Z224" s="90"/>
      <c r="AA224" s="114"/>
    </row>
    <row r="225" spans="1:27" ht="15.75" customHeight="1">
      <c r="A225" s="90"/>
      <c r="B225" s="372"/>
      <c r="C225" s="373" t="s">
        <v>2593</v>
      </c>
      <c r="D225" s="373"/>
      <c r="E225" s="374"/>
      <c r="F225" s="375"/>
      <c r="G225" s="90"/>
      <c r="H225" s="90"/>
      <c r="I225" s="90"/>
      <c r="J225" s="90"/>
      <c r="K225" s="90"/>
      <c r="L225" s="90"/>
      <c r="M225" s="90"/>
      <c r="N225" s="90"/>
      <c r="O225" s="90"/>
      <c r="P225" s="90"/>
      <c r="Q225" s="90"/>
      <c r="R225" s="90"/>
      <c r="S225" s="90"/>
      <c r="T225" s="90"/>
      <c r="U225" s="90"/>
      <c r="V225" s="90"/>
      <c r="W225" s="90"/>
      <c r="X225" s="90"/>
      <c r="Y225" s="90"/>
      <c r="Z225" s="90"/>
      <c r="AA225" s="114"/>
    </row>
    <row r="226" spans="1:27" ht="15.75" customHeight="1">
      <c r="A226" s="90"/>
      <c r="B226" s="376">
        <f>IF(E226="","",SUBTOTAL(3,$E$6:E226))</f>
        <v>156</v>
      </c>
      <c r="C226" s="364" t="s">
        <v>2249</v>
      </c>
      <c r="D226" s="364"/>
      <c r="E226" s="374" t="s">
        <v>148</v>
      </c>
      <c r="F226" s="375"/>
      <c r="G226" s="90"/>
      <c r="H226" s="90"/>
      <c r="I226" s="90"/>
      <c r="J226" s="90"/>
      <c r="K226" s="90"/>
      <c r="L226" s="90"/>
      <c r="M226" s="90"/>
      <c r="N226" s="90"/>
      <c r="O226" s="90"/>
      <c r="P226" s="90"/>
      <c r="Q226" s="90"/>
      <c r="R226" s="90"/>
      <c r="S226" s="90"/>
      <c r="T226" s="90"/>
      <c r="U226" s="90"/>
      <c r="V226" s="90"/>
      <c r="W226" s="90"/>
      <c r="X226" s="90"/>
      <c r="Y226" s="90"/>
      <c r="Z226" s="90"/>
      <c r="AA226" s="114"/>
    </row>
    <row r="227" spans="1:27" ht="15.75" customHeight="1">
      <c r="A227" s="90"/>
      <c r="B227" s="376">
        <f>IF(E227="","",SUBTOTAL(3,$E$6:E227))</f>
        <v>157</v>
      </c>
      <c r="C227" s="364" t="s">
        <v>2251</v>
      </c>
      <c r="D227" s="364"/>
      <c r="E227" s="374" t="s">
        <v>148</v>
      </c>
      <c r="F227" s="375"/>
      <c r="G227" s="90"/>
      <c r="H227" s="90"/>
      <c r="I227" s="90"/>
      <c r="J227" s="90"/>
      <c r="K227" s="90"/>
      <c r="L227" s="90"/>
      <c r="M227" s="90"/>
      <c r="N227" s="90"/>
      <c r="O227" s="90"/>
      <c r="P227" s="90"/>
      <c r="Q227" s="90"/>
      <c r="R227" s="90"/>
      <c r="S227" s="90"/>
      <c r="T227" s="90"/>
      <c r="U227" s="90"/>
      <c r="V227" s="90"/>
      <c r="W227" s="90"/>
      <c r="X227" s="90"/>
      <c r="Y227" s="90"/>
      <c r="Z227" s="90"/>
      <c r="AA227" s="114"/>
    </row>
    <row r="228" spans="1:27" ht="15.75" customHeight="1">
      <c r="A228" s="90"/>
      <c r="B228" s="376">
        <f>IF(E228="","",SUBTOTAL(3,$E$6:E228))</f>
        <v>158</v>
      </c>
      <c r="C228" s="364" t="s">
        <v>2252</v>
      </c>
      <c r="D228" s="364"/>
      <c r="E228" s="374" t="s">
        <v>148</v>
      </c>
      <c r="F228" s="375"/>
      <c r="G228" s="90"/>
      <c r="H228" s="90"/>
      <c r="I228" s="90"/>
      <c r="J228" s="90"/>
      <c r="K228" s="90"/>
      <c r="L228" s="90"/>
      <c r="M228" s="90"/>
      <c r="N228" s="90"/>
      <c r="O228" s="90"/>
      <c r="P228" s="90"/>
      <c r="Q228" s="90"/>
      <c r="R228" s="90"/>
      <c r="S228" s="90"/>
      <c r="T228" s="90"/>
      <c r="U228" s="90"/>
      <c r="V228" s="90"/>
      <c r="W228" s="90"/>
      <c r="X228" s="90"/>
      <c r="Y228" s="90"/>
      <c r="Z228" s="90"/>
      <c r="AA228" s="114"/>
    </row>
    <row r="229" spans="1:27" ht="15.75" customHeight="1">
      <c r="A229" s="90"/>
      <c r="B229" s="376">
        <f>IF(E229="","",SUBTOTAL(3,$E$6:E229))</f>
        <v>159</v>
      </c>
      <c r="C229" s="364" t="s">
        <v>2253</v>
      </c>
      <c r="D229" s="364"/>
      <c r="E229" s="374" t="s">
        <v>148</v>
      </c>
      <c r="F229" s="375"/>
      <c r="G229" s="90"/>
      <c r="H229" s="90"/>
      <c r="I229" s="90"/>
      <c r="J229" s="90"/>
      <c r="K229" s="90"/>
      <c r="L229" s="90"/>
      <c r="M229" s="90"/>
      <c r="N229" s="90"/>
      <c r="O229" s="90"/>
      <c r="P229" s="90"/>
      <c r="Q229" s="90"/>
      <c r="R229" s="90"/>
      <c r="S229" s="90"/>
      <c r="T229" s="90"/>
      <c r="U229" s="90"/>
      <c r="V229" s="90"/>
      <c r="W229" s="90"/>
      <c r="X229" s="90"/>
      <c r="Y229" s="90"/>
      <c r="Z229" s="90"/>
      <c r="AA229" s="114"/>
    </row>
    <row r="230" spans="1:27" ht="15.75" customHeight="1">
      <c r="A230" s="90"/>
      <c r="B230" s="376">
        <f>IF(E230="","",SUBTOTAL(3,$E$6:E230))</f>
        <v>160</v>
      </c>
      <c r="C230" s="364" t="s">
        <v>2250</v>
      </c>
      <c r="D230" s="364"/>
      <c r="E230" s="374" t="s">
        <v>148</v>
      </c>
      <c r="F230" s="375"/>
      <c r="G230" s="90"/>
      <c r="H230" s="90"/>
      <c r="I230" s="90"/>
      <c r="J230" s="90"/>
      <c r="K230" s="90"/>
      <c r="L230" s="90"/>
      <c r="M230" s="90"/>
      <c r="N230" s="90"/>
      <c r="O230" s="90"/>
      <c r="P230" s="90"/>
      <c r="Q230" s="90"/>
      <c r="R230" s="90"/>
      <c r="S230" s="90"/>
      <c r="T230" s="90"/>
      <c r="U230" s="90"/>
      <c r="V230" s="90"/>
      <c r="W230" s="90"/>
      <c r="X230" s="90"/>
      <c r="Y230" s="90"/>
      <c r="Z230" s="90"/>
      <c r="AA230" s="114"/>
    </row>
    <row r="231" spans="1:27" ht="15.75" customHeight="1">
      <c r="A231" s="90"/>
      <c r="B231" s="376">
        <f>IF(E231="","",SUBTOTAL(3,$E$6:E231))</f>
        <v>161</v>
      </c>
      <c r="C231" s="364" t="s">
        <v>2254</v>
      </c>
      <c r="D231" s="364"/>
      <c r="E231" s="374" t="s">
        <v>148</v>
      </c>
      <c r="F231" s="375"/>
      <c r="G231" s="90"/>
      <c r="H231" s="90"/>
      <c r="I231" s="90"/>
      <c r="J231" s="90"/>
      <c r="K231" s="90"/>
      <c r="L231" s="90"/>
      <c r="M231" s="90"/>
      <c r="N231" s="90"/>
      <c r="O231" s="90"/>
      <c r="P231" s="90"/>
      <c r="Q231" s="90"/>
      <c r="R231" s="90"/>
      <c r="S231" s="90"/>
      <c r="T231" s="90"/>
      <c r="U231" s="90"/>
      <c r="V231" s="90"/>
      <c r="W231" s="90"/>
      <c r="X231" s="90"/>
      <c r="Y231" s="90"/>
      <c r="Z231" s="90"/>
      <c r="AA231" s="114"/>
    </row>
    <row r="232" spans="1:27" ht="15.75" customHeight="1">
      <c r="A232" s="90"/>
      <c r="B232" s="376">
        <f>IF(E232="","",SUBTOTAL(3,$E$6:E232))</f>
        <v>162</v>
      </c>
      <c r="C232" s="364" t="s">
        <v>2255</v>
      </c>
      <c r="D232" s="364"/>
      <c r="E232" s="374" t="s">
        <v>148</v>
      </c>
      <c r="F232" s="375"/>
      <c r="G232" s="90"/>
      <c r="H232" s="90"/>
      <c r="I232" s="90"/>
      <c r="J232" s="90"/>
      <c r="K232" s="90"/>
      <c r="L232" s="90"/>
      <c r="M232" s="90"/>
      <c r="N232" s="90"/>
      <c r="O232" s="90"/>
      <c r="P232" s="90"/>
      <c r="Q232" s="90"/>
      <c r="R232" s="90"/>
      <c r="S232" s="90"/>
      <c r="T232" s="90"/>
      <c r="U232" s="90"/>
      <c r="V232" s="90"/>
      <c r="W232" s="90"/>
      <c r="X232" s="90"/>
      <c r="Y232" s="90"/>
      <c r="Z232" s="90"/>
      <c r="AA232" s="114"/>
    </row>
    <row r="233" spans="1:27" ht="15.75" customHeight="1">
      <c r="A233" s="90"/>
      <c r="B233" s="376">
        <f>IF(E233="","",SUBTOTAL(3,$E$6:E233))</f>
        <v>163</v>
      </c>
      <c r="C233" s="364" t="s">
        <v>2256</v>
      </c>
      <c r="D233" s="364"/>
      <c r="E233" s="374" t="s">
        <v>148</v>
      </c>
      <c r="F233" s="375"/>
      <c r="G233" s="90"/>
      <c r="H233" s="90"/>
      <c r="I233" s="90"/>
      <c r="J233" s="90"/>
      <c r="K233" s="90"/>
      <c r="L233" s="90"/>
      <c r="M233" s="90"/>
      <c r="N233" s="90"/>
      <c r="O233" s="90"/>
      <c r="P233" s="90"/>
      <c r="Q233" s="90"/>
      <c r="R233" s="90"/>
      <c r="S233" s="90"/>
      <c r="T233" s="90"/>
      <c r="U233" s="90"/>
      <c r="V233" s="90"/>
      <c r="W233" s="90"/>
      <c r="X233" s="90"/>
      <c r="Y233" s="90"/>
      <c r="Z233" s="90"/>
      <c r="AA233" s="114"/>
    </row>
    <row r="234" spans="1:27" ht="15.75" customHeight="1">
      <c r="A234" s="90"/>
      <c r="B234" s="376">
        <f>IF(E234="","",SUBTOTAL(3,$E$6:E234))</f>
        <v>164</v>
      </c>
      <c r="C234" s="364" t="s">
        <v>2257</v>
      </c>
      <c r="D234" s="364"/>
      <c r="E234" s="374" t="s">
        <v>148</v>
      </c>
      <c r="F234" s="375"/>
      <c r="G234" s="90"/>
      <c r="H234" s="90"/>
      <c r="I234" s="90"/>
      <c r="J234" s="90"/>
      <c r="K234" s="90"/>
      <c r="L234" s="90"/>
      <c r="M234" s="90"/>
      <c r="N234" s="90"/>
      <c r="O234" s="90"/>
      <c r="P234" s="90"/>
      <c r="Q234" s="90"/>
      <c r="R234" s="90"/>
      <c r="S234" s="90"/>
      <c r="T234" s="90"/>
      <c r="U234" s="90"/>
      <c r="V234" s="90"/>
      <c r="W234" s="90"/>
      <c r="X234" s="90"/>
      <c r="Y234" s="90"/>
      <c r="Z234" s="90"/>
      <c r="AA234" s="114"/>
    </row>
    <row r="235" spans="1:27" ht="15.75" customHeight="1">
      <c r="A235" s="90"/>
      <c r="B235" s="376">
        <f>IF(E235="","",SUBTOTAL(3,$E$6:E235))</f>
        <v>165</v>
      </c>
      <c r="C235" s="364" t="s">
        <v>2258</v>
      </c>
      <c r="D235" s="364"/>
      <c r="E235" s="374" t="s">
        <v>148</v>
      </c>
      <c r="F235" s="375"/>
      <c r="G235" s="90"/>
      <c r="H235" s="90"/>
      <c r="I235" s="90"/>
      <c r="J235" s="90"/>
      <c r="K235" s="90"/>
      <c r="L235" s="90"/>
      <c r="M235" s="90"/>
      <c r="N235" s="90"/>
      <c r="O235" s="90"/>
      <c r="P235" s="90"/>
      <c r="Q235" s="90"/>
      <c r="R235" s="90"/>
      <c r="S235" s="90"/>
      <c r="T235" s="90"/>
      <c r="U235" s="90"/>
      <c r="V235" s="90"/>
      <c r="W235" s="90"/>
      <c r="X235" s="90"/>
      <c r="Y235" s="90"/>
      <c r="Z235" s="90"/>
      <c r="AA235" s="114"/>
    </row>
    <row r="236" spans="1:27" ht="15.75" customHeight="1">
      <c r="A236" s="90"/>
      <c r="B236" s="376">
        <f>IF(E236="","",SUBTOTAL(3,$E$6:E236))</f>
        <v>166</v>
      </c>
      <c r="C236" s="364" t="s">
        <v>2259</v>
      </c>
      <c r="D236" s="364"/>
      <c r="E236" s="374" t="s">
        <v>148</v>
      </c>
      <c r="F236" s="375"/>
      <c r="G236" s="90"/>
      <c r="H236" s="90"/>
      <c r="I236" s="90"/>
      <c r="J236" s="90"/>
      <c r="K236" s="90"/>
      <c r="L236" s="90"/>
      <c r="M236" s="90"/>
      <c r="N236" s="90"/>
      <c r="O236" s="90"/>
      <c r="P236" s="90"/>
      <c r="Q236" s="90"/>
      <c r="R236" s="90"/>
      <c r="S236" s="90"/>
      <c r="T236" s="90"/>
      <c r="U236" s="90"/>
      <c r="V236" s="90"/>
      <c r="W236" s="90"/>
      <c r="X236" s="90"/>
      <c r="Y236" s="90"/>
      <c r="Z236" s="90"/>
      <c r="AA236" s="114"/>
    </row>
    <row r="237" spans="1:27" ht="15.75" customHeight="1">
      <c r="A237" s="90"/>
      <c r="B237" s="376">
        <f>IF(E237="","",SUBTOTAL(3,$E$6:E237))</f>
        <v>167</v>
      </c>
      <c r="C237" s="364" t="s">
        <v>2260</v>
      </c>
      <c r="D237" s="364"/>
      <c r="E237" s="374" t="s">
        <v>148</v>
      </c>
      <c r="F237" s="375"/>
      <c r="G237" s="90"/>
      <c r="H237" s="90"/>
      <c r="I237" s="90"/>
      <c r="J237" s="90"/>
      <c r="K237" s="90"/>
      <c r="L237" s="90"/>
      <c r="M237" s="90"/>
      <c r="N237" s="90"/>
      <c r="O237" s="90"/>
      <c r="P237" s="90"/>
      <c r="Q237" s="90"/>
      <c r="R237" s="90"/>
      <c r="S237" s="90"/>
      <c r="T237" s="90"/>
      <c r="U237" s="90"/>
      <c r="V237" s="90"/>
      <c r="W237" s="90"/>
      <c r="X237" s="90"/>
      <c r="Y237" s="90"/>
      <c r="Z237" s="90"/>
      <c r="AA237" s="114"/>
    </row>
    <row r="238" spans="1:27" ht="15.75" customHeight="1">
      <c r="A238" s="90"/>
      <c r="B238" s="376">
        <f>IF(E238="","",SUBTOTAL(3,$E$6:E238))</f>
        <v>168</v>
      </c>
      <c r="C238" s="364" t="s">
        <v>2596</v>
      </c>
      <c r="D238" s="364"/>
      <c r="E238" s="374" t="s">
        <v>148</v>
      </c>
      <c r="F238" s="375"/>
      <c r="G238" s="90"/>
      <c r="H238" s="90"/>
      <c r="I238" s="90"/>
      <c r="J238" s="90"/>
      <c r="K238" s="90"/>
      <c r="L238" s="90"/>
      <c r="M238" s="90"/>
      <c r="N238" s="90"/>
      <c r="O238" s="90"/>
      <c r="P238" s="90"/>
      <c r="Q238" s="90"/>
      <c r="R238" s="90"/>
      <c r="S238" s="90"/>
      <c r="T238" s="90"/>
      <c r="U238" s="90"/>
      <c r="V238" s="90"/>
      <c r="W238" s="90"/>
      <c r="X238" s="90"/>
      <c r="Y238" s="90"/>
      <c r="Z238" s="90"/>
      <c r="AA238" s="114"/>
    </row>
    <row r="239" spans="1:27" ht="15.75" customHeight="1">
      <c r="A239" s="90"/>
      <c r="B239" s="376">
        <f>IF(E239="","",SUBTOTAL(3,$E$6:E239))</f>
        <v>169</v>
      </c>
      <c r="C239" s="364" t="s">
        <v>2262</v>
      </c>
      <c r="D239" s="364"/>
      <c r="E239" s="374" t="s">
        <v>148</v>
      </c>
      <c r="F239" s="375"/>
      <c r="G239" s="90"/>
      <c r="H239" s="90"/>
      <c r="I239" s="90"/>
      <c r="J239" s="90"/>
      <c r="K239" s="90"/>
      <c r="L239" s="90"/>
      <c r="M239" s="90"/>
      <c r="N239" s="90"/>
      <c r="O239" s="90"/>
      <c r="P239" s="90"/>
      <c r="Q239" s="90"/>
      <c r="R239" s="90"/>
      <c r="S239" s="90"/>
      <c r="T239" s="90"/>
      <c r="U239" s="90"/>
      <c r="V239" s="90"/>
      <c r="W239" s="90"/>
      <c r="X239" s="90"/>
      <c r="Y239" s="90"/>
      <c r="Z239" s="90"/>
      <c r="AA239" s="114"/>
    </row>
    <row r="240" spans="1:27" ht="15.75" customHeight="1">
      <c r="A240" s="90"/>
      <c r="B240" s="376">
        <f>IF(E240="","",SUBTOTAL(3,$E$6:E240))</f>
        <v>170</v>
      </c>
      <c r="C240" s="364" t="s">
        <v>2263</v>
      </c>
      <c r="D240" s="364"/>
      <c r="E240" s="374" t="s">
        <v>148</v>
      </c>
      <c r="F240" s="375"/>
      <c r="G240" s="90"/>
      <c r="H240" s="90"/>
      <c r="I240" s="90"/>
      <c r="J240" s="90"/>
      <c r="K240" s="90"/>
      <c r="L240" s="90"/>
      <c r="M240" s="90"/>
      <c r="N240" s="90"/>
      <c r="O240" s="90"/>
      <c r="P240" s="90"/>
      <c r="Q240" s="90"/>
      <c r="R240" s="90"/>
      <c r="S240" s="90"/>
      <c r="T240" s="90"/>
      <c r="U240" s="90"/>
      <c r="V240" s="90"/>
      <c r="W240" s="90"/>
      <c r="X240" s="90"/>
      <c r="Y240" s="90"/>
      <c r="Z240" s="90"/>
      <c r="AA240" s="114"/>
    </row>
    <row r="241" spans="1:27" ht="15.75" customHeight="1">
      <c r="A241" s="90"/>
      <c r="B241" s="376">
        <f>IF(E241="","",SUBTOTAL(3,$E$6:E241))</f>
        <v>171</v>
      </c>
      <c r="C241" s="364" t="s">
        <v>2264</v>
      </c>
      <c r="D241" s="364"/>
      <c r="E241" s="374" t="s">
        <v>148</v>
      </c>
      <c r="F241" s="375"/>
      <c r="G241" s="90"/>
      <c r="H241" s="90"/>
      <c r="I241" s="90"/>
      <c r="J241" s="90"/>
      <c r="K241" s="90"/>
      <c r="L241" s="90"/>
      <c r="M241" s="90"/>
      <c r="N241" s="90"/>
      <c r="O241" s="90"/>
      <c r="P241" s="90"/>
      <c r="Q241" s="90"/>
      <c r="R241" s="90"/>
      <c r="S241" s="90"/>
      <c r="T241" s="90"/>
      <c r="U241" s="90"/>
      <c r="V241" s="90"/>
      <c r="W241" s="90"/>
      <c r="X241" s="90"/>
      <c r="Y241" s="90"/>
      <c r="Z241" s="90"/>
      <c r="AA241" s="114"/>
    </row>
    <row r="242" spans="1:27" ht="15.75" customHeight="1">
      <c r="A242" s="90"/>
      <c r="B242" s="376">
        <f>IF(E242="","",SUBTOTAL(3,$E$6:E242))</f>
        <v>172</v>
      </c>
      <c r="C242" s="364" t="s">
        <v>2265</v>
      </c>
      <c r="D242" s="364"/>
      <c r="E242" s="374" t="s">
        <v>148</v>
      </c>
      <c r="F242" s="375"/>
      <c r="G242" s="90"/>
      <c r="H242" s="90"/>
      <c r="I242" s="90"/>
      <c r="J242" s="90"/>
      <c r="K242" s="90"/>
      <c r="L242" s="90"/>
      <c r="M242" s="90"/>
      <c r="N242" s="90"/>
      <c r="O242" s="90"/>
      <c r="P242" s="90"/>
      <c r="Q242" s="90"/>
      <c r="R242" s="90"/>
      <c r="S242" s="90"/>
      <c r="T242" s="90"/>
      <c r="U242" s="90"/>
      <c r="V242" s="90"/>
      <c r="W242" s="90"/>
      <c r="X242" s="90"/>
      <c r="Y242" s="90"/>
      <c r="Z242" s="90"/>
      <c r="AA242" s="114"/>
    </row>
    <row r="243" spans="1:27" ht="15.75" customHeight="1">
      <c r="A243" s="90"/>
      <c r="B243" s="376">
        <f>IF(E243="","",SUBTOTAL(3,$E$6:E243))</f>
        <v>173</v>
      </c>
      <c r="C243" s="364" t="s">
        <v>2266</v>
      </c>
      <c r="D243" s="364"/>
      <c r="E243" s="374" t="s">
        <v>148</v>
      </c>
      <c r="F243" s="375"/>
      <c r="G243" s="90"/>
      <c r="H243" s="90"/>
      <c r="I243" s="90"/>
      <c r="J243" s="90"/>
      <c r="K243" s="90"/>
      <c r="L243" s="90"/>
      <c r="M243" s="90"/>
      <c r="N243" s="90"/>
      <c r="O243" s="90"/>
      <c r="P243" s="90"/>
      <c r="Q243" s="90"/>
      <c r="R243" s="90"/>
      <c r="S243" s="90"/>
      <c r="T243" s="90"/>
      <c r="U243" s="90"/>
      <c r="V243" s="90"/>
      <c r="W243" s="90"/>
      <c r="X243" s="90"/>
      <c r="Y243" s="90"/>
      <c r="Z243" s="90"/>
      <c r="AA243" s="114"/>
    </row>
    <row r="244" spans="1:27" ht="15.75" customHeight="1">
      <c r="A244" s="90"/>
      <c r="B244" s="376">
        <f>IF(E244="","",SUBTOTAL(3,$E$6:E244))</f>
        <v>174</v>
      </c>
      <c r="C244" s="364" t="s">
        <v>2267</v>
      </c>
      <c r="D244" s="364"/>
      <c r="E244" s="374" t="s">
        <v>148</v>
      </c>
      <c r="F244" s="375"/>
      <c r="G244" s="90"/>
      <c r="H244" s="90"/>
      <c r="I244" s="90"/>
      <c r="J244" s="90"/>
      <c r="K244" s="90"/>
      <c r="L244" s="90"/>
      <c r="M244" s="90"/>
      <c r="N244" s="90"/>
      <c r="O244" s="90"/>
      <c r="P244" s="90"/>
      <c r="Q244" s="90"/>
      <c r="R244" s="90"/>
      <c r="S244" s="90"/>
      <c r="T244" s="90"/>
      <c r="U244" s="90"/>
      <c r="V244" s="90"/>
      <c r="W244" s="90"/>
      <c r="X244" s="90"/>
      <c r="Y244" s="90"/>
      <c r="Z244" s="90"/>
      <c r="AA244" s="114"/>
    </row>
    <row r="245" spans="1:27" ht="15.75" customHeight="1">
      <c r="A245" s="90"/>
      <c r="B245" s="376">
        <f>IF(E245="","",SUBTOTAL(3,$E$6:E245))</f>
        <v>175</v>
      </c>
      <c r="C245" s="364" t="s">
        <v>2268</v>
      </c>
      <c r="D245" s="364"/>
      <c r="E245" s="374" t="s">
        <v>148</v>
      </c>
      <c r="F245" s="375"/>
      <c r="G245" s="90"/>
      <c r="H245" s="90"/>
      <c r="I245" s="90"/>
      <c r="J245" s="90"/>
      <c r="K245" s="90"/>
      <c r="L245" s="90"/>
      <c r="M245" s="90"/>
      <c r="N245" s="90"/>
      <c r="O245" s="90"/>
      <c r="P245" s="90"/>
      <c r="Q245" s="90"/>
      <c r="R245" s="90"/>
      <c r="S245" s="90"/>
      <c r="T245" s="90"/>
      <c r="U245" s="90"/>
      <c r="V245" s="90"/>
      <c r="W245" s="90"/>
      <c r="X245" s="90"/>
      <c r="Y245" s="90"/>
      <c r="Z245" s="90"/>
      <c r="AA245" s="114"/>
    </row>
    <row r="246" spans="1:27" ht="15.75" customHeight="1">
      <c r="A246" s="90"/>
      <c r="B246" s="376">
        <f>IF(E246="","",SUBTOTAL(3,$E$6:E246))</f>
        <v>176</v>
      </c>
      <c r="C246" s="364" t="s">
        <v>2269</v>
      </c>
      <c r="D246" s="364"/>
      <c r="E246" s="374" t="s">
        <v>148</v>
      </c>
      <c r="F246" s="375"/>
      <c r="G246" s="90"/>
      <c r="H246" s="90"/>
      <c r="I246" s="90"/>
      <c r="J246" s="90"/>
      <c r="K246" s="90"/>
      <c r="L246" s="90"/>
      <c r="M246" s="90"/>
      <c r="N246" s="90"/>
      <c r="O246" s="90"/>
      <c r="P246" s="90"/>
      <c r="Q246" s="90"/>
      <c r="R246" s="90"/>
      <c r="S246" s="90"/>
      <c r="T246" s="90"/>
      <c r="U246" s="90"/>
      <c r="V246" s="90"/>
      <c r="W246" s="90"/>
      <c r="X246" s="90"/>
      <c r="Y246" s="90"/>
      <c r="Z246" s="90"/>
      <c r="AA246" s="114"/>
    </row>
    <row r="247" spans="1:27" ht="15.75" customHeight="1">
      <c r="A247" s="90"/>
      <c r="B247" s="376">
        <f>IF(E247="","",SUBTOTAL(3,$E$6:E247))</f>
        <v>177</v>
      </c>
      <c r="C247" s="364" t="s">
        <v>2270</v>
      </c>
      <c r="D247" s="364"/>
      <c r="E247" s="374" t="s">
        <v>148</v>
      </c>
      <c r="F247" s="375"/>
      <c r="G247" s="90"/>
      <c r="H247" s="90"/>
      <c r="I247" s="90"/>
      <c r="J247" s="90"/>
      <c r="K247" s="90"/>
      <c r="L247" s="90"/>
      <c r="M247" s="90"/>
      <c r="N247" s="90"/>
      <c r="O247" s="90"/>
      <c r="P247" s="90"/>
      <c r="Q247" s="90"/>
      <c r="R247" s="90"/>
      <c r="S247" s="90"/>
      <c r="T247" s="90"/>
      <c r="U247" s="90"/>
      <c r="V247" s="90"/>
      <c r="W247" s="90"/>
      <c r="X247" s="90"/>
      <c r="Y247" s="90"/>
      <c r="Z247" s="90"/>
      <c r="AA247" s="114"/>
    </row>
    <row r="248" spans="1:27" ht="15.75" customHeight="1">
      <c r="A248" s="90"/>
      <c r="B248" s="376">
        <f>IF(E248="","",SUBTOTAL(3,$E$6:E248))</f>
        <v>178</v>
      </c>
      <c r="C248" s="364" t="s">
        <v>2271</v>
      </c>
      <c r="D248" s="364"/>
      <c r="E248" s="374" t="s">
        <v>148</v>
      </c>
      <c r="F248" s="375"/>
      <c r="G248" s="90"/>
      <c r="H248" s="90"/>
      <c r="I248" s="90"/>
      <c r="J248" s="90"/>
      <c r="K248" s="90"/>
      <c r="L248" s="90"/>
      <c r="M248" s="90"/>
      <c r="N248" s="90"/>
      <c r="O248" s="90"/>
      <c r="P248" s="90"/>
      <c r="Q248" s="90"/>
      <c r="R248" s="90"/>
      <c r="S248" s="90"/>
      <c r="T248" s="90"/>
      <c r="U248" s="90"/>
      <c r="V248" s="90"/>
      <c r="W248" s="90"/>
      <c r="X248" s="90"/>
      <c r="Y248" s="90"/>
      <c r="Z248" s="90"/>
      <c r="AA248" s="114"/>
    </row>
    <row r="249" spans="1:27" ht="15.75" customHeight="1">
      <c r="A249" s="90"/>
      <c r="B249" s="376">
        <f>IF(E249="","",SUBTOTAL(3,$E$6:E249))</f>
        <v>179</v>
      </c>
      <c r="C249" s="364" t="s">
        <v>2272</v>
      </c>
      <c r="D249" s="364"/>
      <c r="E249" s="374" t="s">
        <v>148</v>
      </c>
      <c r="F249" s="375"/>
      <c r="G249" s="90"/>
      <c r="H249" s="90"/>
      <c r="I249" s="90"/>
      <c r="J249" s="90"/>
      <c r="K249" s="90"/>
      <c r="L249" s="90"/>
      <c r="M249" s="90"/>
      <c r="N249" s="90"/>
      <c r="O249" s="90"/>
      <c r="P249" s="90"/>
      <c r="Q249" s="90"/>
      <c r="R249" s="90"/>
      <c r="S249" s="90"/>
      <c r="T249" s="90"/>
      <c r="U249" s="90"/>
      <c r="V249" s="90"/>
      <c r="W249" s="90"/>
      <c r="X249" s="90"/>
      <c r="Y249" s="90"/>
      <c r="Z249" s="90"/>
      <c r="AA249" s="114"/>
    </row>
    <row r="250" spans="1:27" ht="15.75" customHeight="1">
      <c r="A250" s="90"/>
      <c r="B250" s="372"/>
      <c r="C250" s="373" t="s">
        <v>475</v>
      </c>
      <c r="D250" s="373"/>
      <c r="E250" s="374"/>
      <c r="F250" s="375"/>
      <c r="G250" s="90"/>
      <c r="H250" s="90"/>
      <c r="I250" s="90"/>
      <c r="J250" s="90"/>
      <c r="K250" s="90"/>
      <c r="L250" s="90"/>
      <c r="M250" s="90"/>
      <c r="N250" s="90"/>
      <c r="O250" s="90"/>
      <c r="P250" s="90"/>
      <c r="Q250" s="90"/>
      <c r="R250" s="90"/>
      <c r="S250" s="90"/>
      <c r="T250" s="90"/>
      <c r="U250" s="90"/>
      <c r="V250" s="90"/>
      <c r="W250" s="90"/>
      <c r="X250" s="90"/>
      <c r="Y250" s="90"/>
      <c r="Z250" s="90"/>
      <c r="AA250" s="114"/>
    </row>
    <row r="251" spans="1:27" ht="15.75" customHeight="1">
      <c r="A251" s="90"/>
      <c r="B251" s="376">
        <f>IF(E251="","",SUBTOTAL(3,$E$6:E251))</f>
        <v>180</v>
      </c>
      <c r="C251" s="377" t="s">
        <v>2296</v>
      </c>
      <c r="D251" s="377"/>
      <c r="E251" s="374" t="s">
        <v>148</v>
      </c>
      <c r="F251" s="375"/>
      <c r="G251" s="90"/>
      <c r="H251" s="90"/>
      <c r="I251" s="90"/>
      <c r="J251" s="90"/>
      <c r="K251" s="90"/>
      <c r="L251" s="90"/>
      <c r="M251" s="90"/>
      <c r="N251" s="90"/>
      <c r="O251" s="90"/>
      <c r="P251" s="90"/>
      <c r="Q251" s="90"/>
      <c r="R251" s="90"/>
      <c r="S251" s="90"/>
      <c r="T251" s="90"/>
      <c r="U251" s="90"/>
      <c r="V251" s="90"/>
      <c r="W251" s="90"/>
      <c r="X251" s="90"/>
      <c r="Y251" s="90"/>
      <c r="Z251" s="90"/>
      <c r="AA251" s="114"/>
    </row>
    <row r="252" spans="1:27" ht="15.75" customHeight="1">
      <c r="A252" s="90"/>
      <c r="B252" s="376">
        <f>IF(E252="","",SUBTOTAL(3,$E$6:E252))</f>
        <v>181</v>
      </c>
      <c r="C252" s="377" t="s">
        <v>2303</v>
      </c>
      <c r="D252" s="377"/>
      <c r="E252" s="374" t="s">
        <v>148</v>
      </c>
      <c r="F252" s="375"/>
      <c r="G252" s="90"/>
      <c r="H252" s="90"/>
      <c r="I252" s="90"/>
      <c r="J252" s="90"/>
      <c r="K252" s="90"/>
      <c r="L252" s="90"/>
      <c r="M252" s="90"/>
      <c r="N252" s="90"/>
      <c r="O252" s="90"/>
      <c r="P252" s="90"/>
      <c r="Q252" s="90"/>
      <c r="R252" s="90"/>
      <c r="S252" s="90"/>
      <c r="T252" s="90"/>
      <c r="U252" s="90"/>
      <c r="V252" s="90"/>
      <c r="W252" s="90"/>
      <c r="X252" s="90"/>
      <c r="Y252" s="90"/>
      <c r="Z252" s="90"/>
      <c r="AA252" s="114"/>
    </row>
    <row r="253" spans="1:27" ht="15.75" customHeight="1">
      <c r="A253" s="90"/>
      <c r="B253" s="376">
        <f>IF(E253="","",SUBTOTAL(3,$E$6:E253))</f>
        <v>182</v>
      </c>
      <c r="C253" s="377" t="s">
        <v>2308</v>
      </c>
      <c r="D253" s="377"/>
      <c r="E253" s="374" t="s">
        <v>151</v>
      </c>
      <c r="F253" s="375"/>
      <c r="G253" s="90"/>
      <c r="H253" s="90"/>
      <c r="I253" s="90"/>
      <c r="J253" s="90"/>
      <c r="K253" s="90"/>
      <c r="L253" s="90"/>
      <c r="M253" s="90"/>
      <c r="N253" s="90"/>
      <c r="O253" s="90"/>
      <c r="P253" s="90"/>
      <c r="Q253" s="90"/>
      <c r="R253" s="90"/>
      <c r="S253" s="90"/>
      <c r="T253" s="90"/>
      <c r="U253" s="90"/>
      <c r="V253" s="90"/>
      <c r="W253" s="90"/>
      <c r="X253" s="90"/>
      <c r="Y253" s="90"/>
      <c r="Z253" s="90"/>
      <c r="AA253" s="114"/>
    </row>
    <row r="254" spans="1:27" ht="15.75" customHeight="1">
      <c r="A254" s="90"/>
      <c r="B254" s="376">
        <f>IF(E254="","",SUBTOTAL(3,$E$6:E254))</f>
        <v>183</v>
      </c>
      <c r="C254" s="377" t="s">
        <v>2314</v>
      </c>
      <c r="D254" s="377"/>
      <c r="E254" s="374" t="s">
        <v>151</v>
      </c>
      <c r="F254" s="375"/>
      <c r="G254" s="90"/>
      <c r="H254" s="90"/>
      <c r="I254" s="90"/>
      <c r="J254" s="90"/>
      <c r="K254" s="90"/>
      <c r="L254" s="90"/>
      <c r="M254" s="90"/>
      <c r="N254" s="90"/>
      <c r="O254" s="90"/>
      <c r="P254" s="90"/>
      <c r="Q254" s="90"/>
      <c r="R254" s="90"/>
      <c r="S254" s="90"/>
      <c r="T254" s="90"/>
      <c r="U254" s="90"/>
      <c r="V254" s="90"/>
      <c r="W254" s="90"/>
      <c r="X254" s="90"/>
      <c r="Y254" s="90"/>
      <c r="Z254" s="90"/>
      <c r="AA254" s="114"/>
    </row>
    <row r="255" spans="1:27" ht="15.75" customHeight="1">
      <c r="A255" s="90"/>
      <c r="B255" s="378"/>
      <c r="C255" s="373" t="s">
        <v>1687</v>
      </c>
      <c r="D255" s="373"/>
      <c r="E255" s="374"/>
      <c r="F255" s="375"/>
      <c r="G255" s="90"/>
      <c r="H255" s="90"/>
      <c r="I255" s="90"/>
      <c r="J255" s="90"/>
      <c r="K255" s="90"/>
      <c r="L255" s="90"/>
      <c r="M255" s="90"/>
      <c r="N255" s="90"/>
      <c r="O255" s="90"/>
      <c r="P255" s="90"/>
      <c r="Q255" s="90"/>
      <c r="R255" s="90"/>
      <c r="S255" s="90"/>
      <c r="T255" s="90"/>
      <c r="U255" s="90"/>
      <c r="V255" s="90"/>
      <c r="W255" s="90"/>
      <c r="X255" s="90"/>
      <c r="Y255" s="90"/>
      <c r="Z255" s="90"/>
      <c r="AA255" s="114"/>
    </row>
    <row r="256" spans="1:27" ht="15.75" customHeight="1">
      <c r="A256" s="90"/>
      <c r="B256" s="376">
        <f>IF(E256="","",SUBTOTAL(3,$E$6:E256))</f>
        <v>184</v>
      </c>
      <c r="C256" s="377" t="s">
        <v>2594</v>
      </c>
      <c r="D256" s="377"/>
      <c r="E256" s="374" t="s">
        <v>148</v>
      </c>
      <c r="F256" s="375"/>
      <c r="G256" s="90"/>
      <c r="H256" s="90"/>
      <c r="I256" s="90"/>
      <c r="J256" s="90"/>
      <c r="K256" s="90"/>
      <c r="L256" s="90"/>
      <c r="M256" s="90"/>
      <c r="N256" s="90"/>
      <c r="O256" s="90"/>
      <c r="P256" s="90"/>
      <c r="Q256" s="90"/>
      <c r="R256" s="90"/>
      <c r="S256" s="90"/>
      <c r="T256" s="90"/>
      <c r="U256" s="90"/>
      <c r="V256" s="90"/>
      <c r="W256" s="90"/>
      <c r="X256" s="90"/>
      <c r="Y256" s="90"/>
      <c r="Z256" s="90"/>
      <c r="AA256" s="114"/>
    </row>
    <row r="257" spans="1:27" ht="15.75" customHeight="1">
      <c r="A257" s="90"/>
      <c r="B257" s="376">
        <f>IF(E257="","",SUBTOTAL(3,$E$6:E257))</f>
        <v>185</v>
      </c>
      <c r="C257" s="377" t="s">
        <v>2811</v>
      </c>
      <c r="D257" s="377"/>
      <c r="E257" s="374" t="s">
        <v>148</v>
      </c>
      <c r="F257" s="375"/>
      <c r="G257" s="90"/>
      <c r="H257" s="90"/>
      <c r="I257" s="90"/>
      <c r="J257" s="90"/>
      <c r="K257" s="90"/>
      <c r="L257" s="90"/>
      <c r="M257" s="90"/>
      <c r="N257" s="90"/>
      <c r="O257" s="90"/>
      <c r="P257" s="90"/>
      <c r="Q257" s="90"/>
      <c r="R257" s="90"/>
      <c r="S257" s="90"/>
      <c r="T257" s="90"/>
      <c r="U257" s="90"/>
      <c r="V257" s="90"/>
      <c r="W257" s="90"/>
      <c r="X257" s="90"/>
      <c r="Y257" s="90"/>
      <c r="Z257" s="90"/>
      <c r="AA257" s="114"/>
    </row>
    <row r="258" spans="1:27" ht="15.75" customHeight="1">
      <c r="A258" s="90"/>
      <c r="B258" s="372"/>
      <c r="C258" s="373" t="s">
        <v>1695</v>
      </c>
      <c r="D258" s="373"/>
      <c r="E258" s="374"/>
      <c r="F258" s="375"/>
      <c r="G258" s="90"/>
      <c r="H258" s="90"/>
      <c r="I258" s="90"/>
      <c r="J258" s="90"/>
      <c r="K258" s="90"/>
      <c r="L258" s="90"/>
      <c r="M258" s="90"/>
      <c r="N258" s="90"/>
      <c r="O258" s="90"/>
      <c r="P258" s="90"/>
      <c r="Q258" s="90"/>
      <c r="R258" s="90"/>
      <c r="S258" s="90"/>
      <c r="T258" s="90"/>
      <c r="U258" s="90"/>
      <c r="V258" s="90"/>
      <c r="W258" s="90"/>
      <c r="X258" s="90"/>
      <c r="Y258" s="90"/>
      <c r="Z258" s="90"/>
      <c r="AA258" s="114"/>
    </row>
    <row r="259" spans="1:27" ht="15.75" customHeight="1">
      <c r="A259" s="90"/>
      <c r="B259" s="376">
        <f>IF(E259="","",SUBTOTAL(3,$E$6:E259))</f>
        <v>186</v>
      </c>
      <c r="C259" s="377" t="s">
        <v>2352</v>
      </c>
      <c r="D259" s="377"/>
      <c r="E259" s="374" t="s">
        <v>148</v>
      </c>
      <c r="F259" s="375"/>
      <c r="G259" s="90"/>
      <c r="H259" s="90"/>
      <c r="I259" s="90"/>
      <c r="J259" s="90"/>
      <c r="K259" s="90"/>
      <c r="L259" s="90"/>
      <c r="M259" s="90"/>
      <c r="N259" s="90"/>
      <c r="O259" s="90"/>
      <c r="P259" s="90"/>
      <c r="Q259" s="90"/>
      <c r="R259" s="90"/>
      <c r="S259" s="90"/>
      <c r="T259" s="90"/>
      <c r="U259" s="90"/>
      <c r="V259" s="90"/>
      <c r="W259" s="90"/>
      <c r="X259" s="90"/>
      <c r="Y259" s="90"/>
      <c r="Z259" s="90"/>
      <c r="AA259" s="114"/>
    </row>
    <row r="260" spans="1:27" ht="15.75" customHeight="1">
      <c r="A260" s="90"/>
      <c r="B260" s="376">
        <f>IF(E260="","",SUBTOTAL(3,$E$6:E260))</f>
        <v>187</v>
      </c>
      <c r="C260" s="377" t="s">
        <v>2476</v>
      </c>
      <c r="D260" s="377"/>
      <c r="E260" s="374" t="s">
        <v>148</v>
      </c>
      <c r="F260" s="375"/>
      <c r="G260" s="90"/>
      <c r="H260" s="90"/>
      <c r="I260" s="90"/>
      <c r="J260" s="90"/>
      <c r="K260" s="90"/>
      <c r="L260" s="90"/>
      <c r="M260" s="90"/>
      <c r="N260" s="90"/>
      <c r="O260" s="90"/>
      <c r="P260" s="90"/>
      <c r="Q260" s="90"/>
      <c r="R260" s="90"/>
      <c r="S260" s="90"/>
      <c r="T260" s="90"/>
      <c r="U260" s="90"/>
      <c r="V260" s="90"/>
      <c r="W260" s="90"/>
      <c r="X260" s="90"/>
      <c r="Y260" s="90"/>
      <c r="Z260" s="90"/>
      <c r="AA260" s="114"/>
    </row>
    <row r="261" spans="1:27" ht="15.75" customHeight="1">
      <c r="A261" s="90"/>
      <c r="B261" s="372"/>
      <c r="C261" s="373" t="s">
        <v>1698</v>
      </c>
      <c r="D261" s="373"/>
      <c r="E261" s="374"/>
      <c r="F261" s="375"/>
      <c r="G261" s="90"/>
      <c r="H261" s="90"/>
      <c r="I261" s="90"/>
      <c r="J261" s="90"/>
      <c r="K261" s="90"/>
      <c r="L261" s="90"/>
      <c r="M261" s="90"/>
      <c r="N261" s="90"/>
      <c r="O261" s="90"/>
      <c r="P261" s="90"/>
      <c r="Q261" s="90"/>
      <c r="R261" s="90"/>
      <c r="S261" s="90"/>
      <c r="T261" s="90"/>
      <c r="U261" s="90"/>
      <c r="V261" s="90"/>
      <c r="W261" s="90"/>
      <c r="X261" s="90"/>
      <c r="Y261" s="90"/>
      <c r="Z261" s="90"/>
      <c r="AA261" s="114"/>
    </row>
    <row r="262" spans="1:27" ht="15.75" customHeight="1">
      <c r="A262" s="90"/>
      <c r="B262" s="376">
        <f>IF(E262="","",SUBTOTAL(3,$E$6:E262))</f>
        <v>188</v>
      </c>
      <c r="C262" s="377" t="s">
        <v>2366</v>
      </c>
      <c r="D262" s="377"/>
      <c r="E262" s="374" t="s">
        <v>148</v>
      </c>
      <c r="F262" s="375"/>
      <c r="G262" s="90"/>
      <c r="H262" s="90"/>
      <c r="I262" s="90"/>
      <c r="J262" s="90"/>
      <c r="K262" s="90"/>
      <c r="L262" s="90"/>
      <c r="M262" s="90"/>
      <c r="N262" s="90"/>
      <c r="O262" s="90"/>
      <c r="P262" s="90"/>
      <c r="Q262" s="90"/>
      <c r="R262" s="90"/>
      <c r="S262" s="90"/>
      <c r="T262" s="90"/>
      <c r="U262" s="90"/>
      <c r="V262" s="90"/>
      <c r="W262" s="90"/>
      <c r="X262" s="90"/>
      <c r="Y262" s="90"/>
      <c r="Z262" s="90"/>
      <c r="AA262" s="114"/>
    </row>
    <row r="263" spans="1:27" ht="15.75" customHeight="1">
      <c r="A263" s="90"/>
      <c r="B263" s="376">
        <f>IF(E263="","",SUBTOTAL(3,$E$6:E263))</f>
        <v>189</v>
      </c>
      <c r="C263" s="377" t="s">
        <v>2373</v>
      </c>
      <c r="D263" s="377"/>
      <c r="E263" s="374" t="s">
        <v>148</v>
      </c>
      <c r="F263" s="375"/>
      <c r="G263" s="90"/>
      <c r="H263" s="90"/>
      <c r="I263" s="90"/>
      <c r="J263" s="90"/>
      <c r="K263" s="90"/>
      <c r="L263" s="90"/>
      <c r="M263" s="90"/>
      <c r="N263" s="90"/>
      <c r="O263" s="90"/>
      <c r="P263" s="90"/>
      <c r="Q263" s="90"/>
      <c r="R263" s="90"/>
      <c r="S263" s="90"/>
      <c r="T263" s="90"/>
      <c r="U263" s="90"/>
      <c r="V263" s="90"/>
      <c r="W263" s="90"/>
      <c r="X263" s="90"/>
      <c r="Y263" s="90"/>
      <c r="Z263" s="90"/>
      <c r="AA263" s="114"/>
    </row>
    <row r="264" spans="1:27" ht="15.75" customHeight="1">
      <c r="A264" s="90"/>
      <c r="B264" s="376">
        <f>IF(E264="","",SUBTOTAL(3,$E$6:E264))</f>
        <v>190</v>
      </c>
      <c r="C264" s="377" t="s">
        <v>2375</v>
      </c>
      <c r="D264" s="377"/>
      <c r="E264" s="374" t="s">
        <v>148</v>
      </c>
      <c r="F264" s="375"/>
      <c r="G264" s="90"/>
      <c r="H264" s="90"/>
      <c r="I264" s="90"/>
      <c r="J264" s="90"/>
      <c r="K264" s="90"/>
      <c r="L264" s="90"/>
      <c r="M264" s="90"/>
      <c r="N264" s="90"/>
      <c r="O264" s="90"/>
      <c r="P264" s="90"/>
      <c r="Q264" s="90"/>
      <c r="R264" s="90"/>
      <c r="S264" s="90"/>
      <c r="T264" s="90"/>
      <c r="U264" s="90"/>
      <c r="V264" s="90"/>
      <c r="W264" s="90"/>
      <c r="X264" s="90"/>
      <c r="Y264" s="90"/>
      <c r="Z264" s="90"/>
      <c r="AA264" s="114"/>
    </row>
    <row r="265" spans="1:27" ht="15.75" customHeight="1">
      <c r="A265" s="90"/>
      <c r="B265" s="372"/>
      <c r="C265" s="373" t="s">
        <v>2591</v>
      </c>
      <c r="D265" s="373"/>
      <c r="E265" s="374"/>
      <c r="F265" s="375"/>
      <c r="G265" s="90"/>
      <c r="H265" s="90"/>
      <c r="I265" s="90"/>
      <c r="J265" s="90"/>
      <c r="K265" s="90"/>
      <c r="L265" s="90"/>
      <c r="M265" s="90"/>
      <c r="N265" s="90"/>
      <c r="O265" s="90"/>
      <c r="P265" s="90"/>
      <c r="Q265" s="90"/>
      <c r="R265" s="90"/>
      <c r="S265" s="90"/>
      <c r="T265" s="90"/>
      <c r="U265" s="90"/>
      <c r="V265" s="90"/>
      <c r="W265" s="90"/>
      <c r="X265" s="90"/>
      <c r="Y265" s="90"/>
      <c r="Z265" s="90"/>
      <c r="AA265" s="114"/>
    </row>
    <row r="266" spans="1:27" ht="15.75" customHeight="1">
      <c r="A266" s="90"/>
      <c r="B266" s="376">
        <f>IF(E266="","",SUBTOTAL(3,$E$6:E266))</f>
        <v>191</v>
      </c>
      <c r="C266" s="377" t="s">
        <v>2382</v>
      </c>
      <c r="D266" s="377"/>
      <c r="E266" s="374" t="s">
        <v>151</v>
      </c>
      <c r="F266" s="375"/>
      <c r="G266" s="90"/>
      <c r="H266" s="90"/>
      <c r="I266" s="90"/>
      <c r="J266" s="90"/>
      <c r="K266" s="90"/>
      <c r="L266" s="90"/>
      <c r="M266" s="90"/>
      <c r="N266" s="90"/>
      <c r="O266" s="90"/>
      <c r="P266" s="90"/>
      <c r="Q266" s="90"/>
      <c r="R266" s="90"/>
      <c r="S266" s="90"/>
      <c r="T266" s="90"/>
      <c r="U266" s="90"/>
      <c r="V266" s="90"/>
      <c r="W266" s="90"/>
      <c r="X266" s="90"/>
      <c r="Y266" s="90"/>
      <c r="Z266" s="90"/>
      <c r="AA266" s="114"/>
    </row>
    <row r="267" spans="1:27" ht="15.75" customHeight="1">
      <c r="A267" s="90"/>
      <c r="B267" s="376">
        <f>IF(E267="","",SUBTOTAL(3,$E$6:E267))</f>
        <v>192</v>
      </c>
      <c r="C267" s="377" t="s">
        <v>2389</v>
      </c>
      <c r="D267" s="377"/>
      <c r="E267" s="374" t="s">
        <v>151</v>
      </c>
      <c r="F267" s="375"/>
      <c r="G267" s="90"/>
      <c r="H267" s="90"/>
      <c r="I267" s="90"/>
      <c r="J267" s="90"/>
      <c r="K267" s="90"/>
      <c r="L267" s="90"/>
      <c r="M267" s="90"/>
      <c r="N267" s="90"/>
      <c r="O267" s="90"/>
      <c r="P267" s="90"/>
      <c r="Q267" s="90"/>
      <c r="R267" s="90"/>
      <c r="S267" s="90"/>
      <c r="T267" s="90"/>
      <c r="U267" s="90"/>
      <c r="V267" s="90"/>
      <c r="W267" s="90"/>
      <c r="X267" s="90"/>
      <c r="Y267" s="90"/>
      <c r="Z267" s="90"/>
      <c r="AA267" s="114"/>
    </row>
    <row r="268" spans="1:27" ht="15.75" customHeight="1">
      <c r="A268" s="90"/>
      <c r="B268" s="376">
        <f>IF(E268="","",SUBTOTAL(3,$E$6:E268))</f>
        <v>193</v>
      </c>
      <c r="C268" s="377" t="s">
        <v>2393</v>
      </c>
      <c r="D268" s="377"/>
      <c r="E268" s="374" t="s">
        <v>151</v>
      </c>
      <c r="F268" s="375"/>
      <c r="G268" s="90"/>
      <c r="H268" s="90"/>
      <c r="I268" s="90"/>
      <c r="J268" s="90"/>
      <c r="K268" s="90"/>
      <c r="L268" s="90"/>
      <c r="M268" s="90"/>
      <c r="N268" s="90"/>
      <c r="O268" s="90"/>
      <c r="P268" s="90"/>
      <c r="Q268" s="90"/>
      <c r="R268" s="90"/>
      <c r="S268" s="90"/>
      <c r="T268" s="90"/>
      <c r="U268" s="90"/>
      <c r="V268" s="90"/>
      <c r="W268" s="90"/>
      <c r="X268" s="90"/>
      <c r="Y268" s="90"/>
      <c r="Z268" s="90"/>
      <c r="AA268" s="114"/>
    </row>
    <row r="269" spans="1:27" ht="15.75" customHeight="1">
      <c r="A269" s="90"/>
      <c r="B269" s="372"/>
      <c r="C269" s="373" t="s">
        <v>2592</v>
      </c>
      <c r="D269" s="373"/>
      <c r="E269" s="374"/>
      <c r="F269" s="375"/>
      <c r="G269" s="90"/>
      <c r="H269" s="90"/>
      <c r="I269" s="90"/>
      <c r="J269" s="90"/>
      <c r="K269" s="90"/>
      <c r="L269" s="90"/>
      <c r="M269" s="90"/>
      <c r="N269" s="90"/>
      <c r="O269" s="90"/>
      <c r="P269" s="90"/>
      <c r="Q269" s="90"/>
      <c r="R269" s="90"/>
      <c r="S269" s="90"/>
      <c r="T269" s="90"/>
      <c r="U269" s="90"/>
      <c r="V269" s="90"/>
      <c r="W269" s="90"/>
      <c r="X269" s="90"/>
      <c r="Y269" s="90"/>
      <c r="Z269" s="90"/>
      <c r="AA269" s="114"/>
    </row>
    <row r="270" spans="1:27" ht="15.75" customHeight="1">
      <c r="A270" s="90"/>
      <c r="B270" s="376">
        <f>IF(E270="","",SUBTOTAL(3,$E$6:E270))</f>
        <v>194</v>
      </c>
      <c r="C270" s="377" t="s">
        <v>2399</v>
      </c>
      <c r="D270" s="377"/>
      <c r="E270" s="374" t="s">
        <v>151</v>
      </c>
      <c r="F270" s="375"/>
      <c r="G270" s="90"/>
      <c r="H270" s="90"/>
      <c r="I270" s="90"/>
      <c r="J270" s="90"/>
      <c r="K270" s="90"/>
      <c r="L270" s="90"/>
      <c r="M270" s="90"/>
      <c r="N270" s="90"/>
      <c r="O270" s="90"/>
      <c r="P270" s="90"/>
      <c r="Q270" s="90"/>
      <c r="R270" s="90"/>
      <c r="S270" s="90"/>
      <c r="T270" s="90"/>
      <c r="U270" s="90"/>
      <c r="V270" s="90"/>
      <c r="W270" s="90"/>
      <c r="X270" s="90"/>
      <c r="Y270" s="90"/>
      <c r="Z270" s="90"/>
      <c r="AA270" s="114"/>
    </row>
    <row r="271" spans="1:27" ht="15.75" customHeight="1">
      <c r="A271" s="90"/>
      <c r="B271" s="376">
        <f>IF(E271="","",SUBTOTAL(3,$E$6:E271))</f>
        <v>195</v>
      </c>
      <c r="C271" s="377" t="s">
        <v>2406</v>
      </c>
      <c r="D271" s="377"/>
      <c r="E271" s="374" t="s">
        <v>151</v>
      </c>
      <c r="F271" s="375"/>
      <c r="G271" s="90"/>
      <c r="H271" s="90"/>
      <c r="I271" s="90"/>
      <c r="J271" s="90"/>
      <c r="K271" s="90"/>
      <c r="L271" s="90"/>
      <c r="M271" s="90"/>
      <c r="N271" s="90"/>
      <c r="O271" s="90"/>
      <c r="P271" s="90"/>
      <c r="Q271" s="90"/>
      <c r="R271" s="90"/>
      <c r="S271" s="90"/>
      <c r="T271" s="90"/>
      <c r="U271" s="90"/>
      <c r="V271" s="90"/>
      <c r="W271" s="90"/>
      <c r="X271" s="90"/>
      <c r="Y271" s="90"/>
      <c r="Z271" s="90"/>
      <c r="AA271" s="114"/>
    </row>
    <row r="272" spans="1:27" ht="15.75" customHeight="1">
      <c r="A272" s="90"/>
      <c r="B272" s="376">
        <f>IF(E272="","",SUBTOTAL(3,$E$6:E272))</f>
        <v>196</v>
      </c>
      <c r="C272" s="377" t="s">
        <v>2412</v>
      </c>
      <c r="D272" s="377"/>
      <c r="E272" s="374" t="s">
        <v>151</v>
      </c>
      <c r="F272" s="375"/>
      <c r="G272" s="90"/>
      <c r="H272" s="90"/>
      <c r="I272" s="90"/>
      <c r="J272" s="90"/>
      <c r="K272" s="90"/>
      <c r="L272" s="90"/>
      <c r="M272" s="90"/>
      <c r="N272" s="90"/>
      <c r="O272" s="90"/>
      <c r="P272" s="90"/>
      <c r="Q272" s="90"/>
      <c r="R272" s="90"/>
      <c r="S272" s="90"/>
      <c r="T272" s="90"/>
      <c r="U272" s="90"/>
      <c r="V272" s="90"/>
      <c r="W272" s="90"/>
      <c r="X272" s="90"/>
      <c r="Y272" s="90"/>
      <c r="Z272" s="90"/>
      <c r="AA272" s="114"/>
    </row>
    <row r="273" spans="1:27" ht="15.75" customHeight="1">
      <c r="A273" s="90"/>
      <c r="B273" s="376">
        <f>IF(E273="","",SUBTOTAL(3,$E$6:E273))</f>
        <v>197</v>
      </c>
      <c r="C273" s="377" t="s">
        <v>2418</v>
      </c>
      <c r="D273" s="377"/>
      <c r="E273" s="374" t="s">
        <v>151</v>
      </c>
      <c r="F273" s="375"/>
      <c r="G273" s="90"/>
      <c r="H273" s="90"/>
      <c r="I273" s="90"/>
      <c r="J273" s="90"/>
      <c r="K273" s="90"/>
      <c r="L273" s="90"/>
      <c r="M273" s="90"/>
      <c r="N273" s="90"/>
      <c r="O273" s="90"/>
      <c r="P273" s="90"/>
      <c r="Q273" s="90"/>
      <c r="R273" s="90"/>
      <c r="S273" s="90"/>
      <c r="T273" s="90"/>
      <c r="U273" s="90"/>
      <c r="V273" s="90"/>
      <c r="W273" s="90"/>
      <c r="X273" s="90"/>
      <c r="Y273" s="90"/>
      <c r="Z273" s="90"/>
      <c r="AA273" s="114"/>
    </row>
    <row r="274" spans="1:27" ht="15.75" customHeight="1">
      <c r="A274" s="90"/>
      <c r="B274" s="376">
        <f>IF(E274="","",SUBTOTAL(3,$E$6:E274))</f>
        <v>198</v>
      </c>
      <c r="C274" s="377" t="s">
        <v>2424</v>
      </c>
      <c r="D274" s="377"/>
      <c r="E274" s="374" t="s">
        <v>151</v>
      </c>
      <c r="F274" s="375"/>
      <c r="G274" s="90"/>
      <c r="H274" s="90"/>
      <c r="I274" s="90"/>
      <c r="J274" s="90"/>
      <c r="K274" s="90"/>
      <c r="L274" s="90"/>
      <c r="M274" s="90"/>
      <c r="N274" s="90"/>
      <c r="O274" s="90"/>
      <c r="P274" s="90"/>
      <c r="Q274" s="90"/>
      <c r="R274" s="90"/>
      <c r="S274" s="90"/>
      <c r="T274" s="90"/>
      <c r="U274" s="90"/>
      <c r="V274" s="90"/>
      <c r="W274" s="90"/>
      <c r="X274" s="90"/>
      <c r="Y274" s="90"/>
      <c r="Z274" s="90"/>
      <c r="AA274" s="114"/>
    </row>
    <row r="275" spans="1:27" ht="15.75" customHeight="1">
      <c r="A275" s="90"/>
      <c r="B275" s="376">
        <f>IF(E275="","",SUBTOTAL(3,$E$6:E275))</f>
        <v>199</v>
      </c>
      <c r="C275" s="377" t="s">
        <v>629</v>
      </c>
      <c r="D275" s="377"/>
      <c r="E275" s="374" t="s">
        <v>151</v>
      </c>
      <c r="F275" s="375"/>
      <c r="G275" s="90"/>
      <c r="H275" s="90"/>
      <c r="I275" s="90"/>
      <c r="J275" s="90"/>
      <c r="K275" s="90"/>
      <c r="L275" s="90"/>
      <c r="M275" s="90"/>
      <c r="N275" s="90"/>
      <c r="O275" s="90"/>
      <c r="P275" s="90"/>
      <c r="Q275" s="90"/>
      <c r="R275" s="90"/>
      <c r="S275" s="90"/>
      <c r="T275" s="90"/>
      <c r="U275" s="90"/>
      <c r="V275" s="90"/>
      <c r="W275" s="90"/>
      <c r="X275" s="90"/>
      <c r="Y275" s="90"/>
      <c r="Z275" s="90"/>
      <c r="AA275" s="114"/>
    </row>
    <row r="276" spans="1:27" ht="15.75" customHeight="1">
      <c r="A276" s="90"/>
      <c r="B276" s="376">
        <f>IF(E276="","",SUBTOTAL(3,$E$6:E276))</f>
        <v>200</v>
      </c>
      <c r="C276" s="377" t="s">
        <v>2435</v>
      </c>
      <c r="D276" s="377"/>
      <c r="E276" s="374" t="s">
        <v>151</v>
      </c>
      <c r="F276" s="375"/>
      <c r="G276" s="90"/>
      <c r="H276" s="90"/>
      <c r="I276" s="90"/>
      <c r="J276" s="90"/>
      <c r="K276" s="90"/>
      <c r="L276" s="90"/>
      <c r="M276" s="90"/>
      <c r="N276" s="90"/>
      <c r="O276" s="90"/>
      <c r="P276" s="90"/>
      <c r="Q276" s="90"/>
      <c r="R276" s="90"/>
      <c r="S276" s="90"/>
      <c r="T276" s="90"/>
      <c r="U276" s="90"/>
      <c r="V276" s="90"/>
      <c r="W276" s="90"/>
      <c r="X276" s="90"/>
      <c r="Y276" s="90"/>
      <c r="Z276" s="90"/>
      <c r="AA276" s="114"/>
    </row>
    <row r="277" spans="1:27" ht="15.75" customHeight="1">
      <c r="A277" s="90"/>
      <c r="B277" s="377"/>
      <c r="C277" s="373" t="s">
        <v>2184</v>
      </c>
      <c r="D277" s="373"/>
      <c r="E277" s="374"/>
      <c r="F277" s="375"/>
      <c r="G277" s="90"/>
      <c r="H277" s="90"/>
      <c r="I277" s="90"/>
      <c r="J277" s="90"/>
      <c r="K277" s="90"/>
      <c r="L277" s="90"/>
      <c r="M277" s="90"/>
      <c r="N277" s="90"/>
      <c r="O277" s="90"/>
      <c r="P277" s="90"/>
      <c r="Q277" s="90"/>
      <c r="R277" s="90"/>
      <c r="S277" s="90"/>
      <c r="T277" s="90"/>
      <c r="U277" s="90"/>
      <c r="V277" s="90"/>
      <c r="W277" s="90"/>
      <c r="X277" s="90"/>
      <c r="Y277" s="90"/>
      <c r="Z277" s="90"/>
      <c r="AA277" s="114"/>
    </row>
    <row r="278" spans="1:27" ht="15.75" customHeight="1">
      <c r="A278" s="90"/>
      <c r="B278" s="376">
        <f>IF(E278="","",SUBTOTAL(3,$E$6:E278))</f>
        <v>201</v>
      </c>
      <c r="C278" s="377" t="s">
        <v>2443</v>
      </c>
      <c r="D278" s="377"/>
      <c r="E278" s="374" t="s">
        <v>151</v>
      </c>
      <c r="F278" s="375"/>
      <c r="G278" s="90"/>
      <c r="H278" s="90"/>
      <c r="I278" s="90"/>
      <c r="J278" s="90"/>
      <c r="K278" s="90"/>
      <c r="L278" s="90"/>
      <c r="M278" s="90"/>
      <c r="N278" s="90"/>
      <c r="O278" s="90"/>
      <c r="P278" s="90"/>
      <c r="Q278" s="90"/>
      <c r="R278" s="90"/>
      <c r="S278" s="90"/>
      <c r="T278" s="90"/>
      <c r="U278" s="90"/>
      <c r="V278" s="90"/>
      <c r="W278" s="90"/>
      <c r="X278" s="90"/>
      <c r="Y278" s="90"/>
      <c r="Z278" s="90"/>
      <c r="AA278" s="114"/>
    </row>
    <row r="279" spans="1:27" ht="15.75" customHeight="1">
      <c r="A279" s="90"/>
      <c r="B279" s="376">
        <f>IF(E279="","",SUBTOTAL(3,$E$6:E279))</f>
        <v>202</v>
      </c>
      <c r="C279" s="377" t="s">
        <v>2457</v>
      </c>
      <c r="D279" s="377"/>
      <c r="E279" s="374" t="s">
        <v>151</v>
      </c>
      <c r="F279" s="375"/>
      <c r="G279" s="90"/>
      <c r="H279" s="90"/>
      <c r="I279" s="90"/>
      <c r="J279" s="90"/>
      <c r="K279" s="90"/>
      <c r="L279" s="90"/>
      <c r="M279" s="90"/>
      <c r="N279" s="90"/>
      <c r="O279" s="90"/>
      <c r="P279" s="90"/>
      <c r="Q279" s="90"/>
      <c r="R279" s="90"/>
      <c r="S279" s="90"/>
      <c r="T279" s="90"/>
      <c r="U279" s="90"/>
      <c r="V279" s="90"/>
      <c r="W279" s="90"/>
      <c r="X279" s="90"/>
      <c r="Y279" s="90"/>
      <c r="Z279" s="90"/>
      <c r="AA279" s="114"/>
    </row>
    <row r="280" spans="1:27" ht="15.75" customHeight="1">
      <c r="A280" s="90"/>
      <c r="B280" s="90"/>
      <c r="C280" s="72"/>
      <c r="D280" s="72"/>
      <c r="E280" s="91"/>
      <c r="F280" s="91"/>
      <c r="G280" s="90"/>
      <c r="H280" s="90"/>
      <c r="I280" s="90"/>
      <c r="J280" s="90"/>
      <c r="K280" s="90"/>
      <c r="L280" s="90"/>
      <c r="M280" s="90"/>
      <c r="N280" s="90"/>
      <c r="O280" s="90"/>
      <c r="P280" s="90"/>
      <c r="Q280" s="90"/>
      <c r="R280" s="90"/>
      <c r="S280" s="90"/>
      <c r="T280" s="90"/>
      <c r="U280" s="90"/>
      <c r="V280" s="90"/>
      <c r="W280" s="90"/>
      <c r="X280" s="90"/>
      <c r="Y280" s="90"/>
      <c r="Z280" s="90"/>
      <c r="AA280" s="114"/>
    </row>
    <row r="281" spans="1:27" ht="15.75" customHeight="1">
      <c r="A281" s="90"/>
      <c r="B281" s="90"/>
      <c r="C281" s="91"/>
      <c r="D281" s="91"/>
      <c r="E281" s="91"/>
      <c r="F281" s="91"/>
      <c r="G281" s="90"/>
      <c r="H281" s="90"/>
      <c r="I281" s="90"/>
      <c r="J281" s="90"/>
      <c r="K281" s="90"/>
      <c r="L281" s="90"/>
      <c r="M281" s="90"/>
      <c r="N281" s="90"/>
      <c r="O281" s="90"/>
      <c r="P281" s="90"/>
      <c r="Q281" s="90"/>
      <c r="R281" s="90"/>
      <c r="S281" s="90"/>
      <c r="T281" s="90"/>
      <c r="U281" s="90"/>
      <c r="V281" s="90"/>
      <c r="W281" s="90"/>
      <c r="X281" s="90"/>
      <c r="Y281" s="90"/>
      <c r="Z281" s="90"/>
      <c r="AA281" s="114"/>
    </row>
    <row r="282" spans="1:27" ht="15.75" customHeight="1">
      <c r="A282" s="90"/>
      <c r="B282" s="90"/>
      <c r="C282" s="91"/>
      <c r="D282" s="91"/>
      <c r="E282" s="91"/>
      <c r="F282" s="91"/>
      <c r="G282" s="90"/>
      <c r="H282" s="90"/>
      <c r="I282" s="90"/>
      <c r="J282" s="90"/>
      <c r="K282" s="90"/>
      <c r="L282" s="90"/>
      <c r="M282" s="90"/>
      <c r="N282" s="90"/>
      <c r="O282" s="90"/>
      <c r="P282" s="90"/>
      <c r="Q282" s="90"/>
      <c r="R282" s="90"/>
      <c r="S282" s="90"/>
      <c r="T282" s="90"/>
      <c r="U282" s="90"/>
      <c r="V282" s="90"/>
      <c r="W282" s="90"/>
      <c r="X282" s="90"/>
      <c r="Y282" s="90"/>
      <c r="Z282" s="90"/>
      <c r="AA282" s="114"/>
    </row>
    <row r="283" spans="1:27" ht="15.75" customHeight="1">
      <c r="A283" s="90"/>
      <c r="B283" s="90"/>
      <c r="C283" s="91"/>
      <c r="D283" s="91"/>
      <c r="E283" s="91"/>
      <c r="F283" s="91"/>
      <c r="G283" s="90"/>
      <c r="H283" s="90"/>
      <c r="I283" s="90"/>
      <c r="J283" s="90"/>
      <c r="K283" s="90"/>
      <c r="L283" s="90"/>
      <c r="M283" s="90"/>
      <c r="N283" s="90"/>
      <c r="O283" s="90"/>
      <c r="P283" s="90"/>
      <c r="Q283" s="90"/>
      <c r="R283" s="90"/>
      <c r="S283" s="90"/>
      <c r="T283" s="90"/>
      <c r="U283" s="90"/>
      <c r="V283" s="90"/>
      <c r="W283" s="90"/>
      <c r="X283" s="90"/>
      <c r="Y283" s="90"/>
      <c r="Z283" s="90"/>
      <c r="AA283" s="114"/>
    </row>
    <row r="284" spans="1:27" ht="15.75" customHeight="1">
      <c r="A284" s="90"/>
      <c r="B284" s="90"/>
      <c r="C284" s="91"/>
      <c r="D284" s="91"/>
      <c r="E284" s="91"/>
      <c r="F284" s="91"/>
      <c r="G284" s="90"/>
      <c r="H284" s="90"/>
      <c r="I284" s="90"/>
      <c r="J284" s="90"/>
      <c r="K284" s="90"/>
      <c r="L284" s="90"/>
      <c r="M284" s="90"/>
      <c r="N284" s="90"/>
      <c r="O284" s="90"/>
      <c r="P284" s="90"/>
      <c r="Q284" s="90"/>
      <c r="R284" s="90"/>
      <c r="S284" s="90"/>
      <c r="T284" s="90"/>
      <c r="U284" s="90"/>
      <c r="V284" s="90"/>
      <c r="W284" s="90"/>
      <c r="X284" s="90"/>
      <c r="Y284" s="90"/>
      <c r="Z284" s="90"/>
      <c r="AA284" s="114"/>
    </row>
    <row r="285" spans="1:27" ht="15.75" customHeight="1">
      <c r="A285" s="90"/>
      <c r="B285" s="90"/>
      <c r="C285" s="91"/>
      <c r="D285" s="91"/>
      <c r="E285" s="91"/>
      <c r="F285" s="91"/>
      <c r="G285" s="90"/>
      <c r="H285" s="90"/>
      <c r="I285" s="90"/>
      <c r="J285" s="90"/>
      <c r="K285" s="90"/>
      <c r="L285" s="90"/>
      <c r="M285" s="90"/>
      <c r="N285" s="90"/>
      <c r="O285" s="90"/>
      <c r="P285" s="90"/>
      <c r="Q285" s="90"/>
      <c r="R285" s="90"/>
      <c r="S285" s="90"/>
      <c r="T285" s="90"/>
      <c r="U285" s="90"/>
      <c r="V285" s="90"/>
      <c r="W285" s="90"/>
      <c r="X285" s="90"/>
      <c r="Y285" s="90"/>
      <c r="Z285" s="90"/>
      <c r="AA285" s="114"/>
    </row>
    <row r="286" spans="1:27" ht="15.75" customHeight="1">
      <c r="A286" s="90"/>
      <c r="B286" s="90"/>
      <c r="C286" s="91"/>
      <c r="D286" s="91"/>
      <c r="E286" s="91"/>
      <c r="F286" s="91"/>
      <c r="G286" s="90"/>
      <c r="H286" s="90"/>
      <c r="I286" s="90"/>
      <c r="J286" s="90"/>
      <c r="K286" s="90"/>
      <c r="L286" s="90"/>
      <c r="M286" s="90"/>
      <c r="N286" s="90"/>
      <c r="O286" s="90"/>
      <c r="P286" s="90"/>
      <c r="Q286" s="90"/>
      <c r="R286" s="90"/>
      <c r="S286" s="90"/>
      <c r="T286" s="90"/>
      <c r="U286" s="90"/>
      <c r="V286" s="90"/>
      <c r="W286" s="90"/>
      <c r="X286" s="90"/>
      <c r="Y286" s="90"/>
      <c r="Z286" s="90"/>
      <c r="AA286" s="114"/>
    </row>
    <row r="287" spans="1:27" ht="15.75" customHeight="1">
      <c r="A287" s="90"/>
      <c r="B287" s="90"/>
      <c r="C287" s="91"/>
      <c r="D287" s="91"/>
      <c r="E287" s="91"/>
      <c r="F287" s="91"/>
      <c r="G287" s="90"/>
      <c r="H287" s="90"/>
      <c r="I287" s="90"/>
      <c r="J287" s="90"/>
      <c r="K287" s="90"/>
      <c r="L287" s="90"/>
      <c r="M287" s="90"/>
      <c r="N287" s="90"/>
      <c r="O287" s="90"/>
      <c r="P287" s="90"/>
      <c r="Q287" s="90"/>
      <c r="R287" s="90"/>
      <c r="S287" s="90"/>
      <c r="T287" s="90"/>
      <c r="U287" s="90"/>
      <c r="V287" s="90"/>
      <c r="W287" s="90"/>
      <c r="X287" s="90"/>
      <c r="Y287" s="90"/>
      <c r="Z287" s="90"/>
      <c r="AA287" s="114"/>
    </row>
    <row r="288" spans="1:27" ht="15.75" customHeight="1">
      <c r="A288" s="90"/>
      <c r="B288" s="90"/>
      <c r="C288" s="91"/>
      <c r="D288" s="91"/>
      <c r="E288" s="91"/>
      <c r="F288" s="91"/>
      <c r="G288" s="90"/>
      <c r="H288" s="90"/>
      <c r="I288" s="90"/>
      <c r="J288" s="90"/>
      <c r="K288" s="90"/>
      <c r="L288" s="90"/>
      <c r="M288" s="90"/>
      <c r="N288" s="90"/>
      <c r="O288" s="90"/>
      <c r="P288" s="90"/>
      <c r="Q288" s="90"/>
      <c r="R288" s="90"/>
      <c r="S288" s="90"/>
      <c r="T288" s="90"/>
      <c r="U288" s="90"/>
      <c r="V288" s="90"/>
      <c r="W288" s="90"/>
      <c r="X288" s="90"/>
      <c r="Y288" s="90"/>
      <c r="Z288" s="90"/>
      <c r="AA288" s="114"/>
    </row>
    <row r="289" spans="1:27" ht="15.75" customHeight="1">
      <c r="A289" s="90"/>
      <c r="B289" s="90"/>
      <c r="C289" s="91"/>
      <c r="D289" s="91"/>
      <c r="E289" s="91"/>
      <c r="F289" s="91"/>
      <c r="G289" s="90"/>
      <c r="H289" s="90"/>
      <c r="I289" s="90"/>
      <c r="J289" s="90"/>
      <c r="K289" s="90"/>
      <c r="L289" s="90"/>
      <c r="M289" s="90"/>
      <c r="N289" s="90"/>
      <c r="O289" s="90"/>
      <c r="P289" s="90"/>
      <c r="Q289" s="90"/>
      <c r="R289" s="90"/>
      <c r="S289" s="90"/>
      <c r="T289" s="90"/>
      <c r="U289" s="90"/>
      <c r="V289" s="90"/>
      <c r="W289" s="90"/>
      <c r="X289" s="90"/>
      <c r="Y289" s="90"/>
      <c r="Z289" s="90"/>
      <c r="AA289" s="114"/>
    </row>
    <row r="290" spans="1:27" ht="15.75" customHeight="1">
      <c r="A290" s="90"/>
      <c r="B290" s="90"/>
      <c r="C290" s="91"/>
      <c r="D290" s="91"/>
      <c r="E290" s="91"/>
      <c r="F290" s="91"/>
      <c r="G290" s="90"/>
      <c r="H290" s="90"/>
      <c r="I290" s="90"/>
      <c r="J290" s="90"/>
      <c r="K290" s="90"/>
      <c r="L290" s="90"/>
      <c r="M290" s="90"/>
      <c r="N290" s="90"/>
      <c r="O290" s="90"/>
      <c r="P290" s="90"/>
      <c r="Q290" s="90"/>
      <c r="R290" s="90"/>
      <c r="S290" s="90"/>
      <c r="T290" s="90"/>
      <c r="U290" s="90"/>
      <c r="V290" s="90"/>
      <c r="W290" s="90"/>
      <c r="X290" s="90"/>
      <c r="Y290" s="90"/>
      <c r="Z290" s="90"/>
      <c r="AA290" s="114"/>
    </row>
    <row r="291" spans="1:27" ht="15.75" customHeight="1">
      <c r="A291" s="90"/>
      <c r="B291" s="90"/>
      <c r="C291" s="91"/>
      <c r="D291" s="91"/>
      <c r="E291" s="91"/>
      <c r="F291" s="91"/>
      <c r="G291" s="90"/>
      <c r="H291" s="90"/>
      <c r="I291" s="90"/>
      <c r="J291" s="90"/>
      <c r="K291" s="90"/>
      <c r="L291" s="90"/>
      <c r="M291" s="90"/>
      <c r="N291" s="90"/>
      <c r="O291" s="90"/>
      <c r="P291" s="90"/>
      <c r="Q291" s="90"/>
      <c r="R291" s="90"/>
      <c r="S291" s="90"/>
      <c r="T291" s="90"/>
      <c r="U291" s="90"/>
      <c r="V291" s="90"/>
      <c r="W291" s="90"/>
      <c r="X291" s="90"/>
      <c r="Y291" s="90"/>
      <c r="Z291" s="90"/>
      <c r="AA291" s="114"/>
    </row>
    <row r="292" spans="1:27" ht="15.75" customHeight="1">
      <c r="A292" s="90"/>
      <c r="B292" s="90"/>
      <c r="C292" s="91"/>
      <c r="D292" s="91"/>
      <c r="E292" s="91"/>
      <c r="F292" s="91"/>
      <c r="G292" s="90"/>
      <c r="H292" s="90"/>
      <c r="I292" s="90"/>
      <c r="J292" s="90"/>
      <c r="K292" s="90"/>
      <c r="L292" s="90"/>
      <c r="M292" s="90"/>
      <c r="N292" s="90"/>
      <c r="O292" s="90"/>
      <c r="P292" s="90"/>
      <c r="Q292" s="90"/>
      <c r="R292" s="90"/>
      <c r="S292" s="90"/>
      <c r="T292" s="90"/>
      <c r="U292" s="90"/>
      <c r="V292" s="90"/>
      <c r="W292" s="90"/>
      <c r="X292" s="90"/>
      <c r="Y292" s="90"/>
      <c r="Z292" s="90"/>
      <c r="AA292" s="114"/>
    </row>
    <row r="293" spans="1:27" ht="15.75" customHeight="1">
      <c r="A293" s="90"/>
      <c r="B293" s="90"/>
      <c r="C293" s="91"/>
      <c r="D293" s="91"/>
      <c r="E293" s="91"/>
      <c r="F293" s="91"/>
      <c r="G293" s="90"/>
      <c r="H293" s="90"/>
      <c r="I293" s="90"/>
      <c r="J293" s="90"/>
      <c r="K293" s="90"/>
      <c r="L293" s="90"/>
      <c r="M293" s="90"/>
      <c r="N293" s="90"/>
      <c r="O293" s="90"/>
      <c r="P293" s="90"/>
      <c r="Q293" s="90"/>
      <c r="R293" s="90"/>
      <c r="S293" s="90"/>
      <c r="T293" s="90"/>
      <c r="U293" s="90"/>
      <c r="V293" s="90"/>
      <c r="W293" s="90"/>
      <c r="X293" s="90"/>
      <c r="Y293" s="90"/>
      <c r="Z293" s="90"/>
      <c r="AA293" s="114"/>
    </row>
    <row r="294" spans="1:27" ht="15.75" customHeight="1">
      <c r="A294" s="90"/>
      <c r="B294" s="90"/>
      <c r="C294" s="91"/>
      <c r="D294" s="91"/>
      <c r="E294" s="91"/>
      <c r="F294" s="91"/>
      <c r="G294" s="90"/>
      <c r="H294" s="90"/>
      <c r="I294" s="90"/>
      <c r="J294" s="90"/>
      <c r="K294" s="90"/>
      <c r="L294" s="90"/>
      <c r="M294" s="90"/>
      <c r="N294" s="90"/>
      <c r="O294" s="90"/>
      <c r="P294" s="90"/>
      <c r="Q294" s="90"/>
      <c r="R294" s="90"/>
      <c r="S294" s="90"/>
      <c r="T294" s="90"/>
      <c r="U294" s="90"/>
      <c r="V294" s="90"/>
      <c r="W294" s="90"/>
      <c r="X294" s="90"/>
      <c r="Y294" s="90"/>
      <c r="Z294" s="90"/>
      <c r="AA294" s="114"/>
    </row>
    <row r="295" spans="1:27" ht="15.75" customHeight="1">
      <c r="A295" s="90"/>
      <c r="B295" s="90"/>
      <c r="C295" s="91"/>
      <c r="D295" s="91"/>
      <c r="E295" s="91"/>
      <c r="F295" s="91"/>
      <c r="G295" s="90"/>
      <c r="H295" s="90"/>
      <c r="I295" s="90"/>
      <c r="J295" s="90"/>
      <c r="K295" s="90"/>
      <c r="L295" s="90"/>
      <c r="M295" s="90"/>
      <c r="N295" s="90"/>
      <c r="O295" s="90"/>
      <c r="P295" s="90"/>
      <c r="Q295" s="90"/>
      <c r="R295" s="90"/>
      <c r="S295" s="90"/>
      <c r="T295" s="90"/>
      <c r="U295" s="90"/>
      <c r="V295" s="90"/>
      <c r="W295" s="90"/>
      <c r="X295" s="90"/>
      <c r="Y295" s="90"/>
      <c r="Z295" s="90"/>
      <c r="AA295" s="114"/>
    </row>
    <row r="296" spans="1:27" ht="15.75" customHeight="1">
      <c r="A296" s="90"/>
      <c r="B296" s="90"/>
      <c r="C296" s="91"/>
      <c r="D296" s="91"/>
      <c r="E296" s="91"/>
      <c r="F296" s="91"/>
      <c r="G296" s="90"/>
      <c r="H296" s="90"/>
      <c r="I296" s="90"/>
      <c r="J296" s="90"/>
      <c r="K296" s="90"/>
      <c r="L296" s="90"/>
      <c r="M296" s="90"/>
      <c r="N296" s="90"/>
      <c r="O296" s="90"/>
      <c r="P296" s="90"/>
      <c r="Q296" s="90"/>
      <c r="R296" s="90"/>
      <c r="S296" s="90"/>
      <c r="T296" s="90"/>
      <c r="U296" s="90"/>
      <c r="V296" s="90"/>
      <c r="W296" s="90"/>
      <c r="X296" s="90"/>
      <c r="Y296" s="90"/>
      <c r="Z296" s="90"/>
      <c r="AA296" s="114"/>
    </row>
    <row r="297" spans="1:27" ht="15.75" customHeight="1">
      <c r="A297" s="90"/>
      <c r="B297" s="90"/>
      <c r="C297" s="91"/>
      <c r="D297" s="91"/>
      <c r="E297" s="91"/>
      <c r="F297" s="91"/>
      <c r="G297" s="90"/>
      <c r="H297" s="90"/>
      <c r="I297" s="90"/>
      <c r="J297" s="90"/>
      <c r="K297" s="90"/>
      <c r="L297" s="90"/>
      <c r="M297" s="90"/>
      <c r="N297" s="90"/>
      <c r="O297" s="90"/>
      <c r="P297" s="90"/>
      <c r="Q297" s="90"/>
      <c r="R297" s="90"/>
      <c r="S297" s="90"/>
      <c r="T297" s="90"/>
      <c r="U297" s="90"/>
      <c r="V297" s="90"/>
      <c r="W297" s="90"/>
      <c r="X297" s="90"/>
      <c r="Y297" s="90"/>
      <c r="Z297" s="90"/>
      <c r="AA297" s="114"/>
    </row>
    <row r="298" spans="1:27" ht="15.75" customHeight="1">
      <c r="A298" s="90"/>
      <c r="B298" s="90"/>
      <c r="C298" s="91"/>
      <c r="D298" s="91"/>
      <c r="E298" s="91"/>
      <c r="F298" s="91"/>
      <c r="G298" s="90"/>
      <c r="H298" s="90"/>
      <c r="I298" s="90"/>
      <c r="J298" s="90"/>
      <c r="K298" s="90"/>
      <c r="L298" s="90"/>
      <c r="M298" s="90"/>
      <c r="N298" s="90"/>
      <c r="O298" s="90"/>
      <c r="P298" s="90"/>
      <c r="Q298" s="90"/>
      <c r="R298" s="90"/>
      <c r="S298" s="90"/>
      <c r="T298" s="90"/>
      <c r="U298" s="90"/>
      <c r="V298" s="90"/>
      <c r="W298" s="90"/>
      <c r="X298" s="90"/>
      <c r="Y298" s="90"/>
      <c r="Z298" s="90"/>
      <c r="AA298" s="114"/>
    </row>
    <row r="299" spans="1:27" ht="15.75" customHeight="1">
      <c r="A299" s="90"/>
      <c r="B299" s="90"/>
      <c r="C299" s="91"/>
      <c r="D299" s="91"/>
      <c r="E299" s="91"/>
      <c r="F299" s="91"/>
      <c r="G299" s="90"/>
      <c r="H299" s="90"/>
      <c r="I299" s="90"/>
      <c r="J299" s="90"/>
      <c r="K299" s="90"/>
      <c r="L299" s="90"/>
      <c r="M299" s="90"/>
      <c r="N299" s="90"/>
      <c r="O299" s="90"/>
      <c r="P299" s="90"/>
      <c r="Q299" s="90"/>
      <c r="R299" s="90"/>
      <c r="S299" s="90"/>
      <c r="T299" s="90"/>
      <c r="U299" s="90"/>
      <c r="V299" s="90"/>
      <c r="W299" s="90"/>
      <c r="X299" s="90"/>
      <c r="Y299" s="90"/>
      <c r="Z299" s="90"/>
      <c r="AA299" s="114"/>
    </row>
    <row r="300" spans="1:27" ht="15.75" customHeight="1">
      <c r="A300" s="90"/>
      <c r="B300" s="90"/>
      <c r="C300" s="91"/>
      <c r="D300" s="91"/>
      <c r="E300" s="91"/>
      <c r="F300" s="91"/>
      <c r="G300" s="90"/>
      <c r="H300" s="90"/>
      <c r="I300" s="90"/>
      <c r="J300" s="90"/>
      <c r="K300" s="90"/>
      <c r="L300" s="90"/>
      <c r="M300" s="90"/>
      <c r="N300" s="90"/>
      <c r="O300" s="90"/>
      <c r="P300" s="90"/>
      <c r="Q300" s="90"/>
      <c r="R300" s="90"/>
      <c r="S300" s="90"/>
      <c r="T300" s="90"/>
      <c r="U300" s="90"/>
      <c r="V300" s="90"/>
      <c r="W300" s="90"/>
      <c r="X300" s="90"/>
      <c r="Y300" s="90"/>
      <c r="Z300" s="90"/>
      <c r="AA300" s="114"/>
    </row>
    <row r="301" spans="1:27" ht="15.75" customHeight="1">
      <c r="A301" s="90"/>
      <c r="B301" s="90"/>
      <c r="C301" s="91"/>
      <c r="D301" s="91"/>
      <c r="E301" s="91"/>
      <c r="F301" s="91"/>
      <c r="G301" s="90"/>
      <c r="H301" s="90"/>
      <c r="I301" s="90"/>
      <c r="J301" s="90"/>
      <c r="K301" s="90"/>
      <c r="L301" s="90"/>
      <c r="M301" s="90"/>
      <c r="N301" s="90"/>
      <c r="O301" s="90"/>
      <c r="P301" s="90"/>
      <c r="Q301" s="90"/>
      <c r="R301" s="90"/>
      <c r="S301" s="90"/>
      <c r="T301" s="90"/>
      <c r="U301" s="90"/>
      <c r="V301" s="90"/>
      <c r="W301" s="90"/>
      <c r="X301" s="90"/>
      <c r="Y301" s="90"/>
      <c r="Z301" s="90"/>
      <c r="AA301" s="114"/>
    </row>
    <row r="302" spans="1:27" ht="15.75" customHeight="1">
      <c r="A302" s="90"/>
      <c r="B302" s="90"/>
      <c r="C302" s="91"/>
      <c r="D302" s="91"/>
      <c r="E302" s="91"/>
      <c r="F302" s="91"/>
      <c r="G302" s="90"/>
      <c r="H302" s="90"/>
      <c r="I302" s="90"/>
      <c r="J302" s="90"/>
      <c r="K302" s="90"/>
      <c r="L302" s="90"/>
      <c r="M302" s="90"/>
      <c r="N302" s="90"/>
      <c r="O302" s="90"/>
      <c r="P302" s="90"/>
      <c r="Q302" s="90"/>
      <c r="R302" s="90"/>
      <c r="S302" s="90"/>
      <c r="T302" s="90"/>
      <c r="U302" s="90"/>
      <c r="V302" s="90"/>
      <c r="W302" s="90"/>
      <c r="X302" s="90"/>
      <c r="Y302" s="90"/>
      <c r="Z302" s="90"/>
      <c r="AA302" s="114"/>
    </row>
    <row r="303" spans="1:27" ht="15.75" customHeight="1">
      <c r="A303" s="90"/>
      <c r="B303" s="90"/>
      <c r="C303" s="91"/>
      <c r="D303" s="91"/>
      <c r="E303" s="91"/>
      <c r="F303" s="91"/>
      <c r="G303" s="90"/>
      <c r="H303" s="90"/>
      <c r="I303" s="90"/>
      <c r="J303" s="90"/>
      <c r="K303" s="90"/>
      <c r="L303" s="90"/>
      <c r="M303" s="90"/>
      <c r="N303" s="90"/>
      <c r="O303" s="90"/>
      <c r="P303" s="90"/>
      <c r="Q303" s="90"/>
      <c r="R303" s="90"/>
      <c r="S303" s="90"/>
      <c r="T303" s="90"/>
      <c r="U303" s="90"/>
      <c r="V303" s="90"/>
      <c r="W303" s="90"/>
      <c r="X303" s="90"/>
      <c r="Y303" s="90"/>
      <c r="Z303" s="90"/>
      <c r="AA303" s="114"/>
    </row>
    <row r="304" spans="1:27" ht="15.75" customHeight="1">
      <c r="A304" s="90"/>
      <c r="B304" s="90"/>
      <c r="C304" s="91"/>
      <c r="D304" s="91"/>
      <c r="E304" s="91"/>
      <c r="F304" s="91"/>
      <c r="G304" s="90"/>
      <c r="H304" s="90"/>
      <c r="I304" s="90"/>
      <c r="J304" s="90"/>
      <c r="K304" s="90"/>
      <c r="L304" s="90"/>
      <c r="M304" s="90"/>
      <c r="N304" s="90"/>
      <c r="O304" s="90"/>
      <c r="P304" s="90"/>
      <c r="Q304" s="90"/>
      <c r="R304" s="90"/>
      <c r="S304" s="90"/>
      <c r="T304" s="90"/>
      <c r="U304" s="90"/>
      <c r="V304" s="90"/>
      <c r="W304" s="90"/>
      <c r="X304" s="90"/>
      <c r="Y304" s="90"/>
      <c r="Z304" s="90"/>
      <c r="AA304" s="114"/>
    </row>
    <row r="305" spans="1:27" ht="15.75" customHeight="1">
      <c r="A305" s="90"/>
      <c r="B305" s="90"/>
      <c r="C305" s="91"/>
      <c r="D305" s="91"/>
      <c r="E305" s="91"/>
      <c r="F305" s="91"/>
      <c r="G305" s="90"/>
      <c r="H305" s="90"/>
      <c r="I305" s="90"/>
      <c r="J305" s="90"/>
      <c r="K305" s="90"/>
      <c r="L305" s="90"/>
      <c r="M305" s="90"/>
      <c r="N305" s="90"/>
      <c r="O305" s="90"/>
      <c r="P305" s="90"/>
      <c r="Q305" s="90"/>
      <c r="R305" s="90"/>
      <c r="S305" s="90"/>
      <c r="T305" s="90"/>
      <c r="U305" s="90"/>
      <c r="V305" s="90"/>
      <c r="W305" s="90"/>
      <c r="X305" s="90"/>
      <c r="Y305" s="90"/>
      <c r="Z305" s="90"/>
      <c r="AA305" s="114"/>
    </row>
    <row r="306" spans="1:27" ht="15.75" customHeight="1">
      <c r="A306" s="90"/>
      <c r="B306" s="90"/>
      <c r="C306" s="91"/>
      <c r="D306" s="91"/>
      <c r="E306" s="91"/>
      <c r="F306" s="91"/>
      <c r="G306" s="90"/>
      <c r="H306" s="90"/>
      <c r="I306" s="90"/>
      <c r="J306" s="90"/>
      <c r="K306" s="90"/>
      <c r="L306" s="90"/>
      <c r="M306" s="90"/>
      <c r="N306" s="90"/>
      <c r="O306" s="90"/>
      <c r="P306" s="90"/>
      <c r="Q306" s="90"/>
      <c r="R306" s="90"/>
      <c r="S306" s="90"/>
      <c r="T306" s="90"/>
      <c r="U306" s="90"/>
      <c r="V306" s="90"/>
      <c r="W306" s="90"/>
      <c r="X306" s="90"/>
      <c r="Y306" s="90"/>
      <c r="Z306" s="90"/>
      <c r="AA306" s="114"/>
    </row>
    <row r="307" spans="1:27" ht="15.75" customHeight="1">
      <c r="A307" s="90"/>
      <c r="B307" s="90"/>
      <c r="C307" s="91"/>
      <c r="D307" s="91"/>
      <c r="E307" s="91"/>
      <c r="F307" s="91"/>
      <c r="G307" s="90"/>
      <c r="H307" s="90"/>
      <c r="I307" s="90"/>
      <c r="J307" s="90"/>
      <c r="K307" s="90"/>
      <c r="L307" s="90"/>
      <c r="M307" s="90"/>
      <c r="N307" s="90"/>
      <c r="O307" s="90"/>
      <c r="P307" s="90"/>
      <c r="Q307" s="90"/>
      <c r="R307" s="90"/>
      <c r="S307" s="90"/>
      <c r="T307" s="90"/>
      <c r="U307" s="90"/>
      <c r="V307" s="90"/>
      <c r="W307" s="90"/>
      <c r="X307" s="90"/>
      <c r="Y307" s="90"/>
      <c r="Z307" s="90"/>
      <c r="AA307" s="114"/>
    </row>
    <row r="308" spans="1:27" ht="15.75" customHeight="1">
      <c r="A308" s="90"/>
      <c r="B308" s="90"/>
      <c r="C308" s="91"/>
      <c r="D308" s="91"/>
      <c r="E308" s="91"/>
      <c r="F308" s="91"/>
      <c r="G308" s="90"/>
      <c r="H308" s="90"/>
      <c r="I308" s="90"/>
      <c r="J308" s="90"/>
      <c r="K308" s="90"/>
      <c r="L308" s="90"/>
      <c r="M308" s="90"/>
      <c r="N308" s="90"/>
      <c r="O308" s="90"/>
      <c r="P308" s="90"/>
      <c r="Q308" s="90"/>
      <c r="R308" s="90"/>
      <c r="S308" s="90"/>
      <c r="T308" s="90"/>
      <c r="U308" s="90"/>
      <c r="V308" s="90"/>
      <c r="W308" s="90"/>
      <c r="X308" s="90"/>
      <c r="Y308" s="90"/>
      <c r="Z308" s="90"/>
      <c r="AA308" s="114"/>
    </row>
    <row r="309" spans="1:27" ht="15.75" customHeight="1">
      <c r="A309" s="90"/>
      <c r="B309" s="90"/>
      <c r="C309" s="91"/>
      <c r="D309" s="91"/>
      <c r="E309" s="91"/>
      <c r="F309" s="91"/>
      <c r="G309" s="90"/>
      <c r="H309" s="90"/>
      <c r="I309" s="90"/>
      <c r="J309" s="90"/>
      <c r="K309" s="90"/>
      <c r="L309" s="90"/>
      <c r="M309" s="90"/>
      <c r="N309" s="90"/>
      <c r="O309" s="90"/>
      <c r="P309" s="90"/>
      <c r="Q309" s="90"/>
      <c r="R309" s="90"/>
      <c r="S309" s="90"/>
      <c r="T309" s="90"/>
      <c r="U309" s="90"/>
      <c r="V309" s="90"/>
      <c r="W309" s="90"/>
      <c r="X309" s="90"/>
      <c r="Y309" s="90"/>
      <c r="Z309" s="90"/>
      <c r="AA309" s="114"/>
    </row>
    <row r="310" spans="1:27" ht="15.75" customHeight="1">
      <c r="A310" s="90"/>
      <c r="B310" s="90"/>
      <c r="C310" s="91"/>
      <c r="D310" s="91"/>
      <c r="E310" s="91"/>
      <c r="F310" s="91"/>
      <c r="G310" s="90"/>
      <c r="H310" s="90"/>
      <c r="I310" s="90"/>
      <c r="J310" s="90"/>
      <c r="K310" s="90"/>
      <c r="L310" s="90"/>
      <c r="M310" s="90"/>
      <c r="N310" s="90"/>
      <c r="O310" s="90"/>
      <c r="P310" s="90"/>
      <c r="Q310" s="90"/>
      <c r="R310" s="90"/>
      <c r="S310" s="90"/>
      <c r="T310" s="90"/>
      <c r="U310" s="90"/>
      <c r="V310" s="90"/>
      <c r="W310" s="90"/>
      <c r="X310" s="90"/>
      <c r="Y310" s="90"/>
      <c r="Z310" s="90"/>
      <c r="AA310" s="114"/>
    </row>
    <row r="311" spans="1:27" ht="15.75" customHeight="1">
      <c r="A311" s="90"/>
      <c r="B311" s="90"/>
      <c r="C311" s="91"/>
      <c r="D311" s="91"/>
      <c r="E311" s="91"/>
      <c r="F311" s="91"/>
      <c r="G311" s="90"/>
      <c r="H311" s="90"/>
      <c r="I311" s="90"/>
      <c r="J311" s="90"/>
      <c r="K311" s="90"/>
      <c r="L311" s="90"/>
      <c r="M311" s="90"/>
      <c r="N311" s="90"/>
      <c r="O311" s="90"/>
      <c r="P311" s="90"/>
      <c r="Q311" s="90"/>
      <c r="R311" s="90"/>
      <c r="S311" s="90"/>
      <c r="T311" s="90"/>
      <c r="U311" s="90"/>
      <c r="V311" s="90"/>
      <c r="W311" s="90"/>
      <c r="X311" s="90"/>
      <c r="Y311" s="90"/>
      <c r="Z311" s="90"/>
      <c r="AA311" s="114"/>
    </row>
    <row r="312" spans="1:27" ht="15.75" customHeight="1">
      <c r="A312" s="90"/>
      <c r="B312" s="90"/>
      <c r="C312" s="91"/>
      <c r="D312" s="91"/>
      <c r="E312" s="91"/>
      <c r="F312" s="91"/>
      <c r="G312" s="90"/>
      <c r="H312" s="90"/>
      <c r="I312" s="90"/>
      <c r="J312" s="90"/>
      <c r="K312" s="90"/>
      <c r="L312" s="90"/>
      <c r="M312" s="90"/>
      <c r="N312" s="90"/>
      <c r="O312" s="90"/>
      <c r="P312" s="90"/>
      <c r="Q312" s="90"/>
      <c r="R312" s="90"/>
      <c r="S312" s="90"/>
      <c r="T312" s="90"/>
      <c r="U312" s="90"/>
      <c r="V312" s="90"/>
      <c r="W312" s="90"/>
      <c r="X312" s="90"/>
      <c r="Y312" s="90"/>
      <c r="Z312" s="90"/>
      <c r="AA312" s="114"/>
    </row>
    <row r="313" spans="1:27" ht="15.75" customHeight="1">
      <c r="A313" s="90"/>
      <c r="B313" s="90"/>
      <c r="C313" s="91"/>
      <c r="D313" s="91"/>
      <c r="E313" s="91"/>
      <c r="F313" s="91"/>
      <c r="G313" s="90"/>
      <c r="H313" s="90"/>
      <c r="I313" s="90"/>
      <c r="J313" s="90"/>
      <c r="K313" s="90"/>
      <c r="L313" s="90"/>
      <c r="M313" s="90"/>
      <c r="N313" s="90"/>
      <c r="O313" s="90"/>
      <c r="P313" s="90"/>
      <c r="Q313" s="90"/>
      <c r="R313" s="90"/>
      <c r="S313" s="90"/>
      <c r="T313" s="90"/>
      <c r="U313" s="90"/>
      <c r="V313" s="90"/>
      <c r="W313" s="90"/>
      <c r="X313" s="90"/>
      <c r="Y313" s="90"/>
      <c r="Z313" s="90"/>
      <c r="AA313" s="114"/>
    </row>
    <row r="314" spans="1:27" ht="15.75" customHeight="1">
      <c r="A314" s="90"/>
      <c r="B314" s="90"/>
      <c r="C314" s="91"/>
      <c r="D314" s="91"/>
      <c r="E314" s="91"/>
      <c r="F314" s="91"/>
      <c r="G314" s="90"/>
      <c r="H314" s="90"/>
      <c r="I314" s="90"/>
      <c r="J314" s="90"/>
      <c r="K314" s="90"/>
      <c r="L314" s="90"/>
      <c r="M314" s="90"/>
      <c r="N314" s="90"/>
      <c r="O314" s="90"/>
      <c r="P314" s="90"/>
      <c r="Q314" s="90"/>
      <c r="R314" s="90"/>
      <c r="S314" s="90"/>
      <c r="T314" s="90"/>
      <c r="U314" s="90"/>
      <c r="V314" s="90"/>
      <c r="W314" s="90"/>
      <c r="X314" s="90"/>
      <c r="Y314" s="90"/>
      <c r="Z314" s="90"/>
      <c r="AA314" s="114"/>
    </row>
    <row r="315" spans="1:27" ht="15.75" customHeight="1">
      <c r="A315" s="90"/>
      <c r="B315" s="90"/>
      <c r="C315" s="91"/>
      <c r="D315" s="91"/>
      <c r="E315" s="91"/>
      <c r="F315" s="91"/>
      <c r="G315" s="90"/>
      <c r="H315" s="90"/>
      <c r="I315" s="90"/>
      <c r="J315" s="90"/>
      <c r="K315" s="90"/>
      <c r="L315" s="90"/>
      <c r="M315" s="90"/>
      <c r="N315" s="90"/>
      <c r="O315" s="90"/>
      <c r="P315" s="90"/>
      <c r="Q315" s="90"/>
      <c r="R315" s="90"/>
      <c r="S315" s="90"/>
      <c r="T315" s="90"/>
      <c r="U315" s="90"/>
      <c r="V315" s="90"/>
      <c r="W315" s="90"/>
      <c r="X315" s="90"/>
      <c r="Y315" s="90"/>
      <c r="Z315" s="90"/>
      <c r="AA315" s="114"/>
    </row>
    <row r="316" spans="1:27" ht="15.75" customHeight="1">
      <c r="A316" s="90"/>
      <c r="B316" s="90"/>
      <c r="C316" s="91"/>
      <c r="D316" s="91"/>
      <c r="E316" s="91"/>
      <c r="F316" s="91"/>
      <c r="G316" s="90"/>
      <c r="H316" s="90"/>
      <c r="I316" s="90"/>
      <c r="J316" s="90"/>
      <c r="K316" s="90"/>
      <c r="L316" s="90"/>
      <c r="M316" s="90"/>
      <c r="N316" s="90"/>
      <c r="O316" s="90"/>
      <c r="P316" s="90"/>
      <c r="Q316" s="90"/>
      <c r="R316" s="90"/>
      <c r="S316" s="90"/>
      <c r="T316" s="90"/>
      <c r="U316" s="90"/>
      <c r="V316" s="90"/>
      <c r="W316" s="90"/>
      <c r="X316" s="90"/>
      <c r="Y316" s="90"/>
      <c r="Z316" s="90"/>
      <c r="AA316" s="114"/>
    </row>
    <row r="317" spans="1:27" ht="15.75" customHeight="1">
      <c r="A317" s="90"/>
      <c r="B317" s="90"/>
      <c r="C317" s="91"/>
      <c r="D317" s="91"/>
      <c r="E317" s="91"/>
      <c r="F317" s="91"/>
      <c r="G317" s="90"/>
      <c r="H317" s="90"/>
      <c r="I317" s="90"/>
      <c r="J317" s="90"/>
      <c r="K317" s="90"/>
      <c r="L317" s="90"/>
      <c r="M317" s="90"/>
      <c r="N317" s="90"/>
      <c r="O317" s="90"/>
      <c r="P317" s="90"/>
      <c r="Q317" s="90"/>
      <c r="R317" s="90"/>
      <c r="S317" s="90"/>
      <c r="T317" s="90"/>
      <c r="U317" s="90"/>
      <c r="V317" s="90"/>
      <c r="W317" s="90"/>
      <c r="X317" s="90"/>
      <c r="Y317" s="90"/>
      <c r="Z317" s="90"/>
      <c r="AA317" s="114"/>
    </row>
    <row r="318" spans="1:27" ht="15.75" customHeight="1">
      <c r="A318" s="90"/>
      <c r="B318" s="90"/>
      <c r="C318" s="91"/>
      <c r="D318" s="91"/>
      <c r="E318" s="91"/>
      <c r="F318" s="91"/>
      <c r="G318" s="90"/>
      <c r="H318" s="90"/>
      <c r="I318" s="90"/>
      <c r="J318" s="90"/>
      <c r="K318" s="90"/>
      <c r="L318" s="90"/>
      <c r="M318" s="90"/>
      <c r="N318" s="90"/>
      <c r="O318" s="90"/>
      <c r="P318" s="90"/>
      <c r="Q318" s="90"/>
      <c r="R318" s="90"/>
      <c r="S318" s="90"/>
      <c r="T318" s="90"/>
      <c r="U318" s="90"/>
      <c r="V318" s="90"/>
      <c r="W318" s="90"/>
      <c r="X318" s="90"/>
      <c r="Y318" s="90"/>
      <c r="Z318" s="90"/>
      <c r="AA318" s="114"/>
    </row>
    <row r="319" spans="1:27" ht="15.75" customHeight="1">
      <c r="A319" s="90"/>
      <c r="B319" s="90"/>
      <c r="C319" s="91"/>
      <c r="D319" s="91"/>
      <c r="E319" s="91"/>
      <c r="F319" s="91"/>
      <c r="G319" s="90"/>
      <c r="H319" s="90"/>
      <c r="I319" s="90"/>
      <c r="J319" s="90"/>
      <c r="K319" s="90"/>
      <c r="L319" s="90"/>
      <c r="M319" s="90"/>
      <c r="N319" s="90"/>
      <c r="O319" s="90"/>
      <c r="P319" s="90"/>
      <c r="Q319" s="90"/>
      <c r="R319" s="90"/>
      <c r="S319" s="90"/>
      <c r="T319" s="90"/>
      <c r="U319" s="90"/>
      <c r="V319" s="90"/>
      <c r="W319" s="90"/>
      <c r="X319" s="90"/>
      <c r="Y319" s="90"/>
      <c r="Z319" s="90"/>
      <c r="AA319" s="114"/>
    </row>
    <row r="320" spans="1:27" ht="15.75" customHeight="1">
      <c r="A320" s="90"/>
      <c r="B320" s="90"/>
      <c r="C320" s="91"/>
      <c r="D320" s="91"/>
      <c r="E320" s="91"/>
      <c r="F320" s="91"/>
      <c r="G320" s="90"/>
      <c r="H320" s="90"/>
      <c r="I320" s="90"/>
      <c r="J320" s="90"/>
      <c r="K320" s="90"/>
      <c r="L320" s="90"/>
      <c r="M320" s="90"/>
      <c r="N320" s="90"/>
      <c r="O320" s="90"/>
      <c r="P320" s="90"/>
      <c r="Q320" s="90"/>
      <c r="R320" s="90"/>
      <c r="S320" s="90"/>
      <c r="T320" s="90"/>
      <c r="U320" s="90"/>
      <c r="V320" s="90"/>
      <c r="W320" s="90"/>
      <c r="X320" s="90"/>
      <c r="Y320" s="90"/>
      <c r="Z320" s="90"/>
      <c r="AA320" s="114"/>
    </row>
    <row r="321" spans="1:27" ht="15.75" customHeight="1">
      <c r="A321" s="90"/>
      <c r="B321" s="90"/>
      <c r="C321" s="91"/>
      <c r="D321" s="91"/>
      <c r="E321" s="91"/>
      <c r="F321" s="91"/>
      <c r="G321" s="90"/>
      <c r="H321" s="90"/>
      <c r="I321" s="90"/>
      <c r="J321" s="90"/>
      <c r="K321" s="90"/>
      <c r="L321" s="90"/>
      <c r="M321" s="90"/>
      <c r="N321" s="90"/>
      <c r="O321" s="90"/>
      <c r="P321" s="90"/>
      <c r="Q321" s="90"/>
      <c r="R321" s="90"/>
      <c r="S321" s="90"/>
      <c r="T321" s="90"/>
      <c r="U321" s="90"/>
      <c r="V321" s="90"/>
      <c r="W321" s="90"/>
      <c r="X321" s="90"/>
      <c r="Y321" s="90"/>
      <c r="Z321" s="90"/>
      <c r="AA321" s="114"/>
    </row>
    <row r="322" spans="1:27" ht="15.75" customHeight="1">
      <c r="A322" s="90"/>
      <c r="B322" s="90"/>
      <c r="C322" s="91"/>
      <c r="D322" s="91"/>
      <c r="E322" s="91"/>
      <c r="F322" s="91"/>
      <c r="G322" s="90"/>
      <c r="H322" s="90"/>
      <c r="I322" s="90"/>
      <c r="J322" s="90"/>
      <c r="K322" s="90"/>
      <c r="L322" s="90"/>
      <c r="M322" s="90"/>
      <c r="N322" s="90"/>
      <c r="O322" s="90"/>
      <c r="P322" s="90"/>
      <c r="Q322" s="90"/>
      <c r="R322" s="90"/>
      <c r="S322" s="90"/>
      <c r="T322" s="90"/>
      <c r="U322" s="90"/>
      <c r="V322" s="90"/>
      <c r="W322" s="90"/>
      <c r="X322" s="90"/>
      <c r="Y322" s="90"/>
      <c r="Z322" s="90"/>
      <c r="AA322" s="114"/>
    </row>
    <row r="323" spans="1:27" ht="15.75" customHeight="1">
      <c r="A323" s="90"/>
      <c r="B323" s="90"/>
      <c r="C323" s="91"/>
      <c r="D323" s="91"/>
      <c r="E323" s="91"/>
      <c r="F323" s="91"/>
      <c r="G323" s="90"/>
      <c r="H323" s="90"/>
      <c r="I323" s="90"/>
      <c r="J323" s="90"/>
      <c r="K323" s="90"/>
      <c r="L323" s="90"/>
      <c r="M323" s="90"/>
      <c r="N323" s="90"/>
      <c r="O323" s="90"/>
      <c r="P323" s="90"/>
      <c r="Q323" s="90"/>
      <c r="R323" s="90"/>
      <c r="S323" s="90"/>
      <c r="T323" s="90"/>
      <c r="U323" s="90"/>
      <c r="V323" s="90"/>
      <c r="W323" s="90"/>
      <c r="X323" s="90"/>
      <c r="Y323" s="90"/>
      <c r="Z323" s="90"/>
      <c r="AA323" s="114"/>
    </row>
    <row r="324" spans="1:27" ht="15.75" customHeight="1">
      <c r="A324" s="90"/>
      <c r="B324" s="90"/>
      <c r="C324" s="91"/>
      <c r="D324" s="91"/>
      <c r="E324" s="91"/>
      <c r="F324" s="91"/>
      <c r="G324" s="90"/>
      <c r="H324" s="90"/>
      <c r="I324" s="90"/>
      <c r="J324" s="90"/>
      <c r="K324" s="90"/>
      <c r="L324" s="90"/>
      <c r="M324" s="90"/>
      <c r="N324" s="90"/>
      <c r="O324" s="90"/>
      <c r="P324" s="90"/>
      <c r="Q324" s="90"/>
      <c r="R324" s="90"/>
      <c r="S324" s="90"/>
      <c r="T324" s="90"/>
      <c r="U324" s="90"/>
      <c r="V324" s="90"/>
      <c r="W324" s="90"/>
      <c r="X324" s="90"/>
      <c r="Y324" s="90"/>
      <c r="Z324" s="90"/>
      <c r="AA324" s="114"/>
    </row>
    <row r="325" spans="1:27" ht="15.75" customHeight="1">
      <c r="A325" s="90"/>
      <c r="B325" s="90"/>
      <c r="C325" s="91"/>
      <c r="D325" s="91"/>
      <c r="E325" s="91"/>
      <c r="F325" s="91"/>
      <c r="G325" s="90"/>
      <c r="H325" s="90"/>
      <c r="I325" s="90"/>
      <c r="J325" s="90"/>
      <c r="K325" s="90"/>
      <c r="L325" s="90"/>
      <c r="M325" s="90"/>
      <c r="N325" s="90"/>
      <c r="O325" s="90"/>
      <c r="P325" s="90"/>
      <c r="Q325" s="90"/>
      <c r="R325" s="90"/>
      <c r="S325" s="90"/>
      <c r="T325" s="90"/>
      <c r="U325" s="90"/>
      <c r="V325" s="90"/>
      <c r="W325" s="90"/>
      <c r="X325" s="90"/>
      <c r="Y325" s="90"/>
      <c r="Z325" s="90"/>
      <c r="AA325" s="114"/>
    </row>
    <row r="326" spans="1:27" ht="15.75" customHeight="1">
      <c r="A326" s="90"/>
      <c r="B326" s="90"/>
      <c r="C326" s="91"/>
      <c r="D326" s="91"/>
      <c r="E326" s="91"/>
      <c r="F326" s="91"/>
      <c r="G326" s="90"/>
      <c r="H326" s="90"/>
      <c r="I326" s="90"/>
      <c r="J326" s="90"/>
      <c r="K326" s="90"/>
      <c r="L326" s="90"/>
      <c r="M326" s="90"/>
      <c r="N326" s="90"/>
      <c r="O326" s="90"/>
      <c r="P326" s="90"/>
      <c r="Q326" s="90"/>
      <c r="R326" s="90"/>
      <c r="S326" s="90"/>
      <c r="T326" s="90"/>
      <c r="U326" s="90"/>
      <c r="V326" s="90"/>
      <c r="W326" s="90"/>
      <c r="X326" s="90"/>
      <c r="Y326" s="90"/>
      <c r="Z326" s="90"/>
      <c r="AA326" s="114"/>
    </row>
    <row r="327" spans="1:27" ht="15.75" customHeight="1">
      <c r="A327" s="90"/>
      <c r="B327" s="90"/>
      <c r="C327" s="91"/>
      <c r="D327" s="91"/>
      <c r="E327" s="91"/>
      <c r="F327" s="91"/>
      <c r="G327" s="90"/>
      <c r="H327" s="90"/>
      <c r="I327" s="90"/>
      <c r="J327" s="90"/>
      <c r="K327" s="90"/>
      <c r="L327" s="90"/>
      <c r="M327" s="90"/>
      <c r="N327" s="90"/>
      <c r="O327" s="90"/>
      <c r="P327" s="90"/>
      <c r="Q327" s="90"/>
      <c r="R327" s="90"/>
      <c r="S327" s="90"/>
      <c r="T327" s="90"/>
      <c r="U327" s="90"/>
      <c r="V327" s="90"/>
      <c r="W327" s="90"/>
      <c r="X327" s="90"/>
      <c r="Y327" s="90"/>
      <c r="Z327" s="90"/>
      <c r="AA327" s="114"/>
    </row>
    <row r="328" spans="1:27" ht="15.75" customHeight="1">
      <c r="A328" s="90"/>
      <c r="B328" s="90"/>
      <c r="C328" s="91"/>
      <c r="D328" s="91"/>
      <c r="E328" s="91"/>
      <c r="F328" s="91"/>
      <c r="G328" s="90"/>
      <c r="H328" s="90"/>
      <c r="I328" s="90"/>
      <c r="J328" s="90"/>
      <c r="K328" s="90"/>
      <c r="L328" s="90"/>
      <c r="M328" s="90"/>
      <c r="N328" s="90"/>
      <c r="O328" s="90"/>
      <c r="P328" s="90"/>
      <c r="Q328" s="90"/>
      <c r="R328" s="90"/>
      <c r="S328" s="90"/>
      <c r="T328" s="90"/>
      <c r="U328" s="90"/>
      <c r="V328" s="90"/>
      <c r="W328" s="90"/>
      <c r="X328" s="90"/>
      <c r="Y328" s="90"/>
      <c r="Z328" s="90"/>
      <c r="AA328" s="114"/>
    </row>
    <row r="329" spans="1:27" ht="15.75" customHeight="1">
      <c r="A329" s="90"/>
      <c r="B329" s="90"/>
      <c r="C329" s="91"/>
      <c r="D329" s="91"/>
      <c r="E329" s="91"/>
      <c r="F329" s="91"/>
      <c r="G329" s="90"/>
      <c r="H329" s="90"/>
      <c r="I329" s="90"/>
      <c r="J329" s="90"/>
      <c r="K329" s="90"/>
      <c r="L329" s="90"/>
      <c r="M329" s="90"/>
      <c r="N329" s="90"/>
      <c r="O329" s="90"/>
      <c r="P329" s="90"/>
      <c r="Q329" s="90"/>
      <c r="R329" s="90"/>
      <c r="S329" s="90"/>
      <c r="T329" s="90"/>
      <c r="U329" s="90"/>
      <c r="V329" s="90"/>
      <c r="W329" s="90"/>
      <c r="X329" s="90"/>
      <c r="Y329" s="90"/>
      <c r="Z329" s="90"/>
      <c r="AA329" s="114"/>
    </row>
    <row r="330" spans="1:27" ht="15.75" customHeight="1">
      <c r="A330" s="90"/>
      <c r="B330" s="90"/>
      <c r="C330" s="91"/>
      <c r="D330" s="91"/>
      <c r="E330" s="91"/>
      <c r="F330" s="91"/>
      <c r="G330" s="90"/>
      <c r="H330" s="90"/>
      <c r="I330" s="90"/>
      <c r="J330" s="90"/>
      <c r="K330" s="90"/>
      <c r="L330" s="90"/>
      <c r="M330" s="90"/>
      <c r="N330" s="90"/>
      <c r="O330" s="90"/>
      <c r="P330" s="90"/>
      <c r="Q330" s="90"/>
      <c r="R330" s="90"/>
      <c r="S330" s="90"/>
      <c r="T330" s="90"/>
      <c r="U330" s="90"/>
      <c r="V330" s="90"/>
      <c r="W330" s="90"/>
      <c r="X330" s="90"/>
      <c r="Y330" s="90"/>
      <c r="Z330" s="90"/>
      <c r="AA330" s="114"/>
    </row>
    <row r="331" spans="1:27" ht="15.75" customHeight="1">
      <c r="A331" s="90"/>
      <c r="B331" s="90"/>
      <c r="C331" s="91"/>
      <c r="D331" s="91"/>
      <c r="E331" s="91"/>
      <c r="F331" s="91"/>
      <c r="G331" s="90"/>
      <c r="H331" s="90"/>
      <c r="I331" s="90"/>
      <c r="J331" s="90"/>
      <c r="K331" s="90"/>
      <c r="L331" s="90"/>
      <c r="M331" s="90"/>
      <c r="N331" s="90"/>
      <c r="O331" s="90"/>
      <c r="P331" s="90"/>
      <c r="Q331" s="90"/>
      <c r="R331" s="90"/>
      <c r="S331" s="90"/>
      <c r="T331" s="90"/>
      <c r="U331" s="90"/>
      <c r="V331" s="90"/>
      <c r="W331" s="90"/>
      <c r="X331" s="90"/>
      <c r="Y331" s="90"/>
      <c r="Z331" s="90"/>
      <c r="AA331" s="114"/>
    </row>
    <row r="332" spans="1:27" ht="15.75" customHeight="1">
      <c r="A332" s="90"/>
      <c r="B332" s="90"/>
      <c r="C332" s="91"/>
      <c r="D332" s="91"/>
      <c r="E332" s="91"/>
      <c r="F332" s="91"/>
      <c r="G332" s="90"/>
      <c r="H332" s="90"/>
      <c r="I332" s="90"/>
      <c r="J332" s="90"/>
      <c r="K332" s="90"/>
      <c r="L332" s="90"/>
      <c r="M332" s="90"/>
      <c r="N332" s="90"/>
      <c r="O332" s="90"/>
      <c r="P332" s="90"/>
      <c r="Q332" s="90"/>
      <c r="R332" s="90"/>
      <c r="S332" s="90"/>
      <c r="T332" s="90"/>
      <c r="U332" s="90"/>
      <c r="V332" s="90"/>
      <c r="W332" s="90"/>
      <c r="X332" s="90"/>
      <c r="Y332" s="90"/>
      <c r="Z332" s="90"/>
      <c r="AA332" s="114"/>
    </row>
    <row r="333" spans="1:27" ht="15.75" customHeight="1">
      <c r="A333" s="90"/>
      <c r="B333" s="90"/>
      <c r="C333" s="91"/>
      <c r="D333" s="91"/>
      <c r="E333" s="91"/>
      <c r="F333" s="91"/>
      <c r="G333" s="90"/>
      <c r="H333" s="90"/>
      <c r="I333" s="90"/>
      <c r="J333" s="90"/>
      <c r="K333" s="90"/>
      <c r="L333" s="90"/>
      <c r="M333" s="90"/>
      <c r="N333" s="90"/>
      <c r="O333" s="90"/>
      <c r="P333" s="90"/>
      <c r="Q333" s="90"/>
      <c r="R333" s="90"/>
      <c r="S333" s="90"/>
      <c r="T333" s="90"/>
      <c r="U333" s="90"/>
      <c r="V333" s="90"/>
      <c r="W333" s="90"/>
      <c r="X333" s="90"/>
      <c r="Y333" s="90"/>
      <c r="Z333" s="90"/>
      <c r="AA333" s="114"/>
    </row>
    <row r="334" spans="1:27" ht="15.75" customHeight="1">
      <c r="A334" s="90"/>
      <c r="B334" s="90"/>
      <c r="C334" s="91"/>
      <c r="D334" s="91"/>
      <c r="E334" s="91"/>
      <c r="F334" s="91"/>
      <c r="G334" s="90"/>
      <c r="H334" s="90"/>
      <c r="I334" s="90"/>
      <c r="J334" s="90"/>
      <c r="K334" s="90"/>
      <c r="L334" s="90"/>
      <c r="M334" s="90"/>
      <c r="N334" s="90"/>
      <c r="O334" s="90"/>
      <c r="P334" s="90"/>
      <c r="Q334" s="90"/>
      <c r="R334" s="90"/>
      <c r="S334" s="90"/>
      <c r="T334" s="90"/>
      <c r="U334" s="90"/>
      <c r="V334" s="90"/>
      <c r="W334" s="90"/>
      <c r="X334" s="90"/>
      <c r="Y334" s="90"/>
      <c r="Z334" s="90"/>
      <c r="AA334" s="114"/>
    </row>
    <row r="335" spans="1:27" ht="15.75" customHeight="1">
      <c r="A335" s="90"/>
      <c r="B335" s="90"/>
      <c r="C335" s="91"/>
      <c r="D335" s="91"/>
      <c r="E335" s="91"/>
      <c r="F335" s="91"/>
      <c r="G335" s="90"/>
      <c r="H335" s="90"/>
      <c r="I335" s="90"/>
      <c r="J335" s="90"/>
      <c r="K335" s="90"/>
      <c r="L335" s="90"/>
      <c r="M335" s="90"/>
      <c r="N335" s="90"/>
      <c r="O335" s="90"/>
      <c r="P335" s="90"/>
      <c r="Q335" s="90"/>
      <c r="R335" s="90"/>
      <c r="S335" s="90"/>
      <c r="T335" s="90"/>
      <c r="U335" s="90"/>
      <c r="V335" s="90"/>
      <c r="W335" s="90"/>
      <c r="X335" s="90"/>
      <c r="Y335" s="90"/>
      <c r="Z335" s="90"/>
      <c r="AA335" s="114"/>
    </row>
    <row r="336" spans="1:27" ht="15.75" customHeight="1">
      <c r="A336" s="90"/>
      <c r="B336" s="90"/>
      <c r="C336" s="91"/>
      <c r="D336" s="91"/>
      <c r="E336" s="91"/>
      <c r="F336" s="91"/>
      <c r="G336" s="90"/>
      <c r="H336" s="90"/>
      <c r="I336" s="90"/>
      <c r="J336" s="90"/>
      <c r="K336" s="90"/>
      <c r="L336" s="90"/>
      <c r="M336" s="90"/>
      <c r="N336" s="90"/>
      <c r="O336" s="90"/>
      <c r="P336" s="90"/>
      <c r="Q336" s="90"/>
      <c r="R336" s="90"/>
      <c r="S336" s="90"/>
      <c r="T336" s="90"/>
      <c r="U336" s="90"/>
      <c r="V336" s="90"/>
      <c r="W336" s="90"/>
      <c r="X336" s="90"/>
      <c r="Y336" s="90"/>
      <c r="Z336" s="90"/>
      <c r="AA336" s="114"/>
    </row>
    <row r="337" spans="1:27" ht="15.75" customHeight="1">
      <c r="A337" s="90"/>
      <c r="B337" s="90"/>
      <c r="C337" s="91"/>
      <c r="D337" s="91"/>
      <c r="E337" s="91"/>
      <c r="F337" s="91"/>
      <c r="G337" s="90"/>
      <c r="H337" s="90"/>
      <c r="I337" s="90"/>
      <c r="J337" s="90"/>
      <c r="K337" s="90"/>
      <c r="L337" s="90"/>
      <c r="M337" s="90"/>
      <c r="N337" s="90"/>
      <c r="O337" s="90"/>
      <c r="P337" s="90"/>
      <c r="Q337" s="90"/>
      <c r="R337" s="90"/>
      <c r="S337" s="90"/>
      <c r="T337" s="90"/>
      <c r="U337" s="90"/>
      <c r="V337" s="90"/>
      <c r="W337" s="90"/>
      <c r="X337" s="90"/>
      <c r="Y337" s="90"/>
      <c r="Z337" s="90"/>
      <c r="AA337" s="114"/>
    </row>
    <row r="338" spans="1:27" ht="15.75" customHeight="1">
      <c r="A338" s="90"/>
      <c r="B338" s="90"/>
      <c r="C338" s="91"/>
      <c r="D338" s="91"/>
      <c r="E338" s="91"/>
      <c r="F338" s="91"/>
      <c r="G338" s="90"/>
      <c r="H338" s="90"/>
      <c r="I338" s="90"/>
      <c r="J338" s="90"/>
      <c r="K338" s="90"/>
      <c r="L338" s="90"/>
      <c r="M338" s="90"/>
      <c r="N338" s="90"/>
      <c r="O338" s="90"/>
      <c r="P338" s="90"/>
      <c r="Q338" s="90"/>
      <c r="R338" s="90"/>
      <c r="S338" s="90"/>
      <c r="T338" s="90"/>
      <c r="U338" s="90"/>
      <c r="V338" s="90"/>
      <c r="W338" s="90"/>
      <c r="X338" s="90"/>
      <c r="Y338" s="90"/>
      <c r="Z338" s="90"/>
      <c r="AA338" s="114"/>
    </row>
    <row r="339" spans="1:27" ht="15.75" customHeight="1">
      <c r="A339" s="90"/>
      <c r="B339" s="90"/>
      <c r="C339" s="91"/>
      <c r="D339" s="91"/>
      <c r="E339" s="91"/>
      <c r="F339" s="91"/>
      <c r="G339" s="90"/>
      <c r="H339" s="90"/>
      <c r="I339" s="90"/>
      <c r="J339" s="90"/>
      <c r="K339" s="90"/>
      <c r="L339" s="90"/>
      <c r="M339" s="90"/>
      <c r="N339" s="90"/>
      <c r="O339" s="90"/>
      <c r="P339" s="90"/>
      <c r="Q339" s="90"/>
      <c r="R339" s="90"/>
      <c r="S339" s="90"/>
      <c r="T339" s="90"/>
      <c r="U339" s="90"/>
      <c r="V339" s="90"/>
      <c r="W339" s="90"/>
      <c r="X339" s="90"/>
      <c r="Y339" s="90"/>
      <c r="Z339" s="90"/>
      <c r="AA339" s="114"/>
    </row>
    <row r="340" spans="1:27" ht="15.75" customHeight="1">
      <c r="A340" s="90"/>
      <c r="B340" s="90"/>
      <c r="C340" s="91"/>
      <c r="D340" s="91"/>
      <c r="E340" s="91"/>
      <c r="F340" s="91"/>
      <c r="G340" s="90"/>
      <c r="H340" s="90"/>
      <c r="I340" s="90"/>
      <c r="J340" s="90"/>
      <c r="K340" s="90"/>
      <c r="L340" s="90"/>
      <c r="M340" s="90"/>
      <c r="N340" s="90"/>
      <c r="O340" s="90"/>
      <c r="P340" s="90"/>
      <c r="Q340" s="90"/>
      <c r="R340" s="90"/>
      <c r="S340" s="90"/>
      <c r="T340" s="90"/>
      <c r="U340" s="90"/>
      <c r="V340" s="90"/>
      <c r="W340" s="90"/>
      <c r="X340" s="90"/>
      <c r="Y340" s="90"/>
      <c r="Z340" s="90"/>
      <c r="AA340" s="114"/>
    </row>
    <row r="341" spans="1:27" ht="15.75" customHeight="1">
      <c r="A341" s="90"/>
      <c r="B341" s="90"/>
      <c r="C341" s="91"/>
      <c r="D341" s="91"/>
      <c r="E341" s="91"/>
      <c r="F341" s="91"/>
      <c r="G341" s="90"/>
      <c r="H341" s="90"/>
      <c r="I341" s="90"/>
      <c r="J341" s="90"/>
      <c r="K341" s="90"/>
      <c r="L341" s="90"/>
      <c r="M341" s="90"/>
      <c r="N341" s="90"/>
      <c r="O341" s="90"/>
      <c r="P341" s="90"/>
      <c r="Q341" s="90"/>
      <c r="R341" s="90"/>
      <c r="S341" s="90"/>
      <c r="T341" s="90"/>
      <c r="U341" s="90"/>
      <c r="V341" s="90"/>
      <c r="W341" s="90"/>
      <c r="X341" s="90"/>
      <c r="Y341" s="90"/>
      <c r="Z341" s="90"/>
      <c r="AA341" s="114"/>
    </row>
    <row r="342" spans="1:27" ht="15.75" customHeight="1">
      <c r="A342" s="90"/>
      <c r="B342" s="90"/>
      <c r="C342" s="91"/>
      <c r="D342" s="91"/>
      <c r="E342" s="91"/>
      <c r="F342" s="91"/>
      <c r="G342" s="90"/>
      <c r="H342" s="90"/>
      <c r="I342" s="90"/>
      <c r="J342" s="90"/>
      <c r="K342" s="90"/>
      <c r="L342" s="90"/>
      <c r="M342" s="90"/>
      <c r="N342" s="90"/>
      <c r="O342" s="90"/>
      <c r="P342" s="90"/>
      <c r="Q342" s="90"/>
      <c r="R342" s="90"/>
      <c r="S342" s="90"/>
      <c r="T342" s="90"/>
      <c r="U342" s="90"/>
      <c r="V342" s="90"/>
      <c r="W342" s="90"/>
      <c r="X342" s="90"/>
      <c r="Y342" s="90"/>
      <c r="Z342" s="90"/>
      <c r="AA342" s="114"/>
    </row>
    <row r="343" spans="1:27" ht="15.75" customHeight="1">
      <c r="A343" s="90"/>
      <c r="B343" s="90"/>
      <c r="C343" s="91"/>
      <c r="D343" s="91"/>
      <c r="E343" s="91"/>
      <c r="F343" s="91"/>
      <c r="G343" s="90"/>
      <c r="H343" s="90"/>
      <c r="I343" s="90"/>
      <c r="J343" s="90"/>
      <c r="K343" s="90"/>
      <c r="L343" s="90"/>
      <c r="M343" s="90"/>
      <c r="N343" s="90"/>
      <c r="O343" s="90"/>
      <c r="P343" s="90"/>
      <c r="Q343" s="90"/>
      <c r="R343" s="90"/>
      <c r="S343" s="90"/>
      <c r="T343" s="90"/>
      <c r="U343" s="90"/>
      <c r="V343" s="90"/>
      <c r="W343" s="90"/>
      <c r="X343" s="90"/>
      <c r="Y343" s="90"/>
      <c r="Z343" s="90"/>
      <c r="AA343" s="114"/>
    </row>
    <row r="344" spans="1:27" ht="15.75" customHeight="1">
      <c r="A344" s="90"/>
      <c r="B344" s="90"/>
      <c r="C344" s="91"/>
      <c r="D344" s="91"/>
      <c r="E344" s="91"/>
      <c r="F344" s="91"/>
      <c r="G344" s="90"/>
      <c r="H344" s="90"/>
      <c r="I344" s="90"/>
      <c r="J344" s="90"/>
      <c r="K344" s="90"/>
      <c r="L344" s="90"/>
      <c r="M344" s="90"/>
      <c r="N344" s="90"/>
      <c r="O344" s="90"/>
      <c r="P344" s="90"/>
      <c r="Q344" s="90"/>
      <c r="R344" s="90"/>
      <c r="S344" s="90"/>
      <c r="T344" s="90"/>
      <c r="U344" s="90"/>
      <c r="V344" s="90"/>
      <c r="W344" s="90"/>
      <c r="X344" s="90"/>
      <c r="Y344" s="90"/>
      <c r="Z344" s="90"/>
      <c r="AA344" s="114"/>
    </row>
    <row r="345" spans="1:27" ht="15.75" customHeight="1">
      <c r="A345" s="90"/>
      <c r="B345" s="90"/>
      <c r="C345" s="91"/>
      <c r="D345" s="91"/>
      <c r="E345" s="91"/>
      <c r="F345" s="91"/>
      <c r="G345" s="90"/>
      <c r="H345" s="90"/>
      <c r="I345" s="90"/>
      <c r="J345" s="90"/>
      <c r="K345" s="90"/>
      <c r="L345" s="90"/>
      <c r="M345" s="90"/>
      <c r="N345" s="90"/>
      <c r="O345" s="90"/>
      <c r="P345" s="90"/>
      <c r="Q345" s="90"/>
      <c r="R345" s="90"/>
      <c r="S345" s="90"/>
      <c r="T345" s="90"/>
      <c r="U345" s="90"/>
      <c r="V345" s="90"/>
      <c r="W345" s="90"/>
      <c r="X345" s="90"/>
      <c r="Y345" s="90"/>
      <c r="Z345" s="90"/>
      <c r="AA345" s="114"/>
    </row>
    <row r="346" spans="1:27" ht="15.75" customHeight="1">
      <c r="A346" s="90"/>
      <c r="B346" s="90"/>
      <c r="C346" s="91"/>
      <c r="D346" s="91"/>
      <c r="E346" s="91"/>
      <c r="F346" s="91"/>
      <c r="G346" s="90"/>
      <c r="H346" s="90"/>
      <c r="I346" s="90"/>
      <c r="J346" s="90"/>
      <c r="K346" s="90"/>
      <c r="L346" s="90"/>
      <c r="M346" s="90"/>
      <c r="N346" s="90"/>
      <c r="O346" s="90"/>
      <c r="P346" s="90"/>
      <c r="Q346" s="90"/>
      <c r="R346" s="90"/>
      <c r="S346" s="90"/>
      <c r="T346" s="90"/>
      <c r="U346" s="90"/>
      <c r="V346" s="90"/>
      <c r="W346" s="90"/>
      <c r="X346" s="90"/>
      <c r="Y346" s="90"/>
      <c r="Z346" s="90"/>
      <c r="AA346" s="114"/>
    </row>
    <row r="347" spans="1:27" ht="15.75" customHeight="1">
      <c r="A347" s="90"/>
      <c r="B347" s="90"/>
      <c r="C347" s="91"/>
      <c r="D347" s="91"/>
      <c r="E347" s="91"/>
      <c r="F347" s="91"/>
      <c r="G347" s="90"/>
      <c r="H347" s="90"/>
      <c r="I347" s="90"/>
      <c r="J347" s="90"/>
      <c r="K347" s="90"/>
      <c r="L347" s="90"/>
      <c r="M347" s="90"/>
      <c r="N347" s="90"/>
      <c r="O347" s="90"/>
      <c r="P347" s="90"/>
      <c r="Q347" s="90"/>
      <c r="R347" s="90"/>
      <c r="S347" s="90"/>
      <c r="T347" s="90"/>
      <c r="U347" s="90"/>
      <c r="V347" s="90"/>
      <c r="W347" s="90"/>
      <c r="X347" s="90"/>
      <c r="Y347" s="90"/>
      <c r="Z347" s="90"/>
      <c r="AA347" s="114"/>
    </row>
    <row r="348" spans="1:27" ht="15.75" customHeight="1">
      <c r="A348" s="90"/>
      <c r="B348" s="90"/>
      <c r="C348" s="91"/>
      <c r="D348" s="91"/>
      <c r="E348" s="91"/>
      <c r="F348" s="91"/>
      <c r="G348" s="90"/>
      <c r="H348" s="90"/>
      <c r="I348" s="90"/>
      <c r="J348" s="90"/>
      <c r="K348" s="90"/>
      <c r="L348" s="90"/>
      <c r="M348" s="90"/>
      <c r="N348" s="90"/>
      <c r="O348" s="90"/>
      <c r="P348" s="90"/>
      <c r="Q348" s="90"/>
      <c r="R348" s="90"/>
      <c r="S348" s="90"/>
      <c r="T348" s="90"/>
      <c r="U348" s="90"/>
      <c r="V348" s="90"/>
      <c r="W348" s="90"/>
      <c r="X348" s="90"/>
      <c r="Y348" s="90"/>
      <c r="Z348" s="90"/>
      <c r="AA348" s="114"/>
    </row>
    <row r="349" spans="1:27" ht="15.75" customHeight="1">
      <c r="A349" s="90"/>
      <c r="B349" s="90"/>
      <c r="C349" s="91"/>
      <c r="D349" s="91"/>
      <c r="E349" s="91"/>
      <c r="F349" s="91"/>
      <c r="G349" s="90"/>
      <c r="H349" s="90"/>
      <c r="I349" s="90"/>
      <c r="J349" s="90"/>
      <c r="K349" s="90"/>
      <c r="L349" s="90"/>
      <c r="M349" s="90"/>
      <c r="N349" s="90"/>
      <c r="O349" s="90"/>
      <c r="P349" s="90"/>
      <c r="Q349" s="90"/>
      <c r="R349" s="90"/>
      <c r="S349" s="90"/>
      <c r="T349" s="90"/>
      <c r="U349" s="90"/>
      <c r="V349" s="90"/>
      <c r="W349" s="90"/>
      <c r="X349" s="90"/>
      <c r="Y349" s="90"/>
      <c r="Z349" s="90"/>
      <c r="AA349" s="114"/>
    </row>
    <row r="350" spans="1:27" ht="15.75" customHeight="1">
      <c r="A350" s="90"/>
      <c r="B350" s="90"/>
      <c r="C350" s="91"/>
      <c r="D350" s="91"/>
      <c r="E350" s="91"/>
      <c r="F350" s="91"/>
      <c r="G350" s="90"/>
      <c r="H350" s="90"/>
      <c r="I350" s="90"/>
      <c r="J350" s="90"/>
      <c r="K350" s="90"/>
      <c r="L350" s="90"/>
      <c r="M350" s="90"/>
      <c r="N350" s="90"/>
      <c r="O350" s="90"/>
      <c r="P350" s="90"/>
      <c r="Q350" s="90"/>
      <c r="R350" s="90"/>
      <c r="S350" s="90"/>
      <c r="T350" s="90"/>
      <c r="U350" s="90"/>
      <c r="V350" s="90"/>
      <c r="W350" s="90"/>
      <c r="X350" s="90"/>
      <c r="Y350" s="90"/>
      <c r="Z350" s="90"/>
      <c r="AA350" s="114"/>
    </row>
    <row r="351" spans="1:27" ht="15.75" customHeight="1">
      <c r="A351" s="90"/>
      <c r="B351" s="90"/>
      <c r="C351" s="91"/>
      <c r="D351" s="91"/>
      <c r="E351" s="91"/>
      <c r="F351" s="91"/>
      <c r="G351" s="90"/>
      <c r="H351" s="90"/>
      <c r="I351" s="90"/>
      <c r="J351" s="90"/>
      <c r="K351" s="90"/>
      <c r="L351" s="90"/>
      <c r="M351" s="90"/>
      <c r="N351" s="90"/>
      <c r="O351" s="90"/>
      <c r="P351" s="90"/>
      <c r="Q351" s="90"/>
      <c r="R351" s="90"/>
      <c r="S351" s="90"/>
      <c r="T351" s="90"/>
      <c r="U351" s="90"/>
      <c r="V351" s="90"/>
      <c r="W351" s="90"/>
      <c r="X351" s="90"/>
      <c r="Y351" s="90"/>
      <c r="Z351" s="90"/>
      <c r="AA351" s="114"/>
    </row>
    <row r="352" spans="1:27" ht="15.75" customHeight="1">
      <c r="A352" s="90"/>
      <c r="B352" s="90"/>
      <c r="C352" s="91"/>
      <c r="D352" s="91"/>
      <c r="E352" s="91"/>
      <c r="F352" s="91"/>
      <c r="G352" s="90"/>
      <c r="H352" s="90"/>
      <c r="I352" s="90"/>
      <c r="J352" s="90"/>
      <c r="K352" s="90"/>
      <c r="L352" s="90"/>
      <c r="M352" s="90"/>
      <c r="N352" s="90"/>
      <c r="O352" s="90"/>
      <c r="P352" s="90"/>
      <c r="Q352" s="90"/>
      <c r="R352" s="90"/>
      <c r="S352" s="90"/>
      <c r="T352" s="90"/>
      <c r="U352" s="90"/>
      <c r="V352" s="90"/>
      <c r="W352" s="90"/>
      <c r="X352" s="90"/>
      <c r="Y352" s="90"/>
      <c r="Z352" s="90"/>
      <c r="AA352" s="114"/>
    </row>
    <row r="353" spans="1:27" ht="15.75" customHeight="1">
      <c r="A353" s="90"/>
      <c r="B353" s="90"/>
      <c r="C353" s="91"/>
      <c r="D353" s="91"/>
      <c r="E353" s="91"/>
      <c r="F353" s="91"/>
      <c r="G353" s="90"/>
      <c r="H353" s="90"/>
      <c r="I353" s="90"/>
      <c r="J353" s="90"/>
      <c r="K353" s="90"/>
      <c r="L353" s="90"/>
      <c r="M353" s="90"/>
      <c r="N353" s="90"/>
      <c r="O353" s="90"/>
      <c r="P353" s="90"/>
      <c r="Q353" s="90"/>
      <c r="R353" s="90"/>
      <c r="S353" s="90"/>
      <c r="T353" s="90"/>
      <c r="U353" s="90"/>
      <c r="V353" s="90"/>
      <c r="W353" s="90"/>
      <c r="X353" s="90"/>
      <c r="Y353" s="90"/>
      <c r="Z353" s="90"/>
      <c r="AA353" s="114"/>
    </row>
    <row r="354" spans="1:27" ht="15.75" customHeight="1">
      <c r="A354" s="90"/>
      <c r="B354" s="90"/>
      <c r="C354" s="91"/>
      <c r="D354" s="91"/>
      <c r="E354" s="91"/>
      <c r="F354" s="91"/>
      <c r="G354" s="90"/>
      <c r="H354" s="90"/>
      <c r="I354" s="90"/>
      <c r="J354" s="90"/>
      <c r="K354" s="90"/>
      <c r="L354" s="90"/>
      <c r="M354" s="90"/>
      <c r="N354" s="90"/>
      <c r="O354" s="90"/>
      <c r="P354" s="90"/>
      <c r="Q354" s="90"/>
      <c r="R354" s="90"/>
      <c r="S354" s="90"/>
      <c r="T354" s="90"/>
      <c r="U354" s="90"/>
      <c r="V354" s="90"/>
      <c r="W354" s="90"/>
      <c r="X354" s="90"/>
      <c r="Y354" s="90"/>
      <c r="Z354" s="90"/>
      <c r="AA354" s="114"/>
    </row>
    <row r="355" spans="1:27" ht="15.75" customHeight="1">
      <c r="A355" s="90"/>
      <c r="B355" s="90"/>
      <c r="C355" s="91"/>
      <c r="D355" s="91"/>
      <c r="E355" s="91"/>
      <c r="F355" s="91"/>
      <c r="G355" s="90"/>
      <c r="H355" s="90"/>
      <c r="I355" s="90"/>
      <c r="J355" s="90"/>
      <c r="K355" s="90"/>
      <c r="L355" s="90"/>
      <c r="M355" s="90"/>
      <c r="N355" s="90"/>
      <c r="O355" s="90"/>
      <c r="P355" s="90"/>
      <c r="Q355" s="90"/>
      <c r="R355" s="90"/>
      <c r="S355" s="90"/>
      <c r="T355" s="90"/>
      <c r="U355" s="90"/>
      <c r="V355" s="90"/>
      <c r="W355" s="90"/>
      <c r="X355" s="90"/>
      <c r="Y355" s="90"/>
      <c r="Z355" s="90"/>
      <c r="AA355" s="114"/>
    </row>
    <row r="356" spans="1:27" ht="15.75" customHeight="1">
      <c r="A356" s="90"/>
      <c r="B356" s="90"/>
      <c r="C356" s="91"/>
      <c r="D356" s="91"/>
      <c r="E356" s="91"/>
      <c r="F356" s="91"/>
      <c r="G356" s="90"/>
      <c r="H356" s="90"/>
      <c r="I356" s="90"/>
      <c r="J356" s="90"/>
      <c r="K356" s="90"/>
      <c r="L356" s="90"/>
      <c r="M356" s="90"/>
      <c r="N356" s="90"/>
      <c r="O356" s="90"/>
      <c r="P356" s="90"/>
      <c r="Q356" s="90"/>
      <c r="R356" s="90"/>
      <c r="S356" s="90"/>
      <c r="T356" s="90"/>
      <c r="U356" s="90"/>
      <c r="V356" s="90"/>
      <c r="W356" s="90"/>
      <c r="X356" s="90"/>
      <c r="Y356" s="90"/>
      <c r="Z356" s="90"/>
      <c r="AA356" s="114"/>
    </row>
    <row r="357" spans="1:27" ht="15.75" customHeight="1">
      <c r="A357" s="90"/>
      <c r="B357" s="90"/>
      <c r="C357" s="91"/>
      <c r="D357" s="91"/>
      <c r="E357" s="91"/>
      <c r="F357" s="91"/>
      <c r="G357" s="90"/>
      <c r="H357" s="90"/>
      <c r="I357" s="90"/>
      <c r="J357" s="90"/>
      <c r="K357" s="90"/>
      <c r="L357" s="90"/>
      <c r="M357" s="90"/>
      <c r="N357" s="90"/>
      <c r="O357" s="90"/>
      <c r="P357" s="90"/>
      <c r="Q357" s="90"/>
      <c r="R357" s="90"/>
      <c r="S357" s="90"/>
      <c r="T357" s="90"/>
      <c r="U357" s="90"/>
      <c r="V357" s="90"/>
      <c r="W357" s="90"/>
      <c r="X357" s="90"/>
      <c r="Y357" s="90"/>
      <c r="Z357" s="90"/>
      <c r="AA357" s="114"/>
    </row>
    <row r="358" spans="1:27" ht="15.75" customHeight="1">
      <c r="A358" s="90"/>
      <c r="B358" s="90"/>
      <c r="C358" s="91"/>
      <c r="D358" s="91"/>
      <c r="E358" s="91"/>
      <c r="F358" s="91"/>
      <c r="G358" s="90"/>
      <c r="H358" s="90"/>
      <c r="I358" s="90"/>
      <c r="J358" s="90"/>
      <c r="K358" s="90"/>
      <c r="L358" s="90"/>
      <c r="M358" s="90"/>
      <c r="N358" s="90"/>
      <c r="O358" s="90"/>
      <c r="P358" s="90"/>
      <c r="Q358" s="90"/>
      <c r="R358" s="90"/>
      <c r="S358" s="90"/>
      <c r="T358" s="90"/>
      <c r="U358" s="90"/>
      <c r="V358" s="90"/>
      <c r="W358" s="90"/>
      <c r="X358" s="90"/>
      <c r="Y358" s="90"/>
      <c r="Z358" s="90"/>
      <c r="AA358" s="114"/>
    </row>
    <row r="359" spans="1:27" ht="15.75" customHeight="1">
      <c r="A359" s="90"/>
      <c r="B359" s="90"/>
      <c r="C359" s="91"/>
      <c r="D359" s="91"/>
      <c r="E359" s="91"/>
      <c r="F359" s="91"/>
      <c r="G359" s="90"/>
      <c r="H359" s="90"/>
      <c r="I359" s="90"/>
      <c r="J359" s="90"/>
      <c r="K359" s="90"/>
      <c r="L359" s="90"/>
      <c r="M359" s="90"/>
      <c r="N359" s="90"/>
      <c r="O359" s="90"/>
      <c r="P359" s="90"/>
      <c r="Q359" s="90"/>
      <c r="R359" s="90"/>
      <c r="S359" s="90"/>
      <c r="T359" s="90"/>
      <c r="U359" s="90"/>
      <c r="V359" s="90"/>
      <c r="W359" s="90"/>
      <c r="X359" s="90"/>
      <c r="Y359" s="90"/>
      <c r="Z359" s="90"/>
      <c r="AA359" s="114"/>
    </row>
    <row r="360" spans="1:27" ht="15.75" customHeight="1">
      <c r="A360" s="90"/>
      <c r="B360" s="90"/>
      <c r="C360" s="91"/>
      <c r="D360" s="91"/>
      <c r="E360" s="91"/>
      <c r="F360" s="91"/>
      <c r="G360" s="90"/>
      <c r="H360" s="90"/>
      <c r="I360" s="90"/>
      <c r="J360" s="90"/>
      <c r="K360" s="90"/>
      <c r="L360" s="90"/>
      <c r="M360" s="90"/>
      <c r="N360" s="90"/>
      <c r="O360" s="90"/>
      <c r="P360" s="90"/>
      <c r="Q360" s="90"/>
      <c r="R360" s="90"/>
      <c r="S360" s="90"/>
      <c r="T360" s="90"/>
      <c r="U360" s="90"/>
      <c r="V360" s="90"/>
      <c r="W360" s="90"/>
      <c r="X360" s="90"/>
      <c r="Y360" s="90"/>
      <c r="Z360" s="90"/>
      <c r="AA360" s="114"/>
    </row>
    <row r="361" spans="1:27" ht="15.75" customHeight="1">
      <c r="A361" s="90"/>
      <c r="B361" s="90"/>
      <c r="C361" s="91"/>
      <c r="D361" s="91"/>
      <c r="E361" s="91"/>
      <c r="F361" s="91"/>
      <c r="G361" s="90"/>
      <c r="H361" s="90"/>
      <c r="I361" s="90"/>
      <c r="J361" s="90"/>
      <c r="K361" s="90"/>
      <c r="L361" s="90"/>
      <c r="M361" s="90"/>
      <c r="N361" s="90"/>
      <c r="O361" s="90"/>
      <c r="P361" s="90"/>
      <c r="Q361" s="90"/>
      <c r="R361" s="90"/>
      <c r="S361" s="90"/>
      <c r="T361" s="90"/>
      <c r="U361" s="90"/>
      <c r="V361" s="90"/>
      <c r="W361" s="90"/>
      <c r="X361" s="90"/>
      <c r="Y361" s="90"/>
      <c r="Z361" s="90"/>
      <c r="AA361" s="114"/>
    </row>
    <row r="362" spans="1:27" ht="15.75" customHeight="1">
      <c r="A362" s="90"/>
      <c r="B362" s="90"/>
      <c r="C362" s="91"/>
      <c r="D362" s="91"/>
      <c r="E362" s="91"/>
      <c r="F362" s="91"/>
      <c r="G362" s="90"/>
      <c r="H362" s="90"/>
      <c r="I362" s="90"/>
      <c r="J362" s="90"/>
      <c r="K362" s="90"/>
      <c r="L362" s="90"/>
      <c r="M362" s="90"/>
      <c r="N362" s="90"/>
      <c r="O362" s="90"/>
      <c r="P362" s="90"/>
      <c r="Q362" s="90"/>
      <c r="R362" s="90"/>
      <c r="S362" s="90"/>
      <c r="T362" s="90"/>
      <c r="U362" s="90"/>
      <c r="V362" s="90"/>
      <c r="W362" s="90"/>
      <c r="X362" s="90"/>
      <c r="Y362" s="90"/>
      <c r="Z362" s="90"/>
      <c r="AA362" s="114"/>
    </row>
    <row r="363" spans="1:27" ht="15.75" customHeight="1">
      <c r="A363" s="90"/>
      <c r="B363" s="90"/>
      <c r="C363" s="91"/>
      <c r="D363" s="91"/>
      <c r="E363" s="91"/>
      <c r="F363" s="91"/>
      <c r="G363" s="90"/>
      <c r="H363" s="90"/>
      <c r="I363" s="90"/>
      <c r="J363" s="90"/>
      <c r="K363" s="90"/>
      <c r="L363" s="90"/>
      <c r="M363" s="90"/>
      <c r="N363" s="90"/>
      <c r="O363" s="90"/>
      <c r="P363" s="90"/>
      <c r="Q363" s="90"/>
      <c r="R363" s="90"/>
      <c r="S363" s="90"/>
      <c r="T363" s="90"/>
      <c r="U363" s="90"/>
      <c r="V363" s="90"/>
      <c r="W363" s="90"/>
      <c r="X363" s="90"/>
      <c r="Y363" s="90"/>
      <c r="Z363" s="90"/>
      <c r="AA363" s="114"/>
    </row>
    <row r="364" spans="1:27" ht="15.75" customHeight="1">
      <c r="A364" s="90"/>
      <c r="B364" s="90"/>
      <c r="C364" s="91"/>
      <c r="D364" s="91"/>
      <c r="E364" s="91"/>
      <c r="F364" s="91"/>
      <c r="G364" s="90"/>
      <c r="H364" s="90"/>
      <c r="I364" s="90"/>
      <c r="J364" s="90"/>
      <c r="K364" s="90"/>
      <c r="L364" s="90"/>
      <c r="M364" s="90"/>
      <c r="N364" s="90"/>
      <c r="O364" s="90"/>
      <c r="P364" s="90"/>
      <c r="Q364" s="90"/>
      <c r="R364" s="90"/>
      <c r="S364" s="90"/>
      <c r="T364" s="90"/>
      <c r="U364" s="90"/>
      <c r="V364" s="90"/>
      <c r="W364" s="90"/>
      <c r="X364" s="90"/>
      <c r="Y364" s="90"/>
      <c r="Z364" s="90"/>
      <c r="AA364" s="114"/>
    </row>
    <row r="365" spans="1:27" ht="15.75" customHeight="1">
      <c r="A365" s="90"/>
      <c r="B365" s="90"/>
      <c r="C365" s="91"/>
      <c r="D365" s="91"/>
      <c r="E365" s="91"/>
      <c r="F365" s="91"/>
      <c r="G365" s="90"/>
      <c r="H365" s="90"/>
      <c r="I365" s="90"/>
      <c r="J365" s="90"/>
      <c r="K365" s="90"/>
      <c r="L365" s="90"/>
      <c r="M365" s="90"/>
      <c r="N365" s="90"/>
      <c r="O365" s="90"/>
      <c r="P365" s="90"/>
      <c r="Q365" s="90"/>
      <c r="R365" s="90"/>
      <c r="S365" s="90"/>
      <c r="T365" s="90"/>
      <c r="U365" s="90"/>
      <c r="V365" s="90"/>
      <c r="W365" s="90"/>
      <c r="X365" s="90"/>
      <c r="Y365" s="90"/>
      <c r="Z365" s="90"/>
      <c r="AA365" s="114"/>
    </row>
    <row r="366" spans="1:27" ht="15.75" customHeight="1">
      <c r="A366" s="90"/>
      <c r="B366" s="90"/>
      <c r="C366" s="91"/>
      <c r="D366" s="91"/>
      <c r="E366" s="91"/>
      <c r="F366" s="91"/>
      <c r="G366" s="90"/>
      <c r="H366" s="90"/>
      <c r="I366" s="90"/>
      <c r="J366" s="90"/>
      <c r="K366" s="90"/>
      <c r="L366" s="90"/>
      <c r="M366" s="90"/>
      <c r="N366" s="90"/>
      <c r="O366" s="90"/>
      <c r="P366" s="90"/>
      <c r="Q366" s="90"/>
      <c r="R366" s="90"/>
      <c r="S366" s="90"/>
      <c r="T366" s="90"/>
      <c r="U366" s="90"/>
      <c r="V366" s="90"/>
      <c r="W366" s="90"/>
      <c r="X366" s="90"/>
      <c r="Y366" s="90"/>
      <c r="Z366" s="90"/>
      <c r="AA366" s="114"/>
    </row>
    <row r="367" spans="1:27" ht="15.75" customHeight="1">
      <c r="A367" s="90"/>
      <c r="B367" s="90"/>
      <c r="C367" s="91"/>
      <c r="D367" s="91"/>
      <c r="E367" s="91"/>
      <c r="F367" s="91"/>
      <c r="G367" s="90"/>
      <c r="H367" s="90"/>
      <c r="I367" s="90"/>
      <c r="J367" s="90"/>
      <c r="K367" s="90"/>
      <c r="L367" s="90"/>
      <c r="M367" s="90"/>
      <c r="N367" s="90"/>
      <c r="O367" s="90"/>
      <c r="P367" s="90"/>
      <c r="Q367" s="90"/>
      <c r="R367" s="90"/>
      <c r="S367" s="90"/>
      <c r="T367" s="90"/>
      <c r="U367" s="90"/>
      <c r="V367" s="90"/>
      <c r="W367" s="90"/>
      <c r="X367" s="90"/>
      <c r="Y367" s="90"/>
      <c r="Z367" s="90"/>
      <c r="AA367" s="114"/>
    </row>
    <row r="368" spans="1:27" ht="15.75" customHeight="1">
      <c r="A368" s="90"/>
      <c r="B368" s="90"/>
      <c r="C368" s="91"/>
      <c r="D368" s="91"/>
      <c r="E368" s="91"/>
      <c r="F368" s="91"/>
      <c r="G368" s="90"/>
      <c r="H368" s="90"/>
      <c r="I368" s="90"/>
      <c r="J368" s="90"/>
      <c r="K368" s="90"/>
      <c r="L368" s="90"/>
      <c r="M368" s="90"/>
      <c r="N368" s="90"/>
      <c r="O368" s="90"/>
      <c r="P368" s="90"/>
      <c r="Q368" s="90"/>
      <c r="R368" s="90"/>
      <c r="S368" s="90"/>
      <c r="T368" s="90"/>
      <c r="U368" s="90"/>
      <c r="V368" s="90"/>
      <c r="W368" s="90"/>
      <c r="X368" s="90"/>
      <c r="Y368" s="90"/>
      <c r="Z368" s="90"/>
      <c r="AA368" s="114"/>
    </row>
    <row r="369" spans="1:27" ht="15.75" customHeight="1">
      <c r="A369" s="90"/>
      <c r="B369" s="90"/>
      <c r="C369" s="91"/>
      <c r="D369" s="91"/>
      <c r="E369" s="91"/>
      <c r="F369" s="91"/>
      <c r="G369" s="90"/>
      <c r="H369" s="90"/>
      <c r="I369" s="90"/>
      <c r="J369" s="90"/>
      <c r="K369" s="90"/>
      <c r="L369" s="90"/>
      <c r="M369" s="90"/>
      <c r="N369" s="90"/>
      <c r="O369" s="90"/>
      <c r="P369" s="90"/>
      <c r="Q369" s="90"/>
      <c r="R369" s="90"/>
      <c r="S369" s="90"/>
      <c r="T369" s="90"/>
      <c r="U369" s="90"/>
      <c r="V369" s="90"/>
      <c r="W369" s="90"/>
      <c r="X369" s="90"/>
      <c r="Y369" s="90"/>
      <c r="Z369" s="90"/>
      <c r="AA369" s="114"/>
    </row>
    <row r="370" spans="1:27" ht="15.75" customHeight="1">
      <c r="A370" s="90"/>
      <c r="B370" s="90"/>
      <c r="C370" s="91"/>
      <c r="D370" s="91"/>
      <c r="E370" s="91"/>
      <c r="F370" s="91"/>
      <c r="G370" s="90"/>
      <c r="H370" s="90"/>
      <c r="I370" s="90"/>
      <c r="J370" s="90"/>
      <c r="K370" s="90"/>
      <c r="L370" s="90"/>
      <c r="M370" s="90"/>
      <c r="N370" s="90"/>
      <c r="O370" s="90"/>
      <c r="P370" s="90"/>
      <c r="Q370" s="90"/>
      <c r="R370" s="90"/>
      <c r="S370" s="90"/>
      <c r="T370" s="90"/>
      <c r="U370" s="90"/>
      <c r="V370" s="90"/>
      <c r="W370" s="90"/>
      <c r="X370" s="90"/>
      <c r="Y370" s="90"/>
      <c r="Z370" s="90"/>
      <c r="AA370" s="114"/>
    </row>
    <row r="371" spans="1:27" ht="15.75" customHeight="1">
      <c r="A371" s="90"/>
      <c r="B371" s="90"/>
      <c r="C371" s="91"/>
      <c r="D371" s="91"/>
      <c r="E371" s="91"/>
      <c r="F371" s="91"/>
      <c r="G371" s="90"/>
      <c r="H371" s="90"/>
      <c r="I371" s="90"/>
      <c r="J371" s="90"/>
      <c r="K371" s="90"/>
      <c r="L371" s="90"/>
      <c r="M371" s="90"/>
      <c r="N371" s="90"/>
      <c r="O371" s="90"/>
      <c r="P371" s="90"/>
      <c r="Q371" s="90"/>
      <c r="R371" s="90"/>
      <c r="S371" s="90"/>
      <c r="T371" s="90"/>
      <c r="U371" s="90"/>
      <c r="V371" s="90"/>
      <c r="W371" s="90"/>
      <c r="X371" s="90"/>
      <c r="Y371" s="90"/>
      <c r="Z371" s="90"/>
      <c r="AA371" s="114"/>
    </row>
    <row r="372" spans="1:27" ht="15.75" customHeight="1">
      <c r="A372" s="90"/>
      <c r="B372" s="90"/>
      <c r="C372" s="91"/>
      <c r="D372" s="91"/>
      <c r="E372" s="91"/>
      <c r="F372" s="91"/>
      <c r="G372" s="90"/>
      <c r="H372" s="90"/>
      <c r="I372" s="90"/>
      <c r="J372" s="90"/>
      <c r="K372" s="90"/>
      <c r="L372" s="90"/>
      <c r="M372" s="90"/>
      <c r="N372" s="90"/>
      <c r="O372" s="90"/>
      <c r="P372" s="90"/>
      <c r="Q372" s="90"/>
      <c r="R372" s="90"/>
      <c r="S372" s="90"/>
      <c r="T372" s="90"/>
      <c r="U372" s="90"/>
      <c r="V372" s="90"/>
      <c r="W372" s="90"/>
      <c r="X372" s="90"/>
      <c r="Y372" s="90"/>
      <c r="Z372" s="90"/>
      <c r="AA372" s="114"/>
    </row>
    <row r="373" spans="1:27" ht="15.75" customHeight="1">
      <c r="A373" s="90"/>
      <c r="B373" s="90"/>
      <c r="C373" s="91"/>
      <c r="D373" s="91"/>
      <c r="E373" s="91"/>
      <c r="F373" s="91"/>
      <c r="G373" s="90"/>
      <c r="H373" s="90"/>
      <c r="I373" s="90"/>
      <c r="J373" s="90"/>
      <c r="K373" s="90"/>
      <c r="L373" s="90"/>
      <c r="M373" s="90"/>
      <c r="N373" s="90"/>
      <c r="O373" s="90"/>
      <c r="P373" s="90"/>
      <c r="Q373" s="90"/>
      <c r="R373" s="90"/>
      <c r="S373" s="90"/>
      <c r="T373" s="90"/>
      <c r="U373" s="90"/>
      <c r="V373" s="90"/>
      <c r="W373" s="90"/>
      <c r="X373" s="90"/>
      <c r="Y373" s="90"/>
      <c r="Z373" s="90"/>
      <c r="AA373" s="114"/>
    </row>
    <row r="374" spans="1:27" ht="15.75" customHeight="1">
      <c r="A374" s="90"/>
      <c r="B374" s="90"/>
      <c r="C374" s="91"/>
      <c r="D374" s="91"/>
      <c r="E374" s="91"/>
      <c r="F374" s="91"/>
      <c r="G374" s="90"/>
      <c r="H374" s="90"/>
      <c r="I374" s="90"/>
      <c r="J374" s="90"/>
      <c r="K374" s="90"/>
      <c r="L374" s="90"/>
      <c r="M374" s="90"/>
      <c r="N374" s="90"/>
      <c r="O374" s="90"/>
      <c r="P374" s="90"/>
      <c r="Q374" s="90"/>
      <c r="R374" s="90"/>
      <c r="S374" s="90"/>
      <c r="T374" s="90"/>
      <c r="U374" s="90"/>
      <c r="V374" s="90"/>
      <c r="W374" s="90"/>
      <c r="X374" s="90"/>
      <c r="Y374" s="90"/>
      <c r="Z374" s="90"/>
      <c r="AA374" s="114"/>
    </row>
    <row r="375" spans="1:27" ht="15.75" customHeight="1">
      <c r="A375" s="90"/>
      <c r="B375" s="90"/>
      <c r="C375" s="91"/>
      <c r="D375" s="91"/>
      <c r="E375" s="91"/>
      <c r="F375" s="91"/>
      <c r="G375" s="90"/>
      <c r="H375" s="90"/>
      <c r="I375" s="90"/>
      <c r="J375" s="90"/>
      <c r="K375" s="90"/>
      <c r="L375" s="90"/>
      <c r="M375" s="90"/>
      <c r="N375" s="90"/>
      <c r="O375" s="90"/>
      <c r="P375" s="90"/>
      <c r="Q375" s="90"/>
      <c r="R375" s="90"/>
      <c r="S375" s="90"/>
      <c r="T375" s="90"/>
      <c r="U375" s="90"/>
      <c r="V375" s="90"/>
      <c r="W375" s="90"/>
      <c r="X375" s="90"/>
      <c r="Y375" s="90"/>
      <c r="Z375" s="90"/>
      <c r="AA375" s="114"/>
    </row>
    <row r="376" spans="1:27" ht="15.75" customHeight="1">
      <c r="A376" s="90"/>
      <c r="B376" s="90"/>
      <c r="C376" s="91"/>
      <c r="D376" s="91"/>
      <c r="E376" s="91"/>
      <c r="F376" s="91"/>
      <c r="G376" s="90"/>
      <c r="H376" s="90"/>
      <c r="I376" s="90"/>
      <c r="J376" s="90"/>
      <c r="K376" s="90"/>
      <c r="L376" s="90"/>
      <c r="M376" s="90"/>
      <c r="N376" s="90"/>
      <c r="O376" s="90"/>
      <c r="P376" s="90"/>
      <c r="Q376" s="90"/>
      <c r="R376" s="90"/>
      <c r="S376" s="90"/>
      <c r="T376" s="90"/>
      <c r="U376" s="90"/>
      <c r="V376" s="90"/>
      <c r="W376" s="90"/>
      <c r="X376" s="90"/>
      <c r="Y376" s="90"/>
      <c r="Z376" s="90"/>
      <c r="AA376" s="114"/>
    </row>
    <row r="377" spans="1:27" ht="15.75" customHeight="1">
      <c r="A377" s="90"/>
      <c r="B377" s="90"/>
      <c r="C377" s="91"/>
      <c r="D377" s="91"/>
      <c r="E377" s="91"/>
      <c r="F377" s="91"/>
      <c r="G377" s="90"/>
      <c r="H377" s="90"/>
      <c r="I377" s="90"/>
      <c r="J377" s="90"/>
      <c r="K377" s="90"/>
      <c r="L377" s="90"/>
      <c r="M377" s="90"/>
      <c r="N377" s="90"/>
      <c r="O377" s="90"/>
      <c r="P377" s="90"/>
      <c r="Q377" s="90"/>
      <c r="R377" s="90"/>
      <c r="S377" s="90"/>
      <c r="T377" s="90"/>
      <c r="U377" s="90"/>
      <c r="V377" s="90"/>
      <c r="W377" s="90"/>
      <c r="X377" s="90"/>
      <c r="Y377" s="90"/>
      <c r="Z377" s="90"/>
      <c r="AA377" s="114"/>
    </row>
    <row r="378" spans="1:27" ht="15.75" customHeight="1">
      <c r="A378" s="90"/>
      <c r="B378" s="90"/>
      <c r="C378" s="91"/>
      <c r="D378" s="91"/>
      <c r="E378" s="91"/>
      <c r="F378" s="91"/>
      <c r="G378" s="90"/>
      <c r="H378" s="90"/>
      <c r="I378" s="90"/>
      <c r="J378" s="90"/>
      <c r="K378" s="90"/>
      <c r="L378" s="90"/>
      <c r="M378" s="90"/>
      <c r="N378" s="90"/>
      <c r="O378" s="90"/>
      <c r="P378" s="90"/>
      <c r="Q378" s="90"/>
      <c r="R378" s="90"/>
      <c r="S378" s="90"/>
      <c r="T378" s="90"/>
      <c r="U378" s="90"/>
      <c r="V378" s="90"/>
      <c r="W378" s="90"/>
      <c r="X378" s="90"/>
      <c r="Y378" s="90"/>
      <c r="Z378" s="90"/>
      <c r="AA378" s="114"/>
    </row>
    <row r="379" spans="1:27" ht="15.75" customHeight="1">
      <c r="A379" s="90"/>
      <c r="B379" s="90"/>
      <c r="C379" s="91"/>
      <c r="D379" s="91"/>
      <c r="E379" s="91"/>
      <c r="F379" s="91"/>
      <c r="G379" s="90"/>
      <c r="H379" s="90"/>
      <c r="I379" s="90"/>
      <c r="J379" s="90"/>
      <c r="K379" s="90"/>
      <c r="L379" s="90"/>
      <c r="M379" s="90"/>
      <c r="N379" s="90"/>
      <c r="O379" s="90"/>
      <c r="P379" s="90"/>
      <c r="Q379" s="90"/>
      <c r="R379" s="90"/>
      <c r="S379" s="90"/>
      <c r="T379" s="90"/>
      <c r="U379" s="90"/>
      <c r="V379" s="90"/>
      <c r="W379" s="90"/>
      <c r="X379" s="90"/>
      <c r="Y379" s="90"/>
      <c r="Z379" s="90"/>
      <c r="AA379" s="114"/>
    </row>
    <row r="380" spans="1:27" ht="15.75" customHeight="1">
      <c r="A380" s="90"/>
      <c r="B380" s="90"/>
      <c r="C380" s="91"/>
      <c r="D380" s="91"/>
      <c r="E380" s="91"/>
      <c r="F380" s="91"/>
      <c r="G380" s="90"/>
      <c r="H380" s="90"/>
      <c r="I380" s="90"/>
      <c r="J380" s="90"/>
      <c r="K380" s="90"/>
      <c r="L380" s="90"/>
      <c r="M380" s="90"/>
      <c r="N380" s="90"/>
      <c r="O380" s="90"/>
      <c r="P380" s="90"/>
      <c r="Q380" s="90"/>
      <c r="R380" s="90"/>
      <c r="S380" s="90"/>
      <c r="T380" s="90"/>
      <c r="U380" s="90"/>
      <c r="V380" s="90"/>
      <c r="W380" s="90"/>
      <c r="X380" s="90"/>
      <c r="Y380" s="90"/>
      <c r="Z380" s="90"/>
      <c r="AA380" s="114"/>
    </row>
    <row r="381" spans="1:27" ht="15.75" customHeight="1">
      <c r="A381" s="90"/>
      <c r="B381" s="90"/>
      <c r="C381" s="91"/>
      <c r="D381" s="91"/>
      <c r="E381" s="91"/>
      <c r="F381" s="91"/>
      <c r="G381" s="90"/>
      <c r="H381" s="90"/>
      <c r="I381" s="90"/>
      <c r="J381" s="90"/>
      <c r="K381" s="90"/>
      <c r="L381" s="90"/>
      <c r="M381" s="90"/>
      <c r="N381" s="90"/>
      <c r="O381" s="90"/>
      <c r="P381" s="90"/>
      <c r="Q381" s="90"/>
      <c r="R381" s="90"/>
      <c r="S381" s="90"/>
      <c r="T381" s="90"/>
      <c r="U381" s="90"/>
      <c r="V381" s="90"/>
      <c r="W381" s="90"/>
      <c r="X381" s="90"/>
      <c r="Y381" s="90"/>
      <c r="Z381" s="90"/>
      <c r="AA381" s="114"/>
    </row>
    <row r="382" spans="1:27" ht="15.75" customHeight="1">
      <c r="A382" s="90"/>
      <c r="B382" s="90"/>
      <c r="C382" s="91"/>
      <c r="D382" s="91"/>
      <c r="E382" s="91"/>
      <c r="F382" s="91"/>
      <c r="G382" s="90"/>
      <c r="H382" s="90"/>
      <c r="I382" s="90"/>
      <c r="J382" s="90"/>
      <c r="K382" s="90"/>
      <c r="L382" s="90"/>
      <c r="M382" s="90"/>
      <c r="N382" s="90"/>
      <c r="O382" s="90"/>
      <c r="P382" s="90"/>
      <c r="Q382" s="90"/>
      <c r="R382" s="90"/>
      <c r="S382" s="90"/>
      <c r="T382" s="90"/>
      <c r="U382" s="90"/>
      <c r="V382" s="90"/>
      <c r="W382" s="90"/>
      <c r="X382" s="90"/>
      <c r="Y382" s="90"/>
      <c r="Z382" s="90"/>
      <c r="AA382" s="114"/>
    </row>
    <row r="383" spans="1:27" ht="15.75" customHeight="1">
      <c r="A383" s="90"/>
      <c r="B383" s="90"/>
      <c r="C383" s="91"/>
      <c r="D383" s="91"/>
      <c r="E383" s="91"/>
      <c r="F383" s="91"/>
      <c r="G383" s="90"/>
      <c r="H383" s="90"/>
      <c r="I383" s="90"/>
      <c r="J383" s="90"/>
      <c r="K383" s="90"/>
      <c r="L383" s="90"/>
      <c r="M383" s="90"/>
      <c r="N383" s="90"/>
      <c r="O383" s="90"/>
      <c r="P383" s="90"/>
      <c r="Q383" s="90"/>
      <c r="R383" s="90"/>
      <c r="S383" s="90"/>
      <c r="T383" s="90"/>
      <c r="U383" s="90"/>
      <c r="V383" s="90"/>
      <c r="W383" s="90"/>
      <c r="X383" s="90"/>
      <c r="Y383" s="90"/>
      <c r="Z383" s="90"/>
      <c r="AA383" s="114"/>
    </row>
    <row r="384" spans="1:27" ht="15.75" customHeight="1">
      <c r="A384" s="90"/>
      <c r="B384" s="90"/>
      <c r="C384" s="91"/>
      <c r="D384" s="91"/>
      <c r="E384" s="91"/>
      <c r="F384" s="91"/>
      <c r="G384" s="90"/>
      <c r="H384" s="90"/>
      <c r="I384" s="90"/>
      <c r="J384" s="90"/>
      <c r="K384" s="90"/>
      <c r="L384" s="90"/>
      <c r="M384" s="90"/>
      <c r="N384" s="90"/>
      <c r="O384" s="90"/>
      <c r="P384" s="90"/>
      <c r="Q384" s="90"/>
      <c r="R384" s="90"/>
      <c r="S384" s="90"/>
      <c r="T384" s="90"/>
      <c r="U384" s="90"/>
      <c r="V384" s="90"/>
      <c r="W384" s="90"/>
      <c r="X384" s="90"/>
      <c r="Y384" s="90"/>
      <c r="Z384" s="90"/>
      <c r="AA384" s="114"/>
    </row>
    <row r="385" spans="1:27" ht="15.75" customHeight="1">
      <c r="A385" s="90"/>
      <c r="B385" s="90"/>
      <c r="C385" s="91"/>
      <c r="D385" s="91"/>
      <c r="E385" s="91"/>
      <c r="F385" s="91"/>
      <c r="G385" s="90"/>
      <c r="H385" s="90"/>
      <c r="I385" s="90"/>
      <c r="J385" s="90"/>
      <c r="K385" s="90"/>
      <c r="L385" s="90"/>
      <c r="M385" s="90"/>
      <c r="N385" s="90"/>
      <c r="O385" s="90"/>
      <c r="P385" s="90"/>
      <c r="Q385" s="90"/>
      <c r="R385" s="90"/>
      <c r="S385" s="90"/>
      <c r="T385" s="90"/>
      <c r="U385" s="90"/>
      <c r="V385" s="90"/>
      <c r="W385" s="90"/>
      <c r="X385" s="90"/>
      <c r="Y385" s="90"/>
      <c r="Z385" s="90"/>
      <c r="AA385" s="114"/>
    </row>
    <row r="386" spans="1:27" ht="15.75" customHeight="1">
      <c r="A386" s="90"/>
      <c r="B386" s="90"/>
      <c r="C386" s="91"/>
      <c r="D386" s="91"/>
      <c r="E386" s="91"/>
      <c r="F386" s="91"/>
      <c r="G386" s="90"/>
      <c r="H386" s="90"/>
      <c r="I386" s="90"/>
      <c r="J386" s="90"/>
      <c r="K386" s="90"/>
      <c r="L386" s="90"/>
      <c r="M386" s="90"/>
      <c r="N386" s="90"/>
      <c r="O386" s="90"/>
      <c r="P386" s="90"/>
      <c r="Q386" s="90"/>
      <c r="R386" s="90"/>
      <c r="S386" s="90"/>
      <c r="T386" s="90"/>
      <c r="U386" s="90"/>
      <c r="V386" s="90"/>
      <c r="W386" s="90"/>
      <c r="X386" s="90"/>
      <c r="Y386" s="90"/>
      <c r="Z386" s="90"/>
      <c r="AA386" s="114"/>
    </row>
    <row r="387" spans="1:27" ht="15.75" customHeight="1">
      <c r="A387" s="90"/>
      <c r="B387" s="90"/>
      <c r="C387" s="91"/>
      <c r="D387" s="91"/>
      <c r="E387" s="91"/>
      <c r="F387" s="91"/>
      <c r="G387" s="90"/>
      <c r="H387" s="90"/>
      <c r="I387" s="90"/>
      <c r="J387" s="90"/>
      <c r="K387" s="90"/>
      <c r="L387" s="90"/>
      <c r="M387" s="90"/>
      <c r="N387" s="90"/>
      <c r="O387" s="90"/>
      <c r="P387" s="90"/>
      <c r="Q387" s="90"/>
      <c r="R387" s="90"/>
      <c r="S387" s="90"/>
      <c r="T387" s="90"/>
      <c r="U387" s="90"/>
      <c r="V387" s="90"/>
      <c r="W387" s="90"/>
      <c r="X387" s="90"/>
      <c r="Y387" s="90"/>
      <c r="Z387" s="90"/>
      <c r="AA387" s="114"/>
    </row>
    <row r="388" spans="1:27" ht="15.75" customHeight="1">
      <c r="A388" s="90"/>
      <c r="B388" s="90"/>
      <c r="C388" s="91"/>
      <c r="D388" s="91"/>
      <c r="E388" s="91"/>
      <c r="F388" s="91"/>
      <c r="G388" s="90"/>
      <c r="H388" s="90"/>
      <c r="I388" s="90"/>
      <c r="J388" s="90"/>
      <c r="K388" s="90"/>
      <c r="L388" s="90"/>
      <c r="M388" s="90"/>
      <c r="N388" s="90"/>
      <c r="O388" s="90"/>
      <c r="P388" s="90"/>
      <c r="Q388" s="90"/>
      <c r="R388" s="90"/>
      <c r="S388" s="90"/>
      <c r="T388" s="90"/>
      <c r="U388" s="90"/>
      <c r="V388" s="90"/>
      <c r="W388" s="90"/>
      <c r="X388" s="90"/>
      <c r="Y388" s="90"/>
      <c r="Z388" s="90"/>
      <c r="AA388" s="114"/>
    </row>
    <row r="389" spans="1:27" ht="15.75" customHeight="1">
      <c r="A389" s="90"/>
      <c r="B389" s="90"/>
      <c r="C389" s="91"/>
      <c r="D389" s="91"/>
      <c r="E389" s="91"/>
      <c r="F389" s="91"/>
      <c r="G389" s="90"/>
      <c r="H389" s="90"/>
      <c r="I389" s="90"/>
      <c r="J389" s="90"/>
      <c r="K389" s="90"/>
      <c r="L389" s="90"/>
      <c r="M389" s="90"/>
      <c r="N389" s="90"/>
      <c r="O389" s="90"/>
      <c r="P389" s="90"/>
      <c r="Q389" s="90"/>
      <c r="R389" s="90"/>
      <c r="S389" s="90"/>
      <c r="T389" s="90"/>
      <c r="U389" s="90"/>
      <c r="V389" s="90"/>
      <c r="W389" s="90"/>
      <c r="X389" s="90"/>
      <c r="Y389" s="90"/>
      <c r="Z389" s="90"/>
      <c r="AA389" s="114"/>
    </row>
    <row r="390" spans="1:27" ht="15.75" customHeight="1">
      <c r="A390" s="90"/>
      <c r="B390" s="90"/>
      <c r="C390" s="91"/>
      <c r="D390" s="91"/>
      <c r="E390" s="91"/>
      <c r="F390" s="91"/>
      <c r="G390" s="90"/>
      <c r="H390" s="90"/>
      <c r="I390" s="90"/>
      <c r="J390" s="90"/>
      <c r="K390" s="90"/>
      <c r="L390" s="90"/>
      <c r="M390" s="90"/>
      <c r="N390" s="90"/>
      <c r="O390" s="90"/>
      <c r="P390" s="90"/>
      <c r="Q390" s="90"/>
      <c r="R390" s="90"/>
      <c r="S390" s="90"/>
      <c r="T390" s="90"/>
      <c r="U390" s="90"/>
      <c r="V390" s="90"/>
      <c r="W390" s="90"/>
      <c r="X390" s="90"/>
      <c r="Y390" s="90"/>
      <c r="Z390" s="90"/>
      <c r="AA390" s="114"/>
    </row>
    <row r="391" spans="1:27" ht="15.75" customHeight="1">
      <c r="A391" s="90"/>
      <c r="B391" s="90"/>
      <c r="C391" s="91"/>
      <c r="D391" s="91"/>
      <c r="E391" s="91"/>
      <c r="F391" s="91"/>
      <c r="G391" s="90"/>
      <c r="H391" s="90"/>
      <c r="I391" s="90"/>
      <c r="J391" s="90"/>
      <c r="K391" s="90"/>
      <c r="L391" s="90"/>
      <c r="M391" s="90"/>
      <c r="N391" s="90"/>
      <c r="O391" s="90"/>
      <c r="P391" s="90"/>
      <c r="Q391" s="90"/>
      <c r="R391" s="90"/>
      <c r="S391" s="90"/>
      <c r="T391" s="90"/>
      <c r="U391" s="90"/>
      <c r="V391" s="90"/>
      <c r="W391" s="90"/>
      <c r="X391" s="90"/>
      <c r="Y391" s="90"/>
      <c r="Z391" s="90"/>
      <c r="AA391" s="114"/>
    </row>
    <row r="392" spans="1:27" ht="15.75" customHeight="1">
      <c r="A392" s="90"/>
      <c r="B392" s="90"/>
      <c r="C392" s="91"/>
      <c r="D392" s="91"/>
      <c r="E392" s="91"/>
      <c r="F392" s="91"/>
      <c r="G392" s="90"/>
      <c r="H392" s="90"/>
      <c r="I392" s="90"/>
      <c r="J392" s="90"/>
      <c r="K392" s="90"/>
      <c r="L392" s="90"/>
      <c r="M392" s="90"/>
      <c r="N392" s="90"/>
      <c r="O392" s="90"/>
      <c r="P392" s="90"/>
      <c r="Q392" s="90"/>
      <c r="R392" s="90"/>
      <c r="S392" s="90"/>
      <c r="T392" s="90"/>
      <c r="U392" s="90"/>
      <c r="V392" s="90"/>
      <c r="W392" s="90"/>
      <c r="X392" s="90"/>
      <c r="Y392" s="90"/>
      <c r="Z392" s="90"/>
      <c r="AA392" s="114"/>
    </row>
    <row r="393" spans="1:27" ht="15.75" customHeight="1">
      <c r="A393" s="90"/>
      <c r="B393" s="90"/>
      <c r="C393" s="91"/>
      <c r="D393" s="91"/>
      <c r="E393" s="91"/>
      <c r="F393" s="91"/>
      <c r="G393" s="90"/>
      <c r="H393" s="90"/>
      <c r="I393" s="90"/>
      <c r="J393" s="90"/>
      <c r="K393" s="90"/>
      <c r="L393" s="90"/>
      <c r="M393" s="90"/>
      <c r="N393" s="90"/>
      <c r="O393" s="90"/>
      <c r="P393" s="90"/>
      <c r="Q393" s="90"/>
      <c r="R393" s="90"/>
      <c r="S393" s="90"/>
      <c r="T393" s="90"/>
      <c r="U393" s="90"/>
      <c r="V393" s="90"/>
      <c r="W393" s="90"/>
      <c r="X393" s="90"/>
      <c r="Y393" s="90"/>
      <c r="Z393" s="90"/>
      <c r="AA393" s="114"/>
    </row>
    <row r="394" spans="1:27" ht="15.75" customHeight="1">
      <c r="A394" s="90"/>
      <c r="B394" s="90"/>
      <c r="C394" s="91"/>
      <c r="D394" s="91"/>
      <c r="E394" s="91"/>
      <c r="F394" s="91"/>
      <c r="G394" s="90"/>
      <c r="H394" s="90"/>
      <c r="I394" s="90"/>
      <c r="J394" s="90"/>
      <c r="K394" s="90"/>
      <c r="L394" s="90"/>
      <c r="M394" s="90"/>
      <c r="N394" s="90"/>
      <c r="O394" s="90"/>
      <c r="P394" s="90"/>
      <c r="Q394" s="90"/>
      <c r="R394" s="90"/>
      <c r="S394" s="90"/>
      <c r="T394" s="90"/>
      <c r="U394" s="90"/>
      <c r="V394" s="90"/>
      <c r="W394" s="90"/>
      <c r="X394" s="90"/>
      <c r="Y394" s="90"/>
      <c r="Z394" s="90"/>
      <c r="AA394" s="114"/>
    </row>
    <row r="395" spans="1:27" ht="15.75" customHeight="1">
      <c r="A395" s="90"/>
      <c r="B395" s="90"/>
      <c r="C395" s="91"/>
      <c r="D395" s="91"/>
      <c r="E395" s="91"/>
      <c r="F395" s="91"/>
      <c r="G395" s="90"/>
      <c r="H395" s="90"/>
      <c r="I395" s="90"/>
      <c r="J395" s="90"/>
      <c r="K395" s="90"/>
      <c r="L395" s="90"/>
      <c r="M395" s="90"/>
      <c r="N395" s="90"/>
      <c r="O395" s="90"/>
      <c r="P395" s="90"/>
      <c r="Q395" s="90"/>
      <c r="R395" s="90"/>
      <c r="S395" s="90"/>
      <c r="T395" s="90"/>
      <c r="U395" s="90"/>
      <c r="V395" s="90"/>
      <c r="W395" s="90"/>
      <c r="X395" s="90"/>
      <c r="Y395" s="90"/>
      <c r="Z395" s="90"/>
      <c r="AA395" s="114"/>
    </row>
    <row r="396" spans="1:27" ht="15.75" customHeight="1">
      <c r="A396" s="90"/>
      <c r="B396" s="90"/>
      <c r="C396" s="91"/>
      <c r="D396" s="91"/>
      <c r="E396" s="91"/>
      <c r="F396" s="91"/>
      <c r="G396" s="90"/>
      <c r="H396" s="90"/>
      <c r="I396" s="90"/>
      <c r="J396" s="90"/>
      <c r="K396" s="90"/>
      <c r="L396" s="90"/>
      <c r="M396" s="90"/>
      <c r="N396" s="90"/>
      <c r="O396" s="90"/>
      <c r="P396" s="90"/>
      <c r="Q396" s="90"/>
      <c r="R396" s="90"/>
      <c r="S396" s="90"/>
      <c r="T396" s="90"/>
      <c r="U396" s="90"/>
      <c r="V396" s="90"/>
      <c r="W396" s="90"/>
      <c r="X396" s="90"/>
      <c r="Y396" s="90"/>
      <c r="Z396" s="90"/>
      <c r="AA396" s="114"/>
    </row>
    <row r="397" spans="1:27" ht="15.75" customHeight="1">
      <c r="A397" s="90"/>
      <c r="B397" s="90"/>
      <c r="C397" s="91"/>
      <c r="D397" s="91"/>
      <c r="E397" s="91"/>
      <c r="F397" s="91"/>
      <c r="G397" s="90"/>
      <c r="H397" s="90"/>
      <c r="I397" s="90"/>
      <c r="J397" s="90"/>
      <c r="K397" s="90"/>
      <c r="L397" s="90"/>
      <c r="M397" s="90"/>
      <c r="N397" s="90"/>
      <c r="O397" s="90"/>
      <c r="P397" s="90"/>
      <c r="Q397" s="90"/>
      <c r="R397" s="90"/>
      <c r="S397" s="90"/>
      <c r="T397" s="90"/>
      <c r="U397" s="90"/>
      <c r="V397" s="90"/>
      <c r="W397" s="90"/>
      <c r="X397" s="90"/>
      <c r="Y397" s="90"/>
      <c r="Z397" s="90"/>
      <c r="AA397" s="114"/>
    </row>
    <row r="398" spans="1:27" ht="15.75" customHeight="1">
      <c r="A398" s="90"/>
      <c r="B398" s="90"/>
      <c r="C398" s="91"/>
      <c r="D398" s="91"/>
      <c r="E398" s="91"/>
      <c r="F398" s="91"/>
      <c r="G398" s="90"/>
      <c r="H398" s="90"/>
      <c r="I398" s="90"/>
      <c r="J398" s="90"/>
      <c r="K398" s="90"/>
      <c r="L398" s="90"/>
      <c r="M398" s="90"/>
      <c r="N398" s="90"/>
      <c r="O398" s="90"/>
      <c r="P398" s="90"/>
      <c r="Q398" s="90"/>
      <c r="R398" s="90"/>
      <c r="S398" s="90"/>
      <c r="T398" s="90"/>
      <c r="U398" s="90"/>
      <c r="V398" s="90"/>
      <c r="W398" s="90"/>
      <c r="X398" s="90"/>
      <c r="Y398" s="90"/>
      <c r="Z398" s="90"/>
      <c r="AA398" s="114"/>
    </row>
    <row r="399" spans="1:27" ht="15.75" customHeight="1">
      <c r="A399" s="90"/>
      <c r="B399" s="90"/>
      <c r="C399" s="91"/>
      <c r="D399" s="91"/>
      <c r="E399" s="91"/>
      <c r="F399" s="91"/>
      <c r="G399" s="90"/>
      <c r="H399" s="90"/>
      <c r="I399" s="90"/>
      <c r="J399" s="90"/>
      <c r="K399" s="90"/>
      <c r="L399" s="90"/>
      <c r="M399" s="90"/>
      <c r="N399" s="90"/>
      <c r="O399" s="90"/>
      <c r="P399" s="90"/>
      <c r="Q399" s="90"/>
      <c r="R399" s="90"/>
      <c r="S399" s="90"/>
      <c r="T399" s="90"/>
      <c r="U399" s="90"/>
      <c r="V399" s="90"/>
      <c r="W399" s="90"/>
      <c r="X399" s="90"/>
      <c r="Y399" s="90"/>
      <c r="Z399" s="90"/>
      <c r="AA399" s="114"/>
    </row>
    <row r="400" spans="1:27" ht="15.75" customHeight="1">
      <c r="A400" s="90"/>
      <c r="B400" s="90"/>
      <c r="C400" s="91"/>
      <c r="D400" s="91"/>
      <c r="E400" s="91"/>
      <c r="F400" s="91"/>
      <c r="G400" s="90"/>
      <c r="H400" s="90"/>
      <c r="I400" s="90"/>
      <c r="J400" s="90"/>
      <c r="K400" s="90"/>
      <c r="L400" s="90"/>
      <c r="M400" s="90"/>
      <c r="N400" s="90"/>
      <c r="O400" s="90"/>
      <c r="P400" s="90"/>
      <c r="Q400" s="90"/>
      <c r="R400" s="90"/>
      <c r="S400" s="90"/>
      <c r="T400" s="90"/>
      <c r="U400" s="90"/>
      <c r="V400" s="90"/>
      <c r="W400" s="90"/>
      <c r="X400" s="90"/>
      <c r="Y400" s="90"/>
      <c r="Z400" s="90"/>
      <c r="AA400" s="114"/>
    </row>
    <row r="401" spans="1:27" ht="15.75" customHeight="1">
      <c r="A401" s="90"/>
      <c r="B401" s="90"/>
      <c r="C401" s="91"/>
      <c r="D401" s="91"/>
      <c r="E401" s="91"/>
      <c r="F401" s="91"/>
      <c r="G401" s="90"/>
      <c r="H401" s="90"/>
      <c r="I401" s="90"/>
      <c r="J401" s="90"/>
      <c r="K401" s="90"/>
      <c r="L401" s="90"/>
      <c r="M401" s="90"/>
      <c r="N401" s="90"/>
      <c r="O401" s="90"/>
      <c r="P401" s="90"/>
      <c r="Q401" s="90"/>
      <c r="R401" s="90"/>
      <c r="S401" s="90"/>
      <c r="T401" s="90"/>
      <c r="U401" s="90"/>
      <c r="V401" s="90"/>
      <c r="W401" s="90"/>
      <c r="X401" s="90"/>
      <c r="Y401" s="90"/>
      <c r="Z401" s="90"/>
      <c r="AA401" s="114"/>
    </row>
    <row r="402" spans="1:27" ht="15.75" customHeight="1">
      <c r="A402" s="90"/>
      <c r="B402" s="90"/>
      <c r="C402" s="91"/>
      <c r="D402" s="91"/>
      <c r="E402" s="91"/>
      <c r="F402" s="91"/>
      <c r="G402" s="90"/>
      <c r="H402" s="90"/>
      <c r="I402" s="90"/>
      <c r="J402" s="90"/>
      <c r="K402" s="90"/>
      <c r="L402" s="90"/>
      <c r="M402" s="90"/>
      <c r="N402" s="90"/>
      <c r="O402" s="90"/>
      <c r="P402" s="90"/>
      <c r="Q402" s="90"/>
      <c r="R402" s="90"/>
      <c r="S402" s="90"/>
      <c r="T402" s="90"/>
      <c r="U402" s="90"/>
      <c r="V402" s="90"/>
      <c r="W402" s="90"/>
      <c r="X402" s="90"/>
      <c r="Y402" s="90"/>
      <c r="Z402" s="90"/>
      <c r="AA402" s="114"/>
    </row>
    <row r="403" spans="1:27" ht="15.75" customHeight="1">
      <c r="A403" s="90"/>
      <c r="B403" s="90"/>
      <c r="C403" s="91"/>
      <c r="D403" s="91"/>
      <c r="E403" s="91"/>
      <c r="F403" s="91"/>
      <c r="G403" s="90"/>
      <c r="H403" s="90"/>
      <c r="I403" s="90"/>
      <c r="J403" s="90"/>
      <c r="K403" s="90"/>
      <c r="L403" s="90"/>
      <c r="M403" s="90"/>
      <c r="N403" s="90"/>
      <c r="O403" s="90"/>
      <c r="P403" s="90"/>
      <c r="Q403" s="90"/>
      <c r="R403" s="90"/>
      <c r="S403" s="90"/>
      <c r="T403" s="90"/>
      <c r="U403" s="90"/>
      <c r="V403" s="90"/>
      <c r="W403" s="90"/>
      <c r="X403" s="90"/>
      <c r="Y403" s="90"/>
      <c r="Z403" s="90"/>
      <c r="AA403" s="114"/>
    </row>
    <row r="404" spans="1:27" ht="15.75" customHeight="1">
      <c r="A404" s="90"/>
      <c r="B404" s="90"/>
      <c r="C404" s="91"/>
      <c r="D404" s="91"/>
      <c r="E404" s="91"/>
      <c r="F404" s="91"/>
      <c r="G404" s="90"/>
      <c r="H404" s="90"/>
      <c r="I404" s="90"/>
      <c r="J404" s="90"/>
      <c r="K404" s="90"/>
      <c r="L404" s="90"/>
      <c r="M404" s="90"/>
      <c r="N404" s="90"/>
      <c r="O404" s="90"/>
      <c r="P404" s="90"/>
      <c r="Q404" s="90"/>
      <c r="R404" s="90"/>
      <c r="S404" s="90"/>
      <c r="T404" s="90"/>
      <c r="U404" s="90"/>
      <c r="V404" s="90"/>
      <c r="W404" s="90"/>
      <c r="X404" s="90"/>
      <c r="Y404" s="90"/>
      <c r="Z404" s="90"/>
      <c r="AA404" s="114"/>
    </row>
    <row r="405" spans="1:27" ht="15.75" customHeight="1">
      <c r="A405" s="90"/>
      <c r="B405" s="90"/>
      <c r="C405" s="91"/>
      <c r="D405" s="91"/>
      <c r="E405" s="91"/>
      <c r="F405" s="91"/>
      <c r="G405" s="90"/>
      <c r="H405" s="90"/>
      <c r="I405" s="90"/>
      <c r="J405" s="90"/>
      <c r="K405" s="90"/>
      <c r="L405" s="90"/>
      <c r="M405" s="90"/>
      <c r="N405" s="90"/>
      <c r="O405" s="90"/>
      <c r="P405" s="90"/>
      <c r="Q405" s="90"/>
      <c r="R405" s="90"/>
      <c r="S405" s="90"/>
      <c r="T405" s="90"/>
      <c r="U405" s="90"/>
      <c r="V405" s="90"/>
      <c r="W405" s="90"/>
      <c r="X405" s="90"/>
      <c r="Y405" s="90"/>
      <c r="Z405" s="90"/>
      <c r="AA405" s="114"/>
    </row>
    <row r="406" spans="1:27" ht="15.75" customHeight="1">
      <c r="A406" s="90"/>
      <c r="B406" s="90"/>
      <c r="C406" s="91"/>
      <c r="D406" s="91"/>
      <c r="E406" s="91"/>
      <c r="F406" s="91"/>
      <c r="G406" s="90"/>
      <c r="H406" s="90"/>
      <c r="I406" s="90"/>
      <c r="J406" s="90"/>
      <c r="K406" s="90"/>
      <c r="L406" s="90"/>
      <c r="M406" s="90"/>
      <c r="N406" s="90"/>
      <c r="O406" s="90"/>
      <c r="P406" s="90"/>
      <c r="Q406" s="90"/>
      <c r="R406" s="90"/>
      <c r="S406" s="90"/>
      <c r="T406" s="90"/>
      <c r="U406" s="90"/>
      <c r="V406" s="90"/>
      <c r="W406" s="90"/>
      <c r="X406" s="90"/>
      <c r="Y406" s="90"/>
      <c r="Z406" s="90"/>
      <c r="AA406" s="114"/>
    </row>
    <row r="407" spans="1:27" ht="15.75" customHeight="1">
      <c r="A407" s="90"/>
      <c r="B407" s="90"/>
      <c r="C407" s="91"/>
      <c r="D407" s="91"/>
      <c r="E407" s="91"/>
      <c r="F407" s="91"/>
      <c r="G407" s="90"/>
      <c r="H407" s="90"/>
      <c r="I407" s="90"/>
      <c r="J407" s="90"/>
      <c r="K407" s="90"/>
      <c r="L407" s="90"/>
      <c r="M407" s="90"/>
      <c r="N407" s="90"/>
      <c r="O407" s="90"/>
      <c r="P407" s="90"/>
      <c r="Q407" s="90"/>
      <c r="R407" s="90"/>
      <c r="S407" s="90"/>
      <c r="T407" s="90"/>
      <c r="U407" s="90"/>
      <c r="V407" s="90"/>
      <c r="W407" s="90"/>
      <c r="X407" s="90"/>
      <c r="Y407" s="90"/>
      <c r="Z407" s="90"/>
      <c r="AA407" s="114"/>
    </row>
    <row r="408" spans="1:27" ht="15.75" customHeight="1">
      <c r="A408" s="90"/>
      <c r="B408" s="90"/>
      <c r="C408" s="91"/>
      <c r="D408" s="91"/>
      <c r="E408" s="91"/>
      <c r="F408" s="91"/>
      <c r="G408" s="90"/>
      <c r="H408" s="90"/>
      <c r="I408" s="90"/>
      <c r="J408" s="90"/>
      <c r="K408" s="90"/>
      <c r="L408" s="90"/>
      <c r="M408" s="90"/>
      <c r="N408" s="90"/>
      <c r="O408" s="90"/>
      <c r="P408" s="90"/>
      <c r="Q408" s="90"/>
      <c r="R408" s="90"/>
      <c r="S408" s="90"/>
      <c r="T408" s="90"/>
      <c r="U408" s="90"/>
      <c r="V408" s="90"/>
      <c r="W408" s="90"/>
      <c r="X408" s="90"/>
      <c r="Y408" s="90"/>
      <c r="Z408" s="90"/>
      <c r="AA408" s="114"/>
    </row>
    <row r="409" spans="1:27" ht="15.75" customHeight="1">
      <c r="A409" s="90"/>
      <c r="B409" s="90"/>
      <c r="C409" s="91"/>
      <c r="D409" s="91"/>
      <c r="E409" s="91"/>
      <c r="F409" s="91"/>
      <c r="G409" s="90"/>
      <c r="H409" s="90"/>
      <c r="I409" s="90"/>
      <c r="J409" s="90"/>
      <c r="K409" s="90"/>
      <c r="L409" s="90"/>
      <c r="M409" s="90"/>
      <c r="N409" s="90"/>
      <c r="O409" s="90"/>
      <c r="P409" s="90"/>
      <c r="Q409" s="90"/>
      <c r="R409" s="90"/>
      <c r="S409" s="90"/>
      <c r="T409" s="90"/>
      <c r="U409" s="90"/>
      <c r="V409" s="90"/>
      <c r="W409" s="90"/>
      <c r="X409" s="90"/>
      <c r="Y409" s="90"/>
      <c r="Z409" s="90"/>
      <c r="AA409" s="114"/>
    </row>
    <row r="410" spans="1:27" ht="15.75" customHeight="1">
      <c r="A410" s="90"/>
      <c r="B410" s="90"/>
      <c r="C410" s="91"/>
      <c r="D410" s="91"/>
      <c r="E410" s="91"/>
      <c r="F410" s="91"/>
      <c r="G410" s="90"/>
      <c r="H410" s="90"/>
      <c r="I410" s="90"/>
      <c r="J410" s="90"/>
      <c r="K410" s="90"/>
      <c r="L410" s="90"/>
      <c r="M410" s="90"/>
      <c r="N410" s="90"/>
      <c r="O410" s="90"/>
      <c r="P410" s="90"/>
      <c r="Q410" s="90"/>
      <c r="R410" s="90"/>
      <c r="S410" s="90"/>
      <c r="T410" s="90"/>
      <c r="U410" s="90"/>
      <c r="V410" s="90"/>
      <c r="W410" s="90"/>
      <c r="X410" s="90"/>
      <c r="Y410" s="90"/>
      <c r="Z410" s="90"/>
      <c r="AA410" s="114"/>
    </row>
    <row r="411" spans="1:27" ht="15.75" customHeight="1">
      <c r="A411" s="90"/>
      <c r="B411" s="90"/>
      <c r="C411" s="91"/>
      <c r="D411" s="91"/>
      <c r="E411" s="91"/>
      <c r="F411" s="91"/>
      <c r="G411" s="90"/>
      <c r="H411" s="90"/>
      <c r="I411" s="90"/>
      <c r="J411" s="90"/>
      <c r="K411" s="90"/>
      <c r="L411" s="90"/>
      <c r="M411" s="90"/>
      <c r="N411" s="90"/>
      <c r="O411" s="90"/>
      <c r="P411" s="90"/>
      <c r="Q411" s="90"/>
      <c r="R411" s="90"/>
      <c r="S411" s="90"/>
      <c r="T411" s="90"/>
      <c r="U411" s="90"/>
      <c r="V411" s="90"/>
      <c r="W411" s="90"/>
      <c r="X411" s="90"/>
      <c r="Y411" s="90"/>
      <c r="Z411" s="90"/>
      <c r="AA411" s="114"/>
    </row>
    <row r="412" spans="1:27" ht="15.75" customHeight="1">
      <c r="A412" s="90"/>
      <c r="B412" s="90"/>
      <c r="C412" s="91"/>
      <c r="D412" s="91"/>
      <c r="E412" s="91"/>
      <c r="F412" s="91"/>
      <c r="G412" s="90"/>
      <c r="H412" s="90"/>
      <c r="I412" s="90"/>
      <c r="J412" s="90"/>
      <c r="K412" s="90"/>
      <c r="L412" s="90"/>
      <c r="M412" s="90"/>
      <c r="N412" s="90"/>
      <c r="O412" s="90"/>
      <c r="P412" s="90"/>
      <c r="Q412" s="90"/>
      <c r="R412" s="90"/>
      <c r="S412" s="90"/>
      <c r="T412" s="90"/>
      <c r="U412" s="90"/>
      <c r="V412" s="90"/>
      <c r="W412" s="90"/>
      <c r="X412" s="90"/>
      <c r="Y412" s="90"/>
      <c r="Z412" s="90"/>
      <c r="AA412" s="114"/>
    </row>
    <row r="413" spans="1:27" ht="15.75" customHeight="1">
      <c r="A413" s="90"/>
      <c r="B413" s="90"/>
      <c r="C413" s="91"/>
      <c r="D413" s="91"/>
      <c r="E413" s="91"/>
      <c r="F413" s="91"/>
      <c r="G413" s="90"/>
      <c r="H413" s="90"/>
      <c r="I413" s="90"/>
      <c r="J413" s="90"/>
      <c r="K413" s="90"/>
      <c r="L413" s="90"/>
      <c r="M413" s="90"/>
      <c r="N413" s="90"/>
      <c r="O413" s="90"/>
      <c r="P413" s="90"/>
      <c r="Q413" s="90"/>
      <c r="R413" s="90"/>
      <c r="S413" s="90"/>
      <c r="T413" s="90"/>
      <c r="U413" s="90"/>
      <c r="V413" s="90"/>
      <c r="W413" s="90"/>
      <c r="X413" s="90"/>
      <c r="Y413" s="90"/>
      <c r="Z413" s="90"/>
      <c r="AA413" s="114"/>
    </row>
    <row r="414" spans="1:27" ht="15.75" customHeight="1">
      <c r="A414" s="90"/>
      <c r="B414" s="90"/>
      <c r="C414" s="91"/>
      <c r="D414" s="91"/>
      <c r="E414" s="91"/>
      <c r="F414" s="91"/>
      <c r="G414" s="90"/>
      <c r="H414" s="90"/>
      <c r="I414" s="90"/>
      <c r="J414" s="90"/>
      <c r="K414" s="90"/>
      <c r="L414" s="90"/>
      <c r="M414" s="90"/>
      <c r="N414" s="90"/>
      <c r="O414" s="90"/>
      <c r="P414" s="90"/>
      <c r="Q414" s="90"/>
      <c r="R414" s="90"/>
      <c r="S414" s="90"/>
      <c r="T414" s="90"/>
      <c r="U414" s="90"/>
      <c r="V414" s="90"/>
      <c r="W414" s="90"/>
      <c r="X414" s="90"/>
      <c r="Y414" s="90"/>
      <c r="Z414" s="90"/>
      <c r="AA414" s="114"/>
    </row>
    <row r="415" spans="1:27" ht="15.75" customHeight="1">
      <c r="A415" s="90"/>
      <c r="B415" s="90"/>
      <c r="C415" s="91"/>
      <c r="D415" s="91"/>
      <c r="E415" s="91"/>
      <c r="F415" s="91"/>
      <c r="G415" s="90"/>
      <c r="H415" s="90"/>
      <c r="I415" s="90"/>
      <c r="J415" s="90"/>
      <c r="K415" s="90"/>
      <c r="L415" s="90"/>
      <c r="M415" s="90"/>
      <c r="N415" s="90"/>
      <c r="O415" s="90"/>
      <c r="P415" s="90"/>
      <c r="Q415" s="90"/>
      <c r="R415" s="90"/>
      <c r="S415" s="90"/>
      <c r="T415" s="90"/>
      <c r="U415" s="90"/>
      <c r="V415" s="90"/>
      <c r="W415" s="90"/>
      <c r="X415" s="90"/>
      <c r="Y415" s="90"/>
      <c r="Z415" s="90"/>
      <c r="AA415" s="114"/>
    </row>
    <row r="416" spans="1:27" ht="15.75" customHeight="1">
      <c r="A416" s="90"/>
      <c r="B416" s="90"/>
      <c r="C416" s="91"/>
      <c r="D416" s="91"/>
      <c r="E416" s="91"/>
      <c r="F416" s="91"/>
      <c r="G416" s="90"/>
      <c r="H416" s="90"/>
      <c r="I416" s="90"/>
      <c r="J416" s="90"/>
      <c r="K416" s="90"/>
      <c r="L416" s="90"/>
      <c r="M416" s="90"/>
      <c r="N416" s="90"/>
      <c r="O416" s="90"/>
      <c r="P416" s="90"/>
      <c r="Q416" s="90"/>
      <c r="R416" s="90"/>
      <c r="S416" s="90"/>
      <c r="T416" s="90"/>
      <c r="U416" s="90"/>
      <c r="V416" s="90"/>
      <c r="W416" s="90"/>
      <c r="X416" s="90"/>
      <c r="Y416" s="90"/>
      <c r="Z416" s="90"/>
      <c r="AA416" s="114"/>
    </row>
    <row r="417" spans="1:27" ht="15.75" customHeight="1">
      <c r="A417" s="90"/>
      <c r="B417" s="90"/>
      <c r="C417" s="91"/>
      <c r="D417" s="91"/>
      <c r="E417" s="91"/>
      <c r="F417" s="91"/>
      <c r="G417" s="90"/>
      <c r="H417" s="90"/>
      <c r="I417" s="90"/>
      <c r="J417" s="90"/>
      <c r="K417" s="90"/>
      <c r="L417" s="90"/>
      <c r="M417" s="90"/>
      <c r="N417" s="90"/>
      <c r="O417" s="90"/>
      <c r="P417" s="90"/>
      <c r="Q417" s="90"/>
      <c r="R417" s="90"/>
      <c r="S417" s="90"/>
      <c r="T417" s="90"/>
      <c r="U417" s="90"/>
      <c r="V417" s="90"/>
      <c r="W417" s="90"/>
      <c r="X417" s="90"/>
      <c r="Y417" s="90"/>
      <c r="Z417" s="90"/>
      <c r="AA417" s="114"/>
    </row>
    <row r="418" spans="1:27" ht="15.75" customHeight="1">
      <c r="A418" s="90"/>
      <c r="B418" s="90"/>
      <c r="C418" s="91"/>
      <c r="D418" s="91"/>
      <c r="E418" s="91"/>
      <c r="F418" s="91"/>
      <c r="G418" s="90"/>
      <c r="H418" s="90"/>
      <c r="I418" s="90"/>
      <c r="J418" s="90"/>
      <c r="K418" s="90"/>
      <c r="L418" s="90"/>
      <c r="M418" s="90"/>
      <c r="N418" s="90"/>
      <c r="O418" s="90"/>
      <c r="P418" s="90"/>
      <c r="Q418" s="90"/>
      <c r="R418" s="90"/>
      <c r="S418" s="90"/>
      <c r="T418" s="90"/>
      <c r="U418" s="90"/>
      <c r="V418" s="90"/>
      <c r="W418" s="90"/>
      <c r="X418" s="90"/>
      <c r="Y418" s="90"/>
      <c r="Z418" s="90"/>
      <c r="AA418" s="114"/>
    </row>
    <row r="419" spans="1:27" ht="15.75" customHeight="1">
      <c r="A419" s="90"/>
      <c r="B419" s="90"/>
      <c r="C419" s="91"/>
      <c r="D419" s="91"/>
      <c r="E419" s="91"/>
      <c r="F419" s="91"/>
      <c r="G419" s="90"/>
      <c r="H419" s="90"/>
      <c r="I419" s="90"/>
      <c r="J419" s="90"/>
      <c r="K419" s="90"/>
      <c r="L419" s="90"/>
      <c r="M419" s="90"/>
      <c r="N419" s="90"/>
      <c r="O419" s="90"/>
      <c r="P419" s="90"/>
      <c r="Q419" s="90"/>
      <c r="R419" s="90"/>
      <c r="S419" s="90"/>
      <c r="T419" s="90"/>
      <c r="U419" s="90"/>
      <c r="V419" s="90"/>
      <c r="W419" s="90"/>
      <c r="X419" s="90"/>
      <c r="Y419" s="90"/>
      <c r="Z419" s="90"/>
      <c r="AA419" s="114"/>
    </row>
    <row r="420" spans="1:27" ht="15.75" customHeight="1">
      <c r="A420" s="90"/>
      <c r="B420" s="90"/>
      <c r="C420" s="91"/>
      <c r="D420" s="91"/>
      <c r="E420" s="91"/>
      <c r="F420" s="91"/>
      <c r="G420" s="90"/>
      <c r="H420" s="90"/>
      <c r="I420" s="90"/>
      <c r="J420" s="90"/>
      <c r="K420" s="90"/>
      <c r="L420" s="90"/>
      <c r="M420" s="90"/>
      <c r="N420" s="90"/>
      <c r="O420" s="90"/>
      <c r="P420" s="90"/>
      <c r="Q420" s="90"/>
      <c r="R420" s="90"/>
      <c r="S420" s="90"/>
      <c r="T420" s="90"/>
      <c r="U420" s="90"/>
      <c r="V420" s="90"/>
      <c r="W420" s="90"/>
      <c r="X420" s="90"/>
      <c r="Y420" s="90"/>
      <c r="Z420" s="90"/>
      <c r="AA420" s="114"/>
    </row>
    <row r="421" spans="1:27" ht="15.75" customHeight="1">
      <c r="A421" s="90"/>
      <c r="B421" s="90"/>
      <c r="C421" s="91"/>
      <c r="D421" s="91"/>
      <c r="E421" s="91"/>
      <c r="F421" s="91"/>
      <c r="G421" s="90"/>
      <c r="H421" s="90"/>
      <c r="I421" s="90"/>
      <c r="J421" s="90"/>
      <c r="K421" s="90"/>
      <c r="L421" s="90"/>
      <c r="M421" s="90"/>
      <c r="N421" s="90"/>
      <c r="O421" s="90"/>
      <c r="P421" s="90"/>
      <c r="Q421" s="90"/>
      <c r="R421" s="90"/>
      <c r="S421" s="90"/>
      <c r="T421" s="90"/>
      <c r="U421" s="90"/>
      <c r="V421" s="90"/>
      <c r="W421" s="90"/>
      <c r="X421" s="90"/>
      <c r="Y421" s="90"/>
      <c r="Z421" s="90"/>
      <c r="AA421" s="114"/>
    </row>
    <row r="422" spans="1:27" ht="15.75" customHeight="1">
      <c r="A422" s="90"/>
      <c r="B422" s="90"/>
      <c r="C422" s="91"/>
      <c r="D422" s="91"/>
      <c r="E422" s="91"/>
      <c r="F422" s="91"/>
      <c r="G422" s="90"/>
      <c r="H422" s="90"/>
      <c r="I422" s="90"/>
      <c r="J422" s="90"/>
      <c r="K422" s="90"/>
      <c r="L422" s="90"/>
      <c r="M422" s="90"/>
      <c r="N422" s="90"/>
      <c r="O422" s="90"/>
      <c r="P422" s="90"/>
      <c r="Q422" s="90"/>
      <c r="R422" s="90"/>
      <c r="S422" s="90"/>
      <c r="T422" s="90"/>
      <c r="U422" s="90"/>
      <c r="V422" s="90"/>
      <c r="W422" s="90"/>
      <c r="X422" s="90"/>
      <c r="Y422" s="90"/>
      <c r="Z422" s="90"/>
      <c r="AA422" s="114"/>
    </row>
    <row r="423" spans="1:27" ht="15.75" customHeight="1">
      <c r="A423" s="90"/>
      <c r="B423" s="90"/>
      <c r="C423" s="91"/>
      <c r="D423" s="91"/>
      <c r="E423" s="91"/>
      <c r="F423" s="91"/>
      <c r="G423" s="90"/>
      <c r="H423" s="90"/>
      <c r="I423" s="90"/>
      <c r="J423" s="90"/>
      <c r="K423" s="90"/>
      <c r="L423" s="90"/>
      <c r="M423" s="90"/>
      <c r="N423" s="90"/>
      <c r="O423" s="90"/>
      <c r="P423" s="90"/>
      <c r="Q423" s="90"/>
      <c r="R423" s="90"/>
      <c r="S423" s="90"/>
      <c r="T423" s="90"/>
      <c r="U423" s="90"/>
      <c r="V423" s="90"/>
      <c r="W423" s="90"/>
      <c r="X423" s="90"/>
      <c r="Y423" s="90"/>
      <c r="Z423" s="90"/>
      <c r="AA423" s="114"/>
    </row>
    <row r="424" spans="1:27" ht="15.75" customHeight="1">
      <c r="A424" s="90"/>
      <c r="B424" s="90"/>
      <c r="C424" s="91"/>
      <c r="D424" s="91"/>
      <c r="E424" s="91"/>
      <c r="F424" s="91"/>
      <c r="G424" s="90"/>
      <c r="H424" s="90"/>
      <c r="I424" s="90"/>
      <c r="J424" s="90"/>
      <c r="K424" s="90"/>
      <c r="L424" s="90"/>
      <c r="M424" s="90"/>
      <c r="N424" s="90"/>
      <c r="O424" s="90"/>
      <c r="P424" s="90"/>
      <c r="Q424" s="90"/>
      <c r="R424" s="90"/>
      <c r="S424" s="90"/>
      <c r="T424" s="90"/>
      <c r="U424" s="90"/>
      <c r="V424" s="90"/>
      <c r="W424" s="90"/>
      <c r="X424" s="90"/>
      <c r="Y424" s="90"/>
      <c r="Z424" s="90"/>
      <c r="AA424" s="114"/>
    </row>
    <row r="425" spans="1:27" ht="15.75" customHeight="1">
      <c r="A425" s="90"/>
      <c r="B425" s="90"/>
      <c r="C425" s="91"/>
      <c r="D425" s="91"/>
      <c r="E425" s="91"/>
      <c r="F425" s="91"/>
      <c r="G425" s="90"/>
      <c r="H425" s="90"/>
      <c r="I425" s="90"/>
      <c r="J425" s="90"/>
      <c r="K425" s="90"/>
      <c r="L425" s="90"/>
      <c r="M425" s="90"/>
      <c r="N425" s="90"/>
      <c r="O425" s="90"/>
      <c r="P425" s="90"/>
      <c r="Q425" s="90"/>
      <c r="R425" s="90"/>
      <c r="S425" s="90"/>
      <c r="T425" s="90"/>
      <c r="U425" s="90"/>
      <c r="V425" s="90"/>
      <c r="W425" s="90"/>
      <c r="X425" s="90"/>
      <c r="Y425" s="90"/>
      <c r="Z425" s="90"/>
      <c r="AA425" s="114"/>
    </row>
    <row r="426" spans="1:27" ht="15.75" customHeight="1">
      <c r="A426" s="90"/>
      <c r="B426" s="90"/>
      <c r="C426" s="91"/>
      <c r="D426" s="91"/>
      <c r="E426" s="91"/>
      <c r="F426" s="91"/>
      <c r="G426" s="90"/>
      <c r="H426" s="90"/>
      <c r="I426" s="90"/>
      <c r="J426" s="90"/>
      <c r="K426" s="90"/>
      <c r="L426" s="90"/>
      <c r="M426" s="90"/>
      <c r="N426" s="90"/>
      <c r="O426" s="90"/>
      <c r="P426" s="90"/>
      <c r="Q426" s="90"/>
      <c r="R426" s="90"/>
      <c r="S426" s="90"/>
      <c r="T426" s="90"/>
      <c r="U426" s="90"/>
      <c r="V426" s="90"/>
      <c r="W426" s="90"/>
      <c r="X426" s="90"/>
      <c r="Y426" s="90"/>
      <c r="Z426" s="90"/>
      <c r="AA426" s="114"/>
    </row>
    <row r="427" spans="1:27" ht="15.75" customHeight="1">
      <c r="A427" s="90"/>
      <c r="B427" s="90"/>
      <c r="C427" s="91"/>
      <c r="D427" s="91"/>
      <c r="E427" s="91"/>
      <c r="F427" s="91"/>
      <c r="G427" s="90"/>
      <c r="H427" s="90"/>
      <c r="I427" s="90"/>
      <c r="J427" s="90"/>
      <c r="K427" s="90"/>
      <c r="L427" s="90"/>
      <c r="M427" s="90"/>
      <c r="N427" s="90"/>
      <c r="O427" s="90"/>
      <c r="P427" s="90"/>
      <c r="Q427" s="90"/>
      <c r="R427" s="90"/>
      <c r="S427" s="90"/>
      <c r="T427" s="90"/>
      <c r="U427" s="90"/>
      <c r="V427" s="90"/>
      <c r="W427" s="90"/>
      <c r="X427" s="90"/>
      <c r="Y427" s="90"/>
      <c r="Z427" s="90"/>
      <c r="AA427" s="114"/>
    </row>
    <row r="428" spans="1:27" ht="15.75" customHeight="1">
      <c r="A428" s="90"/>
      <c r="B428" s="90"/>
      <c r="C428" s="91"/>
      <c r="D428" s="91"/>
      <c r="E428" s="91"/>
      <c r="F428" s="91"/>
      <c r="G428" s="90"/>
      <c r="H428" s="90"/>
      <c r="I428" s="90"/>
      <c r="J428" s="90"/>
      <c r="K428" s="90"/>
      <c r="L428" s="90"/>
      <c r="M428" s="90"/>
      <c r="N428" s="90"/>
      <c r="O428" s="90"/>
      <c r="P428" s="90"/>
      <c r="Q428" s="90"/>
      <c r="R428" s="90"/>
      <c r="S428" s="90"/>
      <c r="T428" s="90"/>
      <c r="U428" s="90"/>
      <c r="V428" s="90"/>
      <c r="W428" s="90"/>
      <c r="X428" s="90"/>
      <c r="Y428" s="90"/>
      <c r="Z428" s="90"/>
      <c r="AA428" s="114"/>
    </row>
    <row r="429" spans="1:27" ht="15.75" customHeight="1">
      <c r="A429" s="90"/>
      <c r="B429" s="90"/>
      <c r="C429" s="91"/>
      <c r="D429" s="91"/>
      <c r="E429" s="91"/>
      <c r="F429" s="91"/>
      <c r="G429" s="90"/>
      <c r="H429" s="90"/>
      <c r="I429" s="90"/>
      <c r="J429" s="90"/>
      <c r="K429" s="90"/>
      <c r="L429" s="90"/>
      <c r="M429" s="90"/>
      <c r="N429" s="90"/>
      <c r="O429" s="90"/>
      <c r="P429" s="90"/>
      <c r="Q429" s="90"/>
      <c r="R429" s="90"/>
      <c r="S429" s="90"/>
      <c r="T429" s="90"/>
      <c r="U429" s="90"/>
      <c r="V429" s="90"/>
      <c r="W429" s="90"/>
      <c r="X429" s="90"/>
      <c r="Y429" s="90"/>
      <c r="Z429" s="90"/>
      <c r="AA429" s="114"/>
    </row>
    <row r="430" spans="1:27" ht="15.75" customHeight="1">
      <c r="A430" s="90"/>
      <c r="B430" s="90"/>
      <c r="C430" s="91"/>
      <c r="D430" s="91"/>
      <c r="E430" s="91"/>
      <c r="F430" s="91"/>
      <c r="G430" s="90"/>
      <c r="H430" s="90"/>
      <c r="I430" s="90"/>
      <c r="J430" s="90"/>
      <c r="K430" s="90"/>
      <c r="L430" s="90"/>
      <c r="M430" s="90"/>
      <c r="N430" s="90"/>
      <c r="O430" s="90"/>
      <c r="P430" s="90"/>
      <c r="Q430" s="90"/>
      <c r="R430" s="90"/>
      <c r="S430" s="90"/>
      <c r="T430" s="90"/>
      <c r="U430" s="90"/>
      <c r="V430" s="90"/>
      <c r="W430" s="90"/>
      <c r="X430" s="90"/>
      <c r="Y430" s="90"/>
      <c r="Z430" s="90"/>
      <c r="AA430" s="114"/>
    </row>
    <row r="431" spans="1:27" ht="15.75" customHeight="1">
      <c r="A431" s="90"/>
      <c r="B431" s="90"/>
      <c r="C431" s="91"/>
      <c r="D431" s="91"/>
      <c r="E431" s="91"/>
      <c r="F431" s="91"/>
      <c r="G431" s="90"/>
      <c r="H431" s="90"/>
      <c r="I431" s="90"/>
      <c r="J431" s="90"/>
      <c r="K431" s="90"/>
      <c r="L431" s="90"/>
      <c r="M431" s="90"/>
      <c r="N431" s="90"/>
      <c r="O431" s="90"/>
      <c r="P431" s="90"/>
      <c r="Q431" s="90"/>
      <c r="R431" s="90"/>
      <c r="S431" s="90"/>
      <c r="T431" s="90"/>
      <c r="U431" s="90"/>
      <c r="V431" s="90"/>
      <c r="W431" s="90"/>
      <c r="X431" s="90"/>
      <c r="Y431" s="90"/>
      <c r="Z431" s="90"/>
      <c r="AA431" s="114"/>
    </row>
    <row r="432" spans="1:27" ht="15.75" customHeight="1">
      <c r="A432" s="90"/>
      <c r="B432" s="90"/>
      <c r="C432" s="91"/>
      <c r="D432" s="91"/>
      <c r="E432" s="91"/>
      <c r="F432" s="91"/>
      <c r="G432" s="90"/>
      <c r="H432" s="90"/>
      <c r="I432" s="90"/>
      <c r="J432" s="90"/>
      <c r="K432" s="90"/>
      <c r="L432" s="90"/>
      <c r="M432" s="90"/>
      <c r="N432" s="90"/>
      <c r="O432" s="90"/>
      <c r="P432" s="90"/>
      <c r="Q432" s="90"/>
      <c r="R432" s="90"/>
      <c r="S432" s="90"/>
      <c r="T432" s="90"/>
      <c r="U432" s="90"/>
      <c r="V432" s="90"/>
      <c r="W432" s="90"/>
      <c r="X432" s="90"/>
      <c r="Y432" s="90"/>
      <c r="Z432" s="90"/>
      <c r="AA432" s="114"/>
    </row>
    <row r="433" spans="1:27" ht="15.75" customHeight="1">
      <c r="A433" s="90"/>
      <c r="B433" s="90"/>
      <c r="C433" s="91"/>
      <c r="D433" s="91"/>
      <c r="E433" s="91"/>
      <c r="F433" s="91"/>
      <c r="G433" s="90"/>
      <c r="H433" s="90"/>
      <c r="I433" s="90"/>
      <c r="J433" s="90"/>
      <c r="K433" s="90"/>
      <c r="L433" s="90"/>
      <c r="M433" s="90"/>
      <c r="N433" s="90"/>
      <c r="O433" s="90"/>
      <c r="P433" s="90"/>
      <c r="Q433" s="90"/>
      <c r="R433" s="90"/>
      <c r="S433" s="90"/>
      <c r="T433" s="90"/>
      <c r="U433" s="90"/>
      <c r="V433" s="90"/>
      <c r="W433" s="90"/>
      <c r="X433" s="90"/>
      <c r="Y433" s="90"/>
      <c r="Z433" s="90"/>
      <c r="AA433" s="114"/>
    </row>
    <row r="434" spans="1:27" ht="15.75" customHeight="1">
      <c r="A434" s="90"/>
      <c r="B434" s="90"/>
      <c r="C434" s="91"/>
      <c r="D434" s="91"/>
      <c r="E434" s="91"/>
      <c r="F434" s="91"/>
      <c r="G434" s="90"/>
      <c r="H434" s="90"/>
      <c r="I434" s="90"/>
      <c r="J434" s="90"/>
      <c r="K434" s="90"/>
      <c r="L434" s="90"/>
      <c r="M434" s="90"/>
      <c r="N434" s="90"/>
      <c r="O434" s="90"/>
      <c r="P434" s="90"/>
      <c r="Q434" s="90"/>
      <c r="R434" s="90"/>
      <c r="S434" s="90"/>
      <c r="T434" s="90"/>
      <c r="U434" s="90"/>
      <c r="V434" s="90"/>
      <c r="W434" s="90"/>
      <c r="X434" s="90"/>
      <c r="Y434" s="90"/>
      <c r="Z434" s="90"/>
      <c r="AA434" s="114"/>
    </row>
    <row r="435" spans="1:27" ht="15.75" customHeight="1">
      <c r="A435" s="90"/>
      <c r="B435" s="90"/>
      <c r="C435" s="91"/>
      <c r="D435" s="91"/>
      <c r="E435" s="91"/>
      <c r="F435" s="91"/>
      <c r="G435" s="90"/>
      <c r="H435" s="90"/>
      <c r="I435" s="90"/>
      <c r="J435" s="90"/>
      <c r="K435" s="90"/>
      <c r="L435" s="90"/>
      <c r="M435" s="90"/>
      <c r="N435" s="90"/>
      <c r="O435" s="90"/>
      <c r="P435" s="90"/>
      <c r="Q435" s="90"/>
      <c r="R435" s="90"/>
      <c r="S435" s="90"/>
      <c r="T435" s="90"/>
      <c r="U435" s="90"/>
      <c r="V435" s="90"/>
      <c r="W435" s="90"/>
      <c r="X435" s="90"/>
      <c r="Y435" s="90"/>
      <c r="Z435" s="90"/>
      <c r="AA435" s="114"/>
    </row>
    <row r="436" spans="1:27" ht="15.75" customHeight="1">
      <c r="A436" s="90"/>
      <c r="B436" s="90"/>
      <c r="C436" s="91"/>
      <c r="D436" s="91"/>
      <c r="E436" s="91"/>
      <c r="F436" s="91"/>
      <c r="G436" s="90"/>
      <c r="H436" s="90"/>
      <c r="I436" s="90"/>
      <c r="J436" s="90"/>
      <c r="K436" s="90"/>
      <c r="L436" s="90"/>
      <c r="M436" s="90"/>
      <c r="N436" s="90"/>
      <c r="O436" s="90"/>
      <c r="P436" s="90"/>
      <c r="Q436" s="90"/>
      <c r="R436" s="90"/>
      <c r="S436" s="90"/>
      <c r="T436" s="90"/>
      <c r="U436" s="90"/>
      <c r="V436" s="90"/>
      <c r="W436" s="90"/>
      <c r="X436" s="90"/>
      <c r="Y436" s="90"/>
      <c r="Z436" s="90"/>
      <c r="AA436" s="114"/>
    </row>
    <row r="437" spans="1:27" ht="15.75" customHeight="1">
      <c r="A437" s="90"/>
      <c r="B437" s="90"/>
      <c r="C437" s="91"/>
      <c r="D437" s="91"/>
      <c r="E437" s="91"/>
      <c r="F437" s="91"/>
      <c r="G437" s="90"/>
      <c r="H437" s="90"/>
      <c r="I437" s="90"/>
      <c r="J437" s="90"/>
      <c r="K437" s="90"/>
      <c r="L437" s="90"/>
      <c r="M437" s="90"/>
      <c r="N437" s="90"/>
      <c r="O437" s="90"/>
      <c r="P437" s="90"/>
      <c r="Q437" s="90"/>
      <c r="R437" s="90"/>
      <c r="S437" s="90"/>
      <c r="T437" s="90"/>
      <c r="U437" s="90"/>
      <c r="V437" s="90"/>
      <c r="W437" s="90"/>
      <c r="X437" s="90"/>
      <c r="Y437" s="90"/>
      <c r="Z437" s="90"/>
      <c r="AA437" s="114"/>
    </row>
    <row r="438" spans="1:27" ht="15.75" customHeight="1">
      <c r="A438" s="90"/>
      <c r="B438" s="90"/>
      <c r="C438" s="91"/>
      <c r="D438" s="91"/>
      <c r="E438" s="91"/>
      <c r="F438" s="91"/>
      <c r="G438" s="90"/>
      <c r="H438" s="90"/>
      <c r="I438" s="90"/>
      <c r="J438" s="90"/>
      <c r="K438" s="90"/>
      <c r="L438" s="90"/>
      <c r="M438" s="90"/>
      <c r="N438" s="90"/>
      <c r="O438" s="90"/>
      <c r="P438" s="90"/>
      <c r="Q438" s="90"/>
      <c r="R438" s="90"/>
      <c r="S438" s="90"/>
      <c r="T438" s="90"/>
      <c r="U438" s="90"/>
      <c r="V438" s="90"/>
      <c r="W438" s="90"/>
      <c r="X438" s="90"/>
      <c r="Y438" s="90"/>
      <c r="Z438" s="90"/>
      <c r="AA438" s="114"/>
    </row>
    <row r="439" spans="1:27" ht="15.75" customHeight="1">
      <c r="A439" s="90"/>
      <c r="B439" s="90"/>
      <c r="C439" s="91"/>
      <c r="D439" s="91"/>
      <c r="E439" s="91"/>
      <c r="F439" s="91"/>
      <c r="G439" s="90"/>
      <c r="H439" s="90"/>
      <c r="I439" s="90"/>
      <c r="J439" s="90"/>
      <c r="K439" s="90"/>
      <c r="L439" s="90"/>
      <c r="M439" s="90"/>
      <c r="N439" s="90"/>
      <c r="O439" s="90"/>
      <c r="P439" s="90"/>
      <c r="Q439" s="90"/>
      <c r="R439" s="90"/>
      <c r="S439" s="90"/>
      <c r="T439" s="90"/>
      <c r="U439" s="90"/>
      <c r="V439" s="90"/>
      <c r="W439" s="90"/>
      <c r="X439" s="90"/>
      <c r="Y439" s="90"/>
      <c r="Z439" s="90"/>
      <c r="AA439" s="114"/>
    </row>
    <row r="440" spans="1:27" ht="15.75" customHeight="1">
      <c r="A440" s="90"/>
      <c r="B440" s="90"/>
      <c r="C440" s="91"/>
      <c r="D440" s="91"/>
      <c r="E440" s="91"/>
      <c r="F440" s="91"/>
      <c r="G440" s="90"/>
      <c r="H440" s="90"/>
      <c r="I440" s="90"/>
      <c r="J440" s="90"/>
      <c r="K440" s="90"/>
      <c r="L440" s="90"/>
      <c r="M440" s="90"/>
      <c r="N440" s="90"/>
      <c r="O440" s="90"/>
      <c r="P440" s="90"/>
      <c r="Q440" s="90"/>
      <c r="R440" s="90"/>
      <c r="S440" s="90"/>
      <c r="T440" s="90"/>
      <c r="U440" s="90"/>
      <c r="V440" s="90"/>
      <c r="W440" s="90"/>
      <c r="X440" s="90"/>
      <c r="Y440" s="90"/>
      <c r="Z440" s="90"/>
      <c r="AA440" s="114"/>
    </row>
    <row r="441" spans="1:27" ht="15.75" customHeight="1">
      <c r="A441" s="90"/>
      <c r="B441" s="90"/>
      <c r="C441" s="91"/>
      <c r="D441" s="91"/>
      <c r="E441" s="91"/>
      <c r="F441" s="91"/>
      <c r="G441" s="90"/>
      <c r="H441" s="90"/>
      <c r="I441" s="90"/>
      <c r="J441" s="90"/>
      <c r="K441" s="90"/>
      <c r="L441" s="90"/>
      <c r="M441" s="90"/>
      <c r="N441" s="90"/>
      <c r="O441" s="90"/>
      <c r="P441" s="90"/>
      <c r="Q441" s="90"/>
      <c r="R441" s="90"/>
      <c r="S441" s="90"/>
      <c r="T441" s="90"/>
      <c r="U441" s="90"/>
      <c r="V441" s="90"/>
      <c r="W441" s="90"/>
      <c r="X441" s="90"/>
      <c r="Y441" s="90"/>
      <c r="Z441" s="90"/>
      <c r="AA441" s="114"/>
    </row>
    <row r="442" spans="1:27" ht="15.75" customHeight="1">
      <c r="A442" s="90"/>
      <c r="B442" s="90"/>
      <c r="C442" s="91"/>
      <c r="D442" s="91"/>
      <c r="E442" s="91"/>
      <c r="F442" s="91"/>
      <c r="G442" s="90"/>
      <c r="H442" s="90"/>
      <c r="I442" s="90"/>
      <c r="J442" s="90"/>
      <c r="K442" s="90"/>
      <c r="L442" s="90"/>
      <c r="M442" s="90"/>
      <c r="N442" s="90"/>
      <c r="O442" s="90"/>
      <c r="P442" s="90"/>
      <c r="Q442" s="90"/>
      <c r="R442" s="90"/>
      <c r="S442" s="90"/>
      <c r="T442" s="90"/>
      <c r="U442" s="90"/>
      <c r="V442" s="90"/>
      <c r="W442" s="90"/>
      <c r="X442" s="90"/>
      <c r="Y442" s="90"/>
      <c r="Z442" s="90"/>
      <c r="AA442" s="114"/>
    </row>
    <row r="443" spans="1:27" ht="15.75" customHeight="1">
      <c r="A443" s="90"/>
      <c r="B443" s="90"/>
      <c r="C443" s="91"/>
      <c r="D443" s="91"/>
      <c r="E443" s="91"/>
      <c r="F443" s="91"/>
      <c r="G443" s="90"/>
      <c r="H443" s="90"/>
      <c r="I443" s="90"/>
      <c r="J443" s="90"/>
      <c r="K443" s="90"/>
      <c r="L443" s="90"/>
      <c r="M443" s="90"/>
      <c r="N443" s="90"/>
      <c r="O443" s="90"/>
      <c r="P443" s="90"/>
      <c r="Q443" s="90"/>
      <c r="R443" s="90"/>
      <c r="S443" s="90"/>
      <c r="T443" s="90"/>
      <c r="U443" s="90"/>
      <c r="V443" s="90"/>
      <c r="W443" s="90"/>
      <c r="X443" s="90"/>
      <c r="Y443" s="90"/>
      <c r="Z443" s="90"/>
      <c r="AA443" s="114"/>
    </row>
    <row r="444" spans="1:27" ht="15.75" customHeight="1">
      <c r="A444" s="90"/>
      <c r="B444" s="90"/>
      <c r="C444" s="91"/>
      <c r="D444" s="91"/>
      <c r="E444" s="91"/>
      <c r="F444" s="91"/>
      <c r="G444" s="90"/>
      <c r="H444" s="90"/>
      <c r="I444" s="90"/>
      <c r="J444" s="90"/>
      <c r="K444" s="90"/>
      <c r="L444" s="90"/>
      <c r="M444" s="90"/>
      <c r="N444" s="90"/>
      <c r="O444" s="90"/>
      <c r="P444" s="90"/>
      <c r="Q444" s="90"/>
      <c r="R444" s="90"/>
      <c r="S444" s="90"/>
      <c r="T444" s="90"/>
      <c r="U444" s="90"/>
      <c r="V444" s="90"/>
      <c r="W444" s="90"/>
      <c r="X444" s="90"/>
      <c r="Y444" s="90"/>
      <c r="Z444" s="90"/>
      <c r="AA444" s="114"/>
    </row>
    <row r="445" spans="1:27" ht="15.75" customHeight="1">
      <c r="A445" s="90"/>
      <c r="B445" s="90"/>
      <c r="C445" s="91"/>
      <c r="D445" s="91"/>
      <c r="E445" s="91"/>
      <c r="F445" s="91"/>
      <c r="G445" s="90"/>
      <c r="H445" s="90"/>
      <c r="I445" s="90"/>
      <c r="J445" s="90"/>
      <c r="K445" s="90"/>
      <c r="L445" s="90"/>
      <c r="M445" s="90"/>
      <c r="N445" s="90"/>
      <c r="O445" s="90"/>
      <c r="P445" s="90"/>
      <c r="Q445" s="90"/>
      <c r="R445" s="90"/>
      <c r="S445" s="90"/>
      <c r="T445" s="90"/>
      <c r="U445" s="90"/>
      <c r="V445" s="90"/>
      <c r="W445" s="90"/>
      <c r="X445" s="90"/>
      <c r="Y445" s="90"/>
      <c r="Z445" s="90"/>
      <c r="AA445" s="114"/>
    </row>
    <row r="446" spans="1:27" ht="15.75" customHeight="1">
      <c r="A446" s="90"/>
      <c r="B446" s="90"/>
      <c r="C446" s="91"/>
      <c r="D446" s="91"/>
      <c r="E446" s="91"/>
      <c r="F446" s="91"/>
      <c r="G446" s="90"/>
      <c r="H446" s="90"/>
      <c r="I446" s="90"/>
      <c r="J446" s="90"/>
      <c r="K446" s="90"/>
      <c r="L446" s="90"/>
      <c r="M446" s="90"/>
      <c r="N446" s="90"/>
      <c r="O446" s="90"/>
      <c r="P446" s="90"/>
      <c r="Q446" s="90"/>
      <c r="R446" s="90"/>
      <c r="S446" s="90"/>
      <c r="T446" s="90"/>
      <c r="U446" s="90"/>
      <c r="V446" s="90"/>
      <c r="W446" s="90"/>
      <c r="X446" s="90"/>
      <c r="Y446" s="90"/>
      <c r="Z446" s="90"/>
      <c r="AA446" s="114"/>
    </row>
    <row r="447" spans="1:27" ht="15.75" customHeight="1">
      <c r="A447" s="90"/>
      <c r="B447" s="90"/>
      <c r="C447" s="91"/>
      <c r="D447" s="91"/>
      <c r="E447" s="91"/>
      <c r="F447" s="91"/>
      <c r="G447" s="90"/>
      <c r="H447" s="90"/>
      <c r="I447" s="90"/>
      <c r="J447" s="90"/>
      <c r="K447" s="90"/>
      <c r="L447" s="90"/>
      <c r="M447" s="90"/>
      <c r="N447" s="90"/>
      <c r="O447" s="90"/>
      <c r="P447" s="90"/>
      <c r="Q447" s="90"/>
      <c r="R447" s="90"/>
      <c r="S447" s="90"/>
      <c r="T447" s="90"/>
      <c r="U447" s="90"/>
      <c r="V447" s="90"/>
      <c r="W447" s="90"/>
      <c r="X447" s="90"/>
      <c r="Y447" s="90"/>
      <c r="Z447" s="90"/>
      <c r="AA447" s="114"/>
    </row>
    <row r="448" spans="1:27" ht="15.75" customHeight="1">
      <c r="A448" s="90"/>
      <c r="B448" s="90"/>
      <c r="C448" s="91"/>
      <c r="D448" s="91"/>
      <c r="E448" s="91"/>
      <c r="F448" s="91"/>
      <c r="G448" s="90"/>
      <c r="H448" s="90"/>
      <c r="I448" s="90"/>
      <c r="J448" s="90"/>
      <c r="K448" s="90"/>
      <c r="L448" s="90"/>
      <c r="M448" s="90"/>
      <c r="N448" s="90"/>
      <c r="O448" s="90"/>
      <c r="P448" s="90"/>
      <c r="Q448" s="90"/>
      <c r="R448" s="90"/>
      <c r="S448" s="90"/>
      <c r="T448" s="90"/>
      <c r="U448" s="90"/>
      <c r="V448" s="90"/>
      <c r="W448" s="90"/>
      <c r="X448" s="90"/>
      <c r="Y448" s="90"/>
      <c r="Z448" s="90"/>
      <c r="AA448" s="114"/>
    </row>
    <row r="449" spans="1:27" ht="15.75" customHeight="1">
      <c r="A449" s="90"/>
      <c r="B449" s="90"/>
      <c r="C449" s="91"/>
      <c r="D449" s="91"/>
      <c r="E449" s="91"/>
      <c r="F449" s="91"/>
      <c r="G449" s="90"/>
      <c r="H449" s="90"/>
      <c r="I449" s="90"/>
      <c r="J449" s="90"/>
      <c r="K449" s="90"/>
      <c r="L449" s="90"/>
      <c r="M449" s="90"/>
      <c r="N449" s="90"/>
      <c r="O449" s="90"/>
      <c r="P449" s="90"/>
      <c r="Q449" s="90"/>
      <c r="R449" s="90"/>
      <c r="S449" s="90"/>
      <c r="T449" s="90"/>
      <c r="U449" s="90"/>
      <c r="V449" s="90"/>
      <c r="W449" s="90"/>
      <c r="X449" s="90"/>
      <c r="Y449" s="90"/>
      <c r="Z449" s="90"/>
      <c r="AA449" s="114"/>
    </row>
    <row r="450" spans="1:27" ht="15.75" customHeight="1">
      <c r="A450" s="90"/>
      <c r="B450" s="90"/>
      <c r="C450" s="91"/>
      <c r="D450" s="91"/>
      <c r="E450" s="91"/>
      <c r="F450" s="91"/>
      <c r="G450" s="90"/>
      <c r="H450" s="90"/>
      <c r="I450" s="90"/>
      <c r="J450" s="90"/>
      <c r="K450" s="90"/>
      <c r="L450" s="90"/>
      <c r="M450" s="90"/>
      <c r="N450" s="90"/>
      <c r="O450" s="90"/>
      <c r="P450" s="90"/>
      <c r="Q450" s="90"/>
      <c r="R450" s="90"/>
      <c r="S450" s="90"/>
      <c r="T450" s="90"/>
      <c r="U450" s="90"/>
      <c r="V450" s="90"/>
      <c r="W450" s="90"/>
      <c r="X450" s="90"/>
      <c r="Y450" s="90"/>
      <c r="Z450" s="90"/>
      <c r="AA450" s="114"/>
    </row>
    <row r="451" spans="1:27" ht="15.75" customHeight="1">
      <c r="A451" s="90"/>
      <c r="B451" s="90"/>
      <c r="C451" s="91"/>
      <c r="D451" s="91"/>
      <c r="E451" s="91"/>
      <c r="F451" s="91"/>
      <c r="G451" s="90"/>
      <c r="H451" s="90"/>
      <c r="I451" s="90"/>
      <c r="J451" s="90"/>
      <c r="K451" s="90"/>
      <c r="L451" s="90"/>
      <c r="M451" s="90"/>
      <c r="N451" s="90"/>
      <c r="O451" s="90"/>
      <c r="P451" s="90"/>
      <c r="Q451" s="90"/>
      <c r="R451" s="90"/>
      <c r="S451" s="90"/>
      <c r="T451" s="90"/>
      <c r="U451" s="90"/>
      <c r="V451" s="90"/>
      <c r="W451" s="90"/>
      <c r="X451" s="90"/>
      <c r="Y451" s="90"/>
      <c r="Z451" s="90"/>
      <c r="AA451" s="114"/>
    </row>
    <row r="452" spans="1:27" ht="15.75" customHeight="1">
      <c r="A452" s="90"/>
      <c r="B452" s="90"/>
      <c r="C452" s="91"/>
      <c r="D452" s="91"/>
      <c r="E452" s="91"/>
      <c r="F452" s="91"/>
      <c r="G452" s="90"/>
      <c r="H452" s="90"/>
      <c r="I452" s="90"/>
      <c r="J452" s="90"/>
      <c r="K452" s="90"/>
      <c r="L452" s="90"/>
      <c r="M452" s="90"/>
      <c r="N452" s="90"/>
      <c r="O452" s="90"/>
      <c r="P452" s="90"/>
      <c r="Q452" s="90"/>
      <c r="R452" s="90"/>
      <c r="S452" s="90"/>
      <c r="T452" s="90"/>
      <c r="U452" s="90"/>
      <c r="V452" s="90"/>
      <c r="W452" s="90"/>
      <c r="X452" s="90"/>
      <c r="Y452" s="90"/>
      <c r="Z452" s="90"/>
      <c r="AA452" s="114"/>
    </row>
    <row r="453" spans="1:27" ht="15.7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c r="AA453" s="114"/>
    </row>
    <row r="454" spans="1:27" ht="15.7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c r="AA454" s="114"/>
    </row>
    <row r="455" spans="1:27" ht="15.7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c r="AA455" s="114"/>
    </row>
    <row r="456" spans="1:27" ht="15.7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c r="AA456" s="114"/>
    </row>
    <row r="457" spans="1:27" ht="15.7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c r="AA457" s="114"/>
    </row>
    <row r="458" spans="1:27" ht="15.7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c r="AA458" s="114"/>
    </row>
    <row r="459" spans="1:27" ht="15.7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c r="AA459" s="114"/>
    </row>
    <row r="460" spans="1:27" ht="15.7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c r="AA460" s="114"/>
    </row>
    <row r="461" spans="1:27" ht="15.7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c r="AA461" s="114"/>
    </row>
    <row r="462" spans="1:27" ht="15.7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c r="AA462" s="114"/>
    </row>
    <row r="463" spans="1:27" ht="15.7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c r="AA463" s="114"/>
    </row>
    <row r="464" spans="1:27" ht="15.7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c r="AA464" s="114"/>
    </row>
    <row r="465" spans="1:27" ht="15.7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c r="AA465" s="114"/>
    </row>
    <row r="466" spans="1:27" ht="15.7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c r="AA466" s="114"/>
    </row>
    <row r="467" spans="1:27" ht="15.7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c r="AA467" s="114"/>
    </row>
    <row r="468" spans="1:27" ht="15.7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c r="AA468" s="114"/>
    </row>
    <row r="469" spans="1:27" ht="15.7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c r="AA469" s="114"/>
    </row>
    <row r="470" spans="1:27" ht="15.7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c r="AA470" s="114"/>
    </row>
    <row r="471" spans="1:27" ht="15.7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c r="AA471" s="114"/>
    </row>
    <row r="472" spans="1:27" ht="15.7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c r="AA472" s="114"/>
    </row>
    <row r="473" spans="1:27" ht="15.7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c r="AA473" s="114"/>
    </row>
    <row r="474" spans="1:27" ht="15.7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c r="AA474" s="114"/>
    </row>
    <row r="475" spans="1:27" ht="15.7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c r="AA475" s="114"/>
    </row>
    <row r="476" spans="1:27" ht="15.7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c r="AA476" s="114"/>
    </row>
    <row r="477" spans="1:27" ht="15.7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c r="AA477" s="114"/>
    </row>
    <row r="478" spans="1:27" ht="15.7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c r="AA478" s="114"/>
    </row>
    <row r="479" spans="1:27" ht="15.7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c r="AA479" s="114"/>
    </row>
    <row r="480" spans="1:27" ht="15.7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c r="AA480" s="114"/>
    </row>
    <row r="481" spans="1:27" ht="15.7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c r="AA481" s="114"/>
    </row>
    <row r="482" spans="1:27" ht="15.7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c r="AA482" s="114"/>
    </row>
    <row r="483" spans="1:27" ht="15.7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c r="AA483" s="114"/>
    </row>
    <row r="484" spans="1:27" ht="15.7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c r="AA484" s="114"/>
    </row>
    <row r="485" spans="1:27" ht="15.7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c r="AA485" s="114"/>
    </row>
    <row r="486" spans="1:27" ht="15.7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c r="AA486" s="114"/>
    </row>
    <row r="487" spans="1:27" ht="15.7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c r="AA487" s="114"/>
    </row>
    <row r="488" spans="1:27" ht="15.7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c r="AA488" s="114"/>
    </row>
    <row r="489" spans="1:27" ht="15.7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c r="AA489" s="114"/>
    </row>
    <row r="490" spans="1:27" ht="15.7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c r="AA490" s="114"/>
    </row>
    <row r="491" spans="1:27" ht="15.7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c r="AA491" s="114"/>
    </row>
    <row r="492" spans="1:27" ht="15.7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c r="AA492" s="114"/>
    </row>
    <row r="493" spans="1:27" ht="15.7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c r="AA493" s="114"/>
    </row>
    <row r="494" spans="1:27" ht="15.7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c r="AA494" s="114"/>
    </row>
    <row r="495" spans="1:27" ht="15.7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c r="AA495" s="114"/>
    </row>
    <row r="496" spans="1:27" ht="15.7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c r="AA496" s="114"/>
    </row>
    <row r="497" spans="1:27" ht="15.7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c r="AA497" s="114"/>
    </row>
    <row r="498" spans="1:27" ht="15.7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c r="AA498" s="114"/>
    </row>
    <row r="499" spans="1:27" ht="15.7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c r="AA499" s="114"/>
    </row>
    <row r="500" spans="1:27" ht="15.7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c r="AA500" s="114"/>
    </row>
    <row r="501" spans="1:27" ht="15.7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c r="AA501" s="114"/>
    </row>
    <row r="502" spans="1:27" ht="15.7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c r="AA502" s="114"/>
    </row>
    <row r="503" spans="1:27" ht="15.7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c r="AA503" s="114"/>
    </row>
    <row r="504" spans="1:27" ht="15.7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c r="AA504" s="114"/>
    </row>
    <row r="505" spans="1:27" ht="15.7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c r="AA505" s="114"/>
    </row>
    <row r="506" spans="1:27" ht="15.7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c r="AA506" s="114"/>
    </row>
    <row r="507" spans="1:27" ht="15.7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c r="AA507" s="114"/>
    </row>
    <row r="508" spans="1:27" ht="15.7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c r="AA508" s="114"/>
    </row>
    <row r="509" spans="1:27" ht="15.7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c r="AA509" s="114"/>
    </row>
    <row r="510" spans="1:27" ht="15.7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c r="AA510" s="114"/>
    </row>
    <row r="511" spans="1:27" ht="15.7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c r="AA511" s="114"/>
    </row>
    <row r="512" spans="1:27" ht="15.7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c r="AA512" s="114"/>
    </row>
    <row r="513" spans="1:27" ht="15.7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c r="AA513" s="114"/>
    </row>
    <row r="514" spans="1:27" ht="15.7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c r="AA514" s="114"/>
    </row>
    <row r="515" spans="1:27" ht="15.7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c r="AA515" s="114"/>
    </row>
    <row r="516" spans="1:27" ht="15.7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c r="AA516" s="114"/>
    </row>
    <row r="517" spans="1:27" ht="15.7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c r="AA517" s="114"/>
    </row>
    <row r="518" spans="1:27" ht="15.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c r="AA518" s="114"/>
    </row>
    <row r="519" spans="1:27" ht="15.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c r="AA519" s="114"/>
    </row>
    <row r="520" spans="1:27" ht="15.7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c r="AA520" s="114"/>
    </row>
    <row r="521" spans="1:27" ht="15.7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c r="AA521" s="114"/>
    </row>
    <row r="522" spans="1:27" ht="15.7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c r="AA522" s="114"/>
    </row>
    <row r="523" spans="1:27" ht="15.7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c r="AA523" s="114"/>
    </row>
    <row r="524" spans="1:27" ht="15.7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c r="AA524" s="114"/>
    </row>
    <row r="525" spans="1:27" ht="15.7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c r="AA525" s="114"/>
    </row>
    <row r="526" spans="1:27" ht="15.7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c r="AA526" s="114"/>
    </row>
    <row r="527" spans="1:27" ht="15.7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c r="AA527" s="114"/>
    </row>
    <row r="528" spans="1:27" ht="15.7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c r="AA528" s="114"/>
    </row>
    <row r="529" spans="1:27" ht="15.7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c r="AA529" s="114"/>
    </row>
    <row r="530" spans="1:27" ht="15.7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c r="AA530" s="114"/>
    </row>
    <row r="531" spans="1:27" ht="15.7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c r="AA531" s="114"/>
    </row>
    <row r="532" spans="1:27" ht="15.7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c r="AA532" s="114"/>
    </row>
    <row r="533" spans="1:27" ht="15.7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c r="AA533" s="114"/>
    </row>
    <row r="534" spans="1:27" ht="15.7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c r="AA534" s="114"/>
    </row>
    <row r="535" spans="1:27" ht="15.7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c r="AA535" s="114"/>
    </row>
    <row r="536" spans="1:27" ht="15.7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c r="AA536" s="114"/>
    </row>
    <row r="537" spans="1:27" ht="15.7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c r="AA537" s="114"/>
    </row>
    <row r="538" spans="1:27" ht="15.7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c r="AA538" s="114"/>
    </row>
    <row r="539" spans="1:27" ht="15.7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c r="AA539" s="114"/>
    </row>
    <row r="540" spans="1:27" ht="15.7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c r="AA540" s="114"/>
    </row>
    <row r="541" spans="1:27" ht="15.7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c r="AA541" s="114"/>
    </row>
    <row r="542" spans="1:27" ht="15.7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c r="AA542" s="114"/>
    </row>
    <row r="543" spans="1:27" ht="15.7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c r="AA543" s="114"/>
    </row>
    <row r="544" spans="1:27" ht="15.7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c r="AA544" s="114"/>
    </row>
    <row r="545" spans="1:27" ht="15.7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c r="AA545" s="114"/>
    </row>
    <row r="546" spans="1:27" ht="15.7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c r="AA546" s="114"/>
    </row>
    <row r="547" spans="1:27" ht="15.7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c r="AA547" s="114"/>
    </row>
    <row r="548" spans="1:27" ht="15.7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c r="AA548" s="114"/>
    </row>
    <row r="549" spans="1:27" ht="15.7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c r="AA549" s="114"/>
    </row>
    <row r="550" spans="1:27" ht="15.7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c r="AA550" s="114"/>
    </row>
    <row r="551" spans="1:27" ht="15.7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c r="AA551" s="114"/>
    </row>
    <row r="552" spans="1:27" ht="15.7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c r="AA552" s="114"/>
    </row>
    <row r="553" spans="1:27" ht="15.7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c r="AA553" s="114"/>
    </row>
    <row r="554" spans="1:27" ht="15.7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c r="AA554" s="114"/>
    </row>
    <row r="555" spans="1:27" ht="15.7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c r="AA555" s="114"/>
    </row>
    <row r="556" spans="1:27" ht="15.7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c r="AA556" s="114"/>
    </row>
    <row r="557" spans="1:27" ht="15.7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c r="AA557" s="114"/>
    </row>
    <row r="558" spans="1:27" ht="15.7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c r="AA558" s="114"/>
    </row>
    <row r="559" spans="1:27" ht="15.7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c r="AA559" s="114"/>
    </row>
    <row r="560" spans="1:27" ht="15.7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c r="AA560" s="114"/>
    </row>
    <row r="561" spans="1:27" ht="15.7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c r="AA561" s="114"/>
    </row>
    <row r="562" spans="1:27" ht="15.7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c r="AA562" s="114"/>
    </row>
    <row r="563" spans="1:27" ht="15.7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c r="AA563" s="114"/>
    </row>
    <row r="564" spans="1:27" ht="15.7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c r="AA564" s="114"/>
    </row>
    <row r="565" spans="1:27" ht="15.7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c r="AA565" s="114"/>
    </row>
    <row r="566" spans="1:27" ht="15.7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c r="AA566" s="114"/>
    </row>
    <row r="567" spans="1:27" ht="15.7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c r="AA567" s="114"/>
    </row>
    <row r="568" spans="1:27" ht="15.7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c r="AA568" s="114"/>
    </row>
    <row r="569" spans="1:27" ht="15.7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c r="AA569" s="114"/>
    </row>
    <row r="570" spans="1:27" ht="15.7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c r="AA570" s="114"/>
    </row>
    <row r="571" spans="1:27" ht="15.7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c r="AA571" s="114"/>
    </row>
    <row r="572" spans="1:27" ht="15.7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c r="AA572" s="114"/>
    </row>
    <row r="573" spans="1:27" ht="15.7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c r="AA573" s="114"/>
    </row>
    <row r="574" spans="1:27" ht="15.7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c r="AA574" s="114"/>
    </row>
    <row r="575" spans="1:27" ht="15.7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c r="AA575" s="114"/>
    </row>
    <row r="576" spans="1:27" ht="15.7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c r="AA576" s="114"/>
    </row>
    <row r="577" spans="1:27" ht="15.7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c r="AA577" s="114"/>
    </row>
    <row r="578" spans="1:27" ht="15.7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c r="AA578" s="114"/>
    </row>
    <row r="579" spans="1:27" ht="15.7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c r="AA579" s="114"/>
    </row>
    <row r="580" spans="1:27" ht="15.7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c r="AA580" s="114"/>
    </row>
    <row r="581" spans="1:27" ht="15.7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c r="AA581" s="114"/>
    </row>
    <row r="582" spans="1:27" ht="15.7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c r="AA582" s="114"/>
    </row>
    <row r="583" spans="1:27" ht="15.7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c r="AA583" s="114"/>
    </row>
    <row r="584" spans="1:27" ht="15.7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c r="AA584" s="114"/>
    </row>
    <row r="585" spans="1:27" ht="15.7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c r="AA585" s="114"/>
    </row>
    <row r="586" spans="1:27" ht="15.7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c r="AA586" s="114"/>
    </row>
    <row r="587" spans="1:27" ht="15.7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c r="AA587" s="114"/>
    </row>
    <row r="588" spans="1:27" ht="15.7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c r="AA588" s="114"/>
    </row>
    <row r="589" spans="1:27" ht="15.7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c r="AA589" s="114"/>
    </row>
    <row r="590" spans="1:27" ht="15.7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c r="AA590" s="114"/>
    </row>
    <row r="591" spans="1:27" ht="15.7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c r="AA591" s="114"/>
    </row>
    <row r="592" spans="1:27" ht="15.7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c r="AA592" s="114"/>
    </row>
    <row r="593" spans="1:27" ht="15.7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c r="AA593" s="114"/>
    </row>
    <row r="594" spans="1:27" ht="15.7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c r="AA594" s="114"/>
    </row>
    <row r="595" spans="1:27" ht="15.7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c r="AA595" s="114"/>
    </row>
    <row r="596" spans="1:27" ht="15.7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c r="AA596" s="114"/>
    </row>
    <row r="597" spans="1:27" ht="15.7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c r="AA597" s="114"/>
    </row>
    <row r="598" spans="1:27" ht="15.7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c r="AA598" s="114"/>
    </row>
    <row r="599" spans="1:27" ht="15.7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c r="AA599" s="114"/>
    </row>
    <row r="600" spans="1:27" ht="15.7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c r="AA600" s="114"/>
    </row>
    <row r="601" spans="1:27" ht="15.7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c r="AA601" s="114"/>
    </row>
    <row r="602" spans="1:27" ht="15.7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c r="AA602" s="114"/>
    </row>
    <row r="603" spans="1:27" ht="15.7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c r="AA603" s="114"/>
    </row>
    <row r="604" spans="1:27" ht="15.7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c r="AA604" s="114"/>
    </row>
    <row r="605" spans="1:27" ht="15.7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c r="AA605" s="114"/>
    </row>
    <row r="606" spans="1:27" ht="15.7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c r="AA606" s="114"/>
    </row>
    <row r="607" spans="1:27" ht="15.7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c r="AA607" s="114"/>
    </row>
    <row r="608" spans="1:27" ht="15.7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c r="AA608" s="114"/>
    </row>
    <row r="609" spans="1:27" ht="15.7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c r="AA609" s="114"/>
    </row>
    <row r="610" spans="1:27" ht="15.7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c r="AA610" s="114"/>
    </row>
    <row r="611" spans="1:27" ht="15.7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c r="AA611" s="114"/>
    </row>
    <row r="612" spans="1:27" ht="15.7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c r="AA612" s="114"/>
    </row>
    <row r="613" spans="1:27" ht="15.7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c r="AA613" s="114"/>
    </row>
    <row r="614" spans="1:27" ht="15.7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c r="AA614" s="114"/>
    </row>
    <row r="615" spans="1:27" ht="15.7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c r="AA615" s="114"/>
    </row>
    <row r="616" spans="1:27" ht="15.7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c r="AA616" s="114"/>
    </row>
    <row r="617" spans="1:27" ht="15.7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c r="AA617" s="114"/>
    </row>
    <row r="618" spans="1:27" ht="15.7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c r="AA618" s="114"/>
    </row>
    <row r="619" spans="1:27" ht="15.7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c r="AA619" s="114"/>
    </row>
    <row r="620" spans="1:27" ht="15.7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c r="AA620" s="114"/>
    </row>
    <row r="621" spans="1:27" ht="15.7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c r="AA621" s="114"/>
    </row>
    <row r="622" spans="1:27" ht="15.7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c r="AA622" s="114"/>
    </row>
    <row r="623" spans="1:27" ht="15.7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c r="AA623" s="114"/>
    </row>
    <row r="624" spans="1:27" ht="15.7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c r="AA624" s="114"/>
    </row>
    <row r="625" spans="1:27" ht="15.7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c r="AA625" s="114"/>
    </row>
    <row r="626" spans="1:27" ht="15.7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c r="AA626" s="114"/>
    </row>
    <row r="627" spans="1:27" ht="15.7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c r="AA627" s="114"/>
    </row>
    <row r="628" spans="1:27" ht="15.7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c r="AA628" s="114"/>
    </row>
    <row r="629" spans="1:27" ht="15.7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c r="AA629" s="114"/>
    </row>
    <row r="630" spans="1:27" ht="15.7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c r="AA630" s="114"/>
    </row>
    <row r="631" spans="1:27" ht="15.7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c r="AA631" s="114"/>
    </row>
    <row r="632" spans="1:27" ht="15.7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c r="AA632" s="114"/>
    </row>
    <row r="633" spans="1:27" ht="15.7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c r="AA633" s="114"/>
    </row>
    <row r="634" spans="1:27" ht="15.7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c r="AA634" s="114"/>
    </row>
    <row r="635" spans="1:27" ht="15.7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c r="AA635" s="114"/>
    </row>
    <row r="636" spans="1:27" ht="15.7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c r="AA636" s="114"/>
    </row>
    <row r="637" spans="1:27" ht="15.7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c r="AA637" s="114"/>
    </row>
    <row r="638" spans="1:27" ht="15.7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c r="AA638" s="114"/>
    </row>
    <row r="639" spans="1:27" ht="15.7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c r="AA639" s="114"/>
    </row>
    <row r="640" spans="1:27" ht="15.7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c r="AA640" s="114"/>
    </row>
    <row r="641" spans="1:27" ht="15.7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c r="AA641" s="114"/>
    </row>
    <row r="642" spans="1:27" ht="15.7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c r="AA642" s="114"/>
    </row>
    <row r="643" spans="1:27" ht="15.7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c r="AA643" s="114"/>
    </row>
    <row r="644" spans="1:27" ht="15.7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c r="AA644" s="114"/>
    </row>
    <row r="645" spans="1:27" ht="15.7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c r="AA645" s="114"/>
    </row>
    <row r="646" spans="1:27" ht="15.7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c r="AA646" s="114"/>
    </row>
    <row r="647" spans="1:27" ht="15.7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c r="AA647" s="114"/>
    </row>
    <row r="648" spans="1:27" ht="15.7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c r="AA648" s="114"/>
    </row>
    <row r="649" spans="1:27" ht="15.7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c r="AA649" s="114"/>
    </row>
    <row r="650" spans="1:27" ht="15.7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c r="AA650" s="114"/>
    </row>
    <row r="651" spans="1:27" ht="15.7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c r="AA651" s="114"/>
    </row>
    <row r="652" spans="1:27" ht="15.7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c r="AA652" s="114"/>
    </row>
    <row r="653" spans="1:27" ht="15.7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c r="AA653" s="114"/>
    </row>
    <row r="654" spans="1:27" ht="15.7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c r="AA654" s="114"/>
    </row>
    <row r="655" spans="1:27" ht="15.7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c r="AA655" s="114"/>
    </row>
    <row r="656" spans="1:27" ht="15.7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c r="AA656" s="114"/>
    </row>
    <row r="657" spans="1:27" ht="15.7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c r="AA657" s="114"/>
    </row>
    <row r="658" spans="1:27" ht="15.7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c r="AA658" s="114"/>
    </row>
    <row r="659" spans="1:27" ht="15.7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c r="AA659" s="114"/>
    </row>
    <row r="660" spans="1:27" ht="15.7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c r="AA660" s="114"/>
    </row>
    <row r="661" spans="1:27" ht="15.7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c r="AA661" s="114"/>
    </row>
    <row r="662" spans="1:27" ht="15.7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c r="AA662" s="114"/>
    </row>
    <row r="663" spans="1:27" ht="15.7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c r="AA663" s="114"/>
    </row>
    <row r="664" spans="1:27" ht="15.7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c r="AA664" s="114"/>
    </row>
    <row r="665" spans="1:27" ht="15.7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c r="AA665" s="114"/>
    </row>
    <row r="666" spans="1:27" ht="15.7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c r="AA666" s="114"/>
    </row>
    <row r="667" spans="1:27" ht="15.7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c r="AA667" s="114"/>
    </row>
    <row r="668" spans="1:27" ht="15.7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c r="AA668" s="114"/>
    </row>
    <row r="669" spans="1:27" ht="15.7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c r="AA669" s="114"/>
    </row>
    <row r="670" spans="1:27" ht="15.7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c r="AA670" s="114"/>
    </row>
    <row r="671" spans="1:27" ht="15.7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c r="AA671" s="114"/>
    </row>
    <row r="672" spans="1:27" ht="15.7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c r="AA672" s="114"/>
    </row>
    <row r="673" spans="1:27" ht="15.7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c r="AA673" s="114"/>
    </row>
    <row r="674" spans="1:27" ht="15.7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c r="AA674" s="114"/>
    </row>
    <row r="675" spans="1:27" ht="15.7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c r="AA675" s="114"/>
    </row>
    <row r="676" spans="1:27" ht="15.7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c r="AA676" s="114"/>
    </row>
    <row r="677" spans="1:27" ht="15.7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c r="AA677" s="114"/>
    </row>
    <row r="678" spans="1:27" ht="15.7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c r="AA678" s="114"/>
    </row>
    <row r="679" spans="1:27" ht="15.7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c r="AA679" s="114"/>
    </row>
    <row r="680" spans="1:27" ht="15.7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c r="AA680" s="114"/>
    </row>
    <row r="681" spans="1:27" ht="15.7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c r="AA681" s="114"/>
    </row>
    <row r="682" spans="1:27" ht="15.7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c r="AA682" s="114"/>
    </row>
    <row r="683" spans="1:27" ht="15.7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c r="AA683" s="114"/>
    </row>
    <row r="684" spans="1:27" ht="15.7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c r="AA684" s="114"/>
    </row>
    <row r="685" spans="1:27" ht="15.7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c r="AA685" s="114"/>
    </row>
    <row r="686" spans="1:27" ht="15.7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c r="AA686" s="114"/>
    </row>
    <row r="687" spans="1:27" ht="15.7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c r="AA687" s="114"/>
    </row>
    <row r="688" spans="1:27" ht="15.7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c r="AA688" s="114"/>
    </row>
    <row r="689" spans="1:27" ht="15.7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c r="AA689" s="114"/>
    </row>
    <row r="690" spans="1:27" ht="15.7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c r="AA690" s="114"/>
    </row>
    <row r="691" spans="1:27" ht="15.7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c r="AA691" s="114"/>
    </row>
    <row r="692" spans="1:27" ht="15.7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c r="AA692" s="114"/>
    </row>
    <row r="693" spans="1:27" ht="15.7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c r="AA693" s="114"/>
    </row>
    <row r="694" spans="1:27" ht="15.7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c r="AA694" s="114"/>
    </row>
    <row r="695" spans="1:27" ht="15.7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c r="AA695" s="114"/>
    </row>
    <row r="696" spans="1:27" ht="15.7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c r="AA696" s="114"/>
    </row>
    <row r="697" spans="1:27" ht="15.7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c r="AA697" s="114"/>
    </row>
    <row r="698" spans="1:27" ht="15.7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c r="AA698" s="114"/>
    </row>
    <row r="699" spans="1:27" ht="15.7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c r="AA699" s="114"/>
    </row>
    <row r="700" spans="1:27" ht="15.7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c r="AA700" s="114"/>
    </row>
    <row r="701" spans="1:27" ht="15.7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c r="AA701" s="114"/>
    </row>
    <row r="702" spans="1:27" ht="15.7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c r="AA702" s="114"/>
    </row>
    <row r="703" spans="1:27" ht="15.7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c r="AA703" s="114"/>
    </row>
    <row r="704" spans="1:27" ht="15.7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c r="AA704" s="114"/>
    </row>
    <row r="705" spans="1:27" ht="15.7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c r="AA705" s="114"/>
    </row>
    <row r="706" spans="1:27" ht="15.7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c r="AA706" s="114"/>
    </row>
    <row r="707" spans="1:27" ht="15.7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c r="AA707" s="114"/>
    </row>
    <row r="708" spans="1:27" ht="15.7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c r="AA708" s="114"/>
    </row>
    <row r="709" spans="1:27" ht="15.7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c r="AA709" s="114"/>
    </row>
    <row r="710" spans="1:27" ht="15.7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c r="AA710" s="114"/>
    </row>
    <row r="711" spans="1:27" ht="15.7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c r="AA711" s="114"/>
    </row>
    <row r="712" spans="1:27" ht="15.7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c r="AA712" s="114"/>
    </row>
    <row r="713" spans="1:27" ht="15.7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c r="AA713" s="114"/>
    </row>
    <row r="714" spans="1:27" ht="15.7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c r="AA714" s="114"/>
    </row>
    <row r="715" spans="1:27" ht="15.7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c r="AA715" s="114"/>
    </row>
    <row r="716" spans="1:27" ht="15.7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c r="AA716" s="114"/>
    </row>
    <row r="717" spans="1:27" ht="15.7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c r="AA717" s="114"/>
    </row>
    <row r="718" spans="1:27" ht="15.7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c r="AA718" s="114"/>
    </row>
    <row r="719" spans="1:27" ht="15.7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c r="AA719" s="114"/>
    </row>
    <row r="720" spans="1:27" ht="15.7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c r="AA720" s="114"/>
    </row>
    <row r="721" spans="1:27" ht="15.7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c r="AA721" s="114"/>
    </row>
    <row r="722" spans="1:27" ht="15.7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c r="AA722" s="114"/>
    </row>
    <row r="723" spans="1:27" ht="15.7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c r="AA723" s="114"/>
    </row>
    <row r="724" spans="1:27" ht="15.7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c r="AA724" s="114"/>
    </row>
    <row r="725" spans="1:27" ht="15.7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c r="AA725" s="114"/>
    </row>
    <row r="726" spans="1:27" ht="15.7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c r="AA726" s="114"/>
    </row>
    <row r="727" spans="1:27" ht="15.7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c r="AA727" s="114"/>
    </row>
    <row r="728" spans="1:27" ht="15.7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c r="AA728" s="114"/>
    </row>
    <row r="729" spans="1:27" ht="15.7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c r="AA729" s="114"/>
    </row>
    <row r="730" spans="1:27" ht="15.7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c r="AA730" s="114"/>
    </row>
    <row r="731" spans="1:27" ht="15.7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c r="AA731" s="114"/>
    </row>
    <row r="732" spans="1:27" ht="15.7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c r="AA732" s="114"/>
    </row>
    <row r="733" spans="1:27" ht="15.7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c r="AA733" s="114"/>
    </row>
    <row r="734" spans="1:27" ht="15.7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c r="AA734" s="114"/>
    </row>
    <row r="735" spans="1:27" ht="15.7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c r="AA735" s="114"/>
    </row>
    <row r="736" spans="1:27" ht="15.7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c r="AA736" s="114"/>
    </row>
    <row r="737" spans="1:27" ht="15.7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c r="AA737" s="114"/>
    </row>
    <row r="738" spans="1:27" ht="15.7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c r="AA738" s="114"/>
    </row>
    <row r="739" spans="1:27" ht="15.7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c r="AA739" s="114"/>
    </row>
    <row r="740" spans="1:27" ht="15.7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c r="AA740" s="114"/>
    </row>
    <row r="741" spans="1:27" ht="15.7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c r="AA741" s="114"/>
    </row>
    <row r="742" spans="1:27" ht="15.7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c r="AA742" s="114"/>
    </row>
    <row r="743" spans="1:27" ht="15.7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c r="AA743" s="114"/>
    </row>
    <row r="744" spans="1:27" ht="15.7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c r="AA744" s="114"/>
    </row>
    <row r="745" spans="1:27" ht="15.7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c r="AA745" s="114"/>
    </row>
    <row r="746" spans="1:27" ht="15.7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c r="AA746" s="114"/>
    </row>
    <row r="747" spans="1:27" ht="15.7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c r="AA747" s="114"/>
    </row>
    <row r="748" spans="1:27" ht="15.7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c r="AA748" s="114"/>
    </row>
    <row r="749" spans="1:27" ht="15.7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c r="AA749" s="114"/>
    </row>
    <row r="750" spans="1:27" ht="15.7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c r="AA750" s="114"/>
    </row>
    <row r="751" spans="1:27" ht="15.7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c r="AA751" s="114"/>
    </row>
    <row r="752" spans="1:27" ht="15.7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c r="AA752" s="114"/>
    </row>
    <row r="753" spans="1:27" ht="15.7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c r="AA753" s="114"/>
    </row>
    <row r="754" spans="1:27" ht="15.7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c r="AA754" s="114"/>
    </row>
    <row r="755" spans="1:27" ht="15.7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c r="AA755" s="114"/>
    </row>
    <row r="756" spans="1:27" ht="15.7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c r="AA756" s="114"/>
    </row>
    <row r="757" spans="1:27" ht="15.7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c r="AA757" s="114"/>
    </row>
    <row r="758" spans="1:27" ht="15.7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c r="AA758" s="114"/>
    </row>
    <row r="759" spans="1:27" ht="15.7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c r="AA759" s="114"/>
    </row>
    <row r="760" spans="1:27" ht="15.7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c r="AA760" s="114"/>
    </row>
    <row r="761" spans="1:27" ht="15.7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c r="AA761" s="114"/>
    </row>
    <row r="762" spans="1:27" ht="15.7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c r="AA762" s="114"/>
    </row>
    <row r="763" spans="1:27" ht="15.7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c r="AA763" s="114"/>
    </row>
    <row r="764" spans="1:27" ht="15.7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c r="AA764" s="114"/>
    </row>
    <row r="765" spans="1:27" ht="15.7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c r="AA765" s="114"/>
    </row>
    <row r="766" spans="1:27" ht="15.7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c r="AA766" s="114"/>
    </row>
    <row r="767" spans="1:27" ht="15.7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c r="AA767" s="114"/>
    </row>
    <row r="768" spans="1:27" ht="15.7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c r="AA768" s="114"/>
    </row>
    <row r="769" spans="1:27" ht="15.7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c r="AA769" s="114"/>
    </row>
    <row r="770" spans="1:27" ht="15.7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c r="AA770" s="114"/>
    </row>
    <row r="771" spans="1:27" ht="15.7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c r="AA771" s="114"/>
    </row>
    <row r="772" spans="1:27" ht="15.7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c r="AA772" s="114"/>
    </row>
    <row r="773" spans="1:27" ht="15.7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c r="AA773" s="114"/>
    </row>
    <row r="774" spans="1:27" ht="15.7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c r="AA774" s="114"/>
    </row>
    <row r="775" spans="1:27" ht="15.7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c r="AA775" s="114"/>
    </row>
    <row r="776" spans="1:27" ht="15.7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c r="AA776" s="114"/>
    </row>
    <row r="777" spans="1:27" ht="15.7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c r="AA777" s="114"/>
    </row>
    <row r="778" spans="1:27" ht="15.7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c r="AA778" s="114"/>
    </row>
    <row r="779" spans="1:27" ht="15.7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c r="AA779" s="114"/>
    </row>
    <row r="780" spans="1:27" ht="15.7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c r="AA780" s="114"/>
    </row>
    <row r="781" spans="1:27" ht="15.7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c r="AA781" s="114"/>
    </row>
    <row r="782" spans="1:27" ht="15.7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c r="AA782" s="114"/>
    </row>
    <row r="783" spans="1:27" ht="15.7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c r="AA783" s="114"/>
    </row>
    <row r="784" spans="1:27" ht="15.7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c r="AA784" s="114"/>
    </row>
    <row r="785" spans="1:27" ht="15.7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c r="AA785" s="114"/>
    </row>
    <row r="786" spans="1:27" ht="15.7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c r="AA786" s="114"/>
    </row>
    <row r="787" spans="1:27" ht="15.7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c r="AA787" s="114"/>
    </row>
    <row r="788" spans="1:27" ht="15.7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c r="AA788" s="114"/>
    </row>
    <row r="789" spans="1:27" ht="15.7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c r="AA789" s="114"/>
    </row>
    <row r="790" spans="1:27" ht="15.7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c r="AA790" s="114"/>
    </row>
    <row r="791" spans="1:27" ht="15.7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c r="AA791" s="114"/>
    </row>
    <row r="792" spans="1:27" ht="15.7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c r="AA792" s="114"/>
    </row>
    <row r="793" spans="1:27" ht="15.7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c r="AA793" s="114"/>
    </row>
    <row r="794" spans="1:27" ht="15.7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c r="AA794" s="114"/>
    </row>
    <row r="795" spans="1:27" ht="15.7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c r="AA795" s="114"/>
    </row>
    <row r="796" spans="1:27" ht="15.7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c r="AA796" s="114"/>
    </row>
    <row r="797" spans="1:27" ht="15.7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c r="AA797" s="114"/>
    </row>
    <row r="798" spans="1:27" ht="15.7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c r="AA798" s="114"/>
    </row>
    <row r="799" spans="1:27" ht="15.7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c r="AA799" s="114"/>
    </row>
    <row r="800" spans="1:27" ht="15.7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c r="AA800" s="114"/>
    </row>
    <row r="801" spans="1:27" ht="15.7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c r="AA801" s="114"/>
    </row>
    <row r="802" spans="1:27" ht="15.7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c r="AA802" s="114"/>
    </row>
    <row r="803" spans="1:27" ht="15.7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c r="AA803" s="114"/>
    </row>
    <row r="804" spans="1:27" ht="15.7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c r="AA804" s="114"/>
    </row>
    <row r="805" spans="1:27" ht="15.7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c r="AA805" s="114"/>
    </row>
    <row r="806" spans="1:27" ht="15.7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c r="AA806" s="114"/>
    </row>
    <row r="807" spans="1:27" ht="15.7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c r="AA807" s="114"/>
    </row>
    <row r="808" spans="1:27" ht="15.7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c r="AA808" s="114"/>
    </row>
    <row r="809" spans="1:27" ht="15.7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c r="AA809" s="114"/>
    </row>
    <row r="810" spans="1:27" ht="15.7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c r="AA810" s="114"/>
    </row>
    <row r="811" spans="1:27" ht="15.7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c r="AA811" s="114"/>
    </row>
    <row r="812" spans="1:27" ht="15.7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c r="AA812" s="114"/>
    </row>
    <row r="813" spans="1:27" ht="15.7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c r="AA813" s="114"/>
    </row>
    <row r="814" spans="1:27" ht="15.7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c r="AA814" s="114"/>
    </row>
    <row r="815" spans="1:27" ht="15.7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c r="AA815" s="114"/>
    </row>
    <row r="816" spans="1:27" ht="15.7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c r="AA816" s="114"/>
    </row>
    <row r="817" spans="1:27" ht="15.7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c r="AA817" s="114"/>
    </row>
    <row r="818" spans="1:27" ht="15.7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c r="AA818" s="114"/>
    </row>
    <row r="819" spans="1:27" ht="15.7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c r="AA819" s="114"/>
    </row>
    <row r="820" spans="1:27" ht="15.7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c r="AA820" s="114"/>
    </row>
    <row r="821" spans="1:27" ht="15.7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c r="AA821" s="114"/>
    </row>
    <row r="822" spans="1:27" ht="15.7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c r="AA822" s="114"/>
    </row>
    <row r="823" spans="1:27" ht="15.7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c r="AA823" s="114"/>
    </row>
    <row r="824" spans="1:27" ht="15.7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c r="AA824" s="114"/>
    </row>
    <row r="825" spans="1:27" ht="15.7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c r="AA825" s="114"/>
    </row>
    <row r="826" spans="1:27" ht="15.7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c r="AA826" s="114"/>
    </row>
    <row r="827" spans="1:27" ht="15.7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c r="AA827" s="114"/>
    </row>
    <row r="828" spans="1:27" ht="15.7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c r="AA828" s="114"/>
    </row>
    <row r="829" spans="1:27" ht="15.7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c r="AA829" s="114"/>
    </row>
    <row r="830" spans="1:27" ht="15.7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c r="AA830" s="114"/>
    </row>
    <row r="831" spans="1:27" ht="15.7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c r="AA831" s="114"/>
    </row>
    <row r="832" spans="1:27" ht="15.7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c r="AA832" s="114"/>
    </row>
    <row r="833" spans="1:27" ht="15.7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c r="AA833" s="114"/>
    </row>
    <row r="834" spans="1:27" ht="15.7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c r="AA834" s="114"/>
    </row>
    <row r="835" spans="1:27" ht="15.7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c r="AA835" s="114"/>
    </row>
    <row r="836" spans="1:27" ht="15.7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c r="AA836" s="114"/>
    </row>
    <row r="837" spans="1:27" ht="15.7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c r="AA837" s="114"/>
    </row>
    <row r="838" spans="1:27" ht="15.7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c r="AA838" s="114"/>
    </row>
    <row r="839" spans="1:27" ht="15.7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c r="AA839" s="114"/>
    </row>
    <row r="840" spans="1:27" ht="15.7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c r="AA840" s="114"/>
    </row>
    <row r="841" spans="1:27" ht="15.7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c r="AA841" s="114"/>
    </row>
    <row r="842" spans="1:27" ht="15.7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c r="AA842" s="114"/>
    </row>
    <row r="843" spans="1:27" ht="15.7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c r="AA843" s="114"/>
    </row>
    <row r="844" spans="1:27" ht="15.7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c r="AA844" s="114"/>
    </row>
    <row r="845" spans="1:27" ht="15.7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c r="AA845" s="114"/>
    </row>
    <row r="846" spans="1:27" ht="15.7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c r="AA846" s="114"/>
    </row>
    <row r="847" spans="1:27" ht="15.7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c r="AA847" s="114"/>
    </row>
    <row r="848" spans="1:27" ht="15.7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c r="AA848" s="114"/>
    </row>
    <row r="849" spans="1:27" ht="15.7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c r="AA849" s="114"/>
    </row>
    <row r="850" spans="1:27" ht="15.7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c r="AA850" s="114"/>
    </row>
    <row r="851" spans="1:27" ht="15.7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c r="AA851" s="114"/>
    </row>
    <row r="852" spans="1:27" ht="15.7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c r="AA852" s="114"/>
    </row>
    <row r="853" spans="1:27" ht="15.7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c r="AA853" s="114"/>
    </row>
    <row r="854" spans="1:27" ht="15.7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c r="AA854" s="114"/>
    </row>
    <row r="855" spans="1:27" ht="15.7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c r="AA855" s="114"/>
    </row>
    <row r="856" spans="1:27" ht="15.7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c r="AA856" s="114"/>
    </row>
    <row r="857" spans="1:27" ht="15.7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c r="AA857" s="114"/>
    </row>
    <row r="858" spans="1:27" ht="15.7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c r="AA858" s="114"/>
    </row>
    <row r="859" spans="1:27" ht="15.7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c r="AA859" s="114"/>
    </row>
    <row r="860" spans="1:27" ht="15.7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c r="AA860" s="114"/>
    </row>
    <row r="861" spans="1:27" ht="15.7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c r="AA861" s="114"/>
    </row>
    <row r="862" spans="1:27" ht="15.7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c r="AA862" s="114"/>
    </row>
    <row r="863" spans="1:27" ht="15.7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c r="AA863" s="114"/>
    </row>
    <row r="864" spans="1:27" ht="15.7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c r="AA864" s="114"/>
    </row>
    <row r="865" spans="1:27" ht="15.7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c r="AA865" s="114"/>
    </row>
    <row r="866" spans="1:27" ht="15.7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c r="AA866" s="114"/>
    </row>
    <row r="867" spans="1:27" ht="15.7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c r="AA867" s="114"/>
    </row>
    <row r="868" spans="1:27" ht="15.7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c r="AA868" s="114"/>
    </row>
    <row r="869" spans="1:27" ht="15.7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c r="AA869" s="114"/>
    </row>
    <row r="870" spans="1:27" ht="15.7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c r="AA870" s="114"/>
    </row>
    <row r="871" spans="1:27" ht="15.7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c r="AA871" s="114"/>
    </row>
    <row r="872" spans="1:27" ht="15.7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c r="AA872" s="114"/>
    </row>
    <row r="873" spans="1:27" ht="15.7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c r="AA873" s="114"/>
    </row>
    <row r="874" spans="1:27" ht="15.7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c r="AA874" s="114"/>
    </row>
    <row r="875" spans="1:27" ht="15.7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c r="AA875" s="114"/>
    </row>
    <row r="876" spans="1:27" ht="15.7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c r="AA876" s="114"/>
    </row>
    <row r="877" spans="1:27" ht="15.7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c r="AA877" s="114"/>
    </row>
    <row r="878" spans="1:27" ht="15.7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c r="AA878" s="114"/>
    </row>
    <row r="879" spans="1:27" ht="15.7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c r="AA879" s="114"/>
    </row>
    <row r="880" spans="1:27" ht="15.7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c r="AA880" s="114"/>
    </row>
    <row r="881" spans="1:27" ht="15.7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c r="AA881" s="114"/>
    </row>
    <row r="882" spans="1:27" ht="15.7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c r="AA882" s="114"/>
    </row>
    <row r="883" spans="1:27" ht="15.7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c r="AA883" s="114"/>
    </row>
    <row r="884" spans="1:27" ht="15.7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c r="AA884" s="114"/>
    </row>
    <row r="885" spans="1:27" ht="15.7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c r="AA885" s="114"/>
    </row>
    <row r="886" spans="1:27" ht="15.7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c r="AA886" s="114"/>
    </row>
    <row r="887" spans="1:27" ht="15.7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c r="AA887" s="114"/>
    </row>
    <row r="888" spans="1:27" ht="15.7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c r="AA888" s="114"/>
    </row>
    <row r="889" spans="1:27" ht="15.7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c r="AA889" s="114"/>
    </row>
    <row r="890" spans="1:27" ht="15.7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c r="AA890" s="114"/>
    </row>
    <row r="891" spans="1:27" ht="15.7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c r="AA891" s="114"/>
    </row>
    <row r="892" spans="1:27" ht="15.7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c r="AA892" s="114"/>
    </row>
    <row r="893" spans="1:27" ht="15.7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c r="AA893" s="114"/>
    </row>
    <row r="894" spans="1:27" ht="15.7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c r="AA894" s="114"/>
    </row>
    <row r="895" spans="1:27" ht="15.7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c r="AA895" s="114"/>
    </row>
    <row r="896" spans="1:27" ht="15.7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c r="AA896" s="114"/>
    </row>
    <row r="897" spans="1:27" ht="15.7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c r="AA897" s="114"/>
    </row>
    <row r="898" spans="1:27" ht="15.7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c r="AA898" s="114"/>
    </row>
    <row r="899" spans="1:27" ht="15.7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c r="AA899" s="114"/>
    </row>
    <row r="900" spans="1:27" ht="15.7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c r="AA900" s="114"/>
    </row>
    <row r="901" spans="1:27" ht="15.7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c r="AA901" s="114"/>
    </row>
    <row r="902" spans="1:27" ht="15.7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c r="AA902" s="114"/>
    </row>
    <row r="903" spans="1:27" ht="15.7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c r="AA903" s="114"/>
    </row>
    <row r="904" spans="1:27" ht="15.7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c r="AA904" s="114"/>
    </row>
    <row r="905" spans="1:27" ht="15.7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c r="AA905" s="114"/>
    </row>
    <row r="906" spans="1:27" ht="15.7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c r="AA906" s="114"/>
    </row>
    <row r="907" spans="1:27" ht="15.7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c r="AA907" s="114"/>
    </row>
    <row r="908" spans="1:27" ht="15.7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c r="AA908" s="114"/>
    </row>
    <row r="909" spans="1:27" ht="15.7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c r="AA909" s="114"/>
    </row>
    <row r="910" spans="1:27" ht="15.7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c r="AA910" s="114"/>
    </row>
    <row r="911" spans="1:27" ht="15.7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c r="AA911" s="114"/>
    </row>
    <row r="912" spans="1:27" ht="15.7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c r="AA912" s="114"/>
    </row>
    <row r="913" spans="1:27" ht="15.7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c r="AA913" s="114"/>
    </row>
    <row r="914" spans="1:27" ht="15.7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c r="AA914" s="114"/>
    </row>
    <row r="915" spans="1:27" ht="15.7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c r="AA915" s="114"/>
    </row>
    <row r="916" spans="1:27" ht="15.7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c r="AA916" s="114"/>
    </row>
    <row r="917" spans="1:27" ht="15.7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c r="AA917" s="114"/>
    </row>
    <row r="918" spans="1:27" ht="15.7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c r="AA918" s="114"/>
    </row>
    <row r="919" spans="1:27" ht="15.7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c r="AA919" s="114"/>
    </row>
    <row r="920" spans="1:27" ht="15.7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c r="AA920" s="114"/>
    </row>
    <row r="921" spans="1:27" ht="15.7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c r="AA921" s="114"/>
    </row>
    <row r="922" spans="1:27" ht="15.7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c r="AA922" s="114"/>
    </row>
    <row r="923" spans="1:27" ht="15.7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c r="AA923" s="114"/>
    </row>
    <row r="924" spans="1:27" ht="15.7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c r="AA924" s="114"/>
    </row>
    <row r="925" spans="1:27" ht="15.7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c r="AA925" s="114"/>
    </row>
    <row r="926" spans="1:27" ht="15.7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c r="AA926" s="114"/>
    </row>
    <row r="927" spans="1:27" ht="15.7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c r="AA927" s="114"/>
    </row>
    <row r="928" spans="1:27" ht="15.7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c r="AA928" s="114"/>
    </row>
    <row r="929" spans="1:27" ht="15.7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c r="AA929" s="114"/>
    </row>
    <row r="930" spans="1:27" ht="15.7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c r="AA930" s="114"/>
    </row>
    <row r="931" spans="1:27" ht="15.7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c r="AA931" s="114"/>
    </row>
    <row r="932" spans="1:27" ht="15.7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c r="AA932" s="114"/>
    </row>
    <row r="933" spans="1:27" ht="15.7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c r="AA933" s="114"/>
    </row>
    <row r="934" spans="1:27" ht="15.7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c r="AA934" s="114"/>
    </row>
    <row r="935" spans="1:27" ht="15.7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c r="AA935" s="114"/>
    </row>
    <row r="936" spans="1:27" ht="15.7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c r="AA936" s="114"/>
    </row>
    <row r="937" spans="1:27" ht="15.7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c r="AA937" s="114"/>
    </row>
    <row r="938" spans="1:27" ht="15.7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c r="AA938" s="114"/>
    </row>
    <row r="939" spans="1:27" ht="15.7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c r="AA939" s="114"/>
    </row>
    <row r="940" spans="1:27" ht="15.7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c r="AA940" s="114"/>
    </row>
    <row r="941" spans="1:27" ht="15.7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c r="AA941" s="114"/>
    </row>
    <row r="942" spans="1:27" ht="15.7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c r="AA942" s="114"/>
    </row>
    <row r="943" spans="1:27" ht="15.7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c r="AA943" s="114"/>
    </row>
    <row r="944" spans="1:27" ht="15.7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c r="AA944" s="114"/>
    </row>
    <row r="945" spans="1:27" ht="15.7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c r="AA945" s="114"/>
    </row>
    <row r="946" spans="1:27" ht="15.7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c r="AA946" s="114"/>
    </row>
    <row r="947" spans="1:27" ht="15.7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c r="AA947" s="114"/>
    </row>
    <row r="948" spans="1:27" ht="15.7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c r="AA948" s="114"/>
    </row>
    <row r="949" spans="1:27" ht="15.7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c r="AA949" s="114"/>
    </row>
    <row r="950" spans="1:27" ht="15.7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c r="AA950" s="114"/>
    </row>
    <row r="951" spans="1:27" ht="15.7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c r="AA951" s="114"/>
    </row>
    <row r="952" spans="1:27" ht="15.7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c r="AA952" s="114"/>
    </row>
    <row r="953" spans="1:27" ht="15.7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c r="AA953" s="114"/>
    </row>
    <row r="954" spans="1:27" ht="15.7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c r="AA954" s="114"/>
    </row>
    <row r="955" spans="1:27" ht="15.7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c r="AA955" s="114"/>
    </row>
    <row r="956" spans="1:27" ht="15.7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c r="AA956" s="114"/>
    </row>
    <row r="957" spans="1:27" ht="15.7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c r="AA957" s="114"/>
    </row>
    <row r="958" spans="1:27" ht="15.7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c r="AA958" s="114"/>
    </row>
    <row r="959" spans="1:27" ht="15.7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c r="AA959" s="114"/>
    </row>
    <row r="960" spans="1:27" ht="15.7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c r="AA960" s="114"/>
    </row>
    <row r="961" spans="1:27" ht="15.7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c r="AA961" s="114"/>
    </row>
    <row r="962" spans="1:27" ht="15.7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c r="AA962" s="114"/>
    </row>
    <row r="963" spans="1:27" ht="15.7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c r="AA963" s="114"/>
    </row>
    <row r="964" spans="1:27" ht="15.7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c r="AA964" s="114"/>
    </row>
    <row r="965" spans="1:27" ht="15.7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c r="AA965" s="114"/>
    </row>
    <row r="966" spans="1:27" ht="15.7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c r="AA966" s="114"/>
    </row>
    <row r="967" spans="1:27" ht="15.7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c r="AA967" s="114"/>
    </row>
    <row r="968" spans="1:27" ht="15.7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c r="AA968" s="114"/>
    </row>
    <row r="969" spans="1:27" ht="15.7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c r="AA969" s="114"/>
    </row>
    <row r="970" spans="1:27" ht="15.7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c r="AA970" s="114"/>
    </row>
    <row r="971" spans="1:27" ht="15.7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c r="AA971" s="114"/>
    </row>
    <row r="972" spans="1:27" ht="15.7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c r="AA972" s="114"/>
    </row>
    <row r="973" spans="1:27" ht="15.7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c r="AA973" s="114"/>
    </row>
    <row r="974" spans="1:27" ht="15.7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c r="AA974" s="114"/>
    </row>
    <row r="975" spans="1:27" ht="15.7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c r="AA975" s="114"/>
    </row>
    <row r="976" spans="1:27" ht="15.7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c r="AA976" s="114"/>
    </row>
    <row r="977" spans="1:27" ht="15.7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c r="AA977" s="114"/>
    </row>
    <row r="978" spans="1:27" ht="15.7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c r="AA978" s="114"/>
    </row>
    <row r="979" spans="1:27" ht="15.7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c r="AA979" s="114"/>
    </row>
    <row r="980" spans="1:27" ht="15.7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c r="AA980" s="114"/>
    </row>
    <row r="981" spans="1:27" ht="15.7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c r="AA981" s="114"/>
    </row>
    <row r="982" spans="1:27" ht="15.7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c r="AA982" s="114"/>
    </row>
    <row r="983" spans="1:27" ht="15.7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c r="AA983" s="114"/>
    </row>
    <row r="984" spans="1:27" ht="15.7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c r="AA984" s="114"/>
    </row>
    <row r="985" spans="1:27" ht="15.7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c r="AA985" s="114"/>
    </row>
    <row r="986" spans="1:27" ht="15.7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c r="AA986" s="114"/>
    </row>
    <row r="987" spans="1:27" ht="15.7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c r="AA987" s="114"/>
    </row>
    <row r="988" spans="1:27" ht="15.7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c r="AA988" s="114"/>
    </row>
    <row r="989" spans="1:27" ht="15.7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c r="AA989" s="114"/>
    </row>
    <row r="990" spans="1:27" ht="15.7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c r="AA990" s="114"/>
    </row>
    <row r="991" spans="1:27" ht="15.7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c r="AA991" s="114"/>
    </row>
    <row r="992" spans="1:27" ht="15.7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c r="AA992" s="114"/>
    </row>
    <row r="993" spans="1:27" ht="15.7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c r="AA993" s="114"/>
    </row>
    <row r="994" spans="1:27" ht="15.7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c r="AA994" s="72"/>
    </row>
    <row r="995" spans="1:27" ht="15.7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c r="AA995" s="72"/>
    </row>
    <row r="996" spans="1:27" ht="15.7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c r="AA996" s="72"/>
    </row>
    <row r="997" spans="1:27" ht="15.7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c r="AA997" s="72"/>
    </row>
    <row r="998" spans="1:27" ht="15.7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c r="AA998" s="72"/>
    </row>
    <row r="999" spans="1:27" ht="15.7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c r="AA999" s="72"/>
    </row>
    <row r="1000" spans="1:27" ht="15.7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c r="AA1000" s="72"/>
    </row>
    <row r="1001" spans="1:27" ht="15.75">
      <c r="A1001" s="72"/>
      <c r="B1001" s="72"/>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c r="AA1001" s="72"/>
    </row>
    <row r="1002" spans="1:27" ht="15.75">
      <c r="A1002" s="72"/>
      <c r="B1002" s="72"/>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c r="AA1002" s="72"/>
    </row>
    <row r="1003" spans="1:27" ht="15.75">
      <c r="A1003" s="72"/>
      <c r="B1003" s="72"/>
      <c r="C1003" s="72"/>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c r="AA1003" s="72"/>
    </row>
    <row r="1004" spans="1:27" ht="15.75">
      <c r="A1004" s="72"/>
      <c r="B1004" s="72"/>
      <c r="C1004" s="72"/>
      <c r="D1004" s="72"/>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c r="AA1004" s="72"/>
    </row>
    <row r="1005" spans="1:27" ht="15.75">
      <c r="A1005" s="72"/>
      <c r="B1005" s="72"/>
      <c r="C1005" s="72"/>
      <c r="D1005" s="72"/>
      <c r="E1005" s="72"/>
      <c r="F1005" s="72"/>
      <c r="G1005" s="72"/>
      <c r="H1005" s="72"/>
      <c r="I1005" s="72"/>
      <c r="J1005" s="72"/>
      <c r="K1005" s="72"/>
      <c r="L1005" s="72"/>
      <c r="M1005" s="72"/>
      <c r="N1005" s="72"/>
      <c r="O1005" s="72"/>
      <c r="P1005" s="72"/>
      <c r="Q1005" s="72"/>
      <c r="R1005" s="72"/>
      <c r="S1005" s="72"/>
      <c r="T1005" s="72"/>
      <c r="U1005" s="72"/>
      <c r="V1005" s="72"/>
      <c r="W1005" s="72"/>
      <c r="X1005" s="72"/>
      <c r="Y1005" s="72"/>
      <c r="Z1005" s="72"/>
      <c r="AA1005" s="72"/>
    </row>
    <row r="1006" spans="1:27" ht="15.75">
      <c r="A1006" s="72"/>
      <c r="B1006" s="72"/>
      <c r="C1006" s="72"/>
      <c r="D1006" s="72"/>
      <c r="E1006" s="72"/>
      <c r="F1006" s="72"/>
      <c r="G1006" s="72"/>
      <c r="H1006" s="72"/>
      <c r="I1006" s="72"/>
      <c r="J1006" s="72"/>
      <c r="K1006" s="72"/>
      <c r="L1006" s="72"/>
      <c r="M1006" s="72"/>
      <c r="N1006" s="72"/>
      <c r="O1006" s="72"/>
      <c r="P1006" s="72"/>
      <c r="Q1006" s="72"/>
      <c r="R1006" s="72"/>
      <c r="S1006" s="72"/>
      <c r="T1006" s="72"/>
      <c r="U1006" s="72"/>
      <c r="V1006" s="72"/>
      <c r="W1006" s="72"/>
      <c r="X1006" s="72"/>
      <c r="Y1006" s="72"/>
      <c r="Z1006" s="72"/>
      <c r="AA1006" s="72"/>
    </row>
    <row r="1007" spans="1:27" ht="15.75">
      <c r="A1007" s="72"/>
      <c r="B1007" s="72"/>
      <c r="C1007" s="72"/>
      <c r="D1007" s="72"/>
      <c r="E1007" s="72"/>
      <c r="F1007" s="72"/>
      <c r="G1007" s="72"/>
      <c r="H1007" s="72"/>
      <c r="I1007" s="72"/>
      <c r="J1007" s="72"/>
      <c r="K1007" s="72"/>
      <c r="L1007" s="72"/>
      <c r="M1007" s="72"/>
      <c r="N1007" s="72"/>
      <c r="O1007" s="72"/>
      <c r="P1007" s="72"/>
      <c r="Q1007" s="72"/>
      <c r="R1007" s="72"/>
      <c r="S1007" s="72"/>
      <c r="T1007" s="72"/>
      <c r="U1007" s="72"/>
      <c r="V1007" s="72"/>
      <c r="W1007" s="72"/>
      <c r="X1007" s="72"/>
      <c r="Y1007" s="72"/>
      <c r="Z1007" s="72"/>
      <c r="AA1007" s="72"/>
    </row>
    <row r="1008" spans="1:27" ht="15.75">
      <c r="A1008" s="72"/>
      <c r="B1008" s="72"/>
      <c r="C1008" s="72"/>
      <c r="D1008" s="72"/>
      <c r="E1008" s="72"/>
      <c r="F1008" s="72"/>
      <c r="G1008" s="72"/>
      <c r="H1008" s="72"/>
      <c r="I1008" s="72"/>
      <c r="J1008" s="72"/>
      <c r="K1008" s="72"/>
      <c r="L1008" s="72"/>
      <c r="M1008" s="72"/>
      <c r="N1008" s="72"/>
      <c r="O1008" s="72"/>
      <c r="P1008" s="72"/>
      <c r="Q1008" s="72"/>
      <c r="R1008" s="72"/>
      <c r="S1008" s="72"/>
      <c r="T1008" s="72"/>
      <c r="U1008" s="72"/>
      <c r="V1008" s="72"/>
      <c r="W1008" s="72"/>
      <c r="X1008" s="72"/>
      <c r="Y1008" s="72"/>
      <c r="Z1008" s="72"/>
      <c r="AA1008" s="72"/>
    </row>
    <row r="1009" spans="1:27" ht="15.75">
      <c r="A1009" s="72"/>
      <c r="B1009" s="72"/>
      <c r="C1009" s="72"/>
      <c r="D1009" s="72"/>
      <c r="E1009" s="72"/>
      <c r="F1009" s="72"/>
      <c r="G1009" s="72"/>
      <c r="H1009" s="72"/>
      <c r="I1009" s="72"/>
      <c r="J1009" s="72"/>
      <c r="K1009" s="72"/>
      <c r="L1009" s="72"/>
      <c r="M1009" s="72"/>
      <c r="N1009" s="72"/>
      <c r="O1009" s="72"/>
      <c r="P1009" s="72"/>
      <c r="Q1009" s="72"/>
      <c r="R1009" s="72"/>
      <c r="S1009" s="72"/>
      <c r="T1009" s="72"/>
      <c r="U1009" s="72"/>
      <c r="V1009" s="72"/>
      <c r="W1009" s="72"/>
      <c r="X1009" s="72"/>
      <c r="Y1009" s="72"/>
      <c r="Z1009" s="72"/>
      <c r="AA1009" s="72"/>
    </row>
    <row r="1010" spans="1:27" ht="15.75">
      <c r="A1010" s="72"/>
      <c r="B1010" s="72"/>
      <c r="C1010" s="72"/>
      <c r="D1010" s="72"/>
      <c r="E1010" s="72"/>
      <c r="F1010" s="72"/>
      <c r="G1010" s="72"/>
      <c r="H1010" s="72"/>
      <c r="I1010" s="72"/>
      <c r="J1010" s="72"/>
      <c r="K1010" s="72"/>
      <c r="L1010" s="72"/>
      <c r="M1010" s="72"/>
      <c r="N1010" s="72"/>
      <c r="O1010" s="72"/>
      <c r="P1010" s="72"/>
      <c r="Q1010" s="72"/>
      <c r="R1010" s="72"/>
      <c r="S1010" s="72"/>
      <c r="T1010" s="72"/>
      <c r="U1010" s="72"/>
      <c r="V1010" s="72"/>
      <c r="W1010" s="72"/>
      <c r="X1010" s="72"/>
      <c r="Y1010" s="72"/>
      <c r="Z1010" s="72"/>
      <c r="AA1010" s="72"/>
    </row>
    <row r="1011" spans="1:27" ht="15.75">
      <c r="A1011" s="72"/>
      <c r="B1011" s="72"/>
      <c r="C1011" s="72"/>
      <c r="D1011" s="72"/>
      <c r="E1011" s="72"/>
      <c r="F1011" s="72"/>
      <c r="G1011" s="72"/>
      <c r="H1011" s="72"/>
      <c r="I1011" s="72"/>
      <c r="J1011" s="72"/>
      <c r="K1011" s="72"/>
      <c r="L1011" s="72"/>
      <c r="M1011" s="72"/>
      <c r="N1011" s="72"/>
      <c r="O1011" s="72"/>
      <c r="P1011" s="72"/>
      <c r="Q1011" s="72"/>
      <c r="R1011" s="72"/>
      <c r="S1011" s="72"/>
      <c r="T1011" s="72"/>
      <c r="U1011" s="72"/>
      <c r="V1011" s="72"/>
      <c r="W1011" s="72"/>
      <c r="X1011" s="72"/>
      <c r="Y1011" s="72"/>
      <c r="Z1011" s="72"/>
      <c r="AA1011" s="72"/>
    </row>
    <row r="1012" spans="1:27" ht="15.75">
      <c r="A1012" s="72"/>
      <c r="B1012" s="72"/>
      <c r="C1012" s="72"/>
      <c r="D1012" s="72"/>
      <c r="E1012" s="72"/>
      <c r="F1012" s="72"/>
      <c r="G1012" s="72"/>
      <c r="H1012" s="72"/>
      <c r="I1012" s="72"/>
      <c r="J1012" s="72"/>
      <c r="K1012" s="72"/>
      <c r="L1012" s="72"/>
      <c r="M1012" s="72"/>
      <c r="N1012" s="72"/>
      <c r="O1012" s="72"/>
      <c r="P1012" s="72"/>
      <c r="Q1012" s="72"/>
      <c r="R1012" s="72"/>
      <c r="S1012" s="72"/>
      <c r="T1012" s="72"/>
      <c r="U1012" s="72"/>
      <c r="V1012" s="72"/>
      <c r="W1012" s="72"/>
      <c r="X1012" s="72"/>
      <c r="Y1012" s="72"/>
      <c r="Z1012" s="72"/>
      <c r="AA1012" s="72"/>
    </row>
    <row r="1013" spans="1:27" ht="15.75">
      <c r="A1013" s="72"/>
      <c r="B1013" s="72"/>
      <c r="C1013" s="72"/>
      <c r="D1013" s="72"/>
      <c r="E1013" s="72"/>
      <c r="F1013" s="72"/>
      <c r="G1013" s="72"/>
      <c r="H1013" s="72"/>
      <c r="I1013" s="72"/>
      <c r="J1013" s="72"/>
      <c r="K1013" s="72"/>
      <c r="L1013" s="72"/>
      <c r="M1013" s="72"/>
      <c r="N1013" s="72"/>
      <c r="O1013" s="72"/>
      <c r="P1013" s="72"/>
      <c r="Q1013" s="72"/>
      <c r="R1013" s="72"/>
      <c r="S1013" s="72"/>
      <c r="T1013" s="72"/>
      <c r="U1013" s="72"/>
      <c r="V1013" s="72"/>
      <c r="W1013" s="72"/>
      <c r="X1013" s="72"/>
      <c r="Y1013" s="72"/>
      <c r="Z1013" s="72"/>
      <c r="AA1013" s="72"/>
    </row>
    <row r="1014" spans="1:27" ht="15.75">
      <c r="A1014" s="72"/>
      <c r="B1014" s="72"/>
      <c r="C1014" s="72"/>
      <c r="D1014" s="72"/>
      <c r="E1014" s="72"/>
      <c r="F1014" s="72"/>
      <c r="G1014" s="72"/>
      <c r="H1014" s="72"/>
      <c r="I1014" s="72"/>
      <c r="J1014" s="72"/>
      <c r="K1014" s="72"/>
      <c r="L1014" s="72"/>
      <c r="M1014" s="72"/>
      <c r="N1014" s="72"/>
      <c r="O1014" s="72"/>
      <c r="P1014" s="72"/>
      <c r="Q1014" s="72"/>
      <c r="R1014" s="72"/>
      <c r="S1014" s="72"/>
      <c r="T1014" s="72"/>
      <c r="U1014" s="72"/>
      <c r="V1014" s="72"/>
      <c r="W1014" s="72"/>
      <c r="X1014" s="72"/>
      <c r="Y1014" s="72"/>
      <c r="Z1014" s="72"/>
      <c r="AA1014" s="72"/>
    </row>
    <row r="1015" spans="1:27" ht="15.75">
      <c r="A1015" s="72"/>
      <c r="B1015" s="72"/>
      <c r="C1015" s="72"/>
      <c r="D1015" s="72"/>
      <c r="E1015" s="72"/>
      <c r="F1015" s="72"/>
      <c r="G1015" s="72"/>
      <c r="H1015" s="72"/>
      <c r="I1015" s="72"/>
      <c r="J1015" s="72"/>
      <c r="K1015" s="72"/>
      <c r="L1015" s="72"/>
      <c r="M1015" s="72"/>
      <c r="N1015" s="72"/>
      <c r="O1015" s="72"/>
      <c r="P1015" s="72"/>
      <c r="Q1015" s="72"/>
      <c r="R1015" s="72"/>
      <c r="S1015" s="72"/>
      <c r="T1015" s="72"/>
      <c r="U1015" s="72"/>
      <c r="V1015" s="72"/>
      <c r="W1015" s="72"/>
      <c r="X1015" s="72"/>
      <c r="Y1015" s="72"/>
      <c r="Z1015" s="72"/>
      <c r="AA1015" s="72"/>
    </row>
    <row r="1016" spans="1:27" ht="15.75">
      <c r="A1016" s="72"/>
      <c r="B1016" s="72"/>
      <c r="C1016" s="72"/>
      <c r="D1016" s="72"/>
      <c r="E1016" s="72"/>
      <c r="F1016" s="72"/>
      <c r="G1016" s="72"/>
      <c r="H1016" s="72"/>
      <c r="I1016" s="72"/>
      <c r="J1016" s="72"/>
      <c r="K1016" s="72"/>
      <c r="L1016" s="72"/>
      <c r="M1016" s="72"/>
      <c r="N1016" s="72"/>
      <c r="O1016" s="72"/>
      <c r="P1016" s="72"/>
      <c r="Q1016" s="72"/>
      <c r="R1016" s="72"/>
      <c r="S1016" s="72"/>
      <c r="T1016" s="72"/>
      <c r="U1016" s="72"/>
      <c r="V1016" s="72"/>
      <c r="W1016" s="72"/>
      <c r="X1016" s="72"/>
      <c r="Y1016" s="72"/>
      <c r="Z1016" s="72"/>
      <c r="AA1016" s="72"/>
    </row>
    <row r="1017" spans="1:27" ht="15.75">
      <c r="A1017" s="72"/>
      <c r="B1017" s="72"/>
      <c r="C1017" s="72"/>
      <c r="D1017" s="72"/>
      <c r="E1017" s="72"/>
      <c r="F1017" s="72"/>
      <c r="G1017" s="72"/>
      <c r="H1017" s="72"/>
      <c r="I1017" s="72"/>
      <c r="J1017" s="72"/>
      <c r="K1017" s="72"/>
      <c r="L1017" s="72"/>
      <c r="M1017" s="72"/>
      <c r="N1017" s="72"/>
      <c r="O1017" s="72"/>
      <c r="P1017" s="72"/>
      <c r="Q1017" s="72"/>
      <c r="R1017" s="72"/>
      <c r="S1017" s="72"/>
      <c r="T1017" s="72"/>
      <c r="U1017" s="72"/>
      <c r="V1017" s="72"/>
      <c r="W1017" s="72"/>
      <c r="X1017" s="72"/>
      <c r="Y1017" s="72"/>
      <c r="Z1017" s="72"/>
      <c r="AA1017" s="72"/>
    </row>
    <row r="1018" spans="1:27" ht="15.75">
      <c r="A1018" s="72"/>
      <c r="B1018" s="72"/>
      <c r="C1018" s="72"/>
      <c r="D1018" s="72"/>
      <c r="E1018" s="72"/>
      <c r="F1018" s="72"/>
      <c r="G1018" s="72"/>
      <c r="H1018" s="72"/>
      <c r="I1018" s="72"/>
      <c r="J1018" s="72"/>
      <c r="K1018" s="72"/>
      <c r="L1018" s="72"/>
      <c r="M1018" s="72"/>
      <c r="N1018" s="72"/>
      <c r="O1018" s="72"/>
      <c r="P1018" s="72"/>
      <c r="Q1018" s="72"/>
      <c r="R1018" s="72"/>
      <c r="S1018" s="72"/>
      <c r="T1018" s="72"/>
      <c r="U1018" s="72"/>
      <c r="V1018" s="72"/>
      <c r="W1018" s="72"/>
      <c r="X1018" s="72"/>
      <c r="Y1018" s="72"/>
      <c r="Z1018" s="72"/>
      <c r="AA1018" s="72"/>
    </row>
    <row r="1019" spans="1:27" ht="15.75">
      <c r="A1019" s="72"/>
      <c r="B1019" s="72"/>
      <c r="C1019" s="72"/>
      <c r="D1019" s="72"/>
      <c r="E1019" s="72"/>
      <c r="F1019" s="72"/>
      <c r="G1019" s="72"/>
      <c r="H1019" s="72"/>
      <c r="I1019" s="72"/>
      <c r="J1019" s="72"/>
      <c r="K1019" s="72"/>
      <c r="L1019" s="72"/>
      <c r="M1019" s="72"/>
      <c r="N1019" s="72"/>
      <c r="O1019" s="72"/>
      <c r="P1019" s="72"/>
      <c r="Q1019" s="72"/>
      <c r="R1019" s="72"/>
      <c r="S1019" s="72"/>
      <c r="T1019" s="72"/>
      <c r="U1019" s="72"/>
      <c r="V1019" s="72"/>
      <c r="W1019" s="72"/>
      <c r="X1019" s="72"/>
      <c r="Y1019" s="72"/>
      <c r="Z1019" s="72"/>
      <c r="AA1019" s="72"/>
    </row>
    <row r="1020" spans="1:27" ht="15.75">
      <c r="A1020" s="72"/>
      <c r="B1020" s="72"/>
      <c r="C1020" s="72"/>
      <c r="D1020" s="72"/>
      <c r="E1020" s="72"/>
      <c r="F1020" s="72"/>
      <c r="G1020" s="72"/>
      <c r="H1020" s="72"/>
      <c r="I1020" s="72"/>
      <c r="J1020" s="72"/>
      <c r="K1020" s="72"/>
      <c r="L1020" s="72"/>
      <c r="M1020" s="72"/>
      <c r="N1020" s="72"/>
      <c r="O1020" s="72"/>
      <c r="P1020" s="72"/>
      <c r="Q1020" s="72"/>
      <c r="R1020" s="72"/>
      <c r="S1020" s="72"/>
      <c r="T1020" s="72"/>
      <c r="U1020" s="72"/>
      <c r="V1020" s="72"/>
      <c r="W1020" s="72"/>
      <c r="X1020" s="72"/>
      <c r="Y1020" s="72"/>
      <c r="Z1020" s="72"/>
      <c r="AA1020" s="72"/>
    </row>
    <row r="1021" spans="1:27" ht="15.75">
      <c r="A1021" s="72"/>
      <c r="B1021" s="72"/>
      <c r="C1021" s="72"/>
      <c r="D1021" s="72"/>
      <c r="E1021" s="72"/>
      <c r="F1021" s="72"/>
      <c r="G1021" s="72"/>
      <c r="H1021" s="72"/>
      <c r="I1021" s="72"/>
      <c r="J1021" s="72"/>
      <c r="K1021" s="72"/>
      <c r="L1021" s="72"/>
      <c r="M1021" s="72"/>
      <c r="N1021" s="72"/>
      <c r="O1021" s="72"/>
      <c r="P1021" s="72"/>
      <c r="Q1021" s="72"/>
      <c r="R1021" s="72"/>
      <c r="S1021" s="72"/>
      <c r="T1021" s="72"/>
      <c r="U1021" s="72"/>
      <c r="V1021" s="72"/>
      <c r="W1021" s="72"/>
      <c r="X1021" s="72"/>
      <c r="Y1021" s="72"/>
      <c r="Z1021" s="72"/>
      <c r="AA1021" s="72"/>
    </row>
    <row r="1022" spans="1:27" ht="15.75">
      <c r="A1022" s="72"/>
      <c r="B1022" s="72"/>
      <c r="C1022" s="72"/>
      <c r="D1022" s="72"/>
      <c r="E1022" s="72"/>
      <c r="F1022" s="72"/>
      <c r="G1022" s="72"/>
      <c r="H1022" s="72"/>
      <c r="I1022" s="72"/>
      <c r="J1022" s="72"/>
      <c r="K1022" s="72"/>
      <c r="L1022" s="72"/>
      <c r="M1022" s="72"/>
      <c r="N1022" s="72"/>
      <c r="O1022" s="72"/>
      <c r="P1022" s="72"/>
      <c r="Q1022" s="72"/>
      <c r="R1022" s="72"/>
      <c r="S1022" s="72"/>
      <c r="T1022" s="72"/>
      <c r="U1022" s="72"/>
      <c r="V1022" s="72"/>
      <c r="W1022" s="72"/>
      <c r="X1022" s="72"/>
      <c r="Y1022" s="72"/>
      <c r="Z1022" s="72"/>
      <c r="AA1022" s="72"/>
    </row>
    <row r="1023" spans="1:27" ht="15.75">
      <c r="A1023" s="72"/>
      <c r="B1023" s="72"/>
      <c r="C1023" s="72"/>
      <c r="D1023" s="72"/>
      <c r="E1023" s="72"/>
      <c r="F1023" s="72"/>
      <c r="G1023" s="72"/>
      <c r="H1023" s="72"/>
      <c r="I1023" s="72"/>
      <c r="J1023" s="72"/>
      <c r="K1023" s="72"/>
      <c r="L1023" s="72"/>
      <c r="M1023" s="72"/>
      <c r="N1023" s="72"/>
      <c r="O1023" s="72"/>
      <c r="P1023" s="72"/>
      <c r="Q1023" s="72"/>
      <c r="R1023" s="72"/>
      <c r="S1023" s="72"/>
      <c r="T1023" s="72"/>
      <c r="U1023" s="72"/>
      <c r="V1023" s="72"/>
      <c r="W1023" s="72"/>
      <c r="X1023" s="72"/>
      <c r="Y1023" s="72"/>
      <c r="Z1023" s="72"/>
      <c r="AA1023" s="72"/>
    </row>
    <row r="1024" spans="1:27" ht="15.75">
      <c r="A1024" s="72"/>
      <c r="B1024" s="72"/>
      <c r="C1024" s="72"/>
      <c r="D1024" s="72"/>
      <c r="E1024" s="72"/>
      <c r="F1024" s="72"/>
      <c r="G1024" s="72"/>
      <c r="H1024" s="72"/>
      <c r="I1024" s="72"/>
      <c r="J1024" s="72"/>
      <c r="K1024" s="72"/>
      <c r="L1024" s="72"/>
      <c r="M1024" s="72"/>
      <c r="N1024" s="72"/>
      <c r="O1024" s="72"/>
      <c r="P1024" s="72"/>
      <c r="Q1024" s="72"/>
      <c r="R1024" s="72"/>
      <c r="S1024" s="72"/>
      <c r="T1024" s="72"/>
      <c r="U1024" s="72"/>
      <c r="V1024" s="72"/>
      <c r="W1024" s="72"/>
      <c r="X1024" s="72"/>
      <c r="Y1024" s="72"/>
      <c r="Z1024" s="72"/>
      <c r="AA1024" s="72"/>
    </row>
    <row r="1025" spans="1:27" ht="15.75">
      <c r="A1025" s="72"/>
      <c r="B1025" s="72"/>
      <c r="C1025" s="72"/>
      <c r="D1025" s="72"/>
      <c r="E1025" s="72"/>
      <c r="F1025" s="72"/>
      <c r="G1025" s="72"/>
      <c r="H1025" s="72"/>
      <c r="I1025" s="72"/>
      <c r="J1025" s="72"/>
      <c r="K1025" s="72"/>
      <c r="L1025" s="72"/>
      <c r="M1025" s="72"/>
      <c r="N1025" s="72"/>
      <c r="O1025" s="72"/>
      <c r="P1025" s="72"/>
      <c r="Q1025" s="72"/>
      <c r="R1025" s="72"/>
      <c r="S1025" s="72"/>
      <c r="T1025" s="72"/>
      <c r="U1025" s="72"/>
      <c r="V1025" s="72"/>
      <c r="W1025" s="72"/>
      <c r="X1025" s="72"/>
      <c r="Y1025" s="72"/>
      <c r="Z1025" s="72"/>
      <c r="AA1025" s="72"/>
    </row>
    <row r="1026" spans="1:27" ht="15.75">
      <c r="A1026" s="72"/>
      <c r="B1026" s="72"/>
      <c r="C1026" s="72"/>
      <c r="D1026" s="72"/>
      <c r="E1026" s="72"/>
      <c r="F1026" s="72"/>
      <c r="G1026" s="72"/>
      <c r="H1026" s="72"/>
      <c r="I1026" s="72"/>
      <c r="J1026" s="72"/>
      <c r="K1026" s="72"/>
      <c r="L1026" s="72"/>
      <c r="M1026" s="72"/>
      <c r="N1026" s="72"/>
      <c r="O1026" s="72"/>
      <c r="P1026" s="72"/>
      <c r="Q1026" s="72"/>
      <c r="R1026" s="72"/>
      <c r="S1026" s="72"/>
      <c r="T1026" s="72"/>
      <c r="U1026" s="72"/>
      <c r="V1026" s="72"/>
      <c r="W1026" s="72"/>
      <c r="X1026" s="72"/>
      <c r="Y1026" s="72"/>
      <c r="Z1026" s="72"/>
      <c r="AA1026" s="72"/>
    </row>
    <row r="1027" spans="1:27" ht="15.75">
      <c r="A1027" s="72"/>
      <c r="B1027" s="72"/>
      <c r="C1027" s="72"/>
      <c r="D1027" s="72"/>
      <c r="E1027" s="72"/>
      <c r="F1027" s="72"/>
      <c r="G1027" s="72"/>
      <c r="H1027" s="72"/>
      <c r="I1027" s="72"/>
      <c r="J1027" s="72"/>
      <c r="K1027" s="72"/>
      <c r="L1027" s="72"/>
      <c r="M1027" s="72"/>
      <c r="N1027" s="72"/>
      <c r="O1027" s="72"/>
      <c r="P1027" s="72"/>
      <c r="Q1027" s="72"/>
      <c r="R1027" s="72"/>
      <c r="S1027" s="72"/>
      <c r="T1027" s="72"/>
      <c r="U1027" s="72"/>
      <c r="V1027" s="72"/>
      <c r="W1027" s="72"/>
      <c r="X1027" s="72"/>
      <c r="Y1027" s="72"/>
      <c r="Z1027" s="72"/>
      <c r="AA1027" s="72"/>
    </row>
    <row r="1028" spans="1:27" ht="15.75">
      <c r="A1028" s="72"/>
      <c r="B1028" s="72"/>
      <c r="C1028" s="72"/>
      <c r="D1028" s="72"/>
      <c r="E1028" s="72"/>
      <c r="F1028" s="72"/>
      <c r="G1028" s="72"/>
      <c r="H1028" s="72"/>
      <c r="I1028" s="72"/>
      <c r="J1028" s="72"/>
      <c r="K1028" s="72"/>
      <c r="L1028" s="72"/>
      <c r="M1028" s="72"/>
      <c r="N1028" s="72"/>
      <c r="O1028" s="72"/>
      <c r="P1028" s="72"/>
      <c r="Q1028" s="72"/>
      <c r="R1028" s="72"/>
      <c r="S1028" s="72"/>
      <c r="T1028" s="72"/>
      <c r="U1028" s="72"/>
      <c r="V1028" s="72"/>
      <c r="W1028" s="72"/>
      <c r="X1028" s="72"/>
      <c r="Y1028" s="72"/>
      <c r="Z1028" s="72"/>
      <c r="AA1028" s="72"/>
    </row>
    <row r="1029" spans="1:27" ht="15.75">
      <c r="A1029" s="72"/>
      <c r="B1029" s="72"/>
      <c r="C1029" s="72"/>
      <c r="D1029" s="72"/>
      <c r="E1029" s="72"/>
      <c r="F1029" s="72"/>
      <c r="G1029" s="72"/>
      <c r="H1029" s="72"/>
      <c r="I1029" s="72"/>
      <c r="J1029" s="72"/>
      <c r="K1029" s="72"/>
      <c r="L1029" s="72"/>
      <c r="M1029" s="72"/>
      <c r="N1029" s="72"/>
      <c r="O1029" s="72"/>
      <c r="P1029" s="72"/>
      <c r="Q1029" s="72"/>
      <c r="R1029" s="72"/>
      <c r="S1029" s="72"/>
      <c r="T1029" s="72"/>
      <c r="U1029" s="72"/>
      <c r="V1029" s="72"/>
      <c r="W1029" s="72"/>
      <c r="X1029" s="72"/>
      <c r="Y1029" s="72"/>
      <c r="Z1029" s="72"/>
      <c r="AA1029" s="72"/>
    </row>
    <row r="1030" spans="1:27" ht="15.75">
      <c r="A1030" s="72"/>
      <c r="B1030" s="72"/>
      <c r="C1030" s="72"/>
      <c r="D1030" s="72"/>
      <c r="E1030" s="72"/>
      <c r="F1030" s="72"/>
      <c r="G1030" s="72"/>
      <c r="H1030" s="72"/>
      <c r="I1030" s="72"/>
      <c r="J1030" s="72"/>
      <c r="K1030" s="72"/>
      <c r="L1030" s="72"/>
      <c r="M1030" s="72"/>
      <c r="N1030" s="72"/>
      <c r="O1030" s="72"/>
      <c r="P1030" s="72"/>
      <c r="Q1030" s="72"/>
      <c r="R1030" s="72"/>
      <c r="S1030" s="72"/>
      <c r="T1030" s="72"/>
      <c r="U1030" s="72"/>
      <c r="V1030" s="72"/>
      <c r="W1030" s="72"/>
      <c r="X1030" s="72"/>
      <c r="Y1030" s="72"/>
      <c r="Z1030" s="72"/>
      <c r="AA1030" s="72"/>
    </row>
    <row r="1031" spans="1:27" ht="15.75">
      <c r="A1031" s="72"/>
      <c r="B1031" s="72"/>
      <c r="C1031" s="72"/>
      <c r="D1031" s="72"/>
      <c r="E1031" s="72"/>
      <c r="F1031" s="72"/>
      <c r="G1031" s="72"/>
      <c r="H1031" s="72"/>
      <c r="I1031" s="72"/>
      <c r="J1031" s="72"/>
      <c r="K1031" s="72"/>
      <c r="L1031" s="72"/>
      <c r="M1031" s="72"/>
      <c r="N1031" s="72"/>
      <c r="O1031" s="72"/>
      <c r="P1031" s="72"/>
      <c r="Q1031" s="72"/>
      <c r="R1031" s="72"/>
      <c r="S1031" s="72"/>
      <c r="T1031" s="72"/>
      <c r="U1031" s="72"/>
      <c r="V1031" s="72"/>
      <c r="W1031" s="72"/>
      <c r="X1031" s="72"/>
      <c r="Y1031" s="72"/>
      <c r="Z1031" s="72"/>
      <c r="AA1031" s="72"/>
    </row>
    <row r="1032" spans="1:27" ht="15.75">
      <c r="A1032" s="72"/>
      <c r="B1032" s="72"/>
      <c r="C1032" s="72"/>
      <c r="D1032" s="72"/>
      <c r="E1032" s="72"/>
      <c r="F1032" s="72"/>
      <c r="G1032" s="72"/>
      <c r="H1032" s="72"/>
      <c r="I1032" s="72"/>
      <c r="J1032" s="72"/>
      <c r="K1032" s="72"/>
      <c r="L1032" s="72"/>
      <c r="M1032" s="72"/>
      <c r="N1032" s="72"/>
      <c r="O1032" s="72"/>
      <c r="P1032" s="72"/>
      <c r="Q1032" s="72"/>
      <c r="R1032" s="72"/>
      <c r="S1032" s="72"/>
      <c r="T1032" s="72"/>
      <c r="U1032" s="72"/>
      <c r="V1032" s="72"/>
      <c r="W1032" s="72"/>
      <c r="X1032" s="72"/>
      <c r="Y1032" s="72"/>
      <c r="Z1032" s="72"/>
      <c r="AA1032" s="72"/>
    </row>
    <row r="1033" spans="1:27" ht="15.75">
      <c r="A1033" s="72"/>
      <c r="B1033" s="72"/>
      <c r="C1033" s="72"/>
      <c r="D1033" s="72"/>
      <c r="E1033" s="72"/>
      <c r="F1033" s="72"/>
      <c r="G1033" s="72"/>
      <c r="H1033" s="72"/>
      <c r="I1033" s="72"/>
      <c r="J1033" s="72"/>
      <c r="K1033" s="72"/>
      <c r="L1033" s="72"/>
      <c r="M1033" s="72"/>
      <c r="N1033" s="72"/>
      <c r="O1033" s="72"/>
      <c r="P1033" s="72"/>
      <c r="Q1033" s="72"/>
      <c r="R1033" s="72"/>
      <c r="S1033" s="72"/>
      <c r="T1033" s="72"/>
      <c r="U1033" s="72"/>
      <c r="V1033" s="72"/>
      <c r="W1033" s="72"/>
      <c r="X1033" s="72"/>
      <c r="Y1033" s="72"/>
      <c r="Z1033" s="72"/>
      <c r="AA1033" s="72"/>
    </row>
    <row r="1034" spans="1:27" ht="15.75">
      <c r="A1034" s="72"/>
      <c r="B1034" s="72"/>
      <c r="C1034" s="72"/>
      <c r="D1034" s="72"/>
      <c r="E1034" s="72"/>
      <c r="F1034" s="72"/>
      <c r="G1034" s="72"/>
      <c r="H1034" s="72"/>
      <c r="I1034" s="72"/>
      <c r="J1034" s="72"/>
      <c r="K1034" s="72"/>
      <c r="L1034" s="72"/>
      <c r="M1034" s="72"/>
      <c r="N1034" s="72"/>
      <c r="O1034" s="72"/>
      <c r="P1034" s="72"/>
      <c r="Q1034" s="72"/>
      <c r="R1034" s="72"/>
      <c r="S1034" s="72"/>
      <c r="T1034" s="72"/>
      <c r="U1034" s="72"/>
      <c r="V1034" s="72"/>
      <c r="W1034" s="72"/>
      <c r="X1034" s="72"/>
      <c r="Y1034" s="72"/>
      <c r="Z1034" s="72"/>
      <c r="AA1034" s="72"/>
    </row>
    <row r="1035" spans="1:27" ht="15.75">
      <c r="A1035" s="72"/>
      <c r="B1035" s="72"/>
      <c r="C1035" s="72"/>
      <c r="D1035" s="72"/>
      <c r="E1035" s="72"/>
      <c r="F1035" s="72"/>
      <c r="G1035" s="72"/>
      <c r="H1035" s="72"/>
      <c r="I1035" s="72"/>
      <c r="J1035" s="72"/>
      <c r="K1035" s="72"/>
      <c r="L1035" s="72"/>
      <c r="M1035" s="72"/>
      <c r="N1035" s="72"/>
      <c r="O1035" s="72"/>
      <c r="P1035" s="72"/>
      <c r="Q1035" s="72"/>
      <c r="R1035" s="72"/>
      <c r="S1035" s="72"/>
      <c r="T1035" s="72"/>
      <c r="U1035" s="72"/>
      <c r="V1035" s="72"/>
      <c r="W1035" s="72"/>
      <c r="X1035" s="72"/>
      <c r="Y1035" s="72"/>
      <c r="Z1035" s="72"/>
      <c r="AA1035" s="72"/>
    </row>
    <row r="1036" spans="1:27" ht="15.75">
      <c r="A1036" s="72"/>
      <c r="B1036" s="72"/>
      <c r="C1036" s="72"/>
      <c r="D1036" s="72"/>
      <c r="E1036" s="72"/>
      <c r="F1036" s="72"/>
      <c r="G1036" s="72"/>
      <c r="H1036" s="72"/>
      <c r="I1036" s="72"/>
      <c r="J1036" s="72"/>
      <c r="K1036" s="72"/>
      <c r="L1036" s="72"/>
      <c r="M1036" s="72"/>
      <c r="N1036" s="72"/>
      <c r="O1036" s="72"/>
      <c r="P1036" s="72"/>
      <c r="Q1036" s="72"/>
      <c r="R1036" s="72"/>
      <c r="S1036" s="72"/>
      <c r="T1036" s="72"/>
      <c r="U1036" s="72"/>
      <c r="V1036" s="72"/>
      <c r="W1036" s="72"/>
      <c r="X1036" s="72"/>
      <c r="Y1036" s="72"/>
      <c r="Z1036" s="72"/>
      <c r="AA1036" s="72"/>
    </row>
    <row r="1037" spans="1:27" ht="15.75">
      <c r="A1037" s="72"/>
      <c r="B1037" s="72"/>
      <c r="C1037" s="72"/>
      <c r="D1037" s="72"/>
      <c r="E1037" s="72"/>
      <c r="F1037" s="72"/>
      <c r="G1037" s="72"/>
      <c r="H1037" s="72"/>
      <c r="I1037" s="72"/>
      <c r="J1037" s="72"/>
      <c r="K1037" s="72"/>
      <c r="L1037" s="72"/>
      <c r="M1037" s="72"/>
      <c r="N1037" s="72"/>
      <c r="O1037" s="72"/>
      <c r="P1037" s="72"/>
      <c r="Q1037" s="72"/>
      <c r="R1037" s="72"/>
      <c r="S1037" s="72"/>
      <c r="T1037" s="72"/>
      <c r="U1037" s="72"/>
      <c r="V1037" s="72"/>
      <c r="W1037" s="72"/>
      <c r="X1037" s="72"/>
      <c r="Y1037" s="72"/>
      <c r="Z1037" s="72"/>
      <c r="AA1037" s="72"/>
    </row>
    <row r="1038" spans="1:27" ht="15.75">
      <c r="A1038" s="72"/>
      <c r="B1038" s="72"/>
      <c r="C1038" s="72"/>
      <c r="D1038" s="72"/>
      <c r="E1038" s="72"/>
      <c r="F1038" s="72"/>
      <c r="G1038" s="72"/>
      <c r="H1038" s="72"/>
      <c r="I1038" s="72"/>
      <c r="J1038" s="72"/>
      <c r="K1038" s="72"/>
      <c r="L1038" s="72"/>
      <c r="M1038" s="72"/>
      <c r="N1038" s="72"/>
      <c r="O1038" s="72"/>
      <c r="P1038" s="72"/>
      <c r="Q1038" s="72"/>
      <c r="R1038" s="72"/>
      <c r="S1038" s="72"/>
      <c r="T1038" s="72"/>
      <c r="U1038" s="72"/>
      <c r="V1038" s="72"/>
      <c r="W1038" s="72"/>
      <c r="X1038" s="72"/>
      <c r="Y1038" s="72"/>
      <c r="Z1038" s="72"/>
      <c r="AA1038" s="72"/>
    </row>
    <row r="1039" spans="1:27" ht="15.75">
      <c r="A1039" s="72"/>
      <c r="B1039" s="72"/>
      <c r="C1039" s="72"/>
      <c r="D1039" s="72"/>
      <c r="E1039" s="72"/>
      <c r="F1039" s="72"/>
      <c r="G1039" s="72"/>
      <c r="H1039" s="72"/>
      <c r="I1039" s="72"/>
      <c r="J1039" s="72"/>
      <c r="K1039" s="72"/>
      <c r="L1039" s="72"/>
      <c r="M1039" s="72"/>
      <c r="N1039" s="72"/>
      <c r="O1039" s="72"/>
      <c r="P1039" s="72"/>
      <c r="Q1039" s="72"/>
      <c r="R1039" s="72"/>
      <c r="S1039" s="72"/>
      <c r="T1039" s="72"/>
      <c r="U1039" s="72"/>
      <c r="V1039" s="72"/>
      <c r="W1039" s="72"/>
      <c r="X1039" s="72"/>
      <c r="Y1039" s="72"/>
      <c r="Z1039" s="72"/>
      <c r="AA1039" s="72"/>
    </row>
    <row r="1040" spans="1:27" ht="15.75">
      <c r="A1040" s="72"/>
      <c r="B1040" s="72"/>
      <c r="C1040" s="72"/>
      <c r="D1040" s="72"/>
      <c r="E1040" s="72"/>
      <c r="F1040" s="72"/>
      <c r="G1040" s="72"/>
      <c r="H1040" s="72"/>
      <c r="I1040" s="72"/>
      <c r="J1040" s="72"/>
      <c r="K1040" s="72"/>
      <c r="L1040" s="72"/>
      <c r="M1040" s="72"/>
      <c r="N1040" s="72"/>
      <c r="O1040" s="72"/>
      <c r="P1040" s="72"/>
      <c r="Q1040" s="72"/>
      <c r="R1040" s="72"/>
      <c r="S1040" s="72"/>
      <c r="T1040" s="72"/>
      <c r="U1040" s="72"/>
      <c r="V1040" s="72"/>
      <c r="W1040" s="72"/>
      <c r="X1040" s="72"/>
      <c r="Y1040" s="72"/>
      <c r="Z1040" s="72"/>
      <c r="AA1040" s="72"/>
    </row>
    <row r="1041" spans="1:27" ht="15.75">
      <c r="A1041" s="72"/>
      <c r="B1041" s="72"/>
      <c r="C1041" s="72"/>
      <c r="D1041" s="72"/>
      <c r="E1041" s="72"/>
      <c r="F1041" s="72"/>
      <c r="G1041" s="72"/>
      <c r="H1041" s="72"/>
      <c r="I1041" s="72"/>
      <c r="J1041" s="72"/>
      <c r="K1041" s="72"/>
      <c r="L1041" s="72"/>
      <c r="M1041" s="72"/>
      <c r="N1041" s="72"/>
      <c r="O1041" s="72"/>
      <c r="P1041" s="72"/>
      <c r="Q1041" s="72"/>
      <c r="R1041" s="72"/>
      <c r="S1041" s="72"/>
      <c r="T1041" s="72"/>
      <c r="U1041" s="72"/>
      <c r="V1041" s="72"/>
      <c r="W1041" s="72"/>
      <c r="X1041" s="72"/>
      <c r="Y1041" s="72"/>
      <c r="Z1041" s="72"/>
      <c r="AA1041" s="72"/>
    </row>
    <row r="1042" spans="1:27" ht="15.75">
      <c r="A1042" s="72"/>
      <c r="B1042" s="72"/>
      <c r="C1042" s="72"/>
      <c r="D1042" s="72"/>
      <c r="E1042" s="72"/>
      <c r="F1042" s="72"/>
      <c r="G1042" s="72"/>
      <c r="H1042" s="72"/>
      <c r="I1042" s="72"/>
      <c r="J1042" s="72"/>
      <c r="K1042" s="72"/>
      <c r="L1042" s="72"/>
      <c r="M1042" s="72"/>
      <c r="N1042" s="72"/>
      <c r="O1042" s="72"/>
      <c r="P1042" s="72"/>
      <c r="Q1042" s="72"/>
      <c r="R1042" s="72"/>
      <c r="S1042" s="72"/>
      <c r="T1042" s="72"/>
      <c r="U1042" s="72"/>
      <c r="V1042" s="72"/>
      <c r="W1042" s="72"/>
      <c r="X1042" s="72"/>
      <c r="Y1042" s="72"/>
      <c r="Z1042" s="72"/>
      <c r="AA1042" s="72"/>
    </row>
    <row r="1043" spans="1:27" ht="15.75">
      <c r="A1043" s="72"/>
      <c r="B1043" s="72"/>
      <c r="C1043" s="72"/>
      <c r="D1043" s="72"/>
      <c r="E1043" s="72"/>
      <c r="F1043" s="72"/>
      <c r="G1043" s="72"/>
      <c r="H1043" s="72"/>
      <c r="I1043" s="72"/>
      <c r="J1043" s="72"/>
      <c r="K1043" s="72"/>
      <c r="L1043" s="72"/>
      <c r="M1043" s="72"/>
      <c r="N1043" s="72"/>
      <c r="O1043" s="72"/>
      <c r="P1043" s="72"/>
      <c r="Q1043" s="72"/>
      <c r="R1043" s="72"/>
      <c r="S1043" s="72"/>
      <c r="T1043" s="72"/>
      <c r="U1043" s="72"/>
      <c r="V1043" s="72"/>
      <c r="W1043" s="72"/>
      <c r="X1043" s="72"/>
      <c r="Y1043" s="72"/>
      <c r="Z1043" s="72"/>
      <c r="AA1043" s="72"/>
    </row>
    <row r="1044" spans="1:27" ht="15.75">
      <c r="A1044" s="72"/>
      <c r="B1044" s="72"/>
      <c r="C1044" s="72"/>
      <c r="D1044" s="72"/>
      <c r="E1044" s="72"/>
      <c r="F1044" s="72"/>
      <c r="G1044" s="72"/>
      <c r="H1044" s="72"/>
      <c r="I1044" s="72"/>
      <c r="J1044" s="72"/>
      <c r="K1044" s="72"/>
      <c r="L1044" s="72"/>
      <c r="M1044" s="72"/>
      <c r="N1044" s="72"/>
      <c r="O1044" s="72"/>
      <c r="P1044" s="72"/>
      <c r="Q1044" s="72"/>
      <c r="R1044" s="72"/>
      <c r="S1044" s="72"/>
      <c r="T1044" s="72"/>
      <c r="U1044" s="72"/>
      <c r="V1044" s="72"/>
      <c r="W1044" s="72"/>
      <c r="X1044" s="72"/>
      <c r="Y1044" s="72"/>
      <c r="Z1044" s="72"/>
      <c r="AA1044" s="72"/>
    </row>
    <row r="1045" spans="1:27" ht="15.75">
      <c r="A1045" s="72"/>
      <c r="B1045" s="72"/>
      <c r="C1045" s="72"/>
      <c r="D1045" s="72"/>
      <c r="E1045" s="72"/>
      <c r="F1045" s="72"/>
      <c r="G1045" s="72"/>
      <c r="H1045" s="72"/>
      <c r="I1045" s="72"/>
      <c r="J1045" s="72"/>
      <c r="K1045" s="72"/>
      <c r="L1045" s="72"/>
      <c r="M1045" s="72"/>
      <c r="N1045" s="72"/>
      <c r="O1045" s="72"/>
      <c r="P1045" s="72"/>
      <c r="Q1045" s="72"/>
      <c r="R1045" s="72"/>
      <c r="S1045" s="72"/>
      <c r="T1045" s="72"/>
      <c r="U1045" s="72"/>
      <c r="V1045" s="72"/>
      <c r="W1045" s="72"/>
      <c r="X1045" s="72"/>
      <c r="Y1045" s="72"/>
      <c r="Z1045" s="72"/>
      <c r="AA1045" s="72"/>
    </row>
    <row r="1046" spans="1:27" ht="15.75">
      <c r="A1046" s="72"/>
      <c r="B1046" s="72"/>
      <c r="C1046" s="72"/>
      <c r="D1046" s="72"/>
      <c r="E1046" s="72"/>
      <c r="F1046" s="72"/>
      <c r="G1046" s="72"/>
      <c r="H1046" s="72"/>
      <c r="I1046" s="72"/>
      <c r="J1046" s="72"/>
      <c r="K1046" s="72"/>
      <c r="L1046" s="72"/>
      <c r="M1046" s="72"/>
      <c r="N1046" s="72"/>
      <c r="O1046" s="72"/>
      <c r="P1046" s="72"/>
      <c r="Q1046" s="72"/>
      <c r="R1046" s="72"/>
      <c r="S1046" s="72"/>
      <c r="T1046" s="72"/>
      <c r="U1046" s="72"/>
      <c r="V1046" s="72"/>
      <c r="W1046" s="72"/>
      <c r="X1046" s="72"/>
      <c r="Y1046" s="72"/>
      <c r="Z1046" s="72"/>
      <c r="AA1046" s="72"/>
    </row>
    <row r="1047" spans="1:27" ht="15.75">
      <c r="A1047" s="72"/>
      <c r="B1047" s="72"/>
      <c r="C1047" s="72"/>
      <c r="D1047" s="72"/>
      <c r="E1047" s="72"/>
      <c r="F1047" s="72"/>
      <c r="G1047" s="72"/>
      <c r="H1047" s="72"/>
      <c r="I1047" s="72"/>
      <c r="J1047" s="72"/>
      <c r="K1047" s="72"/>
      <c r="L1047" s="72"/>
      <c r="M1047" s="72"/>
      <c r="N1047" s="72"/>
      <c r="O1047" s="72"/>
      <c r="P1047" s="72"/>
      <c r="Q1047" s="72"/>
      <c r="R1047" s="72"/>
      <c r="S1047" s="72"/>
      <c r="T1047" s="72"/>
      <c r="U1047" s="72"/>
      <c r="V1047" s="72"/>
      <c r="W1047" s="72"/>
      <c r="X1047" s="72"/>
      <c r="Y1047" s="72"/>
      <c r="Z1047" s="72"/>
      <c r="AA1047" s="72"/>
    </row>
    <row r="1048" spans="1:27" ht="15.75">
      <c r="A1048" s="72"/>
      <c r="B1048" s="72"/>
      <c r="C1048" s="72"/>
      <c r="D1048" s="72"/>
      <c r="E1048" s="72"/>
      <c r="F1048" s="72"/>
      <c r="G1048" s="72"/>
      <c r="H1048" s="72"/>
      <c r="I1048" s="72"/>
      <c r="J1048" s="72"/>
      <c r="K1048" s="72"/>
      <c r="L1048" s="72"/>
      <c r="M1048" s="72"/>
      <c r="N1048" s="72"/>
      <c r="O1048" s="72"/>
      <c r="P1048" s="72"/>
      <c r="Q1048" s="72"/>
      <c r="R1048" s="72"/>
      <c r="S1048" s="72"/>
      <c r="T1048" s="72"/>
      <c r="U1048" s="72"/>
      <c r="V1048" s="72"/>
      <c r="W1048" s="72"/>
      <c r="X1048" s="72"/>
      <c r="Y1048" s="72"/>
      <c r="Z1048" s="72"/>
      <c r="AA1048" s="72"/>
    </row>
    <row r="1049" spans="1:27" ht="15.75">
      <c r="A1049" s="72"/>
      <c r="B1049" s="72"/>
      <c r="C1049" s="72"/>
      <c r="D1049" s="72"/>
      <c r="E1049" s="72"/>
      <c r="F1049" s="72"/>
      <c r="G1049" s="72"/>
      <c r="H1049" s="72"/>
      <c r="I1049" s="72"/>
      <c r="J1049" s="72"/>
      <c r="K1049" s="72"/>
      <c r="L1049" s="72"/>
      <c r="M1049" s="72"/>
      <c r="N1049" s="72"/>
      <c r="O1049" s="72"/>
      <c r="P1049" s="72"/>
      <c r="Q1049" s="72"/>
      <c r="R1049" s="72"/>
      <c r="S1049" s="72"/>
      <c r="T1049" s="72"/>
      <c r="U1049" s="72"/>
      <c r="V1049" s="72"/>
      <c r="W1049" s="72"/>
      <c r="X1049" s="72"/>
      <c r="Y1049" s="72"/>
      <c r="Z1049" s="72"/>
      <c r="AA1049" s="72"/>
    </row>
    <row r="1050" spans="1:27" ht="15.75">
      <c r="A1050" s="72"/>
      <c r="B1050" s="72"/>
      <c r="C1050" s="72"/>
      <c r="D1050" s="72"/>
      <c r="E1050" s="72"/>
      <c r="F1050" s="72"/>
      <c r="G1050" s="72"/>
      <c r="H1050" s="72"/>
      <c r="I1050" s="72"/>
      <c r="J1050" s="72"/>
      <c r="K1050" s="72"/>
      <c r="L1050" s="72"/>
      <c r="M1050" s="72"/>
      <c r="N1050" s="72"/>
      <c r="O1050" s="72"/>
      <c r="P1050" s="72"/>
      <c r="Q1050" s="72"/>
      <c r="R1050" s="72"/>
      <c r="S1050" s="72"/>
      <c r="T1050" s="72"/>
      <c r="U1050" s="72"/>
      <c r="V1050" s="72"/>
      <c r="W1050" s="72"/>
      <c r="X1050" s="72"/>
      <c r="Y1050" s="72"/>
      <c r="Z1050" s="72"/>
      <c r="AA1050" s="72"/>
    </row>
    <row r="1051" spans="1:27" ht="15.75">
      <c r="A1051" s="72"/>
      <c r="B1051" s="72"/>
      <c r="C1051" s="72"/>
      <c r="D1051" s="72"/>
      <c r="E1051" s="72"/>
      <c r="F1051" s="72"/>
      <c r="G1051" s="72"/>
      <c r="H1051" s="72"/>
      <c r="I1051" s="72"/>
      <c r="J1051" s="72"/>
      <c r="K1051" s="72"/>
      <c r="L1051" s="72"/>
      <c r="M1051" s="72"/>
      <c r="N1051" s="72"/>
      <c r="O1051" s="72"/>
      <c r="P1051" s="72"/>
      <c r="Q1051" s="72"/>
      <c r="R1051" s="72"/>
      <c r="S1051" s="72"/>
      <c r="T1051" s="72"/>
      <c r="U1051" s="72"/>
      <c r="V1051" s="72"/>
      <c r="W1051" s="72"/>
      <c r="X1051" s="72"/>
      <c r="Y1051" s="72"/>
      <c r="Z1051" s="72"/>
      <c r="AA1051" s="72"/>
    </row>
    <row r="1052" spans="1:27" ht="15.75">
      <c r="A1052" s="72"/>
      <c r="B1052" s="72"/>
      <c r="C1052" s="72"/>
      <c r="D1052" s="72"/>
      <c r="E1052" s="72"/>
      <c r="F1052" s="72"/>
      <c r="G1052" s="72"/>
      <c r="H1052" s="72"/>
      <c r="I1052" s="72"/>
      <c r="J1052" s="72"/>
      <c r="K1052" s="72"/>
      <c r="L1052" s="72"/>
      <c r="M1052" s="72"/>
      <c r="N1052" s="72"/>
      <c r="O1052" s="72"/>
      <c r="P1052" s="72"/>
      <c r="Q1052" s="72"/>
      <c r="R1052" s="72"/>
      <c r="S1052" s="72"/>
      <c r="T1052" s="72"/>
      <c r="U1052" s="72"/>
      <c r="V1052" s="72"/>
      <c r="W1052" s="72"/>
      <c r="X1052" s="72"/>
      <c r="Y1052" s="72"/>
      <c r="Z1052" s="72"/>
      <c r="AA1052" s="72"/>
    </row>
    <row r="1053" spans="1:27" ht="15.75">
      <c r="A1053" s="72"/>
      <c r="B1053" s="72"/>
      <c r="C1053" s="72"/>
      <c r="D1053" s="72"/>
      <c r="E1053" s="72"/>
      <c r="F1053" s="72"/>
      <c r="G1053" s="72"/>
      <c r="H1053" s="72"/>
      <c r="I1053" s="72"/>
      <c r="J1053" s="72"/>
      <c r="K1053" s="72"/>
      <c r="L1053" s="72"/>
      <c r="M1053" s="72"/>
      <c r="N1053" s="72"/>
      <c r="O1053" s="72"/>
      <c r="P1053" s="72"/>
      <c r="Q1053" s="72"/>
      <c r="R1053" s="72"/>
      <c r="S1053" s="72"/>
      <c r="T1053" s="72"/>
      <c r="U1053" s="72"/>
      <c r="V1053" s="72"/>
      <c r="W1053" s="72"/>
      <c r="X1053" s="72"/>
      <c r="Y1053" s="72"/>
      <c r="Z1053" s="72"/>
      <c r="AA1053" s="72"/>
    </row>
    <row r="1054" spans="1:27" ht="15.75">
      <c r="A1054" s="72"/>
      <c r="B1054" s="72"/>
      <c r="C1054" s="72"/>
      <c r="D1054" s="72"/>
      <c r="E1054" s="72"/>
      <c r="F1054" s="72"/>
      <c r="G1054" s="72"/>
      <c r="H1054" s="72"/>
      <c r="I1054" s="72"/>
      <c r="J1054" s="72"/>
      <c r="K1054" s="72"/>
      <c r="L1054" s="72"/>
      <c r="M1054" s="72"/>
      <c r="N1054" s="72"/>
      <c r="O1054" s="72"/>
      <c r="P1054" s="72"/>
      <c r="Q1054" s="72"/>
      <c r="R1054" s="72"/>
      <c r="S1054" s="72"/>
      <c r="T1054" s="72"/>
      <c r="U1054" s="72"/>
      <c r="V1054" s="72"/>
      <c r="W1054" s="72"/>
      <c r="X1054" s="72"/>
      <c r="Y1054" s="72"/>
      <c r="Z1054" s="72"/>
      <c r="AA1054" s="72"/>
    </row>
    <row r="1055" spans="1:27" ht="15.75">
      <c r="A1055" s="72"/>
      <c r="B1055" s="72"/>
      <c r="C1055" s="72"/>
      <c r="D1055" s="72"/>
      <c r="E1055" s="72"/>
      <c r="F1055" s="72"/>
      <c r="G1055" s="72"/>
      <c r="H1055" s="72"/>
      <c r="I1055" s="72"/>
      <c r="J1055" s="72"/>
      <c r="K1055" s="72"/>
      <c r="L1055" s="72"/>
      <c r="M1055" s="72"/>
      <c r="N1055" s="72"/>
      <c r="O1055" s="72"/>
      <c r="P1055" s="72"/>
      <c r="Q1055" s="72"/>
      <c r="R1055" s="72"/>
      <c r="S1055" s="72"/>
      <c r="T1055" s="72"/>
      <c r="U1055" s="72"/>
      <c r="V1055" s="72"/>
      <c r="W1055" s="72"/>
      <c r="X1055" s="72"/>
      <c r="Y1055" s="72"/>
      <c r="Z1055" s="72"/>
      <c r="AA1055" s="72"/>
    </row>
  </sheetData>
  <mergeCells count="3">
    <mergeCell ref="B2:F2"/>
    <mergeCell ref="B3:F3"/>
    <mergeCell ref="D17:D18"/>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E0581-E262-4C45-972A-801A40C85AB9}">
  <dimension ref="A1:AA938"/>
  <sheetViews>
    <sheetView topLeftCell="A10" zoomScale="85" zoomScaleNormal="85" workbookViewId="0">
      <selection activeCell="N17" sqref="N17"/>
    </sheetView>
  </sheetViews>
  <sheetFormatPr defaultColWidth="12.625" defaultRowHeight="18"/>
  <cols>
    <col min="1" max="1" width="3.375" style="350" customWidth="1"/>
    <col min="2" max="2" width="5.875" style="350" customWidth="1"/>
    <col min="3" max="3" width="47.125" style="350" customWidth="1"/>
    <col min="4" max="4" width="18.375" style="430" customWidth="1"/>
    <col min="5" max="5" width="12.5" style="430" hidden="1" customWidth="1"/>
    <col min="6" max="6" width="18.75" style="350" customWidth="1"/>
    <col min="7" max="8" width="9.125" style="350" customWidth="1"/>
    <col min="9" max="26" width="8" style="350" customWidth="1"/>
    <col min="27" max="27" width="14.375" style="350" customWidth="1"/>
    <col min="28" max="16384" width="12.625" style="350"/>
  </cols>
  <sheetData>
    <row r="1" spans="1:27" ht="18.75">
      <c r="A1" s="349"/>
      <c r="B1" s="349"/>
      <c r="C1" s="349"/>
      <c r="D1" s="428"/>
      <c r="E1" s="428"/>
      <c r="F1" s="349"/>
      <c r="G1" s="349"/>
      <c r="H1" s="349"/>
      <c r="I1" s="349"/>
      <c r="J1" s="349"/>
      <c r="K1" s="349"/>
      <c r="L1" s="349"/>
      <c r="M1" s="349"/>
      <c r="N1" s="349"/>
      <c r="O1" s="349"/>
      <c r="P1" s="349"/>
      <c r="Q1" s="349"/>
      <c r="R1" s="349"/>
      <c r="S1" s="349"/>
      <c r="T1" s="349"/>
      <c r="U1" s="349"/>
      <c r="V1" s="349"/>
      <c r="W1" s="349"/>
      <c r="X1" s="349"/>
      <c r="Y1" s="349"/>
      <c r="Z1" s="349"/>
      <c r="AA1" s="349"/>
    </row>
    <row r="2" spans="1:27" ht="18" customHeight="1">
      <c r="A2" s="349"/>
      <c r="B2" s="569" t="s">
        <v>1321</v>
      </c>
      <c r="C2" s="510"/>
      <c r="D2" s="510"/>
      <c r="E2" s="510"/>
      <c r="F2" s="510"/>
      <c r="G2" s="349"/>
      <c r="H2" s="349"/>
      <c r="I2" s="349"/>
      <c r="J2" s="349"/>
      <c r="K2" s="349"/>
      <c r="L2" s="349"/>
      <c r="M2" s="349"/>
      <c r="N2" s="349"/>
      <c r="O2" s="349"/>
      <c r="P2" s="349"/>
      <c r="Q2" s="349"/>
      <c r="R2" s="349"/>
      <c r="S2" s="349"/>
      <c r="T2" s="349"/>
      <c r="U2" s="349"/>
      <c r="V2" s="349"/>
      <c r="W2" s="349"/>
      <c r="X2" s="349"/>
      <c r="Y2" s="349"/>
      <c r="Z2" s="349"/>
      <c r="AA2" s="349"/>
    </row>
    <row r="3" spans="1:27" ht="16.5" customHeight="1">
      <c r="A3" s="349"/>
      <c r="B3" s="570" t="s">
        <v>1322</v>
      </c>
      <c r="C3" s="510"/>
      <c r="D3" s="510"/>
      <c r="E3" s="510"/>
      <c r="F3" s="510"/>
      <c r="G3" s="349"/>
      <c r="H3" s="349"/>
      <c r="I3" s="349"/>
      <c r="J3" s="349"/>
      <c r="K3" s="349"/>
      <c r="L3" s="349"/>
      <c r="M3" s="349"/>
      <c r="N3" s="349"/>
      <c r="O3" s="349"/>
      <c r="P3" s="349"/>
      <c r="Q3" s="349"/>
      <c r="R3" s="349"/>
      <c r="S3" s="349"/>
      <c r="T3" s="349"/>
      <c r="U3" s="349"/>
      <c r="V3" s="349"/>
      <c r="W3" s="349"/>
      <c r="X3" s="349"/>
      <c r="Y3" s="349"/>
      <c r="Z3" s="349"/>
      <c r="AA3" s="349"/>
    </row>
    <row r="4" spans="1:27" ht="21.75" customHeight="1">
      <c r="A4" s="351"/>
      <c r="B4" s="440" t="s">
        <v>6</v>
      </c>
      <c r="C4" s="440" t="s">
        <v>146</v>
      </c>
      <c r="D4" s="440" t="s">
        <v>147</v>
      </c>
      <c r="E4" s="440" t="s">
        <v>147</v>
      </c>
      <c r="F4" s="440" t="s">
        <v>4</v>
      </c>
      <c r="G4" s="351"/>
      <c r="H4" s="351"/>
      <c r="I4" s="351"/>
      <c r="J4" s="351"/>
      <c r="K4" s="351"/>
      <c r="L4" s="351"/>
      <c r="M4" s="351"/>
      <c r="N4" s="351"/>
      <c r="O4" s="351"/>
      <c r="P4" s="351"/>
      <c r="Q4" s="351"/>
      <c r="R4" s="351"/>
      <c r="S4" s="351"/>
      <c r="T4" s="351"/>
      <c r="U4" s="351"/>
      <c r="V4" s="351"/>
      <c r="W4" s="351"/>
      <c r="X4" s="351"/>
      <c r="Y4" s="351"/>
      <c r="Z4" s="351"/>
      <c r="AA4" s="349"/>
    </row>
    <row r="5" spans="1:27" ht="15.75" customHeight="1">
      <c r="A5" s="352"/>
      <c r="B5" s="286" t="s">
        <v>15</v>
      </c>
      <c r="C5" s="392" t="s">
        <v>1734</v>
      </c>
      <c r="D5" s="429"/>
      <c r="E5" s="465"/>
      <c r="F5" s="427"/>
      <c r="G5" s="352"/>
      <c r="H5" s="352"/>
      <c r="I5" s="352"/>
      <c r="J5" s="352"/>
      <c r="K5" s="352"/>
      <c r="L5" s="352"/>
      <c r="M5" s="352"/>
      <c r="N5" s="352"/>
      <c r="O5" s="352"/>
      <c r="P5" s="352"/>
      <c r="Q5" s="352"/>
      <c r="R5" s="352"/>
      <c r="S5" s="352"/>
      <c r="T5" s="352"/>
      <c r="U5" s="352"/>
      <c r="V5" s="352"/>
      <c r="W5" s="352"/>
      <c r="X5" s="352"/>
      <c r="Y5" s="352"/>
      <c r="Z5" s="352"/>
      <c r="AA5" s="349"/>
    </row>
    <row r="6" spans="1:27" ht="15.75" customHeight="1">
      <c r="A6" s="352"/>
      <c r="B6" s="284">
        <v>1</v>
      </c>
      <c r="C6" s="246" t="s">
        <v>1735</v>
      </c>
      <c r="D6" s="464" t="s">
        <v>148</v>
      </c>
      <c r="E6" s="294" t="s">
        <v>215</v>
      </c>
      <c r="F6" s="427"/>
      <c r="G6" s="352"/>
      <c r="H6" s="352"/>
      <c r="I6" s="352"/>
      <c r="J6" s="352"/>
      <c r="K6" s="352"/>
      <c r="L6" s="352"/>
      <c r="M6" s="352"/>
      <c r="N6" s="352"/>
      <c r="O6" s="352"/>
      <c r="P6" s="352"/>
      <c r="Q6" s="352"/>
      <c r="R6" s="352"/>
      <c r="S6" s="352"/>
      <c r="T6" s="352"/>
      <c r="U6" s="352"/>
      <c r="V6" s="352"/>
      <c r="W6" s="352"/>
      <c r="X6" s="352"/>
      <c r="Y6" s="352"/>
      <c r="Z6" s="352"/>
      <c r="AA6" s="349"/>
    </row>
    <row r="7" spans="1:27" ht="15.75" customHeight="1">
      <c r="A7" s="352"/>
      <c r="B7" s="284">
        <v>2</v>
      </c>
      <c r="C7" s="246" t="s">
        <v>1737</v>
      </c>
      <c r="D7" s="464" t="s">
        <v>148</v>
      </c>
      <c r="E7" s="294" t="s">
        <v>215</v>
      </c>
      <c r="F7" s="427"/>
      <c r="G7" s="352"/>
      <c r="H7" s="352"/>
      <c r="I7" s="352"/>
      <c r="J7" s="352"/>
      <c r="K7" s="352"/>
      <c r="L7" s="352"/>
      <c r="M7" s="352"/>
      <c r="N7" s="352"/>
      <c r="O7" s="352"/>
      <c r="P7" s="352"/>
      <c r="Q7" s="352"/>
      <c r="R7" s="352"/>
      <c r="S7" s="352"/>
      <c r="T7" s="352"/>
      <c r="U7" s="352"/>
      <c r="V7" s="352"/>
      <c r="W7" s="352"/>
      <c r="X7" s="352"/>
      <c r="Y7" s="352"/>
      <c r="Z7" s="352"/>
      <c r="AA7" s="349"/>
    </row>
    <row r="8" spans="1:27" ht="15.75" customHeight="1">
      <c r="A8" s="352"/>
      <c r="B8" s="284">
        <v>3</v>
      </c>
      <c r="C8" s="246" t="s">
        <v>1738</v>
      </c>
      <c r="D8" s="464" t="s">
        <v>148</v>
      </c>
      <c r="E8" s="294" t="s">
        <v>215</v>
      </c>
      <c r="F8" s="427"/>
      <c r="G8" s="352"/>
      <c r="H8" s="352"/>
      <c r="I8" s="352"/>
      <c r="J8" s="352"/>
      <c r="K8" s="352"/>
      <c r="L8" s="352"/>
      <c r="M8" s="352"/>
      <c r="N8" s="352"/>
      <c r="O8" s="352"/>
      <c r="P8" s="352"/>
      <c r="Q8" s="352"/>
      <c r="R8" s="352"/>
      <c r="S8" s="352"/>
      <c r="T8" s="352"/>
      <c r="U8" s="352"/>
      <c r="V8" s="352"/>
      <c r="W8" s="352"/>
      <c r="X8" s="352"/>
      <c r="Y8" s="352"/>
      <c r="Z8" s="352"/>
      <c r="AA8" s="349"/>
    </row>
    <row r="9" spans="1:27" ht="15.75" customHeight="1">
      <c r="A9" s="352"/>
      <c r="B9" s="284">
        <v>4</v>
      </c>
      <c r="C9" s="246" t="s">
        <v>1739</v>
      </c>
      <c r="D9" s="464" t="s">
        <v>148</v>
      </c>
      <c r="E9" s="294" t="s">
        <v>215</v>
      </c>
      <c r="F9" s="605"/>
      <c r="G9" s="352"/>
      <c r="H9" s="352"/>
      <c r="I9" s="352"/>
      <c r="J9" s="352"/>
      <c r="K9" s="352"/>
      <c r="L9" s="352"/>
      <c r="M9" s="352"/>
      <c r="N9" s="352"/>
      <c r="O9" s="352"/>
      <c r="P9" s="352"/>
      <c r="Q9" s="352"/>
      <c r="R9" s="352"/>
      <c r="S9" s="352"/>
      <c r="T9" s="352"/>
      <c r="U9" s="352"/>
      <c r="V9" s="352"/>
      <c r="W9" s="352"/>
      <c r="X9" s="352"/>
      <c r="Y9" s="352"/>
      <c r="Z9" s="352"/>
      <c r="AA9" s="349"/>
    </row>
    <row r="10" spans="1:27" ht="18.75">
      <c r="A10" s="352"/>
      <c r="B10" s="284">
        <v>5</v>
      </c>
      <c r="C10" s="246" t="s">
        <v>1740</v>
      </c>
      <c r="D10" s="464" t="s">
        <v>148</v>
      </c>
      <c r="E10" s="294" t="s">
        <v>215</v>
      </c>
      <c r="F10" s="427"/>
      <c r="G10" s="352"/>
      <c r="H10" s="352"/>
      <c r="I10" s="352"/>
      <c r="J10" s="352"/>
      <c r="K10" s="352"/>
      <c r="L10" s="352"/>
      <c r="M10" s="352"/>
      <c r="N10" s="352"/>
      <c r="O10" s="352"/>
      <c r="P10" s="352"/>
      <c r="Q10" s="352"/>
      <c r="R10" s="352"/>
      <c r="S10" s="352"/>
      <c r="T10" s="352"/>
      <c r="U10" s="352"/>
      <c r="V10" s="352"/>
      <c r="W10" s="352"/>
      <c r="X10" s="352"/>
      <c r="Y10" s="352"/>
      <c r="Z10" s="352"/>
      <c r="AA10" s="349"/>
    </row>
    <row r="11" spans="1:27" ht="15.75" customHeight="1">
      <c r="A11" s="352"/>
      <c r="B11" s="284">
        <v>6</v>
      </c>
      <c r="C11" s="246" t="s">
        <v>1741</v>
      </c>
      <c r="D11" s="464" t="s">
        <v>148</v>
      </c>
      <c r="E11" s="294" t="s">
        <v>215</v>
      </c>
      <c r="F11" s="427"/>
      <c r="G11" s="352"/>
      <c r="H11" s="349"/>
      <c r="I11" s="352"/>
      <c r="J11" s="352"/>
      <c r="K11" s="352"/>
      <c r="L11" s="352"/>
      <c r="M11" s="352"/>
      <c r="N11" s="352"/>
      <c r="O11" s="352"/>
      <c r="P11" s="352"/>
      <c r="Q11" s="352"/>
      <c r="R11" s="352"/>
      <c r="S11" s="352"/>
      <c r="T11" s="352"/>
      <c r="U11" s="352"/>
      <c r="V11" s="352"/>
      <c r="W11" s="352"/>
      <c r="X11" s="352"/>
      <c r="Y11" s="352"/>
      <c r="Z11" s="352"/>
      <c r="AA11" s="349"/>
    </row>
    <row r="12" spans="1:27" ht="15.75" customHeight="1">
      <c r="A12" s="352"/>
      <c r="B12" s="284">
        <v>7</v>
      </c>
      <c r="C12" s="246" t="s">
        <v>1742</v>
      </c>
      <c r="D12" s="464" t="s">
        <v>148</v>
      </c>
      <c r="E12" s="294" t="s">
        <v>215</v>
      </c>
      <c r="F12" s="427"/>
      <c r="G12" s="352"/>
      <c r="H12" s="352"/>
      <c r="I12" s="352"/>
      <c r="J12" s="352"/>
      <c r="K12" s="352"/>
      <c r="L12" s="352"/>
      <c r="M12" s="352"/>
      <c r="N12" s="352"/>
      <c r="O12" s="352"/>
      <c r="P12" s="352"/>
      <c r="Q12" s="352"/>
      <c r="R12" s="352"/>
      <c r="S12" s="352"/>
      <c r="T12" s="352"/>
      <c r="U12" s="352"/>
      <c r="V12" s="352"/>
      <c r="W12" s="352"/>
      <c r="X12" s="352"/>
      <c r="Y12" s="352"/>
      <c r="Z12" s="352"/>
      <c r="AA12" s="349"/>
    </row>
    <row r="13" spans="1:27" ht="15.75" customHeight="1">
      <c r="A13" s="352"/>
      <c r="B13" s="284">
        <v>8</v>
      </c>
      <c r="C13" s="246" t="s">
        <v>1743</v>
      </c>
      <c r="D13" s="464" t="s">
        <v>148</v>
      </c>
      <c r="E13" s="294" t="s">
        <v>215</v>
      </c>
      <c r="F13" s="427"/>
      <c r="G13" s="352"/>
      <c r="H13" s="352"/>
      <c r="I13" s="352"/>
      <c r="J13" s="352"/>
      <c r="K13" s="352"/>
      <c r="L13" s="352"/>
      <c r="M13" s="352"/>
      <c r="N13" s="352"/>
      <c r="O13" s="352"/>
      <c r="P13" s="352"/>
      <c r="Q13" s="352"/>
      <c r="R13" s="352"/>
      <c r="S13" s="352"/>
      <c r="T13" s="352"/>
      <c r="U13" s="352"/>
      <c r="V13" s="352"/>
      <c r="W13" s="352"/>
      <c r="X13" s="352"/>
      <c r="Y13" s="352"/>
      <c r="Z13" s="352"/>
      <c r="AA13" s="349"/>
    </row>
    <row r="14" spans="1:27" ht="15.75" customHeight="1">
      <c r="A14" s="352"/>
      <c r="B14" s="284">
        <v>9</v>
      </c>
      <c r="C14" s="246" t="s">
        <v>1744</v>
      </c>
      <c r="D14" s="464" t="s">
        <v>151</v>
      </c>
      <c r="E14" s="294" t="s">
        <v>215</v>
      </c>
      <c r="F14" s="427"/>
      <c r="G14" s="352"/>
      <c r="H14" s="352"/>
      <c r="I14" s="352"/>
      <c r="J14" s="352"/>
      <c r="K14" s="352"/>
      <c r="L14" s="352"/>
      <c r="M14" s="352"/>
      <c r="N14" s="352"/>
      <c r="O14" s="352"/>
      <c r="P14" s="352"/>
      <c r="Q14" s="352"/>
      <c r="R14" s="352"/>
      <c r="S14" s="352"/>
      <c r="T14" s="352"/>
      <c r="U14" s="352"/>
      <c r="V14" s="352"/>
      <c r="W14" s="352"/>
      <c r="X14" s="352"/>
      <c r="Y14" s="352"/>
      <c r="Z14" s="352"/>
      <c r="AA14" s="349"/>
    </row>
    <row r="15" spans="1:27" ht="15.75" customHeight="1">
      <c r="A15" s="352"/>
      <c r="B15" s="284">
        <v>10</v>
      </c>
      <c r="C15" s="246" t="s">
        <v>1745</v>
      </c>
      <c r="D15" s="464" t="s">
        <v>148</v>
      </c>
      <c r="E15" s="294" t="s">
        <v>215</v>
      </c>
      <c r="F15" s="427"/>
      <c r="G15" s="352"/>
      <c r="H15" s="352"/>
      <c r="I15" s="352"/>
      <c r="J15" s="352"/>
      <c r="K15" s="352"/>
      <c r="L15" s="352"/>
      <c r="M15" s="352"/>
      <c r="N15" s="352"/>
      <c r="O15" s="352"/>
      <c r="P15" s="352"/>
      <c r="Q15" s="352"/>
      <c r="R15" s="352"/>
      <c r="S15" s="352"/>
      <c r="T15" s="352"/>
      <c r="U15" s="352"/>
      <c r="V15" s="352"/>
      <c r="W15" s="352"/>
      <c r="X15" s="352"/>
      <c r="Y15" s="352"/>
      <c r="Z15" s="352"/>
      <c r="AA15" s="349"/>
    </row>
    <row r="16" spans="1:27" ht="20.25" customHeight="1">
      <c r="A16" s="352"/>
      <c r="B16" s="284">
        <v>11</v>
      </c>
      <c r="C16" s="246" t="s">
        <v>1746</v>
      </c>
      <c r="D16" s="464" t="s">
        <v>148</v>
      </c>
      <c r="E16" s="294" t="s">
        <v>215</v>
      </c>
      <c r="F16" s="427"/>
      <c r="G16" s="352"/>
      <c r="H16" s="352"/>
      <c r="I16" s="352"/>
      <c r="J16" s="352"/>
      <c r="K16" s="352"/>
      <c r="L16" s="352"/>
      <c r="M16" s="352"/>
      <c r="N16" s="352"/>
      <c r="O16" s="352"/>
      <c r="P16" s="352"/>
      <c r="Q16" s="352"/>
      <c r="R16" s="352"/>
      <c r="S16" s="352"/>
      <c r="T16" s="352"/>
      <c r="U16" s="352"/>
      <c r="V16" s="352"/>
      <c r="W16" s="352"/>
      <c r="X16" s="352"/>
      <c r="Y16" s="352"/>
      <c r="Z16" s="352"/>
      <c r="AA16" s="349"/>
    </row>
    <row r="17" spans="1:27" ht="15.75" customHeight="1">
      <c r="A17" s="352"/>
      <c r="B17" s="284">
        <v>12</v>
      </c>
      <c r="C17" s="246" t="s">
        <v>1747</v>
      </c>
      <c r="D17" s="464" t="s">
        <v>148</v>
      </c>
      <c r="E17" s="294" t="s">
        <v>215</v>
      </c>
      <c r="F17" s="427"/>
      <c r="G17" s="352"/>
      <c r="H17" s="352"/>
      <c r="I17" s="352"/>
      <c r="J17" s="352"/>
      <c r="K17" s="352"/>
      <c r="L17" s="352"/>
      <c r="M17" s="352"/>
      <c r="N17" s="352"/>
      <c r="O17" s="352"/>
      <c r="P17" s="352"/>
      <c r="Q17" s="352"/>
      <c r="R17" s="352"/>
      <c r="S17" s="352"/>
      <c r="T17" s="352"/>
      <c r="U17" s="352"/>
      <c r="V17" s="352"/>
      <c r="W17" s="352"/>
      <c r="X17" s="352"/>
      <c r="Y17" s="352"/>
      <c r="Z17" s="352"/>
      <c r="AA17" s="349"/>
    </row>
    <row r="18" spans="1:27" ht="15.75" customHeight="1">
      <c r="A18" s="352"/>
      <c r="B18" s="284">
        <v>13</v>
      </c>
      <c r="C18" s="246" t="s">
        <v>1748</v>
      </c>
      <c r="D18" s="464" t="s">
        <v>148</v>
      </c>
      <c r="E18" s="294" t="s">
        <v>215</v>
      </c>
      <c r="F18" s="427"/>
      <c r="G18" s="352"/>
      <c r="H18" s="352"/>
      <c r="I18" s="352"/>
      <c r="J18" s="352"/>
      <c r="K18" s="352"/>
      <c r="L18" s="352"/>
      <c r="M18" s="352"/>
      <c r="N18" s="352"/>
      <c r="O18" s="352"/>
      <c r="P18" s="352"/>
      <c r="Q18" s="352"/>
      <c r="R18" s="352"/>
      <c r="S18" s="352"/>
      <c r="T18" s="352"/>
      <c r="U18" s="352"/>
      <c r="V18" s="352"/>
      <c r="W18" s="352"/>
      <c r="X18" s="352"/>
      <c r="Y18" s="352"/>
      <c r="Z18" s="352"/>
      <c r="AA18" s="349"/>
    </row>
    <row r="19" spans="1:27" ht="15.75" customHeight="1">
      <c r="A19" s="352"/>
      <c r="B19" s="284">
        <v>14</v>
      </c>
      <c r="C19" s="246" t="s">
        <v>1749</v>
      </c>
      <c r="D19" s="464" t="s">
        <v>148</v>
      </c>
      <c r="E19" s="294" t="s">
        <v>215</v>
      </c>
      <c r="F19" s="427"/>
      <c r="G19" s="352"/>
      <c r="H19" s="352"/>
      <c r="I19" s="352"/>
      <c r="J19" s="352"/>
      <c r="K19" s="352"/>
      <c r="L19" s="352"/>
      <c r="M19" s="352"/>
      <c r="N19" s="352"/>
      <c r="O19" s="352"/>
      <c r="P19" s="352"/>
      <c r="Q19" s="352"/>
      <c r="R19" s="352"/>
      <c r="S19" s="352"/>
      <c r="T19" s="352"/>
      <c r="U19" s="352"/>
      <c r="V19" s="352"/>
      <c r="W19" s="352"/>
      <c r="X19" s="352"/>
      <c r="Y19" s="352"/>
      <c r="Z19" s="352"/>
      <c r="AA19" s="349"/>
    </row>
    <row r="20" spans="1:27" ht="15.75" customHeight="1">
      <c r="A20" s="352"/>
      <c r="B20" s="284">
        <v>15</v>
      </c>
      <c r="C20" s="246" t="s">
        <v>1750</v>
      </c>
      <c r="D20" s="464" t="s">
        <v>148</v>
      </c>
      <c r="E20" s="294" t="s">
        <v>215</v>
      </c>
      <c r="F20" s="427"/>
      <c r="G20" s="352"/>
      <c r="H20" s="352"/>
      <c r="I20" s="352"/>
      <c r="J20" s="352"/>
      <c r="K20" s="352"/>
      <c r="L20" s="352"/>
      <c r="M20" s="352"/>
      <c r="N20" s="352"/>
      <c r="O20" s="352"/>
      <c r="P20" s="352"/>
      <c r="Q20" s="352"/>
      <c r="R20" s="352"/>
      <c r="S20" s="352"/>
      <c r="T20" s="352"/>
      <c r="U20" s="352"/>
      <c r="V20" s="352"/>
      <c r="W20" s="352"/>
      <c r="X20" s="352"/>
      <c r="Y20" s="352"/>
      <c r="Z20" s="352"/>
      <c r="AA20" s="349"/>
    </row>
    <row r="21" spans="1:27" ht="15.75" customHeight="1">
      <c r="A21" s="352"/>
      <c r="B21" s="284">
        <v>16</v>
      </c>
      <c r="C21" s="246" t="s">
        <v>1751</v>
      </c>
      <c r="D21" s="464" t="s">
        <v>148</v>
      </c>
      <c r="E21" s="294" t="s">
        <v>215</v>
      </c>
      <c r="F21" s="427"/>
      <c r="G21" s="352"/>
      <c r="H21" s="352"/>
      <c r="I21" s="352"/>
      <c r="J21" s="352"/>
      <c r="K21" s="352"/>
      <c r="L21" s="352"/>
      <c r="M21" s="352"/>
      <c r="N21" s="352"/>
      <c r="O21" s="352"/>
      <c r="P21" s="352"/>
      <c r="Q21" s="352"/>
      <c r="R21" s="352"/>
      <c r="S21" s="352"/>
      <c r="T21" s="352"/>
      <c r="U21" s="352"/>
      <c r="V21" s="352"/>
      <c r="W21" s="352"/>
      <c r="X21" s="352"/>
      <c r="Y21" s="352"/>
      <c r="Z21" s="352"/>
      <c r="AA21" s="349"/>
    </row>
    <row r="22" spans="1:27" ht="15.75" customHeight="1">
      <c r="A22" s="352"/>
      <c r="B22" s="284">
        <v>17</v>
      </c>
      <c r="C22" s="246" t="s">
        <v>1752</v>
      </c>
      <c r="D22" s="464" t="s">
        <v>148</v>
      </c>
      <c r="E22" s="294" t="s">
        <v>215</v>
      </c>
      <c r="F22" s="427"/>
      <c r="G22" s="352"/>
      <c r="H22" s="352"/>
      <c r="I22" s="352"/>
      <c r="J22" s="352"/>
      <c r="K22" s="352"/>
      <c r="L22" s="352"/>
      <c r="M22" s="352"/>
      <c r="N22" s="352"/>
      <c r="O22" s="352"/>
      <c r="P22" s="352"/>
      <c r="Q22" s="352"/>
      <c r="R22" s="352"/>
      <c r="S22" s="352"/>
      <c r="T22" s="352"/>
      <c r="U22" s="352"/>
      <c r="V22" s="352"/>
      <c r="W22" s="352"/>
      <c r="X22" s="352"/>
      <c r="Y22" s="352"/>
      <c r="Z22" s="352"/>
      <c r="AA22" s="349"/>
    </row>
    <row r="23" spans="1:27" ht="15.75" customHeight="1">
      <c r="A23" s="352"/>
      <c r="B23" s="284">
        <v>18</v>
      </c>
      <c r="C23" s="246" t="s">
        <v>4117</v>
      </c>
      <c r="D23" s="464" t="s">
        <v>148</v>
      </c>
      <c r="E23" s="294" t="s">
        <v>215</v>
      </c>
      <c r="F23" s="427"/>
      <c r="G23" s="352"/>
      <c r="H23" s="352"/>
      <c r="I23" s="352"/>
      <c r="J23" s="352"/>
      <c r="K23" s="352"/>
      <c r="L23" s="352"/>
      <c r="M23" s="352"/>
      <c r="N23" s="352"/>
      <c r="O23" s="352"/>
      <c r="P23" s="352"/>
      <c r="Q23" s="352"/>
      <c r="R23" s="352"/>
      <c r="S23" s="352"/>
      <c r="T23" s="352"/>
      <c r="U23" s="352"/>
      <c r="V23" s="352"/>
      <c r="W23" s="352"/>
      <c r="X23" s="352"/>
      <c r="Y23" s="352"/>
      <c r="Z23" s="352"/>
      <c r="AA23" s="349"/>
    </row>
    <row r="24" spans="1:27" ht="15.75" customHeight="1">
      <c r="A24" s="352"/>
      <c r="B24" s="284">
        <v>19</v>
      </c>
      <c r="C24" s="246" t="s">
        <v>4119</v>
      </c>
      <c r="D24" s="464" t="s">
        <v>148</v>
      </c>
      <c r="E24" s="294" t="s">
        <v>215</v>
      </c>
      <c r="F24" s="427"/>
      <c r="G24" s="352"/>
      <c r="H24" s="352"/>
      <c r="I24" s="352"/>
      <c r="J24" s="352"/>
      <c r="K24" s="352"/>
      <c r="L24" s="352"/>
      <c r="M24" s="352"/>
      <c r="N24" s="352"/>
      <c r="O24" s="352"/>
      <c r="P24" s="352"/>
      <c r="Q24" s="352"/>
      <c r="R24" s="352"/>
      <c r="S24" s="352"/>
      <c r="T24" s="352"/>
      <c r="U24" s="352"/>
      <c r="V24" s="352"/>
      <c r="W24" s="352"/>
      <c r="X24" s="352"/>
      <c r="Y24" s="352"/>
      <c r="Z24" s="352"/>
      <c r="AA24" s="349"/>
    </row>
    <row r="25" spans="1:27" ht="15.75" customHeight="1">
      <c r="A25" s="352"/>
      <c r="B25" s="284">
        <v>20</v>
      </c>
      <c r="C25" s="246" t="s">
        <v>4118</v>
      </c>
      <c r="D25" s="464" t="s">
        <v>148</v>
      </c>
      <c r="E25" s="467" t="s">
        <v>215</v>
      </c>
      <c r="F25" s="427"/>
      <c r="G25" s="352"/>
      <c r="H25" s="352"/>
      <c r="I25" s="352"/>
      <c r="J25" s="352"/>
      <c r="K25" s="352"/>
      <c r="L25" s="352"/>
      <c r="M25" s="352"/>
      <c r="N25" s="352"/>
      <c r="O25" s="352"/>
      <c r="P25" s="352"/>
      <c r="Q25" s="352"/>
      <c r="R25" s="352"/>
      <c r="S25" s="352"/>
      <c r="T25" s="352"/>
      <c r="U25" s="352"/>
      <c r="V25" s="352"/>
      <c r="W25" s="352"/>
      <c r="X25" s="352"/>
      <c r="Y25" s="352"/>
      <c r="Z25" s="352"/>
      <c r="AA25" s="349"/>
    </row>
    <row r="26" spans="1:27" ht="15.75" customHeight="1">
      <c r="A26" s="352"/>
      <c r="B26" s="286" t="s">
        <v>17</v>
      </c>
      <c r="C26" s="392" t="s">
        <v>3285</v>
      </c>
      <c r="D26" s="464"/>
      <c r="E26" s="322"/>
      <c r="F26" s="427"/>
      <c r="G26" s="352"/>
      <c r="H26" s="352"/>
      <c r="I26" s="352"/>
      <c r="J26" s="352"/>
      <c r="K26" s="352"/>
      <c r="L26" s="352"/>
      <c r="M26" s="352"/>
      <c r="N26" s="352"/>
      <c r="O26" s="352"/>
      <c r="P26" s="352"/>
      <c r="Q26" s="352"/>
      <c r="R26" s="352"/>
      <c r="S26" s="352"/>
      <c r="T26" s="352"/>
      <c r="U26" s="352"/>
      <c r="V26" s="352"/>
      <c r="W26" s="352"/>
      <c r="X26" s="352"/>
      <c r="Y26" s="352"/>
      <c r="Z26" s="352"/>
      <c r="AA26" s="349"/>
    </row>
    <row r="27" spans="1:27" ht="15.75" customHeight="1">
      <c r="A27" s="352"/>
      <c r="B27" s="286" t="s">
        <v>1904</v>
      </c>
      <c r="C27" s="392" t="s">
        <v>3286</v>
      </c>
      <c r="D27" s="464"/>
      <c r="E27" s="322"/>
      <c r="F27" s="427"/>
      <c r="G27" s="352"/>
      <c r="H27" s="352"/>
      <c r="I27" s="352"/>
      <c r="J27" s="352"/>
      <c r="K27" s="352"/>
      <c r="L27" s="352"/>
      <c r="M27" s="352"/>
      <c r="N27" s="352"/>
      <c r="O27" s="352"/>
      <c r="P27" s="352"/>
      <c r="Q27" s="352"/>
      <c r="R27" s="352"/>
      <c r="S27" s="352"/>
      <c r="T27" s="352"/>
      <c r="U27" s="352"/>
      <c r="V27" s="352"/>
      <c r="W27" s="352"/>
      <c r="X27" s="352"/>
      <c r="Y27" s="352"/>
      <c r="Z27" s="352"/>
      <c r="AA27" s="349"/>
    </row>
    <row r="28" spans="1:27" ht="15.75" customHeight="1">
      <c r="A28" s="352"/>
      <c r="B28" s="284">
        <v>21</v>
      </c>
      <c r="C28" s="246" t="s">
        <v>3288</v>
      </c>
      <c r="D28" s="464" t="s">
        <v>148</v>
      </c>
      <c r="E28" s="294" t="s">
        <v>215</v>
      </c>
      <c r="F28" s="427"/>
      <c r="G28" s="352"/>
      <c r="H28" s="352"/>
      <c r="I28" s="352"/>
      <c r="J28" s="352"/>
      <c r="K28" s="352"/>
      <c r="L28" s="352"/>
      <c r="M28" s="352"/>
      <c r="N28" s="352"/>
      <c r="O28" s="352"/>
      <c r="P28" s="352"/>
      <c r="Q28" s="352"/>
      <c r="R28" s="352"/>
      <c r="S28" s="352"/>
      <c r="T28" s="352"/>
      <c r="U28" s="352"/>
      <c r="V28" s="352"/>
      <c r="W28" s="352"/>
      <c r="X28" s="352"/>
      <c r="Y28" s="352"/>
      <c r="Z28" s="352"/>
      <c r="AA28" s="349"/>
    </row>
    <row r="29" spans="1:27" ht="15.75" customHeight="1">
      <c r="A29" s="352"/>
      <c r="B29" s="284">
        <v>22</v>
      </c>
      <c r="C29" s="246" t="s">
        <v>3289</v>
      </c>
      <c r="D29" s="464" t="s">
        <v>151</v>
      </c>
      <c r="E29" s="294" t="s">
        <v>215</v>
      </c>
      <c r="F29" s="427"/>
      <c r="G29" s="352"/>
      <c r="H29" s="352"/>
      <c r="I29" s="352"/>
      <c r="J29" s="352"/>
      <c r="K29" s="352"/>
      <c r="L29" s="352"/>
      <c r="M29" s="352"/>
      <c r="N29" s="352"/>
      <c r="O29" s="352"/>
      <c r="P29" s="352"/>
      <c r="Q29" s="352"/>
      <c r="R29" s="352"/>
      <c r="S29" s="352"/>
      <c r="T29" s="352"/>
      <c r="U29" s="352"/>
      <c r="V29" s="352"/>
      <c r="W29" s="352"/>
      <c r="X29" s="352"/>
      <c r="Y29" s="352"/>
      <c r="Z29" s="352"/>
      <c r="AA29" s="349"/>
    </row>
    <row r="30" spans="1:27" ht="15.75" customHeight="1">
      <c r="A30" s="352"/>
      <c r="B30" s="284">
        <v>23</v>
      </c>
      <c r="C30" s="246" t="s">
        <v>3290</v>
      </c>
      <c r="D30" s="464" t="s">
        <v>151</v>
      </c>
      <c r="E30" s="294" t="s">
        <v>215</v>
      </c>
      <c r="F30" s="427"/>
      <c r="G30" s="352"/>
      <c r="H30" s="352"/>
      <c r="I30" s="352"/>
      <c r="J30" s="352"/>
      <c r="K30" s="352"/>
      <c r="L30" s="352"/>
      <c r="M30" s="352"/>
      <c r="N30" s="352"/>
      <c r="O30" s="352"/>
      <c r="P30" s="352"/>
      <c r="Q30" s="352"/>
      <c r="R30" s="352"/>
      <c r="S30" s="352"/>
      <c r="T30" s="352"/>
      <c r="U30" s="352"/>
      <c r="V30" s="352"/>
      <c r="W30" s="352"/>
      <c r="X30" s="352"/>
      <c r="Y30" s="352"/>
      <c r="Z30" s="352"/>
      <c r="AA30" s="349"/>
    </row>
    <row r="31" spans="1:27" ht="15.75" customHeight="1">
      <c r="A31" s="352"/>
      <c r="B31" s="284">
        <v>24</v>
      </c>
      <c r="C31" s="246" t="s">
        <v>3291</v>
      </c>
      <c r="D31" s="464" t="s">
        <v>151</v>
      </c>
      <c r="E31" s="294" t="s">
        <v>215</v>
      </c>
      <c r="F31" s="427"/>
      <c r="G31" s="352"/>
      <c r="H31" s="352"/>
      <c r="I31" s="352"/>
      <c r="J31" s="352"/>
      <c r="K31" s="352"/>
      <c r="L31" s="352"/>
      <c r="M31" s="352"/>
      <c r="N31" s="352"/>
      <c r="O31" s="352"/>
      <c r="P31" s="352"/>
      <c r="Q31" s="352"/>
      <c r="R31" s="352"/>
      <c r="S31" s="352"/>
      <c r="T31" s="352"/>
      <c r="U31" s="352"/>
      <c r="V31" s="352"/>
      <c r="W31" s="352"/>
      <c r="X31" s="352"/>
      <c r="Y31" s="352"/>
      <c r="Z31" s="352"/>
      <c r="AA31" s="349"/>
    </row>
    <row r="32" spans="1:27" ht="15.75" customHeight="1">
      <c r="A32" s="352"/>
      <c r="B32" s="286" t="s">
        <v>1906</v>
      </c>
      <c r="C32" s="392" t="s">
        <v>3287</v>
      </c>
      <c r="D32" s="464"/>
      <c r="E32" s="322"/>
      <c r="F32" s="427"/>
      <c r="G32" s="352"/>
      <c r="H32" s="352"/>
      <c r="I32" s="352"/>
      <c r="J32" s="352"/>
      <c r="K32" s="352"/>
      <c r="L32" s="352"/>
      <c r="M32" s="352"/>
      <c r="N32" s="352"/>
      <c r="O32" s="352"/>
      <c r="P32" s="352"/>
      <c r="Q32" s="352"/>
      <c r="R32" s="352"/>
      <c r="S32" s="352"/>
      <c r="T32" s="352"/>
      <c r="U32" s="352"/>
      <c r="V32" s="352"/>
      <c r="W32" s="352"/>
      <c r="X32" s="352"/>
      <c r="Y32" s="352"/>
      <c r="Z32" s="352"/>
      <c r="AA32" s="349"/>
    </row>
    <row r="33" spans="1:27" ht="15.75" customHeight="1">
      <c r="A33" s="352"/>
      <c r="B33" s="284">
        <v>25</v>
      </c>
      <c r="C33" s="246" t="s">
        <v>3449</v>
      </c>
      <c r="D33" s="464" t="s">
        <v>148</v>
      </c>
      <c r="E33" s="294" t="s">
        <v>215</v>
      </c>
      <c r="F33" s="427"/>
      <c r="G33" s="352"/>
      <c r="H33" s="352"/>
      <c r="I33" s="352"/>
      <c r="J33" s="352"/>
      <c r="K33" s="352"/>
      <c r="L33" s="352"/>
      <c r="M33" s="352"/>
      <c r="N33" s="352"/>
      <c r="O33" s="352"/>
      <c r="P33" s="352"/>
      <c r="Q33" s="352"/>
      <c r="R33" s="352"/>
      <c r="S33" s="352"/>
      <c r="T33" s="352"/>
      <c r="U33" s="352"/>
      <c r="V33" s="352"/>
      <c r="W33" s="352"/>
      <c r="X33" s="352"/>
      <c r="Y33" s="352"/>
      <c r="Z33" s="352"/>
      <c r="AA33" s="349"/>
    </row>
    <row r="34" spans="1:27" ht="15.75" customHeight="1">
      <c r="A34" s="352"/>
      <c r="B34" s="284">
        <v>26</v>
      </c>
      <c r="C34" s="246" t="s">
        <v>3450</v>
      </c>
      <c r="D34" s="464" t="s">
        <v>151</v>
      </c>
      <c r="E34" s="294" t="s">
        <v>215</v>
      </c>
      <c r="F34" s="427"/>
      <c r="G34" s="352"/>
      <c r="H34" s="352"/>
      <c r="I34" s="352"/>
      <c r="J34" s="352"/>
      <c r="K34" s="352"/>
      <c r="L34" s="352"/>
      <c r="M34" s="352"/>
      <c r="N34" s="352"/>
      <c r="O34" s="352"/>
      <c r="P34" s="352"/>
      <c r="Q34" s="352"/>
      <c r="R34" s="352"/>
      <c r="S34" s="352"/>
      <c r="T34" s="352"/>
      <c r="U34" s="352"/>
      <c r="V34" s="352"/>
      <c r="W34" s="352"/>
      <c r="X34" s="352"/>
      <c r="Y34" s="352"/>
      <c r="Z34" s="352"/>
      <c r="AA34" s="349"/>
    </row>
    <row r="35" spans="1:27" ht="15.75" customHeight="1">
      <c r="A35" s="352"/>
      <c r="B35" s="284">
        <v>27</v>
      </c>
      <c r="C35" s="246" t="s">
        <v>3451</v>
      </c>
      <c r="D35" s="464" t="s">
        <v>151</v>
      </c>
      <c r="E35" s="294" t="s">
        <v>215</v>
      </c>
      <c r="F35" s="427"/>
      <c r="G35" s="352"/>
      <c r="H35" s="352"/>
      <c r="I35" s="352"/>
      <c r="J35" s="352"/>
      <c r="K35" s="352"/>
      <c r="L35" s="352"/>
      <c r="M35" s="352"/>
      <c r="N35" s="352"/>
      <c r="O35" s="352"/>
      <c r="P35" s="352"/>
      <c r="Q35" s="352"/>
      <c r="R35" s="352"/>
      <c r="S35" s="352"/>
      <c r="T35" s="352"/>
      <c r="U35" s="352"/>
      <c r="V35" s="352"/>
      <c r="W35" s="352"/>
      <c r="X35" s="352"/>
      <c r="Y35" s="352"/>
      <c r="Z35" s="352"/>
      <c r="AA35" s="349"/>
    </row>
    <row r="36" spans="1:27" ht="15.75" customHeight="1">
      <c r="A36" s="352"/>
      <c r="B36" s="284">
        <v>28</v>
      </c>
      <c r="C36" s="246" t="s">
        <v>3452</v>
      </c>
      <c r="D36" s="464" t="s">
        <v>151</v>
      </c>
      <c r="E36" s="294" t="s">
        <v>215</v>
      </c>
      <c r="F36" s="427"/>
      <c r="G36" s="352"/>
      <c r="H36" s="352"/>
      <c r="I36" s="352"/>
      <c r="J36" s="352"/>
      <c r="K36" s="352"/>
      <c r="L36" s="352"/>
      <c r="M36" s="352"/>
      <c r="N36" s="352"/>
      <c r="O36" s="352"/>
      <c r="P36" s="352"/>
      <c r="Q36" s="352"/>
      <c r="R36" s="352"/>
      <c r="S36" s="352"/>
      <c r="T36" s="352"/>
      <c r="U36" s="352"/>
      <c r="V36" s="352"/>
      <c r="W36" s="352"/>
      <c r="X36" s="352"/>
      <c r="Y36" s="352"/>
      <c r="Z36" s="352"/>
      <c r="AA36" s="349"/>
    </row>
    <row r="37" spans="1:27" ht="15.75" customHeight="1">
      <c r="A37" s="352"/>
      <c r="B37" s="286" t="s">
        <v>1911</v>
      </c>
      <c r="C37" s="392" t="s">
        <v>3468</v>
      </c>
      <c r="D37" s="464"/>
      <c r="E37" s="322"/>
      <c r="F37" s="427"/>
      <c r="G37" s="352"/>
      <c r="H37" s="352"/>
      <c r="I37" s="352"/>
      <c r="J37" s="352"/>
      <c r="K37" s="352"/>
      <c r="L37" s="352"/>
      <c r="M37" s="352"/>
      <c r="N37" s="352"/>
      <c r="O37" s="352"/>
      <c r="P37" s="352"/>
      <c r="Q37" s="352"/>
      <c r="R37" s="352"/>
      <c r="S37" s="352"/>
      <c r="T37" s="352"/>
      <c r="U37" s="352"/>
      <c r="V37" s="352"/>
      <c r="W37" s="352"/>
      <c r="X37" s="352"/>
      <c r="Y37" s="352"/>
      <c r="Z37" s="352"/>
      <c r="AA37" s="349"/>
    </row>
    <row r="38" spans="1:27" ht="15.75" customHeight="1">
      <c r="A38" s="352"/>
      <c r="B38" s="284">
        <v>29</v>
      </c>
      <c r="C38" s="246" t="s">
        <v>3469</v>
      </c>
      <c r="D38" s="464" t="s">
        <v>148</v>
      </c>
      <c r="E38" s="294" t="s">
        <v>215</v>
      </c>
      <c r="F38" s="427"/>
      <c r="G38" s="352"/>
      <c r="H38" s="352"/>
      <c r="I38" s="352"/>
      <c r="J38" s="352"/>
      <c r="K38" s="352"/>
      <c r="L38" s="352"/>
      <c r="M38" s="352"/>
      <c r="N38" s="352"/>
      <c r="O38" s="352"/>
      <c r="P38" s="352"/>
      <c r="Q38" s="352"/>
      <c r="R38" s="352"/>
      <c r="S38" s="352"/>
      <c r="T38" s="352"/>
      <c r="U38" s="352"/>
      <c r="V38" s="352"/>
      <c r="W38" s="352"/>
      <c r="X38" s="352"/>
      <c r="Y38" s="352"/>
      <c r="Z38" s="352"/>
      <c r="AA38" s="349"/>
    </row>
    <row r="39" spans="1:27" ht="15.75" customHeight="1">
      <c r="A39" s="352"/>
      <c r="B39" s="284">
        <v>30</v>
      </c>
      <c r="C39" s="246" t="s">
        <v>3470</v>
      </c>
      <c r="D39" s="464" t="s">
        <v>151</v>
      </c>
      <c r="E39" s="294" t="s">
        <v>215</v>
      </c>
      <c r="F39" s="427"/>
      <c r="G39" s="352"/>
      <c r="H39" s="352"/>
      <c r="I39" s="352"/>
      <c r="J39" s="352"/>
      <c r="K39" s="352"/>
      <c r="L39" s="352"/>
      <c r="M39" s="352"/>
      <c r="N39" s="352"/>
      <c r="O39" s="352"/>
      <c r="P39" s="352"/>
      <c r="Q39" s="352"/>
      <c r="R39" s="352"/>
      <c r="S39" s="352"/>
      <c r="T39" s="352"/>
      <c r="U39" s="352"/>
      <c r="V39" s="352"/>
      <c r="W39" s="352"/>
      <c r="X39" s="352"/>
      <c r="Y39" s="352"/>
      <c r="Z39" s="352"/>
      <c r="AA39" s="349"/>
    </row>
    <row r="40" spans="1:27" ht="15.75" customHeight="1">
      <c r="A40" s="352"/>
      <c r="B40" s="284">
        <v>31</v>
      </c>
      <c r="C40" s="246" t="s">
        <v>3471</v>
      </c>
      <c r="D40" s="464" t="s">
        <v>151</v>
      </c>
      <c r="E40" s="294" t="s">
        <v>215</v>
      </c>
      <c r="F40" s="427"/>
      <c r="G40" s="352"/>
      <c r="H40" s="352"/>
      <c r="I40" s="352"/>
      <c r="J40" s="352"/>
      <c r="K40" s="352"/>
      <c r="L40" s="352"/>
      <c r="M40" s="352"/>
      <c r="N40" s="352"/>
      <c r="O40" s="352"/>
      <c r="P40" s="352"/>
      <c r="Q40" s="352"/>
      <c r="R40" s="352"/>
      <c r="S40" s="352"/>
      <c r="T40" s="352"/>
      <c r="U40" s="352"/>
      <c r="V40" s="352"/>
      <c r="W40" s="352"/>
      <c r="X40" s="352"/>
      <c r="Y40" s="352"/>
      <c r="Z40" s="352"/>
      <c r="AA40" s="349"/>
    </row>
    <row r="41" spans="1:27" ht="15.75" customHeight="1">
      <c r="A41" s="352"/>
      <c r="B41" s="284">
        <v>32</v>
      </c>
      <c r="C41" s="246" t="s">
        <v>3472</v>
      </c>
      <c r="D41" s="464" t="s">
        <v>151</v>
      </c>
      <c r="E41" s="294" t="s">
        <v>215</v>
      </c>
      <c r="F41" s="427"/>
      <c r="G41" s="352"/>
      <c r="H41" s="352"/>
      <c r="I41" s="352"/>
      <c r="J41" s="352"/>
      <c r="K41" s="352"/>
      <c r="L41" s="352"/>
      <c r="M41" s="352"/>
      <c r="N41" s="352"/>
      <c r="O41" s="352"/>
      <c r="P41" s="352"/>
      <c r="Q41" s="352"/>
      <c r="R41" s="352"/>
      <c r="S41" s="352"/>
      <c r="T41" s="352"/>
      <c r="U41" s="352"/>
      <c r="V41" s="352"/>
      <c r="W41" s="352"/>
      <c r="X41" s="352"/>
      <c r="Y41" s="352"/>
      <c r="Z41" s="352"/>
      <c r="AA41" s="349"/>
    </row>
    <row r="42" spans="1:27" ht="15.75" customHeight="1">
      <c r="A42" s="352"/>
      <c r="B42" s="286" t="s">
        <v>24</v>
      </c>
      <c r="C42" s="392" t="s">
        <v>4113</v>
      </c>
      <c r="D42" s="464"/>
      <c r="E42" s="294"/>
      <c r="F42" s="427"/>
      <c r="G42" s="352"/>
      <c r="H42" s="352"/>
      <c r="I42" s="352"/>
      <c r="J42" s="352"/>
      <c r="K42" s="352"/>
      <c r="L42" s="352"/>
      <c r="M42" s="352"/>
      <c r="N42" s="352"/>
      <c r="O42" s="352"/>
      <c r="P42" s="352"/>
      <c r="Q42" s="352"/>
      <c r="R42" s="352"/>
      <c r="S42" s="352"/>
      <c r="T42" s="352"/>
      <c r="U42" s="352"/>
      <c r="V42" s="352"/>
      <c r="W42" s="352"/>
      <c r="X42" s="352"/>
      <c r="Y42" s="352"/>
      <c r="Z42" s="352"/>
      <c r="AA42" s="349"/>
    </row>
    <row r="43" spans="1:27" ht="15.75" customHeight="1">
      <c r="A43" s="352"/>
      <c r="B43" s="286" t="s">
        <v>3139</v>
      </c>
      <c r="C43" s="392" t="s">
        <v>3317</v>
      </c>
      <c r="D43" s="464"/>
      <c r="E43" s="294"/>
      <c r="F43" s="427"/>
      <c r="G43" s="352"/>
      <c r="H43" s="352"/>
      <c r="I43" s="352"/>
      <c r="J43" s="352"/>
      <c r="K43" s="352"/>
      <c r="L43" s="352"/>
      <c r="M43" s="352"/>
      <c r="N43" s="352"/>
      <c r="O43" s="352"/>
      <c r="P43" s="352"/>
      <c r="Q43" s="352"/>
      <c r="R43" s="352"/>
      <c r="S43" s="352"/>
      <c r="T43" s="352"/>
      <c r="U43" s="352"/>
      <c r="V43" s="352"/>
      <c r="W43" s="352"/>
      <c r="X43" s="352"/>
      <c r="Y43" s="352"/>
      <c r="Z43" s="352"/>
      <c r="AA43" s="349"/>
    </row>
    <row r="44" spans="1:27" ht="15.75" customHeight="1">
      <c r="A44" s="352"/>
      <c r="B44" s="284">
        <v>33</v>
      </c>
      <c r="C44" s="246" t="s">
        <v>3321</v>
      </c>
      <c r="D44" s="464" t="s">
        <v>151</v>
      </c>
      <c r="E44" s="294" t="s">
        <v>215</v>
      </c>
      <c r="F44" s="427"/>
      <c r="G44" s="352"/>
      <c r="H44" s="352"/>
      <c r="I44" s="352"/>
      <c r="J44" s="352"/>
      <c r="K44" s="352"/>
      <c r="L44" s="352"/>
      <c r="M44" s="352"/>
      <c r="N44" s="352"/>
      <c r="O44" s="352"/>
      <c r="P44" s="352"/>
      <c r="Q44" s="352"/>
      <c r="R44" s="352"/>
      <c r="S44" s="352"/>
      <c r="T44" s="352"/>
      <c r="U44" s="352"/>
      <c r="V44" s="352"/>
      <c r="W44" s="352"/>
      <c r="X44" s="352"/>
      <c r="Y44" s="352"/>
      <c r="Z44" s="352"/>
      <c r="AA44" s="349"/>
    </row>
    <row r="45" spans="1:27" ht="15.75" customHeight="1">
      <c r="A45" s="352"/>
      <c r="B45" s="284">
        <v>34</v>
      </c>
      <c r="C45" s="246" t="s">
        <v>3490</v>
      </c>
      <c r="D45" s="464" t="s">
        <v>148</v>
      </c>
      <c r="E45" s="294" t="s">
        <v>215</v>
      </c>
      <c r="F45" s="427"/>
      <c r="G45" s="352"/>
      <c r="H45" s="352"/>
      <c r="I45" s="352"/>
      <c r="J45" s="352"/>
      <c r="K45" s="352"/>
      <c r="L45" s="352"/>
      <c r="M45" s="352"/>
      <c r="N45" s="352"/>
      <c r="O45" s="352"/>
      <c r="P45" s="352"/>
      <c r="Q45" s="352"/>
      <c r="R45" s="352"/>
      <c r="S45" s="352"/>
      <c r="T45" s="352"/>
      <c r="U45" s="352"/>
      <c r="V45" s="352"/>
      <c r="W45" s="352"/>
      <c r="X45" s="352"/>
      <c r="Y45" s="352"/>
      <c r="Z45" s="352"/>
      <c r="AA45" s="349"/>
    </row>
    <row r="46" spans="1:27" ht="15.75" customHeight="1">
      <c r="A46" s="352"/>
      <c r="B46" s="284">
        <v>35</v>
      </c>
      <c r="C46" s="246" t="s">
        <v>3292</v>
      </c>
      <c r="D46" s="464" t="s">
        <v>151</v>
      </c>
      <c r="E46" s="294" t="s">
        <v>215</v>
      </c>
      <c r="F46" s="427"/>
      <c r="G46" s="352"/>
      <c r="H46" s="352"/>
      <c r="I46" s="352"/>
      <c r="J46" s="352"/>
      <c r="K46" s="352"/>
      <c r="L46" s="352"/>
      <c r="M46" s="352"/>
      <c r="N46" s="352"/>
      <c r="O46" s="352"/>
      <c r="P46" s="352"/>
      <c r="Q46" s="352"/>
      <c r="R46" s="352"/>
      <c r="S46" s="352"/>
      <c r="T46" s="352"/>
      <c r="U46" s="352"/>
      <c r="V46" s="352"/>
      <c r="W46" s="352"/>
      <c r="X46" s="352"/>
      <c r="Y46" s="352"/>
      <c r="Z46" s="352"/>
      <c r="AA46" s="349"/>
    </row>
    <row r="47" spans="1:27" ht="15.75" customHeight="1">
      <c r="A47" s="352"/>
      <c r="B47" s="284">
        <v>36</v>
      </c>
      <c r="C47" s="246" t="s">
        <v>3293</v>
      </c>
      <c r="D47" s="464" t="s">
        <v>151</v>
      </c>
      <c r="E47" s="294" t="s">
        <v>215</v>
      </c>
      <c r="F47" s="427"/>
      <c r="G47" s="352"/>
      <c r="H47" s="352"/>
      <c r="I47" s="352"/>
      <c r="J47" s="352"/>
      <c r="K47" s="352"/>
      <c r="L47" s="352"/>
      <c r="M47" s="352"/>
      <c r="N47" s="352"/>
      <c r="O47" s="352"/>
      <c r="P47" s="352"/>
      <c r="Q47" s="352"/>
      <c r="R47" s="352"/>
      <c r="S47" s="352"/>
      <c r="T47" s="352"/>
      <c r="U47" s="352"/>
      <c r="V47" s="352"/>
      <c r="W47" s="352"/>
      <c r="X47" s="352"/>
      <c r="Y47" s="352"/>
      <c r="Z47" s="352"/>
      <c r="AA47" s="349"/>
    </row>
    <row r="48" spans="1:27" ht="15.75" customHeight="1">
      <c r="A48" s="352"/>
      <c r="B48" s="284">
        <v>37</v>
      </c>
      <c r="C48" s="246" t="s">
        <v>3294</v>
      </c>
      <c r="D48" s="464" t="s">
        <v>151</v>
      </c>
      <c r="E48" s="294" t="s">
        <v>215</v>
      </c>
      <c r="F48" s="427"/>
      <c r="G48" s="352"/>
      <c r="H48" s="352"/>
      <c r="I48" s="352"/>
      <c r="J48" s="352"/>
      <c r="K48" s="352"/>
      <c r="L48" s="352"/>
      <c r="M48" s="352"/>
      <c r="N48" s="352"/>
      <c r="O48" s="352"/>
      <c r="P48" s="352"/>
      <c r="Q48" s="352"/>
      <c r="R48" s="352"/>
      <c r="S48" s="352"/>
      <c r="T48" s="352"/>
      <c r="U48" s="352"/>
      <c r="V48" s="352"/>
      <c r="W48" s="352"/>
      <c r="X48" s="352"/>
      <c r="Y48" s="352"/>
      <c r="Z48" s="352"/>
      <c r="AA48" s="349"/>
    </row>
    <row r="49" spans="1:27" ht="15.75" customHeight="1">
      <c r="A49" s="352"/>
      <c r="B49" s="284">
        <v>38</v>
      </c>
      <c r="C49" s="246" t="s">
        <v>3318</v>
      </c>
      <c r="D49" s="464" t="s">
        <v>151</v>
      </c>
      <c r="E49" s="294" t="s">
        <v>215</v>
      </c>
      <c r="F49" s="427"/>
      <c r="G49" s="352"/>
      <c r="H49" s="352"/>
      <c r="I49" s="352"/>
      <c r="J49" s="352"/>
      <c r="K49" s="352"/>
      <c r="L49" s="352"/>
      <c r="M49" s="352"/>
      <c r="N49" s="352"/>
      <c r="O49" s="352"/>
      <c r="P49" s="352"/>
      <c r="Q49" s="352"/>
      <c r="R49" s="352"/>
      <c r="S49" s="352"/>
      <c r="T49" s="352"/>
      <c r="U49" s="352"/>
      <c r="V49" s="352"/>
      <c r="W49" s="352"/>
      <c r="X49" s="352"/>
      <c r="Y49" s="352"/>
      <c r="Z49" s="352"/>
      <c r="AA49" s="349"/>
    </row>
    <row r="50" spans="1:27" ht="15.75" customHeight="1">
      <c r="A50" s="352"/>
      <c r="B50" s="284">
        <v>39</v>
      </c>
      <c r="C50" s="246" t="s">
        <v>3319</v>
      </c>
      <c r="D50" s="464" t="s">
        <v>151</v>
      </c>
      <c r="E50" s="294" t="s">
        <v>232</v>
      </c>
      <c r="F50" s="427"/>
      <c r="G50" s="352"/>
      <c r="H50" s="352"/>
      <c r="I50" s="352"/>
      <c r="J50" s="352"/>
      <c r="K50" s="352"/>
      <c r="L50" s="352"/>
      <c r="M50" s="352"/>
      <c r="N50" s="352"/>
      <c r="O50" s="352"/>
      <c r="P50" s="352"/>
      <c r="Q50" s="352"/>
      <c r="R50" s="352"/>
      <c r="S50" s="352"/>
      <c r="T50" s="352"/>
      <c r="U50" s="352"/>
      <c r="V50" s="352"/>
      <c r="W50" s="352"/>
      <c r="X50" s="352"/>
      <c r="Y50" s="352"/>
      <c r="Z50" s="352"/>
      <c r="AA50" s="349"/>
    </row>
    <row r="51" spans="1:27" ht="15.75" customHeight="1">
      <c r="A51" s="352"/>
      <c r="B51" s="284">
        <v>40</v>
      </c>
      <c r="C51" s="246" t="s">
        <v>3302</v>
      </c>
      <c r="D51" s="464" t="s">
        <v>151</v>
      </c>
      <c r="E51" s="294" t="s">
        <v>215</v>
      </c>
      <c r="F51" s="427"/>
      <c r="G51" s="352"/>
      <c r="H51" s="352"/>
      <c r="I51" s="352"/>
      <c r="J51" s="352"/>
      <c r="K51" s="352"/>
      <c r="L51" s="352"/>
      <c r="M51" s="352"/>
      <c r="N51" s="352"/>
      <c r="O51" s="352"/>
      <c r="P51" s="352"/>
      <c r="Q51" s="352"/>
      <c r="R51" s="352"/>
      <c r="S51" s="352"/>
      <c r="T51" s="352"/>
      <c r="U51" s="352"/>
      <c r="V51" s="352"/>
      <c r="W51" s="352"/>
      <c r="X51" s="352"/>
      <c r="Y51" s="352"/>
      <c r="Z51" s="352"/>
      <c r="AA51" s="349"/>
    </row>
    <row r="52" spans="1:27" ht="15.75" customHeight="1">
      <c r="A52" s="352"/>
      <c r="B52" s="284">
        <v>41</v>
      </c>
      <c r="C52" s="246" t="s">
        <v>3303</v>
      </c>
      <c r="D52" s="464" t="s">
        <v>151</v>
      </c>
      <c r="E52" s="294" t="s">
        <v>232</v>
      </c>
      <c r="F52" s="427"/>
      <c r="G52" s="352"/>
      <c r="H52" s="352"/>
      <c r="I52" s="352"/>
      <c r="J52" s="352"/>
      <c r="K52" s="352"/>
      <c r="L52" s="352"/>
      <c r="M52" s="352"/>
      <c r="N52" s="352"/>
      <c r="O52" s="352"/>
      <c r="P52" s="352"/>
      <c r="Q52" s="352"/>
      <c r="R52" s="352"/>
      <c r="S52" s="352"/>
      <c r="T52" s="352"/>
      <c r="U52" s="352"/>
      <c r="V52" s="352"/>
      <c r="W52" s="352"/>
      <c r="X52" s="352"/>
      <c r="Y52" s="352"/>
      <c r="Z52" s="352"/>
      <c r="AA52" s="349"/>
    </row>
    <row r="53" spans="1:27" ht="15.75" customHeight="1">
      <c r="A53" s="352"/>
      <c r="B53" s="284">
        <v>42</v>
      </c>
      <c r="C53" s="246" t="s">
        <v>3306</v>
      </c>
      <c r="D53" s="464" t="s">
        <v>151</v>
      </c>
      <c r="E53" s="294" t="s">
        <v>215</v>
      </c>
      <c r="F53" s="427"/>
      <c r="G53" s="352"/>
      <c r="H53" s="352"/>
      <c r="I53" s="352"/>
      <c r="J53" s="352"/>
      <c r="K53" s="352"/>
      <c r="L53" s="352"/>
      <c r="M53" s="352"/>
      <c r="N53" s="352"/>
      <c r="O53" s="352"/>
      <c r="P53" s="352"/>
      <c r="Q53" s="352"/>
      <c r="R53" s="352"/>
      <c r="S53" s="352"/>
      <c r="T53" s="352"/>
      <c r="U53" s="352"/>
      <c r="V53" s="352"/>
      <c r="W53" s="352"/>
      <c r="X53" s="352"/>
      <c r="Y53" s="352"/>
      <c r="Z53" s="352"/>
      <c r="AA53" s="349"/>
    </row>
    <row r="54" spans="1:27" ht="15.75" customHeight="1">
      <c r="A54" s="352"/>
      <c r="B54" s="284">
        <v>43</v>
      </c>
      <c r="C54" s="246" t="s">
        <v>3307</v>
      </c>
      <c r="D54" s="464" t="s">
        <v>151</v>
      </c>
      <c r="E54" s="294" t="s">
        <v>232</v>
      </c>
      <c r="F54" s="606"/>
      <c r="G54" s="352"/>
      <c r="H54" s="352"/>
      <c r="I54" s="352"/>
      <c r="J54" s="352"/>
      <c r="K54" s="352"/>
      <c r="L54" s="352"/>
      <c r="M54" s="352"/>
      <c r="N54" s="352"/>
      <c r="O54" s="352"/>
      <c r="P54" s="352"/>
      <c r="Q54" s="352"/>
      <c r="R54" s="352"/>
      <c r="S54" s="352"/>
      <c r="T54" s="352"/>
      <c r="U54" s="352"/>
      <c r="V54" s="352"/>
      <c r="W54" s="352"/>
      <c r="X54" s="352"/>
      <c r="Y54" s="352"/>
      <c r="Z54" s="352"/>
      <c r="AA54" s="349"/>
    </row>
    <row r="55" spans="1:27" ht="15.75" customHeight="1">
      <c r="A55" s="352"/>
      <c r="B55" s="284">
        <v>44</v>
      </c>
      <c r="C55" s="246" t="s">
        <v>3310</v>
      </c>
      <c r="D55" s="464" t="s">
        <v>151</v>
      </c>
      <c r="E55" s="294" t="s">
        <v>215</v>
      </c>
      <c r="F55" s="606"/>
      <c r="G55" s="352"/>
      <c r="H55" s="352"/>
      <c r="I55" s="352"/>
      <c r="J55" s="352"/>
      <c r="K55" s="352"/>
      <c r="L55" s="352"/>
      <c r="M55" s="352"/>
      <c r="N55" s="352"/>
      <c r="O55" s="352"/>
      <c r="P55" s="352"/>
      <c r="Q55" s="352"/>
      <c r="R55" s="352"/>
      <c r="S55" s="352"/>
      <c r="T55" s="352"/>
      <c r="U55" s="352"/>
      <c r="V55" s="352"/>
      <c r="W55" s="352"/>
      <c r="X55" s="352"/>
      <c r="Y55" s="352"/>
      <c r="Z55" s="352"/>
      <c r="AA55" s="349"/>
    </row>
    <row r="56" spans="1:27" ht="15.75" customHeight="1">
      <c r="A56" s="352"/>
      <c r="B56" s="284">
        <v>45</v>
      </c>
      <c r="C56" s="246" t="s">
        <v>3311</v>
      </c>
      <c r="D56" s="464" t="s">
        <v>151</v>
      </c>
      <c r="E56" s="294" t="s">
        <v>232</v>
      </c>
      <c r="F56" s="606"/>
      <c r="G56" s="352"/>
      <c r="H56" s="352"/>
      <c r="I56" s="352"/>
      <c r="J56" s="352"/>
      <c r="K56" s="352"/>
      <c r="L56" s="352"/>
      <c r="M56" s="352"/>
      <c r="N56" s="352"/>
      <c r="O56" s="352"/>
      <c r="P56" s="352"/>
      <c r="Q56" s="352"/>
      <c r="R56" s="352"/>
      <c r="S56" s="352"/>
      <c r="T56" s="352"/>
      <c r="U56" s="352"/>
      <c r="V56" s="352"/>
      <c r="W56" s="352"/>
      <c r="X56" s="352"/>
      <c r="Y56" s="352"/>
      <c r="Z56" s="352"/>
      <c r="AA56" s="349"/>
    </row>
    <row r="57" spans="1:27" ht="15.75" customHeight="1">
      <c r="A57" s="352"/>
      <c r="B57" s="284">
        <v>46</v>
      </c>
      <c r="C57" s="246" t="s">
        <v>3320</v>
      </c>
      <c r="D57" s="464" t="s">
        <v>151</v>
      </c>
      <c r="E57" s="294" t="s">
        <v>215</v>
      </c>
      <c r="F57" s="606"/>
      <c r="G57" s="352"/>
      <c r="H57" s="352"/>
      <c r="I57" s="352"/>
      <c r="J57" s="352"/>
      <c r="K57" s="352"/>
      <c r="L57" s="352"/>
      <c r="M57" s="352"/>
      <c r="N57" s="352"/>
      <c r="O57" s="352"/>
      <c r="P57" s="352"/>
      <c r="Q57" s="352"/>
      <c r="R57" s="352"/>
      <c r="S57" s="352"/>
      <c r="T57" s="352"/>
      <c r="U57" s="352"/>
      <c r="V57" s="352"/>
      <c r="W57" s="352"/>
      <c r="X57" s="352"/>
      <c r="Y57" s="352"/>
      <c r="Z57" s="352"/>
      <c r="AA57" s="349"/>
    </row>
    <row r="58" spans="1:27" ht="15.75" customHeight="1">
      <c r="A58" s="352"/>
      <c r="B58" s="286" t="s">
        <v>3140</v>
      </c>
      <c r="C58" s="392" t="s">
        <v>2516</v>
      </c>
      <c r="D58" s="464"/>
      <c r="E58" s="294"/>
      <c r="F58" s="606"/>
      <c r="G58" s="352"/>
      <c r="H58" s="352"/>
      <c r="I58" s="352"/>
      <c r="J58" s="352"/>
      <c r="K58" s="352"/>
      <c r="L58" s="352"/>
      <c r="M58" s="352"/>
      <c r="N58" s="352"/>
      <c r="O58" s="352"/>
      <c r="P58" s="352"/>
      <c r="Q58" s="352"/>
      <c r="R58" s="352"/>
      <c r="S58" s="352"/>
      <c r="T58" s="352"/>
      <c r="U58" s="352"/>
      <c r="V58" s="352"/>
      <c r="W58" s="352"/>
      <c r="X58" s="352"/>
      <c r="Y58" s="352"/>
      <c r="Z58" s="352"/>
      <c r="AA58" s="349"/>
    </row>
    <row r="59" spans="1:27" ht="15.75" customHeight="1">
      <c r="A59" s="352"/>
      <c r="B59" s="284">
        <v>47</v>
      </c>
      <c r="C59" s="246" t="s">
        <v>3542</v>
      </c>
      <c r="D59" s="464" t="s">
        <v>151</v>
      </c>
      <c r="E59" s="294" t="s">
        <v>215</v>
      </c>
      <c r="F59" s="606"/>
      <c r="G59" s="352"/>
      <c r="H59" s="352"/>
      <c r="I59" s="352"/>
      <c r="J59" s="352"/>
      <c r="K59" s="352"/>
      <c r="L59" s="352"/>
      <c r="M59" s="352"/>
      <c r="N59" s="352"/>
      <c r="O59" s="352"/>
      <c r="P59" s="352"/>
      <c r="Q59" s="352"/>
      <c r="R59" s="352"/>
      <c r="S59" s="352"/>
      <c r="T59" s="352"/>
      <c r="U59" s="352"/>
      <c r="V59" s="352"/>
      <c r="W59" s="352"/>
      <c r="X59" s="352"/>
      <c r="Y59" s="352"/>
      <c r="Z59" s="352"/>
      <c r="AA59" s="349"/>
    </row>
    <row r="60" spans="1:27" ht="15.75" customHeight="1">
      <c r="A60" s="352"/>
      <c r="B60" s="284">
        <v>48</v>
      </c>
      <c r="C60" s="246" t="s">
        <v>3549</v>
      </c>
      <c r="D60" s="464" t="s">
        <v>148</v>
      </c>
      <c r="E60" s="294" t="s">
        <v>215</v>
      </c>
      <c r="F60" s="606"/>
      <c r="G60" s="352"/>
      <c r="H60" s="352"/>
      <c r="I60" s="352"/>
      <c r="J60" s="352"/>
      <c r="K60" s="352"/>
      <c r="L60" s="352"/>
      <c r="M60" s="352"/>
      <c r="N60" s="352"/>
      <c r="O60" s="352"/>
      <c r="P60" s="352"/>
      <c r="Q60" s="352"/>
      <c r="R60" s="352"/>
      <c r="S60" s="352"/>
      <c r="T60" s="352"/>
      <c r="U60" s="352"/>
      <c r="V60" s="352"/>
      <c r="W60" s="352"/>
      <c r="X60" s="352"/>
      <c r="Y60" s="352"/>
      <c r="Z60" s="352"/>
      <c r="AA60" s="349"/>
    </row>
    <row r="61" spans="1:27" ht="15.75" customHeight="1">
      <c r="A61" s="352"/>
      <c r="B61" s="284">
        <v>49</v>
      </c>
      <c r="C61" s="246" t="s">
        <v>3295</v>
      </c>
      <c r="D61" s="464" t="s">
        <v>151</v>
      </c>
      <c r="E61" s="294" t="s">
        <v>215</v>
      </c>
      <c r="F61" s="606"/>
      <c r="G61" s="352"/>
      <c r="H61" s="352"/>
      <c r="I61" s="352"/>
      <c r="J61" s="352"/>
      <c r="K61" s="352"/>
      <c r="L61" s="352"/>
      <c r="M61" s="352"/>
      <c r="N61" s="352"/>
      <c r="O61" s="352"/>
      <c r="P61" s="352"/>
      <c r="Q61" s="352"/>
      <c r="R61" s="352"/>
      <c r="S61" s="352"/>
      <c r="T61" s="352"/>
      <c r="U61" s="352"/>
      <c r="V61" s="352"/>
      <c r="W61" s="352"/>
      <c r="X61" s="352"/>
      <c r="Y61" s="352"/>
      <c r="Z61" s="352"/>
      <c r="AA61" s="349"/>
    </row>
    <row r="62" spans="1:27" ht="15.75" customHeight="1">
      <c r="A62" s="352"/>
      <c r="B62" s="284">
        <v>50</v>
      </c>
      <c r="C62" s="246" t="s">
        <v>3296</v>
      </c>
      <c r="D62" s="464" t="s">
        <v>151</v>
      </c>
      <c r="E62" s="294" t="s">
        <v>215</v>
      </c>
      <c r="F62" s="606"/>
      <c r="G62" s="352"/>
      <c r="H62" s="352"/>
      <c r="I62" s="352"/>
      <c r="J62" s="352"/>
      <c r="K62" s="352"/>
      <c r="L62" s="352"/>
      <c r="M62" s="352"/>
      <c r="N62" s="352"/>
      <c r="O62" s="352"/>
      <c r="P62" s="352"/>
      <c r="Q62" s="352"/>
      <c r="R62" s="352"/>
      <c r="S62" s="352"/>
      <c r="T62" s="352"/>
      <c r="U62" s="352"/>
      <c r="V62" s="352"/>
      <c r="W62" s="352"/>
      <c r="X62" s="352"/>
      <c r="Y62" s="352"/>
      <c r="Z62" s="352"/>
      <c r="AA62" s="349"/>
    </row>
    <row r="63" spans="1:27" ht="15.75" customHeight="1">
      <c r="A63" s="352"/>
      <c r="B63" s="284">
        <v>51</v>
      </c>
      <c r="C63" s="246" t="s">
        <v>3297</v>
      </c>
      <c r="D63" s="464" t="s">
        <v>151</v>
      </c>
      <c r="E63" s="294" t="s">
        <v>215</v>
      </c>
      <c r="F63" s="606"/>
      <c r="G63" s="352"/>
      <c r="H63" s="352"/>
      <c r="I63" s="352"/>
      <c r="J63" s="352"/>
      <c r="K63" s="352"/>
      <c r="L63" s="352"/>
      <c r="M63" s="352"/>
      <c r="N63" s="352"/>
      <c r="O63" s="352"/>
      <c r="P63" s="352"/>
      <c r="Q63" s="352"/>
      <c r="R63" s="352"/>
      <c r="S63" s="352"/>
      <c r="T63" s="352"/>
      <c r="U63" s="352"/>
      <c r="V63" s="352"/>
      <c r="W63" s="352"/>
      <c r="X63" s="352"/>
      <c r="Y63" s="352"/>
      <c r="Z63" s="352"/>
      <c r="AA63" s="349"/>
    </row>
    <row r="64" spans="1:27" ht="15.75" customHeight="1">
      <c r="A64" s="352"/>
      <c r="B64" s="284">
        <v>52</v>
      </c>
      <c r="C64" s="246" t="s">
        <v>3322</v>
      </c>
      <c r="D64" s="464" t="s">
        <v>151</v>
      </c>
      <c r="E64" s="294" t="s">
        <v>215</v>
      </c>
      <c r="F64" s="606"/>
      <c r="G64" s="352"/>
      <c r="H64" s="352"/>
      <c r="I64" s="352"/>
      <c r="J64" s="352"/>
      <c r="K64" s="352"/>
      <c r="L64" s="352"/>
      <c r="M64" s="352"/>
      <c r="N64" s="352"/>
      <c r="O64" s="352"/>
      <c r="P64" s="352"/>
      <c r="Q64" s="352"/>
      <c r="R64" s="352"/>
      <c r="S64" s="352"/>
      <c r="T64" s="352"/>
      <c r="U64" s="352"/>
      <c r="V64" s="352"/>
      <c r="W64" s="352"/>
      <c r="X64" s="352"/>
      <c r="Y64" s="352"/>
      <c r="Z64" s="352"/>
      <c r="AA64" s="349"/>
    </row>
    <row r="65" spans="1:27" ht="15.75" customHeight="1">
      <c r="A65" s="352"/>
      <c r="B65" s="284">
        <v>53</v>
      </c>
      <c r="C65" s="246" t="s">
        <v>3323</v>
      </c>
      <c r="D65" s="464" t="s">
        <v>151</v>
      </c>
      <c r="E65" s="294" t="s">
        <v>232</v>
      </c>
      <c r="F65" s="606"/>
      <c r="G65" s="352"/>
      <c r="H65" s="352"/>
      <c r="I65" s="352"/>
      <c r="J65" s="352"/>
      <c r="K65" s="352"/>
      <c r="L65" s="352"/>
      <c r="M65" s="352"/>
      <c r="N65" s="352"/>
      <c r="O65" s="352"/>
      <c r="P65" s="352"/>
      <c r="Q65" s="352"/>
      <c r="R65" s="352"/>
      <c r="S65" s="352"/>
      <c r="T65" s="352"/>
      <c r="U65" s="352"/>
      <c r="V65" s="352"/>
      <c r="W65" s="352"/>
      <c r="X65" s="352"/>
      <c r="Y65" s="352"/>
      <c r="Z65" s="352"/>
      <c r="AA65" s="349"/>
    </row>
    <row r="66" spans="1:27" ht="15.75" customHeight="1">
      <c r="A66" s="352"/>
      <c r="B66" s="284">
        <v>54</v>
      </c>
      <c r="C66" s="246" t="s">
        <v>3577</v>
      </c>
      <c r="D66" s="464" t="s">
        <v>151</v>
      </c>
      <c r="E66" s="294" t="s">
        <v>215</v>
      </c>
      <c r="F66" s="606"/>
      <c r="G66" s="352"/>
      <c r="H66" s="352"/>
      <c r="I66" s="352"/>
      <c r="J66" s="352"/>
      <c r="K66" s="352"/>
      <c r="L66" s="352"/>
      <c r="M66" s="352"/>
      <c r="N66" s="352"/>
      <c r="O66" s="352"/>
      <c r="P66" s="352"/>
      <c r="Q66" s="352"/>
      <c r="R66" s="352"/>
      <c r="S66" s="352"/>
      <c r="T66" s="352"/>
      <c r="U66" s="352"/>
      <c r="V66" s="352"/>
      <c r="W66" s="352"/>
      <c r="X66" s="352"/>
      <c r="Y66" s="352"/>
      <c r="Z66" s="352"/>
      <c r="AA66" s="349"/>
    </row>
    <row r="67" spans="1:27" ht="15.75" customHeight="1">
      <c r="A67" s="352"/>
      <c r="B67" s="284">
        <v>55</v>
      </c>
      <c r="C67" s="246" t="s">
        <v>3305</v>
      </c>
      <c r="D67" s="464" t="s">
        <v>151</v>
      </c>
      <c r="E67" s="294" t="s">
        <v>232</v>
      </c>
      <c r="F67" s="606"/>
      <c r="G67" s="352"/>
      <c r="H67" s="352"/>
      <c r="I67" s="352"/>
      <c r="J67" s="352"/>
      <c r="K67" s="352"/>
      <c r="L67" s="352"/>
      <c r="M67" s="352"/>
      <c r="N67" s="352"/>
      <c r="O67" s="352"/>
      <c r="P67" s="352"/>
      <c r="Q67" s="352"/>
      <c r="R67" s="352"/>
      <c r="S67" s="352"/>
      <c r="T67" s="352"/>
      <c r="U67" s="352"/>
      <c r="V67" s="352"/>
      <c r="W67" s="352"/>
      <c r="X67" s="352"/>
      <c r="Y67" s="352"/>
      <c r="Z67" s="352"/>
      <c r="AA67" s="349"/>
    </row>
    <row r="68" spans="1:27" ht="15.75" customHeight="1">
      <c r="A68" s="352"/>
      <c r="B68" s="284">
        <v>56</v>
      </c>
      <c r="C68" s="246" t="s">
        <v>3584</v>
      </c>
      <c r="D68" s="464" t="s">
        <v>151</v>
      </c>
      <c r="E68" s="294" t="s">
        <v>215</v>
      </c>
      <c r="F68" s="606"/>
      <c r="G68" s="352"/>
      <c r="H68" s="352"/>
      <c r="I68" s="352"/>
      <c r="J68" s="352"/>
      <c r="K68" s="352"/>
      <c r="L68" s="352"/>
      <c r="M68" s="352"/>
      <c r="N68" s="352"/>
      <c r="O68" s="352"/>
      <c r="P68" s="352"/>
      <c r="Q68" s="352"/>
      <c r="R68" s="352"/>
      <c r="S68" s="352"/>
      <c r="T68" s="352"/>
      <c r="U68" s="352"/>
      <c r="V68" s="352"/>
      <c r="W68" s="352"/>
      <c r="X68" s="352"/>
      <c r="Y68" s="352"/>
      <c r="Z68" s="352"/>
      <c r="AA68" s="349"/>
    </row>
    <row r="69" spans="1:27" ht="15.75" customHeight="1">
      <c r="A69" s="352"/>
      <c r="B69" s="284">
        <v>57</v>
      </c>
      <c r="C69" s="246" t="s">
        <v>3309</v>
      </c>
      <c r="D69" s="464" t="s">
        <v>151</v>
      </c>
      <c r="E69" s="294" t="s">
        <v>232</v>
      </c>
      <c r="F69" s="606"/>
      <c r="G69" s="352"/>
      <c r="H69" s="352"/>
      <c r="I69" s="352"/>
      <c r="J69" s="352"/>
      <c r="K69" s="352"/>
      <c r="L69" s="352"/>
      <c r="M69" s="352"/>
      <c r="N69" s="352"/>
      <c r="O69" s="352"/>
      <c r="P69" s="352"/>
      <c r="Q69" s="352"/>
      <c r="R69" s="352"/>
      <c r="S69" s="352"/>
      <c r="T69" s="352"/>
      <c r="U69" s="352"/>
      <c r="V69" s="352"/>
      <c r="W69" s="352"/>
      <c r="X69" s="352"/>
      <c r="Y69" s="352"/>
      <c r="Z69" s="352"/>
      <c r="AA69" s="349"/>
    </row>
    <row r="70" spans="1:27" ht="15.75" customHeight="1">
      <c r="A70" s="352"/>
      <c r="B70" s="284">
        <v>58</v>
      </c>
      <c r="C70" s="246" t="s">
        <v>3312</v>
      </c>
      <c r="D70" s="464" t="s">
        <v>151</v>
      </c>
      <c r="E70" s="294" t="s">
        <v>215</v>
      </c>
      <c r="F70" s="606"/>
      <c r="G70" s="352"/>
      <c r="H70" s="352"/>
      <c r="I70" s="352"/>
      <c r="J70" s="352"/>
      <c r="K70" s="352"/>
      <c r="L70" s="352"/>
      <c r="M70" s="352"/>
      <c r="N70" s="352"/>
      <c r="O70" s="352"/>
      <c r="P70" s="352"/>
      <c r="Q70" s="352"/>
      <c r="R70" s="352"/>
      <c r="S70" s="352"/>
      <c r="T70" s="352"/>
      <c r="U70" s="352"/>
      <c r="V70" s="352"/>
      <c r="W70" s="352"/>
      <c r="X70" s="352"/>
      <c r="Y70" s="352"/>
      <c r="Z70" s="352"/>
      <c r="AA70" s="349"/>
    </row>
    <row r="71" spans="1:27" ht="15.75" customHeight="1">
      <c r="A71" s="352"/>
      <c r="B71" s="284">
        <v>59</v>
      </c>
      <c r="C71" s="246" t="s">
        <v>3313</v>
      </c>
      <c r="D71" s="464" t="s">
        <v>151</v>
      </c>
      <c r="E71" s="294" t="s">
        <v>232</v>
      </c>
      <c r="F71" s="606"/>
      <c r="G71" s="352"/>
      <c r="H71" s="352"/>
      <c r="I71" s="352"/>
      <c r="J71" s="352"/>
      <c r="K71" s="352"/>
      <c r="L71" s="352"/>
      <c r="M71" s="352"/>
      <c r="N71" s="352"/>
      <c r="O71" s="352"/>
      <c r="P71" s="352"/>
      <c r="Q71" s="352"/>
      <c r="R71" s="352"/>
      <c r="S71" s="352"/>
      <c r="T71" s="352"/>
      <c r="U71" s="352"/>
      <c r="V71" s="352"/>
      <c r="W71" s="352"/>
      <c r="X71" s="352"/>
      <c r="Y71" s="352"/>
      <c r="Z71" s="352"/>
      <c r="AA71" s="349"/>
    </row>
    <row r="72" spans="1:27" ht="15.75" customHeight="1">
      <c r="A72" s="352"/>
      <c r="B72" s="284">
        <v>60</v>
      </c>
      <c r="C72" s="246" t="s">
        <v>3324</v>
      </c>
      <c r="D72" s="464" t="s">
        <v>151</v>
      </c>
      <c r="E72" s="294" t="s">
        <v>215</v>
      </c>
      <c r="F72" s="606"/>
      <c r="G72" s="352"/>
      <c r="H72" s="352"/>
      <c r="I72" s="352"/>
      <c r="J72" s="352"/>
      <c r="K72" s="352"/>
      <c r="L72" s="352"/>
      <c r="M72" s="352"/>
      <c r="N72" s="352"/>
      <c r="O72" s="352"/>
      <c r="P72" s="352"/>
      <c r="Q72" s="352"/>
      <c r="R72" s="352"/>
      <c r="S72" s="352"/>
      <c r="T72" s="352"/>
      <c r="U72" s="352"/>
      <c r="V72" s="352"/>
      <c r="W72" s="352"/>
      <c r="X72" s="352"/>
      <c r="Y72" s="352"/>
      <c r="Z72" s="352"/>
      <c r="AA72" s="349"/>
    </row>
    <row r="73" spans="1:27" ht="15.75" customHeight="1">
      <c r="A73" s="352"/>
      <c r="B73" s="286" t="s">
        <v>27</v>
      </c>
      <c r="C73" s="392" t="s">
        <v>4114</v>
      </c>
      <c r="D73" s="464"/>
      <c r="E73" s="294"/>
      <c r="F73" s="606"/>
      <c r="G73" s="352"/>
      <c r="H73" s="352"/>
      <c r="I73" s="352"/>
      <c r="J73" s="352"/>
      <c r="K73" s="352"/>
      <c r="L73" s="352"/>
      <c r="M73" s="352"/>
      <c r="N73" s="352"/>
      <c r="O73" s="352"/>
      <c r="P73" s="352"/>
      <c r="Q73" s="352"/>
      <c r="R73" s="352"/>
      <c r="S73" s="352"/>
      <c r="T73" s="352"/>
      <c r="U73" s="352"/>
      <c r="V73" s="352"/>
      <c r="W73" s="352"/>
      <c r="X73" s="352"/>
      <c r="Y73" s="352"/>
      <c r="Z73" s="352"/>
      <c r="AA73" s="349"/>
    </row>
    <row r="74" spans="1:27" ht="15.75" customHeight="1">
      <c r="A74" s="352"/>
      <c r="B74" s="286" t="s">
        <v>4228</v>
      </c>
      <c r="C74" s="392" t="s">
        <v>2522</v>
      </c>
      <c r="D74" s="464"/>
      <c r="E74" s="294"/>
      <c r="F74" s="606"/>
      <c r="G74" s="352"/>
      <c r="H74" s="352"/>
      <c r="I74" s="352"/>
      <c r="J74" s="352"/>
      <c r="K74" s="352"/>
      <c r="L74" s="352"/>
      <c r="M74" s="352"/>
      <c r="N74" s="352"/>
      <c r="O74" s="352"/>
      <c r="P74" s="352"/>
      <c r="Q74" s="352"/>
      <c r="R74" s="352"/>
      <c r="S74" s="352"/>
      <c r="T74" s="352"/>
      <c r="U74" s="352"/>
      <c r="V74" s="352"/>
      <c r="W74" s="352"/>
      <c r="X74" s="352"/>
      <c r="Y74" s="352"/>
      <c r="Z74" s="352"/>
      <c r="AA74" s="349"/>
    </row>
    <row r="75" spans="1:27" ht="15.75" customHeight="1">
      <c r="A75" s="352"/>
      <c r="B75" s="284">
        <v>61</v>
      </c>
      <c r="C75" s="246" t="s">
        <v>3352</v>
      </c>
      <c r="D75" s="464" t="s">
        <v>151</v>
      </c>
      <c r="E75" s="294" t="s">
        <v>215</v>
      </c>
      <c r="F75" s="606"/>
      <c r="G75" s="352"/>
      <c r="H75" s="352"/>
      <c r="I75" s="352"/>
      <c r="J75" s="352"/>
      <c r="K75" s="352"/>
      <c r="L75" s="352"/>
      <c r="M75" s="352"/>
      <c r="N75" s="352"/>
      <c r="O75" s="352"/>
      <c r="P75" s="352"/>
      <c r="Q75" s="352"/>
      <c r="R75" s="352"/>
      <c r="S75" s="352"/>
      <c r="T75" s="352"/>
      <c r="U75" s="352"/>
      <c r="V75" s="352"/>
      <c r="W75" s="352"/>
      <c r="X75" s="352"/>
      <c r="Y75" s="352"/>
      <c r="Z75" s="352"/>
      <c r="AA75" s="349"/>
    </row>
    <row r="76" spans="1:27" ht="15.75" customHeight="1">
      <c r="A76" s="352"/>
      <c r="B76" s="284">
        <v>62</v>
      </c>
      <c r="C76" s="246" t="s">
        <v>3354</v>
      </c>
      <c r="D76" s="464" t="s">
        <v>151</v>
      </c>
      <c r="E76" s="294" t="s">
        <v>215</v>
      </c>
      <c r="F76" s="427"/>
      <c r="G76" s="352"/>
      <c r="H76" s="352"/>
      <c r="I76" s="352"/>
      <c r="J76" s="352"/>
      <c r="K76" s="352"/>
      <c r="L76" s="352"/>
      <c r="M76" s="352"/>
      <c r="N76" s="352"/>
      <c r="O76" s="352"/>
      <c r="P76" s="352"/>
      <c r="Q76" s="352"/>
      <c r="R76" s="352"/>
      <c r="S76" s="352"/>
      <c r="T76" s="352"/>
      <c r="U76" s="352"/>
      <c r="V76" s="352"/>
      <c r="W76" s="352"/>
      <c r="X76" s="352"/>
      <c r="Y76" s="352"/>
      <c r="Z76" s="352"/>
      <c r="AA76" s="349"/>
    </row>
    <row r="77" spans="1:27" ht="15.75" customHeight="1">
      <c r="A77" s="352"/>
      <c r="B77" s="284">
        <v>63</v>
      </c>
      <c r="C77" s="246" t="s">
        <v>3365</v>
      </c>
      <c r="D77" s="464" t="s">
        <v>148</v>
      </c>
      <c r="E77" s="294" t="s">
        <v>215</v>
      </c>
      <c r="F77" s="606"/>
      <c r="G77" s="352"/>
      <c r="H77" s="352"/>
      <c r="I77" s="352"/>
      <c r="J77" s="352"/>
      <c r="K77" s="352"/>
      <c r="L77" s="352"/>
      <c r="M77" s="352"/>
      <c r="N77" s="352"/>
      <c r="O77" s="352"/>
      <c r="P77" s="352"/>
      <c r="Q77" s="352"/>
      <c r="R77" s="352"/>
      <c r="S77" s="352"/>
      <c r="T77" s="352"/>
      <c r="U77" s="352"/>
      <c r="V77" s="352"/>
      <c r="W77" s="352"/>
      <c r="X77" s="352"/>
      <c r="Y77" s="352"/>
      <c r="Z77" s="352"/>
      <c r="AA77" s="349"/>
    </row>
    <row r="78" spans="1:27" ht="15.75" customHeight="1">
      <c r="A78" s="352"/>
      <c r="B78" s="284">
        <v>64</v>
      </c>
      <c r="C78" s="246" t="s">
        <v>3355</v>
      </c>
      <c r="D78" s="464" t="s">
        <v>151</v>
      </c>
      <c r="E78" s="294" t="s">
        <v>215</v>
      </c>
      <c r="F78" s="606"/>
      <c r="G78" s="352"/>
      <c r="H78" s="352"/>
      <c r="I78" s="352"/>
      <c r="J78" s="352"/>
      <c r="K78" s="352"/>
      <c r="L78" s="352"/>
      <c r="M78" s="352"/>
      <c r="N78" s="352"/>
      <c r="O78" s="352"/>
      <c r="P78" s="352"/>
      <c r="Q78" s="352"/>
      <c r="R78" s="352"/>
      <c r="S78" s="352"/>
      <c r="T78" s="352"/>
      <c r="U78" s="352"/>
      <c r="V78" s="352"/>
      <c r="W78" s="352"/>
      <c r="X78" s="352"/>
      <c r="Y78" s="352"/>
      <c r="Z78" s="352"/>
      <c r="AA78" s="349"/>
    </row>
    <row r="79" spans="1:27" ht="15.75" customHeight="1">
      <c r="A79" s="352"/>
      <c r="B79" s="284">
        <v>65</v>
      </c>
      <c r="C79" s="246" t="s">
        <v>4024</v>
      </c>
      <c r="D79" s="464" t="s">
        <v>151</v>
      </c>
      <c r="E79" s="294" t="s">
        <v>215</v>
      </c>
      <c r="F79" s="606"/>
      <c r="G79" s="352"/>
      <c r="H79" s="352"/>
      <c r="I79" s="352"/>
      <c r="J79" s="352"/>
      <c r="K79" s="352"/>
      <c r="L79" s="352"/>
      <c r="M79" s="352"/>
      <c r="N79" s="352"/>
      <c r="O79" s="352"/>
      <c r="P79" s="352"/>
      <c r="Q79" s="352"/>
      <c r="R79" s="352"/>
      <c r="S79" s="352"/>
      <c r="T79" s="352"/>
      <c r="U79" s="352"/>
      <c r="V79" s="352"/>
      <c r="W79" s="352"/>
      <c r="X79" s="352"/>
      <c r="Y79" s="352"/>
      <c r="Z79" s="352"/>
      <c r="AA79" s="349"/>
    </row>
    <row r="80" spans="1:27" ht="15.75" customHeight="1">
      <c r="A80" s="352"/>
      <c r="B80" s="284">
        <v>66</v>
      </c>
      <c r="C80" s="246" t="s">
        <v>3356</v>
      </c>
      <c r="D80" s="464" t="s">
        <v>151</v>
      </c>
      <c r="E80" s="294" t="s">
        <v>215</v>
      </c>
      <c r="F80" s="606"/>
      <c r="G80" s="352"/>
      <c r="H80" s="352"/>
      <c r="I80" s="352"/>
      <c r="J80" s="352"/>
      <c r="K80" s="352"/>
      <c r="L80" s="352"/>
      <c r="M80" s="352"/>
      <c r="N80" s="352"/>
      <c r="O80" s="352"/>
      <c r="P80" s="352"/>
      <c r="Q80" s="352"/>
      <c r="R80" s="352"/>
      <c r="S80" s="352"/>
      <c r="T80" s="352"/>
      <c r="U80" s="352"/>
      <c r="V80" s="352"/>
      <c r="W80" s="352"/>
      <c r="X80" s="352"/>
      <c r="Y80" s="352"/>
      <c r="Z80" s="352"/>
      <c r="AA80" s="349"/>
    </row>
    <row r="81" spans="1:27" ht="15.75" customHeight="1">
      <c r="A81" s="352"/>
      <c r="B81" s="284">
        <v>67</v>
      </c>
      <c r="C81" s="246" t="s">
        <v>3357</v>
      </c>
      <c r="D81" s="464" t="s">
        <v>151</v>
      </c>
      <c r="E81" s="294" t="s">
        <v>232</v>
      </c>
      <c r="F81" s="606"/>
      <c r="G81" s="352"/>
      <c r="H81" s="352"/>
      <c r="I81" s="352"/>
      <c r="J81" s="352"/>
      <c r="K81" s="352"/>
      <c r="L81" s="352"/>
      <c r="M81" s="352"/>
      <c r="N81" s="352"/>
      <c r="O81" s="352"/>
      <c r="P81" s="352"/>
      <c r="Q81" s="352"/>
      <c r="R81" s="352"/>
      <c r="S81" s="352"/>
      <c r="T81" s="352"/>
      <c r="U81" s="352"/>
      <c r="V81" s="352"/>
      <c r="W81" s="352"/>
      <c r="X81" s="352"/>
      <c r="Y81" s="352"/>
      <c r="Z81" s="352"/>
      <c r="AA81" s="349"/>
    </row>
    <row r="82" spans="1:27" ht="15.75" customHeight="1">
      <c r="A82" s="352"/>
      <c r="B82" s="284">
        <v>68</v>
      </c>
      <c r="C82" s="246" t="s">
        <v>3657</v>
      </c>
      <c r="D82" s="464" t="s">
        <v>151</v>
      </c>
      <c r="E82" s="294" t="s">
        <v>215</v>
      </c>
      <c r="F82" s="606"/>
      <c r="G82" s="352"/>
      <c r="H82" s="352"/>
      <c r="I82" s="352"/>
      <c r="J82" s="352"/>
      <c r="K82" s="352"/>
      <c r="L82" s="352"/>
      <c r="M82" s="352"/>
      <c r="N82" s="352"/>
      <c r="O82" s="352"/>
      <c r="P82" s="352"/>
      <c r="Q82" s="352"/>
      <c r="R82" s="352"/>
      <c r="S82" s="352"/>
      <c r="T82" s="352"/>
      <c r="U82" s="352"/>
      <c r="V82" s="352"/>
      <c r="W82" s="352"/>
      <c r="X82" s="352"/>
      <c r="Y82" s="352"/>
      <c r="Z82" s="352"/>
      <c r="AA82" s="349"/>
    </row>
    <row r="83" spans="1:27" ht="15.75" customHeight="1">
      <c r="A83" s="352"/>
      <c r="B83" s="284">
        <v>69</v>
      </c>
      <c r="C83" s="246" t="s">
        <v>3358</v>
      </c>
      <c r="D83" s="464" t="s">
        <v>151</v>
      </c>
      <c r="E83" s="294" t="s">
        <v>215</v>
      </c>
      <c r="F83" s="606"/>
      <c r="G83" s="352"/>
      <c r="H83" s="352"/>
      <c r="I83" s="352"/>
      <c r="J83" s="352"/>
      <c r="K83" s="352"/>
      <c r="L83" s="352"/>
      <c r="M83" s="352"/>
      <c r="N83" s="352"/>
      <c r="O83" s="352"/>
      <c r="P83" s="352"/>
      <c r="Q83" s="352"/>
      <c r="R83" s="352"/>
      <c r="S83" s="352"/>
      <c r="T83" s="352"/>
      <c r="U83" s="352"/>
      <c r="V83" s="352"/>
      <c r="W83" s="352"/>
      <c r="X83" s="352"/>
      <c r="Y83" s="352"/>
      <c r="Z83" s="352"/>
      <c r="AA83" s="349"/>
    </row>
    <row r="84" spans="1:27" ht="15.75" customHeight="1">
      <c r="A84" s="352"/>
      <c r="B84" s="284">
        <v>70</v>
      </c>
      <c r="C84" s="246" t="s">
        <v>3359</v>
      </c>
      <c r="D84" s="464" t="s">
        <v>151</v>
      </c>
      <c r="E84" s="294" t="s">
        <v>232</v>
      </c>
      <c r="F84" s="606"/>
      <c r="G84" s="352"/>
      <c r="H84" s="352"/>
      <c r="I84" s="352"/>
      <c r="J84" s="352"/>
      <c r="K84" s="352"/>
      <c r="L84" s="352"/>
      <c r="M84" s="352"/>
      <c r="N84" s="352"/>
      <c r="O84" s="352"/>
      <c r="P84" s="352"/>
      <c r="Q84" s="352"/>
      <c r="R84" s="352"/>
      <c r="S84" s="352"/>
      <c r="T84" s="352"/>
      <c r="U84" s="352"/>
      <c r="V84" s="352"/>
      <c r="W84" s="352"/>
      <c r="X84" s="352"/>
      <c r="Y84" s="352"/>
      <c r="Z84" s="352"/>
      <c r="AA84" s="349"/>
    </row>
    <row r="85" spans="1:27" ht="15.75" customHeight="1">
      <c r="A85" s="352"/>
      <c r="B85" s="284">
        <v>71</v>
      </c>
      <c r="C85" s="246" t="s">
        <v>3360</v>
      </c>
      <c r="D85" s="464" t="s">
        <v>151</v>
      </c>
      <c r="E85" s="294" t="s">
        <v>215</v>
      </c>
      <c r="F85" s="606"/>
      <c r="G85" s="352"/>
      <c r="H85" s="352"/>
      <c r="I85" s="352"/>
      <c r="J85" s="352"/>
      <c r="K85" s="352"/>
      <c r="L85" s="352"/>
      <c r="M85" s="352"/>
      <c r="N85" s="352"/>
      <c r="O85" s="352"/>
      <c r="P85" s="352"/>
      <c r="Q85" s="352"/>
      <c r="R85" s="352"/>
      <c r="S85" s="352"/>
      <c r="T85" s="352"/>
      <c r="U85" s="352"/>
      <c r="V85" s="352"/>
      <c r="W85" s="352"/>
      <c r="X85" s="352"/>
      <c r="Y85" s="352"/>
      <c r="Z85" s="352"/>
      <c r="AA85" s="349"/>
    </row>
    <row r="86" spans="1:27" ht="15.75" customHeight="1">
      <c r="A86" s="352"/>
      <c r="B86" s="284">
        <v>72</v>
      </c>
      <c r="C86" s="246" t="s">
        <v>3347</v>
      </c>
      <c r="D86" s="464" t="s">
        <v>151</v>
      </c>
      <c r="E86" s="294" t="s">
        <v>232</v>
      </c>
      <c r="F86" s="606"/>
      <c r="G86" s="352"/>
      <c r="H86" s="352"/>
      <c r="I86" s="352"/>
      <c r="J86" s="352"/>
      <c r="K86" s="352"/>
      <c r="L86" s="352"/>
      <c r="M86" s="352"/>
      <c r="N86" s="352"/>
      <c r="O86" s="352"/>
      <c r="P86" s="352"/>
      <c r="Q86" s="352"/>
      <c r="R86" s="352"/>
      <c r="S86" s="352"/>
      <c r="T86" s="352"/>
      <c r="U86" s="352"/>
      <c r="V86" s="352"/>
      <c r="W86" s="352"/>
      <c r="X86" s="352"/>
      <c r="Y86" s="352"/>
      <c r="Z86" s="352"/>
      <c r="AA86" s="349"/>
    </row>
    <row r="87" spans="1:27" ht="15.75" customHeight="1">
      <c r="A87" s="352"/>
      <c r="B87" s="284">
        <v>73</v>
      </c>
      <c r="C87" s="246" t="s">
        <v>3371</v>
      </c>
      <c r="D87" s="464" t="s">
        <v>151</v>
      </c>
      <c r="E87" s="294" t="s">
        <v>215</v>
      </c>
      <c r="F87" s="606"/>
      <c r="G87" s="352"/>
      <c r="H87" s="352"/>
      <c r="I87" s="352"/>
      <c r="J87" s="352"/>
      <c r="K87" s="352"/>
      <c r="L87" s="352"/>
      <c r="M87" s="352"/>
      <c r="N87" s="352"/>
      <c r="O87" s="352"/>
      <c r="P87" s="352"/>
      <c r="Q87" s="352"/>
      <c r="R87" s="352"/>
      <c r="S87" s="352"/>
      <c r="T87" s="352"/>
      <c r="U87" s="352"/>
      <c r="V87" s="352"/>
      <c r="W87" s="352"/>
      <c r="X87" s="352"/>
      <c r="Y87" s="352"/>
      <c r="Z87" s="352"/>
      <c r="AA87" s="349"/>
    </row>
    <row r="88" spans="1:27" ht="15.75" customHeight="1">
      <c r="A88" s="352"/>
      <c r="B88" s="284">
        <v>74</v>
      </c>
      <c r="C88" s="246" t="s">
        <v>3348</v>
      </c>
      <c r="D88" s="464" t="s">
        <v>151</v>
      </c>
      <c r="E88" s="294" t="s">
        <v>232</v>
      </c>
      <c r="F88" s="606"/>
      <c r="G88" s="352"/>
      <c r="H88" s="352"/>
      <c r="I88" s="352"/>
      <c r="J88" s="352"/>
      <c r="K88" s="352"/>
      <c r="L88" s="352"/>
      <c r="M88" s="352"/>
      <c r="N88" s="352"/>
      <c r="O88" s="352"/>
      <c r="P88" s="352"/>
      <c r="Q88" s="352"/>
      <c r="R88" s="352"/>
      <c r="S88" s="352"/>
      <c r="T88" s="352"/>
      <c r="U88" s="352"/>
      <c r="V88" s="352"/>
      <c r="W88" s="352"/>
      <c r="X88" s="352"/>
      <c r="Y88" s="352"/>
      <c r="Z88" s="352"/>
      <c r="AA88" s="349"/>
    </row>
    <row r="89" spans="1:27" ht="15.75" customHeight="1">
      <c r="A89" s="352"/>
      <c r="B89" s="284">
        <v>75</v>
      </c>
      <c r="C89" s="246" t="s">
        <v>3349</v>
      </c>
      <c r="D89" s="464" t="s">
        <v>151</v>
      </c>
      <c r="E89" s="294" t="s">
        <v>215</v>
      </c>
      <c r="F89" s="606"/>
      <c r="G89" s="352"/>
      <c r="H89" s="352"/>
      <c r="I89" s="352"/>
      <c r="J89" s="352"/>
      <c r="K89" s="352"/>
      <c r="L89" s="352"/>
      <c r="M89" s="352"/>
      <c r="N89" s="352"/>
      <c r="O89" s="352"/>
      <c r="P89" s="352"/>
      <c r="Q89" s="352"/>
      <c r="R89" s="352"/>
      <c r="S89" s="352"/>
      <c r="T89" s="352"/>
      <c r="U89" s="352"/>
      <c r="V89" s="352"/>
      <c r="W89" s="352"/>
      <c r="X89" s="352"/>
      <c r="Y89" s="352"/>
      <c r="Z89" s="352"/>
      <c r="AA89" s="349"/>
    </row>
    <row r="90" spans="1:27" ht="15.75" customHeight="1">
      <c r="A90" s="352"/>
      <c r="B90" s="284">
        <v>76</v>
      </c>
      <c r="C90" s="246" t="s">
        <v>3350</v>
      </c>
      <c r="D90" s="464" t="s">
        <v>151</v>
      </c>
      <c r="E90" s="294" t="s">
        <v>215</v>
      </c>
      <c r="F90" s="606"/>
      <c r="G90" s="352"/>
      <c r="H90" s="352"/>
      <c r="I90" s="352"/>
      <c r="J90" s="352"/>
      <c r="K90" s="352"/>
      <c r="L90" s="352"/>
      <c r="M90" s="352"/>
      <c r="N90" s="352"/>
      <c r="O90" s="352"/>
      <c r="P90" s="352"/>
      <c r="Q90" s="352"/>
      <c r="R90" s="352"/>
      <c r="S90" s="352"/>
      <c r="T90" s="352"/>
      <c r="U90" s="352"/>
      <c r="V90" s="352"/>
      <c r="W90" s="352"/>
      <c r="X90" s="352"/>
      <c r="Y90" s="352"/>
      <c r="Z90" s="352"/>
      <c r="AA90" s="349"/>
    </row>
    <row r="91" spans="1:27" ht="15.75" customHeight="1">
      <c r="A91" s="352"/>
      <c r="B91" s="286" t="s">
        <v>4229</v>
      </c>
      <c r="C91" s="392" t="s">
        <v>3374</v>
      </c>
      <c r="D91" s="464"/>
      <c r="E91" s="294"/>
      <c r="F91" s="606"/>
      <c r="G91" s="352"/>
      <c r="H91" s="352"/>
      <c r="I91" s="352"/>
      <c r="J91" s="352"/>
      <c r="K91" s="352"/>
      <c r="L91" s="352"/>
      <c r="M91" s="352"/>
      <c r="N91" s="352"/>
      <c r="O91" s="352"/>
      <c r="P91" s="352"/>
      <c r="Q91" s="352"/>
      <c r="R91" s="352"/>
      <c r="S91" s="352"/>
      <c r="T91" s="352"/>
      <c r="U91" s="352"/>
      <c r="V91" s="352"/>
      <c r="W91" s="352"/>
      <c r="X91" s="352"/>
      <c r="Y91" s="352"/>
      <c r="Z91" s="352"/>
      <c r="AA91" s="349"/>
    </row>
    <row r="92" spans="1:27" ht="15.75" customHeight="1">
      <c r="A92" s="352"/>
      <c r="B92" s="284">
        <v>77</v>
      </c>
      <c r="C92" s="246" t="s">
        <v>3658</v>
      </c>
      <c r="D92" s="464" t="s">
        <v>151</v>
      </c>
      <c r="E92" s="294" t="s">
        <v>215</v>
      </c>
      <c r="F92" s="606"/>
      <c r="G92" s="352"/>
      <c r="H92" s="352"/>
      <c r="I92" s="352"/>
      <c r="J92" s="352"/>
      <c r="K92" s="352"/>
      <c r="L92" s="352"/>
      <c r="M92" s="352"/>
      <c r="N92" s="352"/>
      <c r="O92" s="352"/>
      <c r="P92" s="352"/>
      <c r="Q92" s="352"/>
      <c r="R92" s="352"/>
      <c r="S92" s="352"/>
      <c r="T92" s="352"/>
      <c r="U92" s="352"/>
      <c r="V92" s="352"/>
      <c r="W92" s="352"/>
      <c r="X92" s="352"/>
      <c r="Y92" s="352"/>
      <c r="Z92" s="352"/>
      <c r="AA92" s="349"/>
    </row>
    <row r="93" spans="1:27" ht="15.75" customHeight="1">
      <c r="A93" s="352"/>
      <c r="B93" s="284">
        <v>78</v>
      </c>
      <c r="C93" s="246" t="s">
        <v>3664</v>
      </c>
      <c r="D93" s="464" t="s">
        <v>151</v>
      </c>
      <c r="E93" s="294" t="s">
        <v>215</v>
      </c>
      <c r="F93" s="606"/>
      <c r="G93" s="352"/>
      <c r="H93" s="352"/>
      <c r="I93" s="352"/>
      <c r="J93" s="352"/>
      <c r="K93" s="352"/>
      <c r="L93" s="352"/>
      <c r="M93" s="352"/>
      <c r="N93" s="352"/>
      <c r="O93" s="352"/>
      <c r="P93" s="352"/>
      <c r="Q93" s="352"/>
      <c r="R93" s="352"/>
      <c r="S93" s="352"/>
      <c r="T93" s="352"/>
      <c r="U93" s="352"/>
      <c r="V93" s="352"/>
      <c r="W93" s="352"/>
      <c r="X93" s="352"/>
      <c r="Y93" s="352"/>
      <c r="Z93" s="352"/>
      <c r="AA93" s="349"/>
    </row>
    <row r="94" spans="1:27" ht="15.75" customHeight="1">
      <c r="A94" s="352"/>
      <c r="B94" s="284">
        <v>79</v>
      </c>
      <c r="C94" s="246" t="s">
        <v>3671</v>
      </c>
      <c r="D94" s="464" t="s">
        <v>148</v>
      </c>
      <c r="E94" s="294" t="s">
        <v>215</v>
      </c>
      <c r="F94" s="606"/>
      <c r="G94" s="352"/>
      <c r="H94" s="352"/>
      <c r="I94" s="352"/>
      <c r="J94" s="352"/>
      <c r="K94" s="352"/>
      <c r="L94" s="352"/>
      <c r="M94" s="352"/>
      <c r="N94" s="352"/>
      <c r="O94" s="352"/>
      <c r="P94" s="352"/>
      <c r="Q94" s="352"/>
      <c r="R94" s="352"/>
      <c r="S94" s="352"/>
      <c r="T94" s="352"/>
      <c r="U94" s="352"/>
      <c r="V94" s="352"/>
      <c r="W94" s="352"/>
      <c r="X94" s="352"/>
      <c r="Y94" s="352"/>
      <c r="Z94" s="352"/>
      <c r="AA94" s="349"/>
    </row>
    <row r="95" spans="1:27" ht="15.75" customHeight="1">
      <c r="A95" s="352"/>
      <c r="B95" s="284">
        <v>80</v>
      </c>
      <c r="C95" s="246" t="s">
        <v>3676</v>
      </c>
      <c r="D95" s="464" t="s">
        <v>151</v>
      </c>
      <c r="E95" s="294" t="s">
        <v>215</v>
      </c>
      <c r="F95" s="606"/>
      <c r="G95" s="352"/>
      <c r="H95" s="352"/>
      <c r="I95" s="352"/>
      <c r="J95" s="352"/>
      <c r="K95" s="352"/>
      <c r="L95" s="352"/>
      <c r="M95" s="352"/>
      <c r="N95" s="352"/>
      <c r="O95" s="352"/>
      <c r="P95" s="352"/>
      <c r="Q95" s="352"/>
      <c r="R95" s="352"/>
      <c r="S95" s="352"/>
      <c r="T95" s="352"/>
      <c r="U95" s="352"/>
      <c r="V95" s="352"/>
      <c r="W95" s="352"/>
      <c r="X95" s="352"/>
      <c r="Y95" s="352"/>
      <c r="Z95" s="352"/>
      <c r="AA95" s="349"/>
    </row>
    <row r="96" spans="1:27" ht="15.75" customHeight="1">
      <c r="A96" s="352"/>
      <c r="B96" s="284">
        <v>81</v>
      </c>
      <c r="C96" s="246" t="s">
        <v>3682</v>
      </c>
      <c r="D96" s="464" t="s">
        <v>151</v>
      </c>
      <c r="E96" s="294" t="s">
        <v>215</v>
      </c>
      <c r="F96" s="606"/>
      <c r="G96" s="352"/>
      <c r="H96" s="352"/>
      <c r="I96" s="352"/>
      <c r="J96" s="352"/>
      <c r="K96" s="352"/>
      <c r="L96" s="352"/>
      <c r="M96" s="352"/>
      <c r="N96" s="352"/>
      <c r="O96" s="352"/>
      <c r="P96" s="352"/>
      <c r="Q96" s="352"/>
      <c r="R96" s="352"/>
      <c r="S96" s="352"/>
      <c r="T96" s="352"/>
      <c r="U96" s="352"/>
      <c r="V96" s="352"/>
      <c r="W96" s="352"/>
      <c r="X96" s="352"/>
      <c r="Y96" s="352"/>
      <c r="Z96" s="352"/>
      <c r="AA96" s="349"/>
    </row>
    <row r="97" spans="1:27" ht="15.75" customHeight="1">
      <c r="A97" s="352"/>
      <c r="B97" s="284">
        <v>82</v>
      </c>
      <c r="C97" s="246" t="s">
        <v>3689</v>
      </c>
      <c r="D97" s="464" t="s">
        <v>151</v>
      </c>
      <c r="E97" s="294" t="s">
        <v>215</v>
      </c>
      <c r="F97" s="606"/>
      <c r="G97" s="352"/>
      <c r="H97" s="352"/>
      <c r="I97" s="352"/>
      <c r="J97" s="352"/>
      <c r="K97" s="352"/>
      <c r="L97" s="352"/>
      <c r="M97" s="352"/>
      <c r="N97" s="352"/>
      <c r="O97" s="352"/>
      <c r="P97" s="352"/>
      <c r="Q97" s="352"/>
      <c r="R97" s="352"/>
      <c r="S97" s="352"/>
      <c r="T97" s="352"/>
      <c r="U97" s="352"/>
      <c r="V97" s="352"/>
      <c r="W97" s="352"/>
      <c r="X97" s="352"/>
      <c r="Y97" s="352"/>
      <c r="Z97" s="352"/>
      <c r="AA97" s="349"/>
    </row>
    <row r="98" spans="1:27" ht="15.75" customHeight="1">
      <c r="A98" s="352"/>
      <c r="B98" s="284">
        <v>83</v>
      </c>
      <c r="C98" s="246" t="s">
        <v>3695</v>
      </c>
      <c r="D98" s="464" t="s">
        <v>151</v>
      </c>
      <c r="E98" s="294" t="s">
        <v>232</v>
      </c>
      <c r="F98" s="606"/>
      <c r="G98" s="352"/>
      <c r="H98" s="352"/>
      <c r="I98" s="352"/>
      <c r="J98" s="352"/>
      <c r="K98" s="352"/>
      <c r="L98" s="352"/>
      <c r="M98" s="352"/>
      <c r="N98" s="352"/>
      <c r="O98" s="352"/>
      <c r="P98" s="352"/>
      <c r="Q98" s="352"/>
      <c r="R98" s="352"/>
      <c r="S98" s="352"/>
      <c r="T98" s="352"/>
      <c r="U98" s="352"/>
      <c r="V98" s="352"/>
      <c r="W98" s="352"/>
      <c r="X98" s="352"/>
      <c r="Y98" s="352"/>
      <c r="Z98" s="352"/>
      <c r="AA98" s="349"/>
    </row>
    <row r="99" spans="1:27" ht="15.75" customHeight="1">
      <c r="A99" s="352"/>
      <c r="B99" s="284">
        <v>84</v>
      </c>
      <c r="C99" s="246" t="s">
        <v>3697</v>
      </c>
      <c r="D99" s="464" t="s">
        <v>151</v>
      </c>
      <c r="E99" s="294" t="s">
        <v>215</v>
      </c>
      <c r="F99" s="606"/>
      <c r="G99" s="352"/>
      <c r="H99" s="352"/>
      <c r="I99" s="352"/>
      <c r="J99" s="352"/>
      <c r="K99" s="352"/>
      <c r="L99" s="352"/>
      <c r="M99" s="352"/>
      <c r="N99" s="352"/>
      <c r="O99" s="352"/>
      <c r="P99" s="352"/>
      <c r="Q99" s="352"/>
      <c r="R99" s="352"/>
      <c r="S99" s="352"/>
      <c r="T99" s="352"/>
      <c r="U99" s="352"/>
      <c r="V99" s="352"/>
      <c r="W99" s="352"/>
      <c r="X99" s="352"/>
      <c r="Y99" s="352"/>
      <c r="Z99" s="352"/>
      <c r="AA99" s="349"/>
    </row>
    <row r="100" spans="1:27" ht="15.75" customHeight="1">
      <c r="A100" s="352"/>
      <c r="B100" s="284">
        <v>85</v>
      </c>
      <c r="C100" s="246" t="s">
        <v>3698</v>
      </c>
      <c r="D100" s="464" t="s">
        <v>151</v>
      </c>
      <c r="E100" s="294" t="s">
        <v>215</v>
      </c>
      <c r="F100" s="606"/>
      <c r="G100" s="352"/>
      <c r="H100" s="352"/>
      <c r="I100" s="352"/>
      <c r="J100" s="352"/>
      <c r="K100" s="352"/>
      <c r="L100" s="352"/>
      <c r="M100" s="352"/>
      <c r="N100" s="352"/>
      <c r="O100" s="352"/>
      <c r="P100" s="352"/>
      <c r="Q100" s="352"/>
      <c r="R100" s="352"/>
      <c r="S100" s="352"/>
      <c r="T100" s="352"/>
      <c r="U100" s="352"/>
      <c r="V100" s="352"/>
      <c r="W100" s="352"/>
      <c r="X100" s="352"/>
      <c r="Y100" s="352"/>
      <c r="Z100" s="352"/>
      <c r="AA100" s="349"/>
    </row>
    <row r="101" spans="1:27" ht="15.75" customHeight="1">
      <c r="A101" s="352"/>
      <c r="B101" s="284">
        <v>86</v>
      </c>
      <c r="C101" s="246" t="s">
        <v>3703</v>
      </c>
      <c r="D101" s="464" t="s">
        <v>151</v>
      </c>
      <c r="E101" s="294" t="s">
        <v>232</v>
      </c>
      <c r="F101" s="606"/>
      <c r="G101" s="352"/>
      <c r="H101" s="352"/>
      <c r="I101" s="352"/>
      <c r="J101" s="352"/>
      <c r="K101" s="352"/>
      <c r="L101" s="352"/>
      <c r="M101" s="352"/>
      <c r="N101" s="352"/>
      <c r="O101" s="352"/>
      <c r="P101" s="352"/>
      <c r="Q101" s="352"/>
      <c r="R101" s="352"/>
      <c r="S101" s="352"/>
      <c r="T101" s="352"/>
      <c r="U101" s="352"/>
      <c r="V101" s="352"/>
      <c r="W101" s="352"/>
      <c r="X101" s="352"/>
      <c r="Y101" s="352"/>
      <c r="Z101" s="352"/>
      <c r="AA101" s="349"/>
    </row>
    <row r="102" spans="1:27" ht="15.75" customHeight="1">
      <c r="A102" s="352"/>
      <c r="B102" s="284">
        <v>87</v>
      </c>
      <c r="C102" s="246" t="s">
        <v>3360</v>
      </c>
      <c r="D102" s="464" t="s">
        <v>151</v>
      </c>
      <c r="E102" s="294" t="s">
        <v>215</v>
      </c>
      <c r="F102" s="606"/>
      <c r="G102" s="352"/>
      <c r="H102" s="352"/>
      <c r="I102" s="352"/>
      <c r="J102" s="352"/>
      <c r="K102" s="352"/>
      <c r="L102" s="352"/>
      <c r="M102" s="352"/>
      <c r="N102" s="352"/>
      <c r="O102" s="352"/>
      <c r="P102" s="352"/>
      <c r="Q102" s="352"/>
      <c r="R102" s="352"/>
      <c r="S102" s="352"/>
      <c r="T102" s="352"/>
      <c r="U102" s="352"/>
      <c r="V102" s="352"/>
      <c r="W102" s="352"/>
      <c r="X102" s="352"/>
      <c r="Y102" s="352"/>
      <c r="Z102" s="352"/>
      <c r="AA102" s="349"/>
    </row>
    <row r="103" spans="1:27" ht="15.75" customHeight="1">
      <c r="A103" s="352"/>
      <c r="B103" s="284">
        <v>88</v>
      </c>
      <c r="C103" s="246" t="s">
        <v>3347</v>
      </c>
      <c r="D103" s="464" t="s">
        <v>151</v>
      </c>
      <c r="E103" s="294" t="s">
        <v>232</v>
      </c>
      <c r="F103" s="606"/>
      <c r="G103" s="352"/>
      <c r="H103" s="352"/>
      <c r="I103" s="352"/>
      <c r="J103" s="352"/>
      <c r="K103" s="352"/>
      <c r="L103" s="352"/>
      <c r="M103" s="352"/>
      <c r="N103" s="352"/>
      <c r="O103" s="352"/>
      <c r="P103" s="352"/>
      <c r="Q103" s="352"/>
      <c r="R103" s="352"/>
      <c r="S103" s="352"/>
      <c r="T103" s="352"/>
      <c r="U103" s="352"/>
      <c r="V103" s="352"/>
      <c r="W103" s="352"/>
      <c r="X103" s="352"/>
      <c r="Y103" s="352"/>
      <c r="Z103" s="352"/>
      <c r="AA103" s="349"/>
    </row>
    <row r="104" spans="1:27" ht="15.75" customHeight="1">
      <c r="A104" s="352"/>
      <c r="B104" s="284">
        <v>89</v>
      </c>
      <c r="C104" s="246" t="s">
        <v>3371</v>
      </c>
      <c r="D104" s="464" t="s">
        <v>151</v>
      </c>
      <c r="E104" s="294" t="s">
        <v>215</v>
      </c>
      <c r="F104" s="606"/>
      <c r="G104" s="352"/>
      <c r="H104" s="352"/>
      <c r="I104" s="352"/>
      <c r="J104" s="352"/>
      <c r="K104" s="352"/>
      <c r="L104" s="352"/>
      <c r="M104" s="352"/>
      <c r="N104" s="352"/>
      <c r="O104" s="352"/>
      <c r="P104" s="352"/>
      <c r="Q104" s="352"/>
      <c r="R104" s="352"/>
      <c r="S104" s="352"/>
      <c r="T104" s="352"/>
      <c r="U104" s="352"/>
      <c r="V104" s="352"/>
      <c r="W104" s="352"/>
      <c r="X104" s="352"/>
      <c r="Y104" s="352"/>
      <c r="Z104" s="352"/>
      <c r="AA104" s="349"/>
    </row>
    <row r="105" spans="1:27" ht="15.75" customHeight="1">
      <c r="A105" s="352"/>
      <c r="B105" s="284">
        <v>90</v>
      </c>
      <c r="C105" s="246" t="s">
        <v>3348</v>
      </c>
      <c r="D105" s="464" t="s">
        <v>151</v>
      </c>
      <c r="E105" s="294" t="s">
        <v>232</v>
      </c>
      <c r="F105" s="606"/>
      <c r="G105" s="352"/>
      <c r="H105" s="352"/>
      <c r="I105" s="352"/>
      <c r="J105" s="352"/>
      <c r="K105" s="352"/>
      <c r="L105" s="352"/>
      <c r="M105" s="352"/>
      <c r="N105" s="352"/>
      <c r="O105" s="352"/>
      <c r="P105" s="352"/>
      <c r="Q105" s="352"/>
      <c r="R105" s="352"/>
      <c r="S105" s="352"/>
      <c r="T105" s="352"/>
      <c r="U105" s="352"/>
      <c r="V105" s="352"/>
      <c r="W105" s="352"/>
      <c r="X105" s="352"/>
      <c r="Y105" s="352"/>
      <c r="Z105" s="352"/>
      <c r="AA105" s="349"/>
    </row>
    <row r="106" spans="1:27" ht="15.75" customHeight="1">
      <c r="A106" s="352"/>
      <c r="B106" s="284">
        <v>91</v>
      </c>
      <c r="C106" s="246" t="s">
        <v>3349</v>
      </c>
      <c r="D106" s="464" t="s">
        <v>151</v>
      </c>
      <c r="E106" s="294" t="s">
        <v>215</v>
      </c>
      <c r="F106" s="606"/>
      <c r="G106" s="352"/>
      <c r="H106" s="352"/>
      <c r="I106" s="352"/>
      <c r="J106" s="352"/>
      <c r="K106" s="352"/>
      <c r="L106" s="352"/>
      <c r="M106" s="352"/>
      <c r="N106" s="352"/>
      <c r="O106" s="352"/>
      <c r="P106" s="352"/>
      <c r="Q106" s="352"/>
      <c r="R106" s="352"/>
      <c r="S106" s="352"/>
      <c r="T106" s="352"/>
      <c r="U106" s="352"/>
      <c r="V106" s="352"/>
      <c r="W106" s="352"/>
      <c r="X106" s="352"/>
      <c r="Y106" s="352"/>
      <c r="Z106" s="352"/>
      <c r="AA106" s="349"/>
    </row>
    <row r="107" spans="1:27" ht="15.75" customHeight="1">
      <c r="A107" s="352"/>
      <c r="B107" s="284">
        <v>92</v>
      </c>
      <c r="C107" s="246" t="s">
        <v>3350</v>
      </c>
      <c r="D107" s="464" t="s">
        <v>151</v>
      </c>
      <c r="E107" s="294" t="s">
        <v>215</v>
      </c>
      <c r="F107" s="606"/>
      <c r="G107" s="352"/>
      <c r="H107" s="352"/>
      <c r="I107" s="352"/>
      <c r="J107" s="352"/>
      <c r="K107" s="352"/>
      <c r="L107" s="352"/>
      <c r="M107" s="352"/>
      <c r="N107" s="352"/>
      <c r="O107" s="352"/>
      <c r="P107" s="352"/>
      <c r="Q107" s="352"/>
      <c r="R107" s="352"/>
      <c r="S107" s="352"/>
      <c r="T107" s="352"/>
      <c r="U107" s="352"/>
      <c r="V107" s="352"/>
      <c r="W107" s="352"/>
      <c r="X107" s="352"/>
      <c r="Y107" s="352"/>
      <c r="Z107" s="352"/>
      <c r="AA107" s="349"/>
    </row>
    <row r="108" spans="1:27" ht="15.75" customHeight="1">
      <c r="A108" s="352"/>
      <c r="B108" s="286" t="s">
        <v>2812</v>
      </c>
      <c r="C108" s="392" t="s">
        <v>4115</v>
      </c>
      <c r="D108" s="464"/>
      <c r="E108" s="294"/>
      <c r="F108" s="606"/>
      <c r="G108" s="352"/>
      <c r="H108" s="352"/>
      <c r="I108" s="352"/>
      <c r="J108" s="352"/>
      <c r="K108" s="352"/>
      <c r="L108" s="352"/>
      <c r="M108" s="352"/>
      <c r="N108" s="352"/>
      <c r="O108" s="352"/>
      <c r="P108" s="352"/>
      <c r="Q108" s="352"/>
      <c r="R108" s="352"/>
      <c r="S108" s="352"/>
      <c r="T108" s="352"/>
      <c r="U108" s="352"/>
      <c r="V108" s="352"/>
      <c r="W108" s="352"/>
      <c r="X108" s="352"/>
      <c r="Y108" s="352"/>
      <c r="Z108" s="352"/>
      <c r="AA108" s="349"/>
    </row>
    <row r="109" spans="1:27" ht="18.75">
      <c r="A109" s="352"/>
      <c r="B109" s="286" t="s">
        <v>3143</v>
      </c>
      <c r="C109" s="392" t="s">
        <v>2542</v>
      </c>
      <c r="D109" s="464"/>
      <c r="E109" s="294"/>
      <c r="F109" s="606"/>
      <c r="G109" s="352"/>
      <c r="H109" s="352"/>
      <c r="I109" s="352"/>
      <c r="J109" s="352"/>
      <c r="K109" s="352"/>
      <c r="L109" s="352"/>
      <c r="M109" s="352"/>
      <c r="N109" s="352"/>
      <c r="O109" s="352"/>
      <c r="P109" s="352"/>
      <c r="Q109" s="352"/>
      <c r="R109" s="352"/>
      <c r="S109" s="352"/>
      <c r="T109" s="352"/>
      <c r="U109" s="352"/>
      <c r="V109" s="352"/>
      <c r="W109" s="352"/>
      <c r="X109" s="352"/>
      <c r="Y109" s="352"/>
      <c r="Z109" s="352"/>
      <c r="AA109" s="349"/>
    </row>
    <row r="110" spans="1:27" ht="15.75" customHeight="1">
      <c r="A110" s="352"/>
      <c r="B110" s="284">
        <v>93</v>
      </c>
      <c r="C110" s="246" t="s">
        <v>3352</v>
      </c>
      <c r="D110" s="464" t="s">
        <v>151</v>
      </c>
      <c r="E110" s="294" t="s">
        <v>215</v>
      </c>
      <c r="F110" s="606"/>
      <c r="G110" s="352"/>
      <c r="H110" s="352"/>
      <c r="I110" s="352"/>
      <c r="J110" s="352"/>
      <c r="K110" s="352"/>
      <c r="L110" s="352"/>
      <c r="M110" s="352"/>
      <c r="N110" s="352"/>
      <c r="O110" s="352"/>
      <c r="P110" s="352"/>
      <c r="Q110" s="352"/>
      <c r="R110" s="352"/>
      <c r="S110" s="352"/>
      <c r="T110" s="352"/>
      <c r="U110" s="352"/>
      <c r="V110" s="352"/>
      <c r="W110" s="352"/>
      <c r="X110" s="352"/>
      <c r="Y110" s="352"/>
      <c r="Z110" s="352"/>
      <c r="AA110" s="349"/>
    </row>
    <row r="111" spans="1:27" ht="15.75" customHeight="1">
      <c r="A111" s="352"/>
      <c r="B111" s="284">
        <v>94</v>
      </c>
      <c r="C111" s="246" t="s">
        <v>3354</v>
      </c>
      <c r="D111" s="464" t="s">
        <v>151</v>
      </c>
      <c r="E111" s="294" t="s">
        <v>215</v>
      </c>
      <c r="F111" s="606"/>
      <c r="G111" s="352"/>
      <c r="H111" s="352"/>
      <c r="I111" s="352"/>
      <c r="J111" s="352"/>
      <c r="K111" s="352"/>
      <c r="L111" s="352"/>
      <c r="M111" s="352"/>
      <c r="N111" s="352"/>
      <c r="O111" s="352"/>
      <c r="P111" s="352"/>
      <c r="Q111" s="352"/>
      <c r="R111" s="352"/>
      <c r="S111" s="352"/>
      <c r="T111" s="352"/>
      <c r="U111" s="352"/>
      <c r="V111" s="352"/>
      <c r="W111" s="352"/>
      <c r="X111" s="352"/>
      <c r="Y111" s="352"/>
      <c r="Z111" s="352"/>
      <c r="AA111" s="349"/>
    </row>
    <row r="112" spans="1:27" ht="15.75" customHeight="1">
      <c r="A112" s="352"/>
      <c r="B112" s="284">
        <v>95</v>
      </c>
      <c r="C112" s="246" t="s">
        <v>3365</v>
      </c>
      <c r="D112" s="464" t="s">
        <v>148</v>
      </c>
      <c r="E112" s="294" t="s">
        <v>215</v>
      </c>
      <c r="F112" s="606"/>
      <c r="G112" s="352"/>
      <c r="H112" s="352"/>
      <c r="I112" s="352"/>
      <c r="J112" s="352"/>
      <c r="K112" s="352"/>
      <c r="L112" s="352"/>
      <c r="M112" s="352"/>
      <c r="N112" s="352"/>
      <c r="O112" s="352"/>
      <c r="P112" s="352"/>
      <c r="Q112" s="352"/>
      <c r="R112" s="352"/>
      <c r="S112" s="352"/>
      <c r="T112" s="352"/>
      <c r="U112" s="352"/>
      <c r="V112" s="352"/>
      <c r="W112" s="352"/>
      <c r="X112" s="352"/>
      <c r="Y112" s="352"/>
      <c r="Z112" s="352"/>
      <c r="AA112" s="349"/>
    </row>
    <row r="113" spans="1:27" ht="15.75" customHeight="1">
      <c r="A113" s="352"/>
      <c r="B113" s="284">
        <v>96</v>
      </c>
      <c r="C113" s="246" t="s">
        <v>3375</v>
      </c>
      <c r="D113" s="464" t="s">
        <v>151</v>
      </c>
      <c r="E113" s="294" t="s">
        <v>215</v>
      </c>
      <c r="F113" s="606"/>
      <c r="G113" s="352"/>
      <c r="H113" s="352"/>
      <c r="I113" s="352"/>
      <c r="J113" s="352"/>
      <c r="K113" s="352"/>
      <c r="L113" s="352"/>
      <c r="M113" s="352"/>
      <c r="N113" s="352"/>
      <c r="O113" s="352"/>
      <c r="P113" s="352"/>
      <c r="Q113" s="352"/>
      <c r="R113" s="352"/>
      <c r="S113" s="352"/>
      <c r="T113" s="352"/>
      <c r="U113" s="352"/>
      <c r="V113" s="352"/>
      <c r="W113" s="352"/>
      <c r="X113" s="352"/>
      <c r="Y113" s="352"/>
      <c r="Z113" s="352"/>
      <c r="AA113" s="349"/>
    </row>
    <row r="114" spans="1:27" ht="15.75" customHeight="1">
      <c r="A114" s="352"/>
      <c r="B114" s="284">
        <v>97</v>
      </c>
      <c r="C114" s="246" t="s">
        <v>3376</v>
      </c>
      <c r="D114" s="464" t="s">
        <v>151</v>
      </c>
      <c r="E114" s="294" t="s">
        <v>215</v>
      </c>
      <c r="F114" s="606"/>
      <c r="G114" s="352"/>
      <c r="H114" s="352"/>
      <c r="I114" s="352"/>
      <c r="J114" s="352"/>
      <c r="K114" s="352"/>
      <c r="L114" s="352"/>
      <c r="M114" s="352"/>
      <c r="N114" s="352"/>
      <c r="O114" s="352"/>
      <c r="P114" s="352"/>
      <c r="Q114" s="352"/>
      <c r="R114" s="352"/>
      <c r="S114" s="352"/>
      <c r="T114" s="352"/>
      <c r="U114" s="352"/>
      <c r="V114" s="352"/>
      <c r="W114" s="352"/>
      <c r="X114" s="352"/>
      <c r="Y114" s="352"/>
      <c r="Z114" s="352"/>
      <c r="AA114" s="349"/>
    </row>
    <row r="115" spans="1:27" ht="15.75" customHeight="1">
      <c r="A115" s="352"/>
      <c r="B115" s="284">
        <v>98</v>
      </c>
      <c r="C115" s="246" t="s">
        <v>3724</v>
      </c>
      <c r="D115" s="464" t="s">
        <v>151</v>
      </c>
      <c r="E115" s="294" t="s">
        <v>215</v>
      </c>
      <c r="F115" s="606"/>
      <c r="G115" s="352"/>
      <c r="H115" s="352"/>
      <c r="I115" s="352"/>
      <c r="J115" s="352"/>
      <c r="K115" s="352"/>
      <c r="L115" s="352"/>
      <c r="M115" s="352"/>
      <c r="N115" s="352"/>
      <c r="O115" s="352"/>
      <c r="P115" s="352"/>
      <c r="Q115" s="352"/>
      <c r="R115" s="352"/>
      <c r="S115" s="352"/>
      <c r="T115" s="352"/>
      <c r="U115" s="352"/>
      <c r="V115" s="352"/>
      <c r="W115" s="352"/>
      <c r="X115" s="352"/>
      <c r="Y115" s="352"/>
      <c r="Z115" s="352"/>
      <c r="AA115" s="349"/>
    </row>
    <row r="116" spans="1:27" ht="15.75" customHeight="1">
      <c r="A116" s="352"/>
      <c r="B116" s="284">
        <v>99</v>
      </c>
      <c r="C116" s="246" t="s">
        <v>3378</v>
      </c>
      <c r="D116" s="464" t="s">
        <v>151</v>
      </c>
      <c r="E116" s="294" t="s">
        <v>215</v>
      </c>
      <c r="F116" s="606"/>
      <c r="G116" s="352"/>
      <c r="H116" s="352"/>
      <c r="I116" s="352"/>
      <c r="J116" s="352"/>
      <c r="K116" s="352"/>
      <c r="L116" s="352"/>
      <c r="M116" s="352"/>
      <c r="N116" s="352"/>
      <c r="O116" s="352"/>
      <c r="P116" s="352"/>
      <c r="Q116" s="352"/>
      <c r="R116" s="352"/>
      <c r="S116" s="352"/>
      <c r="T116" s="352"/>
      <c r="U116" s="352"/>
      <c r="V116" s="352"/>
      <c r="W116" s="352"/>
      <c r="X116" s="352"/>
      <c r="Y116" s="352"/>
      <c r="Z116" s="352"/>
      <c r="AA116" s="349"/>
    </row>
    <row r="117" spans="1:27" ht="15.75" customHeight="1">
      <c r="A117" s="352"/>
      <c r="B117" s="284">
        <v>100</v>
      </c>
      <c r="C117" s="246" t="s">
        <v>3379</v>
      </c>
      <c r="D117" s="464" t="s">
        <v>151</v>
      </c>
      <c r="E117" s="294" t="s">
        <v>215</v>
      </c>
      <c r="F117" s="606"/>
      <c r="G117" s="352"/>
      <c r="H117" s="352"/>
      <c r="I117" s="352"/>
      <c r="J117" s="352"/>
      <c r="K117" s="352"/>
      <c r="L117" s="352"/>
      <c r="M117" s="352"/>
      <c r="N117" s="352"/>
      <c r="O117" s="352"/>
      <c r="P117" s="352"/>
      <c r="Q117" s="352"/>
      <c r="R117" s="352"/>
      <c r="S117" s="352"/>
      <c r="T117" s="352"/>
      <c r="U117" s="352"/>
      <c r="V117" s="352"/>
      <c r="W117" s="352"/>
      <c r="X117" s="352"/>
      <c r="Y117" s="352"/>
      <c r="Z117" s="352"/>
      <c r="AA117" s="349"/>
    </row>
    <row r="118" spans="1:27" ht="15.75" customHeight="1">
      <c r="A118" s="352"/>
      <c r="B118" s="284">
        <v>101</v>
      </c>
      <c r="C118" s="246" t="s">
        <v>3733</v>
      </c>
      <c r="D118" s="464" t="s">
        <v>151</v>
      </c>
      <c r="E118" s="294" t="s">
        <v>215</v>
      </c>
      <c r="F118" s="606"/>
      <c r="G118" s="352"/>
      <c r="H118" s="352"/>
      <c r="I118" s="352"/>
      <c r="J118" s="352"/>
      <c r="K118" s="352"/>
      <c r="L118" s="352"/>
      <c r="M118" s="352"/>
      <c r="N118" s="352"/>
      <c r="O118" s="352"/>
      <c r="P118" s="352"/>
      <c r="Q118" s="352"/>
      <c r="R118" s="352"/>
      <c r="S118" s="352"/>
      <c r="T118" s="352"/>
      <c r="U118" s="352"/>
      <c r="V118" s="352"/>
      <c r="W118" s="352"/>
      <c r="X118" s="352"/>
      <c r="Y118" s="352"/>
      <c r="Z118" s="352"/>
      <c r="AA118" s="349"/>
    </row>
    <row r="119" spans="1:27" ht="15.75" customHeight="1">
      <c r="A119" s="352"/>
      <c r="B119" s="284">
        <v>102</v>
      </c>
      <c r="C119" s="246" t="s">
        <v>3381</v>
      </c>
      <c r="D119" s="464" t="s">
        <v>151</v>
      </c>
      <c r="E119" s="294" t="s">
        <v>215</v>
      </c>
      <c r="F119" s="606"/>
      <c r="G119" s="352"/>
      <c r="H119" s="352"/>
      <c r="I119" s="352"/>
      <c r="J119" s="352"/>
      <c r="K119" s="352"/>
      <c r="L119" s="352"/>
      <c r="M119" s="352"/>
      <c r="N119" s="352"/>
      <c r="O119" s="352"/>
      <c r="P119" s="352"/>
      <c r="Q119" s="352"/>
      <c r="R119" s="352"/>
      <c r="S119" s="352"/>
      <c r="T119" s="352"/>
      <c r="U119" s="352"/>
      <c r="V119" s="352"/>
      <c r="W119" s="352"/>
      <c r="X119" s="352"/>
      <c r="Y119" s="352"/>
      <c r="Z119" s="352"/>
      <c r="AA119" s="349"/>
    </row>
    <row r="120" spans="1:27" ht="15.75" customHeight="1">
      <c r="A120" s="352"/>
      <c r="B120" s="284">
        <v>103</v>
      </c>
      <c r="C120" s="246" t="s">
        <v>3382</v>
      </c>
      <c r="D120" s="464" t="s">
        <v>151</v>
      </c>
      <c r="E120" s="294" t="s">
        <v>215</v>
      </c>
      <c r="F120" s="606"/>
      <c r="G120" s="352"/>
      <c r="H120" s="352"/>
      <c r="I120" s="352"/>
      <c r="J120" s="352"/>
      <c r="K120" s="352"/>
      <c r="L120" s="352"/>
      <c r="M120" s="352"/>
      <c r="N120" s="352"/>
      <c r="O120" s="352"/>
      <c r="P120" s="352"/>
      <c r="Q120" s="352"/>
      <c r="R120" s="352"/>
      <c r="S120" s="352"/>
      <c r="T120" s="352"/>
      <c r="U120" s="352"/>
      <c r="V120" s="352"/>
      <c r="W120" s="352"/>
      <c r="X120" s="352"/>
      <c r="Y120" s="352"/>
      <c r="Z120" s="352"/>
      <c r="AA120" s="349"/>
    </row>
    <row r="121" spans="1:27" ht="15.75" customHeight="1">
      <c r="A121" s="352"/>
      <c r="B121" s="286" t="s">
        <v>3144</v>
      </c>
      <c r="C121" s="392" t="s">
        <v>2543</v>
      </c>
      <c r="D121" s="464"/>
      <c r="E121" s="294"/>
      <c r="F121" s="606"/>
      <c r="G121" s="352"/>
      <c r="H121" s="352"/>
      <c r="I121" s="352"/>
      <c r="J121" s="352"/>
      <c r="K121" s="352"/>
      <c r="L121" s="352"/>
      <c r="M121" s="352"/>
      <c r="N121" s="352"/>
      <c r="O121" s="352"/>
      <c r="P121" s="352"/>
      <c r="Q121" s="352"/>
      <c r="R121" s="352"/>
      <c r="S121" s="352"/>
      <c r="T121" s="352"/>
      <c r="U121" s="352"/>
      <c r="V121" s="352"/>
      <c r="W121" s="352"/>
      <c r="X121" s="352"/>
      <c r="Y121" s="352"/>
      <c r="Z121" s="352"/>
      <c r="AA121" s="349"/>
    </row>
    <row r="122" spans="1:27" ht="15.75" customHeight="1">
      <c r="A122" s="352"/>
      <c r="B122" s="284">
        <v>104</v>
      </c>
      <c r="C122" s="246" t="s">
        <v>3384</v>
      </c>
      <c r="D122" s="464" t="s">
        <v>151</v>
      </c>
      <c r="E122" s="294" t="s">
        <v>215</v>
      </c>
      <c r="F122" s="606"/>
      <c r="G122" s="352"/>
      <c r="H122" s="352"/>
      <c r="I122" s="352"/>
      <c r="J122" s="352"/>
      <c r="K122" s="352"/>
      <c r="L122" s="352"/>
      <c r="M122" s="352"/>
      <c r="N122" s="352"/>
      <c r="O122" s="352"/>
      <c r="P122" s="352"/>
      <c r="Q122" s="352"/>
      <c r="R122" s="352"/>
      <c r="S122" s="352"/>
      <c r="T122" s="352"/>
      <c r="U122" s="352"/>
      <c r="V122" s="352"/>
      <c r="W122" s="352"/>
      <c r="X122" s="352"/>
      <c r="Y122" s="352"/>
      <c r="Z122" s="352"/>
      <c r="AA122" s="349"/>
    </row>
    <row r="123" spans="1:27" ht="15.75" customHeight="1">
      <c r="A123" s="352"/>
      <c r="B123" s="284">
        <v>105</v>
      </c>
      <c r="C123" s="246" t="s">
        <v>3385</v>
      </c>
      <c r="D123" s="464" t="s">
        <v>151</v>
      </c>
      <c r="E123" s="294" t="s">
        <v>215</v>
      </c>
      <c r="F123" s="606"/>
      <c r="G123" s="352"/>
      <c r="H123" s="352"/>
      <c r="I123" s="352"/>
      <c r="J123" s="352"/>
      <c r="K123" s="352"/>
      <c r="L123" s="352"/>
      <c r="M123" s="352"/>
      <c r="N123" s="352"/>
      <c r="O123" s="352"/>
      <c r="P123" s="352"/>
      <c r="Q123" s="352"/>
      <c r="R123" s="352"/>
      <c r="S123" s="352"/>
      <c r="T123" s="352"/>
      <c r="U123" s="352"/>
      <c r="V123" s="352"/>
      <c r="W123" s="352"/>
      <c r="X123" s="352"/>
      <c r="Y123" s="352"/>
      <c r="Z123" s="352"/>
      <c r="AA123" s="349"/>
    </row>
    <row r="124" spans="1:27" ht="15.75" customHeight="1">
      <c r="A124" s="352"/>
      <c r="B124" s="284">
        <v>106</v>
      </c>
      <c r="C124" s="246" t="s">
        <v>3758</v>
      </c>
      <c r="D124" s="464" t="s">
        <v>148</v>
      </c>
      <c r="E124" s="294" t="s">
        <v>215</v>
      </c>
      <c r="F124" s="606"/>
      <c r="G124" s="352"/>
      <c r="H124" s="352"/>
      <c r="I124" s="352"/>
      <c r="J124" s="352"/>
      <c r="K124" s="352"/>
      <c r="L124" s="352"/>
      <c r="M124" s="352"/>
      <c r="N124" s="352"/>
      <c r="O124" s="352"/>
      <c r="P124" s="352"/>
      <c r="Q124" s="352"/>
      <c r="R124" s="352"/>
      <c r="S124" s="352"/>
      <c r="T124" s="352"/>
      <c r="U124" s="352"/>
      <c r="V124" s="352"/>
      <c r="W124" s="352"/>
      <c r="X124" s="352"/>
      <c r="Y124" s="352"/>
      <c r="Z124" s="352"/>
      <c r="AA124" s="349"/>
    </row>
    <row r="125" spans="1:27" ht="15.75" customHeight="1">
      <c r="A125" s="352"/>
      <c r="B125" s="284">
        <v>107</v>
      </c>
      <c r="C125" s="246" t="s">
        <v>3386</v>
      </c>
      <c r="D125" s="464" t="s">
        <v>151</v>
      </c>
      <c r="E125" s="294" t="s">
        <v>215</v>
      </c>
      <c r="F125" s="606"/>
      <c r="G125" s="352"/>
      <c r="H125" s="352"/>
      <c r="I125" s="352"/>
      <c r="J125" s="352"/>
      <c r="K125" s="352"/>
      <c r="L125" s="352"/>
      <c r="M125" s="352"/>
      <c r="N125" s="352"/>
      <c r="O125" s="352"/>
      <c r="P125" s="352"/>
      <c r="Q125" s="352"/>
      <c r="R125" s="352"/>
      <c r="S125" s="352"/>
      <c r="T125" s="352"/>
      <c r="U125" s="352"/>
      <c r="V125" s="352"/>
      <c r="W125" s="352"/>
      <c r="X125" s="352"/>
      <c r="Y125" s="352"/>
      <c r="Z125" s="352"/>
      <c r="AA125" s="349"/>
    </row>
    <row r="126" spans="1:27" ht="15.75" customHeight="1">
      <c r="A126" s="352"/>
      <c r="B126" s="284">
        <v>108</v>
      </c>
      <c r="C126" s="246" t="s">
        <v>3387</v>
      </c>
      <c r="D126" s="464" t="s">
        <v>151</v>
      </c>
      <c r="E126" s="294" t="s">
        <v>215</v>
      </c>
      <c r="F126" s="606"/>
      <c r="G126" s="352"/>
      <c r="H126" s="352"/>
      <c r="I126" s="352"/>
      <c r="J126" s="352"/>
      <c r="K126" s="352"/>
      <c r="L126" s="352"/>
      <c r="M126" s="352"/>
      <c r="N126" s="352"/>
      <c r="O126" s="352"/>
      <c r="P126" s="352"/>
      <c r="Q126" s="352"/>
      <c r="R126" s="352"/>
      <c r="S126" s="352"/>
      <c r="T126" s="352"/>
      <c r="U126" s="352"/>
      <c r="V126" s="352"/>
      <c r="W126" s="352"/>
      <c r="X126" s="352"/>
      <c r="Y126" s="352"/>
      <c r="Z126" s="352"/>
      <c r="AA126" s="349"/>
    </row>
    <row r="127" spans="1:27" ht="15.75" customHeight="1">
      <c r="A127" s="352"/>
      <c r="B127" s="284">
        <v>109</v>
      </c>
      <c r="C127" s="246" t="s">
        <v>3772</v>
      </c>
      <c r="D127" s="464" t="s">
        <v>151</v>
      </c>
      <c r="E127" s="294" t="s">
        <v>215</v>
      </c>
      <c r="F127" s="606"/>
      <c r="G127" s="352"/>
      <c r="H127" s="352"/>
      <c r="I127" s="352"/>
      <c r="J127" s="352"/>
      <c r="K127" s="352"/>
      <c r="L127" s="352"/>
      <c r="M127" s="352"/>
      <c r="N127" s="352"/>
      <c r="O127" s="352"/>
      <c r="P127" s="352"/>
      <c r="Q127" s="352"/>
      <c r="R127" s="352"/>
      <c r="S127" s="352"/>
      <c r="T127" s="352"/>
      <c r="U127" s="352"/>
      <c r="V127" s="352"/>
      <c r="W127" s="352"/>
      <c r="X127" s="352"/>
      <c r="Y127" s="352"/>
      <c r="Z127" s="352"/>
      <c r="AA127" s="349"/>
    </row>
    <row r="128" spans="1:27" ht="15.75" customHeight="1">
      <c r="A128" s="352"/>
      <c r="B128" s="284">
        <v>110</v>
      </c>
      <c r="C128" s="246" t="s">
        <v>3389</v>
      </c>
      <c r="D128" s="464" t="s">
        <v>151</v>
      </c>
      <c r="E128" s="294" t="s">
        <v>215</v>
      </c>
      <c r="F128" s="606"/>
      <c r="G128" s="352"/>
      <c r="H128" s="352"/>
      <c r="I128" s="352"/>
      <c r="J128" s="352"/>
      <c r="K128" s="352"/>
      <c r="L128" s="352"/>
      <c r="M128" s="352"/>
      <c r="N128" s="352"/>
      <c r="O128" s="352"/>
      <c r="P128" s="352"/>
      <c r="Q128" s="352"/>
      <c r="R128" s="352"/>
      <c r="S128" s="352"/>
      <c r="T128" s="352"/>
      <c r="U128" s="352"/>
      <c r="V128" s="352"/>
      <c r="W128" s="352"/>
      <c r="X128" s="352"/>
      <c r="Y128" s="352"/>
      <c r="Z128" s="352"/>
      <c r="AA128" s="349"/>
    </row>
    <row r="129" spans="1:27" ht="15.75" customHeight="1">
      <c r="A129" s="352"/>
      <c r="B129" s="284">
        <v>111</v>
      </c>
      <c r="C129" s="246" t="s">
        <v>3390</v>
      </c>
      <c r="D129" s="464" t="s">
        <v>151</v>
      </c>
      <c r="E129" s="294" t="s">
        <v>215</v>
      </c>
      <c r="F129" s="606"/>
      <c r="G129" s="352"/>
      <c r="H129" s="352"/>
      <c r="I129" s="352"/>
      <c r="J129" s="352"/>
      <c r="K129" s="352"/>
      <c r="L129" s="352"/>
      <c r="M129" s="352"/>
      <c r="N129" s="352"/>
      <c r="O129" s="352"/>
      <c r="P129" s="352"/>
      <c r="Q129" s="352"/>
      <c r="R129" s="352"/>
      <c r="S129" s="352"/>
      <c r="T129" s="352"/>
      <c r="U129" s="352"/>
      <c r="V129" s="352"/>
      <c r="W129" s="352"/>
      <c r="X129" s="352"/>
      <c r="Y129" s="352"/>
      <c r="Z129" s="352"/>
      <c r="AA129" s="349"/>
    </row>
    <row r="130" spans="1:27" ht="15.75" customHeight="1">
      <c r="A130" s="352"/>
      <c r="B130" s="284">
        <v>112</v>
      </c>
      <c r="C130" s="246" t="s">
        <v>3773</v>
      </c>
      <c r="D130" s="464" t="s">
        <v>151</v>
      </c>
      <c r="E130" s="294" t="s">
        <v>215</v>
      </c>
      <c r="F130" s="606"/>
      <c r="G130" s="352"/>
      <c r="H130" s="352"/>
      <c r="I130" s="352"/>
      <c r="J130" s="352"/>
      <c r="K130" s="352"/>
      <c r="L130" s="352"/>
      <c r="M130" s="352"/>
      <c r="N130" s="352"/>
      <c r="O130" s="352"/>
      <c r="P130" s="352"/>
      <c r="Q130" s="352"/>
      <c r="R130" s="352"/>
      <c r="S130" s="352"/>
      <c r="T130" s="352"/>
      <c r="U130" s="352"/>
      <c r="V130" s="352"/>
      <c r="W130" s="352"/>
      <c r="X130" s="352"/>
      <c r="Y130" s="352"/>
      <c r="Z130" s="352"/>
      <c r="AA130" s="349"/>
    </row>
    <row r="131" spans="1:27" ht="15.75" customHeight="1">
      <c r="A131" s="352"/>
      <c r="B131" s="284">
        <v>113</v>
      </c>
      <c r="C131" s="246" t="s">
        <v>3392</v>
      </c>
      <c r="D131" s="464" t="s">
        <v>151</v>
      </c>
      <c r="E131" s="294" t="s">
        <v>215</v>
      </c>
      <c r="F131" s="606"/>
      <c r="G131" s="352"/>
      <c r="H131" s="352"/>
      <c r="I131" s="352"/>
      <c r="J131" s="352"/>
      <c r="K131" s="352"/>
      <c r="L131" s="352"/>
      <c r="M131" s="352"/>
      <c r="N131" s="352"/>
      <c r="O131" s="352"/>
      <c r="P131" s="352"/>
      <c r="Q131" s="352"/>
      <c r="R131" s="352"/>
      <c r="S131" s="352"/>
      <c r="T131" s="352"/>
      <c r="U131" s="352"/>
      <c r="V131" s="352"/>
      <c r="W131" s="352"/>
      <c r="X131" s="352"/>
      <c r="Y131" s="352"/>
      <c r="Z131" s="352"/>
      <c r="AA131" s="349"/>
    </row>
    <row r="132" spans="1:27" ht="15.75" customHeight="1">
      <c r="A132" s="352"/>
      <c r="B132" s="284">
        <v>114</v>
      </c>
      <c r="C132" s="246" t="s">
        <v>3393</v>
      </c>
      <c r="D132" s="464" t="s">
        <v>151</v>
      </c>
      <c r="E132" s="294" t="s">
        <v>215</v>
      </c>
      <c r="F132" s="606"/>
      <c r="G132" s="352"/>
      <c r="H132" s="352"/>
      <c r="I132" s="352"/>
      <c r="J132" s="352"/>
      <c r="K132" s="352"/>
      <c r="L132" s="352"/>
      <c r="M132" s="352"/>
      <c r="N132" s="352"/>
      <c r="O132" s="352"/>
      <c r="P132" s="352"/>
      <c r="Q132" s="352"/>
      <c r="R132" s="352"/>
      <c r="S132" s="352"/>
      <c r="T132" s="352"/>
      <c r="U132" s="352"/>
      <c r="V132" s="352"/>
      <c r="W132" s="352"/>
      <c r="X132" s="352"/>
      <c r="Y132" s="352"/>
      <c r="Z132" s="352"/>
      <c r="AA132" s="349"/>
    </row>
    <row r="133" spans="1:27" ht="15.75" customHeight="1">
      <c r="A133" s="352"/>
      <c r="B133" s="286" t="s">
        <v>2813</v>
      </c>
      <c r="C133" s="392" t="s">
        <v>2864</v>
      </c>
      <c r="D133" s="464"/>
      <c r="E133" s="322"/>
      <c r="F133" s="606"/>
      <c r="G133" s="352"/>
      <c r="H133" s="352"/>
      <c r="I133" s="352"/>
      <c r="J133" s="352"/>
      <c r="K133" s="352"/>
      <c r="L133" s="352"/>
      <c r="M133" s="352"/>
      <c r="N133" s="352"/>
      <c r="O133" s="352"/>
      <c r="P133" s="352"/>
      <c r="Q133" s="352"/>
      <c r="R133" s="352"/>
      <c r="S133" s="352"/>
      <c r="T133" s="352"/>
      <c r="U133" s="352"/>
      <c r="V133" s="352"/>
      <c r="W133" s="352"/>
      <c r="X133" s="352"/>
      <c r="Y133" s="352"/>
      <c r="Z133" s="352"/>
      <c r="AA133" s="349"/>
    </row>
    <row r="134" spans="1:27" ht="15.75" customHeight="1">
      <c r="A134" s="352"/>
      <c r="B134" s="286" t="s">
        <v>3153</v>
      </c>
      <c r="C134" s="392" t="s">
        <v>2879</v>
      </c>
      <c r="D134" s="464"/>
      <c r="E134" s="322"/>
      <c r="F134" s="606"/>
      <c r="G134" s="352"/>
      <c r="H134" s="352"/>
      <c r="I134" s="352"/>
      <c r="J134" s="352"/>
      <c r="K134" s="352"/>
      <c r="L134" s="352"/>
      <c r="M134" s="352"/>
      <c r="N134" s="352"/>
      <c r="O134" s="352"/>
      <c r="P134" s="352"/>
      <c r="Q134" s="352"/>
      <c r="R134" s="352"/>
      <c r="S134" s="352"/>
      <c r="T134" s="352"/>
      <c r="U134" s="352"/>
      <c r="V134" s="352"/>
      <c r="W134" s="352"/>
      <c r="X134" s="352"/>
      <c r="Y134" s="352"/>
      <c r="Z134" s="352"/>
      <c r="AA134" s="349"/>
    </row>
    <row r="135" spans="1:27" ht="15.75" customHeight="1">
      <c r="A135" s="352"/>
      <c r="B135" s="284">
        <v>115</v>
      </c>
      <c r="C135" s="246" t="s">
        <v>2865</v>
      </c>
      <c r="D135" s="464" t="s">
        <v>151</v>
      </c>
      <c r="E135" s="294" t="s">
        <v>215</v>
      </c>
      <c r="F135" s="606"/>
      <c r="G135" s="352"/>
      <c r="H135" s="352"/>
      <c r="I135" s="352"/>
      <c r="J135" s="352"/>
      <c r="K135" s="352"/>
      <c r="L135" s="352"/>
      <c r="M135" s="352"/>
      <c r="N135" s="352"/>
      <c r="O135" s="352"/>
      <c r="P135" s="352"/>
      <c r="Q135" s="352"/>
      <c r="R135" s="352"/>
      <c r="S135" s="352"/>
      <c r="T135" s="352"/>
      <c r="U135" s="352"/>
      <c r="V135" s="352"/>
      <c r="W135" s="352"/>
      <c r="X135" s="352"/>
      <c r="Y135" s="352"/>
      <c r="Z135" s="352"/>
      <c r="AA135" s="349"/>
    </row>
    <row r="136" spans="1:27" ht="15.75" customHeight="1">
      <c r="A136" s="352"/>
      <c r="B136" s="284">
        <v>116</v>
      </c>
      <c r="C136" s="246" t="s">
        <v>2866</v>
      </c>
      <c r="D136" s="464" t="s">
        <v>151</v>
      </c>
      <c r="E136" s="294" t="s">
        <v>215</v>
      </c>
      <c r="F136" s="606"/>
      <c r="G136" s="352"/>
      <c r="H136" s="352"/>
      <c r="I136" s="352"/>
      <c r="J136" s="352"/>
      <c r="K136" s="352"/>
      <c r="L136" s="352"/>
      <c r="M136" s="352"/>
      <c r="N136" s="352"/>
      <c r="O136" s="352"/>
      <c r="P136" s="352"/>
      <c r="Q136" s="352"/>
      <c r="R136" s="352"/>
      <c r="S136" s="352"/>
      <c r="T136" s="352"/>
      <c r="U136" s="352"/>
      <c r="V136" s="352"/>
      <c r="W136" s="352"/>
      <c r="X136" s="352"/>
      <c r="Y136" s="352"/>
      <c r="Z136" s="352"/>
      <c r="AA136" s="349"/>
    </row>
    <row r="137" spans="1:27" ht="15.75" customHeight="1">
      <c r="A137" s="352"/>
      <c r="B137" s="284">
        <v>117</v>
      </c>
      <c r="C137" s="246" t="s">
        <v>2873</v>
      </c>
      <c r="D137" s="464" t="s">
        <v>151</v>
      </c>
      <c r="E137" s="294" t="s">
        <v>215</v>
      </c>
      <c r="F137" s="606"/>
      <c r="G137" s="352"/>
      <c r="H137" s="352"/>
      <c r="I137" s="352"/>
      <c r="J137" s="352"/>
      <c r="K137" s="352"/>
      <c r="L137" s="352"/>
      <c r="M137" s="352"/>
      <c r="N137" s="352"/>
      <c r="O137" s="352"/>
      <c r="P137" s="352"/>
      <c r="Q137" s="352"/>
      <c r="R137" s="352"/>
      <c r="S137" s="352"/>
      <c r="T137" s="352"/>
      <c r="U137" s="352"/>
      <c r="V137" s="352"/>
      <c r="W137" s="352"/>
      <c r="X137" s="352"/>
      <c r="Y137" s="352"/>
      <c r="Z137" s="352"/>
      <c r="AA137" s="349"/>
    </row>
    <row r="138" spans="1:27" ht="15.75" customHeight="1">
      <c r="A138" s="352"/>
      <c r="B138" s="284">
        <v>118</v>
      </c>
      <c r="C138" s="246" t="s">
        <v>2867</v>
      </c>
      <c r="D138" s="464" t="s">
        <v>151</v>
      </c>
      <c r="E138" s="294" t="s">
        <v>215</v>
      </c>
      <c r="F138" s="606"/>
      <c r="G138" s="352"/>
      <c r="H138" s="352"/>
      <c r="I138" s="352"/>
      <c r="J138" s="352"/>
      <c r="K138" s="352"/>
      <c r="L138" s="352"/>
      <c r="M138" s="352"/>
      <c r="N138" s="352"/>
      <c r="O138" s="352"/>
      <c r="P138" s="352"/>
      <c r="Q138" s="352"/>
      <c r="R138" s="352"/>
      <c r="S138" s="352"/>
      <c r="T138" s="352"/>
      <c r="U138" s="352"/>
      <c r="V138" s="352"/>
      <c r="W138" s="352"/>
      <c r="X138" s="352"/>
      <c r="Y138" s="352"/>
      <c r="Z138" s="352"/>
      <c r="AA138" s="349"/>
    </row>
    <row r="139" spans="1:27" ht="15.75" customHeight="1">
      <c r="A139" s="352"/>
      <c r="B139" s="284">
        <v>119</v>
      </c>
      <c r="C139" s="246" t="s">
        <v>2868</v>
      </c>
      <c r="D139" s="464" t="s">
        <v>151</v>
      </c>
      <c r="E139" s="294" t="s">
        <v>215</v>
      </c>
      <c r="F139" s="606"/>
      <c r="G139" s="352"/>
      <c r="H139" s="352"/>
      <c r="I139" s="352"/>
      <c r="J139" s="352"/>
      <c r="K139" s="352"/>
      <c r="L139" s="352"/>
      <c r="M139" s="352"/>
      <c r="N139" s="352"/>
      <c r="O139" s="352"/>
      <c r="P139" s="352"/>
      <c r="Q139" s="352"/>
      <c r="R139" s="352"/>
      <c r="S139" s="352"/>
      <c r="T139" s="352"/>
      <c r="U139" s="352"/>
      <c r="V139" s="352"/>
      <c r="W139" s="352"/>
      <c r="X139" s="352"/>
      <c r="Y139" s="352"/>
      <c r="Z139" s="352"/>
      <c r="AA139" s="349"/>
    </row>
    <row r="140" spans="1:27" ht="15.75" customHeight="1">
      <c r="A140" s="352"/>
      <c r="B140" s="284">
        <v>120</v>
      </c>
      <c r="C140" s="246" t="s">
        <v>2869</v>
      </c>
      <c r="D140" s="464" t="s">
        <v>151</v>
      </c>
      <c r="E140" s="294" t="s">
        <v>215</v>
      </c>
      <c r="F140" s="606"/>
      <c r="G140" s="352"/>
      <c r="H140" s="352"/>
      <c r="I140" s="352"/>
      <c r="J140" s="352"/>
      <c r="K140" s="352"/>
      <c r="L140" s="352"/>
      <c r="M140" s="352"/>
      <c r="N140" s="352"/>
      <c r="O140" s="352"/>
      <c r="P140" s="352"/>
      <c r="Q140" s="352"/>
      <c r="R140" s="352"/>
      <c r="S140" s="352"/>
      <c r="T140" s="352"/>
      <c r="U140" s="352"/>
      <c r="V140" s="352"/>
      <c r="W140" s="352"/>
      <c r="X140" s="352"/>
      <c r="Y140" s="352"/>
      <c r="Z140" s="352"/>
      <c r="AA140" s="349"/>
    </row>
    <row r="141" spans="1:27" ht="15.75" customHeight="1">
      <c r="A141" s="352"/>
      <c r="B141" s="284">
        <v>121</v>
      </c>
      <c r="C141" s="246" t="s">
        <v>2870</v>
      </c>
      <c r="D141" s="464" t="s">
        <v>151</v>
      </c>
      <c r="E141" s="294" t="s">
        <v>215</v>
      </c>
      <c r="F141" s="606"/>
      <c r="G141" s="352"/>
      <c r="H141" s="352"/>
      <c r="I141" s="352"/>
      <c r="J141" s="352"/>
      <c r="K141" s="352"/>
      <c r="L141" s="352"/>
      <c r="M141" s="352"/>
      <c r="N141" s="352"/>
      <c r="O141" s="352"/>
      <c r="P141" s="352"/>
      <c r="Q141" s="352"/>
      <c r="R141" s="352"/>
      <c r="S141" s="352"/>
      <c r="T141" s="352"/>
      <c r="U141" s="352"/>
      <c r="V141" s="352"/>
      <c r="W141" s="352"/>
      <c r="X141" s="352"/>
      <c r="Y141" s="352"/>
      <c r="Z141" s="352"/>
      <c r="AA141" s="349"/>
    </row>
    <row r="142" spans="1:27" ht="15.75" customHeight="1">
      <c r="A142" s="352"/>
      <c r="B142" s="286" t="s">
        <v>3156</v>
      </c>
      <c r="C142" s="392" t="s">
        <v>3132</v>
      </c>
      <c r="D142" s="464"/>
      <c r="E142" s="294"/>
      <c r="F142" s="606"/>
      <c r="G142" s="352"/>
      <c r="H142" s="352"/>
      <c r="I142" s="352"/>
      <c r="J142" s="352"/>
      <c r="K142" s="352"/>
      <c r="L142" s="352"/>
      <c r="M142" s="352"/>
      <c r="N142" s="352"/>
      <c r="O142" s="352"/>
      <c r="P142" s="352"/>
      <c r="Q142" s="352"/>
      <c r="R142" s="352"/>
      <c r="S142" s="352"/>
      <c r="T142" s="352"/>
      <c r="U142" s="352"/>
      <c r="V142" s="352"/>
      <c r="W142" s="352"/>
      <c r="X142" s="352"/>
      <c r="Y142" s="352"/>
      <c r="Z142" s="352"/>
      <c r="AA142" s="349"/>
    </row>
    <row r="143" spans="1:27" ht="15.75" customHeight="1">
      <c r="A143" s="352"/>
      <c r="B143" s="284">
        <v>122</v>
      </c>
      <c r="C143" s="246" t="s">
        <v>2889</v>
      </c>
      <c r="D143" s="464" t="s">
        <v>151</v>
      </c>
      <c r="E143" s="294" t="s">
        <v>215</v>
      </c>
      <c r="F143" s="606"/>
      <c r="G143" s="352"/>
      <c r="H143" s="352"/>
      <c r="I143" s="352"/>
      <c r="J143" s="352"/>
      <c r="K143" s="352"/>
      <c r="L143" s="352"/>
      <c r="M143" s="352"/>
      <c r="N143" s="352"/>
      <c r="O143" s="352"/>
      <c r="P143" s="352"/>
      <c r="Q143" s="352"/>
      <c r="R143" s="352"/>
      <c r="S143" s="352"/>
      <c r="T143" s="352"/>
      <c r="U143" s="352"/>
      <c r="V143" s="352"/>
      <c r="W143" s="352"/>
      <c r="X143" s="352"/>
      <c r="Y143" s="352"/>
      <c r="Z143" s="352"/>
      <c r="AA143" s="349"/>
    </row>
    <row r="144" spans="1:27" ht="15.75" customHeight="1">
      <c r="A144" s="352"/>
      <c r="B144" s="284">
        <v>123</v>
      </c>
      <c r="C144" s="246" t="s">
        <v>4266</v>
      </c>
      <c r="D144" s="464" t="s">
        <v>151</v>
      </c>
      <c r="E144" s="294" t="s">
        <v>215</v>
      </c>
      <c r="F144" s="606"/>
      <c r="G144" s="352"/>
      <c r="H144" s="352"/>
      <c r="I144" s="352"/>
      <c r="J144" s="352"/>
      <c r="K144" s="352"/>
      <c r="L144" s="352"/>
      <c r="M144" s="352"/>
      <c r="N144" s="352"/>
      <c r="O144" s="352"/>
      <c r="P144" s="352"/>
      <c r="Q144" s="352"/>
      <c r="R144" s="352"/>
      <c r="S144" s="352"/>
      <c r="T144" s="352"/>
      <c r="U144" s="352"/>
      <c r="V144" s="352"/>
      <c r="W144" s="352"/>
      <c r="X144" s="352"/>
      <c r="Y144" s="352"/>
      <c r="Z144" s="352"/>
      <c r="AA144" s="349"/>
    </row>
    <row r="145" spans="1:27" ht="15.75" customHeight="1">
      <c r="A145" s="352"/>
      <c r="B145" s="286" t="s">
        <v>3159</v>
      </c>
      <c r="C145" s="392" t="s">
        <v>3133</v>
      </c>
      <c r="D145" s="464"/>
      <c r="E145" s="294"/>
      <c r="F145" s="606"/>
      <c r="G145" s="352"/>
      <c r="H145" s="352"/>
      <c r="I145" s="352"/>
      <c r="J145" s="352"/>
      <c r="K145" s="352"/>
      <c r="L145" s="352"/>
      <c r="M145" s="352"/>
      <c r="N145" s="352"/>
      <c r="O145" s="352"/>
      <c r="P145" s="352"/>
      <c r="Q145" s="352"/>
      <c r="R145" s="352"/>
      <c r="S145" s="352"/>
      <c r="T145" s="352"/>
      <c r="U145" s="352"/>
      <c r="V145" s="352"/>
      <c r="W145" s="352"/>
      <c r="X145" s="352"/>
      <c r="Y145" s="352"/>
      <c r="Z145" s="352"/>
      <c r="AA145" s="349"/>
    </row>
    <row r="146" spans="1:27" ht="15.75" customHeight="1">
      <c r="A146" s="352"/>
      <c r="B146" s="284">
        <v>124</v>
      </c>
      <c r="C146" s="246" t="s">
        <v>2893</v>
      </c>
      <c r="D146" s="464" t="s">
        <v>151</v>
      </c>
      <c r="E146" s="294" t="s">
        <v>215</v>
      </c>
      <c r="F146" s="606"/>
      <c r="G146" s="352"/>
      <c r="H146" s="352"/>
      <c r="I146" s="352"/>
      <c r="J146" s="352"/>
      <c r="K146" s="352"/>
      <c r="L146" s="352"/>
      <c r="M146" s="352"/>
      <c r="N146" s="352"/>
      <c r="O146" s="352"/>
      <c r="P146" s="352"/>
      <c r="Q146" s="352"/>
      <c r="R146" s="352"/>
      <c r="S146" s="352"/>
      <c r="T146" s="352"/>
      <c r="U146" s="352"/>
      <c r="V146" s="352"/>
      <c r="W146" s="352"/>
      <c r="X146" s="352"/>
      <c r="Y146" s="352"/>
      <c r="Z146" s="352"/>
      <c r="AA146" s="349"/>
    </row>
    <row r="147" spans="1:27" ht="15.75" customHeight="1">
      <c r="A147" s="352"/>
      <c r="B147" s="284">
        <v>125</v>
      </c>
      <c r="C147" s="246" t="s">
        <v>2896</v>
      </c>
      <c r="D147" s="464" t="s">
        <v>151</v>
      </c>
      <c r="E147" s="294" t="s">
        <v>215</v>
      </c>
      <c r="F147" s="606"/>
      <c r="G147" s="352"/>
      <c r="H147" s="352"/>
      <c r="I147" s="352"/>
      <c r="J147" s="352"/>
      <c r="K147" s="352"/>
      <c r="L147" s="352"/>
      <c r="M147" s="352"/>
      <c r="N147" s="352"/>
      <c r="O147" s="352"/>
      <c r="P147" s="352"/>
      <c r="Q147" s="352"/>
      <c r="R147" s="352"/>
      <c r="S147" s="352"/>
      <c r="T147" s="352"/>
      <c r="U147" s="352"/>
      <c r="V147" s="352"/>
      <c r="W147" s="352"/>
      <c r="X147" s="352"/>
      <c r="Y147" s="352"/>
      <c r="Z147" s="352"/>
      <c r="AA147" s="349"/>
    </row>
    <row r="148" spans="1:27" ht="15.75" customHeight="1">
      <c r="A148" s="352"/>
      <c r="B148" s="284">
        <v>126</v>
      </c>
      <c r="C148" s="246" t="s">
        <v>2898</v>
      </c>
      <c r="D148" s="464" t="s">
        <v>151</v>
      </c>
      <c r="E148" s="294" t="s">
        <v>215</v>
      </c>
      <c r="F148" s="606"/>
      <c r="G148" s="352"/>
      <c r="H148" s="352"/>
      <c r="I148" s="352"/>
      <c r="J148" s="352"/>
      <c r="K148" s="352"/>
      <c r="L148" s="352"/>
      <c r="M148" s="352"/>
      <c r="N148" s="352"/>
      <c r="O148" s="352"/>
      <c r="P148" s="352"/>
      <c r="Q148" s="352"/>
      <c r="R148" s="352"/>
      <c r="S148" s="352"/>
      <c r="T148" s="352"/>
      <c r="U148" s="352"/>
      <c r="V148" s="352"/>
      <c r="W148" s="352"/>
      <c r="X148" s="352"/>
      <c r="Y148" s="352"/>
      <c r="Z148" s="352"/>
      <c r="AA148" s="349"/>
    </row>
    <row r="149" spans="1:27" ht="15.75" customHeight="1">
      <c r="A149" s="352"/>
      <c r="B149" s="284">
        <v>127</v>
      </c>
      <c r="C149" s="246" t="s">
        <v>2900</v>
      </c>
      <c r="D149" s="464" t="s">
        <v>151</v>
      </c>
      <c r="E149" s="294" t="s">
        <v>215</v>
      </c>
      <c r="F149" s="606"/>
      <c r="G149" s="352"/>
      <c r="H149" s="352"/>
      <c r="I149" s="352"/>
      <c r="J149" s="352"/>
      <c r="K149" s="352"/>
      <c r="L149" s="352"/>
      <c r="M149" s="352"/>
      <c r="N149" s="352"/>
      <c r="O149" s="352"/>
      <c r="P149" s="352"/>
      <c r="Q149" s="352"/>
      <c r="R149" s="352"/>
      <c r="S149" s="352"/>
      <c r="T149" s="352"/>
      <c r="U149" s="352"/>
      <c r="V149" s="352"/>
      <c r="W149" s="352"/>
      <c r="X149" s="352"/>
      <c r="Y149" s="352"/>
      <c r="Z149" s="352"/>
      <c r="AA149" s="349"/>
    </row>
    <row r="150" spans="1:27" ht="15.75" customHeight="1">
      <c r="A150" s="352"/>
      <c r="B150" s="284">
        <v>128</v>
      </c>
      <c r="C150" s="246" t="s">
        <v>2902</v>
      </c>
      <c r="D150" s="464" t="s">
        <v>151</v>
      </c>
      <c r="E150" s="294" t="s">
        <v>215</v>
      </c>
      <c r="F150" s="606"/>
      <c r="G150" s="352"/>
      <c r="H150" s="352"/>
      <c r="I150" s="352"/>
      <c r="J150" s="352"/>
      <c r="K150" s="352"/>
      <c r="L150" s="352"/>
      <c r="M150" s="352"/>
      <c r="N150" s="352"/>
      <c r="O150" s="352"/>
      <c r="P150" s="352"/>
      <c r="Q150" s="352"/>
      <c r="R150" s="352"/>
      <c r="S150" s="352"/>
      <c r="T150" s="352"/>
      <c r="U150" s="352"/>
      <c r="V150" s="352"/>
      <c r="W150" s="352"/>
      <c r="X150" s="352"/>
      <c r="Y150" s="352"/>
      <c r="Z150" s="352"/>
      <c r="AA150" s="349"/>
    </row>
    <row r="151" spans="1:27" ht="15.75" customHeight="1">
      <c r="A151" s="352"/>
      <c r="B151" s="286" t="s">
        <v>3161</v>
      </c>
      <c r="C151" s="392" t="s">
        <v>3134</v>
      </c>
      <c r="D151" s="464"/>
      <c r="E151" s="294"/>
      <c r="F151" s="606"/>
      <c r="G151" s="352"/>
      <c r="H151" s="352"/>
      <c r="I151" s="352"/>
      <c r="J151" s="352"/>
      <c r="K151" s="352"/>
      <c r="L151" s="352"/>
      <c r="M151" s="352"/>
      <c r="N151" s="352"/>
      <c r="O151" s="352"/>
      <c r="P151" s="352"/>
      <c r="Q151" s="352"/>
      <c r="R151" s="352"/>
      <c r="S151" s="352"/>
      <c r="T151" s="352"/>
      <c r="U151" s="352"/>
      <c r="V151" s="352"/>
      <c r="W151" s="352"/>
      <c r="X151" s="352"/>
      <c r="Y151" s="352"/>
      <c r="Z151" s="352"/>
      <c r="AA151" s="349"/>
    </row>
    <row r="152" spans="1:27" ht="15.75" customHeight="1">
      <c r="A152" s="352"/>
      <c r="B152" s="284">
        <v>129</v>
      </c>
      <c r="C152" s="246" t="s">
        <v>3212</v>
      </c>
      <c r="D152" s="464" t="s">
        <v>151</v>
      </c>
      <c r="E152" s="294" t="s">
        <v>215</v>
      </c>
      <c r="F152" s="606"/>
      <c r="G152" s="352"/>
      <c r="H152" s="352"/>
      <c r="I152" s="352"/>
      <c r="J152" s="352"/>
      <c r="K152" s="352"/>
      <c r="L152" s="352"/>
      <c r="M152" s="352"/>
      <c r="N152" s="352"/>
      <c r="O152" s="352"/>
      <c r="P152" s="352"/>
      <c r="Q152" s="352"/>
      <c r="R152" s="352"/>
      <c r="S152" s="352"/>
      <c r="T152" s="352"/>
      <c r="U152" s="352"/>
      <c r="V152" s="352"/>
      <c r="W152" s="352"/>
      <c r="X152" s="352"/>
      <c r="Y152" s="352"/>
      <c r="Z152" s="352"/>
      <c r="AA152" s="349"/>
    </row>
    <row r="153" spans="1:27" ht="15.75" customHeight="1">
      <c r="A153" s="352"/>
      <c r="B153" s="284">
        <v>130</v>
      </c>
      <c r="C153" s="246" t="s">
        <v>2905</v>
      </c>
      <c r="D153" s="464" t="s">
        <v>151</v>
      </c>
      <c r="E153" s="294" t="s">
        <v>215</v>
      </c>
      <c r="F153" s="606"/>
      <c r="G153" s="352"/>
      <c r="H153" s="352"/>
      <c r="I153" s="352"/>
      <c r="J153" s="352"/>
      <c r="K153" s="352"/>
      <c r="L153" s="352"/>
      <c r="M153" s="352"/>
      <c r="N153" s="352"/>
      <c r="O153" s="352"/>
      <c r="P153" s="352"/>
      <c r="Q153" s="352"/>
      <c r="R153" s="352"/>
      <c r="S153" s="352"/>
      <c r="T153" s="352"/>
      <c r="U153" s="352"/>
      <c r="V153" s="352"/>
      <c r="W153" s="352"/>
      <c r="X153" s="352"/>
      <c r="Y153" s="352"/>
      <c r="Z153" s="352"/>
      <c r="AA153" s="349"/>
    </row>
    <row r="154" spans="1:27" ht="15.75" customHeight="1">
      <c r="A154" s="352"/>
      <c r="B154" s="284">
        <v>131</v>
      </c>
      <c r="C154" s="246" t="s">
        <v>2907</v>
      </c>
      <c r="D154" s="464" t="s">
        <v>151</v>
      </c>
      <c r="E154" s="294" t="s">
        <v>215</v>
      </c>
      <c r="F154" s="606"/>
      <c r="G154" s="352"/>
      <c r="H154" s="352"/>
      <c r="I154" s="352"/>
      <c r="J154" s="352"/>
      <c r="K154" s="352"/>
      <c r="L154" s="352"/>
      <c r="M154" s="352"/>
      <c r="N154" s="352"/>
      <c r="O154" s="352"/>
      <c r="P154" s="352"/>
      <c r="Q154" s="352"/>
      <c r="R154" s="352"/>
      <c r="S154" s="352"/>
      <c r="T154" s="352"/>
      <c r="U154" s="352"/>
      <c r="V154" s="352"/>
      <c r="W154" s="352"/>
      <c r="X154" s="352"/>
      <c r="Y154" s="352"/>
      <c r="Z154" s="352"/>
      <c r="AA154" s="349"/>
    </row>
    <row r="155" spans="1:27" ht="15.75" customHeight="1">
      <c r="A155" s="352"/>
      <c r="B155" s="284">
        <v>132</v>
      </c>
      <c r="C155" s="246" t="s">
        <v>2908</v>
      </c>
      <c r="D155" s="464" t="s">
        <v>151</v>
      </c>
      <c r="E155" s="294" t="s">
        <v>232</v>
      </c>
      <c r="F155" s="606"/>
      <c r="G155" s="352"/>
      <c r="H155" s="352"/>
      <c r="I155" s="352"/>
      <c r="J155" s="352"/>
      <c r="K155" s="352"/>
      <c r="L155" s="352"/>
      <c r="M155" s="352"/>
      <c r="N155" s="352"/>
      <c r="O155" s="352"/>
      <c r="P155" s="352"/>
      <c r="Q155" s="352"/>
      <c r="R155" s="352"/>
      <c r="S155" s="352"/>
      <c r="T155" s="352"/>
      <c r="U155" s="352"/>
      <c r="V155" s="352"/>
      <c r="W155" s="352"/>
      <c r="X155" s="352"/>
      <c r="Y155" s="352"/>
      <c r="Z155" s="352"/>
      <c r="AA155" s="349"/>
    </row>
    <row r="156" spans="1:27" ht="15.75" customHeight="1">
      <c r="A156" s="352"/>
      <c r="B156" s="286" t="s">
        <v>3163</v>
      </c>
      <c r="C156" s="392" t="s">
        <v>3023</v>
      </c>
      <c r="D156" s="464" t="s">
        <v>151</v>
      </c>
      <c r="E156" s="294"/>
      <c r="F156" s="606"/>
      <c r="G156" s="352"/>
      <c r="H156" s="352"/>
      <c r="I156" s="352"/>
      <c r="J156" s="352"/>
      <c r="K156" s="352"/>
      <c r="L156" s="352"/>
      <c r="M156" s="352"/>
      <c r="N156" s="352"/>
      <c r="O156" s="352"/>
      <c r="P156" s="352"/>
      <c r="Q156" s="352"/>
      <c r="R156" s="352"/>
      <c r="S156" s="352"/>
      <c r="T156" s="352"/>
      <c r="U156" s="352"/>
      <c r="V156" s="352"/>
      <c r="W156" s="352"/>
      <c r="X156" s="352"/>
      <c r="Y156" s="352"/>
      <c r="Z156" s="352"/>
      <c r="AA156" s="349"/>
    </row>
    <row r="157" spans="1:27" ht="15.75" customHeight="1">
      <c r="A157" s="352"/>
      <c r="B157" s="284">
        <v>133</v>
      </c>
      <c r="C157" s="246" t="s">
        <v>2912</v>
      </c>
      <c r="D157" s="464"/>
      <c r="E157" s="294" t="s">
        <v>215</v>
      </c>
      <c r="F157" s="606"/>
      <c r="G157" s="352"/>
      <c r="H157" s="352"/>
      <c r="I157" s="352"/>
      <c r="J157" s="352"/>
      <c r="K157" s="352"/>
      <c r="L157" s="352"/>
      <c r="M157" s="352"/>
      <c r="N157" s="352"/>
      <c r="O157" s="352"/>
      <c r="P157" s="352"/>
      <c r="Q157" s="352"/>
      <c r="R157" s="352"/>
      <c r="S157" s="352"/>
      <c r="T157" s="352"/>
      <c r="U157" s="352"/>
      <c r="V157" s="352"/>
      <c r="W157" s="352"/>
      <c r="X157" s="352"/>
      <c r="Y157" s="352"/>
      <c r="Z157" s="352"/>
      <c r="AA157" s="349"/>
    </row>
    <row r="158" spans="1:27" ht="15.75" customHeight="1">
      <c r="A158" s="352"/>
      <c r="B158" s="284">
        <v>134</v>
      </c>
      <c r="C158" s="246" t="s">
        <v>2914</v>
      </c>
      <c r="D158" s="464" t="s">
        <v>151</v>
      </c>
      <c r="E158" s="294" t="s">
        <v>215</v>
      </c>
      <c r="F158" s="606"/>
      <c r="G158" s="352"/>
      <c r="H158" s="352"/>
      <c r="I158" s="352"/>
      <c r="J158" s="352"/>
      <c r="K158" s="352"/>
      <c r="L158" s="352"/>
      <c r="M158" s="352"/>
      <c r="N158" s="352"/>
      <c r="O158" s="352"/>
      <c r="P158" s="352"/>
      <c r="Q158" s="352"/>
      <c r="R158" s="352"/>
      <c r="S158" s="352"/>
      <c r="T158" s="352"/>
      <c r="U158" s="352"/>
      <c r="V158" s="352"/>
      <c r="W158" s="352"/>
      <c r="X158" s="352"/>
      <c r="Y158" s="352"/>
      <c r="Z158" s="352"/>
      <c r="AA158" s="349"/>
    </row>
    <row r="159" spans="1:27" ht="15.75" customHeight="1">
      <c r="A159" s="352"/>
      <c r="B159" s="286" t="s">
        <v>4234</v>
      </c>
      <c r="C159" s="392" t="s">
        <v>3152</v>
      </c>
      <c r="D159" s="464" t="s">
        <v>151</v>
      </c>
      <c r="E159" s="294"/>
      <c r="F159" s="606"/>
      <c r="G159" s="352"/>
      <c r="H159" s="352"/>
      <c r="I159" s="352"/>
      <c r="J159" s="352"/>
      <c r="K159" s="352"/>
      <c r="L159" s="352"/>
      <c r="M159" s="352"/>
      <c r="N159" s="352"/>
      <c r="O159" s="352"/>
      <c r="P159" s="352"/>
      <c r="Q159" s="352"/>
      <c r="R159" s="352"/>
      <c r="S159" s="352"/>
      <c r="T159" s="352"/>
      <c r="U159" s="352"/>
      <c r="V159" s="352"/>
      <c r="W159" s="352"/>
      <c r="X159" s="352"/>
      <c r="Y159" s="352"/>
      <c r="Z159" s="352"/>
      <c r="AA159" s="349"/>
    </row>
    <row r="160" spans="1:27" ht="15.75" customHeight="1">
      <c r="A160" s="352"/>
      <c r="B160" s="284">
        <v>135</v>
      </c>
      <c r="C160" s="246" t="s">
        <v>2922</v>
      </c>
      <c r="D160" s="464"/>
      <c r="E160" s="294" t="s">
        <v>215</v>
      </c>
      <c r="F160" s="606"/>
      <c r="G160" s="352"/>
      <c r="H160" s="352"/>
      <c r="I160" s="352"/>
      <c r="J160" s="352"/>
      <c r="K160" s="352"/>
      <c r="L160" s="352"/>
      <c r="M160" s="352"/>
      <c r="N160" s="352"/>
      <c r="O160" s="352"/>
      <c r="P160" s="352"/>
      <c r="Q160" s="352"/>
      <c r="R160" s="352"/>
      <c r="S160" s="352"/>
      <c r="T160" s="352"/>
      <c r="U160" s="352"/>
      <c r="V160" s="352"/>
      <c r="W160" s="352"/>
      <c r="X160" s="352"/>
      <c r="Y160" s="352"/>
      <c r="Z160" s="352"/>
      <c r="AA160" s="349"/>
    </row>
    <row r="161" spans="1:27" ht="15.75" customHeight="1">
      <c r="A161" s="352"/>
      <c r="B161" s="284">
        <v>136</v>
      </c>
      <c r="C161" s="246" t="s">
        <v>2923</v>
      </c>
      <c r="D161" s="464" t="s">
        <v>151</v>
      </c>
      <c r="E161" s="294" t="s">
        <v>215</v>
      </c>
      <c r="F161" s="606"/>
      <c r="G161" s="352"/>
      <c r="H161" s="352"/>
      <c r="I161" s="352"/>
      <c r="J161" s="352"/>
      <c r="K161" s="352"/>
      <c r="L161" s="352"/>
      <c r="M161" s="352"/>
      <c r="N161" s="352"/>
      <c r="O161" s="352"/>
      <c r="P161" s="352"/>
      <c r="Q161" s="352"/>
      <c r="R161" s="352"/>
      <c r="S161" s="352"/>
      <c r="T161" s="352"/>
      <c r="U161" s="352"/>
      <c r="V161" s="352"/>
      <c r="W161" s="352"/>
      <c r="X161" s="352"/>
      <c r="Y161" s="352"/>
      <c r="Z161" s="352"/>
      <c r="AA161" s="349"/>
    </row>
    <row r="162" spans="1:27" ht="15.75" customHeight="1">
      <c r="A162" s="352"/>
      <c r="B162" s="284">
        <v>137</v>
      </c>
      <c r="C162" s="246" t="s">
        <v>2924</v>
      </c>
      <c r="D162" s="464" t="s">
        <v>151</v>
      </c>
      <c r="E162" s="294" t="s">
        <v>215</v>
      </c>
      <c r="F162" s="606"/>
      <c r="G162" s="352"/>
      <c r="H162" s="352"/>
      <c r="I162" s="352"/>
      <c r="J162" s="352"/>
      <c r="K162" s="352"/>
      <c r="L162" s="352"/>
      <c r="M162" s="352"/>
      <c r="N162" s="352"/>
      <c r="O162" s="352"/>
      <c r="P162" s="352"/>
      <c r="Q162" s="352"/>
      <c r="R162" s="352"/>
      <c r="S162" s="352"/>
      <c r="T162" s="352"/>
      <c r="U162" s="352"/>
      <c r="V162" s="352"/>
      <c r="W162" s="352"/>
      <c r="X162" s="352"/>
      <c r="Y162" s="352"/>
      <c r="Z162" s="352"/>
      <c r="AA162" s="349"/>
    </row>
    <row r="163" spans="1:27" ht="15.75" customHeight="1">
      <c r="A163" s="352"/>
      <c r="B163" s="286" t="s">
        <v>3131</v>
      </c>
      <c r="C163" s="392" t="s">
        <v>3130</v>
      </c>
      <c r="D163" s="464" t="s">
        <v>151</v>
      </c>
      <c r="E163" s="294"/>
      <c r="F163" s="606"/>
      <c r="G163" s="352"/>
      <c r="H163" s="352"/>
      <c r="I163" s="352"/>
      <c r="J163" s="352"/>
      <c r="K163" s="352"/>
      <c r="L163" s="352"/>
      <c r="M163" s="352"/>
      <c r="N163" s="352"/>
      <c r="O163" s="352"/>
      <c r="P163" s="352"/>
      <c r="Q163" s="352"/>
      <c r="R163" s="352"/>
      <c r="S163" s="352"/>
      <c r="T163" s="352"/>
      <c r="U163" s="352"/>
      <c r="V163" s="352"/>
      <c r="W163" s="352"/>
      <c r="X163" s="352"/>
      <c r="Y163" s="352"/>
      <c r="Z163" s="352"/>
      <c r="AA163" s="349"/>
    </row>
    <row r="164" spans="1:27" ht="15.75" customHeight="1">
      <c r="A164" s="352"/>
      <c r="B164" s="286" t="s">
        <v>4230</v>
      </c>
      <c r="C164" s="392" t="s">
        <v>3154</v>
      </c>
      <c r="D164" s="464"/>
      <c r="E164" s="294"/>
      <c r="F164" s="606"/>
      <c r="G164" s="352"/>
      <c r="H164" s="352"/>
      <c r="I164" s="352"/>
      <c r="J164" s="352"/>
      <c r="K164" s="352"/>
      <c r="L164" s="352"/>
      <c r="M164" s="352"/>
      <c r="N164" s="352"/>
      <c r="O164" s="352"/>
      <c r="P164" s="352"/>
      <c r="Q164" s="352"/>
      <c r="R164" s="352"/>
      <c r="S164" s="352"/>
      <c r="T164" s="352"/>
      <c r="U164" s="352"/>
      <c r="V164" s="352"/>
      <c r="W164" s="352"/>
      <c r="X164" s="352"/>
      <c r="Y164" s="352"/>
      <c r="Z164" s="352"/>
      <c r="AA164" s="349"/>
    </row>
    <row r="165" spans="1:27" ht="15.75" customHeight="1">
      <c r="A165" s="352"/>
      <c r="B165" s="284">
        <v>138</v>
      </c>
      <c r="C165" s="246" t="s">
        <v>2931</v>
      </c>
      <c r="D165" s="464" t="s">
        <v>151</v>
      </c>
      <c r="E165" s="294" t="s">
        <v>215</v>
      </c>
      <c r="F165" s="606"/>
      <c r="G165" s="352"/>
      <c r="H165" s="352"/>
      <c r="I165" s="352"/>
      <c r="J165" s="352"/>
      <c r="K165" s="352"/>
      <c r="L165" s="352"/>
      <c r="M165" s="352"/>
      <c r="N165" s="352"/>
      <c r="O165" s="352"/>
      <c r="P165" s="352"/>
      <c r="Q165" s="352"/>
      <c r="R165" s="352"/>
      <c r="S165" s="352"/>
      <c r="T165" s="352"/>
      <c r="U165" s="352"/>
      <c r="V165" s="352"/>
      <c r="W165" s="352"/>
      <c r="X165" s="352"/>
      <c r="Y165" s="352"/>
      <c r="Z165" s="352"/>
      <c r="AA165" s="349"/>
    </row>
    <row r="166" spans="1:27" ht="15.75" customHeight="1">
      <c r="A166" s="352"/>
      <c r="B166" s="284">
        <v>139</v>
      </c>
      <c r="C166" s="246" t="s">
        <v>2933</v>
      </c>
      <c r="D166" s="464" t="s">
        <v>151</v>
      </c>
      <c r="E166" s="294" t="s">
        <v>215</v>
      </c>
      <c r="F166" s="606"/>
      <c r="G166" s="352"/>
      <c r="H166" s="352"/>
      <c r="I166" s="352"/>
      <c r="J166" s="352"/>
      <c r="K166" s="352"/>
      <c r="L166" s="352"/>
      <c r="M166" s="352"/>
      <c r="N166" s="352"/>
      <c r="O166" s="352"/>
      <c r="P166" s="352"/>
      <c r="Q166" s="352"/>
      <c r="R166" s="352"/>
      <c r="S166" s="352"/>
      <c r="T166" s="352"/>
      <c r="U166" s="352"/>
      <c r="V166" s="352"/>
      <c r="W166" s="352"/>
      <c r="X166" s="352"/>
      <c r="Y166" s="352"/>
      <c r="Z166" s="352"/>
      <c r="AA166" s="349"/>
    </row>
    <row r="167" spans="1:27" ht="15.75" customHeight="1">
      <c r="A167" s="352"/>
      <c r="B167" s="284">
        <v>140</v>
      </c>
      <c r="C167" s="246" t="s">
        <v>2935</v>
      </c>
      <c r="D167" s="464" t="s">
        <v>151</v>
      </c>
      <c r="E167" s="294" t="s">
        <v>215</v>
      </c>
      <c r="F167" s="606"/>
      <c r="G167" s="352"/>
      <c r="H167" s="352"/>
      <c r="I167" s="352"/>
      <c r="J167" s="352"/>
      <c r="K167" s="352"/>
      <c r="L167" s="352"/>
      <c r="M167" s="352"/>
      <c r="N167" s="352"/>
      <c r="O167" s="352"/>
      <c r="P167" s="352"/>
      <c r="Q167" s="352"/>
      <c r="R167" s="352"/>
      <c r="S167" s="352"/>
      <c r="T167" s="352"/>
      <c r="U167" s="352"/>
      <c r="V167" s="352"/>
      <c r="W167" s="352"/>
      <c r="X167" s="352"/>
      <c r="Y167" s="352"/>
      <c r="Z167" s="352"/>
      <c r="AA167" s="349"/>
    </row>
    <row r="168" spans="1:27" ht="15.75" customHeight="1">
      <c r="A168" s="352"/>
      <c r="B168" s="284">
        <v>141</v>
      </c>
      <c r="C168" s="246" t="s">
        <v>2937</v>
      </c>
      <c r="D168" s="464" t="s">
        <v>151</v>
      </c>
      <c r="E168" s="294" t="s">
        <v>215</v>
      </c>
      <c r="F168" s="606"/>
      <c r="G168" s="352"/>
      <c r="H168" s="352"/>
      <c r="I168" s="352"/>
      <c r="J168" s="352"/>
      <c r="K168" s="352"/>
      <c r="L168" s="352"/>
      <c r="M168" s="352"/>
      <c r="N168" s="352"/>
      <c r="O168" s="352"/>
      <c r="P168" s="352"/>
      <c r="Q168" s="352"/>
      <c r="R168" s="352"/>
      <c r="S168" s="352"/>
      <c r="T168" s="352"/>
      <c r="U168" s="352"/>
      <c r="V168" s="352"/>
      <c r="W168" s="352"/>
      <c r="X168" s="352"/>
      <c r="Y168" s="352"/>
      <c r="Z168" s="352"/>
      <c r="AA168" s="349"/>
    </row>
    <row r="169" spans="1:27" ht="15.75" customHeight="1">
      <c r="A169" s="352"/>
      <c r="B169" s="284">
        <v>142</v>
      </c>
      <c r="C169" s="246" t="s">
        <v>2551</v>
      </c>
      <c r="D169" s="464" t="s">
        <v>151</v>
      </c>
      <c r="E169" s="294" t="s">
        <v>215</v>
      </c>
      <c r="F169" s="606"/>
      <c r="G169" s="352"/>
      <c r="H169" s="352"/>
      <c r="I169" s="352"/>
      <c r="J169" s="352"/>
      <c r="K169" s="352"/>
      <c r="L169" s="352"/>
      <c r="M169" s="352"/>
      <c r="N169" s="352"/>
      <c r="O169" s="352"/>
      <c r="P169" s="352"/>
      <c r="Q169" s="352"/>
      <c r="R169" s="352"/>
      <c r="S169" s="352"/>
      <c r="T169" s="352"/>
      <c r="U169" s="352"/>
      <c r="V169" s="352"/>
      <c r="W169" s="352"/>
      <c r="X169" s="352"/>
      <c r="Y169" s="352"/>
      <c r="Z169" s="352"/>
      <c r="AA169" s="349"/>
    </row>
    <row r="170" spans="1:27" ht="15.75" customHeight="1">
      <c r="A170" s="352"/>
      <c r="B170" s="284">
        <v>143</v>
      </c>
      <c r="C170" s="246" t="s">
        <v>2940</v>
      </c>
      <c r="D170" s="464" t="s">
        <v>151</v>
      </c>
      <c r="E170" s="294" t="s">
        <v>215</v>
      </c>
      <c r="F170" s="606"/>
      <c r="G170" s="352"/>
      <c r="H170" s="352"/>
      <c r="I170" s="352"/>
      <c r="J170" s="352"/>
      <c r="K170" s="352"/>
      <c r="L170" s="352"/>
      <c r="M170" s="352"/>
      <c r="N170" s="352"/>
      <c r="O170" s="352"/>
      <c r="P170" s="352"/>
      <c r="Q170" s="352"/>
      <c r="R170" s="352"/>
      <c r="S170" s="352"/>
      <c r="T170" s="352"/>
      <c r="U170" s="352"/>
      <c r="V170" s="352"/>
      <c r="W170" s="352"/>
      <c r="X170" s="352"/>
      <c r="Y170" s="352"/>
      <c r="Z170" s="352"/>
      <c r="AA170" s="349"/>
    </row>
    <row r="171" spans="1:27" ht="15.75" customHeight="1">
      <c r="A171" s="352"/>
      <c r="B171" s="286" t="s">
        <v>4231</v>
      </c>
      <c r="C171" s="392" t="s">
        <v>3155</v>
      </c>
      <c r="D171" s="464"/>
      <c r="E171" s="294"/>
      <c r="F171" s="606"/>
      <c r="G171" s="352"/>
      <c r="H171" s="352"/>
      <c r="I171" s="352"/>
      <c r="J171" s="352"/>
      <c r="K171" s="352"/>
      <c r="L171" s="352"/>
      <c r="M171" s="352"/>
      <c r="N171" s="352"/>
      <c r="O171" s="352"/>
      <c r="P171" s="352"/>
      <c r="Q171" s="352"/>
      <c r="R171" s="352"/>
      <c r="S171" s="352"/>
      <c r="T171" s="352"/>
      <c r="U171" s="352"/>
      <c r="V171" s="352"/>
      <c r="W171" s="352"/>
      <c r="X171" s="352"/>
      <c r="Y171" s="352"/>
      <c r="Z171" s="352"/>
      <c r="AA171" s="349"/>
    </row>
    <row r="172" spans="1:27" ht="15.75" customHeight="1">
      <c r="A172" s="352"/>
      <c r="B172" s="284">
        <v>144</v>
      </c>
      <c r="C172" s="246" t="s">
        <v>2546</v>
      </c>
      <c r="D172" s="464" t="s">
        <v>151</v>
      </c>
      <c r="E172" s="294" t="s">
        <v>215</v>
      </c>
      <c r="F172" s="606"/>
      <c r="G172" s="352"/>
      <c r="H172" s="352"/>
      <c r="I172" s="352"/>
      <c r="J172" s="352"/>
      <c r="K172" s="352"/>
      <c r="L172" s="352"/>
      <c r="M172" s="352"/>
      <c r="N172" s="352"/>
      <c r="O172" s="352"/>
      <c r="P172" s="352"/>
      <c r="Q172" s="352"/>
      <c r="R172" s="352"/>
      <c r="S172" s="352"/>
      <c r="T172" s="352"/>
      <c r="U172" s="352"/>
      <c r="V172" s="352"/>
      <c r="W172" s="352"/>
      <c r="X172" s="352"/>
      <c r="Y172" s="352"/>
      <c r="Z172" s="352"/>
      <c r="AA172" s="349"/>
    </row>
    <row r="173" spans="1:27" ht="15.75" customHeight="1">
      <c r="A173" s="352"/>
      <c r="B173" s="284">
        <v>145</v>
      </c>
      <c r="C173" s="246" t="s">
        <v>2956</v>
      </c>
      <c r="D173" s="464" t="s">
        <v>151</v>
      </c>
      <c r="E173" s="294" t="s">
        <v>215</v>
      </c>
      <c r="F173" s="606"/>
      <c r="G173" s="352"/>
      <c r="H173" s="352"/>
      <c r="I173" s="352"/>
      <c r="J173" s="352"/>
      <c r="K173" s="352"/>
      <c r="L173" s="352"/>
      <c r="M173" s="352"/>
      <c r="N173" s="352"/>
      <c r="O173" s="352"/>
      <c r="P173" s="352"/>
      <c r="Q173" s="352"/>
      <c r="R173" s="352"/>
      <c r="S173" s="352"/>
      <c r="T173" s="352"/>
      <c r="U173" s="352"/>
      <c r="V173" s="352"/>
      <c r="W173" s="352"/>
      <c r="X173" s="352"/>
      <c r="Y173" s="352"/>
      <c r="Z173" s="352"/>
      <c r="AA173" s="349"/>
    </row>
    <row r="174" spans="1:27" ht="15.75" customHeight="1">
      <c r="A174" s="352"/>
      <c r="B174" s="284">
        <v>146</v>
      </c>
      <c r="C174" s="246" t="s">
        <v>2957</v>
      </c>
      <c r="D174" s="464" t="s">
        <v>151</v>
      </c>
      <c r="E174" s="294" t="s">
        <v>215</v>
      </c>
      <c r="F174" s="606"/>
      <c r="G174" s="352"/>
      <c r="H174" s="352"/>
      <c r="I174" s="352"/>
      <c r="J174" s="352"/>
      <c r="K174" s="352"/>
      <c r="L174" s="352"/>
      <c r="M174" s="352"/>
      <c r="N174" s="352"/>
      <c r="O174" s="352"/>
      <c r="P174" s="352"/>
      <c r="Q174" s="352"/>
      <c r="R174" s="352"/>
      <c r="S174" s="352"/>
      <c r="T174" s="352"/>
      <c r="U174" s="352"/>
      <c r="V174" s="352"/>
      <c r="W174" s="352"/>
      <c r="X174" s="352"/>
      <c r="Y174" s="352"/>
      <c r="Z174" s="352"/>
      <c r="AA174" s="349"/>
    </row>
    <row r="175" spans="1:27" ht="15.75" customHeight="1">
      <c r="A175" s="352"/>
      <c r="B175" s="284">
        <v>147</v>
      </c>
      <c r="C175" s="246" t="s">
        <v>2958</v>
      </c>
      <c r="D175" s="464" t="s">
        <v>151</v>
      </c>
      <c r="E175" s="294" t="s">
        <v>215</v>
      </c>
      <c r="F175" s="606"/>
      <c r="G175" s="352"/>
      <c r="H175" s="352"/>
      <c r="I175" s="352"/>
      <c r="J175" s="352"/>
      <c r="K175" s="352"/>
      <c r="L175" s="352"/>
      <c r="M175" s="352"/>
      <c r="N175" s="352"/>
      <c r="O175" s="352"/>
      <c r="P175" s="352"/>
      <c r="Q175" s="352"/>
      <c r="R175" s="352"/>
      <c r="S175" s="352"/>
      <c r="T175" s="352"/>
      <c r="U175" s="352"/>
      <c r="V175" s="352"/>
      <c r="W175" s="352"/>
      <c r="X175" s="352"/>
      <c r="Y175" s="352"/>
      <c r="Z175" s="352"/>
      <c r="AA175" s="349"/>
    </row>
    <row r="176" spans="1:27" ht="15.75" customHeight="1">
      <c r="A176" s="352"/>
      <c r="B176" s="284">
        <v>148</v>
      </c>
      <c r="C176" s="246" t="s">
        <v>3992</v>
      </c>
      <c r="D176" s="464" t="s">
        <v>151</v>
      </c>
      <c r="E176" s="294" t="s">
        <v>215</v>
      </c>
      <c r="F176" s="606"/>
      <c r="G176" s="352"/>
      <c r="H176" s="352"/>
      <c r="I176" s="352"/>
      <c r="J176" s="352"/>
      <c r="K176" s="352"/>
      <c r="L176" s="352"/>
      <c r="M176" s="352"/>
      <c r="N176" s="352"/>
      <c r="O176" s="352"/>
      <c r="P176" s="352"/>
      <c r="Q176" s="352"/>
      <c r="R176" s="352"/>
      <c r="S176" s="352"/>
      <c r="T176" s="352"/>
      <c r="U176" s="352"/>
      <c r="V176" s="352"/>
      <c r="W176" s="352"/>
      <c r="X176" s="352"/>
      <c r="Y176" s="352"/>
      <c r="Z176" s="352"/>
      <c r="AA176" s="349"/>
    </row>
    <row r="177" spans="1:27" ht="15.75" customHeight="1">
      <c r="A177" s="352"/>
      <c r="B177" s="284">
        <v>121</v>
      </c>
      <c r="C177" s="246" t="s">
        <v>2966</v>
      </c>
      <c r="D177" s="464" t="s">
        <v>151</v>
      </c>
      <c r="E177" s="294" t="s">
        <v>215</v>
      </c>
      <c r="F177" s="606"/>
      <c r="G177" s="352"/>
      <c r="H177" s="352"/>
      <c r="I177" s="352"/>
      <c r="J177" s="352"/>
      <c r="K177" s="352"/>
      <c r="L177" s="352"/>
      <c r="M177" s="352"/>
      <c r="N177" s="352"/>
      <c r="O177" s="352"/>
      <c r="P177" s="352"/>
      <c r="Q177" s="352"/>
      <c r="R177" s="352"/>
      <c r="S177" s="352"/>
      <c r="T177" s="352"/>
      <c r="U177" s="352"/>
      <c r="V177" s="352"/>
      <c r="W177" s="352"/>
      <c r="X177" s="352"/>
      <c r="Y177" s="352"/>
      <c r="Z177" s="352"/>
      <c r="AA177" s="349"/>
    </row>
    <row r="178" spans="1:27" ht="15.75" customHeight="1">
      <c r="A178" s="352"/>
      <c r="B178" s="284">
        <v>130</v>
      </c>
      <c r="C178" s="246" t="s">
        <v>2967</v>
      </c>
      <c r="D178" s="464" t="s">
        <v>151</v>
      </c>
      <c r="E178" s="294" t="s">
        <v>215</v>
      </c>
      <c r="F178" s="606"/>
      <c r="G178" s="352"/>
      <c r="H178" s="352"/>
      <c r="I178" s="352"/>
      <c r="J178" s="352"/>
      <c r="K178" s="352"/>
      <c r="L178" s="352"/>
      <c r="M178" s="352"/>
      <c r="N178" s="352"/>
      <c r="O178" s="352"/>
      <c r="P178" s="352"/>
      <c r="Q178" s="352"/>
      <c r="R178" s="352"/>
      <c r="S178" s="352"/>
      <c r="T178" s="352"/>
      <c r="U178" s="352"/>
      <c r="V178" s="352"/>
      <c r="W178" s="352"/>
      <c r="X178" s="352"/>
      <c r="Y178" s="352"/>
      <c r="Z178" s="352"/>
      <c r="AA178" s="349"/>
    </row>
    <row r="179" spans="1:27" ht="15.75" customHeight="1">
      <c r="A179" s="352"/>
      <c r="B179" s="286" t="s">
        <v>4232</v>
      </c>
      <c r="C179" s="392" t="s">
        <v>3157</v>
      </c>
      <c r="D179" s="466"/>
      <c r="E179" s="294"/>
      <c r="F179" s="606"/>
      <c r="G179" s="352"/>
      <c r="H179" s="352"/>
      <c r="I179" s="352"/>
      <c r="J179" s="352"/>
      <c r="K179" s="352"/>
      <c r="L179" s="352"/>
      <c r="M179" s="352"/>
      <c r="N179" s="352"/>
      <c r="O179" s="352"/>
      <c r="P179" s="352"/>
      <c r="Q179" s="352"/>
      <c r="R179" s="352"/>
      <c r="S179" s="352"/>
      <c r="T179" s="352"/>
      <c r="U179" s="352"/>
      <c r="V179" s="352"/>
      <c r="W179" s="352"/>
      <c r="X179" s="352"/>
      <c r="Y179" s="352"/>
      <c r="Z179" s="352"/>
      <c r="AA179" s="349"/>
    </row>
    <row r="180" spans="1:27" ht="15.75" customHeight="1">
      <c r="A180" s="352"/>
      <c r="B180" s="284">
        <v>151</v>
      </c>
      <c r="C180" s="246" t="s">
        <v>2547</v>
      </c>
      <c r="D180" s="464" t="s">
        <v>151</v>
      </c>
      <c r="E180" s="294" t="s">
        <v>215</v>
      </c>
      <c r="F180" s="606"/>
      <c r="G180" s="352"/>
      <c r="H180" s="352"/>
      <c r="I180" s="352"/>
      <c r="J180" s="352"/>
      <c r="K180" s="352"/>
      <c r="L180" s="352"/>
      <c r="M180" s="352"/>
      <c r="N180" s="352"/>
      <c r="O180" s="352"/>
      <c r="P180" s="352"/>
      <c r="Q180" s="352"/>
      <c r="R180" s="352"/>
      <c r="S180" s="352"/>
      <c r="T180" s="352"/>
      <c r="U180" s="352"/>
      <c r="V180" s="352"/>
      <c r="W180" s="352"/>
      <c r="X180" s="352"/>
      <c r="Y180" s="352"/>
      <c r="Z180" s="352"/>
      <c r="AA180" s="349"/>
    </row>
    <row r="181" spans="1:27" ht="15.75" customHeight="1">
      <c r="A181" s="352"/>
      <c r="B181" s="284">
        <v>152</v>
      </c>
      <c r="C181" s="246" t="s">
        <v>2976</v>
      </c>
      <c r="D181" s="464" t="s">
        <v>151</v>
      </c>
      <c r="E181" s="294" t="s">
        <v>215</v>
      </c>
      <c r="F181" s="606"/>
      <c r="G181" s="352"/>
      <c r="H181" s="352"/>
      <c r="I181" s="352"/>
      <c r="J181" s="352"/>
      <c r="K181" s="352"/>
      <c r="L181" s="352"/>
      <c r="M181" s="352"/>
      <c r="N181" s="352"/>
      <c r="O181" s="352"/>
      <c r="P181" s="352"/>
      <c r="Q181" s="352"/>
      <c r="R181" s="352"/>
      <c r="S181" s="352"/>
      <c r="T181" s="352"/>
      <c r="U181" s="352"/>
      <c r="V181" s="352"/>
      <c r="W181" s="352"/>
      <c r="X181" s="352"/>
      <c r="Y181" s="352"/>
      <c r="Z181" s="352"/>
      <c r="AA181" s="349"/>
    </row>
    <row r="182" spans="1:27" ht="15.75" customHeight="1">
      <c r="A182" s="352"/>
      <c r="B182" s="284">
        <v>153</v>
      </c>
      <c r="C182" s="246" t="s">
        <v>2977</v>
      </c>
      <c r="D182" s="464" t="s">
        <v>151</v>
      </c>
      <c r="E182" s="294" t="s">
        <v>215</v>
      </c>
      <c r="F182" s="606"/>
      <c r="G182" s="352"/>
      <c r="H182" s="352"/>
      <c r="I182" s="352"/>
      <c r="J182" s="352"/>
      <c r="K182" s="352"/>
      <c r="L182" s="352"/>
      <c r="M182" s="352"/>
      <c r="N182" s="352"/>
      <c r="O182" s="352"/>
      <c r="P182" s="352"/>
      <c r="Q182" s="352"/>
      <c r="R182" s="352"/>
      <c r="S182" s="352"/>
      <c r="T182" s="352"/>
      <c r="U182" s="352"/>
      <c r="V182" s="352"/>
      <c r="W182" s="352"/>
      <c r="X182" s="352"/>
      <c r="Y182" s="352"/>
      <c r="Z182" s="352"/>
      <c r="AA182" s="349"/>
    </row>
    <row r="183" spans="1:27" ht="15.75" customHeight="1">
      <c r="A183" s="352"/>
      <c r="B183" s="284">
        <v>154</v>
      </c>
      <c r="C183" s="246" t="s">
        <v>2979</v>
      </c>
      <c r="D183" s="464" t="s">
        <v>151</v>
      </c>
      <c r="E183" s="294" t="s">
        <v>215</v>
      </c>
      <c r="F183" s="606"/>
      <c r="G183" s="352"/>
      <c r="H183" s="352"/>
      <c r="I183" s="352"/>
      <c r="J183" s="352"/>
      <c r="K183" s="352"/>
      <c r="L183" s="352"/>
      <c r="M183" s="352"/>
      <c r="N183" s="352"/>
      <c r="O183" s="352"/>
      <c r="P183" s="352"/>
      <c r="Q183" s="352"/>
      <c r="R183" s="352"/>
      <c r="S183" s="352"/>
      <c r="T183" s="352"/>
      <c r="U183" s="352"/>
      <c r="V183" s="352"/>
      <c r="W183" s="352"/>
      <c r="X183" s="352"/>
      <c r="Y183" s="352"/>
      <c r="Z183" s="352"/>
      <c r="AA183" s="349"/>
    </row>
    <row r="184" spans="1:27" ht="15.75" customHeight="1">
      <c r="A184" s="352"/>
      <c r="B184" s="284">
        <v>155</v>
      </c>
      <c r="C184" s="246" t="s">
        <v>4007</v>
      </c>
      <c r="D184" s="464" t="s">
        <v>151</v>
      </c>
      <c r="E184" s="294" t="s">
        <v>215</v>
      </c>
      <c r="F184" s="606"/>
      <c r="G184" s="352"/>
      <c r="H184" s="352"/>
      <c r="I184" s="352"/>
      <c r="J184" s="352"/>
      <c r="K184" s="352"/>
      <c r="L184" s="352"/>
      <c r="M184" s="352"/>
      <c r="N184" s="352"/>
      <c r="O184" s="352"/>
      <c r="P184" s="352"/>
      <c r="Q184" s="352"/>
      <c r="R184" s="352"/>
      <c r="S184" s="352"/>
      <c r="T184" s="352"/>
      <c r="U184" s="352"/>
      <c r="V184" s="352"/>
      <c r="W184" s="352"/>
      <c r="X184" s="352"/>
      <c r="Y184" s="352"/>
      <c r="Z184" s="352"/>
      <c r="AA184" s="349"/>
    </row>
    <row r="185" spans="1:27" ht="15.75" customHeight="1">
      <c r="A185" s="352"/>
      <c r="B185" s="284">
        <v>156</v>
      </c>
      <c r="C185" s="246" t="s">
        <v>4006</v>
      </c>
      <c r="D185" s="464" t="s">
        <v>151</v>
      </c>
      <c r="E185" s="294" t="s">
        <v>215</v>
      </c>
      <c r="F185" s="606"/>
      <c r="G185" s="352"/>
      <c r="H185" s="352"/>
      <c r="I185" s="352"/>
      <c r="J185" s="352"/>
      <c r="K185" s="352"/>
      <c r="L185" s="352"/>
      <c r="M185" s="352"/>
      <c r="N185" s="352"/>
      <c r="O185" s="352"/>
      <c r="P185" s="352"/>
      <c r="Q185" s="352"/>
      <c r="R185" s="352"/>
      <c r="S185" s="352"/>
      <c r="T185" s="352"/>
      <c r="U185" s="352"/>
      <c r="V185" s="352"/>
      <c r="W185" s="352"/>
      <c r="X185" s="352"/>
      <c r="Y185" s="352"/>
      <c r="Z185" s="352"/>
      <c r="AA185" s="349"/>
    </row>
    <row r="186" spans="1:27" ht="15.75" customHeight="1">
      <c r="A186" s="352"/>
      <c r="B186" s="286" t="s">
        <v>3166</v>
      </c>
      <c r="C186" s="392" t="s">
        <v>3165</v>
      </c>
      <c r="D186" s="466"/>
      <c r="E186" s="294"/>
      <c r="F186" s="606"/>
      <c r="G186" s="352"/>
      <c r="H186" s="352"/>
      <c r="I186" s="352"/>
      <c r="J186" s="352"/>
      <c r="K186" s="352"/>
      <c r="L186" s="352"/>
      <c r="M186" s="352"/>
      <c r="N186" s="352"/>
      <c r="O186" s="352"/>
      <c r="P186" s="352"/>
      <c r="Q186" s="352"/>
      <c r="R186" s="352"/>
      <c r="S186" s="352"/>
      <c r="T186" s="352"/>
      <c r="U186" s="352"/>
      <c r="V186" s="352"/>
      <c r="W186" s="352"/>
      <c r="X186" s="352"/>
      <c r="Y186" s="352"/>
      <c r="Z186" s="352"/>
      <c r="AA186" s="349"/>
    </row>
    <row r="187" spans="1:27" ht="18.75">
      <c r="A187" s="352"/>
      <c r="B187" s="284">
        <v>157</v>
      </c>
      <c r="C187" s="246" t="s">
        <v>3027</v>
      </c>
      <c r="D187" s="464" t="s">
        <v>151</v>
      </c>
      <c r="E187" s="294" t="s">
        <v>215</v>
      </c>
      <c r="F187" s="606"/>
      <c r="G187" s="352"/>
      <c r="H187" s="352"/>
      <c r="I187" s="352"/>
      <c r="J187" s="352"/>
      <c r="K187" s="352"/>
      <c r="L187" s="352"/>
      <c r="M187" s="352"/>
      <c r="N187" s="352"/>
      <c r="O187" s="352"/>
      <c r="P187" s="352"/>
      <c r="Q187" s="352"/>
      <c r="R187" s="352"/>
      <c r="S187" s="352"/>
      <c r="T187" s="352"/>
      <c r="U187" s="352"/>
      <c r="V187" s="352"/>
      <c r="W187" s="352"/>
      <c r="X187" s="352"/>
      <c r="Y187" s="352"/>
      <c r="Z187" s="352"/>
      <c r="AA187" s="349"/>
    </row>
    <row r="188" spans="1:27" ht="15.75" customHeight="1">
      <c r="A188" s="352"/>
      <c r="B188" s="284">
        <v>158</v>
      </c>
      <c r="C188" s="246" t="s">
        <v>3029</v>
      </c>
      <c r="D188" s="464" t="s">
        <v>148</v>
      </c>
      <c r="E188" s="294" t="s">
        <v>215</v>
      </c>
      <c r="F188" s="606"/>
      <c r="G188" s="352"/>
      <c r="H188" s="352"/>
      <c r="I188" s="352"/>
      <c r="J188" s="352"/>
      <c r="K188" s="352"/>
      <c r="L188" s="352"/>
      <c r="M188" s="352"/>
      <c r="N188" s="352"/>
      <c r="O188" s="352"/>
      <c r="P188" s="352"/>
      <c r="Q188" s="352"/>
      <c r="R188" s="352"/>
      <c r="S188" s="352"/>
      <c r="T188" s="352"/>
      <c r="U188" s="352"/>
      <c r="V188" s="352"/>
      <c r="W188" s="352"/>
      <c r="X188" s="352"/>
      <c r="Y188" s="352"/>
      <c r="Z188" s="352"/>
      <c r="AA188" s="349"/>
    </row>
    <row r="189" spans="1:27" ht="15.75" customHeight="1">
      <c r="A189" s="352"/>
      <c r="B189" s="284">
        <v>159</v>
      </c>
      <c r="C189" s="246" t="s">
        <v>3031</v>
      </c>
      <c r="D189" s="464" t="s">
        <v>148</v>
      </c>
      <c r="E189" s="294" t="s">
        <v>232</v>
      </c>
      <c r="F189" s="606"/>
      <c r="G189" s="352"/>
      <c r="H189" s="352"/>
      <c r="I189" s="352"/>
      <c r="J189" s="352"/>
      <c r="K189" s="352"/>
      <c r="L189" s="352"/>
      <c r="M189" s="352"/>
      <c r="N189" s="352"/>
      <c r="O189" s="352"/>
      <c r="P189" s="352"/>
      <c r="Q189" s="352"/>
      <c r="R189" s="352"/>
      <c r="S189" s="352"/>
      <c r="T189" s="352"/>
      <c r="U189" s="352"/>
      <c r="V189" s="352"/>
      <c r="W189" s="352"/>
      <c r="X189" s="352"/>
      <c r="Y189" s="352"/>
      <c r="Z189" s="352"/>
      <c r="AA189" s="349"/>
    </row>
    <row r="190" spans="1:27" ht="15.75" customHeight="1">
      <c r="A190" s="352"/>
      <c r="B190" s="284">
        <v>160</v>
      </c>
      <c r="C190" s="246" t="s">
        <v>3034</v>
      </c>
      <c r="D190" s="464" t="s">
        <v>148</v>
      </c>
      <c r="E190" s="294" t="s">
        <v>215</v>
      </c>
      <c r="F190" s="606"/>
      <c r="G190" s="352"/>
      <c r="H190" s="352"/>
      <c r="I190" s="352"/>
      <c r="J190" s="352"/>
      <c r="K190" s="352"/>
      <c r="L190" s="352"/>
      <c r="M190" s="352"/>
      <c r="N190" s="352"/>
      <c r="O190" s="352"/>
      <c r="P190" s="352"/>
      <c r="Q190" s="352"/>
      <c r="R190" s="352"/>
      <c r="S190" s="352"/>
      <c r="T190" s="352"/>
      <c r="U190" s="352"/>
      <c r="V190" s="352"/>
      <c r="W190" s="352"/>
      <c r="X190" s="352"/>
      <c r="Y190" s="352"/>
      <c r="Z190" s="352"/>
      <c r="AA190" s="349"/>
    </row>
    <row r="191" spans="1:27" ht="15.75" customHeight="1">
      <c r="A191" s="352"/>
      <c r="B191" s="284">
        <v>161</v>
      </c>
      <c r="C191" s="246" t="s">
        <v>4030</v>
      </c>
      <c r="D191" s="464" t="s">
        <v>148</v>
      </c>
      <c r="E191" s="294" t="s">
        <v>215</v>
      </c>
      <c r="F191" s="606"/>
      <c r="G191" s="352"/>
      <c r="H191" s="352"/>
      <c r="I191" s="352"/>
      <c r="J191" s="352"/>
      <c r="K191" s="352"/>
      <c r="L191" s="352"/>
      <c r="M191" s="352"/>
      <c r="N191" s="352"/>
      <c r="O191" s="352"/>
      <c r="P191" s="352"/>
      <c r="Q191" s="352"/>
      <c r="R191" s="352"/>
      <c r="S191" s="352"/>
      <c r="T191" s="352"/>
      <c r="U191" s="352"/>
      <c r="V191" s="352"/>
      <c r="W191" s="352"/>
      <c r="X191" s="352"/>
      <c r="Y191" s="352"/>
      <c r="Z191" s="352"/>
      <c r="AA191" s="349"/>
    </row>
    <row r="192" spans="1:27" ht="15.75" customHeight="1">
      <c r="A192" s="352"/>
      <c r="B192" s="284">
        <v>162</v>
      </c>
      <c r="C192" s="246" t="s">
        <v>3037</v>
      </c>
      <c r="D192" s="464" t="s">
        <v>148</v>
      </c>
      <c r="E192" s="294" t="s">
        <v>232</v>
      </c>
      <c r="F192" s="606"/>
      <c r="G192" s="352"/>
      <c r="H192" s="352"/>
      <c r="I192" s="352"/>
      <c r="J192" s="352"/>
      <c r="K192" s="352"/>
      <c r="L192" s="352"/>
      <c r="M192" s="352"/>
      <c r="N192" s="352"/>
      <c r="O192" s="352"/>
      <c r="P192" s="352"/>
      <c r="Q192" s="352"/>
      <c r="R192" s="352"/>
      <c r="S192" s="352"/>
      <c r="T192" s="352"/>
      <c r="U192" s="352"/>
      <c r="V192" s="352"/>
      <c r="W192" s="352"/>
      <c r="X192" s="352"/>
      <c r="Y192" s="352"/>
      <c r="Z192" s="352"/>
      <c r="AA192" s="349"/>
    </row>
    <row r="193" spans="1:27" ht="15.75" customHeight="1">
      <c r="A193" s="352"/>
      <c r="B193" s="284">
        <v>163</v>
      </c>
      <c r="C193" s="246" t="s">
        <v>3039</v>
      </c>
      <c r="D193" s="464" t="s">
        <v>148</v>
      </c>
      <c r="E193" s="294" t="s">
        <v>215</v>
      </c>
      <c r="F193" s="606"/>
      <c r="G193" s="352"/>
      <c r="H193" s="352"/>
      <c r="I193" s="352"/>
      <c r="J193" s="352"/>
      <c r="K193" s="352"/>
      <c r="L193" s="352"/>
      <c r="M193" s="352"/>
      <c r="N193" s="352"/>
      <c r="O193" s="352"/>
      <c r="P193" s="352"/>
      <c r="Q193" s="352"/>
      <c r="R193" s="352"/>
      <c r="S193" s="352"/>
      <c r="T193" s="352"/>
      <c r="U193" s="352"/>
      <c r="V193" s="352"/>
      <c r="W193" s="352"/>
      <c r="X193" s="352"/>
      <c r="Y193" s="352"/>
      <c r="Z193" s="352"/>
      <c r="AA193" s="349"/>
    </row>
    <row r="194" spans="1:27" ht="15.75" customHeight="1">
      <c r="A194" s="352"/>
      <c r="B194" s="284">
        <v>164</v>
      </c>
      <c r="C194" s="246" t="s">
        <v>3041</v>
      </c>
      <c r="D194" s="464" t="s">
        <v>148</v>
      </c>
      <c r="E194" s="294" t="s">
        <v>215</v>
      </c>
      <c r="F194" s="606"/>
      <c r="G194" s="352"/>
      <c r="H194" s="352"/>
      <c r="I194" s="352"/>
      <c r="J194" s="352"/>
      <c r="K194" s="352"/>
      <c r="L194" s="352"/>
      <c r="M194" s="352"/>
      <c r="N194" s="352"/>
      <c r="O194" s="352"/>
      <c r="P194" s="352"/>
      <c r="Q194" s="352"/>
      <c r="R194" s="352"/>
      <c r="S194" s="352"/>
      <c r="T194" s="352"/>
      <c r="U194" s="352"/>
      <c r="V194" s="352"/>
      <c r="W194" s="352"/>
      <c r="X194" s="352"/>
      <c r="Y194" s="352"/>
      <c r="Z194" s="352"/>
      <c r="AA194" s="349"/>
    </row>
    <row r="195" spans="1:27" ht="15.75" customHeight="1">
      <c r="A195" s="352"/>
      <c r="B195" s="286" t="s">
        <v>4233</v>
      </c>
      <c r="C195" s="392" t="s">
        <v>4227</v>
      </c>
      <c r="D195" s="466"/>
      <c r="E195" s="294"/>
      <c r="F195" s="606"/>
      <c r="G195" s="352"/>
      <c r="H195" s="352"/>
      <c r="I195" s="352"/>
      <c r="J195" s="352"/>
      <c r="K195" s="352"/>
      <c r="L195" s="352"/>
      <c r="M195" s="352"/>
      <c r="N195" s="352"/>
      <c r="O195" s="352"/>
      <c r="P195" s="352"/>
      <c r="Q195" s="352"/>
      <c r="R195" s="352"/>
      <c r="S195" s="352"/>
      <c r="T195" s="352"/>
      <c r="U195" s="352"/>
      <c r="V195" s="352"/>
      <c r="W195" s="352"/>
      <c r="X195" s="352"/>
      <c r="Y195" s="352"/>
      <c r="Z195" s="352"/>
      <c r="AA195" s="349"/>
    </row>
    <row r="196" spans="1:27" ht="15.75" customHeight="1">
      <c r="A196" s="352"/>
      <c r="B196" s="284">
        <v>165</v>
      </c>
      <c r="C196" s="246" t="s">
        <v>2822</v>
      </c>
      <c r="D196" s="464" t="s">
        <v>148</v>
      </c>
      <c r="E196" s="294" t="s">
        <v>204</v>
      </c>
      <c r="F196" s="607"/>
      <c r="G196" s="352"/>
      <c r="H196" s="352"/>
      <c r="I196" s="352"/>
      <c r="J196" s="352"/>
      <c r="K196" s="352"/>
      <c r="L196" s="352"/>
      <c r="M196" s="352"/>
      <c r="N196" s="352"/>
      <c r="O196" s="352"/>
      <c r="P196" s="352"/>
      <c r="Q196" s="352"/>
      <c r="R196" s="352"/>
      <c r="S196" s="352"/>
      <c r="T196" s="352"/>
      <c r="U196" s="352"/>
      <c r="V196" s="352"/>
      <c r="W196" s="352"/>
      <c r="X196" s="352"/>
      <c r="Y196" s="352"/>
      <c r="Z196" s="352"/>
      <c r="AA196" s="349"/>
    </row>
    <row r="197" spans="1:27" ht="15.75" customHeight="1">
      <c r="A197" s="352"/>
      <c r="B197" s="284">
        <v>166</v>
      </c>
      <c r="C197" s="246" t="s">
        <v>2502</v>
      </c>
      <c r="D197" s="464" t="s">
        <v>148</v>
      </c>
      <c r="E197" s="294" t="s">
        <v>215</v>
      </c>
      <c r="F197" s="607"/>
      <c r="G197" s="352"/>
      <c r="H197" s="352"/>
      <c r="I197" s="352"/>
      <c r="J197" s="352"/>
      <c r="K197" s="352"/>
      <c r="L197" s="352"/>
      <c r="M197" s="352"/>
      <c r="N197" s="352"/>
      <c r="O197" s="352"/>
      <c r="P197" s="352"/>
      <c r="Q197" s="352"/>
      <c r="R197" s="352"/>
      <c r="S197" s="352"/>
      <c r="T197" s="352"/>
      <c r="U197" s="352"/>
      <c r="V197" s="352"/>
      <c r="W197" s="352"/>
      <c r="X197" s="352"/>
      <c r="Y197" s="352"/>
      <c r="Z197" s="352"/>
      <c r="AA197" s="349"/>
    </row>
    <row r="198" spans="1:27" ht="15.75" customHeight="1">
      <c r="A198" s="352"/>
      <c r="B198" s="284">
        <v>167</v>
      </c>
      <c r="C198" s="246" t="s">
        <v>4222</v>
      </c>
      <c r="D198" s="464" t="s">
        <v>148</v>
      </c>
      <c r="E198" s="294" t="s">
        <v>215</v>
      </c>
      <c r="F198" s="607"/>
      <c r="G198" s="352"/>
      <c r="H198" s="352"/>
      <c r="I198" s="352"/>
      <c r="J198" s="352"/>
      <c r="K198" s="352"/>
      <c r="L198" s="352"/>
      <c r="M198" s="352"/>
      <c r="N198" s="352"/>
      <c r="O198" s="352"/>
      <c r="P198" s="352"/>
      <c r="Q198" s="352"/>
      <c r="R198" s="352"/>
      <c r="S198" s="352"/>
      <c r="T198" s="352"/>
      <c r="U198" s="352"/>
      <c r="V198" s="352"/>
      <c r="W198" s="352"/>
      <c r="X198" s="352"/>
      <c r="Y198" s="352"/>
      <c r="Z198" s="352"/>
      <c r="AA198" s="349"/>
    </row>
    <row r="199" spans="1:27" ht="15.75" customHeight="1">
      <c r="A199" s="352"/>
      <c r="B199" s="284">
        <v>168</v>
      </c>
      <c r="C199" s="246" t="s">
        <v>2503</v>
      </c>
      <c r="D199" s="464" t="s">
        <v>148</v>
      </c>
      <c r="E199" s="294" t="s">
        <v>204</v>
      </c>
      <c r="F199" s="607"/>
      <c r="G199" s="352"/>
      <c r="H199" s="352"/>
      <c r="I199" s="352"/>
      <c r="J199" s="352"/>
      <c r="K199" s="352"/>
      <c r="L199" s="352"/>
      <c r="M199" s="352"/>
      <c r="N199" s="352"/>
      <c r="O199" s="352"/>
      <c r="P199" s="352"/>
      <c r="Q199" s="352"/>
      <c r="R199" s="352"/>
      <c r="S199" s="352"/>
      <c r="T199" s="352"/>
      <c r="U199" s="352"/>
      <c r="V199" s="352"/>
      <c r="W199" s="352"/>
      <c r="X199" s="352"/>
      <c r="Y199" s="352"/>
      <c r="Z199" s="352"/>
      <c r="AA199" s="349"/>
    </row>
    <row r="200" spans="1:27" ht="15.75" customHeight="1">
      <c r="A200" s="352"/>
      <c r="B200" s="284">
        <v>169</v>
      </c>
      <c r="C200" s="246" t="s">
        <v>3044</v>
      </c>
      <c r="D200" s="464" t="s">
        <v>148</v>
      </c>
      <c r="E200" s="294" t="s">
        <v>215</v>
      </c>
      <c r="F200" s="607"/>
      <c r="G200" s="352"/>
      <c r="H200" s="352"/>
      <c r="I200" s="352"/>
      <c r="J200" s="352"/>
      <c r="K200" s="352"/>
      <c r="L200" s="352"/>
      <c r="M200" s="352"/>
      <c r="N200" s="352"/>
      <c r="O200" s="352"/>
      <c r="P200" s="352"/>
      <c r="Q200" s="352"/>
      <c r="R200" s="352"/>
      <c r="S200" s="352"/>
      <c r="T200" s="352"/>
      <c r="U200" s="352"/>
      <c r="V200" s="352"/>
      <c r="W200" s="352"/>
      <c r="X200" s="352"/>
      <c r="Y200" s="352"/>
      <c r="Z200" s="352"/>
      <c r="AA200" s="349"/>
    </row>
    <row r="201" spans="1:27" ht="15.75" customHeight="1">
      <c r="A201" s="352"/>
      <c r="B201" s="284">
        <v>170</v>
      </c>
      <c r="C201" s="246" t="s">
        <v>2506</v>
      </c>
      <c r="D201" s="464" t="s">
        <v>148</v>
      </c>
      <c r="E201" s="294" t="s">
        <v>215</v>
      </c>
      <c r="F201" s="607"/>
      <c r="G201" s="352"/>
      <c r="H201" s="352"/>
      <c r="I201" s="352"/>
      <c r="J201" s="352"/>
      <c r="K201" s="352"/>
      <c r="L201" s="352"/>
      <c r="M201" s="352"/>
      <c r="N201" s="352"/>
      <c r="O201" s="352"/>
      <c r="P201" s="352"/>
      <c r="Q201" s="352"/>
      <c r="R201" s="352"/>
      <c r="S201" s="352"/>
      <c r="T201" s="352"/>
      <c r="U201" s="352"/>
      <c r="V201" s="352"/>
      <c r="W201" s="352"/>
      <c r="X201" s="352"/>
      <c r="Y201" s="352"/>
      <c r="Z201" s="352"/>
      <c r="AA201" s="349"/>
    </row>
    <row r="202" spans="1:27" ht="15.75" customHeight="1">
      <c r="A202" s="352"/>
      <c r="B202" s="352"/>
      <c r="C202" s="353"/>
      <c r="D202" s="352"/>
      <c r="E202" s="352"/>
      <c r="F202" s="353"/>
      <c r="G202" s="352"/>
      <c r="H202" s="352"/>
      <c r="I202" s="352"/>
      <c r="J202" s="352"/>
      <c r="K202" s="352"/>
      <c r="L202" s="352"/>
      <c r="M202" s="352"/>
      <c r="N202" s="352"/>
      <c r="O202" s="352"/>
      <c r="P202" s="352"/>
      <c r="Q202" s="352"/>
      <c r="R202" s="352"/>
      <c r="S202" s="352"/>
      <c r="T202" s="352"/>
      <c r="U202" s="352"/>
      <c r="V202" s="352"/>
      <c r="W202" s="352"/>
      <c r="X202" s="352"/>
      <c r="Y202" s="352"/>
      <c r="Z202" s="352"/>
      <c r="AA202" s="349"/>
    </row>
    <row r="203" spans="1:27" ht="15.75" customHeight="1">
      <c r="A203" s="352"/>
      <c r="B203" s="352"/>
      <c r="C203" s="353"/>
      <c r="D203" s="352"/>
      <c r="E203" s="352"/>
      <c r="F203" s="353"/>
      <c r="G203" s="352"/>
      <c r="H203" s="352"/>
      <c r="I203" s="352"/>
      <c r="J203" s="352"/>
      <c r="K203" s="352"/>
      <c r="L203" s="352"/>
      <c r="M203" s="352"/>
      <c r="N203" s="352"/>
      <c r="O203" s="352"/>
      <c r="P203" s="352"/>
      <c r="Q203" s="352"/>
      <c r="R203" s="352"/>
      <c r="S203" s="352"/>
      <c r="T203" s="352"/>
      <c r="U203" s="352"/>
      <c r="V203" s="352"/>
      <c r="W203" s="352"/>
      <c r="X203" s="352"/>
      <c r="Y203" s="352"/>
      <c r="Z203" s="352"/>
      <c r="AA203" s="349"/>
    </row>
    <row r="204" spans="1:27" ht="15.75" customHeight="1">
      <c r="A204" s="352"/>
      <c r="B204" s="352"/>
      <c r="C204" s="353"/>
      <c r="D204" s="352"/>
      <c r="E204" s="352"/>
      <c r="F204" s="353"/>
      <c r="G204" s="352"/>
      <c r="H204" s="352"/>
      <c r="I204" s="352"/>
      <c r="J204" s="352"/>
      <c r="K204" s="352"/>
      <c r="L204" s="352"/>
      <c r="M204" s="352"/>
      <c r="N204" s="352"/>
      <c r="O204" s="352"/>
      <c r="P204" s="352"/>
      <c r="Q204" s="352"/>
      <c r="R204" s="352"/>
      <c r="S204" s="352"/>
      <c r="T204" s="352"/>
      <c r="U204" s="352"/>
      <c r="V204" s="352"/>
      <c r="W204" s="352"/>
      <c r="X204" s="352"/>
      <c r="Y204" s="352"/>
      <c r="Z204" s="352"/>
      <c r="AA204" s="349"/>
    </row>
    <row r="205" spans="1:27" ht="15.75" customHeight="1">
      <c r="A205" s="352"/>
      <c r="B205" s="352"/>
      <c r="C205" s="353"/>
      <c r="D205" s="352"/>
      <c r="E205" s="352"/>
      <c r="F205" s="353"/>
      <c r="G205" s="352"/>
      <c r="H205" s="352"/>
      <c r="I205" s="352"/>
      <c r="J205" s="352"/>
      <c r="K205" s="352"/>
      <c r="L205" s="352"/>
      <c r="M205" s="352"/>
      <c r="N205" s="352"/>
      <c r="O205" s="352"/>
      <c r="P205" s="352"/>
      <c r="Q205" s="352"/>
      <c r="R205" s="352"/>
      <c r="S205" s="352"/>
      <c r="T205" s="352"/>
      <c r="U205" s="352"/>
      <c r="V205" s="352"/>
      <c r="W205" s="352"/>
      <c r="X205" s="352"/>
      <c r="Y205" s="352"/>
      <c r="Z205" s="352"/>
      <c r="AA205" s="349"/>
    </row>
    <row r="206" spans="1:27" ht="15.75" customHeight="1">
      <c r="A206" s="352"/>
      <c r="B206" s="352"/>
      <c r="C206" s="353"/>
      <c r="D206" s="352"/>
      <c r="E206" s="352"/>
      <c r="F206" s="353"/>
      <c r="G206" s="352"/>
      <c r="H206" s="352"/>
      <c r="I206" s="352"/>
      <c r="J206" s="352"/>
      <c r="K206" s="352"/>
      <c r="L206" s="352"/>
      <c r="M206" s="352"/>
      <c r="N206" s="352"/>
      <c r="O206" s="352"/>
      <c r="P206" s="352"/>
      <c r="Q206" s="352"/>
      <c r="R206" s="352"/>
      <c r="S206" s="352"/>
      <c r="T206" s="352"/>
      <c r="U206" s="352"/>
      <c r="V206" s="352"/>
      <c r="W206" s="352"/>
      <c r="X206" s="352"/>
      <c r="Y206" s="352"/>
      <c r="Z206" s="352"/>
      <c r="AA206" s="349"/>
    </row>
    <row r="207" spans="1:27" ht="15.75" customHeight="1">
      <c r="A207" s="352"/>
      <c r="B207" s="352"/>
      <c r="C207" s="353"/>
      <c r="D207" s="352"/>
      <c r="E207" s="352"/>
      <c r="F207" s="353"/>
      <c r="G207" s="352"/>
      <c r="H207" s="352"/>
      <c r="I207" s="352"/>
      <c r="J207" s="352"/>
      <c r="K207" s="352"/>
      <c r="L207" s="352"/>
      <c r="M207" s="352"/>
      <c r="N207" s="352"/>
      <c r="O207" s="352"/>
      <c r="P207" s="352"/>
      <c r="Q207" s="352"/>
      <c r="R207" s="352"/>
      <c r="S207" s="352"/>
      <c r="T207" s="352"/>
      <c r="U207" s="352"/>
      <c r="V207" s="352"/>
      <c r="W207" s="352"/>
      <c r="X207" s="352"/>
      <c r="Y207" s="352"/>
      <c r="Z207" s="352"/>
      <c r="AA207" s="349"/>
    </row>
    <row r="208" spans="1:27" ht="15.75" customHeight="1">
      <c r="A208" s="352"/>
      <c r="B208" s="352"/>
      <c r="C208" s="353"/>
      <c r="D208" s="352"/>
      <c r="E208" s="352"/>
      <c r="F208" s="353"/>
      <c r="G208" s="352"/>
      <c r="H208" s="352"/>
      <c r="I208" s="352"/>
      <c r="J208" s="352"/>
      <c r="K208" s="352"/>
      <c r="L208" s="352"/>
      <c r="M208" s="352"/>
      <c r="N208" s="352"/>
      <c r="O208" s="352"/>
      <c r="P208" s="352"/>
      <c r="Q208" s="352"/>
      <c r="R208" s="352"/>
      <c r="S208" s="352"/>
      <c r="T208" s="352"/>
      <c r="U208" s="352"/>
      <c r="V208" s="352"/>
      <c r="W208" s="352"/>
      <c r="X208" s="352"/>
      <c r="Y208" s="352"/>
      <c r="Z208" s="352"/>
      <c r="AA208" s="349"/>
    </row>
    <row r="209" spans="1:27" ht="15.75" customHeight="1">
      <c r="A209" s="352"/>
      <c r="B209" s="352"/>
      <c r="C209" s="353"/>
      <c r="D209" s="352"/>
      <c r="E209" s="352"/>
      <c r="F209" s="353"/>
      <c r="G209" s="352"/>
      <c r="H209" s="352"/>
      <c r="I209" s="352"/>
      <c r="J209" s="352"/>
      <c r="K209" s="352"/>
      <c r="L209" s="352"/>
      <c r="M209" s="352"/>
      <c r="N209" s="352"/>
      <c r="O209" s="352"/>
      <c r="P209" s="352"/>
      <c r="Q209" s="352"/>
      <c r="R209" s="352"/>
      <c r="S209" s="352"/>
      <c r="T209" s="352"/>
      <c r="U209" s="352"/>
      <c r="V209" s="352"/>
      <c r="W209" s="352"/>
      <c r="X209" s="352"/>
      <c r="Y209" s="352"/>
      <c r="Z209" s="352"/>
      <c r="AA209" s="349"/>
    </row>
    <row r="210" spans="1:27" ht="15.75" customHeight="1">
      <c r="A210" s="352"/>
      <c r="B210" s="352"/>
      <c r="C210" s="353"/>
      <c r="D210" s="352"/>
      <c r="E210" s="352"/>
      <c r="F210" s="353"/>
      <c r="G210" s="352"/>
      <c r="H210" s="352"/>
      <c r="I210" s="352"/>
      <c r="J210" s="352"/>
      <c r="K210" s="352"/>
      <c r="L210" s="352"/>
      <c r="M210" s="352"/>
      <c r="N210" s="352"/>
      <c r="O210" s="352"/>
      <c r="P210" s="352"/>
      <c r="Q210" s="352"/>
      <c r="R210" s="352"/>
      <c r="S210" s="352"/>
      <c r="T210" s="352"/>
      <c r="U210" s="352"/>
      <c r="V210" s="352"/>
      <c r="W210" s="352"/>
      <c r="X210" s="352"/>
      <c r="Y210" s="352"/>
      <c r="Z210" s="352"/>
      <c r="AA210" s="349"/>
    </row>
    <row r="211" spans="1:27" ht="15.75" customHeight="1">
      <c r="A211" s="352"/>
      <c r="B211" s="352"/>
      <c r="C211" s="353"/>
      <c r="D211" s="352"/>
      <c r="E211" s="352"/>
      <c r="F211" s="353"/>
      <c r="G211" s="352"/>
      <c r="H211" s="352"/>
      <c r="I211" s="352"/>
      <c r="J211" s="352"/>
      <c r="K211" s="352"/>
      <c r="L211" s="352"/>
      <c r="M211" s="352"/>
      <c r="N211" s="352"/>
      <c r="O211" s="352"/>
      <c r="P211" s="352"/>
      <c r="Q211" s="352"/>
      <c r="R211" s="352"/>
      <c r="S211" s="352"/>
      <c r="T211" s="352"/>
      <c r="U211" s="352"/>
      <c r="V211" s="352"/>
      <c r="W211" s="352"/>
      <c r="X211" s="352"/>
      <c r="Y211" s="352"/>
      <c r="Z211" s="352"/>
      <c r="AA211" s="349"/>
    </row>
    <row r="212" spans="1:27" ht="15.75" customHeight="1">
      <c r="A212" s="352"/>
      <c r="B212" s="352"/>
      <c r="C212" s="353"/>
      <c r="D212" s="352"/>
      <c r="E212" s="352"/>
      <c r="F212" s="353"/>
      <c r="G212" s="352"/>
      <c r="H212" s="352"/>
      <c r="I212" s="352"/>
      <c r="J212" s="352"/>
      <c r="K212" s="352"/>
      <c r="L212" s="352"/>
      <c r="M212" s="352"/>
      <c r="N212" s="352"/>
      <c r="O212" s="352"/>
      <c r="P212" s="352"/>
      <c r="Q212" s="352"/>
      <c r="R212" s="352"/>
      <c r="S212" s="352"/>
      <c r="T212" s="352"/>
      <c r="U212" s="352"/>
      <c r="V212" s="352"/>
      <c r="W212" s="352"/>
      <c r="X212" s="352"/>
      <c r="Y212" s="352"/>
      <c r="Z212" s="352"/>
      <c r="AA212" s="349"/>
    </row>
    <row r="213" spans="1:27" ht="15.75" customHeight="1">
      <c r="A213" s="352"/>
      <c r="B213" s="352"/>
      <c r="C213" s="353"/>
      <c r="D213" s="352"/>
      <c r="E213" s="352"/>
      <c r="F213" s="353"/>
      <c r="G213" s="352"/>
      <c r="H213" s="352"/>
      <c r="I213" s="352"/>
      <c r="J213" s="352"/>
      <c r="K213" s="352"/>
      <c r="L213" s="352"/>
      <c r="M213" s="352"/>
      <c r="N213" s="352"/>
      <c r="O213" s="352"/>
      <c r="P213" s="352"/>
      <c r="Q213" s="352"/>
      <c r="R213" s="352"/>
      <c r="S213" s="352"/>
      <c r="T213" s="352"/>
      <c r="U213" s="352"/>
      <c r="V213" s="352"/>
      <c r="W213" s="352"/>
      <c r="X213" s="352"/>
      <c r="Y213" s="352"/>
      <c r="Z213" s="352"/>
      <c r="AA213" s="349"/>
    </row>
    <row r="214" spans="1:27" ht="15.75" customHeight="1">
      <c r="A214" s="352"/>
      <c r="B214" s="352"/>
      <c r="C214" s="353"/>
      <c r="D214" s="352"/>
      <c r="E214" s="352"/>
      <c r="F214" s="353"/>
      <c r="G214" s="352"/>
      <c r="H214" s="352"/>
      <c r="I214" s="352"/>
      <c r="J214" s="352"/>
      <c r="K214" s="352"/>
      <c r="L214" s="352"/>
      <c r="M214" s="352"/>
      <c r="N214" s="352"/>
      <c r="O214" s="352"/>
      <c r="P214" s="352"/>
      <c r="Q214" s="352"/>
      <c r="R214" s="352"/>
      <c r="S214" s="352"/>
      <c r="T214" s="352"/>
      <c r="U214" s="352"/>
      <c r="V214" s="352"/>
      <c r="W214" s="352"/>
      <c r="X214" s="352"/>
      <c r="Y214" s="352"/>
      <c r="Z214" s="352"/>
      <c r="AA214" s="349"/>
    </row>
    <row r="215" spans="1:27" ht="15.75" customHeight="1">
      <c r="A215" s="352"/>
      <c r="B215" s="352"/>
      <c r="C215" s="353"/>
      <c r="D215" s="352"/>
      <c r="E215" s="352"/>
      <c r="F215" s="353"/>
      <c r="G215" s="352"/>
      <c r="H215" s="352"/>
      <c r="I215" s="352"/>
      <c r="J215" s="352"/>
      <c r="K215" s="352"/>
      <c r="L215" s="352"/>
      <c r="M215" s="352"/>
      <c r="N215" s="352"/>
      <c r="O215" s="352"/>
      <c r="P215" s="352"/>
      <c r="Q215" s="352"/>
      <c r="R215" s="352"/>
      <c r="S215" s="352"/>
      <c r="T215" s="352"/>
      <c r="U215" s="352"/>
      <c r="V215" s="352"/>
      <c r="W215" s="352"/>
      <c r="X215" s="352"/>
      <c r="Y215" s="352"/>
      <c r="Z215" s="352"/>
      <c r="AA215" s="349"/>
    </row>
    <row r="216" spans="1:27" ht="15.75" customHeight="1">
      <c r="A216" s="352"/>
      <c r="B216" s="352"/>
      <c r="C216" s="353"/>
      <c r="D216" s="352"/>
      <c r="E216" s="352"/>
      <c r="F216" s="353"/>
      <c r="G216" s="352"/>
      <c r="H216" s="352"/>
      <c r="I216" s="352"/>
      <c r="J216" s="352"/>
      <c r="K216" s="352"/>
      <c r="L216" s="352"/>
      <c r="M216" s="352"/>
      <c r="N216" s="352"/>
      <c r="O216" s="352"/>
      <c r="P216" s="352"/>
      <c r="Q216" s="352"/>
      <c r="R216" s="352"/>
      <c r="S216" s="352"/>
      <c r="T216" s="352"/>
      <c r="U216" s="352"/>
      <c r="V216" s="352"/>
      <c r="W216" s="352"/>
      <c r="X216" s="352"/>
      <c r="Y216" s="352"/>
      <c r="Z216" s="352"/>
      <c r="AA216" s="349"/>
    </row>
    <row r="217" spans="1:27" ht="15.75" customHeight="1">
      <c r="A217" s="352"/>
      <c r="B217" s="352"/>
      <c r="C217" s="353"/>
      <c r="D217" s="352"/>
      <c r="E217" s="352"/>
      <c r="F217" s="353"/>
      <c r="G217" s="352"/>
      <c r="H217" s="352"/>
      <c r="I217" s="352"/>
      <c r="J217" s="352"/>
      <c r="K217" s="352"/>
      <c r="L217" s="352"/>
      <c r="M217" s="352"/>
      <c r="N217" s="352"/>
      <c r="O217" s="352"/>
      <c r="P217" s="352"/>
      <c r="Q217" s="352"/>
      <c r="R217" s="352"/>
      <c r="S217" s="352"/>
      <c r="T217" s="352"/>
      <c r="U217" s="352"/>
      <c r="V217" s="352"/>
      <c r="W217" s="352"/>
      <c r="X217" s="352"/>
      <c r="Y217" s="352"/>
      <c r="Z217" s="352"/>
      <c r="AA217" s="349"/>
    </row>
    <row r="218" spans="1:27" ht="15.75" customHeight="1">
      <c r="A218" s="352"/>
      <c r="B218" s="352"/>
      <c r="C218" s="353"/>
      <c r="D218" s="352"/>
      <c r="E218" s="352"/>
      <c r="F218" s="353"/>
      <c r="G218" s="352"/>
      <c r="H218" s="352"/>
      <c r="I218" s="352"/>
      <c r="J218" s="352"/>
      <c r="K218" s="352"/>
      <c r="L218" s="352"/>
      <c r="M218" s="352"/>
      <c r="N218" s="352"/>
      <c r="O218" s="352"/>
      <c r="P218" s="352"/>
      <c r="Q218" s="352"/>
      <c r="R218" s="352"/>
      <c r="S218" s="352"/>
      <c r="T218" s="352"/>
      <c r="U218" s="352"/>
      <c r="V218" s="352"/>
      <c r="W218" s="352"/>
      <c r="X218" s="352"/>
      <c r="Y218" s="352"/>
      <c r="Z218" s="352"/>
      <c r="AA218" s="349"/>
    </row>
    <row r="219" spans="1:27" ht="15.75" customHeight="1">
      <c r="A219" s="352"/>
      <c r="B219" s="352"/>
      <c r="C219" s="353"/>
      <c r="D219" s="352"/>
      <c r="E219" s="352"/>
      <c r="F219" s="353"/>
      <c r="G219" s="352"/>
      <c r="H219" s="352"/>
      <c r="I219" s="352"/>
      <c r="J219" s="352"/>
      <c r="K219" s="352"/>
      <c r="L219" s="352"/>
      <c r="M219" s="352"/>
      <c r="N219" s="352"/>
      <c r="O219" s="352"/>
      <c r="P219" s="352"/>
      <c r="Q219" s="352"/>
      <c r="R219" s="352"/>
      <c r="S219" s="352"/>
      <c r="T219" s="352"/>
      <c r="U219" s="352"/>
      <c r="V219" s="352"/>
      <c r="W219" s="352"/>
      <c r="X219" s="352"/>
      <c r="Y219" s="352"/>
      <c r="Z219" s="352"/>
      <c r="AA219" s="349"/>
    </row>
    <row r="220" spans="1:27" ht="15.75" customHeight="1">
      <c r="A220" s="352"/>
      <c r="B220" s="352"/>
      <c r="C220" s="353"/>
      <c r="D220" s="352"/>
      <c r="E220" s="352"/>
      <c r="F220" s="353"/>
      <c r="G220" s="352"/>
      <c r="H220" s="352"/>
      <c r="I220" s="352"/>
      <c r="J220" s="352"/>
      <c r="K220" s="352"/>
      <c r="L220" s="352"/>
      <c r="M220" s="352"/>
      <c r="N220" s="352"/>
      <c r="O220" s="352"/>
      <c r="P220" s="352"/>
      <c r="Q220" s="352"/>
      <c r="R220" s="352"/>
      <c r="S220" s="352"/>
      <c r="T220" s="352"/>
      <c r="U220" s="352"/>
      <c r="V220" s="352"/>
      <c r="W220" s="352"/>
      <c r="X220" s="352"/>
      <c r="Y220" s="352"/>
      <c r="Z220" s="352"/>
      <c r="AA220" s="349"/>
    </row>
    <row r="221" spans="1:27" ht="15.75" customHeight="1">
      <c r="A221" s="352"/>
      <c r="B221" s="352"/>
      <c r="C221" s="353"/>
      <c r="D221" s="352"/>
      <c r="E221" s="352"/>
      <c r="F221" s="353"/>
      <c r="G221" s="352"/>
      <c r="H221" s="352"/>
      <c r="I221" s="352"/>
      <c r="J221" s="352"/>
      <c r="K221" s="352"/>
      <c r="L221" s="352"/>
      <c r="M221" s="352"/>
      <c r="N221" s="352"/>
      <c r="O221" s="352"/>
      <c r="P221" s="352"/>
      <c r="Q221" s="352"/>
      <c r="R221" s="352"/>
      <c r="S221" s="352"/>
      <c r="T221" s="352"/>
      <c r="U221" s="352"/>
      <c r="V221" s="352"/>
      <c r="W221" s="352"/>
      <c r="X221" s="352"/>
      <c r="Y221" s="352"/>
      <c r="Z221" s="352"/>
      <c r="AA221" s="349"/>
    </row>
    <row r="222" spans="1:27" ht="15.75" customHeight="1">
      <c r="A222" s="352"/>
      <c r="B222" s="352"/>
      <c r="C222" s="353"/>
      <c r="D222" s="352"/>
      <c r="E222" s="352"/>
      <c r="F222" s="353"/>
      <c r="G222" s="352"/>
      <c r="H222" s="352"/>
      <c r="I222" s="352"/>
      <c r="J222" s="352"/>
      <c r="K222" s="352"/>
      <c r="L222" s="352"/>
      <c r="M222" s="352"/>
      <c r="N222" s="352"/>
      <c r="O222" s="352"/>
      <c r="P222" s="352"/>
      <c r="Q222" s="352"/>
      <c r="R222" s="352"/>
      <c r="S222" s="352"/>
      <c r="T222" s="352"/>
      <c r="U222" s="352"/>
      <c r="V222" s="352"/>
      <c r="W222" s="352"/>
      <c r="X222" s="352"/>
      <c r="Y222" s="352"/>
      <c r="Z222" s="352"/>
      <c r="AA222" s="349"/>
    </row>
    <row r="223" spans="1:27" ht="15.75" customHeight="1">
      <c r="A223" s="352"/>
      <c r="B223" s="352"/>
      <c r="C223" s="353"/>
      <c r="D223" s="352"/>
      <c r="E223" s="352"/>
      <c r="F223" s="353"/>
      <c r="G223" s="352"/>
      <c r="H223" s="352"/>
      <c r="I223" s="352"/>
      <c r="J223" s="352"/>
      <c r="K223" s="352"/>
      <c r="L223" s="352"/>
      <c r="M223" s="352"/>
      <c r="N223" s="352"/>
      <c r="O223" s="352"/>
      <c r="P223" s="352"/>
      <c r="Q223" s="352"/>
      <c r="R223" s="352"/>
      <c r="S223" s="352"/>
      <c r="T223" s="352"/>
      <c r="U223" s="352"/>
      <c r="V223" s="352"/>
      <c r="W223" s="352"/>
      <c r="X223" s="352"/>
      <c r="Y223" s="352"/>
      <c r="Z223" s="352"/>
      <c r="AA223" s="349"/>
    </row>
    <row r="224" spans="1:27" ht="15.75" customHeight="1">
      <c r="A224" s="352"/>
      <c r="B224" s="352"/>
      <c r="C224" s="353"/>
      <c r="D224" s="352"/>
      <c r="E224" s="352"/>
      <c r="F224" s="353"/>
      <c r="G224" s="352"/>
      <c r="H224" s="352"/>
      <c r="I224" s="352"/>
      <c r="J224" s="352"/>
      <c r="K224" s="352"/>
      <c r="L224" s="352"/>
      <c r="M224" s="352"/>
      <c r="N224" s="352"/>
      <c r="O224" s="352"/>
      <c r="P224" s="352"/>
      <c r="Q224" s="352"/>
      <c r="R224" s="352"/>
      <c r="S224" s="352"/>
      <c r="T224" s="352"/>
      <c r="U224" s="352"/>
      <c r="V224" s="352"/>
      <c r="W224" s="352"/>
      <c r="X224" s="352"/>
      <c r="Y224" s="352"/>
      <c r="Z224" s="352"/>
      <c r="AA224" s="349"/>
    </row>
    <row r="225" spans="1:27" ht="15.75" customHeight="1">
      <c r="A225" s="352"/>
      <c r="B225" s="352"/>
      <c r="C225" s="353"/>
      <c r="D225" s="352"/>
      <c r="E225" s="352"/>
      <c r="F225" s="353"/>
      <c r="G225" s="352"/>
      <c r="H225" s="352"/>
      <c r="I225" s="352"/>
      <c r="J225" s="352"/>
      <c r="K225" s="352"/>
      <c r="L225" s="352"/>
      <c r="M225" s="352"/>
      <c r="N225" s="352"/>
      <c r="O225" s="352"/>
      <c r="P225" s="352"/>
      <c r="Q225" s="352"/>
      <c r="R225" s="352"/>
      <c r="S225" s="352"/>
      <c r="T225" s="352"/>
      <c r="U225" s="352"/>
      <c r="V225" s="352"/>
      <c r="W225" s="352"/>
      <c r="X225" s="352"/>
      <c r="Y225" s="352"/>
      <c r="Z225" s="352"/>
      <c r="AA225" s="349"/>
    </row>
    <row r="226" spans="1:27" ht="15.75" customHeight="1">
      <c r="A226" s="352"/>
      <c r="B226" s="352"/>
      <c r="C226" s="353"/>
      <c r="D226" s="352"/>
      <c r="E226" s="352"/>
      <c r="F226" s="353"/>
      <c r="G226" s="352"/>
      <c r="H226" s="352"/>
      <c r="I226" s="352"/>
      <c r="J226" s="352"/>
      <c r="K226" s="352"/>
      <c r="L226" s="352"/>
      <c r="M226" s="352"/>
      <c r="N226" s="352"/>
      <c r="O226" s="352"/>
      <c r="P226" s="352"/>
      <c r="Q226" s="352"/>
      <c r="R226" s="352"/>
      <c r="S226" s="352"/>
      <c r="T226" s="352"/>
      <c r="U226" s="352"/>
      <c r="V226" s="352"/>
      <c r="W226" s="352"/>
      <c r="X226" s="352"/>
      <c r="Y226" s="352"/>
      <c r="Z226" s="352"/>
      <c r="AA226" s="349"/>
    </row>
    <row r="227" spans="1:27" ht="15.75" customHeight="1">
      <c r="A227" s="352"/>
      <c r="B227" s="352"/>
      <c r="C227" s="353"/>
      <c r="D227" s="352"/>
      <c r="E227" s="352"/>
      <c r="F227" s="353"/>
      <c r="G227" s="352"/>
      <c r="H227" s="352"/>
      <c r="I227" s="352"/>
      <c r="J227" s="352"/>
      <c r="K227" s="352"/>
      <c r="L227" s="352"/>
      <c r="M227" s="352"/>
      <c r="N227" s="352"/>
      <c r="O227" s="352"/>
      <c r="P227" s="352"/>
      <c r="Q227" s="352"/>
      <c r="R227" s="352"/>
      <c r="S227" s="352"/>
      <c r="T227" s="352"/>
      <c r="U227" s="352"/>
      <c r="V227" s="352"/>
      <c r="W227" s="352"/>
      <c r="X227" s="352"/>
      <c r="Y227" s="352"/>
      <c r="Z227" s="352"/>
      <c r="AA227" s="349"/>
    </row>
    <row r="228" spans="1:27" ht="15.75" customHeight="1">
      <c r="A228" s="352"/>
      <c r="B228" s="352"/>
      <c r="C228" s="353"/>
      <c r="D228" s="352"/>
      <c r="E228" s="352"/>
      <c r="F228" s="353"/>
      <c r="G228" s="352"/>
      <c r="H228" s="352"/>
      <c r="I228" s="352"/>
      <c r="J228" s="352"/>
      <c r="K228" s="352"/>
      <c r="L228" s="352"/>
      <c r="M228" s="352"/>
      <c r="N228" s="352"/>
      <c r="O228" s="352"/>
      <c r="P228" s="352"/>
      <c r="Q228" s="352"/>
      <c r="R228" s="352"/>
      <c r="S228" s="352"/>
      <c r="T228" s="352"/>
      <c r="U228" s="352"/>
      <c r="V228" s="352"/>
      <c r="W228" s="352"/>
      <c r="X228" s="352"/>
      <c r="Y228" s="352"/>
      <c r="Z228" s="352"/>
      <c r="AA228" s="349"/>
    </row>
    <row r="229" spans="1:27" ht="15.75" customHeight="1">
      <c r="A229" s="352"/>
      <c r="B229" s="352"/>
      <c r="C229" s="353"/>
      <c r="D229" s="352"/>
      <c r="E229" s="352"/>
      <c r="F229" s="353"/>
      <c r="G229" s="352"/>
      <c r="H229" s="352"/>
      <c r="I229" s="352"/>
      <c r="J229" s="352"/>
      <c r="K229" s="352"/>
      <c r="L229" s="352"/>
      <c r="M229" s="352"/>
      <c r="N229" s="352"/>
      <c r="O229" s="352"/>
      <c r="P229" s="352"/>
      <c r="Q229" s="352"/>
      <c r="R229" s="352"/>
      <c r="S229" s="352"/>
      <c r="T229" s="352"/>
      <c r="U229" s="352"/>
      <c r="V229" s="352"/>
      <c r="W229" s="352"/>
      <c r="X229" s="352"/>
      <c r="Y229" s="352"/>
      <c r="Z229" s="352"/>
      <c r="AA229" s="349"/>
    </row>
    <row r="230" spans="1:27" ht="15.75" customHeight="1">
      <c r="A230" s="352"/>
      <c r="B230" s="352"/>
      <c r="C230" s="353"/>
      <c r="D230" s="352"/>
      <c r="E230" s="352"/>
      <c r="F230" s="353"/>
      <c r="G230" s="352"/>
      <c r="H230" s="352"/>
      <c r="I230" s="352"/>
      <c r="J230" s="352"/>
      <c r="K230" s="352"/>
      <c r="L230" s="352"/>
      <c r="M230" s="352"/>
      <c r="N230" s="352"/>
      <c r="O230" s="352"/>
      <c r="P230" s="352"/>
      <c r="Q230" s="352"/>
      <c r="R230" s="352"/>
      <c r="S230" s="352"/>
      <c r="T230" s="352"/>
      <c r="U230" s="352"/>
      <c r="V230" s="352"/>
      <c r="W230" s="352"/>
      <c r="X230" s="352"/>
      <c r="Y230" s="352"/>
      <c r="Z230" s="352"/>
      <c r="AA230" s="349"/>
    </row>
    <row r="231" spans="1:27" ht="15.75" customHeight="1">
      <c r="A231" s="352"/>
      <c r="B231" s="352"/>
      <c r="C231" s="353"/>
      <c r="D231" s="352"/>
      <c r="E231" s="352"/>
      <c r="F231" s="353"/>
      <c r="G231" s="352"/>
      <c r="H231" s="352"/>
      <c r="I231" s="352"/>
      <c r="J231" s="352"/>
      <c r="K231" s="352"/>
      <c r="L231" s="352"/>
      <c r="M231" s="352"/>
      <c r="N231" s="352"/>
      <c r="O231" s="352"/>
      <c r="P231" s="352"/>
      <c r="Q231" s="352"/>
      <c r="R231" s="352"/>
      <c r="S231" s="352"/>
      <c r="T231" s="352"/>
      <c r="U231" s="352"/>
      <c r="V231" s="352"/>
      <c r="W231" s="352"/>
      <c r="X231" s="352"/>
      <c r="Y231" s="352"/>
      <c r="Z231" s="352"/>
      <c r="AA231" s="349"/>
    </row>
    <row r="232" spans="1:27" ht="15.75" customHeight="1">
      <c r="A232" s="352"/>
      <c r="B232" s="352"/>
      <c r="C232" s="353"/>
      <c r="D232" s="352"/>
      <c r="E232" s="352"/>
      <c r="F232" s="353"/>
      <c r="G232" s="352"/>
      <c r="H232" s="352"/>
      <c r="I232" s="352"/>
      <c r="J232" s="352"/>
      <c r="K232" s="352"/>
      <c r="L232" s="352"/>
      <c r="M232" s="352"/>
      <c r="N232" s="352"/>
      <c r="O232" s="352"/>
      <c r="P232" s="352"/>
      <c r="Q232" s="352"/>
      <c r="R232" s="352"/>
      <c r="S232" s="352"/>
      <c r="T232" s="352"/>
      <c r="U232" s="352"/>
      <c r="V232" s="352"/>
      <c r="W232" s="352"/>
      <c r="X232" s="352"/>
      <c r="Y232" s="352"/>
      <c r="Z232" s="352"/>
      <c r="AA232" s="349"/>
    </row>
    <row r="233" spans="1:27" ht="15.75" customHeight="1">
      <c r="A233" s="352"/>
      <c r="B233" s="352"/>
      <c r="C233" s="353"/>
      <c r="D233" s="352"/>
      <c r="E233" s="352"/>
      <c r="F233" s="353"/>
      <c r="G233" s="352"/>
      <c r="H233" s="352"/>
      <c r="I233" s="352"/>
      <c r="J233" s="352"/>
      <c r="K233" s="352"/>
      <c r="L233" s="352"/>
      <c r="M233" s="352"/>
      <c r="N233" s="352"/>
      <c r="O233" s="352"/>
      <c r="P233" s="352"/>
      <c r="Q233" s="352"/>
      <c r="R233" s="352"/>
      <c r="S233" s="352"/>
      <c r="T233" s="352"/>
      <c r="U233" s="352"/>
      <c r="V233" s="352"/>
      <c r="W233" s="352"/>
      <c r="X233" s="352"/>
      <c r="Y233" s="352"/>
      <c r="Z233" s="352"/>
      <c r="AA233" s="349"/>
    </row>
    <row r="234" spans="1:27" ht="15.75" customHeight="1">
      <c r="A234" s="352"/>
      <c r="B234" s="352"/>
      <c r="C234" s="353"/>
      <c r="D234" s="352"/>
      <c r="E234" s="352"/>
      <c r="F234" s="353"/>
      <c r="G234" s="352"/>
      <c r="H234" s="352"/>
      <c r="I234" s="352"/>
      <c r="J234" s="352"/>
      <c r="K234" s="352"/>
      <c r="L234" s="352"/>
      <c r="M234" s="352"/>
      <c r="N234" s="352"/>
      <c r="O234" s="352"/>
      <c r="P234" s="352"/>
      <c r="Q234" s="352"/>
      <c r="R234" s="352"/>
      <c r="S234" s="352"/>
      <c r="T234" s="352"/>
      <c r="U234" s="352"/>
      <c r="V234" s="352"/>
      <c r="W234" s="352"/>
      <c r="X234" s="352"/>
      <c r="Y234" s="352"/>
      <c r="Z234" s="352"/>
      <c r="AA234" s="349"/>
    </row>
    <row r="235" spans="1:27" ht="15.75" customHeight="1">
      <c r="A235" s="352"/>
      <c r="B235" s="352"/>
      <c r="C235" s="353"/>
      <c r="D235" s="352"/>
      <c r="E235" s="352"/>
      <c r="F235" s="353"/>
      <c r="G235" s="352"/>
      <c r="H235" s="352"/>
      <c r="I235" s="352"/>
      <c r="J235" s="352"/>
      <c r="K235" s="352"/>
      <c r="L235" s="352"/>
      <c r="M235" s="352"/>
      <c r="N235" s="352"/>
      <c r="O235" s="352"/>
      <c r="P235" s="352"/>
      <c r="Q235" s="352"/>
      <c r="R235" s="352"/>
      <c r="S235" s="352"/>
      <c r="T235" s="352"/>
      <c r="U235" s="352"/>
      <c r="V235" s="352"/>
      <c r="W235" s="352"/>
      <c r="X235" s="352"/>
      <c r="Y235" s="352"/>
      <c r="Z235" s="352"/>
      <c r="AA235" s="349"/>
    </row>
    <row r="236" spans="1:27" ht="15.75" customHeight="1">
      <c r="A236" s="352"/>
      <c r="B236" s="352"/>
      <c r="C236" s="353"/>
      <c r="D236" s="352"/>
      <c r="E236" s="352"/>
      <c r="F236" s="353"/>
      <c r="G236" s="352"/>
      <c r="H236" s="352"/>
      <c r="I236" s="352"/>
      <c r="J236" s="352"/>
      <c r="K236" s="352"/>
      <c r="L236" s="352"/>
      <c r="M236" s="352"/>
      <c r="N236" s="352"/>
      <c r="O236" s="352"/>
      <c r="P236" s="352"/>
      <c r="Q236" s="352"/>
      <c r="R236" s="352"/>
      <c r="S236" s="352"/>
      <c r="T236" s="352"/>
      <c r="U236" s="352"/>
      <c r="V236" s="352"/>
      <c r="W236" s="352"/>
      <c r="X236" s="352"/>
      <c r="Y236" s="352"/>
      <c r="Z236" s="352"/>
      <c r="AA236" s="349"/>
    </row>
    <row r="237" spans="1:27" ht="15.75" customHeight="1">
      <c r="A237" s="352"/>
      <c r="B237" s="352"/>
      <c r="C237" s="353"/>
      <c r="D237" s="352"/>
      <c r="E237" s="352"/>
      <c r="F237" s="353"/>
      <c r="G237" s="352"/>
      <c r="H237" s="352"/>
      <c r="I237" s="352"/>
      <c r="J237" s="352"/>
      <c r="K237" s="352"/>
      <c r="L237" s="352"/>
      <c r="M237" s="352"/>
      <c r="N237" s="352"/>
      <c r="O237" s="352"/>
      <c r="P237" s="352"/>
      <c r="Q237" s="352"/>
      <c r="R237" s="352"/>
      <c r="S237" s="352"/>
      <c r="T237" s="352"/>
      <c r="U237" s="352"/>
      <c r="V237" s="352"/>
      <c r="W237" s="352"/>
      <c r="X237" s="352"/>
      <c r="Y237" s="352"/>
      <c r="Z237" s="352"/>
      <c r="AA237" s="349"/>
    </row>
    <row r="238" spans="1:27" ht="15.75" customHeight="1">
      <c r="A238" s="352"/>
      <c r="B238" s="352"/>
      <c r="C238" s="353"/>
      <c r="D238" s="352"/>
      <c r="E238" s="352"/>
      <c r="F238" s="353"/>
      <c r="G238" s="352"/>
      <c r="H238" s="352"/>
      <c r="I238" s="352"/>
      <c r="J238" s="352"/>
      <c r="K238" s="352"/>
      <c r="L238" s="352"/>
      <c r="M238" s="352"/>
      <c r="N238" s="352"/>
      <c r="O238" s="352"/>
      <c r="P238" s="352"/>
      <c r="Q238" s="352"/>
      <c r="R238" s="352"/>
      <c r="S238" s="352"/>
      <c r="T238" s="352"/>
      <c r="U238" s="352"/>
      <c r="V238" s="352"/>
      <c r="W238" s="352"/>
      <c r="X238" s="352"/>
      <c r="Y238" s="352"/>
      <c r="Z238" s="352"/>
      <c r="AA238" s="349"/>
    </row>
    <row r="239" spans="1:27" ht="15.75" customHeight="1">
      <c r="A239" s="352"/>
      <c r="B239" s="352"/>
      <c r="C239" s="353"/>
      <c r="D239" s="352"/>
      <c r="E239" s="352"/>
      <c r="F239" s="353"/>
      <c r="G239" s="352"/>
      <c r="H239" s="352"/>
      <c r="I239" s="352"/>
      <c r="J239" s="352"/>
      <c r="K239" s="352"/>
      <c r="L239" s="352"/>
      <c r="M239" s="352"/>
      <c r="N239" s="352"/>
      <c r="O239" s="352"/>
      <c r="P239" s="352"/>
      <c r="Q239" s="352"/>
      <c r="R239" s="352"/>
      <c r="S239" s="352"/>
      <c r="T239" s="352"/>
      <c r="U239" s="352"/>
      <c r="V239" s="352"/>
      <c r="W239" s="352"/>
      <c r="X239" s="352"/>
      <c r="Y239" s="352"/>
      <c r="Z239" s="352"/>
      <c r="AA239" s="349"/>
    </row>
    <row r="240" spans="1:27" ht="15.75" customHeight="1">
      <c r="A240" s="352"/>
      <c r="B240" s="352"/>
      <c r="C240" s="353"/>
      <c r="D240" s="352"/>
      <c r="E240" s="352"/>
      <c r="F240" s="353"/>
      <c r="G240" s="352"/>
      <c r="H240" s="352"/>
      <c r="I240" s="352"/>
      <c r="J240" s="352"/>
      <c r="K240" s="352"/>
      <c r="L240" s="352"/>
      <c r="M240" s="352"/>
      <c r="N240" s="352"/>
      <c r="O240" s="352"/>
      <c r="P240" s="352"/>
      <c r="Q240" s="352"/>
      <c r="R240" s="352"/>
      <c r="S240" s="352"/>
      <c r="T240" s="352"/>
      <c r="U240" s="352"/>
      <c r="V240" s="352"/>
      <c r="W240" s="352"/>
      <c r="X240" s="352"/>
      <c r="Y240" s="352"/>
      <c r="Z240" s="352"/>
      <c r="AA240" s="349"/>
    </row>
    <row r="241" spans="1:27" ht="15.75" customHeight="1">
      <c r="A241" s="352"/>
      <c r="B241" s="352"/>
      <c r="C241" s="353"/>
      <c r="D241" s="352"/>
      <c r="E241" s="352"/>
      <c r="F241" s="353"/>
      <c r="G241" s="352"/>
      <c r="H241" s="352"/>
      <c r="I241" s="352"/>
      <c r="J241" s="352"/>
      <c r="K241" s="352"/>
      <c r="L241" s="352"/>
      <c r="M241" s="352"/>
      <c r="N241" s="352"/>
      <c r="O241" s="352"/>
      <c r="P241" s="352"/>
      <c r="Q241" s="352"/>
      <c r="R241" s="352"/>
      <c r="S241" s="352"/>
      <c r="T241" s="352"/>
      <c r="U241" s="352"/>
      <c r="V241" s="352"/>
      <c r="W241" s="352"/>
      <c r="X241" s="352"/>
      <c r="Y241" s="352"/>
      <c r="Z241" s="352"/>
      <c r="AA241" s="349"/>
    </row>
    <row r="242" spans="1:27" ht="15.75" customHeight="1">
      <c r="A242" s="352"/>
      <c r="B242" s="352"/>
      <c r="C242" s="353"/>
      <c r="D242" s="352"/>
      <c r="E242" s="352"/>
      <c r="F242" s="353"/>
      <c r="G242" s="352"/>
      <c r="H242" s="352"/>
      <c r="I242" s="352"/>
      <c r="J242" s="352"/>
      <c r="K242" s="352"/>
      <c r="L242" s="352"/>
      <c r="M242" s="352"/>
      <c r="N242" s="352"/>
      <c r="O242" s="352"/>
      <c r="P242" s="352"/>
      <c r="Q242" s="352"/>
      <c r="R242" s="352"/>
      <c r="S242" s="352"/>
      <c r="T242" s="352"/>
      <c r="U242" s="352"/>
      <c r="V242" s="352"/>
      <c r="W242" s="352"/>
      <c r="X242" s="352"/>
      <c r="Y242" s="352"/>
      <c r="Z242" s="352"/>
      <c r="AA242" s="349"/>
    </row>
    <row r="243" spans="1:27" ht="15.75" customHeight="1">
      <c r="A243" s="352"/>
      <c r="B243" s="352"/>
      <c r="C243" s="353"/>
      <c r="D243" s="352"/>
      <c r="E243" s="352"/>
      <c r="F243" s="353"/>
      <c r="G243" s="352"/>
      <c r="H243" s="352"/>
      <c r="I243" s="352"/>
      <c r="J243" s="352"/>
      <c r="K243" s="352"/>
      <c r="L243" s="352"/>
      <c r="M243" s="352"/>
      <c r="N243" s="352"/>
      <c r="O243" s="352"/>
      <c r="P243" s="352"/>
      <c r="Q243" s="352"/>
      <c r="R243" s="352"/>
      <c r="S243" s="352"/>
      <c r="T243" s="352"/>
      <c r="U243" s="352"/>
      <c r="V243" s="352"/>
      <c r="W243" s="352"/>
      <c r="X243" s="352"/>
      <c r="Y243" s="352"/>
      <c r="Z243" s="352"/>
      <c r="AA243" s="349"/>
    </row>
    <row r="244" spans="1:27" ht="15.75" customHeight="1">
      <c r="A244" s="352"/>
      <c r="B244" s="352"/>
      <c r="C244" s="353"/>
      <c r="D244" s="352"/>
      <c r="E244" s="352"/>
      <c r="F244" s="353"/>
      <c r="G244" s="352"/>
      <c r="H244" s="352"/>
      <c r="I244" s="352"/>
      <c r="J244" s="352"/>
      <c r="K244" s="352"/>
      <c r="L244" s="352"/>
      <c r="M244" s="352"/>
      <c r="N244" s="352"/>
      <c r="O244" s="352"/>
      <c r="P244" s="352"/>
      <c r="Q244" s="352"/>
      <c r="R244" s="352"/>
      <c r="S244" s="352"/>
      <c r="T244" s="352"/>
      <c r="U244" s="352"/>
      <c r="V244" s="352"/>
      <c r="W244" s="352"/>
      <c r="X244" s="352"/>
      <c r="Y244" s="352"/>
      <c r="Z244" s="352"/>
      <c r="AA244" s="349"/>
    </row>
    <row r="245" spans="1:27" ht="15.75" customHeight="1">
      <c r="A245" s="352"/>
      <c r="B245" s="352"/>
      <c r="C245" s="353"/>
      <c r="D245" s="352"/>
      <c r="E245" s="352"/>
      <c r="F245" s="353"/>
      <c r="G245" s="352"/>
      <c r="H245" s="352"/>
      <c r="I245" s="352"/>
      <c r="J245" s="352"/>
      <c r="K245" s="352"/>
      <c r="L245" s="352"/>
      <c r="M245" s="352"/>
      <c r="N245" s="352"/>
      <c r="O245" s="352"/>
      <c r="P245" s="352"/>
      <c r="Q245" s="352"/>
      <c r="R245" s="352"/>
      <c r="S245" s="352"/>
      <c r="T245" s="352"/>
      <c r="U245" s="352"/>
      <c r="V245" s="352"/>
      <c r="W245" s="352"/>
      <c r="X245" s="352"/>
      <c r="Y245" s="352"/>
      <c r="Z245" s="352"/>
      <c r="AA245" s="349"/>
    </row>
    <row r="246" spans="1:27" ht="15.75" customHeight="1">
      <c r="A246" s="352"/>
      <c r="B246" s="352"/>
      <c r="C246" s="353"/>
      <c r="D246" s="352"/>
      <c r="E246" s="352"/>
      <c r="F246" s="353"/>
      <c r="G246" s="352"/>
      <c r="H246" s="352"/>
      <c r="I246" s="352"/>
      <c r="J246" s="352"/>
      <c r="K246" s="352"/>
      <c r="L246" s="352"/>
      <c r="M246" s="352"/>
      <c r="N246" s="352"/>
      <c r="O246" s="352"/>
      <c r="P246" s="352"/>
      <c r="Q246" s="352"/>
      <c r="R246" s="352"/>
      <c r="S246" s="352"/>
      <c r="T246" s="352"/>
      <c r="U246" s="352"/>
      <c r="V246" s="352"/>
      <c r="W246" s="352"/>
      <c r="X246" s="352"/>
      <c r="Y246" s="352"/>
      <c r="Z246" s="352"/>
      <c r="AA246" s="349"/>
    </row>
    <row r="247" spans="1:27" ht="15.75" customHeight="1">
      <c r="A247" s="352"/>
      <c r="B247" s="352"/>
      <c r="C247" s="353"/>
      <c r="D247" s="352"/>
      <c r="E247" s="352"/>
      <c r="F247" s="353"/>
      <c r="G247" s="352"/>
      <c r="H247" s="352"/>
      <c r="I247" s="352"/>
      <c r="J247" s="352"/>
      <c r="K247" s="352"/>
      <c r="L247" s="352"/>
      <c r="M247" s="352"/>
      <c r="N247" s="352"/>
      <c r="O247" s="352"/>
      <c r="P247" s="352"/>
      <c r="Q247" s="352"/>
      <c r="R247" s="352"/>
      <c r="S247" s="352"/>
      <c r="T247" s="352"/>
      <c r="U247" s="352"/>
      <c r="V247" s="352"/>
      <c r="W247" s="352"/>
      <c r="X247" s="352"/>
      <c r="Y247" s="352"/>
      <c r="Z247" s="352"/>
      <c r="AA247" s="349"/>
    </row>
    <row r="248" spans="1:27" ht="15.75" customHeight="1">
      <c r="A248" s="352"/>
      <c r="B248" s="352"/>
      <c r="C248" s="353"/>
      <c r="D248" s="352"/>
      <c r="E248" s="352"/>
      <c r="F248" s="353"/>
      <c r="G248" s="352"/>
      <c r="H248" s="352"/>
      <c r="I248" s="352"/>
      <c r="J248" s="352"/>
      <c r="K248" s="352"/>
      <c r="L248" s="352"/>
      <c r="M248" s="352"/>
      <c r="N248" s="352"/>
      <c r="O248" s="352"/>
      <c r="P248" s="352"/>
      <c r="Q248" s="352"/>
      <c r="R248" s="352"/>
      <c r="S248" s="352"/>
      <c r="T248" s="352"/>
      <c r="U248" s="352"/>
      <c r="V248" s="352"/>
      <c r="W248" s="352"/>
      <c r="X248" s="352"/>
      <c r="Y248" s="352"/>
      <c r="Z248" s="352"/>
      <c r="AA248" s="349"/>
    </row>
    <row r="249" spans="1:27" ht="15.75" customHeight="1">
      <c r="A249" s="352"/>
      <c r="B249" s="352"/>
      <c r="C249" s="353"/>
      <c r="D249" s="352"/>
      <c r="E249" s="352"/>
      <c r="F249" s="353"/>
      <c r="G249" s="352"/>
      <c r="H249" s="352"/>
      <c r="I249" s="352"/>
      <c r="J249" s="352"/>
      <c r="K249" s="352"/>
      <c r="L249" s="352"/>
      <c r="M249" s="352"/>
      <c r="N249" s="352"/>
      <c r="O249" s="352"/>
      <c r="P249" s="352"/>
      <c r="Q249" s="352"/>
      <c r="R249" s="352"/>
      <c r="S249" s="352"/>
      <c r="T249" s="352"/>
      <c r="U249" s="352"/>
      <c r="V249" s="352"/>
      <c r="W249" s="352"/>
      <c r="X249" s="352"/>
      <c r="Y249" s="352"/>
      <c r="Z249" s="352"/>
      <c r="AA249" s="349"/>
    </row>
    <row r="250" spans="1:27" ht="15.75" customHeight="1">
      <c r="A250" s="352"/>
      <c r="B250" s="352"/>
      <c r="C250" s="353"/>
      <c r="D250" s="352"/>
      <c r="E250" s="352"/>
      <c r="F250" s="353"/>
      <c r="G250" s="352"/>
      <c r="H250" s="352"/>
      <c r="I250" s="352"/>
      <c r="J250" s="352"/>
      <c r="K250" s="352"/>
      <c r="L250" s="352"/>
      <c r="M250" s="352"/>
      <c r="N250" s="352"/>
      <c r="O250" s="352"/>
      <c r="P250" s="352"/>
      <c r="Q250" s="352"/>
      <c r="R250" s="352"/>
      <c r="S250" s="352"/>
      <c r="T250" s="352"/>
      <c r="U250" s="352"/>
      <c r="V250" s="352"/>
      <c r="W250" s="352"/>
      <c r="X250" s="352"/>
      <c r="Y250" s="352"/>
      <c r="Z250" s="352"/>
      <c r="AA250" s="349"/>
    </row>
    <row r="251" spans="1:27" ht="15.75" customHeight="1">
      <c r="A251" s="352"/>
      <c r="B251" s="352"/>
      <c r="C251" s="353"/>
      <c r="D251" s="352"/>
      <c r="E251" s="352"/>
      <c r="F251" s="353"/>
      <c r="G251" s="352"/>
      <c r="H251" s="352"/>
      <c r="I251" s="352"/>
      <c r="J251" s="352"/>
      <c r="K251" s="352"/>
      <c r="L251" s="352"/>
      <c r="M251" s="352"/>
      <c r="N251" s="352"/>
      <c r="O251" s="352"/>
      <c r="P251" s="352"/>
      <c r="Q251" s="352"/>
      <c r="R251" s="352"/>
      <c r="S251" s="352"/>
      <c r="T251" s="352"/>
      <c r="U251" s="352"/>
      <c r="V251" s="352"/>
      <c r="W251" s="352"/>
      <c r="X251" s="352"/>
      <c r="Y251" s="352"/>
      <c r="Z251" s="352"/>
      <c r="AA251" s="349"/>
    </row>
    <row r="252" spans="1:27" ht="15.75" customHeight="1">
      <c r="A252" s="352"/>
      <c r="B252" s="352"/>
      <c r="C252" s="353"/>
      <c r="D252" s="352"/>
      <c r="E252" s="352"/>
      <c r="F252" s="353"/>
      <c r="G252" s="352"/>
      <c r="H252" s="352"/>
      <c r="I252" s="352"/>
      <c r="J252" s="352"/>
      <c r="K252" s="352"/>
      <c r="L252" s="352"/>
      <c r="M252" s="352"/>
      <c r="N252" s="352"/>
      <c r="O252" s="352"/>
      <c r="P252" s="352"/>
      <c r="Q252" s="352"/>
      <c r="R252" s="352"/>
      <c r="S252" s="352"/>
      <c r="T252" s="352"/>
      <c r="U252" s="352"/>
      <c r="V252" s="352"/>
      <c r="W252" s="352"/>
      <c r="X252" s="352"/>
      <c r="Y252" s="352"/>
      <c r="Z252" s="352"/>
      <c r="AA252" s="349"/>
    </row>
    <row r="253" spans="1:27" ht="15.75" customHeight="1">
      <c r="A253" s="352"/>
      <c r="B253" s="352"/>
      <c r="C253" s="353"/>
      <c r="D253" s="352"/>
      <c r="E253" s="352"/>
      <c r="F253" s="353"/>
      <c r="G253" s="352"/>
      <c r="H253" s="352"/>
      <c r="I253" s="352"/>
      <c r="J253" s="352"/>
      <c r="K253" s="352"/>
      <c r="L253" s="352"/>
      <c r="M253" s="352"/>
      <c r="N253" s="352"/>
      <c r="O253" s="352"/>
      <c r="P253" s="352"/>
      <c r="Q253" s="352"/>
      <c r="R253" s="352"/>
      <c r="S253" s="352"/>
      <c r="T253" s="352"/>
      <c r="U253" s="352"/>
      <c r="V253" s="352"/>
      <c r="W253" s="352"/>
      <c r="X253" s="352"/>
      <c r="Y253" s="352"/>
      <c r="Z253" s="352"/>
      <c r="AA253" s="349"/>
    </row>
    <row r="254" spans="1:27" ht="15.75" customHeight="1">
      <c r="A254" s="352"/>
      <c r="B254" s="352"/>
      <c r="C254" s="353"/>
      <c r="D254" s="352"/>
      <c r="E254" s="352"/>
      <c r="F254" s="353"/>
      <c r="G254" s="352"/>
      <c r="H254" s="352"/>
      <c r="I254" s="352"/>
      <c r="J254" s="352"/>
      <c r="K254" s="352"/>
      <c r="L254" s="352"/>
      <c r="M254" s="352"/>
      <c r="N254" s="352"/>
      <c r="O254" s="352"/>
      <c r="P254" s="352"/>
      <c r="Q254" s="352"/>
      <c r="R254" s="352"/>
      <c r="S254" s="352"/>
      <c r="T254" s="352"/>
      <c r="U254" s="352"/>
      <c r="V254" s="352"/>
      <c r="W254" s="352"/>
      <c r="X254" s="352"/>
      <c r="Y254" s="352"/>
      <c r="Z254" s="352"/>
      <c r="AA254" s="349"/>
    </row>
    <row r="255" spans="1:27" ht="15.75" customHeight="1">
      <c r="A255" s="352"/>
      <c r="B255" s="352"/>
      <c r="C255" s="353"/>
      <c r="D255" s="352"/>
      <c r="E255" s="352"/>
      <c r="F255" s="353"/>
      <c r="G255" s="352"/>
      <c r="H255" s="352"/>
      <c r="I255" s="352"/>
      <c r="J255" s="352"/>
      <c r="K255" s="352"/>
      <c r="L255" s="352"/>
      <c r="M255" s="352"/>
      <c r="N255" s="352"/>
      <c r="O255" s="352"/>
      <c r="P255" s="352"/>
      <c r="Q255" s="352"/>
      <c r="R255" s="352"/>
      <c r="S255" s="352"/>
      <c r="T255" s="352"/>
      <c r="U255" s="352"/>
      <c r="V255" s="352"/>
      <c r="W255" s="352"/>
      <c r="X255" s="352"/>
      <c r="Y255" s="352"/>
      <c r="Z255" s="352"/>
      <c r="AA255" s="349"/>
    </row>
    <row r="256" spans="1:27" ht="15.75" customHeight="1">
      <c r="A256" s="352"/>
      <c r="B256" s="352"/>
      <c r="C256" s="353"/>
      <c r="D256" s="352"/>
      <c r="E256" s="352"/>
      <c r="F256" s="353"/>
      <c r="G256" s="352"/>
      <c r="H256" s="352"/>
      <c r="I256" s="352"/>
      <c r="J256" s="352"/>
      <c r="K256" s="352"/>
      <c r="L256" s="352"/>
      <c r="M256" s="352"/>
      <c r="N256" s="352"/>
      <c r="O256" s="352"/>
      <c r="P256" s="352"/>
      <c r="Q256" s="352"/>
      <c r="R256" s="352"/>
      <c r="S256" s="352"/>
      <c r="T256" s="352"/>
      <c r="U256" s="352"/>
      <c r="V256" s="352"/>
      <c r="W256" s="352"/>
      <c r="X256" s="352"/>
      <c r="Y256" s="352"/>
      <c r="Z256" s="352"/>
      <c r="AA256" s="349"/>
    </row>
    <row r="257" spans="1:27" ht="15.75" customHeight="1">
      <c r="A257" s="352"/>
      <c r="B257" s="352"/>
      <c r="C257" s="353"/>
      <c r="D257" s="352"/>
      <c r="E257" s="352"/>
      <c r="F257" s="353"/>
      <c r="G257" s="352"/>
      <c r="H257" s="352"/>
      <c r="I257" s="352"/>
      <c r="J257" s="352"/>
      <c r="K257" s="352"/>
      <c r="L257" s="352"/>
      <c r="M257" s="352"/>
      <c r="N257" s="352"/>
      <c r="O257" s="352"/>
      <c r="P257" s="352"/>
      <c r="Q257" s="352"/>
      <c r="R257" s="352"/>
      <c r="S257" s="352"/>
      <c r="T257" s="352"/>
      <c r="U257" s="352"/>
      <c r="V257" s="352"/>
      <c r="W257" s="352"/>
      <c r="X257" s="352"/>
      <c r="Y257" s="352"/>
      <c r="Z257" s="352"/>
      <c r="AA257" s="349"/>
    </row>
    <row r="258" spans="1:27" ht="15.75" customHeight="1">
      <c r="A258" s="352"/>
      <c r="B258" s="352"/>
      <c r="C258" s="353"/>
      <c r="D258" s="352"/>
      <c r="E258" s="352"/>
      <c r="F258" s="353"/>
      <c r="G258" s="352"/>
      <c r="H258" s="352"/>
      <c r="I258" s="352"/>
      <c r="J258" s="352"/>
      <c r="K258" s="352"/>
      <c r="L258" s="352"/>
      <c r="M258" s="352"/>
      <c r="N258" s="352"/>
      <c r="O258" s="352"/>
      <c r="P258" s="352"/>
      <c r="Q258" s="352"/>
      <c r="R258" s="352"/>
      <c r="S258" s="352"/>
      <c r="T258" s="352"/>
      <c r="U258" s="352"/>
      <c r="V258" s="352"/>
      <c r="W258" s="352"/>
      <c r="X258" s="352"/>
      <c r="Y258" s="352"/>
      <c r="Z258" s="352"/>
      <c r="AA258" s="349"/>
    </row>
    <row r="259" spans="1:27" ht="15.75" customHeight="1">
      <c r="A259" s="352"/>
      <c r="B259" s="352"/>
      <c r="C259" s="353"/>
      <c r="D259" s="352"/>
      <c r="E259" s="352"/>
      <c r="F259" s="353"/>
      <c r="G259" s="352"/>
      <c r="H259" s="352"/>
      <c r="I259" s="352"/>
      <c r="J259" s="352"/>
      <c r="K259" s="352"/>
      <c r="L259" s="352"/>
      <c r="M259" s="352"/>
      <c r="N259" s="352"/>
      <c r="O259" s="352"/>
      <c r="P259" s="352"/>
      <c r="Q259" s="352"/>
      <c r="R259" s="352"/>
      <c r="S259" s="352"/>
      <c r="T259" s="352"/>
      <c r="U259" s="352"/>
      <c r="V259" s="352"/>
      <c r="W259" s="352"/>
      <c r="X259" s="352"/>
      <c r="Y259" s="352"/>
      <c r="Z259" s="352"/>
      <c r="AA259" s="349"/>
    </row>
    <row r="260" spans="1:27" ht="15.75" customHeight="1">
      <c r="A260" s="352"/>
      <c r="B260" s="352"/>
      <c r="C260" s="353"/>
      <c r="D260" s="352"/>
      <c r="E260" s="352"/>
      <c r="F260" s="353"/>
      <c r="G260" s="352"/>
      <c r="H260" s="352"/>
      <c r="I260" s="352"/>
      <c r="J260" s="352"/>
      <c r="K260" s="352"/>
      <c r="L260" s="352"/>
      <c r="M260" s="352"/>
      <c r="N260" s="352"/>
      <c r="O260" s="352"/>
      <c r="P260" s="352"/>
      <c r="Q260" s="352"/>
      <c r="R260" s="352"/>
      <c r="S260" s="352"/>
      <c r="T260" s="352"/>
      <c r="U260" s="352"/>
      <c r="V260" s="352"/>
      <c r="W260" s="352"/>
      <c r="X260" s="352"/>
      <c r="Y260" s="352"/>
      <c r="Z260" s="352"/>
      <c r="AA260" s="349"/>
    </row>
    <row r="261" spans="1:27" ht="15.75" customHeight="1">
      <c r="A261" s="352"/>
      <c r="B261" s="352"/>
      <c r="C261" s="353"/>
      <c r="D261" s="352"/>
      <c r="E261" s="352"/>
      <c r="F261" s="353"/>
      <c r="G261" s="352"/>
      <c r="H261" s="352"/>
      <c r="I261" s="352"/>
      <c r="J261" s="352"/>
      <c r="K261" s="352"/>
      <c r="L261" s="352"/>
      <c r="M261" s="352"/>
      <c r="N261" s="352"/>
      <c r="O261" s="352"/>
      <c r="P261" s="352"/>
      <c r="Q261" s="352"/>
      <c r="R261" s="352"/>
      <c r="S261" s="352"/>
      <c r="T261" s="352"/>
      <c r="U261" s="352"/>
      <c r="V261" s="352"/>
      <c r="W261" s="352"/>
      <c r="X261" s="352"/>
      <c r="Y261" s="352"/>
      <c r="Z261" s="352"/>
      <c r="AA261" s="349"/>
    </row>
    <row r="262" spans="1:27" ht="15.75" customHeight="1">
      <c r="A262" s="352"/>
      <c r="B262" s="352"/>
      <c r="C262" s="353"/>
      <c r="D262" s="352"/>
      <c r="E262" s="352"/>
      <c r="F262" s="353"/>
      <c r="G262" s="352"/>
      <c r="H262" s="352"/>
      <c r="I262" s="352"/>
      <c r="J262" s="352"/>
      <c r="K262" s="352"/>
      <c r="L262" s="352"/>
      <c r="M262" s="352"/>
      <c r="N262" s="352"/>
      <c r="O262" s="352"/>
      <c r="P262" s="352"/>
      <c r="Q262" s="352"/>
      <c r="R262" s="352"/>
      <c r="S262" s="352"/>
      <c r="T262" s="352"/>
      <c r="U262" s="352"/>
      <c r="V262" s="352"/>
      <c r="W262" s="352"/>
      <c r="X262" s="352"/>
      <c r="Y262" s="352"/>
      <c r="Z262" s="352"/>
      <c r="AA262" s="349"/>
    </row>
    <row r="263" spans="1:27" ht="15.75" customHeight="1">
      <c r="A263" s="352"/>
      <c r="B263" s="352"/>
      <c r="C263" s="353"/>
      <c r="D263" s="352"/>
      <c r="E263" s="352"/>
      <c r="F263" s="353"/>
      <c r="G263" s="352"/>
      <c r="H263" s="352"/>
      <c r="I263" s="352"/>
      <c r="J263" s="352"/>
      <c r="K263" s="352"/>
      <c r="L263" s="352"/>
      <c r="M263" s="352"/>
      <c r="N263" s="352"/>
      <c r="O263" s="352"/>
      <c r="P263" s="352"/>
      <c r="Q263" s="352"/>
      <c r="R263" s="352"/>
      <c r="S263" s="352"/>
      <c r="T263" s="352"/>
      <c r="U263" s="352"/>
      <c r="V263" s="352"/>
      <c r="W263" s="352"/>
      <c r="X263" s="352"/>
      <c r="Y263" s="352"/>
      <c r="Z263" s="352"/>
      <c r="AA263" s="349"/>
    </row>
    <row r="264" spans="1:27" ht="15.75" customHeight="1">
      <c r="A264" s="352"/>
      <c r="B264" s="352"/>
      <c r="C264" s="353"/>
      <c r="D264" s="352"/>
      <c r="E264" s="352"/>
      <c r="F264" s="353"/>
      <c r="G264" s="352"/>
      <c r="H264" s="352"/>
      <c r="I264" s="352"/>
      <c r="J264" s="352"/>
      <c r="K264" s="352"/>
      <c r="L264" s="352"/>
      <c r="M264" s="352"/>
      <c r="N264" s="352"/>
      <c r="O264" s="352"/>
      <c r="P264" s="352"/>
      <c r="Q264" s="352"/>
      <c r="R264" s="352"/>
      <c r="S264" s="352"/>
      <c r="T264" s="352"/>
      <c r="U264" s="352"/>
      <c r="V264" s="352"/>
      <c r="W264" s="352"/>
      <c r="X264" s="352"/>
      <c r="Y264" s="352"/>
      <c r="Z264" s="352"/>
      <c r="AA264" s="349"/>
    </row>
    <row r="265" spans="1:27" ht="15.75" customHeight="1">
      <c r="A265" s="352"/>
      <c r="B265" s="352"/>
      <c r="C265" s="353"/>
      <c r="D265" s="352"/>
      <c r="E265" s="352"/>
      <c r="F265" s="353"/>
      <c r="G265" s="352"/>
      <c r="H265" s="352"/>
      <c r="I265" s="352"/>
      <c r="J265" s="352"/>
      <c r="K265" s="352"/>
      <c r="L265" s="352"/>
      <c r="M265" s="352"/>
      <c r="N265" s="352"/>
      <c r="O265" s="352"/>
      <c r="P265" s="352"/>
      <c r="Q265" s="352"/>
      <c r="R265" s="352"/>
      <c r="S265" s="352"/>
      <c r="T265" s="352"/>
      <c r="U265" s="352"/>
      <c r="V265" s="352"/>
      <c r="W265" s="352"/>
      <c r="X265" s="352"/>
      <c r="Y265" s="352"/>
      <c r="Z265" s="352"/>
      <c r="AA265" s="349"/>
    </row>
    <row r="266" spans="1:27" ht="15.75" customHeight="1">
      <c r="A266" s="352"/>
      <c r="B266" s="352"/>
      <c r="C266" s="353"/>
      <c r="D266" s="352"/>
      <c r="E266" s="352"/>
      <c r="F266" s="353"/>
      <c r="G266" s="352"/>
      <c r="H266" s="352"/>
      <c r="I266" s="352"/>
      <c r="J266" s="352"/>
      <c r="K266" s="352"/>
      <c r="L266" s="352"/>
      <c r="M266" s="352"/>
      <c r="N266" s="352"/>
      <c r="O266" s="352"/>
      <c r="P266" s="352"/>
      <c r="Q266" s="352"/>
      <c r="R266" s="352"/>
      <c r="S266" s="352"/>
      <c r="T266" s="352"/>
      <c r="U266" s="352"/>
      <c r="V266" s="352"/>
      <c r="W266" s="352"/>
      <c r="X266" s="352"/>
      <c r="Y266" s="352"/>
      <c r="Z266" s="352"/>
      <c r="AA266" s="349"/>
    </row>
    <row r="267" spans="1:27" ht="15.75" customHeight="1">
      <c r="A267" s="352"/>
      <c r="B267" s="352"/>
      <c r="C267" s="353"/>
      <c r="D267" s="352"/>
      <c r="E267" s="352"/>
      <c r="F267" s="353"/>
      <c r="G267" s="352"/>
      <c r="H267" s="352"/>
      <c r="I267" s="352"/>
      <c r="J267" s="352"/>
      <c r="K267" s="352"/>
      <c r="L267" s="352"/>
      <c r="M267" s="352"/>
      <c r="N267" s="352"/>
      <c r="O267" s="352"/>
      <c r="P267" s="352"/>
      <c r="Q267" s="352"/>
      <c r="R267" s="352"/>
      <c r="S267" s="352"/>
      <c r="T267" s="352"/>
      <c r="U267" s="352"/>
      <c r="V267" s="352"/>
      <c r="W267" s="352"/>
      <c r="X267" s="352"/>
      <c r="Y267" s="352"/>
      <c r="Z267" s="352"/>
      <c r="AA267" s="349"/>
    </row>
    <row r="268" spans="1:27" ht="15.75" customHeight="1">
      <c r="A268" s="352"/>
      <c r="B268" s="352"/>
      <c r="C268" s="353"/>
      <c r="D268" s="352"/>
      <c r="E268" s="352"/>
      <c r="F268" s="353"/>
      <c r="G268" s="352"/>
      <c r="H268" s="352"/>
      <c r="I268" s="352"/>
      <c r="J268" s="352"/>
      <c r="K268" s="352"/>
      <c r="L268" s="352"/>
      <c r="M268" s="352"/>
      <c r="N268" s="352"/>
      <c r="O268" s="352"/>
      <c r="P268" s="352"/>
      <c r="Q268" s="352"/>
      <c r="R268" s="352"/>
      <c r="S268" s="352"/>
      <c r="T268" s="352"/>
      <c r="U268" s="352"/>
      <c r="V268" s="352"/>
      <c r="W268" s="352"/>
      <c r="X268" s="352"/>
      <c r="Y268" s="352"/>
      <c r="Z268" s="352"/>
      <c r="AA268" s="349"/>
    </row>
    <row r="269" spans="1:27" ht="15.75" customHeight="1">
      <c r="A269" s="352"/>
      <c r="B269" s="352"/>
      <c r="C269" s="353"/>
      <c r="D269" s="352"/>
      <c r="E269" s="352"/>
      <c r="F269" s="353"/>
      <c r="G269" s="352"/>
      <c r="H269" s="352"/>
      <c r="I269" s="352"/>
      <c r="J269" s="352"/>
      <c r="K269" s="352"/>
      <c r="L269" s="352"/>
      <c r="M269" s="352"/>
      <c r="N269" s="352"/>
      <c r="O269" s="352"/>
      <c r="P269" s="352"/>
      <c r="Q269" s="352"/>
      <c r="R269" s="352"/>
      <c r="S269" s="352"/>
      <c r="T269" s="352"/>
      <c r="U269" s="352"/>
      <c r="V269" s="352"/>
      <c r="W269" s="352"/>
      <c r="X269" s="352"/>
      <c r="Y269" s="352"/>
      <c r="Z269" s="352"/>
      <c r="AA269" s="349"/>
    </row>
    <row r="270" spans="1:27" ht="15.75" customHeight="1">
      <c r="A270" s="352"/>
      <c r="B270" s="352"/>
      <c r="C270" s="353"/>
      <c r="D270" s="352"/>
      <c r="E270" s="352"/>
      <c r="F270" s="353"/>
      <c r="G270" s="352"/>
      <c r="H270" s="352"/>
      <c r="I270" s="352"/>
      <c r="J270" s="352"/>
      <c r="K270" s="352"/>
      <c r="L270" s="352"/>
      <c r="M270" s="352"/>
      <c r="N270" s="352"/>
      <c r="O270" s="352"/>
      <c r="P270" s="352"/>
      <c r="Q270" s="352"/>
      <c r="R270" s="352"/>
      <c r="S270" s="352"/>
      <c r="T270" s="352"/>
      <c r="U270" s="352"/>
      <c r="V270" s="352"/>
      <c r="W270" s="352"/>
      <c r="X270" s="352"/>
      <c r="Y270" s="352"/>
      <c r="Z270" s="352"/>
      <c r="AA270" s="349"/>
    </row>
    <row r="271" spans="1:27" ht="15.75" customHeight="1">
      <c r="A271" s="352"/>
      <c r="B271" s="352"/>
      <c r="C271" s="353"/>
      <c r="D271" s="352"/>
      <c r="E271" s="352"/>
      <c r="F271" s="353"/>
      <c r="G271" s="352"/>
      <c r="H271" s="352"/>
      <c r="I271" s="352"/>
      <c r="J271" s="352"/>
      <c r="K271" s="352"/>
      <c r="L271" s="352"/>
      <c r="M271" s="352"/>
      <c r="N271" s="352"/>
      <c r="O271" s="352"/>
      <c r="P271" s="352"/>
      <c r="Q271" s="352"/>
      <c r="R271" s="352"/>
      <c r="S271" s="352"/>
      <c r="T271" s="352"/>
      <c r="U271" s="352"/>
      <c r="V271" s="352"/>
      <c r="W271" s="352"/>
      <c r="X271" s="352"/>
      <c r="Y271" s="352"/>
      <c r="Z271" s="352"/>
      <c r="AA271" s="349"/>
    </row>
    <row r="272" spans="1:27" ht="15.75" customHeight="1">
      <c r="A272" s="352"/>
      <c r="B272" s="352"/>
      <c r="C272" s="353"/>
      <c r="D272" s="352"/>
      <c r="E272" s="352"/>
      <c r="F272" s="353"/>
      <c r="G272" s="352"/>
      <c r="H272" s="352"/>
      <c r="I272" s="352"/>
      <c r="J272" s="352"/>
      <c r="K272" s="352"/>
      <c r="L272" s="352"/>
      <c r="M272" s="352"/>
      <c r="N272" s="352"/>
      <c r="O272" s="352"/>
      <c r="P272" s="352"/>
      <c r="Q272" s="352"/>
      <c r="R272" s="352"/>
      <c r="S272" s="352"/>
      <c r="T272" s="352"/>
      <c r="U272" s="352"/>
      <c r="V272" s="352"/>
      <c r="W272" s="352"/>
      <c r="X272" s="352"/>
      <c r="Y272" s="352"/>
      <c r="Z272" s="352"/>
      <c r="AA272" s="349"/>
    </row>
    <row r="273" spans="1:27" ht="15.75" customHeight="1">
      <c r="A273" s="352"/>
      <c r="B273" s="352"/>
      <c r="C273" s="353"/>
      <c r="D273" s="352"/>
      <c r="E273" s="352"/>
      <c r="F273" s="353"/>
      <c r="G273" s="352"/>
      <c r="H273" s="352"/>
      <c r="I273" s="352"/>
      <c r="J273" s="352"/>
      <c r="K273" s="352"/>
      <c r="L273" s="352"/>
      <c r="M273" s="352"/>
      <c r="N273" s="352"/>
      <c r="O273" s="352"/>
      <c r="P273" s="352"/>
      <c r="Q273" s="352"/>
      <c r="R273" s="352"/>
      <c r="S273" s="352"/>
      <c r="T273" s="352"/>
      <c r="U273" s="352"/>
      <c r="V273" s="352"/>
      <c r="W273" s="352"/>
      <c r="X273" s="352"/>
      <c r="Y273" s="352"/>
      <c r="Z273" s="352"/>
      <c r="AA273" s="349"/>
    </row>
    <row r="274" spans="1:27" ht="15.75" customHeight="1">
      <c r="A274" s="352"/>
      <c r="B274" s="352"/>
      <c r="C274" s="353"/>
      <c r="D274" s="352"/>
      <c r="E274" s="352"/>
      <c r="F274" s="353"/>
      <c r="G274" s="352"/>
      <c r="H274" s="352"/>
      <c r="I274" s="352"/>
      <c r="J274" s="352"/>
      <c r="K274" s="352"/>
      <c r="L274" s="352"/>
      <c r="M274" s="352"/>
      <c r="N274" s="352"/>
      <c r="O274" s="352"/>
      <c r="P274" s="352"/>
      <c r="Q274" s="352"/>
      <c r="R274" s="352"/>
      <c r="S274" s="352"/>
      <c r="T274" s="352"/>
      <c r="U274" s="352"/>
      <c r="V274" s="352"/>
      <c r="W274" s="352"/>
      <c r="X274" s="352"/>
      <c r="Y274" s="352"/>
      <c r="Z274" s="352"/>
      <c r="AA274" s="349"/>
    </row>
    <row r="275" spans="1:27" ht="15.75" customHeight="1">
      <c r="A275" s="352"/>
      <c r="B275" s="352"/>
      <c r="C275" s="353"/>
      <c r="D275" s="352"/>
      <c r="E275" s="352"/>
      <c r="F275" s="353"/>
      <c r="G275" s="352"/>
      <c r="H275" s="352"/>
      <c r="I275" s="352"/>
      <c r="J275" s="352"/>
      <c r="K275" s="352"/>
      <c r="L275" s="352"/>
      <c r="M275" s="352"/>
      <c r="N275" s="352"/>
      <c r="O275" s="352"/>
      <c r="P275" s="352"/>
      <c r="Q275" s="352"/>
      <c r="R275" s="352"/>
      <c r="S275" s="352"/>
      <c r="T275" s="352"/>
      <c r="U275" s="352"/>
      <c r="V275" s="352"/>
      <c r="W275" s="352"/>
      <c r="X275" s="352"/>
      <c r="Y275" s="352"/>
      <c r="Z275" s="352"/>
      <c r="AA275" s="349"/>
    </row>
    <row r="276" spans="1:27" ht="15.75" customHeight="1">
      <c r="A276" s="352"/>
      <c r="B276" s="352"/>
      <c r="C276" s="353"/>
      <c r="D276" s="352"/>
      <c r="E276" s="352"/>
      <c r="F276" s="353"/>
      <c r="G276" s="352"/>
      <c r="H276" s="352"/>
      <c r="I276" s="352"/>
      <c r="J276" s="352"/>
      <c r="K276" s="352"/>
      <c r="L276" s="352"/>
      <c r="M276" s="352"/>
      <c r="N276" s="352"/>
      <c r="O276" s="352"/>
      <c r="P276" s="352"/>
      <c r="Q276" s="352"/>
      <c r="R276" s="352"/>
      <c r="S276" s="352"/>
      <c r="T276" s="352"/>
      <c r="U276" s="352"/>
      <c r="V276" s="352"/>
      <c r="W276" s="352"/>
      <c r="X276" s="352"/>
      <c r="Y276" s="352"/>
      <c r="Z276" s="352"/>
      <c r="AA276" s="349"/>
    </row>
    <row r="277" spans="1:27" ht="15.75" customHeight="1">
      <c r="A277" s="352"/>
      <c r="B277" s="352"/>
      <c r="C277" s="353"/>
      <c r="D277" s="352"/>
      <c r="E277" s="352"/>
      <c r="F277" s="353"/>
      <c r="G277" s="352"/>
      <c r="H277" s="352"/>
      <c r="I277" s="352"/>
      <c r="J277" s="352"/>
      <c r="K277" s="352"/>
      <c r="L277" s="352"/>
      <c r="M277" s="352"/>
      <c r="N277" s="352"/>
      <c r="O277" s="352"/>
      <c r="P277" s="352"/>
      <c r="Q277" s="352"/>
      <c r="R277" s="352"/>
      <c r="S277" s="352"/>
      <c r="T277" s="352"/>
      <c r="U277" s="352"/>
      <c r="V277" s="352"/>
      <c r="W277" s="352"/>
      <c r="X277" s="352"/>
      <c r="Y277" s="352"/>
      <c r="Z277" s="352"/>
      <c r="AA277" s="349"/>
    </row>
    <row r="278" spans="1:27" ht="15.75" customHeight="1">
      <c r="A278" s="352"/>
      <c r="B278" s="352"/>
      <c r="C278" s="353"/>
      <c r="D278" s="352"/>
      <c r="E278" s="352"/>
      <c r="F278" s="353"/>
      <c r="G278" s="352"/>
      <c r="H278" s="352"/>
      <c r="I278" s="352"/>
      <c r="J278" s="352"/>
      <c r="K278" s="352"/>
      <c r="L278" s="352"/>
      <c r="M278" s="352"/>
      <c r="N278" s="352"/>
      <c r="O278" s="352"/>
      <c r="P278" s="352"/>
      <c r="Q278" s="352"/>
      <c r="R278" s="352"/>
      <c r="S278" s="352"/>
      <c r="T278" s="352"/>
      <c r="U278" s="352"/>
      <c r="V278" s="352"/>
      <c r="W278" s="352"/>
      <c r="X278" s="352"/>
      <c r="Y278" s="352"/>
      <c r="Z278" s="352"/>
      <c r="AA278" s="349"/>
    </row>
    <row r="279" spans="1:27" ht="15.75" customHeight="1">
      <c r="A279" s="352"/>
      <c r="B279" s="352"/>
      <c r="C279" s="353"/>
      <c r="D279" s="352"/>
      <c r="E279" s="352"/>
      <c r="F279" s="353"/>
      <c r="G279" s="352"/>
      <c r="H279" s="352"/>
      <c r="I279" s="352"/>
      <c r="J279" s="352"/>
      <c r="K279" s="352"/>
      <c r="L279" s="352"/>
      <c r="M279" s="352"/>
      <c r="N279" s="352"/>
      <c r="O279" s="352"/>
      <c r="P279" s="352"/>
      <c r="Q279" s="352"/>
      <c r="R279" s="352"/>
      <c r="S279" s="352"/>
      <c r="T279" s="352"/>
      <c r="U279" s="352"/>
      <c r="V279" s="352"/>
      <c r="W279" s="352"/>
      <c r="X279" s="352"/>
      <c r="Y279" s="352"/>
      <c r="Z279" s="352"/>
      <c r="AA279" s="349"/>
    </row>
    <row r="280" spans="1:27" ht="15.75" customHeight="1">
      <c r="A280" s="352"/>
      <c r="B280" s="352"/>
      <c r="C280" s="353"/>
      <c r="D280" s="352"/>
      <c r="E280" s="352"/>
      <c r="F280" s="353"/>
      <c r="G280" s="352"/>
      <c r="H280" s="352"/>
      <c r="I280" s="352"/>
      <c r="J280" s="352"/>
      <c r="K280" s="352"/>
      <c r="L280" s="352"/>
      <c r="M280" s="352"/>
      <c r="N280" s="352"/>
      <c r="O280" s="352"/>
      <c r="P280" s="352"/>
      <c r="Q280" s="352"/>
      <c r="R280" s="352"/>
      <c r="S280" s="352"/>
      <c r="T280" s="352"/>
      <c r="U280" s="352"/>
      <c r="V280" s="352"/>
      <c r="W280" s="352"/>
      <c r="X280" s="352"/>
      <c r="Y280" s="352"/>
      <c r="Z280" s="352"/>
      <c r="AA280" s="349"/>
    </row>
    <row r="281" spans="1:27" ht="15.75" customHeight="1">
      <c r="A281" s="352"/>
      <c r="B281" s="352"/>
      <c r="C281" s="353"/>
      <c r="D281" s="352"/>
      <c r="E281" s="352"/>
      <c r="F281" s="353"/>
      <c r="G281" s="352"/>
      <c r="H281" s="352"/>
      <c r="I281" s="352"/>
      <c r="J281" s="352"/>
      <c r="K281" s="352"/>
      <c r="L281" s="352"/>
      <c r="M281" s="352"/>
      <c r="N281" s="352"/>
      <c r="O281" s="352"/>
      <c r="P281" s="352"/>
      <c r="Q281" s="352"/>
      <c r="R281" s="352"/>
      <c r="S281" s="352"/>
      <c r="T281" s="352"/>
      <c r="U281" s="352"/>
      <c r="V281" s="352"/>
      <c r="W281" s="352"/>
      <c r="X281" s="352"/>
      <c r="Y281" s="352"/>
      <c r="Z281" s="352"/>
      <c r="AA281" s="349"/>
    </row>
    <row r="282" spans="1:27" ht="15.75" customHeight="1">
      <c r="A282" s="352"/>
      <c r="B282" s="352"/>
      <c r="C282" s="353"/>
      <c r="D282" s="352"/>
      <c r="E282" s="352"/>
      <c r="F282" s="353"/>
      <c r="G282" s="352"/>
      <c r="H282" s="352"/>
      <c r="I282" s="352"/>
      <c r="J282" s="352"/>
      <c r="K282" s="352"/>
      <c r="L282" s="352"/>
      <c r="M282" s="352"/>
      <c r="N282" s="352"/>
      <c r="O282" s="352"/>
      <c r="P282" s="352"/>
      <c r="Q282" s="352"/>
      <c r="R282" s="352"/>
      <c r="S282" s="352"/>
      <c r="T282" s="352"/>
      <c r="U282" s="352"/>
      <c r="V282" s="352"/>
      <c r="W282" s="352"/>
      <c r="X282" s="352"/>
      <c r="Y282" s="352"/>
      <c r="Z282" s="352"/>
      <c r="AA282" s="349"/>
    </row>
    <row r="283" spans="1:27" ht="15.75" customHeight="1">
      <c r="A283" s="352"/>
      <c r="B283" s="352"/>
      <c r="C283" s="353"/>
      <c r="D283" s="352"/>
      <c r="E283" s="352"/>
      <c r="F283" s="353"/>
      <c r="G283" s="352"/>
      <c r="H283" s="352"/>
      <c r="I283" s="352"/>
      <c r="J283" s="352"/>
      <c r="K283" s="352"/>
      <c r="L283" s="352"/>
      <c r="M283" s="352"/>
      <c r="N283" s="352"/>
      <c r="O283" s="352"/>
      <c r="P283" s="352"/>
      <c r="Q283" s="352"/>
      <c r="R283" s="352"/>
      <c r="S283" s="352"/>
      <c r="T283" s="352"/>
      <c r="U283" s="352"/>
      <c r="V283" s="352"/>
      <c r="W283" s="352"/>
      <c r="X283" s="352"/>
      <c r="Y283" s="352"/>
      <c r="Z283" s="352"/>
      <c r="AA283" s="349"/>
    </row>
    <row r="284" spans="1:27" ht="15.75" customHeight="1">
      <c r="A284" s="352"/>
      <c r="B284" s="352"/>
      <c r="C284" s="353"/>
      <c r="D284" s="352"/>
      <c r="E284" s="352"/>
      <c r="F284" s="353"/>
      <c r="G284" s="352"/>
      <c r="H284" s="352"/>
      <c r="I284" s="352"/>
      <c r="J284" s="352"/>
      <c r="K284" s="352"/>
      <c r="L284" s="352"/>
      <c r="M284" s="352"/>
      <c r="N284" s="352"/>
      <c r="O284" s="352"/>
      <c r="P284" s="352"/>
      <c r="Q284" s="352"/>
      <c r="R284" s="352"/>
      <c r="S284" s="352"/>
      <c r="T284" s="352"/>
      <c r="U284" s="352"/>
      <c r="V284" s="352"/>
      <c r="W284" s="352"/>
      <c r="X284" s="352"/>
      <c r="Y284" s="352"/>
      <c r="Z284" s="352"/>
      <c r="AA284" s="349"/>
    </row>
    <row r="285" spans="1:27" ht="15.75" customHeight="1">
      <c r="A285" s="352"/>
      <c r="B285" s="352"/>
      <c r="C285" s="353"/>
      <c r="D285" s="352"/>
      <c r="E285" s="352"/>
      <c r="F285" s="353"/>
      <c r="G285" s="352"/>
      <c r="H285" s="352"/>
      <c r="I285" s="352"/>
      <c r="J285" s="352"/>
      <c r="K285" s="352"/>
      <c r="L285" s="352"/>
      <c r="M285" s="352"/>
      <c r="N285" s="352"/>
      <c r="O285" s="352"/>
      <c r="P285" s="352"/>
      <c r="Q285" s="352"/>
      <c r="R285" s="352"/>
      <c r="S285" s="352"/>
      <c r="T285" s="352"/>
      <c r="U285" s="352"/>
      <c r="V285" s="352"/>
      <c r="W285" s="352"/>
      <c r="X285" s="352"/>
      <c r="Y285" s="352"/>
      <c r="Z285" s="352"/>
      <c r="AA285" s="349"/>
    </row>
    <row r="286" spans="1:27" ht="15.75" customHeight="1">
      <c r="A286" s="352"/>
      <c r="B286" s="352"/>
      <c r="C286" s="353"/>
      <c r="D286" s="352"/>
      <c r="E286" s="352"/>
      <c r="F286" s="353"/>
      <c r="G286" s="352"/>
      <c r="H286" s="352"/>
      <c r="I286" s="352"/>
      <c r="J286" s="352"/>
      <c r="K286" s="352"/>
      <c r="L286" s="352"/>
      <c r="M286" s="352"/>
      <c r="N286" s="352"/>
      <c r="O286" s="352"/>
      <c r="P286" s="352"/>
      <c r="Q286" s="352"/>
      <c r="R286" s="352"/>
      <c r="S286" s="352"/>
      <c r="T286" s="352"/>
      <c r="U286" s="352"/>
      <c r="V286" s="352"/>
      <c r="W286" s="352"/>
      <c r="X286" s="352"/>
      <c r="Y286" s="352"/>
      <c r="Z286" s="352"/>
      <c r="AA286" s="349"/>
    </row>
    <row r="287" spans="1:27" ht="15.75" customHeight="1">
      <c r="A287" s="352"/>
      <c r="B287" s="352"/>
      <c r="C287" s="353"/>
      <c r="D287" s="352"/>
      <c r="E287" s="352"/>
      <c r="F287" s="353"/>
      <c r="G287" s="352"/>
      <c r="H287" s="352"/>
      <c r="I287" s="352"/>
      <c r="J287" s="352"/>
      <c r="K287" s="352"/>
      <c r="L287" s="352"/>
      <c r="M287" s="352"/>
      <c r="N287" s="352"/>
      <c r="O287" s="352"/>
      <c r="P287" s="352"/>
      <c r="Q287" s="352"/>
      <c r="R287" s="352"/>
      <c r="S287" s="352"/>
      <c r="T287" s="352"/>
      <c r="U287" s="352"/>
      <c r="V287" s="352"/>
      <c r="W287" s="352"/>
      <c r="X287" s="352"/>
      <c r="Y287" s="352"/>
      <c r="Z287" s="352"/>
      <c r="AA287" s="349"/>
    </row>
    <row r="288" spans="1:27" ht="15.75" customHeight="1">
      <c r="A288" s="352"/>
      <c r="B288" s="352"/>
      <c r="C288" s="353"/>
      <c r="D288" s="352"/>
      <c r="E288" s="352"/>
      <c r="F288" s="353"/>
      <c r="G288" s="352"/>
      <c r="H288" s="352"/>
      <c r="I288" s="352"/>
      <c r="J288" s="352"/>
      <c r="K288" s="352"/>
      <c r="L288" s="352"/>
      <c r="M288" s="352"/>
      <c r="N288" s="352"/>
      <c r="O288" s="352"/>
      <c r="P288" s="352"/>
      <c r="Q288" s="352"/>
      <c r="R288" s="352"/>
      <c r="S288" s="352"/>
      <c r="T288" s="352"/>
      <c r="U288" s="352"/>
      <c r="V288" s="352"/>
      <c r="W288" s="352"/>
      <c r="X288" s="352"/>
      <c r="Y288" s="352"/>
      <c r="Z288" s="352"/>
      <c r="AA288" s="349"/>
    </row>
    <row r="289" spans="1:27" ht="15.75" customHeight="1">
      <c r="A289" s="352"/>
      <c r="B289" s="352"/>
      <c r="C289" s="353"/>
      <c r="D289" s="352"/>
      <c r="E289" s="352"/>
      <c r="F289" s="353"/>
      <c r="G289" s="352"/>
      <c r="H289" s="352"/>
      <c r="I289" s="352"/>
      <c r="J289" s="352"/>
      <c r="K289" s="352"/>
      <c r="L289" s="352"/>
      <c r="M289" s="352"/>
      <c r="N289" s="352"/>
      <c r="O289" s="352"/>
      <c r="P289" s="352"/>
      <c r="Q289" s="352"/>
      <c r="R289" s="352"/>
      <c r="S289" s="352"/>
      <c r="T289" s="352"/>
      <c r="U289" s="352"/>
      <c r="V289" s="352"/>
      <c r="W289" s="352"/>
      <c r="X289" s="352"/>
      <c r="Y289" s="352"/>
      <c r="Z289" s="352"/>
      <c r="AA289" s="349"/>
    </row>
    <row r="290" spans="1:27" ht="15.75" customHeight="1">
      <c r="A290" s="352"/>
      <c r="B290" s="352"/>
      <c r="C290" s="353"/>
      <c r="D290" s="352"/>
      <c r="E290" s="352"/>
      <c r="F290" s="353"/>
      <c r="G290" s="352"/>
      <c r="H290" s="352"/>
      <c r="I290" s="352"/>
      <c r="J290" s="352"/>
      <c r="K290" s="352"/>
      <c r="L290" s="352"/>
      <c r="M290" s="352"/>
      <c r="N290" s="352"/>
      <c r="O290" s="352"/>
      <c r="P290" s="352"/>
      <c r="Q290" s="352"/>
      <c r="R290" s="352"/>
      <c r="S290" s="352"/>
      <c r="T290" s="352"/>
      <c r="U290" s="352"/>
      <c r="V290" s="352"/>
      <c r="W290" s="352"/>
      <c r="X290" s="352"/>
      <c r="Y290" s="352"/>
      <c r="Z290" s="352"/>
      <c r="AA290" s="349"/>
    </row>
    <row r="291" spans="1:27" ht="15.75" customHeight="1">
      <c r="A291" s="352"/>
      <c r="B291" s="352"/>
      <c r="C291" s="353"/>
      <c r="D291" s="352"/>
      <c r="E291" s="352"/>
      <c r="F291" s="353"/>
      <c r="G291" s="352"/>
      <c r="H291" s="352"/>
      <c r="I291" s="352"/>
      <c r="J291" s="352"/>
      <c r="K291" s="352"/>
      <c r="L291" s="352"/>
      <c r="M291" s="352"/>
      <c r="N291" s="352"/>
      <c r="O291" s="352"/>
      <c r="P291" s="352"/>
      <c r="Q291" s="352"/>
      <c r="R291" s="352"/>
      <c r="S291" s="352"/>
      <c r="T291" s="352"/>
      <c r="U291" s="352"/>
      <c r="V291" s="352"/>
      <c r="W291" s="352"/>
      <c r="X291" s="352"/>
      <c r="Y291" s="352"/>
      <c r="Z291" s="352"/>
      <c r="AA291" s="349"/>
    </row>
    <row r="292" spans="1:27" ht="15.75" customHeight="1">
      <c r="A292" s="352"/>
      <c r="B292" s="352"/>
      <c r="C292" s="353"/>
      <c r="D292" s="352"/>
      <c r="E292" s="352"/>
      <c r="F292" s="353"/>
      <c r="G292" s="352"/>
      <c r="H292" s="352"/>
      <c r="I292" s="352"/>
      <c r="J292" s="352"/>
      <c r="K292" s="352"/>
      <c r="L292" s="352"/>
      <c r="M292" s="352"/>
      <c r="N292" s="352"/>
      <c r="O292" s="352"/>
      <c r="P292" s="352"/>
      <c r="Q292" s="352"/>
      <c r="R292" s="352"/>
      <c r="S292" s="352"/>
      <c r="T292" s="352"/>
      <c r="U292" s="352"/>
      <c r="V292" s="352"/>
      <c r="W292" s="352"/>
      <c r="X292" s="352"/>
      <c r="Y292" s="352"/>
      <c r="Z292" s="352"/>
      <c r="AA292" s="349"/>
    </row>
    <row r="293" spans="1:27" ht="15.75" customHeight="1">
      <c r="A293" s="352"/>
      <c r="B293" s="352"/>
      <c r="C293" s="353"/>
      <c r="D293" s="352"/>
      <c r="E293" s="352"/>
      <c r="F293" s="353"/>
      <c r="G293" s="352"/>
      <c r="H293" s="352"/>
      <c r="I293" s="352"/>
      <c r="J293" s="352"/>
      <c r="K293" s="352"/>
      <c r="L293" s="352"/>
      <c r="M293" s="352"/>
      <c r="N293" s="352"/>
      <c r="O293" s="352"/>
      <c r="P293" s="352"/>
      <c r="Q293" s="352"/>
      <c r="R293" s="352"/>
      <c r="S293" s="352"/>
      <c r="T293" s="352"/>
      <c r="U293" s="352"/>
      <c r="V293" s="352"/>
      <c r="W293" s="352"/>
      <c r="X293" s="352"/>
      <c r="Y293" s="352"/>
      <c r="Z293" s="352"/>
      <c r="AA293" s="349"/>
    </row>
    <row r="294" spans="1:27" ht="15.75" customHeight="1">
      <c r="A294" s="352"/>
      <c r="B294" s="352"/>
      <c r="C294" s="353"/>
      <c r="D294" s="352"/>
      <c r="E294" s="352"/>
      <c r="F294" s="353"/>
      <c r="G294" s="352"/>
      <c r="H294" s="352"/>
      <c r="I294" s="352"/>
      <c r="J294" s="352"/>
      <c r="K294" s="352"/>
      <c r="L294" s="352"/>
      <c r="M294" s="352"/>
      <c r="N294" s="352"/>
      <c r="O294" s="352"/>
      <c r="P294" s="352"/>
      <c r="Q294" s="352"/>
      <c r="R294" s="352"/>
      <c r="S294" s="352"/>
      <c r="T294" s="352"/>
      <c r="U294" s="352"/>
      <c r="V294" s="352"/>
      <c r="W294" s="352"/>
      <c r="X294" s="352"/>
      <c r="Y294" s="352"/>
      <c r="Z294" s="352"/>
      <c r="AA294" s="349"/>
    </row>
    <row r="295" spans="1:27" ht="15.75" customHeight="1">
      <c r="A295" s="352"/>
      <c r="B295" s="352"/>
      <c r="C295" s="353"/>
      <c r="D295" s="352"/>
      <c r="E295" s="352"/>
      <c r="F295" s="353"/>
      <c r="G295" s="352"/>
      <c r="H295" s="352"/>
      <c r="I295" s="352"/>
      <c r="J295" s="352"/>
      <c r="K295" s="352"/>
      <c r="L295" s="352"/>
      <c r="M295" s="352"/>
      <c r="N295" s="352"/>
      <c r="O295" s="352"/>
      <c r="P295" s="352"/>
      <c r="Q295" s="352"/>
      <c r="R295" s="352"/>
      <c r="S295" s="352"/>
      <c r="T295" s="352"/>
      <c r="U295" s="352"/>
      <c r="V295" s="352"/>
      <c r="W295" s="352"/>
      <c r="X295" s="352"/>
      <c r="Y295" s="352"/>
      <c r="Z295" s="352"/>
      <c r="AA295" s="349"/>
    </row>
    <row r="296" spans="1:27" ht="15.75" customHeight="1">
      <c r="A296" s="352"/>
      <c r="B296" s="352"/>
      <c r="C296" s="353"/>
      <c r="D296" s="352"/>
      <c r="E296" s="352"/>
      <c r="F296" s="353"/>
      <c r="G296" s="352"/>
      <c r="H296" s="352"/>
      <c r="I296" s="352"/>
      <c r="J296" s="352"/>
      <c r="K296" s="352"/>
      <c r="L296" s="352"/>
      <c r="M296" s="352"/>
      <c r="N296" s="352"/>
      <c r="O296" s="352"/>
      <c r="P296" s="352"/>
      <c r="Q296" s="352"/>
      <c r="R296" s="352"/>
      <c r="S296" s="352"/>
      <c r="T296" s="352"/>
      <c r="U296" s="352"/>
      <c r="V296" s="352"/>
      <c r="W296" s="352"/>
      <c r="X296" s="352"/>
      <c r="Y296" s="352"/>
      <c r="Z296" s="352"/>
      <c r="AA296" s="349"/>
    </row>
    <row r="297" spans="1:27" ht="15.75" customHeight="1">
      <c r="A297" s="352"/>
      <c r="B297" s="352"/>
      <c r="C297" s="353"/>
      <c r="D297" s="352"/>
      <c r="E297" s="352"/>
      <c r="F297" s="353"/>
      <c r="G297" s="352"/>
      <c r="H297" s="352"/>
      <c r="I297" s="352"/>
      <c r="J297" s="352"/>
      <c r="K297" s="352"/>
      <c r="L297" s="352"/>
      <c r="M297" s="352"/>
      <c r="N297" s="352"/>
      <c r="O297" s="352"/>
      <c r="P297" s="352"/>
      <c r="Q297" s="352"/>
      <c r="R297" s="352"/>
      <c r="S297" s="352"/>
      <c r="T297" s="352"/>
      <c r="U297" s="352"/>
      <c r="V297" s="352"/>
      <c r="W297" s="352"/>
      <c r="X297" s="352"/>
      <c r="Y297" s="352"/>
      <c r="Z297" s="352"/>
      <c r="AA297" s="349"/>
    </row>
    <row r="298" spans="1:27" ht="15.75" customHeight="1">
      <c r="A298" s="352"/>
      <c r="B298" s="352"/>
      <c r="C298" s="353"/>
      <c r="D298" s="352"/>
      <c r="E298" s="352"/>
      <c r="F298" s="353"/>
      <c r="G298" s="352"/>
      <c r="H298" s="352"/>
      <c r="I298" s="352"/>
      <c r="J298" s="352"/>
      <c r="K298" s="352"/>
      <c r="L298" s="352"/>
      <c r="M298" s="352"/>
      <c r="N298" s="352"/>
      <c r="O298" s="352"/>
      <c r="P298" s="352"/>
      <c r="Q298" s="352"/>
      <c r="R298" s="352"/>
      <c r="S298" s="352"/>
      <c r="T298" s="352"/>
      <c r="U298" s="352"/>
      <c r="V298" s="352"/>
      <c r="W298" s="352"/>
      <c r="X298" s="352"/>
      <c r="Y298" s="352"/>
      <c r="Z298" s="352"/>
      <c r="AA298" s="349"/>
    </row>
    <row r="299" spans="1:27" ht="15.75" customHeight="1">
      <c r="A299" s="352"/>
      <c r="B299" s="352"/>
      <c r="C299" s="353"/>
      <c r="D299" s="352"/>
      <c r="E299" s="352"/>
      <c r="F299" s="353"/>
      <c r="G299" s="352"/>
      <c r="H299" s="352"/>
      <c r="I299" s="352"/>
      <c r="J299" s="352"/>
      <c r="K299" s="352"/>
      <c r="L299" s="352"/>
      <c r="M299" s="352"/>
      <c r="N299" s="352"/>
      <c r="O299" s="352"/>
      <c r="P299" s="352"/>
      <c r="Q299" s="352"/>
      <c r="R299" s="352"/>
      <c r="S299" s="352"/>
      <c r="T299" s="352"/>
      <c r="U299" s="352"/>
      <c r="V299" s="352"/>
      <c r="W299" s="352"/>
      <c r="X299" s="352"/>
      <c r="Y299" s="352"/>
      <c r="Z299" s="352"/>
      <c r="AA299" s="349"/>
    </row>
    <row r="300" spans="1:27" ht="15.75" customHeight="1">
      <c r="A300" s="352"/>
      <c r="B300" s="352"/>
      <c r="C300" s="353"/>
      <c r="D300" s="352"/>
      <c r="E300" s="352"/>
      <c r="F300" s="353"/>
      <c r="G300" s="352"/>
      <c r="H300" s="352"/>
      <c r="I300" s="352"/>
      <c r="J300" s="352"/>
      <c r="K300" s="352"/>
      <c r="L300" s="352"/>
      <c r="M300" s="352"/>
      <c r="N300" s="352"/>
      <c r="O300" s="352"/>
      <c r="P300" s="352"/>
      <c r="Q300" s="352"/>
      <c r="R300" s="352"/>
      <c r="S300" s="352"/>
      <c r="T300" s="352"/>
      <c r="U300" s="352"/>
      <c r="V300" s="352"/>
      <c r="W300" s="352"/>
      <c r="X300" s="352"/>
      <c r="Y300" s="352"/>
      <c r="Z300" s="352"/>
      <c r="AA300" s="349"/>
    </row>
    <row r="301" spans="1:27" ht="15.75" customHeight="1">
      <c r="A301" s="352"/>
      <c r="B301" s="352"/>
      <c r="C301" s="353"/>
      <c r="D301" s="352"/>
      <c r="E301" s="352"/>
      <c r="F301" s="353"/>
      <c r="G301" s="352"/>
      <c r="H301" s="352"/>
      <c r="I301" s="352"/>
      <c r="J301" s="352"/>
      <c r="K301" s="352"/>
      <c r="L301" s="352"/>
      <c r="M301" s="352"/>
      <c r="N301" s="352"/>
      <c r="O301" s="352"/>
      <c r="P301" s="352"/>
      <c r="Q301" s="352"/>
      <c r="R301" s="352"/>
      <c r="S301" s="352"/>
      <c r="T301" s="352"/>
      <c r="U301" s="352"/>
      <c r="V301" s="352"/>
      <c r="W301" s="352"/>
      <c r="X301" s="352"/>
      <c r="Y301" s="352"/>
      <c r="Z301" s="352"/>
      <c r="AA301" s="349"/>
    </row>
    <row r="302" spans="1:27" ht="15.75" customHeight="1">
      <c r="A302" s="352"/>
      <c r="B302" s="352"/>
      <c r="C302" s="353"/>
      <c r="D302" s="352"/>
      <c r="E302" s="352"/>
      <c r="F302" s="353"/>
      <c r="G302" s="352"/>
      <c r="H302" s="352"/>
      <c r="I302" s="352"/>
      <c r="J302" s="352"/>
      <c r="K302" s="352"/>
      <c r="L302" s="352"/>
      <c r="M302" s="352"/>
      <c r="N302" s="352"/>
      <c r="O302" s="352"/>
      <c r="P302" s="352"/>
      <c r="Q302" s="352"/>
      <c r="R302" s="352"/>
      <c r="S302" s="352"/>
      <c r="T302" s="352"/>
      <c r="U302" s="352"/>
      <c r="V302" s="352"/>
      <c r="W302" s="352"/>
      <c r="X302" s="352"/>
      <c r="Y302" s="352"/>
      <c r="Z302" s="352"/>
      <c r="AA302" s="349"/>
    </row>
    <row r="303" spans="1:27" ht="15.75" customHeight="1">
      <c r="A303" s="352"/>
      <c r="B303" s="352"/>
      <c r="C303" s="353"/>
      <c r="D303" s="352"/>
      <c r="E303" s="352"/>
      <c r="F303" s="353"/>
      <c r="G303" s="352"/>
      <c r="H303" s="352"/>
      <c r="I303" s="352"/>
      <c r="J303" s="352"/>
      <c r="K303" s="352"/>
      <c r="L303" s="352"/>
      <c r="M303" s="352"/>
      <c r="N303" s="352"/>
      <c r="O303" s="352"/>
      <c r="P303" s="352"/>
      <c r="Q303" s="352"/>
      <c r="R303" s="352"/>
      <c r="S303" s="352"/>
      <c r="T303" s="352"/>
      <c r="U303" s="352"/>
      <c r="V303" s="352"/>
      <c r="W303" s="352"/>
      <c r="X303" s="352"/>
      <c r="Y303" s="352"/>
      <c r="Z303" s="352"/>
      <c r="AA303" s="349"/>
    </row>
    <row r="304" spans="1:27" ht="15.75" customHeight="1">
      <c r="A304" s="352"/>
      <c r="B304" s="352"/>
      <c r="C304" s="353"/>
      <c r="D304" s="352"/>
      <c r="E304" s="352"/>
      <c r="F304" s="353"/>
      <c r="G304" s="352"/>
      <c r="H304" s="352"/>
      <c r="I304" s="352"/>
      <c r="J304" s="352"/>
      <c r="K304" s="352"/>
      <c r="L304" s="352"/>
      <c r="M304" s="352"/>
      <c r="N304" s="352"/>
      <c r="O304" s="352"/>
      <c r="P304" s="352"/>
      <c r="Q304" s="352"/>
      <c r="R304" s="352"/>
      <c r="S304" s="352"/>
      <c r="T304" s="352"/>
      <c r="U304" s="352"/>
      <c r="V304" s="352"/>
      <c r="W304" s="352"/>
      <c r="X304" s="352"/>
      <c r="Y304" s="352"/>
      <c r="Z304" s="352"/>
      <c r="AA304" s="349"/>
    </row>
    <row r="305" spans="1:27" ht="15.75" customHeight="1">
      <c r="A305" s="352"/>
      <c r="B305" s="352"/>
      <c r="C305" s="353"/>
      <c r="D305" s="352"/>
      <c r="E305" s="352"/>
      <c r="F305" s="353"/>
      <c r="G305" s="352"/>
      <c r="H305" s="352"/>
      <c r="I305" s="352"/>
      <c r="J305" s="352"/>
      <c r="K305" s="352"/>
      <c r="L305" s="352"/>
      <c r="M305" s="352"/>
      <c r="N305" s="352"/>
      <c r="O305" s="352"/>
      <c r="P305" s="352"/>
      <c r="Q305" s="352"/>
      <c r="R305" s="352"/>
      <c r="S305" s="352"/>
      <c r="T305" s="352"/>
      <c r="U305" s="352"/>
      <c r="V305" s="352"/>
      <c r="W305" s="352"/>
      <c r="X305" s="352"/>
      <c r="Y305" s="352"/>
      <c r="Z305" s="352"/>
      <c r="AA305" s="349"/>
    </row>
    <row r="306" spans="1:27" ht="15.75" customHeight="1">
      <c r="A306" s="352"/>
      <c r="B306" s="352"/>
      <c r="C306" s="353"/>
      <c r="D306" s="352"/>
      <c r="E306" s="352"/>
      <c r="F306" s="353"/>
      <c r="G306" s="352"/>
      <c r="H306" s="352"/>
      <c r="I306" s="352"/>
      <c r="J306" s="352"/>
      <c r="K306" s="352"/>
      <c r="L306" s="352"/>
      <c r="M306" s="352"/>
      <c r="N306" s="352"/>
      <c r="O306" s="352"/>
      <c r="P306" s="352"/>
      <c r="Q306" s="352"/>
      <c r="R306" s="352"/>
      <c r="S306" s="352"/>
      <c r="T306" s="352"/>
      <c r="U306" s="352"/>
      <c r="V306" s="352"/>
      <c r="W306" s="352"/>
      <c r="X306" s="352"/>
      <c r="Y306" s="352"/>
      <c r="Z306" s="352"/>
      <c r="AA306" s="349"/>
    </row>
    <row r="307" spans="1:27" ht="15.75" customHeight="1">
      <c r="A307" s="352"/>
      <c r="B307" s="352"/>
      <c r="C307" s="353"/>
      <c r="D307" s="352"/>
      <c r="E307" s="352"/>
      <c r="F307" s="353"/>
      <c r="G307" s="352"/>
      <c r="H307" s="352"/>
      <c r="I307" s="352"/>
      <c r="J307" s="352"/>
      <c r="K307" s="352"/>
      <c r="L307" s="352"/>
      <c r="M307" s="352"/>
      <c r="N307" s="352"/>
      <c r="O307" s="352"/>
      <c r="P307" s="352"/>
      <c r="Q307" s="352"/>
      <c r="R307" s="352"/>
      <c r="S307" s="352"/>
      <c r="T307" s="352"/>
      <c r="U307" s="352"/>
      <c r="V307" s="352"/>
      <c r="W307" s="352"/>
      <c r="X307" s="352"/>
      <c r="Y307" s="352"/>
      <c r="Z307" s="352"/>
      <c r="AA307" s="349"/>
    </row>
    <row r="308" spans="1:27" ht="15.75" customHeight="1">
      <c r="A308" s="352"/>
      <c r="B308" s="352"/>
      <c r="C308" s="353"/>
      <c r="D308" s="352"/>
      <c r="E308" s="352"/>
      <c r="F308" s="353"/>
      <c r="G308" s="352"/>
      <c r="H308" s="352"/>
      <c r="I308" s="352"/>
      <c r="J308" s="352"/>
      <c r="K308" s="352"/>
      <c r="L308" s="352"/>
      <c r="M308" s="352"/>
      <c r="N308" s="352"/>
      <c r="O308" s="352"/>
      <c r="P308" s="352"/>
      <c r="Q308" s="352"/>
      <c r="R308" s="352"/>
      <c r="S308" s="352"/>
      <c r="T308" s="352"/>
      <c r="U308" s="352"/>
      <c r="V308" s="352"/>
      <c r="W308" s="352"/>
      <c r="X308" s="352"/>
      <c r="Y308" s="352"/>
      <c r="Z308" s="352"/>
      <c r="AA308" s="349"/>
    </row>
    <row r="309" spans="1:27" ht="15.75" customHeight="1">
      <c r="A309" s="352"/>
      <c r="B309" s="352"/>
      <c r="C309" s="353"/>
      <c r="D309" s="352"/>
      <c r="E309" s="352"/>
      <c r="F309" s="353"/>
      <c r="G309" s="352"/>
      <c r="H309" s="352"/>
      <c r="I309" s="352"/>
      <c r="J309" s="352"/>
      <c r="K309" s="352"/>
      <c r="L309" s="352"/>
      <c r="M309" s="352"/>
      <c r="N309" s="352"/>
      <c r="O309" s="352"/>
      <c r="P309" s="352"/>
      <c r="Q309" s="352"/>
      <c r="R309" s="352"/>
      <c r="S309" s="352"/>
      <c r="T309" s="352"/>
      <c r="U309" s="352"/>
      <c r="V309" s="352"/>
      <c r="W309" s="352"/>
      <c r="X309" s="352"/>
      <c r="Y309" s="352"/>
      <c r="Z309" s="352"/>
      <c r="AA309" s="349"/>
    </row>
    <row r="310" spans="1:27" ht="15.75" customHeight="1">
      <c r="A310" s="352"/>
      <c r="B310" s="352"/>
      <c r="C310" s="353"/>
      <c r="D310" s="352"/>
      <c r="E310" s="352"/>
      <c r="F310" s="353"/>
      <c r="G310" s="352"/>
      <c r="H310" s="352"/>
      <c r="I310" s="352"/>
      <c r="J310" s="352"/>
      <c r="K310" s="352"/>
      <c r="L310" s="352"/>
      <c r="M310" s="352"/>
      <c r="N310" s="352"/>
      <c r="O310" s="352"/>
      <c r="P310" s="352"/>
      <c r="Q310" s="352"/>
      <c r="R310" s="352"/>
      <c r="S310" s="352"/>
      <c r="T310" s="352"/>
      <c r="U310" s="352"/>
      <c r="V310" s="352"/>
      <c r="W310" s="352"/>
      <c r="X310" s="352"/>
      <c r="Y310" s="352"/>
      <c r="Z310" s="352"/>
      <c r="AA310" s="349"/>
    </row>
    <row r="311" spans="1:27" ht="15.75" customHeight="1">
      <c r="A311" s="352"/>
      <c r="B311" s="352"/>
      <c r="C311" s="353"/>
      <c r="D311" s="352"/>
      <c r="E311" s="352"/>
      <c r="F311" s="353"/>
      <c r="G311" s="352"/>
      <c r="H311" s="352"/>
      <c r="I311" s="352"/>
      <c r="J311" s="352"/>
      <c r="K311" s="352"/>
      <c r="L311" s="352"/>
      <c r="M311" s="352"/>
      <c r="N311" s="352"/>
      <c r="O311" s="352"/>
      <c r="P311" s="352"/>
      <c r="Q311" s="352"/>
      <c r="R311" s="352"/>
      <c r="S311" s="352"/>
      <c r="T311" s="352"/>
      <c r="U311" s="352"/>
      <c r="V311" s="352"/>
      <c r="W311" s="352"/>
      <c r="X311" s="352"/>
      <c r="Y311" s="352"/>
      <c r="Z311" s="352"/>
      <c r="AA311" s="349"/>
    </row>
    <row r="312" spans="1:27" ht="15.75" customHeight="1">
      <c r="A312" s="352"/>
      <c r="B312" s="352"/>
      <c r="C312" s="353"/>
      <c r="D312" s="352"/>
      <c r="E312" s="352"/>
      <c r="F312" s="353"/>
      <c r="G312" s="352"/>
      <c r="H312" s="352"/>
      <c r="I312" s="352"/>
      <c r="J312" s="352"/>
      <c r="K312" s="352"/>
      <c r="L312" s="352"/>
      <c r="M312" s="352"/>
      <c r="N312" s="352"/>
      <c r="O312" s="352"/>
      <c r="P312" s="352"/>
      <c r="Q312" s="352"/>
      <c r="R312" s="352"/>
      <c r="S312" s="352"/>
      <c r="T312" s="352"/>
      <c r="U312" s="352"/>
      <c r="V312" s="352"/>
      <c r="W312" s="352"/>
      <c r="X312" s="352"/>
      <c r="Y312" s="352"/>
      <c r="Z312" s="352"/>
      <c r="AA312" s="349"/>
    </row>
    <row r="313" spans="1:27" ht="15.75" customHeight="1">
      <c r="A313" s="352"/>
      <c r="B313" s="352"/>
      <c r="C313" s="353"/>
      <c r="D313" s="352"/>
      <c r="E313" s="352"/>
      <c r="F313" s="353"/>
      <c r="G313" s="352"/>
      <c r="H313" s="352"/>
      <c r="I313" s="352"/>
      <c r="J313" s="352"/>
      <c r="K313" s="352"/>
      <c r="L313" s="352"/>
      <c r="M313" s="352"/>
      <c r="N313" s="352"/>
      <c r="O313" s="352"/>
      <c r="P313" s="352"/>
      <c r="Q313" s="352"/>
      <c r="R313" s="352"/>
      <c r="S313" s="352"/>
      <c r="T313" s="352"/>
      <c r="U313" s="352"/>
      <c r="V313" s="352"/>
      <c r="W313" s="352"/>
      <c r="X313" s="352"/>
      <c r="Y313" s="352"/>
      <c r="Z313" s="352"/>
      <c r="AA313" s="349"/>
    </row>
    <row r="314" spans="1:27" ht="15.75" customHeight="1">
      <c r="A314" s="352"/>
      <c r="B314" s="352"/>
      <c r="C314" s="353"/>
      <c r="D314" s="352"/>
      <c r="E314" s="352"/>
      <c r="F314" s="353"/>
      <c r="G314" s="352"/>
      <c r="H314" s="352"/>
      <c r="I314" s="352"/>
      <c r="J314" s="352"/>
      <c r="K314" s="352"/>
      <c r="L314" s="352"/>
      <c r="M314" s="352"/>
      <c r="N314" s="352"/>
      <c r="O314" s="352"/>
      <c r="P314" s="352"/>
      <c r="Q314" s="352"/>
      <c r="R314" s="352"/>
      <c r="S314" s="352"/>
      <c r="T314" s="352"/>
      <c r="U314" s="352"/>
      <c r="V314" s="352"/>
      <c r="W314" s="352"/>
      <c r="X314" s="352"/>
      <c r="Y314" s="352"/>
      <c r="Z314" s="352"/>
      <c r="AA314" s="349"/>
    </row>
    <row r="315" spans="1:27" ht="15.75" customHeight="1">
      <c r="A315" s="352"/>
      <c r="B315" s="352"/>
      <c r="C315" s="353"/>
      <c r="D315" s="352"/>
      <c r="E315" s="352"/>
      <c r="F315" s="353"/>
      <c r="G315" s="352"/>
      <c r="H315" s="352"/>
      <c r="I315" s="352"/>
      <c r="J315" s="352"/>
      <c r="K315" s="352"/>
      <c r="L315" s="352"/>
      <c r="M315" s="352"/>
      <c r="N315" s="352"/>
      <c r="O315" s="352"/>
      <c r="P315" s="352"/>
      <c r="Q315" s="352"/>
      <c r="R315" s="352"/>
      <c r="S315" s="352"/>
      <c r="T315" s="352"/>
      <c r="U315" s="352"/>
      <c r="V315" s="352"/>
      <c r="W315" s="352"/>
      <c r="X315" s="352"/>
      <c r="Y315" s="352"/>
      <c r="Z315" s="352"/>
      <c r="AA315" s="349"/>
    </row>
    <row r="316" spans="1:27" ht="15.75" customHeight="1">
      <c r="A316" s="352"/>
      <c r="B316" s="352"/>
      <c r="C316" s="353"/>
      <c r="D316" s="352"/>
      <c r="E316" s="352"/>
      <c r="F316" s="353"/>
      <c r="G316" s="352"/>
      <c r="H316" s="352"/>
      <c r="I316" s="352"/>
      <c r="J316" s="352"/>
      <c r="K316" s="352"/>
      <c r="L316" s="352"/>
      <c r="M316" s="352"/>
      <c r="N316" s="352"/>
      <c r="O316" s="352"/>
      <c r="P316" s="352"/>
      <c r="Q316" s="352"/>
      <c r="R316" s="352"/>
      <c r="S316" s="352"/>
      <c r="T316" s="352"/>
      <c r="U316" s="352"/>
      <c r="V316" s="352"/>
      <c r="W316" s="352"/>
      <c r="X316" s="352"/>
      <c r="Y316" s="352"/>
      <c r="Z316" s="352"/>
      <c r="AA316" s="349"/>
    </row>
    <row r="317" spans="1:27" ht="15.75" customHeight="1">
      <c r="A317" s="352"/>
      <c r="B317" s="352"/>
      <c r="C317" s="353"/>
      <c r="D317" s="352"/>
      <c r="E317" s="352"/>
      <c r="F317" s="353"/>
      <c r="G317" s="352"/>
      <c r="H317" s="352"/>
      <c r="I317" s="352"/>
      <c r="J317" s="352"/>
      <c r="K317" s="352"/>
      <c r="L317" s="352"/>
      <c r="M317" s="352"/>
      <c r="N317" s="352"/>
      <c r="O317" s="352"/>
      <c r="P317" s="352"/>
      <c r="Q317" s="352"/>
      <c r="R317" s="352"/>
      <c r="S317" s="352"/>
      <c r="T317" s="352"/>
      <c r="U317" s="352"/>
      <c r="V317" s="352"/>
      <c r="W317" s="352"/>
      <c r="X317" s="352"/>
      <c r="Y317" s="352"/>
      <c r="Z317" s="352"/>
      <c r="AA317" s="349"/>
    </row>
    <row r="318" spans="1:27" ht="15.75" customHeight="1">
      <c r="A318" s="352"/>
      <c r="B318" s="352"/>
      <c r="C318" s="353"/>
      <c r="D318" s="352"/>
      <c r="E318" s="352"/>
      <c r="F318" s="353"/>
      <c r="G318" s="352"/>
      <c r="H318" s="352"/>
      <c r="I318" s="352"/>
      <c r="J318" s="352"/>
      <c r="K318" s="352"/>
      <c r="L318" s="352"/>
      <c r="M318" s="352"/>
      <c r="N318" s="352"/>
      <c r="O318" s="352"/>
      <c r="P318" s="352"/>
      <c r="Q318" s="352"/>
      <c r="R318" s="352"/>
      <c r="S318" s="352"/>
      <c r="T318" s="352"/>
      <c r="U318" s="352"/>
      <c r="V318" s="352"/>
      <c r="W318" s="352"/>
      <c r="X318" s="352"/>
      <c r="Y318" s="352"/>
      <c r="Z318" s="352"/>
      <c r="AA318" s="349"/>
    </row>
    <row r="319" spans="1:27" ht="15.75" customHeight="1">
      <c r="A319" s="352"/>
      <c r="B319" s="352"/>
      <c r="C319" s="353"/>
      <c r="D319" s="352"/>
      <c r="E319" s="352"/>
      <c r="F319" s="353"/>
      <c r="G319" s="352"/>
      <c r="H319" s="352"/>
      <c r="I319" s="352"/>
      <c r="J319" s="352"/>
      <c r="K319" s="352"/>
      <c r="L319" s="352"/>
      <c r="M319" s="352"/>
      <c r="N319" s="352"/>
      <c r="O319" s="352"/>
      <c r="P319" s="352"/>
      <c r="Q319" s="352"/>
      <c r="R319" s="352"/>
      <c r="S319" s="352"/>
      <c r="T319" s="352"/>
      <c r="U319" s="352"/>
      <c r="V319" s="352"/>
      <c r="W319" s="352"/>
      <c r="X319" s="352"/>
      <c r="Y319" s="352"/>
      <c r="Z319" s="352"/>
      <c r="AA319" s="349"/>
    </row>
    <row r="320" spans="1:27" ht="15.75" customHeight="1">
      <c r="A320" s="352"/>
      <c r="B320" s="352"/>
      <c r="C320" s="353"/>
      <c r="D320" s="352"/>
      <c r="E320" s="352"/>
      <c r="F320" s="353"/>
      <c r="G320" s="352"/>
      <c r="H320" s="352"/>
      <c r="I320" s="352"/>
      <c r="J320" s="352"/>
      <c r="K320" s="352"/>
      <c r="L320" s="352"/>
      <c r="M320" s="352"/>
      <c r="N320" s="352"/>
      <c r="O320" s="352"/>
      <c r="P320" s="352"/>
      <c r="Q320" s="352"/>
      <c r="R320" s="352"/>
      <c r="S320" s="352"/>
      <c r="T320" s="352"/>
      <c r="U320" s="352"/>
      <c r="V320" s="352"/>
      <c r="W320" s="352"/>
      <c r="X320" s="352"/>
      <c r="Y320" s="352"/>
      <c r="Z320" s="352"/>
      <c r="AA320" s="349"/>
    </row>
    <row r="321" spans="1:27" ht="15.75" customHeight="1">
      <c r="A321" s="352"/>
      <c r="B321" s="352"/>
      <c r="C321" s="353"/>
      <c r="D321" s="352"/>
      <c r="E321" s="352"/>
      <c r="F321" s="353"/>
      <c r="G321" s="352"/>
      <c r="H321" s="352"/>
      <c r="I321" s="352"/>
      <c r="J321" s="352"/>
      <c r="K321" s="352"/>
      <c r="L321" s="352"/>
      <c r="M321" s="352"/>
      <c r="N321" s="352"/>
      <c r="O321" s="352"/>
      <c r="P321" s="352"/>
      <c r="Q321" s="352"/>
      <c r="R321" s="352"/>
      <c r="S321" s="352"/>
      <c r="T321" s="352"/>
      <c r="U321" s="352"/>
      <c r="V321" s="352"/>
      <c r="W321" s="352"/>
      <c r="X321" s="352"/>
      <c r="Y321" s="352"/>
      <c r="Z321" s="352"/>
      <c r="AA321" s="349"/>
    </row>
    <row r="322" spans="1:27" ht="15.75" customHeight="1">
      <c r="A322" s="352"/>
      <c r="B322" s="352"/>
      <c r="C322" s="353"/>
      <c r="D322" s="352"/>
      <c r="E322" s="352"/>
      <c r="F322" s="353"/>
      <c r="G322" s="352"/>
      <c r="H322" s="352"/>
      <c r="I322" s="352"/>
      <c r="J322" s="352"/>
      <c r="K322" s="352"/>
      <c r="L322" s="352"/>
      <c r="M322" s="352"/>
      <c r="N322" s="352"/>
      <c r="O322" s="352"/>
      <c r="P322" s="352"/>
      <c r="Q322" s="352"/>
      <c r="R322" s="352"/>
      <c r="S322" s="352"/>
      <c r="T322" s="352"/>
      <c r="U322" s="352"/>
      <c r="V322" s="352"/>
      <c r="W322" s="352"/>
      <c r="X322" s="352"/>
      <c r="Y322" s="352"/>
      <c r="Z322" s="352"/>
      <c r="AA322" s="349"/>
    </row>
    <row r="323" spans="1:27" ht="15.75" customHeight="1">
      <c r="A323" s="352"/>
      <c r="B323" s="352"/>
      <c r="C323" s="353"/>
      <c r="D323" s="352"/>
      <c r="E323" s="352"/>
      <c r="F323" s="353"/>
      <c r="G323" s="352"/>
      <c r="H323" s="352"/>
      <c r="I323" s="352"/>
      <c r="J323" s="352"/>
      <c r="K323" s="352"/>
      <c r="L323" s="352"/>
      <c r="M323" s="352"/>
      <c r="N323" s="352"/>
      <c r="O323" s="352"/>
      <c r="P323" s="352"/>
      <c r="Q323" s="352"/>
      <c r="R323" s="352"/>
      <c r="S323" s="352"/>
      <c r="T323" s="352"/>
      <c r="U323" s="352"/>
      <c r="V323" s="352"/>
      <c r="W323" s="352"/>
      <c r="X323" s="352"/>
      <c r="Y323" s="352"/>
      <c r="Z323" s="352"/>
      <c r="AA323" s="349"/>
    </row>
    <row r="324" spans="1:27" ht="15.75" customHeight="1">
      <c r="A324" s="352"/>
      <c r="B324" s="352"/>
      <c r="C324" s="353"/>
      <c r="D324" s="352"/>
      <c r="E324" s="352"/>
      <c r="F324" s="353"/>
      <c r="G324" s="352"/>
      <c r="H324" s="352"/>
      <c r="I324" s="352"/>
      <c r="J324" s="352"/>
      <c r="K324" s="352"/>
      <c r="L324" s="352"/>
      <c r="M324" s="352"/>
      <c r="N324" s="352"/>
      <c r="O324" s="352"/>
      <c r="P324" s="352"/>
      <c r="Q324" s="352"/>
      <c r="R324" s="352"/>
      <c r="S324" s="352"/>
      <c r="T324" s="352"/>
      <c r="U324" s="352"/>
      <c r="V324" s="352"/>
      <c r="W324" s="352"/>
      <c r="X324" s="352"/>
      <c r="Y324" s="352"/>
      <c r="Z324" s="352"/>
      <c r="AA324" s="349"/>
    </row>
    <row r="325" spans="1:27" ht="15.75" customHeight="1">
      <c r="A325" s="352"/>
      <c r="B325" s="352"/>
      <c r="C325" s="353"/>
      <c r="D325" s="352"/>
      <c r="E325" s="352"/>
      <c r="F325" s="353"/>
      <c r="G325" s="352"/>
      <c r="H325" s="352"/>
      <c r="I325" s="352"/>
      <c r="J325" s="352"/>
      <c r="K325" s="352"/>
      <c r="L325" s="352"/>
      <c r="M325" s="352"/>
      <c r="N325" s="352"/>
      <c r="O325" s="352"/>
      <c r="P325" s="352"/>
      <c r="Q325" s="352"/>
      <c r="R325" s="352"/>
      <c r="S325" s="352"/>
      <c r="T325" s="352"/>
      <c r="U325" s="352"/>
      <c r="V325" s="352"/>
      <c r="W325" s="352"/>
      <c r="X325" s="352"/>
      <c r="Y325" s="352"/>
      <c r="Z325" s="352"/>
      <c r="AA325" s="349"/>
    </row>
    <row r="326" spans="1:27" ht="15.75" customHeight="1">
      <c r="A326" s="352"/>
      <c r="B326" s="352"/>
      <c r="C326" s="353"/>
      <c r="D326" s="352"/>
      <c r="E326" s="352"/>
      <c r="F326" s="353"/>
      <c r="G326" s="352"/>
      <c r="H326" s="352"/>
      <c r="I326" s="352"/>
      <c r="J326" s="352"/>
      <c r="K326" s="352"/>
      <c r="L326" s="352"/>
      <c r="M326" s="352"/>
      <c r="N326" s="352"/>
      <c r="O326" s="352"/>
      <c r="P326" s="352"/>
      <c r="Q326" s="352"/>
      <c r="R326" s="352"/>
      <c r="S326" s="352"/>
      <c r="T326" s="352"/>
      <c r="U326" s="352"/>
      <c r="V326" s="352"/>
      <c r="W326" s="352"/>
      <c r="X326" s="352"/>
      <c r="Y326" s="352"/>
      <c r="Z326" s="352"/>
      <c r="AA326" s="349"/>
    </row>
    <row r="327" spans="1:27" ht="15.75" customHeight="1">
      <c r="A327" s="352"/>
      <c r="B327" s="352"/>
      <c r="C327" s="353"/>
      <c r="D327" s="352"/>
      <c r="E327" s="352"/>
      <c r="F327" s="353"/>
      <c r="G327" s="352"/>
      <c r="H327" s="352"/>
      <c r="I327" s="352"/>
      <c r="J327" s="352"/>
      <c r="K327" s="352"/>
      <c r="L327" s="352"/>
      <c r="M327" s="352"/>
      <c r="N327" s="352"/>
      <c r="O327" s="352"/>
      <c r="P327" s="352"/>
      <c r="Q327" s="352"/>
      <c r="R327" s="352"/>
      <c r="S327" s="352"/>
      <c r="T327" s="352"/>
      <c r="U327" s="352"/>
      <c r="V327" s="352"/>
      <c r="W327" s="352"/>
      <c r="X327" s="352"/>
      <c r="Y327" s="352"/>
      <c r="Z327" s="352"/>
      <c r="AA327" s="349"/>
    </row>
    <row r="328" spans="1:27" ht="15.75" customHeight="1">
      <c r="A328" s="352"/>
      <c r="B328" s="352"/>
      <c r="C328" s="353"/>
      <c r="D328" s="352"/>
      <c r="E328" s="352"/>
      <c r="F328" s="353"/>
      <c r="G328" s="352"/>
      <c r="H328" s="352"/>
      <c r="I328" s="352"/>
      <c r="J328" s="352"/>
      <c r="K328" s="352"/>
      <c r="L328" s="352"/>
      <c r="M328" s="352"/>
      <c r="N328" s="352"/>
      <c r="O328" s="352"/>
      <c r="P328" s="352"/>
      <c r="Q328" s="352"/>
      <c r="R328" s="352"/>
      <c r="S328" s="352"/>
      <c r="T328" s="352"/>
      <c r="U328" s="352"/>
      <c r="V328" s="352"/>
      <c r="W328" s="352"/>
      <c r="X328" s="352"/>
      <c r="Y328" s="352"/>
      <c r="Z328" s="352"/>
      <c r="AA328" s="349"/>
    </row>
    <row r="329" spans="1:27" ht="15.75" customHeight="1">
      <c r="A329" s="352"/>
      <c r="B329" s="352"/>
      <c r="C329" s="353"/>
      <c r="D329" s="352"/>
      <c r="E329" s="352"/>
      <c r="F329" s="353"/>
      <c r="G329" s="352"/>
      <c r="H329" s="352"/>
      <c r="I329" s="352"/>
      <c r="J329" s="352"/>
      <c r="K329" s="352"/>
      <c r="L329" s="352"/>
      <c r="M329" s="352"/>
      <c r="N329" s="352"/>
      <c r="O329" s="352"/>
      <c r="P329" s="352"/>
      <c r="Q329" s="352"/>
      <c r="R329" s="352"/>
      <c r="S329" s="352"/>
      <c r="T329" s="352"/>
      <c r="U329" s="352"/>
      <c r="V329" s="352"/>
      <c r="W329" s="352"/>
      <c r="X329" s="352"/>
      <c r="Y329" s="352"/>
      <c r="Z329" s="352"/>
      <c r="AA329" s="349"/>
    </row>
    <row r="330" spans="1:27" ht="15.75" customHeight="1">
      <c r="A330" s="352"/>
      <c r="B330" s="352"/>
      <c r="C330" s="353"/>
      <c r="D330" s="352"/>
      <c r="E330" s="352"/>
      <c r="F330" s="353"/>
      <c r="G330" s="352"/>
      <c r="H330" s="352"/>
      <c r="I330" s="352"/>
      <c r="J330" s="352"/>
      <c r="K330" s="352"/>
      <c r="L330" s="352"/>
      <c r="M330" s="352"/>
      <c r="N330" s="352"/>
      <c r="O330" s="352"/>
      <c r="P330" s="352"/>
      <c r="Q330" s="352"/>
      <c r="R330" s="352"/>
      <c r="S330" s="352"/>
      <c r="T330" s="352"/>
      <c r="U330" s="352"/>
      <c r="V330" s="352"/>
      <c r="W330" s="352"/>
      <c r="X330" s="352"/>
      <c r="Y330" s="352"/>
      <c r="Z330" s="352"/>
      <c r="AA330" s="349"/>
    </row>
    <row r="331" spans="1:27" ht="15.75" customHeight="1">
      <c r="A331" s="352"/>
      <c r="B331" s="352"/>
      <c r="C331" s="353"/>
      <c r="D331" s="352"/>
      <c r="E331" s="352"/>
      <c r="F331" s="353"/>
      <c r="G331" s="352"/>
      <c r="H331" s="352"/>
      <c r="I331" s="352"/>
      <c r="J331" s="352"/>
      <c r="K331" s="352"/>
      <c r="L331" s="352"/>
      <c r="M331" s="352"/>
      <c r="N331" s="352"/>
      <c r="O331" s="352"/>
      <c r="P331" s="352"/>
      <c r="Q331" s="352"/>
      <c r="R331" s="352"/>
      <c r="S331" s="352"/>
      <c r="T331" s="352"/>
      <c r="U331" s="352"/>
      <c r="V331" s="352"/>
      <c r="W331" s="352"/>
      <c r="X331" s="352"/>
      <c r="Y331" s="352"/>
      <c r="Z331" s="352"/>
      <c r="AA331" s="349"/>
    </row>
    <row r="332" spans="1:27" ht="15.75" customHeight="1">
      <c r="A332" s="352"/>
      <c r="B332" s="352"/>
      <c r="C332" s="353"/>
      <c r="D332" s="352"/>
      <c r="E332" s="352"/>
      <c r="F332" s="353"/>
      <c r="G332" s="352"/>
      <c r="H332" s="352"/>
      <c r="I332" s="352"/>
      <c r="J332" s="352"/>
      <c r="K332" s="352"/>
      <c r="L332" s="352"/>
      <c r="M332" s="352"/>
      <c r="N332" s="352"/>
      <c r="O332" s="352"/>
      <c r="P332" s="352"/>
      <c r="Q332" s="352"/>
      <c r="R332" s="352"/>
      <c r="S332" s="352"/>
      <c r="T332" s="352"/>
      <c r="U332" s="352"/>
      <c r="V332" s="352"/>
      <c r="W332" s="352"/>
      <c r="X332" s="352"/>
      <c r="Y332" s="352"/>
      <c r="Z332" s="352"/>
      <c r="AA332" s="349"/>
    </row>
    <row r="333" spans="1:27" ht="15.75" customHeight="1">
      <c r="A333" s="352"/>
      <c r="B333" s="352"/>
      <c r="C333" s="353"/>
      <c r="D333" s="352"/>
      <c r="E333" s="352"/>
      <c r="F333" s="353"/>
      <c r="G333" s="352"/>
      <c r="H333" s="352"/>
      <c r="I333" s="352"/>
      <c r="J333" s="352"/>
      <c r="K333" s="352"/>
      <c r="L333" s="352"/>
      <c r="M333" s="352"/>
      <c r="N333" s="352"/>
      <c r="O333" s="352"/>
      <c r="P333" s="352"/>
      <c r="Q333" s="352"/>
      <c r="R333" s="352"/>
      <c r="S333" s="352"/>
      <c r="T333" s="352"/>
      <c r="U333" s="352"/>
      <c r="V333" s="352"/>
      <c r="W333" s="352"/>
      <c r="X333" s="352"/>
      <c r="Y333" s="352"/>
      <c r="Z333" s="352"/>
      <c r="AA333" s="349"/>
    </row>
    <row r="334" spans="1:27" ht="15.75" customHeight="1">
      <c r="A334" s="352"/>
      <c r="B334" s="352"/>
      <c r="C334" s="353"/>
      <c r="D334" s="352"/>
      <c r="E334" s="352"/>
      <c r="F334" s="353"/>
      <c r="G334" s="352"/>
      <c r="H334" s="352"/>
      <c r="I334" s="352"/>
      <c r="J334" s="352"/>
      <c r="K334" s="352"/>
      <c r="L334" s="352"/>
      <c r="M334" s="352"/>
      <c r="N334" s="352"/>
      <c r="O334" s="352"/>
      <c r="P334" s="352"/>
      <c r="Q334" s="352"/>
      <c r="R334" s="352"/>
      <c r="S334" s="352"/>
      <c r="T334" s="352"/>
      <c r="U334" s="352"/>
      <c r="V334" s="352"/>
      <c r="W334" s="352"/>
      <c r="X334" s="352"/>
      <c r="Y334" s="352"/>
      <c r="Z334" s="352"/>
      <c r="AA334" s="349"/>
    </row>
    <row r="335" spans="1:27" ht="15.75" customHeight="1">
      <c r="A335" s="352"/>
      <c r="B335" s="352"/>
      <c r="C335" s="353"/>
      <c r="D335" s="352"/>
      <c r="E335" s="352"/>
      <c r="F335" s="353"/>
      <c r="G335" s="352"/>
      <c r="H335" s="352"/>
      <c r="I335" s="352"/>
      <c r="J335" s="352"/>
      <c r="K335" s="352"/>
      <c r="L335" s="352"/>
      <c r="M335" s="352"/>
      <c r="N335" s="352"/>
      <c r="O335" s="352"/>
      <c r="P335" s="352"/>
      <c r="Q335" s="352"/>
      <c r="R335" s="352"/>
      <c r="S335" s="352"/>
      <c r="T335" s="352"/>
      <c r="U335" s="352"/>
      <c r="V335" s="352"/>
      <c r="W335" s="352"/>
      <c r="X335" s="352"/>
      <c r="Y335" s="352"/>
      <c r="Z335" s="352"/>
      <c r="AA335" s="349"/>
    </row>
    <row r="336" spans="1:27" ht="15.75" customHeight="1">
      <c r="A336" s="349"/>
      <c r="B336" s="349"/>
      <c r="C336" s="349"/>
      <c r="D336" s="428"/>
      <c r="E336" s="428"/>
      <c r="F336" s="349"/>
      <c r="G336" s="349"/>
      <c r="H336" s="349"/>
      <c r="I336" s="349"/>
      <c r="J336" s="349"/>
      <c r="K336" s="349"/>
      <c r="L336" s="349"/>
      <c r="M336" s="349"/>
      <c r="N336" s="349"/>
      <c r="O336" s="349"/>
      <c r="P336" s="349"/>
      <c r="Q336" s="349"/>
      <c r="R336" s="349"/>
      <c r="S336" s="349"/>
      <c r="T336" s="349"/>
      <c r="U336" s="349"/>
      <c r="V336" s="349"/>
      <c r="W336" s="349"/>
      <c r="X336" s="349"/>
      <c r="Y336" s="349"/>
      <c r="Z336" s="349"/>
      <c r="AA336" s="349"/>
    </row>
    <row r="337" spans="1:27" ht="15.75" customHeight="1">
      <c r="A337" s="349"/>
      <c r="B337" s="349"/>
      <c r="C337" s="349"/>
      <c r="D337" s="428"/>
      <c r="E337" s="428"/>
      <c r="F337" s="349"/>
      <c r="G337" s="349"/>
      <c r="H337" s="349"/>
      <c r="I337" s="349"/>
      <c r="J337" s="349"/>
      <c r="K337" s="349"/>
      <c r="L337" s="349"/>
      <c r="M337" s="349"/>
      <c r="N337" s="349"/>
      <c r="O337" s="349"/>
      <c r="P337" s="349"/>
      <c r="Q337" s="349"/>
      <c r="R337" s="349"/>
      <c r="S337" s="349"/>
      <c r="T337" s="349"/>
      <c r="U337" s="349"/>
      <c r="V337" s="349"/>
      <c r="W337" s="349"/>
      <c r="X337" s="349"/>
      <c r="Y337" s="349"/>
      <c r="Z337" s="349"/>
      <c r="AA337" s="349"/>
    </row>
    <row r="338" spans="1:27" ht="15.75" customHeight="1">
      <c r="A338" s="349"/>
      <c r="B338" s="349"/>
      <c r="C338" s="349"/>
      <c r="D338" s="428"/>
      <c r="E338" s="428"/>
      <c r="F338" s="349"/>
      <c r="G338" s="349"/>
      <c r="H338" s="349"/>
      <c r="I338" s="349"/>
      <c r="J338" s="349"/>
      <c r="K338" s="349"/>
      <c r="L338" s="349"/>
      <c r="M338" s="349"/>
      <c r="N338" s="349"/>
      <c r="O338" s="349"/>
      <c r="P338" s="349"/>
      <c r="Q338" s="349"/>
      <c r="R338" s="349"/>
      <c r="S338" s="349"/>
      <c r="T338" s="349"/>
      <c r="U338" s="349"/>
      <c r="V338" s="349"/>
      <c r="W338" s="349"/>
      <c r="X338" s="349"/>
      <c r="Y338" s="349"/>
      <c r="Z338" s="349"/>
      <c r="AA338" s="349"/>
    </row>
    <row r="339" spans="1:27" ht="15.75" customHeight="1">
      <c r="A339" s="349"/>
      <c r="B339" s="349"/>
      <c r="C339" s="349"/>
      <c r="D339" s="428"/>
      <c r="E339" s="428"/>
      <c r="F339" s="349"/>
      <c r="G339" s="349"/>
      <c r="H339" s="349"/>
      <c r="I339" s="349"/>
      <c r="J339" s="349"/>
      <c r="K339" s="349"/>
      <c r="L339" s="349"/>
      <c r="M339" s="349"/>
      <c r="N339" s="349"/>
      <c r="O339" s="349"/>
      <c r="P339" s="349"/>
      <c r="Q339" s="349"/>
      <c r="R339" s="349"/>
      <c r="S339" s="349"/>
      <c r="T339" s="349"/>
      <c r="U339" s="349"/>
      <c r="V339" s="349"/>
      <c r="W339" s="349"/>
      <c r="X339" s="349"/>
      <c r="Y339" s="349"/>
      <c r="Z339" s="349"/>
      <c r="AA339" s="349"/>
    </row>
    <row r="340" spans="1:27" ht="15.75" customHeight="1">
      <c r="A340" s="349"/>
      <c r="B340" s="349"/>
      <c r="C340" s="349"/>
      <c r="D340" s="428"/>
      <c r="E340" s="428"/>
      <c r="F340" s="349"/>
      <c r="G340" s="349"/>
      <c r="H340" s="349"/>
      <c r="I340" s="349"/>
      <c r="J340" s="349"/>
      <c r="K340" s="349"/>
      <c r="L340" s="349"/>
      <c r="M340" s="349"/>
      <c r="N340" s="349"/>
      <c r="O340" s="349"/>
      <c r="P340" s="349"/>
      <c r="Q340" s="349"/>
      <c r="R340" s="349"/>
      <c r="S340" s="349"/>
      <c r="T340" s="349"/>
      <c r="U340" s="349"/>
      <c r="V340" s="349"/>
      <c r="W340" s="349"/>
      <c r="X340" s="349"/>
      <c r="Y340" s="349"/>
      <c r="Z340" s="349"/>
      <c r="AA340" s="349"/>
    </row>
    <row r="341" spans="1:27" ht="15.75" customHeight="1">
      <c r="A341" s="349"/>
      <c r="B341" s="349"/>
      <c r="C341" s="349"/>
      <c r="D341" s="428"/>
      <c r="E341" s="428"/>
      <c r="F341" s="349"/>
      <c r="G341" s="349"/>
      <c r="H341" s="349"/>
      <c r="I341" s="349"/>
      <c r="J341" s="349"/>
      <c r="K341" s="349"/>
      <c r="L341" s="349"/>
      <c r="M341" s="349"/>
      <c r="N341" s="349"/>
      <c r="O341" s="349"/>
      <c r="P341" s="349"/>
      <c r="Q341" s="349"/>
      <c r="R341" s="349"/>
      <c r="S341" s="349"/>
      <c r="T341" s="349"/>
      <c r="U341" s="349"/>
      <c r="V341" s="349"/>
      <c r="W341" s="349"/>
      <c r="X341" s="349"/>
      <c r="Y341" s="349"/>
      <c r="Z341" s="349"/>
      <c r="AA341" s="349"/>
    </row>
    <row r="342" spans="1:27" ht="15.75" customHeight="1">
      <c r="A342" s="349"/>
      <c r="B342" s="349"/>
      <c r="C342" s="349"/>
      <c r="D342" s="428"/>
      <c r="E342" s="428"/>
      <c r="F342" s="349"/>
      <c r="G342" s="349"/>
      <c r="H342" s="349"/>
      <c r="I342" s="349"/>
      <c r="J342" s="349"/>
      <c r="K342" s="349"/>
      <c r="L342" s="349"/>
      <c r="M342" s="349"/>
      <c r="N342" s="349"/>
      <c r="O342" s="349"/>
      <c r="P342" s="349"/>
      <c r="Q342" s="349"/>
      <c r="R342" s="349"/>
      <c r="S342" s="349"/>
      <c r="T342" s="349"/>
      <c r="U342" s="349"/>
      <c r="V342" s="349"/>
      <c r="W342" s="349"/>
      <c r="X342" s="349"/>
      <c r="Y342" s="349"/>
      <c r="Z342" s="349"/>
      <c r="AA342" s="349"/>
    </row>
    <row r="343" spans="1:27" ht="15.75" customHeight="1">
      <c r="A343" s="349"/>
      <c r="B343" s="349"/>
      <c r="C343" s="349"/>
      <c r="D343" s="428"/>
      <c r="E343" s="428"/>
      <c r="F343" s="349"/>
      <c r="G343" s="349"/>
      <c r="H343" s="349"/>
      <c r="I343" s="349"/>
      <c r="J343" s="349"/>
      <c r="K343" s="349"/>
      <c r="L343" s="349"/>
      <c r="M343" s="349"/>
      <c r="N343" s="349"/>
      <c r="O343" s="349"/>
      <c r="P343" s="349"/>
      <c r="Q343" s="349"/>
      <c r="R343" s="349"/>
      <c r="S343" s="349"/>
      <c r="T343" s="349"/>
      <c r="U343" s="349"/>
      <c r="V343" s="349"/>
      <c r="W343" s="349"/>
      <c r="X343" s="349"/>
      <c r="Y343" s="349"/>
      <c r="Z343" s="349"/>
      <c r="AA343" s="349"/>
    </row>
    <row r="344" spans="1:27" ht="15.75" customHeight="1">
      <c r="A344" s="349"/>
      <c r="B344" s="349"/>
      <c r="C344" s="349"/>
      <c r="D344" s="428"/>
      <c r="E344" s="428"/>
      <c r="F344" s="349"/>
      <c r="G344" s="349"/>
      <c r="H344" s="349"/>
      <c r="I344" s="349"/>
      <c r="J344" s="349"/>
      <c r="K344" s="349"/>
      <c r="L344" s="349"/>
      <c r="M344" s="349"/>
      <c r="N344" s="349"/>
      <c r="O344" s="349"/>
      <c r="P344" s="349"/>
      <c r="Q344" s="349"/>
      <c r="R344" s="349"/>
      <c r="S344" s="349"/>
      <c r="T344" s="349"/>
      <c r="U344" s="349"/>
      <c r="V344" s="349"/>
      <c r="W344" s="349"/>
      <c r="X344" s="349"/>
      <c r="Y344" s="349"/>
      <c r="Z344" s="349"/>
      <c r="AA344" s="349"/>
    </row>
    <row r="345" spans="1:27" ht="15.75" customHeight="1">
      <c r="A345" s="349"/>
      <c r="B345" s="349"/>
      <c r="C345" s="349"/>
      <c r="D345" s="428"/>
      <c r="E345" s="428"/>
      <c r="F345" s="349"/>
      <c r="G345" s="349"/>
      <c r="H345" s="349"/>
      <c r="I345" s="349"/>
      <c r="J345" s="349"/>
      <c r="K345" s="349"/>
      <c r="L345" s="349"/>
      <c r="M345" s="349"/>
      <c r="N345" s="349"/>
      <c r="O345" s="349"/>
      <c r="P345" s="349"/>
      <c r="Q345" s="349"/>
      <c r="R345" s="349"/>
      <c r="S345" s="349"/>
      <c r="T345" s="349"/>
      <c r="U345" s="349"/>
      <c r="V345" s="349"/>
      <c r="W345" s="349"/>
      <c r="X345" s="349"/>
      <c r="Y345" s="349"/>
      <c r="Z345" s="349"/>
      <c r="AA345" s="349"/>
    </row>
    <row r="346" spans="1:27" ht="15.75" customHeight="1">
      <c r="A346" s="349"/>
      <c r="B346" s="349"/>
      <c r="C346" s="349"/>
      <c r="D346" s="428"/>
      <c r="E346" s="428"/>
      <c r="F346" s="349"/>
      <c r="G346" s="349"/>
      <c r="H346" s="349"/>
      <c r="I346" s="349"/>
      <c r="J346" s="349"/>
      <c r="K346" s="349"/>
      <c r="L346" s="349"/>
      <c r="M346" s="349"/>
      <c r="N346" s="349"/>
      <c r="O346" s="349"/>
      <c r="P346" s="349"/>
      <c r="Q346" s="349"/>
      <c r="R346" s="349"/>
      <c r="S346" s="349"/>
      <c r="T346" s="349"/>
      <c r="U346" s="349"/>
      <c r="V346" s="349"/>
      <c r="W346" s="349"/>
      <c r="X346" s="349"/>
      <c r="Y346" s="349"/>
      <c r="Z346" s="349"/>
      <c r="AA346" s="349"/>
    </row>
    <row r="347" spans="1:27" ht="15.75" customHeight="1">
      <c r="A347" s="349"/>
      <c r="B347" s="349"/>
      <c r="C347" s="349"/>
      <c r="D347" s="428"/>
      <c r="E347" s="428"/>
      <c r="F347" s="349"/>
      <c r="G347" s="349"/>
      <c r="H347" s="349"/>
      <c r="I347" s="349"/>
      <c r="J347" s="349"/>
      <c r="K347" s="349"/>
      <c r="L347" s="349"/>
      <c r="M347" s="349"/>
      <c r="N347" s="349"/>
      <c r="O347" s="349"/>
      <c r="P347" s="349"/>
      <c r="Q347" s="349"/>
      <c r="R347" s="349"/>
      <c r="S347" s="349"/>
      <c r="T347" s="349"/>
      <c r="U347" s="349"/>
      <c r="V347" s="349"/>
      <c r="W347" s="349"/>
      <c r="X347" s="349"/>
      <c r="Y347" s="349"/>
      <c r="Z347" s="349"/>
      <c r="AA347" s="349"/>
    </row>
    <row r="348" spans="1:27" ht="15.75" customHeight="1">
      <c r="A348" s="349"/>
      <c r="B348" s="349"/>
      <c r="C348" s="349"/>
      <c r="D348" s="428"/>
      <c r="E348" s="428"/>
      <c r="F348" s="349"/>
      <c r="G348" s="349"/>
      <c r="H348" s="349"/>
      <c r="I348" s="349"/>
      <c r="J348" s="349"/>
      <c r="K348" s="349"/>
      <c r="L348" s="349"/>
      <c r="M348" s="349"/>
      <c r="N348" s="349"/>
      <c r="O348" s="349"/>
      <c r="P348" s="349"/>
      <c r="Q348" s="349"/>
      <c r="R348" s="349"/>
      <c r="S348" s="349"/>
      <c r="T348" s="349"/>
      <c r="U348" s="349"/>
      <c r="V348" s="349"/>
      <c r="W348" s="349"/>
      <c r="X348" s="349"/>
      <c r="Y348" s="349"/>
      <c r="Z348" s="349"/>
      <c r="AA348" s="349"/>
    </row>
    <row r="349" spans="1:27" ht="15.75" customHeight="1">
      <c r="A349" s="349"/>
      <c r="B349" s="349"/>
      <c r="C349" s="349"/>
      <c r="D349" s="428"/>
      <c r="E349" s="428"/>
      <c r="F349" s="349"/>
      <c r="G349" s="349"/>
      <c r="H349" s="349"/>
      <c r="I349" s="349"/>
      <c r="J349" s="349"/>
      <c r="K349" s="349"/>
      <c r="L349" s="349"/>
      <c r="M349" s="349"/>
      <c r="N349" s="349"/>
      <c r="O349" s="349"/>
      <c r="P349" s="349"/>
      <c r="Q349" s="349"/>
      <c r="R349" s="349"/>
      <c r="S349" s="349"/>
      <c r="T349" s="349"/>
      <c r="U349" s="349"/>
      <c r="V349" s="349"/>
      <c r="W349" s="349"/>
      <c r="X349" s="349"/>
      <c r="Y349" s="349"/>
      <c r="Z349" s="349"/>
      <c r="AA349" s="349"/>
    </row>
    <row r="350" spans="1:27" ht="15.75" customHeight="1">
      <c r="A350" s="349"/>
      <c r="B350" s="349"/>
      <c r="C350" s="349"/>
      <c r="D350" s="428"/>
      <c r="E350" s="428"/>
      <c r="F350" s="349"/>
      <c r="G350" s="349"/>
      <c r="H350" s="349"/>
      <c r="I350" s="349"/>
      <c r="J350" s="349"/>
      <c r="K350" s="349"/>
      <c r="L350" s="349"/>
      <c r="M350" s="349"/>
      <c r="N350" s="349"/>
      <c r="O350" s="349"/>
      <c r="P350" s="349"/>
      <c r="Q350" s="349"/>
      <c r="R350" s="349"/>
      <c r="S350" s="349"/>
      <c r="T350" s="349"/>
      <c r="U350" s="349"/>
      <c r="V350" s="349"/>
      <c r="W350" s="349"/>
      <c r="X350" s="349"/>
      <c r="Y350" s="349"/>
      <c r="Z350" s="349"/>
      <c r="AA350" s="349"/>
    </row>
    <row r="351" spans="1:27" ht="15.75" customHeight="1">
      <c r="A351" s="349"/>
      <c r="B351" s="349"/>
      <c r="C351" s="349"/>
      <c r="D351" s="428"/>
      <c r="E351" s="428"/>
      <c r="F351" s="349"/>
      <c r="G351" s="349"/>
      <c r="H351" s="349"/>
      <c r="I351" s="349"/>
      <c r="J351" s="349"/>
      <c r="K351" s="349"/>
      <c r="L351" s="349"/>
      <c r="M351" s="349"/>
      <c r="N351" s="349"/>
      <c r="O351" s="349"/>
      <c r="P351" s="349"/>
      <c r="Q351" s="349"/>
      <c r="R351" s="349"/>
      <c r="S351" s="349"/>
      <c r="T351" s="349"/>
      <c r="U351" s="349"/>
      <c r="V351" s="349"/>
      <c r="W351" s="349"/>
      <c r="X351" s="349"/>
      <c r="Y351" s="349"/>
      <c r="Z351" s="349"/>
      <c r="AA351" s="349"/>
    </row>
    <row r="352" spans="1:27" ht="15.75" customHeight="1">
      <c r="A352" s="349"/>
      <c r="B352" s="349"/>
      <c r="C352" s="349"/>
      <c r="D352" s="428"/>
      <c r="E352" s="428"/>
      <c r="F352" s="349"/>
      <c r="G352" s="349"/>
      <c r="H352" s="349"/>
      <c r="I352" s="349"/>
      <c r="J352" s="349"/>
      <c r="K352" s="349"/>
      <c r="L352" s="349"/>
      <c r="M352" s="349"/>
      <c r="N352" s="349"/>
      <c r="O352" s="349"/>
      <c r="P352" s="349"/>
      <c r="Q352" s="349"/>
      <c r="R352" s="349"/>
      <c r="S352" s="349"/>
      <c r="T352" s="349"/>
      <c r="U352" s="349"/>
      <c r="V352" s="349"/>
      <c r="W352" s="349"/>
      <c r="X352" s="349"/>
      <c r="Y352" s="349"/>
      <c r="Z352" s="349"/>
      <c r="AA352" s="349"/>
    </row>
    <row r="353" spans="1:27" ht="15.75" customHeight="1">
      <c r="A353" s="349"/>
      <c r="B353" s="349"/>
      <c r="C353" s="349"/>
      <c r="D353" s="428"/>
      <c r="E353" s="428"/>
      <c r="F353" s="349"/>
      <c r="G353" s="349"/>
      <c r="H353" s="349"/>
      <c r="I353" s="349"/>
      <c r="J353" s="349"/>
      <c r="K353" s="349"/>
      <c r="L353" s="349"/>
      <c r="M353" s="349"/>
      <c r="N353" s="349"/>
      <c r="O353" s="349"/>
      <c r="P353" s="349"/>
      <c r="Q353" s="349"/>
      <c r="R353" s="349"/>
      <c r="S353" s="349"/>
      <c r="T353" s="349"/>
      <c r="U353" s="349"/>
      <c r="V353" s="349"/>
      <c r="W353" s="349"/>
      <c r="X353" s="349"/>
      <c r="Y353" s="349"/>
      <c r="Z353" s="349"/>
      <c r="AA353" s="349"/>
    </row>
    <row r="354" spans="1:27" ht="15.75" customHeight="1">
      <c r="A354" s="349"/>
      <c r="B354" s="349"/>
      <c r="C354" s="349"/>
      <c r="D354" s="428"/>
      <c r="E354" s="428"/>
      <c r="F354" s="349"/>
      <c r="G354" s="349"/>
      <c r="H354" s="349"/>
      <c r="I354" s="349"/>
      <c r="J354" s="349"/>
      <c r="K354" s="349"/>
      <c r="L354" s="349"/>
      <c r="M354" s="349"/>
      <c r="N354" s="349"/>
      <c r="O354" s="349"/>
      <c r="P354" s="349"/>
      <c r="Q354" s="349"/>
      <c r="R354" s="349"/>
      <c r="S354" s="349"/>
      <c r="T354" s="349"/>
      <c r="U354" s="349"/>
      <c r="V354" s="349"/>
      <c r="W354" s="349"/>
      <c r="X354" s="349"/>
      <c r="Y354" s="349"/>
      <c r="Z354" s="349"/>
      <c r="AA354" s="349"/>
    </row>
    <row r="355" spans="1:27" ht="15.75" customHeight="1">
      <c r="A355" s="349"/>
      <c r="B355" s="349"/>
      <c r="C355" s="349"/>
      <c r="D355" s="428"/>
      <c r="E355" s="428"/>
      <c r="F355" s="349"/>
      <c r="G355" s="349"/>
      <c r="H355" s="349"/>
      <c r="I355" s="349"/>
      <c r="J355" s="349"/>
      <c r="K355" s="349"/>
      <c r="L355" s="349"/>
      <c r="M355" s="349"/>
      <c r="N355" s="349"/>
      <c r="O355" s="349"/>
      <c r="P355" s="349"/>
      <c r="Q355" s="349"/>
      <c r="R355" s="349"/>
      <c r="S355" s="349"/>
      <c r="T355" s="349"/>
      <c r="U355" s="349"/>
      <c r="V355" s="349"/>
      <c r="W355" s="349"/>
      <c r="X355" s="349"/>
      <c r="Y355" s="349"/>
      <c r="Z355" s="349"/>
      <c r="AA355" s="349"/>
    </row>
    <row r="356" spans="1:27" ht="15.75" customHeight="1">
      <c r="A356" s="349"/>
      <c r="B356" s="349"/>
      <c r="C356" s="349"/>
      <c r="D356" s="428"/>
      <c r="E356" s="428"/>
      <c r="F356" s="349"/>
      <c r="G356" s="349"/>
      <c r="H356" s="349"/>
      <c r="I356" s="349"/>
      <c r="J356" s="349"/>
      <c r="K356" s="349"/>
      <c r="L356" s="349"/>
      <c r="M356" s="349"/>
      <c r="N356" s="349"/>
      <c r="O356" s="349"/>
      <c r="P356" s="349"/>
      <c r="Q356" s="349"/>
      <c r="R356" s="349"/>
      <c r="S356" s="349"/>
      <c r="T356" s="349"/>
      <c r="U356" s="349"/>
      <c r="V356" s="349"/>
      <c r="W356" s="349"/>
      <c r="X356" s="349"/>
      <c r="Y356" s="349"/>
      <c r="Z356" s="349"/>
      <c r="AA356" s="349"/>
    </row>
    <row r="357" spans="1:27" ht="15.75" customHeight="1">
      <c r="A357" s="349"/>
      <c r="B357" s="349"/>
      <c r="C357" s="349"/>
      <c r="D357" s="428"/>
      <c r="E357" s="428"/>
      <c r="F357" s="349"/>
      <c r="G357" s="349"/>
      <c r="H357" s="349"/>
      <c r="I357" s="349"/>
      <c r="J357" s="349"/>
      <c r="K357" s="349"/>
      <c r="L357" s="349"/>
      <c r="M357" s="349"/>
      <c r="N357" s="349"/>
      <c r="O357" s="349"/>
      <c r="P357" s="349"/>
      <c r="Q357" s="349"/>
      <c r="R357" s="349"/>
      <c r="S357" s="349"/>
      <c r="T357" s="349"/>
      <c r="U357" s="349"/>
      <c r="V357" s="349"/>
      <c r="W357" s="349"/>
      <c r="X357" s="349"/>
      <c r="Y357" s="349"/>
      <c r="Z357" s="349"/>
      <c r="AA357" s="349"/>
    </row>
    <row r="358" spans="1:27" ht="15.75" customHeight="1">
      <c r="A358" s="349"/>
      <c r="B358" s="349"/>
      <c r="C358" s="349"/>
      <c r="D358" s="428"/>
      <c r="E358" s="428"/>
      <c r="F358" s="349"/>
      <c r="G358" s="349"/>
      <c r="H358" s="349"/>
      <c r="I358" s="349"/>
      <c r="J358" s="349"/>
      <c r="K358" s="349"/>
      <c r="L358" s="349"/>
      <c r="M358" s="349"/>
      <c r="N358" s="349"/>
      <c r="O358" s="349"/>
      <c r="P358" s="349"/>
      <c r="Q358" s="349"/>
      <c r="R358" s="349"/>
      <c r="S358" s="349"/>
      <c r="T358" s="349"/>
      <c r="U358" s="349"/>
      <c r="V358" s="349"/>
      <c r="W358" s="349"/>
      <c r="X358" s="349"/>
      <c r="Y358" s="349"/>
      <c r="Z358" s="349"/>
      <c r="AA358" s="349"/>
    </row>
    <row r="359" spans="1:27" ht="15.75" customHeight="1">
      <c r="A359" s="349"/>
      <c r="B359" s="349"/>
      <c r="C359" s="349"/>
      <c r="D359" s="428"/>
      <c r="E359" s="428"/>
      <c r="F359" s="349"/>
      <c r="G359" s="349"/>
      <c r="H359" s="349"/>
      <c r="I359" s="349"/>
      <c r="J359" s="349"/>
      <c r="K359" s="349"/>
      <c r="L359" s="349"/>
      <c r="M359" s="349"/>
      <c r="N359" s="349"/>
      <c r="O359" s="349"/>
      <c r="P359" s="349"/>
      <c r="Q359" s="349"/>
      <c r="R359" s="349"/>
      <c r="S359" s="349"/>
      <c r="T359" s="349"/>
      <c r="U359" s="349"/>
      <c r="V359" s="349"/>
      <c r="W359" s="349"/>
      <c r="X359" s="349"/>
      <c r="Y359" s="349"/>
      <c r="Z359" s="349"/>
      <c r="AA359" s="349"/>
    </row>
    <row r="360" spans="1:27" ht="15.75" customHeight="1">
      <c r="A360" s="349"/>
      <c r="B360" s="349"/>
      <c r="C360" s="349"/>
      <c r="D360" s="428"/>
      <c r="E360" s="428"/>
      <c r="F360" s="349"/>
      <c r="G360" s="349"/>
      <c r="H360" s="349"/>
      <c r="I360" s="349"/>
      <c r="J360" s="349"/>
      <c r="K360" s="349"/>
      <c r="L360" s="349"/>
      <c r="M360" s="349"/>
      <c r="N360" s="349"/>
      <c r="O360" s="349"/>
      <c r="P360" s="349"/>
      <c r="Q360" s="349"/>
      <c r="R360" s="349"/>
      <c r="S360" s="349"/>
      <c r="T360" s="349"/>
      <c r="U360" s="349"/>
      <c r="V360" s="349"/>
      <c r="W360" s="349"/>
      <c r="X360" s="349"/>
      <c r="Y360" s="349"/>
      <c r="Z360" s="349"/>
      <c r="AA360" s="349"/>
    </row>
    <row r="361" spans="1:27" ht="15.75" customHeight="1">
      <c r="A361" s="349"/>
      <c r="B361" s="349"/>
      <c r="C361" s="349"/>
      <c r="D361" s="428"/>
      <c r="E361" s="428"/>
      <c r="F361" s="349"/>
      <c r="G361" s="349"/>
      <c r="H361" s="349"/>
      <c r="I361" s="349"/>
      <c r="J361" s="349"/>
      <c r="K361" s="349"/>
      <c r="L361" s="349"/>
      <c r="M361" s="349"/>
      <c r="N361" s="349"/>
      <c r="O361" s="349"/>
      <c r="P361" s="349"/>
      <c r="Q361" s="349"/>
      <c r="R361" s="349"/>
      <c r="S361" s="349"/>
      <c r="T361" s="349"/>
      <c r="U361" s="349"/>
      <c r="V361" s="349"/>
      <c r="W361" s="349"/>
      <c r="X361" s="349"/>
      <c r="Y361" s="349"/>
      <c r="Z361" s="349"/>
      <c r="AA361" s="349"/>
    </row>
    <row r="362" spans="1:27" ht="15.75" customHeight="1">
      <c r="A362" s="349"/>
      <c r="B362" s="349"/>
      <c r="C362" s="349"/>
      <c r="D362" s="428"/>
      <c r="E362" s="428"/>
      <c r="F362" s="349"/>
      <c r="G362" s="349"/>
      <c r="H362" s="349"/>
      <c r="I362" s="349"/>
      <c r="J362" s="349"/>
      <c r="K362" s="349"/>
      <c r="L362" s="349"/>
      <c r="M362" s="349"/>
      <c r="N362" s="349"/>
      <c r="O362" s="349"/>
      <c r="P362" s="349"/>
      <c r="Q362" s="349"/>
      <c r="R362" s="349"/>
      <c r="S362" s="349"/>
      <c r="T362" s="349"/>
      <c r="U362" s="349"/>
      <c r="V362" s="349"/>
      <c r="W362" s="349"/>
      <c r="X362" s="349"/>
      <c r="Y362" s="349"/>
      <c r="Z362" s="349"/>
      <c r="AA362" s="349"/>
    </row>
    <row r="363" spans="1:27" ht="15.75" customHeight="1">
      <c r="A363" s="349"/>
      <c r="B363" s="349"/>
      <c r="C363" s="349"/>
      <c r="D363" s="428"/>
      <c r="E363" s="428"/>
      <c r="F363" s="349"/>
      <c r="G363" s="349"/>
      <c r="H363" s="349"/>
      <c r="I363" s="349"/>
      <c r="J363" s="349"/>
      <c r="K363" s="349"/>
      <c r="L363" s="349"/>
      <c r="M363" s="349"/>
      <c r="N363" s="349"/>
      <c r="O363" s="349"/>
      <c r="P363" s="349"/>
      <c r="Q363" s="349"/>
      <c r="R363" s="349"/>
      <c r="S363" s="349"/>
      <c r="T363" s="349"/>
      <c r="U363" s="349"/>
      <c r="V363" s="349"/>
      <c r="W363" s="349"/>
      <c r="X363" s="349"/>
      <c r="Y363" s="349"/>
      <c r="Z363" s="349"/>
      <c r="AA363" s="349"/>
    </row>
    <row r="364" spans="1:27" ht="15.75" customHeight="1">
      <c r="A364" s="349"/>
      <c r="B364" s="349"/>
      <c r="C364" s="349"/>
      <c r="D364" s="428"/>
      <c r="E364" s="428"/>
      <c r="F364" s="349"/>
      <c r="G364" s="349"/>
      <c r="H364" s="349"/>
      <c r="I364" s="349"/>
      <c r="J364" s="349"/>
      <c r="K364" s="349"/>
      <c r="L364" s="349"/>
      <c r="M364" s="349"/>
      <c r="N364" s="349"/>
      <c r="O364" s="349"/>
      <c r="P364" s="349"/>
      <c r="Q364" s="349"/>
      <c r="R364" s="349"/>
      <c r="S364" s="349"/>
      <c r="T364" s="349"/>
      <c r="U364" s="349"/>
      <c r="V364" s="349"/>
      <c r="W364" s="349"/>
      <c r="X364" s="349"/>
      <c r="Y364" s="349"/>
      <c r="Z364" s="349"/>
      <c r="AA364" s="349"/>
    </row>
    <row r="365" spans="1:27" ht="15.75" customHeight="1">
      <c r="A365" s="349"/>
      <c r="B365" s="349"/>
      <c r="C365" s="349"/>
      <c r="D365" s="428"/>
      <c r="E365" s="428"/>
      <c r="F365" s="349"/>
      <c r="G365" s="349"/>
      <c r="H365" s="349"/>
      <c r="I365" s="349"/>
      <c r="J365" s="349"/>
      <c r="K365" s="349"/>
      <c r="L365" s="349"/>
      <c r="M365" s="349"/>
      <c r="N365" s="349"/>
      <c r="O365" s="349"/>
      <c r="P365" s="349"/>
      <c r="Q365" s="349"/>
      <c r="R365" s="349"/>
      <c r="S365" s="349"/>
      <c r="T365" s="349"/>
      <c r="U365" s="349"/>
      <c r="V365" s="349"/>
      <c r="W365" s="349"/>
      <c r="X365" s="349"/>
      <c r="Y365" s="349"/>
      <c r="Z365" s="349"/>
      <c r="AA365" s="349"/>
    </row>
    <row r="366" spans="1:27" ht="15.75" customHeight="1">
      <c r="A366" s="349"/>
      <c r="B366" s="349"/>
      <c r="C366" s="349"/>
      <c r="D366" s="428"/>
      <c r="E366" s="428"/>
      <c r="F366" s="349"/>
      <c r="G366" s="349"/>
      <c r="H366" s="349"/>
      <c r="I366" s="349"/>
      <c r="J366" s="349"/>
      <c r="K366" s="349"/>
      <c r="L366" s="349"/>
      <c r="M366" s="349"/>
      <c r="N366" s="349"/>
      <c r="O366" s="349"/>
      <c r="P366" s="349"/>
      <c r="Q366" s="349"/>
      <c r="R366" s="349"/>
      <c r="S366" s="349"/>
      <c r="T366" s="349"/>
      <c r="U366" s="349"/>
      <c r="V366" s="349"/>
      <c r="W366" s="349"/>
      <c r="X366" s="349"/>
      <c r="Y366" s="349"/>
      <c r="Z366" s="349"/>
      <c r="AA366" s="349"/>
    </row>
    <row r="367" spans="1:27" ht="15.75" customHeight="1">
      <c r="A367" s="349"/>
      <c r="B367" s="349"/>
      <c r="C367" s="349"/>
      <c r="D367" s="428"/>
      <c r="E367" s="428"/>
      <c r="F367" s="349"/>
      <c r="G367" s="349"/>
      <c r="H367" s="349"/>
      <c r="I367" s="349"/>
      <c r="J367" s="349"/>
      <c r="K367" s="349"/>
      <c r="L367" s="349"/>
      <c r="M367" s="349"/>
      <c r="N367" s="349"/>
      <c r="O367" s="349"/>
      <c r="P367" s="349"/>
      <c r="Q367" s="349"/>
      <c r="R367" s="349"/>
      <c r="S367" s="349"/>
      <c r="T367" s="349"/>
      <c r="U367" s="349"/>
      <c r="V367" s="349"/>
      <c r="W367" s="349"/>
      <c r="X367" s="349"/>
      <c r="Y367" s="349"/>
      <c r="Z367" s="349"/>
      <c r="AA367" s="349"/>
    </row>
    <row r="368" spans="1:27" ht="15.75" customHeight="1">
      <c r="A368" s="349"/>
      <c r="B368" s="349"/>
      <c r="C368" s="349"/>
      <c r="D368" s="428"/>
      <c r="E368" s="428"/>
      <c r="F368" s="349"/>
      <c r="G368" s="349"/>
      <c r="H368" s="349"/>
      <c r="I368" s="349"/>
      <c r="J368" s="349"/>
      <c r="K368" s="349"/>
      <c r="L368" s="349"/>
      <c r="M368" s="349"/>
      <c r="N368" s="349"/>
      <c r="O368" s="349"/>
      <c r="P368" s="349"/>
      <c r="Q368" s="349"/>
      <c r="R368" s="349"/>
      <c r="S368" s="349"/>
      <c r="T368" s="349"/>
      <c r="U368" s="349"/>
      <c r="V368" s="349"/>
      <c r="W368" s="349"/>
      <c r="X368" s="349"/>
      <c r="Y368" s="349"/>
      <c r="Z368" s="349"/>
      <c r="AA368" s="349"/>
    </row>
    <row r="369" spans="1:27" ht="15.75" customHeight="1">
      <c r="A369" s="349"/>
      <c r="B369" s="349"/>
      <c r="C369" s="349"/>
      <c r="D369" s="428"/>
      <c r="E369" s="428"/>
      <c r="F369" s="349"/>
      <c r="G369" s="349"/>
      <c r="H369" s="349"/>
      <c r="I369" s="349"/>
      <c r="J369" s="349"/>
      <c r="K369" s="349"/>
      <c r="L369" s="349"/>
      <c r="M369" s="349"/>
      <c r="N369" s="349"/>
      <c r="O369" s="349"/>
      <c r="P369" s="349"/>
      <c r="Q369" s="349"/>
      <c r="R369" s="349"/>
      <c r="S369" s="349"/>
      <c r="T369" s="349"/>
      <c r="U369" s="349"/>
      <c r="V369" s="349"/>
      <c r="W369" s="349"/>
      <c r="X369" s="349"/>
      <c r="Y369" s="349"/>
      <c r="Z369" s="349"/>
      <c r="AA369" s="349"/>
    </row>
    <row r="370" spans="1:27" ht="15.75" customHeight="1">
      <c r="A370" s="349"/>
      <c r="B370" s="349"/>
      <c r="C370" s="349"/>
      <c r="D370" s="428"/>
      <c r="E370" s="428"/>
      <c r="F370" s="349"/>
      <c r="G370" s="349"/>
      <c r="H370" s="349"/>
      <c r="I370" s="349"/>
      <c r="J370" s="349"/>
      <c r="K370" s="349"/>
      <c r="L370" s="349"/>
      <c r="M370" s="349"/>
      <c r="N370" s="349"/>
      <c r="O370" s="349"/>
      <c r="P370" s="349"/>
      <c r="Q370" s="349"/>
      <c r="R370" s="349"/>
      <c r="S370" s="349"/>
      <c r="T370" s="349"/>
      <c r="U370" s="349"/>
      <c r="V370" s="349"/>
      <c r="W370" s="349"/>
      <c r="X370" s="349"/>
      <c r="Y370" s="349"/>
      <c r="Z370" s="349"/>
      <c r="AA370" s="349"/>
    </row>
    <row r="371" spans="1:27" ht="15.75" customHeight="1">
      <c r="A371" s="349"/>
      <c r="B371" s="349"/>
      <c r="C371" s="349"/>
      <c r="D371" s="428"/>
      <c r="E371" s="428"/>
      <c r="F371" s="349"/>
      <c r="G371" s="349"/>
      <c r="H371" s="349"/>
      <c r="I371" s="349"/>
      <c r="J371" s="349"/>
      <c r="K371" s="349"/>
      <c r="L371" s="349"/>
      <c r="M371" s="349"/>
      <c r="N371" s="349"/>
      <c r="O371" s="349"/>
      <c r="P371" s="349"/>
      <c r="Q371" s="349"/>
      <c r="R371" s="349"/>
      <c r="S371" s="349"/>
      <c r="T371" s="349"/>
      <c r="U371" s="349"/>
      <c r="V371" s="349"/>
      <c r="W371" s="349"/>
      <c r="X371" s="349"/>
      <c r="Y371" s="349"/>
      <c r="Z371" s="349"/>
      <c r="AA371" s="349"/>
    </row>
    <row r="372" spans="1:27" ht="15.75" customHeight="1">
      <c r="A372" s="349"/>
      <c r="B372" s="349"/>
      <c r="C372" s="349"/>
      <c r="D372" s="428"/>
      <c r="E372" s="428"/>
      <c r="F372" s="349"/>
      <c r="G372" s="349"/>
      <c r="H372" s="349"/>
      <c r="I372" s="349"/>
      <c r="J372" s="349"/>
      <c r="K372" s="349"/>
      <c r="L372" s="349"/>
      <c r="M372" s="349"/>
      <c r="N372" s="349"/>
      <c r="O372" s="349"/>
      <c r="P372" s="349"/>
      <c r="Q372" s="349"/>
      <c r="R372" s="349"/>
      <c r="S372" s="349"/>
      <c r="T372" s="349"/>
      <c r="U372" s="349"/>
      <c r="V372" s="349"/>
      <c r="W372" s="349"/>
      <c r="X372" s="349"/>
      <c r="Y372" s="349"/>
      <c r="Z372" s="349"/>
      <c r="AA372" s="349"/>
    </row>
    <row r="373" spans="1:27" ht="15.75" customHeight="1">
      <c r="A373" s="349"/>
      <c r="B373" s="349"/>
      <c r="C373" s="349"/>
      <c r="D373" s="428"/>
      <c r="E373" s="428"/>
      <c r="F373" s="349"/>
      <c r="G373" s="349"/>
      <c r="H373" s="349"/>
      <c r="I373" s="349"/>
      <c r="J373" s="349"/>
      <c r="K373" s="349"/>
      <c r="L373" s="349"/>
      <c r="M373" s="349"/>
      <c r="N373" s="349"/>
      <c r="O373" s="349"/>
      <c r="P373" s="349"/>
      <c r="Q373" s="349"/>
      <c r="R373" s="349"/>
      <c r="S373" s="349"/>
      <c r="T373" s="349"/>
      <c r="U373" s="349"/>
      <c r="V373" s="349"/>
      <c r="W373" s="349"/>
      <c r="X373" s="349"/>
      <c r="Y373" s="349"/>
      <c r="Z373" s="349"/>
      <c r="AA373" s="349"/>
    </row>
    <row r="374" spans="1:27" ht="15.75" customHeight="1">
      <c r="A374" s="349"/>
      <c r="B374" s="349"/>
      <c r="C374" s="349"/>
      <c r="D374" s="428"/>
      <c r="E374" s="428"/>
      <c r="F374" s="349"/>
      <c r="G374" s="349"/>
      <c r="H374" s="349"/>
      <c r="I374" s="349"/>
      <c r="J374" s="349"/>
      <c r="K374" s="349"/>
      <c r="L374" s="349"/>
      <c r="M374" s="349"/>
      <c r="N374" s="349"/>
      <c r="O374" s="349"/>
      <c r="P374" s="349"/>
      <c r="Q374" s="349"/>
      <c r="R374" s="349"/>
      <c r="S374" s="349"/>
      <c r="T374" s="349"/>
      <c r="U374" s="349"/>
      <c r="V374" s="349"/>
      <c r="W374" s="349"/>
      <c r="X374" s="349"/>
      <c r="Y374" s="349"/>
      <c r="Z374" s="349"/>
      <c r="AA374" s="349"/>
    </row>
    <row r="375" spans="1:27" ht="15.75" customHeight="1">
      <c r="A375" s="349"/>
      <c r="B375" s="349"/>
      <c r="C375" s="349"/>
      <c r="D375" s="428"/>
      <c r="E375" s="428"/>
      <c r="F375" s="349"/>
      <c r="G375" s="349"/>
      <c r="H375" s="349"/>
      <c r="I375" s="349"/>
      <c r="J375" s="349"/>
      <c r="K375" s="349"/>
      <c r="L375" s="349"/>
      <c r="M375" s="349"/>
      <c r="N375" s="349"/>
      <c r="O375" s="349"/>
      <c r="P375" s="349"/>
      <c r="Q375" s="349"/>
      <c r="R375" s="349"/>
      <c r="S375" s="349"/>
      <c r="T375" s="349"/>
      <c r="U375" s="349"/>
      <c r="V375" s="349"/>
      <c r="W375" s="349"/>
      <c r="X375" s="349"/>
      <c r="Y375" s="349"/>
      <c r="Z375" s="349"/>
      <c r="AA375" s="349"/>
    </row>
    <row r="376" spans="1:27" ht="15.75" customHeight="1">
      <c r="A376" s="349"/>
      <c r="B376" s="349"/>
      <c r="C376" s="349"/>
      <c r="D376" s="428"/>
      <c r="E376" s="428"/>
      <c r="F376" s="349"/>
      <c r="G376" s="349"/>
      <c r="H376" s="349"/>
      <c r="I376" s="349"/>
      <c r="J376" s="349"/>
      <c r="K376" s="349"/>
      <c r="L376" s="349"/>
      <c r="M376" s="349"/>
      <c r="N376" s="349"/>
      <c r="O376" s="349"/>
      <c r="P376" s="349"/>
      <c r="Q376" s="349"/>
      <c r="R376" s="349"/>
      <c r="S376" s="349"/>
      <c r="T376" s="349"/>
      <c r="U376" s="349"/>
      <c r="V376" s="349"/>
      <c r="W376" s="349"/>
      <c r="X376" s="349"/>
      <c r="Y376" s="349"/>
      <c r="Z376" s="349"/>
      <c r="AA376" s="349"/>
    </row>
    <row r="377" spans="1:27" ht="15.75" customHeight="1">
      <c r="A377" s="349"/>
      <c r="B377" s="349"/>
      <c r="C377" s="349"/>
      <c r="D377" s="428"/>
      <c r="E377" s="428"/>
      <c r="F377" s="349"/>
      <c r="G377" s="349"/>
      <c r="H377" s="349"/>
      <c r="I377" s="349"/>
      <c r="J377" s="349"/>
      <c r="K377" s="349"/>
      <c r="L377" s="349"/>
      <c r="M377" s="349"/>
      <c r="N377" s="349"/>
      <c r="O377" s="349"/>
      <c r="P377" s="349"/>
      <c r="Q377" s="349"/>
      <c r="R377" s="349"/>
      <c r="S377" s="349"/>
      <c r="T377" s="349"/>
      <c r="U377" s="349"/>
      <c r="V377" s="349"/>
      <c r="W377" s="349"/>
      <c r="X377" s="349"/>
      <c r="Y377" s="349"/>
      <c r="Z377" s="349"/>
      <c r="AA377" s="349"/>
    </row>
    <row r="378" spans="1:27" ht="15.75" customHeight="1">
      <c r="A378" s="349"/>
      <c r="B378" s="349"/>
      <c r="C378" s="349"/>
      <c r="D378" s="428"/>
      <c r="E378" s="428"/>
      <c r="F378" s="349"/>
      <c r="G378" s="349"/>
      <c r="H378" s="349"/>
      <c r="I378" s="349"/>
      <c r="J378" s="349"/>
      <c r="K378" s="349"/>
      <c r="L378" s="349"/>
      <c r="M378" s="349"/>
      <c r="N378" s="349"/>
      <c r="O378" s="349"/>
      <c r="P378" s="349"/>
      <c r="Q378" s="349"/>
      <c r="R378" s="349"/>
      <c r="S378" s="349"/>
      <c r="T378" s="349"/>
      <c r="U378" s="349"/>
      <c r="V378" s="349"/>
      <c r="W378" s="349"/>
      <c r="X378" s="349"/>
      <c r="Y378" s="349"/>
      <c r="Z378" s="349"/>
      <c r="AA378" s="349"/>
    </row>
    <row r="379" spans="1:27" ht="15.75" customHeight="1">
      <c r="A379" s="349"/>
      <c r="B379" s="349"/>
      <c r="C379" s="349"/>
      <c r="D379" s="428"/>
      <c r="E379" s="428"/>
      <c r="F379" s="349"/>
      <c r="G379" s="349"/>
      <c r="H379" s="349"/>
      <c r="I379" s="349"/>
      <c r="J379" s="349"/>
      <c r="K379" s="349"/>
      <c r="L379" s="349"/>
      <c r="M379" s="349"/>
      <c r="N379" s="349"/>
      <c r="O379" s="349"/>
      <c r="P379" s="349"/>
      <c r="Q379" s="349"/>
      <c r="R379" s="349"/>
      <c r="S379" s="349"/>
      <c r="T379" s="349"/>
      <c r="U379" s="349"/>
      <c r="V379" s="349"/>
      <c r="W379" s="349"/>
      <c r="X379" s="349"/>
      <c r="Y379" s="349"/>
      <c r="Z379" s="349"/>
      <c r="AA379" s="349"/>
    </row>
    <row r="380" spans="1:27" ht="15.75" customHeight="1">
      <c r="A380" s="349"/>
      <c r="B380" s="349"/>
      <c r="C380" s="349"/>
      <c r="D380" s="428"/>
      <c r="E380" s="428"/>
      <c r="F380" s="349"/>
      <c r="G380" s="349"/>
      <c r="H380" s="349"/>
      <c r="I380" s="349"/>
      <c r="J380" s="349"/>
      <c r="K380" s="349"/>
      <c r="L380" s="349"/>
      <c r="M380" s="349"/>
      <c r="N380" s="349"/>
      <c r="O380" s="349"/>
      <c r="P380" s="349"/>
      <c r="Q380" s="349"/>
      <c r="R380" s="349"/>
      <c r="S380" s="349"/>
      <c r="T380" s="349"/>
      <c r="U380" s="349"/>
      <c r="V380" s="349"/>
      <c r="W380" s="349"/>
      <c r="X380" s="349"/>
      <c r="Y380" s="349"/>
      <c r="Z380" s="349"/>
      <c r="AA380" s="349"/>
    </row>
    <row r="381" spans="1:27" ht="15.75" customHeight="1">
      <c r="A381" s="349"/>
      <c r="B381" s="349"/>
      <c r="C381" s="349"/>
      <c r="D381" s="428"/>
      <c r="E381" s="428"/>
      <c r="F381" s="349"/>
      <c r="G381" s="349"/>
      <c r="H381" s="349"/>
      <c r="I381" s="349"/>
      <c r="J381" s="349"/>
      <c r="K381" s="349"/>
      <c r="L381" s="349"/>
      <c r="M381" s="349"/>
      <c r="N381" s="349"/>
      <c r="O381" s="349"/>
      <c r="P381" s="349"/>
      <c r="Q381" s="349"/>
      <c r="R381" s="349"/>
      <c r="S381" s="349"/>
      <c r="T381" s="349"/>
      <c r="U381" s="349"/>
      <c r="V381" s="349"/>
      <c r="W381" s="349"/>
      <c r="X381" s="349"/>
      <c r="Y381" s="349"/>
      <c r="Z381" s="349"/>
      <c r="AA381" s="349"/>
    </row>
    <row r="382" spans="1:27" ht="15.75" customHeight="1">
      <c r="A382" s="349"/>
      <c r="B382" s="349"/>
      <c r="C382" s="349"/>
      <c r="D382" s="428"/>
      <c r="E382" s="428"/>
      <c r="F382" s="349"/>
      <c r="G382" s="349"/>
      <c r="H382" s="349"/>
      <c r="I382" s="349"/>
      <c r="J382" s="349"/>
      <c r="K382" s="349"/>
      <c r="L382" s="349"/>
      <c r="M382" s="349"/>
      <c r="N382" s="349"/>
      <c r="O382" s="349"/>
      <c r="P382" s="349"/>
      <c r="Q382" s="349"/>
      <c r="R382" s="349"/>
      <c r="S382" s="349"/>
      <c r="T382" s="349"/>
      <c r="U382" s="349"/>
      <c r="V382" s="349"/>
      <c r="W382" s="349"/>
      <c r="X382" s="349"/>
      <c r="Y382" s="349"/>
      <c r="Z382" s="349"/>
      <c r="AA382" s="349"/>
    </row>
    <row r="383" spans="1:27" ht="15.75" customHeight="1">
      <c r="A383" s="349"/>
      <c r="B383" s="349"/>
      <c r="C383" s="349"/>
      <c r="D383" s="428"/>
      <c r="E383" s="428"/>
      <c r="F383" s="349"/>
      <c r="G383" s="349"/>
      <c r="H383" s="349"/>
      <c r="I383" s="349"/>
      <c r="J383" s="349"/>
      <c r="K383" s="349"/>
      <c r="L383" s="349"/>
      <c r="M383" s="349"/>
      <c r="N383" s="349"/>
      <c r="O383" s="349"/>
      <c r="P383" s="349"/>
      <c r="Q383" s="349"/>
      <c r="R383" s="349"/>
      <c r="S383" s="349"/>
      <c r="T383" s="349"/>
      <c r="U383" s="349"/>
      <c r="V383" s="349"/>
      <c r="W383" s="349"/>
      <c r="X383" s="349"/>
      <c r="Y383" s="349"/>
      <c r="Z383" s="349"/>
      <c r="AA383" s="349"/>
    </row>
    <row r="384" spans="1:27" ht="15.75" customHeight="1">
      <c r="A384" s="349"/>
      <c r="B384" s="349"/>
      <c r="C384" s="349"/>
      <c r="D384" s="428"/>
      <c r="E384" s="428"/>
      <c r="F384" s="349"/>
      <c r="G384" s="349"/>
      <c r="H384" s="349"/>
      <c r="I384" s="349"/>
      <c r="J384" s="349"/>
      <c r="K384" s="349"/>
      <c r="L384" s="349"/>
      <c r="M384" s="349"/>
      <c r="N384" s="349"/>
      <c r="O384" s="349"/>
      <c r="P384" s="349"/>
      <c r="Q384" s="349"/>
      <c r="R384" s="349"/>
      <c r="S384" s="349"/>
      <c r="T384" s="349"/>
      <c r="U384" s="349"/>
      <c r="V384" s="349"/>
      <c r="W384" s="349"/>
      <c r="X384" s="349"/>
      <c r="Y384" s="349"/>
      <c r="Z384" s="349"/>
      <c r="AA384" s="349"/>
    </row>
    <row r="385" spans="1:27" ht="15.75" customHeight="1">
      <c r="A385" s="349"/>
      <c r="B385" s="349"/>
      <c r="C385" s="349"/>
      <c r="D385" s="428"/>
      <c r="E385" s="428"/>
      <c r="F385" s="349"/>
      <c r="G385" s="349"/>
      <c r="H385" s="349"/>
      <c r="I385" s="349"/>
      <c r="J385" s="349"/>
      <c r="K385" s="349"/>
      <c r="L385" s="349"/>
      <c r="M385" s="349"/>
      <c r="N385" s="349"/>
      <c r="O385" s="349"/>
      <c r="P385" s="349"/>
      <c r="Q385" s="349"/>
      <c r="R385" s="349"/>
      <c r="S385" s="349"/>
      <c r="T385" s="349"/>
      <c r="U385" s="349"/>
      <c r="V385" s="349"/>
      <c r="W385" s="349"/>
      <c r="X385" s="349"/>
      <c r="Y385" s="349"/>
      <c r="Z385" s="349"/>
      <c r="AA385" s="349"/>
    </row>
    <row r="386" spans="1:27" ht="15.75" customHeight="1">
      <c r="A386" s="349"/>
      <c r="B386" s="349"/>
      <c r="C386" s="349"/>
      <c r="D386" s="428"/>
      <c r="E386" s="428"/>
      <c r="F386" s="349"/>
      <c r="G386" s="349"/>
      <c r="H386" s="349"/>
      <c r="I386" s="349"/>
      <c r="J386" s="349"/>
      <c r="K386" s="349"/>
      <c r="L386" s="349"/>
      <c r="M386" s="349"/>
      <c r="N386" s="349"/>
      <c r="O386" s="349"/>
      <c r="P386" s="349"/>
      <c r="Q386" s="349"/>
      <c r="R386" s="349"/>
      <c r="S386" s="349"/>
      <c r="T386" s="349"/>
      <c r="U386" s="349"/>
      <c r="V386" s="349"/>
      <c r="W386" s="349"/>
      <c r="X386" s="349"/>
      <c r="Y386" s="349"/>
      <c r="Z386" s="349"/>
      <c r="AA386" s="349"/>
    </row>
    <row r="387" spans="1:27" ht="15.75" customHeight="1">
      <c r="A387" s="349"/>
      <c r="B387" s="349"/>
      <c r="C387" s="349"/>
      <c r="D387" s="428"/>
      <c r="E387" s="428"/>
      <c r="F387" s="349"/>
      <c r="G387" s="349"/>
      <c r="H387" s="349"/>
      <c r="I387" s="349"/>
      <c r="J387" s="349"/>
      <c r="K387" s="349"/>
      <c r="L387" s="349"/>
      <c r="M387" s="349"/>
      <c r="N387" s="349"/>
      <c r="O387" s="349"/>
      <c r="P387" s="349"/>
      <c r="Q387" s="349"/>
      <c r="R387" s="349"/>
      <c r="S387" s="349"/>
      <c r="T387" s="349"/>
      <c r="U387" s="349"/>
      <c r="V387" s="349"/>
      <c r="W387" s="349"/>
      <c r="X387" s="349"/>
      <c r="Y387" s="349"/>
      <c r="Z387" s="349"/>
      <c r="AA387" s="349"/>
    </row>
    <row r="388" spans="1:27" ht="15.75" customHeight="1">
      <c r="A388" s="349"/>
      <c r="B388" s="349"/>
      <c r="C388" s="349"/>
      <c r="D388" s="428"/>
      <c r="E388" s="428"/>
      <c r="F388" s="349"/>
      <c r="G388" s="349"/>
      <c r="H388" s="349"/>
      <c r="I388" s="349"/>
      <c r="J388" s="349"/>
      <c r="K388" s="349"/>
      <c r="L388" s="349"/>
      <c r="M388" s="349"/>
      <c r="N388" s="349"/>
      <c r="O388" s="349"/>
      <c r="P388" s="349"/>
      <c r="Q388" s="349"/>
      <c r="R388" s="349"/>
      <c r="S388" s="349"/>
      <c r="T388" s="349"/>
      <c r="U388" s="349"/>
      <c r="V388" s="349"/>
      <c r="W388" s="349"/>
      <c r="X388" s="349"/>
      <c r="Y388" s="349"/>
      <c r="Z388" s="349"/>
      <c r="AA388" s="349"/>
    </row>
    <row r="389" spans="1:27" ht="15.75" customHeight="1">
      <c r="A389" s="349"/>
      <c r="B389" s="349"/>
      <c r="C389" s="349"/>
      <c r="D389" s="428"/>
      <c r="E389" s="428"/>
      <c r="F389" s="349"/>
      <c r="G389" s="349"/>
      <c r="H389" s="349"/>
      <c r="I389" s="349"/>
      <c r="J389" s="349"/>
      <c r="K389" s="349"/>
      <c r="L389" s="349"/>
      <c r="M389" s="349"/>
      <c r="N389" s="349"/>
      <c r="O389" s="349"/>
      <c r="P389" s="349"/>
      <c r="Q389" s="349"/>
      <c r="R389" s="349"/>
      <c r="S389" s="349"/>
      <c r="T389" s="349"/>
      <c r="U389" s="349"/>
      <c r="V389" s="349"/>
      <c r="W389" s="349"/>
      <c r="X389" s="349"/>
      <c r="Y389" s="349"/>
      <c r="Z389" s="349"/>
      <c r="AA389" s="349"/>
    </row>
    <row r="390" spans="1:27" ht="15.75" customHeight="1">
      <c r="A390" s="349"/>
      <c r="B390" s="349"/>
      <c r="C390" s="349"/>
      <c r="D390" s="428"/>
      <c r="E390" s="428"/>
      <c r="F390" s="349"/>
      <c r="G390" s="349"/>
      <c r="H390" s="349"/>
      <c r="I390" s="349"/>
      <c r="J390" s="349"/>
      <c r="K390" s="349"/>
      <c r="L390" s="349"/>
      <c r="M390" s="349"/>
      <c r="N390" s="349"/>
      <c r="O390" s="349"/>
      <c r="P390" s="349"/>
      <c r="Q390" s="349"/>
      <c r="R390" s="349"/>
      <c r="S390" s="349"/>
      <c r="T390" s="349"/>
      <c r="U390" s="349"/>
      <c r="V390" s="349"/>
      <c r="W390" s="349"/>
      <c r="X390" s="349"/>
      <c r="Y390" s="349"/>
      <c r="Z390" s="349"/>
      <c r="AA390" s="349"/>
    </row>
    <row r="391" spans="1:27" ht="15.75" customHeight="1">
      <c r="A391" s="349"/>
      <c r="B391" s="349"/>
      <c r="C391" s="349"/>
      <c r="D391" s="428"/>
      <c r="E391" s="428"/>
      <c r="F391" s="349"/>
      <c r="G391" s="349"/>
      <c r="H391" s="349"/>
      <c r="I391" s="349"/>
      <c r="J391" s="349"/>
      <c r="K391" s="349"/>
      <c r="L391" s="349"/>
      <c r="M391" s="349"/>
      <c r="N391" s="349"/>
      <c r="O391" s="349"/>
      <c r="P391" s="349"/>
      <c r="Q391" s="349"/>
      <c r="R391" s="349"/>
      <c r="S391" s="349"/>
      <c r="T391" s="349"/>
      <c r="U391" s="349"/>
      <c r="V391" s="349"/>
      <c r="W391" s="349"/>
      <c r="X391" s="349"/>
      <c r="Y391" s="349"/>
      <c r="Z391" s="349"/>
      <c r="AA391" s="349"/>
    </row>
    <row r="392" spans="1:27" ht="15.75" customHeight="1">
      <c r="A392" s="349"/>
      <c r="B392" s="349"/>
      <c r="C392" s="349"/>
      <c r="D392" s="428"/>
      <c r="E392" s="428"/>
      <c r="F392" s="349"/>
      <c r="G392" s="349"/>
      <c r="H392" s="349"/>
      <c r="I392" s="349"/>
      <c r="J392" s="349"/>
      <c r="K392" s="349"/>
      <c r="L392" s="349"/>
      <c r="M392" s="349"/>
      <c r="N392" s="349"/>
      <c r="O392" s="349"/>
      <c r="P392" s="349"/>
      <c r="Q392" s="349"/>
      <c r="R392" s="349"/>
      <c r="S392" s="349"/>
      <c r="T392" s="349"/>
      <c r="U392" s="349"/>
      <c r="V392" s="349"/>
      <c r="W392" s="349"/>
      <c r="X392" s="349"/>
      <c r="Y392" s="349"/>
      <c r="Z392" s="349"/>
      <c r="AA392" s="349"/>
    </row>
    <row r="393" spans="1:27" ht="15.75" customHeight="1">
      <c r="A393" s="349"/>
      <c r="B393" s="349"/>
      <c r="C393" s="349"/>
      <c r="D393" s="428"/>
      <c r="E393" s="428"/>
      <c r="F393" s="349"/>
      <c r="G393" s="349"/>
      <c r="H393" s="349"/>
      <c r="I393" s="349"/>
      <c r="J393" s="349"/>
      <c r="K393" s="349"/>
      <c r="L393" s="349"/>
      <c r="M393" s="349"/>
      <c r="N393" s="349"/>
      <c r="O393" s="349"/>
      <c r="P393" s="349"/>
      <c r="Q393" s="349"/>
      <c r="R393" s="349"/>
      <c r="S393" s="349"/>
      <c r="T393" s="349"/>
      <c r="U393" s="349"/>
      <c r="V393" s="349"/>
      <c r="W393" s="349"/>
      <c r="X393" s="349"/>
      <c r="Y393" s="349"/>
      <c r="Z393" s="349"/>
      <c r="AA393" s="349"/>
    </row>
    <row r="394" spans="1:27" ht="15.75" customHeight="1">
      <c r="A394" s="349"/>
      <c r="B394" s="349"/>
      <c r="C394" s="349"/>
      <c r="D394" s="428"/>
      <c r="E394" s="428"/>
      <c r="F394" s="349"/>
      <c r="G394" s="349"/>
      <c r="H394" s="349"/>
      <c r="I394" s="349"/>
      <c r="J394" s="349"/>
      <c r="K394" s="349"/>
      <c r="L394" s="349"/>
      <c r="M394" s="349"/>
      <c r="N394" s="349"/>
      <c r="O394" s="349"/>
      <c r="P394" s="349"/>
      <c r="Q394" s="349"/>
      <c r="R394" s="349"/>
      <c r="S394" s="349"/>
      <c r="T394" s="349"/>
      <c r="U394" s="349"/>
      <c r="V394" s="349"/>
      <c r="W394" s="349"/>
      <c r="X394" s="349"/>
      <c r="Y394" s="349"/>
      <c r="Z394" s="349"/>
      <c r="AA394" s="349"/>
    </row>
    <row r="395" spans="1:27" ht="15.75" customHeight="1">
      <c r="A395" s="349"/>
      <c r="B395" s="349"/>
      <c r="C395" s="349"/>
      <c r="D395" s="428"/>
      <c r="E395" s="428"/>
      <c r="F395" s="349"/>
      <c r="G395" s="349"/>
      <c r="H395" s="349"/>
      <c r="I395" s="349"/>
      <c r="J395" s="349"/>
      <c r="K395" s="349"/>
      <c r="L395" s="349"/>
      <c r="M395" s="349"/>
      <c r="N395" s="349"/>
      <c r="O395" s="349"/>
      <c r="P395" s="349"/>
      <c r="Q395" s="349"/>
      <c r="R395" s="349"/>
      <c r="S395" s="349"/>
      <c r="T395" s="349"/>
      <c r="U395" s="349"/>
      <c r="V395" s="349"/>
      <c r="W395" s="349"/>
      <c r="X395" s="349"/>
      <c r="Y395" s="349"/>
      <c r="Z395" s="349"/>
      <c r="AA395" s="349"/>
    </row>
    <row r="396" spans="1:27" ht="15.75" customHeight="1">
      <c r="A396" s="349"/>
      <c r="B396" s="349"/>
      <c r="C396" s="349"/>
      <c r="D396" s="428"/>
      <c r="E396" s="428"/>
      <c r="F396" s="349"/>
      <c r="G396" s="349"/>
      <c r="H396" s="349"/>
      <c r="I396" s="349"/>
      <c r="J396" s="349"/>
      <c r="K396" s="349"/>
      <c r="L396" s="349"/>
      <c r="M396" s="349"/>
      <c r="N396" s="349"/>
      <c r="O396" s="349"/>
      <c r="P396" s="349"/>
      <c r="Q396" s="349"/>
      <c r="R396" s="349"/>
      <c r="S396" s="349"/>
      <c r="T396" s="349"/>
      <c r="U396" s="349"/>
      <c r="V396" s="349"/>
      <c r="W396" s="349"/>
      <c r="X396" s="349"/>
      <c r="Y396" s="349"/>
      <c r="Z396" s="349"/>
      <c r="AA396" s="349"/>
    </row>
    <row r="397" spans="1:27" ht="15.75" customHeight="1">
      <c r="A397" s="349"/>
      <c r="B397" s="349"/>
      <c r="C397" s="349"/>
      <c r="D397" s="428"/>
      <c r="E397" s="428"/>
      <c r="F397" s="349"/>
      <c r="G397" s="349"/>
      <c r="H397" s="349"/>
      <c r="I397" s="349"/>
      <c r="J397" s="349"/>
      <c r="K397" s="349"/>
      <c r="L397" s="349"/>
      <c r="M397" s="349"/>
      <c r="N397" s="349"/>
      <c r="O397" s="349"/>
      <c r="P397" s="349"/>
      <c r="Q397" s="349"/>
      <c r="R397" s="349"/>
      <c r="S397" s="349"/>
      <c r="T397" s="349"/>
      <c r="U397" s="349"/>
      <c r="V397" s="349"/>
      <c r="W397" s="349"/>
      <c r="X397" s="349"/>
      <c r="Y397" s="349"/>
      <c r="Z397" s="349"/>
      <c r="AA397" s="349"/>
    </row>
    <row r="398" spans="1:27" ht="15.75" customHeight="1">
      <c r="A398" s="349"/>
      <c r="B398" s="349"/>
      <c r="C398" s="349"/>
      <c r="D398" s="428"/>
      <c r="E398" s="428"/>
      <c r="F398" s="349"/>
      <c r="G398" s="349"/>
      <c r="H398" s="349"/>
      <c r="I398" s="349"/>
      <c r="J398" s="349"/>
      <c r="K398" s="349"/>
      <c r="L398" s="349"/>
      <c r="M398" s="349"/>
      <c r="N398" s="349"/>
      <c r="O398" s="349"/>
      <c r="P398" s="349"/>
      <c r="Q398" s="349"/>
      <c r="R398" s="349"/>
      <c r="S398" s="349"/>
      <c r="T398" s="349"/>
      <c r="U398" s="349"/>
      <c r="V398" s="349"/>
      <c r="W398" s="349"/>
      <c r="X398" s="349"/>
      <c r="Y398" s="349"/>
      <c r="Z398" s="349"/>
      <c r="AA398" s="349"/>
    </row>
    <row r="399" spans="1:27" ht="15.75" customHeight="1">
      <c r="A399" s="349"/>
      <c r="B399" s="349"/>
      <c r="C399" s="349"/>
      <c r="D399" s="428"/>
      <c r="E399" s="428"/>
      <c r="F399" s="349"/>
      <c r="G399" s="349"/>
      <c r="H399" s="349"/>
      <c r="I399" s="349"/>
      <c r="J399" s="349"/>
      <c r="K399" s="349"/>
      <c r="L399" s="349"/>
      <c r="M399" s="349"/>
      <c r="N399" s="349"/>
      <c r="O399" s="349"/>
      <c r="P399" s="349"/>
      <c r="Q399" s="349"/>
      <c r="R399" s="349"/>
      <c r="S399" s="349"/>
      <c r="T399" s="349"/>
      <c r="U399" s="349"/>
      <c r="V399" s="349"/>
      <c r="W399" s="349"/>
      <c r="X399" s="349"/>
      <c r="Y399" s="349"/>
      <c r="Z399" s="349"/>
      <c r="AA399" s="349"/>
    </row>
    <row r="400" spans="1:27" ht="15.75" customHeight="1">
      <c r="A400" s="349"/>
      <c r="B400" s="349"/>
      <c r="C400" s="349"/>
      <c r="D400" s="428"/>
      <c r="E400" s="428"/>
      <c r="F400" s="349"/>
      <c r="G400" s="349"/>
      <c r="H400" s="349"/>
      <c r="I400" s="349"/>
      <c r="J400" s="349"/>
      <c r="K400" s="349"/>
      <c r="L400" s="349"/>
      <c r="M400" s="349"/>
      <c r="N400" s="349"/>
      <c r="O400" s="349"/>
      <c r="P400" s="349"/>
      <c r="Q400" s="349"/>
      <c r="R400" s="349"/>
      <c r="S400" s="349"/>
      <c r="T400" s="349"/>
      <c r="U400" s="349"/>
      <c r="V400" s="349"/>
      <c r="W400" s="349"/>
      <c r="X400" s="349"/>
      <c r="Y400" s="349"/>
      <c r="Z400" s="349"/>
      <c r="AA400" s="349"/>
    </row>
    <row r="401" spans="1:27" ht="15.75" customHeight="1">
      <c r="A401" s="349"/>
      <c r="B401" s="349"/>
      <c r="C401" s="349"/>
      <c r="D401" s="428"/>
      <c r="E401" s="428"/>
      <c r="F401" s="349"/>
      <c r="G401" s="349"/>
      <c r="H401" s="349"/>
      <c r="I401" s="349"/>
      <c r="J401" s="349"/>
      <c r="K401" s="349"/>
      <c r="L401" s="349"/>
      <c r="M401" s="349"/>
      <c r="N401" s="349"/>
      <c r="O401" s="349"/>
      <c r="P401" s="349"/>
      <c r="Q401" s="349"/>
      <c r="R401" s="349"/>
      <c r="S401" s="349"/>
      <c r="T401" s="349"/>
      <c r="U401" s="349"/>
      <c r="V401" s="349"/>
      <c r="W401" s="349"/>
      <c r="X401" s="349"/>
      <c r="Y401" s="349"/>
      <c r="Z401" s="349"/>
      <c r="AA401" s="349"/>
    </row>
    <row r="402" spans="1:27" ht="15.75" customHeight="1">
      <c r="A402" s="349"/>
      <c r="B402" s="349"/>
      <c r="C402" s="349"/>
      <c r="D402" s="428"/>
      <c r="E402" s="428"/>
      <c r="F402" s="349"/>
      <c r="G402" s="349"/>
      <c r="H402" s="349"/>
      <c r="I402" s="349"/>
      <c r="J402" s="349"/>
      <c r="K402" s="349"/>
      <c r="L402" s="349"/>
      <c r="M402" s="349"/>
      <c r="N402" s="349"/>
      <c r="O402" s="349"/>
      <c r="P402" s="349"/>
      <c r="Q402" s="349"/>
      <c r="R402" s="349"/>
      <c r="S402" s="349"/>
      <c r="T402" s="349"/>
      <c r="U402" s="349"/>
      <c r="V402" s="349"/>
      <c r="W402" s="349"/>
      <c r="X402" s="349"/>
      <c r="Y402" s="349"/>
      <c r="Z402" s="349"/>
      <c r="AA402" s="349"/>
    </row>
    <row r="403" spans="1:27" ht="15.75" customHeight="1">
      <c r="A403" s="349"/>
      <c r="B403" s="349"/>
      <c r="C403" s="349"/>
      <c r="D403" s="428"/>
      <c r="E403" s="428"/>
      <c r="F403" s="349"/>
      <c r="G403" s="349"/>
      <c r="H403" s="349"/>
      <c r="I403" s="349"/>
      <c r="J403" s="349"/>
      <c r="K403" s="349"/>
      <c r="L403" s="349"/>
      <c r="M403" s="349"/>
      <c r="N403" s="349"/>
      <c r="O403" s="349"/>
      <c r="P403" s="349"/>
      <c r="Q403" s="349"/>
      <c r="R403" s="349"/>
      <c r="S403" s="349"/>
      <c r="T403" s="349"/>
      <c r="U403" s="349"/>
      <c r="V403" s="349"/>
      <c r="W403" s="349"/>
      <c r="X403" s="349"/>
      <c r="Y403" s="349"/>
      <c r="Z403" s="349"/>
      <c r="AA403" s="349"/>
    </row>
    <row r="404" spans="1:27" ht="15.75" customHeight="1">
      <c r="A404" s="349"/>
      <c r="B404" s="349"/>
      <c r="C404" s="349"/>
      <c r="D404" s="428"/>
      <c r="E404" s="428"/>
      <c r="F404" s="349"/>
      <c r="G404" s="349"/>
      <c r="H404" s="349"/>
      <c r="I404" s="349"/>
      <c r="J404" s="349"/>
      <c r="K404" s="349"/>
      <c r="L404" s="349"/>
      <c r="M404" s="349"/>
      <c r="N404" s="349"/>
      <c r="O404" s="349"/>
      <c r="P404" s="349"/>
      <c r="Q404" s="349"/>
      <c r="R404" s="349"/>
      <c r="S404" s="349"/>
      <c r="T404" s="349"/>
      <c r="U404" s="349"/>
      <c r="V404" s="349"/>
      <c r="W404" s="349"/>
      <c r="X404" s="349"/>
      <c r="Y404" s="349"/>
      <c r="Z404" s="349"/>
      <c r="AA404" s="349"/>
    </row>
    <row r="405" spans="1:27" ht="15.75" customHeight="1">
      <c r="A405" s="349"/>
      <c r="B405" s="349"/>
      <c r="C405" s="349"/>
      <c r="D405" s="428"/>
      <c r="E405" s="428"/>
      <c r="F405" s="349"/>
      <c r="G405" s="349"/>
      <c r="H405" s="349"/>
      <c r="I405" s="349"/>
      <c r="J405" s="349"/>
      <c r="K405" s="349"/>
      <c r="L405" s="349"/>
      <c r="M405" s="349"/>
      <c r="N405" s="349"/>
      <c r="O405" s="349"/>
      <c r="P405" s="349"/>
      <c r="Q405" s="349"/>
      <c r="R405" s="349"/>
      <c r="S405" s="349"/>
      <c r="T405" s="349"/>
      <c r="U405" s="349"/>
      <c r="V405" s="349"/>
      <c r="W405" s="349"/>
      <c r="X405" s="349"/>
      <c r="Y405" s="349"/>
      <c r="Z405" s="349"/>
      <c r="AA405" s="349"/>
    </row>
    <row r="406" spans="1:27" ht="15.75" customHeight="1">
      <c r="A406" s="349"/>
      <c r="B406" s="349"/>
      <c r="C406" s="349"/>
      <c r="D406" s="428"/>
      <c r="E406" s="428"/>
      <c r="F406" s="349"/>
      <c r="G406" s="349"/>
      <c r="H406" s="349"/>
      <c r="I406" s="349"/>
      <c r="J406" s="349"/>
      <c r="K406" s="349"/>
      <c r="L406" s="349"/>
      <c r="M406" s="349"/>
      <c r="N406" s="349"/>
      <c r="O406" s="349"/>
      <c r="P406" s="349"/>
      <c r="Q406" s="349"/>
      <c r="R406" s="349"/>
      <c r="S406" s="349"/>
      <c r="T406" s="349"/>
      <c r="U406" s="349"/>
      <c r="V406" s="349"/>
      <c r="W406" s="349"/>
      <c r="X406" s="349"/>
      <c r="Y406" s="349"/>
      <c r="Z406" s="349"/>
      <c r="AA406" s="349"/>
    </row>
    <row r="407" spans="1:27" ht="15.75" customHeight="1">
      <c r="A407" s="349"/>
      <c r="B407" s="349"/>
      <c r="C407" s="349"/>
      <c r="D407" s="428"/>
      <c r="E407" s="428"/>
      <c r="F407" s="349"/>
      <c r="G407" s="349"/>
      <c r="H407" s="349"/>
      <c r="I407" s="349"/>
      <c r="J407" s="349"/>
      <c r="K407" s="349"/>
      <c r="L407" s="349"/>
      <c r="M407" s="349"/>
      <c r="N407" s="349"/>
      <c r="O407" s="349"/>
      <c r="P407" s="349"/>
      <c r="Q407" s="349"/>
      <c r="R407" s="349"/>
      <c r="S407" s="349"/>
      <c r="T407" s="349"/>
      <c r="U407" s="349"/>
      <c r="V407" s="349"/>
      <c r="W407" s="349"/>
      <c r="X407" s="349"/>
      <c r="Y407" s="349"/>
      <c r="Z407" s="349"/>
      <c r="AA407" s="349"/>
    </row>
    <row r="408" spans="1:27" ht="15.75" customHeight="1">
      <c r="A408" s="349"/>
      <c r="B408" s="349"/>
      <c r="C408" s="349"/>
      <c r="D408" s="428"/>
      <c r="E408" s="428"/>
      <c r="F408" s="349"/>
      <c r="G408" s="349"/>
      <c r="H408" s="349"/>
      <c r="I408" s="349"/>
      <c r="J408" s="349"/>
      <c r="K408" s="349"/>
      <c r="L408" s="349"/>
      <c r="M408" s="349"/>
      <c r="N408" s="349"/>
      <c r="O408" s="349"/>
      <c r="P408" s="349"/>
      <c r="Q408" s="349"/>
      <c r="R408" s="349"/>
      <c r="S408" s="349"/>
      <c r="T408" s="349"/>
      <c r="U408" s="349"/>
      <c r="V408" s="349"/>
      <c r="W408" s="349"/>
      <c r="X408" s="349"/>
      <c r="Y408" s="349"/>
      <c r="Z408" s="349"/>
      <c r="AA408" s="349"/>
    </row>
    <row r="409" spans="1:27" ht="15.75" customHeight="1">
      <c r="A409" s="349"/>
      <c r="B409" s="349"/>
      <c r="C409" s="349"/>
      <c r="D409" s="428"/>
      <c r="E409" s="428"/>
      <c r="F409" s="349"/>
      <c r="G409" s="349"/>
      <c r="H409" s="349"/>
      <c r="I409" s="349"/>
      <c r="J409" s="349"/>
      <c r="K409" s="349"/>
      <c r="L409" s="349"/>
      <c r="M409" s="349"/>
      <c r="N409" s="349"/>
      <c r="O409" s="349"/>
      <c r="P409" s="349"/>
      <c r="Q409" s="349"/>
      <c r="R409" s="349"/>
      <c r="S409" s="349"/>
      <c r="T409" s="349"/>
      <c r="U409" s="349"/>
      <c r="V409" s="349"/>
      <c r="W409" s="349"/>
      <c r="X409" s="349"/>
      <c r="Y409" s="349"/>
      <c r="Z409" s="349"/>
      <c r="AA409" s="349"/>
    </row>
    <row r="410" spans="1:27" ht="15.75" customHeight="1">
      <c r="A410" s="349"/>
      <c r="B410" s="349"/>
      <c r="C410" s="349"/>
      <c r="D410" s="428"/>
      <c r="E410" s="428"/>
      <c r="F410" s="349"/>
      <c r="G410" s="349"/>
      <c r="H410" s="349"/>
      <c r="I410" s="349"/>
      <c r="J410" s="349"/>
      <c r="K410" s="349"/>
      <c r="L410" s="349"/>
      <c r="M410" s="349"/>
      <c r="N410" s="349"/>
      <c r="O410" s="349"/>
      <c r="P410" s="349"/>
      <c r="Q410" s="349"/>
      <c r="R410" s="349"/>
      <c r="S410" s="349"/>
      <c r="T410" s="349"/>
      <c r="U410" s="349"/>
      <c r="V410" s="349"/>
      <c r="W410" s="349"/>
      <c r="X410" s="349"/>
      <c r="Y410" s="349"/>
      <c r="Z410" s="349"/>
      <c r="AA410" s="349"/>
    </row>
    <row r="411" spans="1:27" ht="15.75" customHeight="1">
      <c r="A411" s="349"/>
      <c r="B411" s="349"/>
      <c r="C411" s="349"/>
      <c r="D411" s="428"/>
      <c r="E411" s="428"/>
      <c r="F411" s="349"/>
      <c r="G411" s="349"/>
      <c r="H411" s="349"/>
      <c r="I411" s="349"/>
      <c r="J411" s="349"/>
      <c r="K411" s="349"/>
      <c r="L411" s="349"/>
      <c r="M411" s="349"/>
      <c r="N411" s="349"/>
      <c r="O411" s="349"/>
      <c r="P411" s="349"/>
      <c r="Q411" s="349"/>
      <c r="R411" s="349"/>
      <c r="S411" s="349"/>
      <c r="T411" s="349"/>
      <c r="U411" s="349"/>
      <c r="V411" s="349"/>
      <c r="W411" s="349"/>
      <c r="X411" s="349"/>
      <c r="Y411" s="349"/>
      <c r="Z411" s="349"/>
      <c r="AA411" s="349"/>
    </row>
    <row r="412" spans="1:27" ht="15.75" customHeight="1">
      <c r="A412" s="349"/>
      <c r="B412" s="349"/>
      <c r="C412" s="349"/>
      <c r="D412" s="428"/>
      <c r="E412" s="428"/>
      <c r="F412" s="349"/>
      <c r="G412" s="349"/>
      <c r="H412" s="349"/>
      <c r="I412" s="349"/>
      <c r="J412" s="349"/>
      <c r="K412" s="349"/>
      <c r="L412" s="349"/>
      <c r="M412" s="349"/>
      <c r="N412" s="349"/>
      <c r="O412" s="349"/>
      <c r="P412" s="349"/>
      <c r="Q412" s="349"/>
      <c r="R412" s="349"/>
      <c r="S412" s="349"/>
      <c r="T412" s="349"/>
      <c r="U412" s="349"/>
      <c r="V412" s="349"/>
      <c r="W412" s="349"/>
      <c r="X412" s="349"/>
      <c r="Y412" s="349"/>
      <c r="Z412" s="349"/>
      <c r="AA412" s="349"/>
    </row>
    <row r="413" spans="1:27" ht="15.75" customHeight="1">
      <c r="A413" s="349"/>
      <c r="B413" s="349"/>
      <c r="C413" s="349"/>
      <c r="D413" s="428"/>
      <c r="E413" s="428"/>
      <c r="F413" s="349"/>
      <c r="G413" s="349"/>
      <c r="H413" s="349"/>
      <c r="I413" s="349"/>
      <c r="J413" s="349"/>
      <c r="K413" s="349"/>
      <c r="L413" s="349"/>
      <c r="M413" s="349"/>
      <c r="N413" s="349"/>
      <c r="O413" s="349"/>
      <c r="P413" s="349"/>
      <c r="Q413" s="349"/>
      <c r="R413" s="349"/>
      <c r="S413" s="349"/>
      <c r="T413" s="349"/>
      <c r="U413" s="349"/>
      <c r="V413" s="349"/>
      <c r="W413" s="349"/>
      <c r="X413" s="349"/>
      <c r="Y413" s="349"/>
      <c r="Z413" s="349"/>
      <c r="AA413" s="349"/>
    </row>
    <row r="414" spans="1:27" ht="15.75" customHeight="1">
      <c r="A414" s="349"/>
      <c r="B414" s="349"/>
      <c r="C414" s="349"/>
      <c r="D414" s="428"/>
      <c r="E414" s="428"/>
      <c r="F414" s="349"/>
      <c r="G414" s="349"/>
      <c r="H414" s="349"/>
      <c r="I414" s="349"/>
      <c r="J414" s="349"/>
      <c r="K414" s="349"/>
      <c r="L414" s="349"/>
      <c r="M414" s="349"/>
      <c r="N414" s="349"/>
      <c r="O414" s="349"/>
      <c r="P414" s="349"/>
      <c r="Q414" s="349"/>
      <c r="R414" s="349"/>
      <c r="S414" s="349"/>
      <c r="T414" s="349"/>
      <c r="U414" s="349"/>
      <c r="V414" s="349"/>
      <c r="W414" s="349"/>
      <c r="X414" s="349"/>
      <c r="Y414" s="349"/>
      <c r="Z414" s="349"/>
      <c r="AA414" s="349"/>
    </row>
    <row r="415" spans="1:27" ht="15.75" customHeight="1">
      <c r="A415" s="349"/>
      <c r="B415" s="349"/>
      <c r="C415" s="349"/>
      <c r="D415" s="428"/>
      <c r="E415" s="428"/>
      <c r="F415" s="349"/>
      <c r="G415" s="349"/>
      <c r="H415" s="349"/>
      <c r="I415" s="349"/>
      <c r="J415" s="349"/>
      <c r="K415" s="349"/>
      <c r="L415" s="349"/>
      <c r="M415" s="349"/>
      <c r="N415" s="349"/>
      <c r="O415" s="349"/>
      <c r="P415" s="349"/>
      <c r="Q415" s="349"/>
      <c r="R415" s="349"/>
      <c r="S415" s="349"/>
      <c r="T415" s="349"/>
      <c r="U415" s="349"/>
      <c r="V415" s="349"/>
      <c r="W415" s="349"/>
      <c r="X415" s="349"/>
      <c r="Y415" s="349"/>
      <c r="Z415" s="349"/>
      <c r="AA415" s="349"/>
    </row>
    <row r="416" spans="1:27" ht="15.75" customHeight="1">
      <c r="A416" s="349"/>
      <c r="B416" s="349"/>
      <c r="C416" s="349"/>
      <c r="D416" s="428"/>
      <c r="E416" s="428"/>
      <c r="F416" s="349"/>
      <c r="G416" s="349"/>
      <c r="H416" s="349"/>
      <c r="I416" s="349"/>
      <c r="J416" s="349"/>
      <c r="K416" s="349"/>
      <c r="L416" s="349"/>
      <c r="M416" s="349"/>
      <c r="N416" s="349"/>
      <c r="O416" s="349"/>
      <c r="P416" s="349"/>
      <c r="Q416" s="349"/>
      <c r="R416" s="349"/>
      <c r="S416" s="349"/>
      <c r="T416" s="349"/>
      <c r="U416" s="349"/>
      <c r="V416" s="349"/>
      <c r="W416" s="349"/>
      <c r="X416" s="349"/>
      <c r="Y416" s="349"/>
      <c r="Z416" s="349"/>
      <c r="AA416" s="349"/>
    </row>
    <row r="417" spans="1:27" ht="15.75" customHeight="1">
      <c r="A417" s="349"/>
      <c r="B417" s="349"/>
      <c r="C417" s="349"/>
      <c r="D417" s="428"/>
      <c r="E417" s="428"/>
      <c r="F417" s="349"/>
      <c r="G417" s="349"/>
      <c r="H417" s="349"/>
      <c r="I417" s="349"/>
      <c r="J417" s="349"/>
      <c r="K417" s="349"/>
      <c r="L417" s="349"/>
      <c r="M417" s="349"/>
      <c r="N417" s="349"/>
      <c r="O417" s="349"/>
      <c r="P417" s="349"/>
      <c r="Q417" s="349"/>
      <c r="R417" s="349"/>
      <c r="S417" s="349"/>
      <c r="T417" s="349"/>
      <c r="U417" s="349"/>
      <c r="V417" s="349"/>
      <c r="W417" s="349"/>
      <c r="X417" s="349"/>
      <c r="Y417" s="349"/>
      <c r="Z417" s="349"/>
      <c r="AA417" s="349"/>
    </row>
    <row r="418" spans="1:27" ht="15.75" customHeight="1">
      <c r="A418" s="349"/>
      <c r="B418" s="349"/>
      <c r="C418" s="349"/>
      <c r="D418" s="428"/>
      <c r="E418" s="428"/>
      <c r="F418" s="349"/>
      <c r="G418" s="349"/>
      <c r="H418" s="349"/>
      <c r="I418" s="349"/>
      <c r="J418" s="349"/>
      <c r="K418" s="349"/>
      <c r="L418" s="349"/>
      <c r="M418" s="349"/>
      <c r="N418" s="349"/>
      <c r="O418" s="349"/>
      <c r="P418" s="349"/>
      <c r="Q418" s="349"/>
      <c r="R418" s="349"/>
      <c r="S418" s="349"/>
      <c r="T418" s="349"/>
      <c r="U418" s="349"/>
      <c r="V418" s="349"/>
      <c r="W418" s="349"/>
      <c r="X418" s="349"/>
      <c r="Y418" s="349"/>
      <c r="Z418" s="349"/>
      <c r="AA418" s="349"/>
    </row>
    <row r="419" spans="1:27" ht="15.75" customHeight="1">
      <c r="A419" s="349"/>
      <c r="B419" s="349"/>
      <c r="C419" s="349"/>
      <c r="D419" s="428"/>
      <c r="E419" s="428"/>
      <c r="F419" s="349"/>
      <c r="G419" s="349"/>
      <c r="H419" s="349"/>
      <c r="I419" s="349"/>
      <c r="J419" s="349"/>
      <c r="K419" s="349"/>
      <c r="L419" s="349"/>
      <c r="M419" s="349"/>
      <c r="N419" s="349"/>
      <c r="O419" s="349"/>
      <c r="P419" s="349"/>
      <c r="Q419" s="349"/>
      <c r="R419" s="349"/>
      <c r="S419" s="349"/>
      <c r="T419" s="349"/>
      <c r="U419" s="349"/>
      <c r="V419" s="349"/>
      <c r="W419" s="349"/>
      <c r="X419" s="349"/>
      <c r="Y419" s="349"/>
      <c r="Z419" s="349"/>
      <c r="AA419" s="349"/>
    </row>
    <row r="420" spans="1:27" ht="15.75" customHeight="1">
      <c r="A420" s="349"/>
      <c r="B420" s="349"/>
      <c r="C420" s="349"/>
      <c r="D420" s="428"/>
      <c r="E420" s="428"/>
      <c r="F420" s="349"/>
      <c r="G420" s="349"/>
      <c r="H420" s="349"/>
      <c r="I420" s="349"/>
      <c r="J420" s="349"/>
      <c r="K420" s="349"/>
      <c r="L420" s="349"/>
      <c r="M420" s="349"/>
      <c r="N420" s="349"/>
      <c r="O420" s="349"/>
      <c r="P420" s="349"/>
      <c r="Q420" s="349"/>
      <c r="R420" s="349"/>
      <c r="S420" s="349"/>
      <c r="T420" s="349"/>
      <c r="U420" s="349"/>
      <c r="V420" s="349"/>
      <c r="W420" s="349"/>
      <c r="X420" s="349"/>
      <c r="Y420" s="349"/>
      <c r="Z420" s="349"/>
      <c r="AA420" s="349"/>
    </row>
    <row r="421" spans="1:27" ht="15.75" customHeight="1">
      <c r="A421" s="349"/>
      <c r="B421" s="349"/>
      <c r="C421" s="349"/>
      <c r="D421" s="428"/>
      <c r="E421" s="428"/>
      <c r="F421" s="349"/>
      <c r="G421" s="349"/>
      <c r="H421" s="349"/>
      <c r="I421" s="349"/>
      <c r="J421" s="349"/>
      <c r="K421" s="349"/>
      <c r="L421" s="349"/>
      <c r="M421" s="349"/>
      <c r="N421" s="349"/>
      <c r="O421" s="349"/>
      <c r="P421" s="349"/>
      <c r="Q421" s="349"/>
      <c r="R421" s="349"/>
      <c r="S421" s="349"/>
      <c r="T421" s="349"/>
      <c r="U421" s="349"/>
      <c r="V421" s="349"/>
      <c r="W421" s="349"/>
      <c r="X421" s="349"/>
      <c r="Y421" s="349"/>
      <c r="Z421" s="349"/>
      <c r="AA421" s="349"/>
    </row>
    <row r="422" spans="1:27" ht="15.75" customHeight="1">
      <c r="A422" s="349"/>
      <c r="B422" s="349"/>
      <c r="C422" s="349"/>
      <c r="D422" s="428"/>
      <c r="E422" s="428"/>
      <c r="F422" s="349"/>
      <c r="G422" s="349"/>
      <c r="H422" s="349"/>
      <c r="I422" s="349"/>
      <c r="J422" s="349"/>
      <c r="K422" s="349"/>
      <c r="L422" s="349"/>
      <c r="M422" s="349"/>
      <c r="N422" s="349"/>
      <c r="O422" s="349"/>
      <c r="P422" s="349"/>
      <c r="Q422" s="349"/>
      <c r="R422" s="349"/>
      <c r="S422" s="349"/>
      <c r="T422" s="349"/>
      <c r="U422" s="349"/>
      <c r="V422" s="349"/>
      <c r="W422" s="349"/>
      <c r="X422" s="349"/>
      <c r="Y422" s="349"/>
      <c r="Z422" s="349"/>
      <c r="AA422" s="349"/>
    </row>
    <row r="423" spans="1:27" ht="15.75" customHeight="1">
      <c r="A423" s="349"/>
      <c r="B423" s="349"/>
      <c r="C423" s="349"/>
      <c r="D423" s="428"/>
      <c r="E423" s="428"/>
      <c r="F423" s="349"/>
      <c r="G423" s="349"/>
      <c r="H423" s="349"/>
      <c r="I423" s="349"/>
      <c r="J423" s="349"/>
      <c r="K423" s="349"/>
      <c r="L423" s="349"/>
      <c r="M423" s="349"/>
      <c r="N423" s="349"/>
      <c r="O423" s="349"/>
      <c r="P423" s="349"/>
      <c r="Q423" s="349"/>
      <c r="R423" s="349"/>
      <c r="S423" s="349"/>
      <c r="T423" s="349"/>
      <c r="U423" s="349"/>
      <c r="V423" s="349"/>
      <c r="W423" s="349"/>
      <c r="X423" s="349"/>
      <c r="Y423" s="349"/>
      <c r="Z423" s="349"/>
      <c r="AA423" s="349"/>
    </row>
    <row r="424" spans="1:27" ht="15.75" customHeight="1">
      <c r="A424" s="349"/>
      <c r="B424" s="349"/>
      <c r="C424" s="349"/>
      <c r="D424" s="428"/>
      <c r="E424" s="428"/>
      <c r="F424" s="349"/>
      <c r="G424" s="349"/>
      <c r="H424" s="349"/>
      <c r="I424" s="349"/>
      <c r="J424" s="349"/>
      <c r="K424" s="349"/>
      <c r="L424" s="349"/>
      <c r="M424" s="349"/>
      <c r="N424" s="349"/>
      <c r="O424" s="349"/>
      <c r="P424" s="349"/>
      <c r="Q424" s="349"/>
      <c r="R424" s="349"/>
      <c r="S424" s="349"/>
      <c r="T424" s="349"/>
      <c r="U424" s="349"/>
      <c r="V424" s="349"/>
      <c r="W424" s="349"/>
      <c r="X424" s="349"/>
      <c r="Y424" s="349"/>
      <c r="Z424" s="349"/>
      <c r="AA424" s="349"/>
    </row>
    <row r="425" spans="1:27" ht="15.75" customHeight="1">
      <c r="A425" s="349"/>
      <c r="B425" s="349"/>
      <c r="C425" s="349"/>
      <c r="D425" s="428"/>
      <c r="E425" s="428"/>
      <c r="F425" s="349"/>
      <c r="G425" s="349"/>
      <c r="H425" s="349"/>
      <c r="I425" s="349"/>
      <c r="J425" s="349"/>
      <c r="K425" s="349"/>
      <c r="L425" s="349"/>
      <c r="M425" s="349"/>
      <c r="N425" s="349"/>
      <c r="O425" s="349"/>
      <c r="P425" s="349"/>
      <c r="Q425" s="349"/>
      <c r="R425" s="349"/>
      <c r="S425" s="349"/>
      <c r="T425" s="349"/>
      <c r="U425" s="349"/>
      <c r="V425" s="349"/>
      <c r="W425" s="349"/>
      <c r="X425" s="349"/>
      <c r="Y425" s="349"/>
      <c r="Z425" s="349"/>
      <c r="AA425" s="349"/>
    </row>
    <row r="426" spans="1:27" ht="15.75" customHeight="1">
      <c r="A426" s="349"/>
      <c r="B426" s="349"/>
      <c r="C426" s="349"/>
      <c r="D426" s="428"/>
      <c r="E426" s="428"/>
      <c r="F426" s="349"/>
      <c r="G426" s="349"/>
      <c r="H426" s="349"/>
      <c r="I426" s="349"/>
      <c r="J426" s="349"/>
      <c r="K426" s="349"/>
      <c r="L426" s="349"/>
      <c r="M426" s="349"/>
      <c r="N426" s="349"/>
      <c r="O426" s="349"/>
      <c r="P426" s="349"/>
      <c r="Q426" s="349"/>
      <c r="R426" s="349"/>
      <c r="S426" s="349"/>
      <c r="T426" s="349"/>
      <c r="U426" s="349"/>
      <c r="V426" s="349"/>
      <c r="W426" s="349"/>
      <c r="X426" s="349"/>
      <c r="Y426" s="349"/>
      <c r="Z426" s="349"/>
      <c r="AA426" s="349"/>
    </row>
    <row r="427" spans="1:27" ht="15.75" customHeight="1">
      <c r="A427" s="349"/>
      <c r="B427" s="349"/>
      <c r="C427" s="349"/>
      <c r="D427" s="428"/>
      <c r="E427" s="428"/>
      <c r="F427" s="349"/>
      <c r="G427" s="349"/>
      <c r="H427" s="349"/>
      <c r="I427" s="349"/>
      <c r="J427" s="349"/>
      <c r="K427" s="349"/>
      <c r="L427" s="349"/>
      <c r="M427" s="349"/>
      <c r="N427" s="349"/>
      <c r="O427" s="349"/>
      <c r="P427" s="349"/>
      <c r="Q427" s="349"/>
      <c r="R427" s="349"/>
      <c r="S427" s="349"/>
      <c r="T427" s="349"/>
      <c r="U427" s="349"/>
      <c r="V427" s="349"/>
      <c r="W427" s="349"/>
      <c r="X427" s="349"/>
      <c r="Y427" s="349"/>
      <c r="Z427" s="349"/>
      <c r="AA427" s="349"/>
    </row>
    <row r="428" spans="1:27" ht="15.75" customHeight="1">
      <c r="A428" s="349"/>
      <c r="B428" s="349"/>
      <c r="C428" s="349"/>
      <c r="D428" s="428"/>
      <c r="E428" s="428"/>
      <c r="F428" s="349"/>
      <c r="G428" s="349"/>
      <c r="H428" s="349"/>
      <c r="I428" s="349"/>
      <c r="J428" s="349"/>
      <c r="K428" s="349"/>
      <c r="L428" s="349"/>
      <c r="M428" s="349"/>
      <c r="N428" s="349"/>
      <c r="O428" s="349"/>
      <c r="P428" s="349"/>
      <c r="Q428" s="349"/>
      <c r="R428" s="349"/>
      <c r="S428" s="349"/>
      <c r="T428" s="349"/>
      <c r="U428" s="349"/>
      <c r="V428" s="349"/>
      <c r="W428" s="349"/>
      <c r="X428" s="349"/>
      <c r="Y428" s="349"/>
      <c r="Z428" s="349"/>
      <c r="AA428" s="349"/>
    </row>
    <row r="429" spans="1:27" ht="15.75" customHeight="1">
      <c r="A429" s="349"/>
      <c r="B429" s="349"/>
      <c r="C429" s="349"/>
      <c r="D429" s="428"/>
      <c r="E429" s="428"/>
      <c r="F429" s="349"/>
      <c r="G429" s="349"/>
      <c r="H429" s="349"/>
      <c r="I429" s="349"/>
      <c r="J429" s="349"/>
      <c r="K429" s="349"/>
      <c r="L429" s="349"/>
      <c r="M429" s="349"/>
      <c r="N429" s="349"/>
      <c r="O429" s="349"/>
      <c r="P429" s="349"/>
      <c r="Q429" s="349"/>
      <c r="R429" s="349"/>
      <c r="S429" s="349"/>
      <c r="T429" s="349"/>
      <c r="U429" s="349"/>
      <c r="V429" s="349"/>
      <c r="W429" s="349"/>
      <c r="X429" s="349"/>
      <c r="Y429" s="349"/>
      <c r="Z429" s="349"/>
      <c r="AA429" s="349"/>
    </row>
    <row r="430" spans="1:27" ht="15.75" customHeight="1">
      <c r="A430" s="349"/>
      <c r="B430" s="349"/>
      <c r="C430" s="349"/>
      <c r="D430" s="428"/>
      <c r="E430" s="428"/>
      <c r="F430" s="349"/>
      <c r="G430" s="349"/>
      <c r="H430" s="349"/>
      <c r="I430" s="349"/>
      <c r="J430" s="349"/>
      <c r="K430" s="349"/>
      <c r="L430" s="349"/>
      <c r="M430" s="349"/>
      <c r="N430" s="349"/>
      <c r="O430" s="349"/>
      <c r="P430" s="349"/>
      <c r="Q430" s="349"/>
      <c r="R430" s="349"/>
      <c r="S430" s="349"/>
      <c r="T430" s="349"/>
      <c r="U430" s="349"/>
      <c r="V430" s="349"/>
      <c r="W430" s="349"/>
      <c r="X430" s="349"/>
      <c r="Y430" s="349"/>
      <c r="Z430" s="349"/>
      <c r="AA430" s="349"/>
    </row>
    <row r="431" spans="1:27" ht="15.75" customHeight="1">
      <c r="A431" s="349"/>
      <c r="B431" s="349"/>
      <c r="C431" s="349"/>
      <c r="D431" s="428"/>
      <c r="E431" s="428"/>
      <c r="F431" s="349"/>
      <c r="G431" s="349"/>
      <c r="H431" s="349"/>
      <c r="I431" s="349"/>
      <c r="J431" s="349"/>
      <c r="K431" s="349"/>
      <c r="L431" s="349"/>
      <c r="M431" s="349"/>
      <c r="N431" s="349"/>
      <c r="O431" s="349"/>
      <c r="P431" s="349"/>
      <c r="Q431" s="349"/>
      <c r="R431" s="349"/>
      <c r="S431" s="349"/>
      <c r="T431" s="349"/>
      <c r="U431" s="349"/>
      <c r="V431" s="349"/>
      <c r="W431" s="349"/>
      <c r="X431" s="349"/>
      <c r="Y431" s="349"/>
      <c r="Z431" s="349"/>
      <c r="AA431" s="349"/>
    </row>
    <row r="432" spans="1:27" ht="15.75" customHeight="1">
      <c r="A432" s="349"/>
      <c r="B432" s="349"/>
      <c r="C432" s="349"/>
      <c r="D432" s="428"/>
      <c r="E432" s="428"/>
      <c r="F432" s="349"/>
      <c r="G432" s="349"/>
      <c r="H432" s="349"/>
      <c r="I432" s="349"/>
      <c r="J432" s="349"/>
      <c r="K432" s="349"/>
      <c r="L432" s="349"/>
      <c r="M432" s="349"/>
      <c r="N432" s="349"/>
      <c r="O432" s="349"/>
      <c r="P432" s="349"/>
      <c r="Q432" s="349"/>
      <c r="R432" s="349"/>
      <c r="S432" s="349"/>
      <c r="T432" s="349"/>
      <c r="U432" s="349"/>
      <c r="V432" s="349"/>
      <c r="W432" s="349"/>
      <c r="X432" s="349"/>
      <c r="Y432" s="349"/>
      <c r="Z432" s="349"/>
      <c r="AA432" s="349"/>
    </row>
    <row r="433" spans="1:27" ht="15.75" customHeight="1">
      <c r="A433" s="349"/>
      <c r="B433" s="349"/>
      <c r="C433" s="349"/>
      <c r="D433" s="428"/>
      <c r="E433" s="428"/>
      <c r="F433" s="349"/>
      <c r="G433" s="349"/>
      <c r="H433" s="349"/>
      <c r="I433" s="349"/>
      <c r="J433" s="349"/>
      <c r="K433" s="349"/>
      <c r="L433" s="349"/>
      <c r="M433" s="349"/>
      <c r="N433" s="349"/>
      <c r="O433" s="349"/>
      <c r="P433" s="349"/>
      <c r="Q433" s="349"/>
      <c r="R433" s="349"/>
      <c r="S433" s="349"/>
      <c r="T433" s="349"/>
      <c r="U433" s="349"/>
      <c r="V433" s="349"/>
      <c r="W433" s="349"/>
      <c r="X433" s="349"/>
      <c r="Y433" s="349"/>
      <c r="Z433" s="349"/>
      <c r="AA433" s="349"/>
    </row>
    <row r="434" spans="1:27" ht="15.75" customHeight="1">
      <c r="A434" s="349"/>
      <c r="B434" s="349"/>
      <c r="C434" s="349"/>
      <c r="D434" s="428"/>
      <c r="E434" s="428"/>
      <c r="F434" s="349"/>
      <c r="G434" s="349"/>
      <c r="H434" s="349"/>
      <c r="I434" s="349"/>
      <c r="J434" s="349"/>
      <c r="K434" s="349"/>
      <c r="L434" s="349"/>
      <c r="M434" s="349"/>
      <c r="N434" s="349"/>
      <c r="O434" s="349"/>
      <c r="P434" s="349"/>
      <c r="Q434" s="349"/>
      <c r="R434" s="349"/>
      <c r="S434" s="349"/>
      <c r="T434" s="349"/>
      <c r="U434" s="349"/>
      <c r="V434" s="349"/>
      <c r="W434" s="349"/>
      <c r="X434" s="349"/>
      <c r="Y434" s="349"/>
      <c r="Z434" s="349"/>
      <c r="AA434" s="349"/>
    </row>
    <row r="435" spans="1:27" ht="15.75" customHeight="1">
      <c r="A435" s="349"/>
      <c r="B435" s="349"/>
      <c r="C435" s="349"/>
      <c r="D435" s="428"/>
      <c r="E435" s="428"/>
      <c r="F435" s="349"/>
      <c r="G435" s="349"/>
      <c r="H435" s="349"/>
      <c r="I435" s="349"/>
      <c r="J435" s="349"/>
      <c r="K435" s="349"/>
      <c r="L435" s="349"/>
      <c r="M435" s="349"/>
      <c r="N435" s="349"/>
      <c r="O435" s="349"/>
      <c r="P435" s="349"/>
      <c r="Q435" s="349"/>
      <c r="R435" s="349"/>
      <c r="S435" s="349"/>
      <c r="T435" s="349"/>
      <c r="U435" s="349"/>
      <c r="V435" s="349"/>
      <c r="W435" s="349"/>
      <c r="X435" s="349"/>
      <c r="Y435" s="349"/>
      <c r="Z435" s="349"/>
      <c r="AA435" s="349"/>
    </row>
    <row r="436" spans="1:27" ht="15.75" customHeight="1">
      <c r="A436" s="349"/>
      <c r="B436" s="349"/>
      <c r="C436" s="349"/>
      <c r="D436" s="428"/>
      <c r="E436" s="428"/>
      <c r="F436" s="349"/>
      <c r="G436" s="349"/>
      <c r="H436" s="349"/>
      <c r="I436" s="349"/>
      <c r="J436" s="349"/>
      <c r="K436" s="349"/>
      <c r="L436" s="349"/>
      <c r="M436" s="349"/>
      <c r="N436" s="349"/>
      <c r="O436" s="349"/>
      <c r="P436" s="349"/>
      <c r="Q436" s="349"/>
      <c r="R436" s="349"/>
      <c r="S436" s="349"/>
      <c r="T436" s="349"/>
      <c r="U436" s="349"/>
      <c r="V436" s="349"/>
      <c r="W436" s="349"/>
      <c r="X436" s="349"/>
      <c r="Y436" s="349"/>
      <c r="Z436" s="349"/>
      <c r="AA436" s="349"/>
    </row>
    <row r="437" spans="1:27" ht="15.75" customHeight="1">
      <c r="A437" s="349"/>
      <c r="B437" s="349"/>
      <c r="C437" s="349"/>
      <c r="D437" s="428"/>
      <c r="E437" s="428"/>
      <c r="F437" s="349"/>
      <c r="G437" s="349"/>
      <c r="H437" s="349"/>
      <c r="I437" s="349"/>
      <c r="J437" s="349"/>
      <c r="K437" s="349"/>
      <c r="L437" s="349"/>
      <c r="M437" s="349"/>
      <c r="N437" s="349"/>
      <c r="O437" s="349"/>
      <c r="P437" s="349"/>
      <c r="Q437" s="349"/>
      <c r="R437" s="349"/>
      <c r="S437" s="349"/>
      <c r="T437" s="349"/>
      <c r="U437" s="349"/>
      <c r="V437" s="349"/>
      <c r="W437" s="349"/>
      <c r="X437" s="349"/>
      <c r="Y437" s="349"/>
      <c r="Z437" s="349"/>
      <c r="AA437" s="349"/>
    </row>
    <row r="438" spans="1:27" ht="15.75" customHeight="1">
      <c r="A438" s="349"/>
      <c r="B438" s="349"/>
      <c r="C438" s="349"/>
      <c r="D438" s="428"/>
      <c r="E438" s="428"/>
      <c r="F438" s="349"/>
      <c r="G438" s="349"/>
      <c r="H438" s="349"/>
      <c r="I438" s="349"/>
      <c r="J438" s="349"/>
      <c r="K438" s="349"/>
      <c r="L438" s="349"/>
      <c r="M438" s="349"/>
      <c r="N438" s="349"/>
      <c r="O438" s="349"/>
      <c r="P438" s="349"/>
      <c r="Q438" s="349"/>
      <c r="R438" s="349"/>
      <c r="S438" s="349"/>
      <c r="T438" s="349"/>
      <c r="U438" s="349"/>
      <c r="V438" s="349"/>
      <c r="W438" s="349"/>
      <c r="X438" s="349"/>
      <c r="Y438" s="349"/>
      <c r="Z438" s="349"/>
      <c r="AA438" s="349"/>
    </row>
    <row r="439" spans="1:27" ht="15.75" customHeight="1">
      <c r="A439" s="349"/>
      <c r="B439" s="349"/>
      <c r="C439" s="349"/>
      <c r="D439" s="428"/>
      <c r="E439" s="428"/>
      <c r="F439" s="349"/>
      <c r="G439" s="349"/>
      <c r="H439" s="349"/>
      <c r="I439" s="349"/>
      <c r="J439" s="349"/>
      <c r="K439" s="349"/>
      <c r="L439" s="349"/>
      <c r="M439" s="349"/>
      <c r="N439" s="349"/>
      <c r="O439" s="349"/>
      <c r="P439" s="349"/>
      <c r="Q439" s="349"/>
      <c r="R439" s="349"/>
      <c r="S439" s="349"/>
      <c r="T439" s="349"/>
      <c r="U439" s="349"/>
      <c r="V439" s="349"/>
      <c r="W439" s="349"/>
      <c r="X439" s="349"/>
      <c r="Y439" s="349"/>
      <c r="Z439" s="349"/>
      <c r="AA439" s="349"/>
    </row>
    <row r="440" spans="1:27" ht="15.75" customHeight="1">
      <c r="A440" s="349"/>
      <c r="B440" s="349"/>
      <c r="C440" s="349"/>
      <c r="D440" s="428"/>
      <c r="E440" s="428"/>
      <c r="F440" s="349"/>
      <c r="G440" s="349"/>
      <c r="H440" s="349"/>
      <c r="I440" s="349"/>
      <c r="J440" s="349"/>
      <c r="K440" s="349"/>
      <c r="L440" s="349"/>
      <c r="M440" s="349"/>
      <c r="N440" s="349"/>
      <c r="O440" s="349"/>
      <c r="P440" s="349"/>
      <c r="Q440" s="349"/>
      <c r="R440" s="349"/>
      <c r="S440" s="349"/>
      <c r="T440" s="349"/>
      <c r="U440" s="349"/>
      <c r="V440" s="349"/>
      <c r="W440" s="349"/>
      <c r="X440" s="349"/>
      <c r="Y440" s="349"/>
      <c r="Z440" s="349"/>
      <c r="AA440" s="349"/>
    </row>
    <row r="441" spans="1:27" ht="15.75" customHeight="1">
      <c r="A441" s="349"/>
      <c r="B441" s="349"/>
      <c r="C441" s="349"/>
      <c r="D441" s="428"/>
      <c r="E441" s="428"/>
      <c r="F441" s="349"/>
      <c r="G441" s="349"/>
      <c r="H441" s="349"/>
      <c r="I441" s="349"/>
      <c r="J441" s="349"/>
      <c r="K441" s="349"/>
      <c r="L441" s="349"/>
      <c r="M441" s="349"/>
      <c r="N441" s="349"/>
      <c r="O441" s="349"/>
      <c r="P441" s="349"/>
      <c r="Q441" s="349"/>
      <c r="R441" s="349"/>
      <c r="S441" s="349"/>
      <c r="T441" s="349"/>
      <c r="U441" s="349"/>
      <c r="V441" s="349"/>
      <c r="W441" s="349"/>
      <c r="X441" s="349"/>
      <c r="Y441" s="349"/>
      <c r="Z441" s="349"/>
      <c r="AA441" s="349"/>
    </row>
    <row r="442" spans="1:27" ht="15.75" customHeight="1">
      <c r="A442" s="349"/>
      <c r="B442" s="349"/>
      <c r="C442" s="349"/>
      <c r="D442" s="428"/>
      <c r="E442" s="428"/>
      <c r="F442" s="349"/>
      <c r="G442" s="349"/>
      <c r="H442" s="349"/>
      <c r="I442" s="349"/>
      <c r="J442" s="349"/>
      <c r="K442" s="349"/>
      <c r="L442" s="349"/>
      <c r="M442" s="349"/>
      <c r="N442" s="349"/>
      <c r="O442" s="349"/>
      <c r="P442" s="349"/>
      <c r="Q442" s="349"/>
      <c r="R442" s="349"/>
      <c r="S442" s="349"/>
      <c r="T442" s="349"/>
      <c r="U442" s="349"/>
      <c r="V442" s="349"/>
      <c r="W442" s="349"/>
      <c r="X442" s="349"/>
      <c r="Y442" s="349"/>
      <c r="Z442" s="349"/>
      <c r="AA442" s="349"/>
    </row>
    <row r="443" spans="1:27" ht="15.75" customHeight="1">
      <c r="A443" s="349"/>
      <c r="B443" s="349"/>
      <c r="C443" s="349"/>
      <c r="D443" s="428"/>
      <c r="E443" s="428"/>
      <c r="F443" s="349"/>
      <c r="G443" s="349"/>
      <c r="H443" s="349"/>
      <c r="I443" s="349"/>
      <c r="J443" s="349"/>
      <c r="K443" s="349"/>
      <c r="L443" s="349"/>
      <c r="M443" s="349"/>
      <c r="N443" s="349"/>
      <c r="O443" s="349"/>
      <c r="P443" s="349"/>
      <c r="Q443" s="349"/>
      <c r="R443" s="349"/>
      <c r="S443" s="349"/>
      <c r="T443" s="349"/>
      <c r="U443" s="349"/>
      <c r="V443" s="349"/>
      <c r="W443" s="349"/>
      <c r="X443" s="349"/>
      <c r="Y443" s="349"/>
      <c r="Z443" s="349"/>
      <c r="AA443" s="349"/>
    </row>
    <row r="444" spans="1:27" ht="15.75" customHeight="1">
      <c r="A444" s="349"/>
      <c r="B444" s="349"/>
      <c r="C444" s="349"/>
      <c r="D444" s="428"/>
      <c r="E444" s="428"/>
      <c r="F444" s="349"/>
      <c r="G444" s="349"/>
      <c r="H444" s="349"/>
      <c r="I444" s="349"/>
      <c r="J444" s="349"/>
      <c r="K444" s="349"/>
      <c r="L444" s="349"/>
      <c r="M444" s="349"/>
      <c r="N444" s="349"/>
      <c r="O444" s="349"/>
      <c r="P444" s="349"/>
      <c r="Q444" s="349"/>
      <c r="R444" s="349"/>
      <c r="S444" s="349"/>
      <c r="T444" s="349"/>
      <c r="U444" s="349"/>
      <c r="V444" s="349"/>
      <c r="W444" s="349"/>
      <c r="X444" s="349"/>
      <c r="Y444" s="349"/>
      <c r="Z444" s="349"/>
      <c r="AA444" s="349"/>
    </row>
    <row r="445" spans="1:27" ht="15.75" customHeight="1">
      <c r="A445" s="349"/>
      <c r="B445" s="349"/>
      <c r="C445" s="349"/>
      <c r="D445" s="428"/>
      <c r="E445" s="428"/>
      <c r="F445" s="349"/>
      <c r="G445" s="349"/>
      <c r="H445" s="349"/>
      <c r="I445" s="349"/>
      <c r="J445" s="349"/>
      <c r="K445" s="349"/>
      <c r="L445" s="349"/>
      <c r="M445" s="349"/>
      <c r="N445" s="349"/>
      <c r="O445" s="349"/>
      <c r="P445" s="349"/>
      <c r="Q445" s="349"/>
      <c r="R445" s="349"/>
      <c r="S445" s="349"/>
      <c r="T445" s="349"/>
      <c r="U445" s="349"/>
      <c r="V445" s="349"/>
      <c r="W445" s="349"/>
      <c r="X445" s="349"/>
      <c r="Y445" s="349"/>
      <c r="Z445" s="349"/>
      <c r="AA445" s="349"/>
    </row>
    <row r="446" spans="1:27" ht="15.75" customHeight="1">
      <c r="A446" s="349"/>
      <c r="B446" s="349"/>
      <c r="C446" s="349"/>
      <c r="D446" s="428"/>
      <c r="E446" s="428"/>
      <c r="F446" s="349"/>
      <c r="G446" s="349"/>
      <c r="H446" s="349"/>
      <c r="I446" s="349"/>
      <c r="J446" s="349"/>
      <c r="K446" s="349"/>
      <c r="L446" s="349"/>
      <c r="M446" s="349"/>
      <c r="N446" s="349"/>
      <c r="O446" s="349"/>
      <c r="P446" s="349"/>
      <c r="Q446" s="349"/>
      <c r="R446" s="349"/>
      <c r="S446" s="349"/>
      <c r="T446" s="349"/>
      <c r="U446" s="349"/>
      <c r="V446" s="349"/>
      <c r="W446" s="349"/>
      <c r="X446" s="349"/>
      <c r="Y446" s="349"/>
      <c r="Z446" s="349"/>
      <c r="AA446" s="349"/>
    </row>
    <row r="447" spans="1:27" ht="15.75" customHeight="1">
      <c r="A447" s="349"/>
      <c r="B447" s="349"/>
      <c r="C447" s="349"/>
      <c r="D447" s="428"/>
      <c r="E447" s="428"/>
      <c r="F447" s="349"/>
      <c r="G447" s="349"/>
      <c r="H447" s="349"/>
      <c r="I447" s="349"/>
      <c r="J447" s="349"/>
      <c r="K447" s="349"/>
      <c r="L447" s="349"/>
      <c r="M447" s="349"/>
      <c r="N447" s="349"/>
      <c r="O447" s="349"/>
      <c r="P447" s="349"/>
      <c r="Q447" s="349"/>
      <c r="R447" s="349"/>
      <c r="S447" s="349"/>
      <c r="T447" s="349"/>
      <c r="U447" s="349"/>
      <c r="V447" s="349"/>
      <c r="W447" s="349"/>
      <c r="X447" s="349"/>
      <c r="Y447" s="349"/>
      <c r="Z447" s="349"/>
      <c r="AA447" s="349"/>
    </row>
    <row r="448" spans="1:27" ht="15.75" customHeight="1">
      <c r="A448" s="349"/>
      <c r="B448" s="349"/>
      <c r="C448" s="349"/>
      <c r="D448" s="428"/>
      <c r="E448" s="428"/>
      <c r="F448" s="349"/>
      <c r="G448" s="349"/>
      <c r="H448" s="349"/>
      <c r="I448" s="349"/>
      <c r="J448" s="349"/>
      <c r="K448" s="349"/>
      <c r="L448" s="349"/>
      <c r="M448" s="349"/>
      <c r="N448" s="349"/>
      <c r="O448" s="349"/>
      <c r="P448" s="349"/>
      <c r="Q448" s="349"/>
      <c r="R448" s="349"/>
      <c r="S448" s="349"/>
      <c r="T448" s="349"/>
      <c r="U448" s="349"/>
      <c r="V448" s="349"/>
      <c r="W448" s="349"/>
      <c r="X448" s="349"/>
      <c r="Y448" s="349"/>
      <c r="Z448" s="349"/>
      <c r="AA448" s="349"/>
    </row>
    <row r="449" spans="1:27" ht="15.75" customHeight="1">
      <c r="A449" s="349"/>
      <c r="B449" s="349"/>
      <c r="C449" s="349"/>
      <c r="D449" s="428"/>
      <c r="E449" s="428"/>
      <c r="F449" s="349"/>
      <c r="G449" s="349"/>
      <c r="H449" s="349"/>
      <c r="I449" s="349"/>
      <c r="J449" s="349"/>
      <c r="K449" s="349"/>
      <c r="L449" s="349"/>
      <c r="M449" s="349"/>
      <c r="N449" s="349"/>
      <c r="O449" s="349"/>
      <c r="P449" s="349"/>
      <c r="Q449" s="349"/>
      <c r="R449" s="349"/>
      <c r="S449" s="349"/>
      <c r="T449" s="349"/>
      <c r="U449" s="349"/>
      <c r="V449" s="349"/>
      <c r="W449" s="349"/>
      <c r="X449" s="349"/>
      <c r="Y449" s="349"/>
      <c r="Z449" s="349"/>
      <c r="AA449" s="349"/>
    </row>
    <row r="450" spans="1:27" ht="15.75" customHeight="1">
      <c r="A450" s="349"/>
      <c r="B450" s="349"/>
      <c r="C450" s="349"/>
      <c r="D450" s="428"/>
      <c r="E450" s="428"/>
      <c r="F450" s="349"/>
      <c r="G450" s="349"/>
      <c r="H450" s="349"/>
      <c r="I450" s="349"/>
      <c r="J450" s="349"/>
      <c r="K450" s="349"/>
      <c r="L450" s="349"/>
      <c r="M450" s="349"/>
      <c r="N450" s="349"/>
      <c r="O450" s="349"/>
      <c r="P450" s="349"/>
      <c r="Q450" s="349"/>
      <c r="R450" s="349"/>
      <c r="S450" s="349"/>
      <c r="T450" s="349"/>
      <c r="U450" s="349"/>
      <c r="V450" s="349"/>
      <c r="W450" s="349"/>
      <c r="X450" s="349"/>
      <c r="Y450" s="349"/>
      <c r="Z450" s="349"/>
      <c r="AA450" s="349"/>
    </row>
    <row r="451" spans="1:27" ht="15.75" customHeight="1">
      <c r="A451" s="349"/>
      <c r="B451" s="349"/>
      <c r="C451" s="349"/>
      <c r="D451" s="428"/>
      <c r="E451" s="428"/>
      <c r="F451" s="349"/>
      <c r="G451" s="349"/>
      <c r="H451" s="349"/>
      <c r="I451" s="349"/>
      <c r="J451" s="349"/>
      <c r="K451" s="349"/>
      <c r="L451" s="349"/>
      <c r="M451" s="349"/>
      <c r="N451" s="349"/>
      <c r="O451" s="349"/>
      <c r="P451" s="349"/>
      <c r="Q451" s="349"/>
      <c r="R451" s="349"/>
      <c r="S451" s="349"/>
      <c r="T451" s="349"/>
      <c r="U451" s="349"/>
      <c r="V451" s="349"/>
      <c r="W451" s="349"/>
      <c r="X451" s="349"/>
      <c r="Y451" s="349"/>
      <c r="Z451" s="349"/>
      <c r="AA451" s="349"/>
    </row>
    <row r="452" spans="1:27" ht="15.75" customHeight="1">
      <c r="A452" s="349"/>
      <c r="B452" s="349"/>
      <c r="C452" s="349"/>
      <c r="D452" s="428"/>
      <c r="E452" s="428"/>
      <c r="F452" s="349"/>
      <c r="G452" s="349"/>
      <c r="H452" s="349"/>
      <c r="I452" s="349"/>
      <c r="J452" s="349"/>
      <c r="K452" s="349"/>
      <c r="L452" s="349"/>
      <c r="M452" s="349"/>
      <c r="N452" s="349"/>
      <c r="O452" s="349"/>
      <c r="P452" s="349"/>
      <c r="Q452" s="349"/>
      <c r="R452" s="349"/>
      <c r="S452" s="349"/>
      <c r="T452" s="349"/>
      <c r="U452" s="349"/>
      <c r="V452" s="349"/>
      <c r="W452" s="349"/>
      <c r="X452" s="349"/>
      <c r="Y452" s="349"/>
      <c r="Z452" s="349"/>
      <c r="AA452" s="349"/>
    </row>
    <row r="453" spans="1:27" ht="15.75" customHeight="1">
      <c r="A453" s="349"/>
      <c r="B453" s="349"/>
      <c r="C453" s="349"/>
      <c r="D453" s="428"/>
      <c r="E453" s="428"/>
      <c r="F453" s="349"/>
      <c r="G453" s="349"/>
      <c r="H453" s="349"/>
      <c r="I453" s="349"/>
      <c r="J453" s="349"/>
      <c r="K453" s="349"/>
      <c r="L453" s="349"/>
      <c r="M453" s="349"/>
      <c r="N453" s="349"/>
      <c r="O453" s="349"/>
      <c r="P453" s="349"/>
      <c r="Q453" s="349"/>
      <c r="R453" s="349"/>
      <c r="S453" s="349"/>
      <c r="T453" s="349"/>
      <c r="U453" s="349"/>
      <c r="V453" s="349"/>
      <c r="W453" s="349"/>
      <c r="X453" s="349"/>
      <c r="Y453" s="349"/>
      <c r="Z453" s="349"/>
      <c r="AA453" s="349"/>
    </row>
    <row r="454" spans="1:27" ht="15.75" customHeight="1">
      <c r="A454" s="349"/>
      <c r="B454" s="349"/>
      <c r="C454" s="349"/>
      <c r="D454" s="428"/>
      <c r="E454" s="428"/>
      <c r="F454" s="349"/>
      <c r="G454" s="349"/>
      <c r="H454" s="349"/>
      <c r="I454" s="349"/>
      <c r="J454" s="349"/>
      <c r="K454" s="349"/>
      <c r="L454" s="349"/>
      <c r="M454" s="349"/>
      <c r="N454" s="349"/>
      <c r="O454" s="349"/>
      <c r="P454" s="349"/>
      <c r="Q454" s="349"/>
      <c r="R454" s="349"/>
      <c r="S454" s="349"/>
      <c r="T454" s="349"/>
      <c r="U454" s="349"/>
      <c r="V454" s="349"/>
      <c r="W454" s="349"/>
      <c r="X454" s="349"/>
      <c r="Y454" s="349"/>
      <c r="Z454" s="349"/>
      <c r="AA454" s="349"/>
    </row>
    <row r="455" spans="1:27" ht="15.75" customHeight="1">
      <c r="A455" s="349"/>
      <c r="B455" s="349"/>
      <c r="C455" s="349"/>
      <c r="D455" s="428"/>
      <c r="E455" s="428"/>
      <c r="F455" s="349"/>
      <c r="G455" s="349"/>
      <c r="H455" s="349"/>
      <c r="I455" s="349"/>
      <c r="J455" s="349"/>
      <c r="K455" s="349"/>
      <c r="L455" s="349"/>
      <c r="M455" s="349"/>
      <c r="N455" s="349"/>
      <c r="O455" s="349"/>
      <c r="P455" s="349"/>
      <c r="Q455" s="349"/>
      <c r="R455" s="349"/>
      <c r="S455" s="349"/>
      <c r="T455" s="349"/>
      <c r="U455" s="349"/>
      <c r="V455" s="349"/>
      <c r="W455" s="349"/>
      <c r="X455" s="349"/>
      <c r="Y455" s="349"/>
      <c r="Z455" s="349"/>
      <c r="AA455" s="349"/>
    </row>
    <row r="456" spans="1:27" ht="15.75" customHeight="1">
      <c r="A456" s="349"/>
      <c r="B456" s="349"/>
      <c r="C456" s="349"/>
      <c r="D456" s="428"/>
      <c r="E456" s="428"/>
      <c r="F456" s="349"/>
      <c r="G456" s="349"/>
      <c r="H456" s="349"/>
      <c r="I456" s="349"/>
      <c r="J456" s="349"/>
      <c r="K456" s="349"/>
      <c r="L456" s="349"/>
      <c r="M456" s="349"/>
      <c r="N456" s="349"/>
      <c r="O456" s="349"/>
      <c r="P456" s="349"/>
      <c r="Q456" s="349"/>
      <c r="R456" s="349"/>
      <c r="S456" s="349"/>
      <c r="T456" s="349"/>
      <c r="U456" s="349"/>
      <c r="V456" s="349"/>
      <c r="W456" s="349"/>
      <c r="X456" s="349"/>
      <c r="Y456" s="349"/>
      <c r="Z456" s="349"/>
      <c r="AA456" s="349"/>
    </row>
    <row r="457" spans="1:27" ht="15.75" customHeight="1">
      <c r="A457" s="349"/>
      <c r="B457" s="349"/>
      <c r="C457" s="349"/>
      <c r="D457" s="428"/>
      <c r="E457" s="428"/>
      <c r="F457" s="349"/>
      <c r="G457" s="349"/>
      <c r="H457" s="349"/>
      <c r="I457" s="349"/>
      <c r="J457" s="349"/>
      <c r="K457" s="349"/>
      <c r="L457" s="349"/>
      <c r="M457" s="349"/>
      <c r="N457" s="349"/>
      <c r="O457" s="349"/>
      <c r="P457" s="349"/>
      <c r="Q457" s="349"/>
      <c r="R457" s="349"/>
      <c r="S457" s="349"/>
      <c r="T457" s="349"/>
      <c r="U457" s="349"/>
      <c r="V457" s="349"/>
      <c r="W457" s="349"/>
      <c r="X457" s="349"/>
      <c r="Y457" s="349"/>
      <c r="Z457" s="349"/>
      <c r="AA457" s="349"/>
    </row>
    <row r="458" spans="1:27" ht="15.75" customHeight="1">
      <c r="A458" s="349"/>
      <c r="B458" s="349"/>
      <c r="C458" s="349"/>
      <c r="D458" s="428"/>
      <c r="E458" s="428"/>
      <c r="F458" s="349"/>
      <c r="G458" s="349"/>
      <c r="H458" s="349"/>
      <c r="I458" s="349"/>
      <c r="J458" s="349"/>
      <c r="K458" s="349"/>
      <c r="L458" s="349"/>
      <c r="M458" s="349"/>
      <c r="N458" s="349"/>
      <c r="O458" s="349"/>
      <c r="P458" s="349"/>
      <c r="Q458" s="349"/>
      <c r="R458" s="349"/>
      <c r="S458" s="349"/>
      <c r="T458" s="349"/>
      <c r="U458" s="349"/>
      <c r="V458" s="349"/>
      <c r="W458" s="349"/>
      <c r="X458" s="349"/>
      <c r="Y458" s="349"/>
      <c r="Z458" s="349"/>
      <c r="AA458" s="349"/>
    </row>
    <row r="459" spans="1:27" ht="15.75" customHeight="1">
      <c r="A459" s="349"/>
      <c r="B459" s="349"/>
      <c r="C459" s="349"/>
      <c r="D459" s="428"/>
      <c r="E459" s="428"/>
      <c r="F459" s="349"/>
      <c r="G459" s="349"/>
      <c r="H459" s="349"/>
      <c r="I459" s="349"/>
      <c r="J459" s="349"/>
      <c r="K459" s="349"/>
      <c r="L459" s="349"/>
      <c r="M459" s="349"/>
      <c r="N459" s="349"/>
      <c r="O459" s="349"/>
      <c r="P459" s="349"/>
      <c r="Q459" s="349"/>
      <c r="R459" s="349"/>
      <c r="S459" s="349"/>
      <c r="T459" s="349"/>
      <c r="U459" s="349"/>
      <c r="V459" s="349"/>
      <c r="W459" s="349"/>
      <c r="X459" s="349"/>
      <c r="Y459" s="349"/>
      <c r="Z459" s="349"/>
      <c r="AA459" s="349"/>
    </row>
    <row r="460" spans="1:27" ht="15.75" customHeight="1">
      <c r="A460" s="349"/>
      <c r="B460" s="349"/>
      <c r="C460" s="349"/>
      <c r="D460" s="428"/>
      <c r="E460" s="428"/>
      <c r="F460" s="349"/>
      <c r="G460" s="349"/>
      <c r="H460" s="349"/>
      <c r="I460" s="349"/>
      <c r="J460" s="349"/>
      <c r="K460" s="349"/>
      <c r="L460" s="349"/>
      <c r="M460" s="349"/>
      <c r="N460" s="349"/>
      <c r="O460" s="349"/>
      <c r="P460" s="349"/>
      <c r="Q460" s="349"/>
      <c r="R460" s="349"/>
      <c r="S460" s="349"/>
      <c r="T460" s="349"/>
      <c r="U460" s="349"/>
      <c r="V460" s="349"/>
      <c r="W460" s="349"/>
      <c r="X460" s="349"/>
      <c r="Y460" s="349"/>
      <c r="Z460" s="349"/>
      <c r="AA460" s="349"/>
    </row>
    <row r="461" spans="1:27" ht="15.75" customHeight="1">
      <c r="A461" s="349"/>
      <c r="B461" s="349"/>
      <c r="C461" s="349"/>
      <c r="D461" s="428"/>
      <c r="E461" s="428"/>
      <c r="F461" s="349"/>
      <c r="G461" s="349"/>
      <c r="H461" s="349"/>
      <c r="I461" s="349"/>
      <c r="J461" s="349"/>
      <c r="K461" s="349"/>
      <c r="L461" s="349"/>
      <c r="M461" s="349"/>
      <c r="N461" s="349"/>
      <c r="O461" s="349"/>
      <c r="P461" s="349"/>
      <c r="Q461" s="349"/>
      <c r="R461" s="349"/>
      <c r="S461" s="349"/>
      <c r="T461" s="349"/>
      <c r="U461" s="349"/>
      <c r="V461" s="349"/>
      <c r="W461" s="349"/>
      <c r="X461" s="349"/>
      <c r="Y461" s="349"/>
      <c r="Z461" s="349"/>
      <c r="AA461" s="349"/>
    </row>
    <row r="462" spans="1:27" ht="15.75" customHeight="1">
      <c r="A462" s="349"/>
      <c r="B462" s="349"/>
      <c r="C462" s="349"/>
      <c r="D462" s="428"/>
      <c r="E462" s="428"/>
      <c r="F462" s="349"/>
      <c r="G462" s="349"/>
      <c r="H462" s="349"/>
      <c r="I462" s="349"/>
      <c r="J462" s="349"/>
      <c r="K462" s="349"/>
      <c r="L462" s="349"/>
      <c r="M462" s="349"/>
      <c r="N462" s="349"/>
      <c r="O462" s="349"/>
      <c r="P462" s="349"/>
      <c r="Q462" s="349"/>
      <c r="R462" s="349"/>
      <c r="S462" s="349"/>
      <c r="T462" s="349"/>
      <c r="U462" s="349"/>
      <c r="V462" s="349"/>
      <c r="W462" s="349"/>
      <c r="X462" s="349"/>
      <c r="Y462" s="349"/>
      <c r="Z462" s="349"/>
      <c r="AA462" s="349"/>
    </row>
    <row r="463" spans="1:27" ht="15.75" customHeight="1">
      <c r="A463" s="349"/>
      <c r="B463" s="349"/>
      <c r="C463" s="349"/>
      <c r="D463" s="428"/>
      <c r="E463" s="428"/>
      <c r="F463" s="349"/>
      <c r="G463" s="349"/>
      <c r="H463" s="349"/>
      <c r="I463" s="349"/>
      <c r="J463" s="349"/>
      <c r="K463" s="349"/>
      <c r="L463" s="349"/>
      <c r="M463" s="349"/>
      <c r="N463" s="349"/>
      <c r="O463" s="349"/>
      <c r="P463" s="349"/>
      <c r="Q463" s="349"/>
      <c r="R463" s="349"/>
      <c r="S463" s="349"/>
      <c r="T463" s="349"/>
      <c r="U463" s="349"/>
      <c r="V463" s="349"/>
      <c r="W463" s="349"/>
      <c r="X463" s="349"/>
      <c r="Y463" s="349"/>
      <c r="Z463" s="349"/>
      <c r="AA463" s="349"/>
    </row>
    <row r="464" spans="1:27" ht="15.75" customHeight="1">
      <c r="A464" s="349"/>
      <c r="B464" s="349"/>
      <c r="C464" s="349"/>
      <c r="D464" s="428"/>
      <c r="E464" s="428"/>
      <c r="F464" s="349"/>
      <c r="G464" s="349"/>
      <c r="H464" s="349"/>
      <c r="I464" s="349"/>
      <c r="J464" s="349"/>
      <c r="K464" s="349"/>
      <c r="L464" s="349"/>
      <c r="M464" s="349"/>
      <c r="N464" s="349"/>
      <c r="O464" s="349"/>
      <c r="P464" s="349"/>
      <c r="Q464" s="349"/>
      <c r="R464" s="349"/>
      <c r="S464" s="349"/>
      <c r="T464" s="349"/>
      <c r="U464" s="349"/>
      <c r="V464" s="349"/>
      <c r="W464" s="349"/>
      <c r="X464" s="349"/>
      <c r="Y464" s="349"/>
      <c r="Z464" s="349"/>
      <c r="AA464" s="349"/>
    </row>
    <row r="465" spans="1:27" ht="15.75" customHeight="1">
      <c r="A465" s="349"/>
      <c r="B465" s="349"/>
      <c r="C465" s="349"/>
      <c r="D465" s="428"/>
      <c r="E465" s="428"/>
      <c r="F465" s="349"/>
      <c r="G465" s="349"/>
      <c r="H465" s="349"/>
      <c r="I465" s="349"/>
      <c r="J465" s="349"/>
      <c r="K465" s="349"/>
      <c r="L465" s="349"/>
      <c r="M465" s="349"/>
      <c r="N465" s="349"/>
      <c r="O465" s="349"/>
      <c r="P465" s="349"/>
      <c r="Q465" s="349"/>
      <c r="R465" s="349"/>
      <c r="S465" s="349"/>
      <c r="T465" s="349"/>
      <c r="U465" s="349"/>
      <c r="V465" s="349"/>
      <c r="W465" s="349"/>
      <c r="X465" s="349"/>
      <c r="Y465" s="349"/>
      <c r="Z465" s="349"/>
      <c r="AA465" s="349"/>
    </row>
    <row r="466" spans="1:27" ht="15.75" customHeight="1">
      <c r="A466" s="349"/>
      <c r="B466" s="349"/>
      <c r="C466" s="349"/>
      <c r="D466" s="428"/>
      <c r="E466" s="428"/>
      <c r="F466" s="349"/>
      <c r="G466" s="349"/>
      <c r="H466" s="349"/>
      <c r="I466" s="349"/>
      <c r="J466" s="349"/>
      <c r="K466" s="349"/>
      <c r="L466" s="349"/>
      <c r="M466" s="349"/>
      <c r="N466" s="349"/>
      <c r="O466" s="349"/>
      <c r="P466" s="349"/>
      <c r="Q466" s="349"/>
      <c r="R466" s="349"/>
      <c r="S466" s="349"/>
      <c r="T466" s="349"/>
      <c r="U466" s="349"/>
      <c r="V466" s="349"/>
      <c r="W466" s="349"/>
      <c r="X466" s="349"/>
      <c r="Y466" s="349"/>
      <c r="Z466" s="349"/>
      <c r="AA466" s="349"/>
    </row>
    <row r="467" spans="1:27" ht="15.75" customHeight="1">
      <c r="A467" s="349"/>
      <c r="B467" s="349"/>
      <c r="C467" s="349"/>
      <c r="D467" s="428"/>
      <c r="E467" s="428"/>
      <c r="F467" s="349"/>
      <c r="G467" s="349"/>
      <c r="H467" s="349"/>
      <c r="I467" s="349"/>
      <c r="J467" s="349"/>
      <c r="K467" s="349"/>
      <c r="L467" s="349"/>
      <c r="M467" s="349"/>
      <c r="N467" s="349"/>
      <c r="O467" s="349"/>
      <c r="P467" s="349"/>
      <c r="Q467" s="349"/>
      <c r="R467" s="349"/>
      <c r="S467" s="349"/>
      <c r="T467" s="349"/>
      <c r="U467" s="349"/>
      <c r="V467" s="349"/>
      <c r="W467" s="349"/>
      <c r="X467" s="349"/>
      <c r="Y467" s="349"/>
      <c r="Z467" s="349"/>
      <c r="AA467" s="349"/>
    </row>
    <row r="468" spans="1:27" ht="15.75" customHeight="1">
      <c r="A468" s="349"/>
      <c r="B468" s="349"/>
      <c r="C468" s="349"/>
      <c r="D468" s="428"/>
      <c r="E468" s="428"/>
      <c r="F468" s="349"/>
      <c r="G468" s="349"/>
      <c r="H468" s="349"/>
      <c r="I468" s="349"/>
      <c r="J468" s="349"/>
      <c r="K468" s="349"/>
      <c r="L468" s="349"/>
      <c r="M468" s="349"/>
      <c r="N468" s="349"/>
      <c r="O468" s="349"/>
      <c r="P468" s="349"/>
      <c r="Q468" s="349"/>
      <c r="R468" s="349"/>
      <c r="S468" s="349"/>
      <c r="T468" s="349"/>
      <c r="U468" s="349"/>
      <c r="V468" s="349"/>
      <c r="W468" s="349"/>
      <c r="X468" s="349"/>
      <c r="Y468" s="349"/>
      <c r="Z468" s="349"/>
      <c r="AA468" s="349"/>
    </row>
    <row r="469" spans="1:27" ht="15.75" customHeight="1">
      <c r="A469" s="349"/>
      <c r="B469" s="349"/>
      <c r="C469" s="349"/>
      <c r="D469" s="428"/>
      <c r="E469" s="428"/>
      <c r="F469" s="349"/>
      <c r="G469" s="349"/>
      <c r="H469" s="349"/>
      <c r="I469" s="349"/>
      <c r="J469" s="349"/>
      <c r="K469" s="349"/>
      <c r="L469" s="349"/>
      <c r="M469" s="349"/>
      <c r="N469" s="349"/>
      <c r="O469" s="349"/>
      <c r="P469" s="349"/>
      <c r="Q469" s="349"/>
      <c r="R469" s="349"/>
      <c r="S469" s="349"/>
      <c r="T469" s="349"/>
      <c r="U469" s="349"/>
      <c r="V469" s="349"/>
      <c r="W469" s="349"/>
      <c r="X469" s="349"/>
      <c r="Y469" s="349"/>
      <c r="Z469" s="349"/>
      <c r="AA469" s="349"/>
    </row>
    <row r="470" spans="1:27" ht="15.75" customHeight="1">
      <c r="A470" s="349"/>
      <c r="B470" s="349"/>
      <c r="C470" s="349"/>
      <c r="D470" s="428"/>
      <c r="E470" s="428"/>
      <c r="F470" s="349"/>
      <c r="G470" s="349"/>
      <c r="H470" s="349"/>
      <c r="I470" s="349"/>
      <c r="J470" s="349"/>
      <c r="K470" s="349"/>
      <c r="L470" s="349"/>
      <c r="M470" s="349"/>
      <c r="N470" s="349"/>
      <c r="O470" s="349"/>
      <c r="P470" s="349"/>
      <c r="Q470" s="349"/>
      <c r="R470" s="349"/>
      <c r="S470" s="349"/>
      <c r="T470" s="349"/>
      <c r="U470" s="349"/>
      <c r="V470" s="349"/>
      <c r="W470" s="349"/>
      <c r="X470" s="349"/>
      <c r="Y470" s="349"/>
      <c r="Z470" s="349"/>
      <c r="AA470" s="349"/>
    </row>
    <row r="471" spans="1:27" ht="15.75" customHeight="1">
      <c r="A471" s="349"/>
      <c r="B471" s="349"/>
      <c r="C471" s="349"/>
      <c r="D471" s="428"/>
      <c r="E471" s="428"/>
      <c r="F471" s="349"/>
      <c r="G471" s="349"/>
      <c r="H471" s="349"/>
      <c r="I471" s="349"/>
      <c r="J471" s="349"/>
      <c r="K471" s="349"/>
      <c r="L471" s="349"/>
      <c r="M471" s="349"/>
      <c r="N471" s="349"/>
      <c r="O471" s="349"/>
      <c r="P471" s="349"/>
      <c r="Q471" s="349"/>
      <c r="R471" s="349"/>
      <c r="S471" s="349"/>
      <c r="T471" s="349"/>
      <c r="U471" s="349"/>
      <c r="V471" s="349"/>
      <c r="W471" s="349"/>
      <c r="X471" s="349"/>
      <c r="Y471" s="349"/>
      <c r="Z471" s="349"/>
      <c r="AA471" s="349"/>
    </row>
    <row r="472" spans="1:27" ht="15.75" customHeight="1">
      <c r="A472" s="349"/>
      <c r="B472" s="349"/>
      <c r="C472" s="349"/>
      <c r="D472" s="428"/>
      <c r="E472" s="428"/>
      <c r="F472" s="349"/>
      <c r="G472" s="349"/>
      <c r="H472" s="349"/>
      <c r="I472" s="349"/>
      <c r="J472" s="349"/>
      <c r="K472" s="349"/>
      <c r="L472" s="349"/>
      <c r="M472" s="349"/>
      <c r="N472" s="349"/>
      <c r="O472" s="349"/>
      <c r="P472" s="349"/>
      <c r="Q472" s="349"/>
      <c r="R472" s="349"/>
      <c r="S472" s="349"/>
      <c r="T472" s="349"/>
      <c r="U472" s="349"/>
      <c r="V472" s="349"/>
      <c r="W472" s="349"/>
      <c r="X472" s="349"/>
      <c r="Y472" s="349"/>
      <c r="Z472" s="349"/>
      <c r="AA472" s="349"/>
    </row>
    <row r="473" spans="1:27" ht="15.75" customHeight="1">
      <c r="A473" s="349"/>
      <c r="B473" s="349"/>
      <c r="C473" s="349"/>
      <c r="D473" s="428"/>
      <c r="E473" s="428"/>
      <c r="F473" s="349"/>
      <c r="G473" s="349"/>
      <c r="H473" s="349"/>
      <c r="I473" s="349"/>
      <c r="J473" s="349"/>
      <c r="K473" s="349"/>
      <c r="L473" s="349"/>
      <c r="M473" s="349"/>
      <c r="N473" s="349"/>
      <c r="O473" s="349"/>
      <c r="P473" s="349"/>
      <c r="Q473" s="349"/>
      <c r="R473" s="349"/>
      <c r="S473" s="349"/>
      <c r="T473" s="349"/>
      <c r="U473" s="349"/>
      <c r="V473" s="349"/>
      <c r="W473" s="349"/>
      <c r="X473" s="349"/>
      <c r="Y473" s="349"/>
      <c r="Z473" s="349"/>
      <c r="AA473" s="349"/>
    </row>
    <row r="474" spans="1:27" ht="15.75" customHeight="1">
      <c r="A474" s="349"/>
      <c r="B474" s="349"/>
      <c r="C474" s="349"/>
      <c r="D474" s="428"/>
      <c r="E474" s="428"/>
      <c r="F474" s="349"/>
      <c r="G474" s="349"/>
      <c r="H474" s="349"/>
      <c r="I474" s="349"/>
      <c r="J474" s="349"/>
      <c r="K474" s="349"/>
      <c r="L474" s="349"/>
      <c r="M474" s="349"/>
      <c r="N474" s="349"/>
      <c r="O474" s="349"/>
      <c r="P474" s="349"/>
      <c r="Q474" s="349"/>
      <c r="R474" s="349"/>
      <c r="S474" s="349"/>
      <c r="T474" s="349"/>
      <c r="U474" s="349"/>
      <c r="V474" s="349"/>
      <c r="W474" s="349"/>
      <c r="X474" s="349"/>
      <c r="Y474" s="349"/>
      <c r="Z474" s="349"/>
      <c r="AA474" s="349"/>
    </row>
    <row r="475" spans="1:27" ht="15.75" customHeight="1">
      <c r="A475" s="349"/>
      <c r="B475" s="349"/>
      <c r="C475" s="349"/>
      <c r="D475" s="428"/>
      <c r="E475" s="428"/>
      <c r="F475" s="349"/>
      <c r="G475" s="349"/>
      <c r="H475" s="349"/>
      <c r="I475" s="349"/>
      <c r="J475" s="349"/>
      <c r="K475" s="349"/>
      <c r="L475" s="349"/>
      <c r="M475" s="349"/>
      <c r="N475" s="349"/>
      <c r="O475" s="349"/>
      <c r="P475" s="349"/>
      <c r="Q475" s="349"/>
      <c r="R475" s="349"/>
      <c r="S475" s="349"/>
      <c r="T475" s="349"/>
      <c r="U475" s="349"/>
      <c r="V475" s="349"/>
      <c r="W475" s="349"/>
      <c r="X475" s="349"/>
      <c r="Y475" s="349"/>
      <c r="Z475" s="349"/>
      <c r="AA475" s="349"/>
    </row>
    <row r="476" spans="1:27" ht="15.75" customHeight="1">
      <c r="A476" s="349"/>
      <c r="B476" s="349"/>
      <c r="C476" s="349"/>
      <c r="D476" s="428"/>
      <c r="E476" s="428"/>
      <c r="F476" s="349"/>
      <c r="G476" s="349"/>
      <c r="H476" s="349"/>
      <c r="I476" s="349"/>
      <c r="J476" s="349"/>
      <c r="K476" s="349"/>
      <c r="L476" s="349"/>
      <c r="M476" s="349"/>
      <c r="N476" s="349"/>
      <c r="O476" s="349"/>
      <c r="P476" s="349"/>
      <c r="Q476" s="349"/>
      <c r="R476" s="349"/>
      <c r="S476" s="349"/>
      <c r="T476" s="349"/>
      <c r="U476" s="349"/>
      <c r="V476" s="349"/>
      <c r="W476" s="349"/>
      <c r="X476" s="349"/>
      <c r="Y476" s="349"/>
      <c r="Z476" s="349"/>
      <c r="AA476" s="349"/>
    </row>
    <row r="477" spans="1:27" ht="15.75" customHeight="1">
      <c r="A477" s="349"/>
      <c r="B477" s="349"/>
      <c r="C477" s="349"/>
      <c r="D477" s="428"/>
      <c r="E477" s="428"/>
      <c r="F477" s="349"/>
      <c r="G477" s="349"/>
      <c r="H477" s="349"/>
      <c r="I477" s="349"/>
      <c r="J477" s="349"/>
      <c r="K477" s="349"/>
      <c r="L477" s="349"/>
      <c r="M477" s="349"/>
      <c r="N477" s="349"/>
      <c r="O477" s="349"/>
      <c r="P477" s="349"/>
      <c r="Q477" s="349"/>
      <c r="R477" s="349"/>
      <c r="S477" s="349"/>
      <c r="T477" s="349"/>
      <c r="U477" s="349"/>
      <c r="V477" s="349"/>
      <c r="W477" s="349"/>
      <c r="X477" s="349"/>
      <c r="Y477" s="349"/>
      <c r="Z477" s="349"/>
      <c r="AA477" s="349"/>
    </row>
    <row r="478" spans="1:27" ht="15.75" customHeight="1">
      <c r="A478" s="349"/>
      <c r="B478" s="349"/>
      <c r="C478" s="349"/>
      <c r="D478" s="428"/>
      <c r="E478" s="428"/>
      <c r="F478" s="349"/>
      <c r="G478" s="349"/>
      <c r="H478" s="349"/>
      <c r="I478" s="349"/>
      <c r="J478" s="349"/>
      <c r="K478" s="349"/>
      <c r="L478" s="349"/>
      <c r="M478" s="349"/>
      <c r="N478" s="349"/>
      <c r="O478" s="349"/>
      <c r="P478" s="349"/>
      <c r="Q478" s="349"/>
      <c r="R478" s="349"/>
      <c r="S478" s="349"/>
      <c r="T478" s="349"/>
      <c r="U478" s="349"/>
      <c r="V478" s="349"/>
      <c r="W478" s="349"/>
      <c r="X478" s="349"/>
      <c r="Y478" s="349"/>
      <c r="Z478" s="349"/>
      <c r="AA478" s="349"/>
    </row>
    <row r="479" spans="1:27" ht="15.75" customHeight="1">
      <c r="A479" s="349"/>
      <c r="B479" s="349"/>
      <c r="C479" s="349"/>
      <c r="D479" s="428"/>
      <c r="E479" s="428"/>
      <c r="F479" s="349"/>
      <c r="G479" s="349"/>
      <c r="H479" s="349"/>
      <c r="I479" s="349"/>
      <c r="J479" s="349"/>
      <c r="K479" s="349"/>
      <c r="L479" s="349"/>
      <c r="M479" s="349"/>
      <c r="N479" s="349"/>
      <c r="O479" s="349"/>
      <c r="P479" s="349"/>
      <c r="Q479" s="349"/>
      <c r="R479" s="349"/>
      <c r="S479" s="349"/>
      <c r="T479" s="349"/>
      <c r="U479" s="349"/>
      <c r="V479" s="349"/>
      <c r="W479" s="349"/>
      <c r="X479" s="349"/>
      <c r="Y479" s="349"/>
      <c r="Z479" s="349"/>
      <c r="AA479" s="349"/>
    </row>
    <row r="480" spans="1:27" ht="15.75" customHeight="1">
      <c r="A480" s="349"/>
      <c r="B480" s="349"/>
      <c r="C480" s="349"/>
      <c r="D480" s="428"/>
      <c r="E480" s="428"/>
      <c r="F480" s="349"/>
      <c r="G480" s="349"/>
      <c r="H480" s="349"/>
      <c r="I480" s="349"/>
      <c r="J480" s="349"/>
      <c r="K480" s="349"/>
      <c r="L480" s="349"/>
      <c r="M480" s="349"/>
      <c r="N480" s="349"/>
      <c r="O480" s="349"/>
      <c r="P480" s="349"/>
      <c r="Q480" s="349"/>
      <c r="R480" s="349"/>
      <c r="S480" s="349"/>
      <c r="T480" s="349"/>
      <c r="U480" s="349"/>
      <c r="V480" s="349"/>
      <c r="W480" s="349"/>
      <c r="X480" s="349"/>
      <c r="Y480" s="349"/>
      <c r="Z480" s="349"/>
      <c r="AA480" s="349"/>
    </row>
    <row r="481" spans="1:27" ht="15.75" customHeight="1">
      <c r="A481" s="349"/>
      <c r="B481" s="349"/>
      <c r="C481" s="349"/>
      <c r="D481" s="428"/>
      <c r="E481" s="428"/>
      <c r="F481" s="349"/>
      <c r="G481" s="349"/>
      <c r="H481" s="349"/>
      <c r="I481" s="349"/>
      <c r="J481" s="349"/>
      <c r="K481" s="349"/>
      <c r="L481" s="349"/>
      <c r="M481" s="349"/>
      <c r="N481" s="349"/>
      <c r="O481" s="349"/>
      <c r="P481" s="349"/>
      <c r="Q481" s="349"/>
      <c r="R481" s="349"/>
      <c r="S481" s="349"/>
      <c r="T481" s="349"/>
      <c r="U481" s="349"/>
      <c r="V481" s="349"/>
      <c r="W481" s="349"/>
      <c r="X481" s="349"/>
      <c r="Y481" s="349"/>
      <c r="Z481" s="349"/>
      <c r="AA481" s="349"/>
    </row>
    <row r="482" spans="1:27" ht="15.75" customHeight="1">
      <c r="A482" s="349"/>
      <c r="B482" s="349"/>
      <c r="C482" s="349"/>
      <c r="D482" s="428"/>
      <c r="E482" s="428"/>
      <c r="F482" s="349"/>
      <c r="G482" s="349"/>
      <c r="H482" s="349"/>
      <c r="I482" s="349"/>
      <c r="J482" s="349"/>
      <c r="K482" s="349"/>
      <c r="L482" s="349"/>
      <c r="M482" s="349"/>
      <c r="N482" s="349"/>
      <c r="O482" s="349"/>
      <c r="P482" s="349"/>
      <c r="Q482" s="349"/>
      <c r="R482" s="349"/>
      <c r="S482" s="349"/>
      <c r="T482" s="349"/>
      <c r="U482" s="349"/>
      <c r="V482" s="349"/>
      <c r="W482" s="349"/>
      <c r="X482" s="349"/>
      <c r="Y482" s="349"/>
      <c r="Z482" s="349"/>
      <c r="AA482" s="349"/>
    </row>
    <row r="483" spans="1:27" ht="15.75" customHeight="1">
      <c r="A483" s="349"/>
      <c r="B483" s="349"/>
      <c r="C483" s="349"/>
      <c r="D483" s="428"/>
      <c r="E483" s="428"/>
      <c r="F483" s="349"/>
      <c r="G483" s="349"/>
      <c r="H483" s="349"/>
      <c r="I483" s="349"/>
      <c r="J483" s="349"/>
      <c r="K483" s="349"/>
      <c r="L483" s="349"/>
      <c r="M483" s="349"/>
      <c r="N483" s="349"/>
      <c r="O483" s="349"/>
      <c r="P483" s="349"/>
      <c r="Q483" s="349"/>
      <c r="R483" s="349"/>
      <c r="S483" s="349"/>
      <c r="T483" s="349"/>
      <c r="U483" s="349"/>
      <c r="V483" s="349"/>
      <c r="W483" s="349"/>
      <c r="X483" s="349"/>
      <c r="Y483" s="349"/>
      <c r="Z483" s="349"/>
      <c r="AA483" s="349"/>
    </row>
    <row r="484" spans="1:27" ht="15.75" customHeight="1">
      <c r="A484" s="349"/>
      <c r="B484" s="349"/>
      <c r="C484" s="349"/>
      <c r="D484" s="428"/>
      <c r="E484" s="428"/>
      <c r="F484" s="349"/>
      <c r="G484" s="349"/>
      <c r="H484" s="349"/>
      <c r="I484" s="349"/>
      <c r="J484" s="349"/>
      <c r="K484" s="349"/>
      <c r="L484" s="349"/>
      <c r="M484" s="349"/>
      <c r="N484" s="349"/>
      <c r="O484" s="349"/>
      <c r="P484" s="349"/>
      <c r="Q484" s="349"/>
      <c r="R484" s="349"/>
      <c r="S484" s="349"/>
      <c r="T484" s="349"/>
      <c r="U484" s="349"/>
      <c r="V484" s="349"/>
      <c r="W484" s="349"/>
      <c r="X484" s="349"/>
      <c r="Y484" s="349"/>
      <c r="Z484" s="349"/>
      <c r="AA484" s="349"/>
    </row>
    <row r="485" spans="1:27" ht="15.75" customHeight="1">
      <c r="A485" s="349"/>
      <c r="B485" s="349"/>
      <c r="C485" s="349"/>
      <c r="D485" s="428"/>
      <c r="E485" s="428"/>
      <c r="F485" s="349"/>
      <c r="G485" s="349"/>
      <c r="H485" s="349"/>
      <c r="I485" s="349"/>
      <c r="J485" s="349"/>
      <c r="K485" s="349"/>
      <c r="L485" s="349"/>
      <c r="M485" s="349"/>
      <c r="N485" s="349"/>
      <c r="O485" s="349"/>
      <c r="P485" s="349"/>
      <c r="Q485" s="349"/>
      <c r="R485" s="349"/>
      <c r="S485" s="349"/>
      <c r="T485" s="349"/>
      <c r="U485" s="349"/>
      <c r="V485" s="349"/>
      <c r="W485" s="349"/>
      <c r="X485" s="349"/>
      <c r="Y485" s="349"/>
      <c r="Z485" s="349"/>
      <c r="AA485" s="349"/>
    </row>
    <row r="486" spans="1:27" ht="15.75" customHeight="1">
      <c r="A486" s="349"/>
      <c r="B486" s="349"/>
      <c r="C486" s="349"/>
      <c r="D486" s="428"/>
      <c r="E486" s="428"/>
      <c r="F486" s="349"/>
      <c r="G486" s="349"/>
      <c r="H486" s="349"/>
      <c r="I486" s="349"/>
      <c r="J486" s="349"/>
      <c r="K486" s="349"/>
      <c r="L486" s="349"/>
      <c r="M486" s="349"/>
      <c r="N486" s="349"/>
      <c r="O486" s="349"/>
      <c r="P486" s="349"/>
      <c r="Q486" s="349"/>
      <c r="R486" s="349"/>
      <c r="S486" s="349"/>
      <c r="T486" s="349"/>
      <c r="U486" s="349"/>
      <c r="V486" s="349"/>
      <c r="W486" s="349"/>
      <c r="X486" s="349"/>
      <c r="Y486" s="349"/>
      <c r="Z486" s="349"/>
      <c r="AA486" s="349"/>
    </row>
    <row r="487" spans="1:27" ht="15.75" customHeight="1">
      <c r="A487" s="349"/>
      <c r="B487" s="349"/>
      <c r="C487" s="349"/>
      <c r="D487" s="428"/>
      <c r="E487" s="428"/>
      <c r="F487" s="349"/>
      <c r="G487" s="349"/>
      <c r="H487" s="349"/>
      <c r="I487" s="349"/>
      <c r="J487" s="349"/>
      <c r="K487" s="349"/>
      <c r="L487" s="349"/>
      <c r="M487" s="349"/>
      <c r="N487" s="349"/>
      <c r="O487" s="349"/>
      <c r="P487" s="349"/>
      <c r="Q487" s="349"/>
      <c r="R487" s="349"/>
      <c r="S487" s="349"/>
      <c r="T487" s="349"/>
      <c r="U487" s="349"/>
      <c r="V487" s="349"/>
      <c r="W487" s="349"/>
      <c r="X487" s="349"/>
      <c r="Y487" s="349"/>
      <c r="Z487" s="349"/>
      <c r="AA487" s="349"/>
    </row>
    <row r="488" spans="1:27" ht="15.75" customHeight="1">
      <c r="A488" s="349"/>
      <c r="B488" s="349"/>
      <c r="C488" s="349"/>
      <c r="D488" s="428"/>
      <c r="E488" s="428"/>
      <c r="F488" s="349"/>
      <c r="G488" s="349"/>
      <c r="H488" s="349"/>
      <c r="I488" s="349"/>
      <c r="J488" s="349"/>
      <c r="K488" s="349"/>
      <c r="L488" s="349"/>
      <c r="M488" s="349"/>
      <c r="N488" s="349"/>
      <c r="O488" s="349"/>
      <c r="P488" s="349"/>
      <c r="Q488" s="349"/>
      <c r="R488" s="349"/>
      <c r="S488" s="349"/>
      <c r="T488" s="349"/>
      <c r="U488" s="349"/>
      <c r="V488" s="349"/>
      <c r="W488" s="349"/>
      <c r="X488" s="349"/>
      <c r="Y488" s="349"/>
      <c r="Z488" s="349"/>
      <c r="AA488" s="349"/>
    </row>
    <row r="489" spans="1:27" ht="15.75" customHeight="1">
      <c r="A489" s="349"/>
      <c r="B489" s="349"/>
      <c r="C489" s="349"/>
      <c r="D489" s="428"/>
      <c r="E489" s="428"/>
      <c r="F489" s="349"/>
      <c r="G489" s="349"/>
      <c r="H489" s="349"/>
      <c r="I489" s="349"/>
      <c r="J489" s="349"/>
      <c r="K489" s="349"/>
      <c r="L489" s="349"/>
      <c r="M489" s="349"/>
      <c r="N489" s="349"/>
      <c r="O489" s="349"/>
      <c r="P489" s="349"/>
      <c r="Q489" s="349"/>
      <c r="R489" s="349"/>
      <c r="S489" s="349"/>
      <c r="T489" s="349"/>
      <c r="U489" s="349"/>
      <c r="V489" s="349"/>
      <c r="W489" s="349"/>
      <c r="X489" s="349"/>
      <c r="Y489" s="349"/>
      <c r="Z489" s="349"/>
      <c r="AA489" s="349"/>
    </row>
    <row r="490" spans="1:27" ht="15.75" customHeight="1">
      <c r="A490" s="349"/>
      <c r="B490" s="349"/>
      <c r="C490" s="349"/>
      <c r="D490" s="428"/>
      <c r="E490" s="428"/>
      <c r="F490" s="349"/>
      <c r="G490" s="349"/>
      <c r="H490" s="349"/>
      <c r="I490" s="349"/>
      <c r="J490" s="349"/>
      <c r="K490" s="349"/>
      <c r="L490" s="349"/>
      <c r="M490" s="349"/>
      <c r="N490" s="349"/>
      <c r="O490" s="349"/>
      <c r="P490" s="349"/>
      <c r="Q490" s="349"/>
      <c r="R490" s="349"/>
      <c r="S490" s="349"/>
      <c r="T490" s="349"/>
      <c r="U490" s="349"/>
      <c r="V490" s="349"/>
      <c r="W490" s="349"/>
      <c r="X490" s="349"/>
      <c r="Y490" s="349"/>
      <c r="Z490" s="349"/>
      <c r="AA490" s="349"/>
    </row>
    <row r="491" spans="1:27" ht="15.75" customHeight="1">
      <c r="A491" s="349"/>
      <c r="B491" s="349"/>
      <c r="C491" s="349"/>
      <c r="D491" s="428"/>
      <c r="E491" s="428"/>
      <c r="F491" s="349"/>
      <c r="G491" s="349"/>
      <c r="H491" s="349"/>
      <c r="I491" s="349"/>
      <c r="J491" s="349"/>
      <c r="K491" s="349"/>
      <c r="L491" s="349"/>
      <c r="M491" s="349"/>
      <c r="N491" s="349"/>
      <c r="O491" s="349"/>
      <c r="P491" s="349"/>
      <c r="Q491" s="349"/>
      <c r="R491" s="349"/>
      <c r="S491" s="349"/>
      <c r="T491" s="349"/>
      <c r="U491" s="349"/>
      <c r="V491" s="349"/>
      <c r="W491" s="349"/>
      <c r="X491" s="349"/>
      <c r="Y491" s="349"/>
      <c r="Z491" s="349"/>
      <c r="AA491" s="349"/>
    </row>
    <row r="492" spans="1:27" ht="15.75" customHeight="1">
      <c r="A492" s="349"/>
      <c r="B492" s="349"/>
      <c r="C492" s="349"/>
      <c r="D492" s="428"/>
      <c r="E492" s="428"/>
      <c r="F492" s="349"/>
      <c r="G492" s="349"/>
      <c r="H492" s="349"/>
      <c r="I492" s="349"/>
      <c r="J492" s="349"/>
      <c r="K492" s="349"/>
      <c r="L492" s="349"/>
      <c r="M492" s="349"/>
      <c r="N492" s="349"/>
      <c r="O492" s="349"/>
      <c r="P492" s="349"/>
      <c r="Q492" s="349"/>
      <c r="R492" s="349"/>
      <c r="S492" s="349"/>
      <c r="T492" s="349"/>
      <c r="U492" s="349"/>
      <c r="V492" s="349"/>
      <c r="W492" s="349"/>
      <c r="X492" s="349"/>
      <c r="Y492" s="349"/>
      <c r="Z492" s="349"/>
      <c r="AA492" s="349"/>
    </row>
    <row r="493" spans="1:27" ht="15.75" customHeight="1">
      <c r="A493" s="349"/>
      <c r="B493" s="349"/>
      <c r="C493" s="349"/>
      <c r="D493" s="428"/>
      <c r="E493" s="428"/>
      <c r="F493" s="349"/>
      <c r="G493" s="349"/>
      <c r="H493" s="349"/>
      <c r="I493" s="349"/>
      <c r="J493" s="349"/>
      <c r="K493" s="349"/>
      <c r="L493" s="349"/>
      <c r="M493" s="349"/>
      <c r="N493" s="349"/>
      <c r="O493" s="349"/>
      <c r="P493" s="349"/>
      <c r="Q493" s="349"/>
      <c r="R493" s="349"/>
      <c r="S493" s="349"/>
      <c r="T493" s="349"/>
      <c r="U493" s="349"/>
      <c r="V493" s="349"/>
      <c r="W493" s="349"/>
      <c r="X493" s="349"/>
      <c r="Y493" s="349"/>
      <c r="Z493" s="349"/>
      <c r="AA493" s="349"/>
    </row>
    <row r="494" spans="1:27" ht="15.75" customHeight="1">
      <c r="A494" s="349"/>
      <c r="B494" s="349"/>
      <c r="C494" s="349"/>
      <c r="D494" s="428"/>
      <c r="E494" s="428"/>
      <c r="F494" s="349"/>
      <c r="G494" s="349"/>
      <c r="H494" s="349"/>
      <c r="I494" s="349"/>
      <c r="J494" s="349"/>
      <c r="K494" s="349"/>
      <c r="L494" s="349"/>
      <c r="M494" s="349"/>
      <c r="N494" s="349"/>
      <c r="O494" s="349"/>
      <c r="P494" s="349"/>
      <c r="Q494" s="349"/>
      <c r="R494" s="349"/>
      <c r="S494" s="349"/>
      <c r="T494" s="349"/>
      <c r="U494" s="349"/>
      <c r="V494" s="349"/>
      <c r="W494" s="349"/>
      <c r="X494" s="349"/>
      <c r="Y494" s="349"/>
      <c r="Z494" s="349"/>
      <c r="AA494" s="349"/>
    </row>
    <row r="495" spans="1:27" ht="15.75" customHeight="1">
      <c r="A495" s="349"/>
      <c r="B495" s="349"/>
      <c r="C495" s="349"/>
      <c r="D495" s="428"/>
      <c r="E495" s="428"/>
      <c r="F495" s="349"/>
      <c r="G495" s="349"/>
      <c r="H495" s="349"/>
      <c r="I495" s="349"/>
      <c r="J495" s="349"/>
      <c r="K495" s="349"/>
      <c r="L495" s="349"/>
      <c r="M495" s="349"/>
      <c r="N495" s="349"/>
      <c r="O495" s="349"/>
      <c r="P495" s="349"/>
      <c r="Q495" s="349"/>
      <c r="R495" s="349"/>
      <c r="S495" s="349"/>
      <c r="T495" s="349"/>
      <c r="U495" s="349"/>
      <c r="V495" s="349"/>
      <c r="W495" s="349"/>
      <c r="X495" s="349"/>
      <c r="Y495" s="349"/>
      <c r="Z495" s="349"/>
      <c r="AA495" s="349"/>
    </row>
    <row r="496" spans="1:27" ht="15.75" customHeight="1">
      <c r="A496" s="349"/>
      <c r="B496" s="349"/>
      <c r="C496" s="349"/>
      <c r="D496" s="428"/>
      <c r="E496" s="428"/>
      <c r="F496" s="349"/>
      <c r="G496" s="349"/>
      <c r="H496" s="349"/>
      <c r="I496" s="349"/>
      <c r="J496" s="349"/>
      <c r="K496" s="349"/>
      <c r="L496" s="349"/>
      <c r="M496" s="349"/>
      <c r="N496" s="349"/>
      <c r="O496" s="349"/>
      <c r="P496" s="349"/>
      <c r="Q496" s="349"/>
      <c r="R496" s="349"/>
      <c r="S496" s="349"/>
      <c r="T496" s="349"/>
      <c r="U496" s="349"/>
      <c r="V496" s="349"/>
      <c r="W496" s="349"/>
      <c r="X496" s="349"/>
      <c r="Y496" s="349"/>
      <c r="Z496" s="349"/>
      <c r="AA496" s="349"/>
    </row>
    <row r="497" spans="1:27" ht="15.75" customHeight="1">
      <c r="A497" s="349"/>
      <c r="B497" s="349"/>
      <c r="C497" s="349"/>
      <c r="D497" s="428"/>
      <c r="E497" s="428"/>
      <c r="F497" s="349"/>
      <c r="G497" s="349"/>
      <c r="H497" s="349"/>
      <c r="I497" s="349"/>
      <c r="J497" s="349"/>
      <c r="K497" s="349"/>
      <c r="L497" s="349"/>
      <c r="M497" s="349"/>
      <c r="N497" s="349"/>
      <c r="O497" s="349"/>
      <c r="P497" s="349"/>
      <c r="Q497" s="349"/>
      <c r="R497" s="349"/>
      <c r="S497" s="349"/>
      <c r="T497" s="349"/>
      <c r="U497" s="349"/>
      <c r="V497" s="349"/>
      <c r="W497" s="349"/>
      <c r="X497" s="349"/>
      <c r="Y497" s="349"/>
      <c r="Z497" s="349"/>
      <c r="AA497" s="349"/>
    </row>
    <row r="498" spans="1:27" ht="15.75" customHeight="1">
      <c r="A498" s="349"/>
      <c r="B498" s="349"/>
      <c r="C498" s="349"/>
      <c r="D498" s="428"/>
      <c r="E498" s="428"/>
      <c r="F498" s="349"/>
      <c r="G498" s="349"/>
      <c r="H498" s="349"/>
      <c r="I498" s="349"/>
      <c r="J498" s="349"/>
      <c r="K498" s="349"/>
      <c r="L498" s="349"/>
      <c r="M498" s="349"/>
      <c r="N498" s="349"/>
      <c r="O498" s="349"/>
      <c r="P498" s="349"/>
      <c r="Q498" s="349"/>
      <c r="R498" s="349"/>
      <c r="S498" s="349"/>
      <c r="T498" s="349"/>
      <c r="U498" s="349"/>
      <c r="V498" s="349"/>
      <c r="W498" s="349"/>
      <c r="X498" s="349"/>
      <c r="Y498" s="349"/>
      <c r="Z498" s="349"/>
      <c r="AA498" s="349"/>
    </row>
    <row r="499" spans="1:27" ht="15.75" customHeight="1">
      <c r="A499" s="349"/>
      <c r="B499" s="349"/>
      <c r="C499" s="349"/>
      <c r="D499" s="428"/>
      <c r="E499" s="428"/>
      <c r="F499" s="349"/>
      <c r="G499" s="349"/>
      <c r="H499" s="349"/>
      <c r="I499" s="349"/>
      <c r="J499" s="349"/>
      <c r="K499" s="349"/>
      <c r="L499" s="349"/>
      <c r="M499" s="349"/>
      <c r="N499" s="349"/>
      <c r="O499" s="349"/>
      <c r="P499" s="349"/>
      <c r="Q499" s="349"/>
      <c r="R499" s="349"/>
      <c r="S499" s="349"/>
      <c r="T499" s="349"/>
      <c r="U499" s="349"/>
      <c r="V499" s="349"/>
      <c r="W499" s="349"/>
      <c r="X499" s="349"/>
      <c r="Y499" s="349"/>
      <c r="Z499" s="349"/>
      <c r="AA499" s="349"/>
    </row>
    <row r="500" spans="1:27" ht="15.75" customHeight="1">
      <c r="A500" s="349"/>
      <c r="B500" s="349"/>
      <c r="C500" s="349"/>
      <c r="D500" s="428"/>
      <c r="E500" s="428"/>
      <c r="F500" s="349"/>
      <c r="G500" s="349"/>
      <c r="H500" s="349"/>
      <c r="I500" s="349"/>
      <c r="J500" s="349"/>
      <c r="K500" s="349"/>
      <c r="L500" s="349"/>
      <c r="M500" s="349"/>
      <c r="N500" s="349"/>
      <c r="O500" s="349"/>
      <c r="P500" s="349"/>
      <c r="Q500" s="349"/>
      <c r="R500" s="349"/>
      <c r="S500" s="349"/>
      <c r="T500" s="349"/>
      <c r="U500" s="349"/>
      <c r="V500" s="349"/>
      <c r="W500" s="349"/>
      <c r="X500" s="349"/>
      <c r="Y500" s="349"/>
      <c r="Z500" s="349"/>
      <c r="AA500" s="349"/>
    </row>
    <row r="501" spans="1:27" ht="15.75" customHeight="1">
      <c r="A501" s="349"/>
      <c r="B501" s="349"/>
      <c r="C501" s="349"/>
      <c r="D501" s="428"/>
      <c r="E501" s="428"/>
      <c r="F501" s="349"/>
      <c r="G501" s="349"/>
      <c r="H501" s="349"/>
      <c r="I501" s="349"/>
      <c r="J501" s="349"/>
      <c r="K501" s="349"/>
      <c r="L501" s="349"/>
      <c r="M501" s="349"/>
      <c r="N501" s="349"/>
      <c r="O501" s="349"/>
      <c r="P501" s="349"/>
      <c r="Q501" s="349"/>
      <c r="R501" s="349"/>
      <c r="S501" s="349"/>
      <c r="T501" s="349"/>
      <c r="U501" s="349"/>
      <c r="V501" s="349"/>
      <c r="W501" s="349"/>
      <c r="X501" s="349"/>
      <c r="Y501" s="349"/>
      <c r="Z501" s="349"/>
      <c r="AA501" s="349"/>
    </row>
    <row r="502" spans="1:27" ht="15.75" customHeight="1">
      <c r="A502" s="349"/>
      <c r="B502" s="349"/>
      <c r="C502" s="349"/>
      <c r="D502" s="428"/>
      <c r="E502" s="428"/>
      <c r="F502" s="349"/>
      <c r="G502" s="349"/>
      <c r="H502" s="349"/>
      <c r="I502" s="349"/>
      <c r="J502" s="349"/>
      <c r="K502" s="349"/>
      <c r="L502" s="349"/>
      <c r="M502" s="349"/>
      <c r="N502" s="349"/>
      <c r="O502" s="349"/>
      <c r="P502" s="349"/>
      <c r="Q502" s="349"/>
      <c r="R502" s="349"/>
      <c r="S502" s="349"/>
      <c r="T502" s="349"/>
      <c r="U502" s="349"/>
      <c r="V502" s="349"/>
      <c r="W502" s="349"/>
      <c r="X502" s="349"/>
      <c r="Y502" s="349"/>
      <c r="Z502" s="349"/>
      <c r="AA502" s="349"/>
    </row>
    <row r="503" spans="1:27" ht="15.75" customHeight="1">
      <c r="A503" s="349"/>
      <c r="B503" s="349"/>
      <c r="C503" s="349"/>
      <c r="D503" s="428"/>
      <c r="E503" s="428"/>
      <c r="F503" s="349"/>
      <c r="G503" s="349"/>
      <c r="H503" s="349"/>
      <c r="I503" s="349"/>
      <c r="J503" s="349"/>
      <c r="K503" s="349"/>
      <c r="L503" s="349"/>
      <c r="M503" s="349"/>
      <c r="N503" s="349"/>
      <c r="O503" s="349"/>
      <c r="P503" s="349"/>
      <c r="Q503" s="349"/>
      <c r="R503" s="349"/>
      <c r="S503" s="349"/>
      <c r="T503" s="349"/>
      <c r="U503" s="349"/>
      <c r="V503" s="349"/>
      <c r="W503" s="349"/>
      <c r="X503" s="349"/>
      <c r="Y503" s="349"/>
      <c r="Z503" s="349"/>
      <c r="AA503" s="349"/>
    </row>
    <row r="504" spans="1:27" ht="15.75" customHeight="1">
      <c r="A504" s="349"/>
      <c r="B504" s="349"/>
      <c r="C504" s="349"/>
      <c r="D504" s="428"/>
      <c r="E504" s="428"/>
      <c r="F504" s="349"/>
      <c r="G504" s="349"/>
      <c r="H504" s="349"/>
      <c r="I504" s="349"/>
      <c r="J504" s="349"/>
      <c r="K504" s="349"/>
      <c r="L504" s="349"/>
      <c r="M504" s="349"/>
      <c r="N504" s="349"/>
      <c r="O504" s="349"/>
      <c r="P504" s="349"/>
      <c r="Q504" s="349"/>
      <c r="R504" s="349"/>
      <c r="S504" s="349"/>
      <c r="T504" s="349"/>
      <c r="U504" s="349"/>
      <c r="V504" s="349"/>
      <c r="W504" s="349"/>
      <c r="X504" s="349"/>
      <c r="Y504" s="349"/>
      <c r="Z504" s="349"/>
      <c r="AA504" s="349"/>
    </row>
    <row r="505" spans="1:27" ht="15.75" customHeight="1">
      <c r="A505" s="349"/>
      <c r="B505" s="349"/>
      <c r="C505" s="349"/>
      <c r="D505" s="428"/>
      <c r="E505" s="428"/>
      <c r="F505" s="349"/>
      <c r="G505" s="349"/>
      <c r="H505" s="349"/>
      <c r="I505" s="349"/>
      <c r="J505" s="349"/>
      <c r="K505" s="349"/>
      <c r="L505" s="349"/>
      <c r="M505" s="349"/>
      <c r="N505" s="349"/>
      <c r="O505" s="349"/>
      <c r="P505" s="349"/>
      <c r="Q505" s="349"/>
      <c r="R505" s="349"/>
      <c r="S505" s="349"/>
      <c r="T505" s="349"/>
      <c r="U505" s="349"/>
      <c r="V505" s="349"/>
      <c r="W505" s="349"/>
      <c r="X505" s="349"/>
      <c r="Y505" s="349"/>
      <c r="Z505" s="349"/>
      <c r="AA505" s="349"/>
    </row>
    <row r="506" spans="1:27" ht="15.75" customHeight="1">
      <c r="A506" s="349"/>
      <c r="B506" s="349"/>
      <c r="C506" s="349"/>
      <c r="D506" s="428"/>
      <c r="E506" s="428"/>
      <c r="F506" s="349"/>
      <c r="G506" s="349"/>
      <c r="H506" s="349"/>
      <c r="I506" s="349"/>
      <c r="J506" s="349"/>
      <c r="K506" s="349"/>
      <c r="L506" s="349"/>
      <c r="M506" s="349"/>
      <c r="N506" s="349"/>
      <c r="O506" s="349"/>
      <c r="P506" s="349"/>
      <c r="Q506" s="349"/>
      <c r="R506" s="349"/>
      <c r="S506" s="349"/>
      <c r="T506" s="349"/>
      <c r="U506" s="349"/>
      <c r="V506" s="349"/>
      <c r="W506" s="349"/>
      <c r="X506" s="349"/>
      <c r="Y506" s="349"/>
      <c r="Z506" s="349"/>
      <c r="AA506" s="349"/>
    </row>
    <row r="507" spans="1:27" ht="15.75" customHeight="1">
      <c r="A507" s="349"/>
      <c r="B507" s="349"/>
      <c r="C507" s="349"/>
      <c r="D507" s="428"/>
      <c r="E507" s="428"/>
      <c r="F507" s="349"/>
      <c r="G507" s="349"/>
      <c r="H507" s="349"/>
      <c r="I507" s="349"/>
      <c r="J507" s="349"/>
      <c r="K507" s="349"/>
      <c r="L507" s="349"/>
      <c r="M507" s="349"/>
      <c r="N507" s="349"/>
      <c r="O507" s="349"/>
      <c r="P507" s="349"/>
      <c r="Q507" s="349"/>
      <c r="R507" s="349"/>
      <c r="S507" s="349"/>
      <c r="T507" s="349"/>
      <c r="U507" s="349"/>
      <c r="V507" s="349"/>
      <c r="W507" s="349"/>
      <c r="X507" s="349"/>
      <c r="Y507" s="349"/>
      <c r="Z507" s="349"/>
      <c r="AA507" s="349"/>
    </row>
    <row r="508" spans="1:27" ht="15.75" customHeight="1">
      <c r="A508" s="349"/>
      <c r="B508" s="349"/>
      <c r="C508" s="349"/>
      <c r="D508" s="428"/>
      <c r="E508" s="428"/>
      <c r="F508" s="349"/>
      <c r="G508" s="349"/>
      <c r="H508" s="349"/>
      <c r="I508" s="349"/>
      <c r="J508" s="349"/>
      <c r="K508" s="349"/>
      <c r="L508" s="349"/>
      <c r="M508" s="349"/>
      <c r="N508" s="349"/>
      <c r="O508" s="349"/>
      <c r="P508" s="349"/>
      <c r="Q508" s="349"/>
      <c r="R508" s="349"/>
      <c r="S508" s="349"/>
      <c r="T508" s="349"/>
      <c r="U508" s="349"/>
      <c r="V508" s="349"/>
      <c r="W508" s="349"/>
      <c r="X508" s="349"/>
      <c r="Y508" s="349"/>
      <c r="Z508" s="349"/>
      <c r="AA508" s="349"/>
    </row>
    <row r="509" spans="1:27" ht="15.75" customHeight="1">
      <c r="A509" s="349"/>
      <c r="B509" s="349"/>
      <c r="C509" s="349"/>
      <c r="D509" s="428"/>
      <c r="E509" s="428"/>
      <c r="F509" s="349"/>
      <c r="G509" s="349"/>
      <c r="H509" s="349"/>
      <c r="I509" s="349"/>
      <c r="J509" s="349"/>
      <c r="K509" s="349"/>
      <c r="L509" s="349"/>
      <c r="M509" s="349"/>
      <c r="N509" s="349"/>
      <c r="O509" s="349"/>
      <c r="P509" s="349"/>
      <c r="Q509" s="349"/>
      <c r="R509" s="349"/>
      <c r="S509" s="349"/>
      <c r="T509" s="349"/>
      <c r="U509" s="349"/>
      <c r="V509" s="349"/>
      <c r="W509" s="349"/>
      <c r="X509" s="349"/>
      <c r="Y509" s="349"/>
      <c r="Z509" s="349"/>
      <c r="AA509" s="349"/>
    </row>
    <row r="510" spans="1:27" ht="15.75" customHeight="1">
      <c r="A510" s="349"/>
      <c r="B510" s="349"/>
      <c r="C510" s="349"/>
      <c r="D510" s="428"/>
      <c r="E510" s="428"/>
      <c r="F510" s="349"/>
      <c r="G510" s="349"/>
      <c r="H510" s="349"/>
      <c r="I510" s="349"/>
      <c r="J510" s="349"/>
      <c r="K510" s="349"/>
      <c r="L510" s="349"/>
      <c r="M510" s="349"/>
      <c r="N510" s="349"/>
      <c r="O510" s="349"/>
      <c r="P510" s="349"/>
      <c r="Q510" s="349"/>
      <c r="R510" s="349"/>
      <c r="S510" s="349"/>
      <c r="T510" s="349"/>
      <c r="U510" s="349"/>
      <c r="V510" s="349"/>
      <c r="W510" s="349"/>
      <c r="X510" s="349"/>
      <c r="Y510" s="349"/>
      <c r="Z510" s="349"/>
      <c r="AA510" s="349"/>
    </row>
    <row r="511" spans="1:27" ht="15.75" customHeight="1">
      <c r="A511" s="349"/>
      <c r="B511" s="349"/>
      <c r="C511" s="349"/>
      <c r="D511" s="428"/>
      <c r="E511" s="428"/>
      <c r="F511" s="349"/>
      <c r="G511" s="349"/>
      <c r="H511" s="349"/>
      <c r="I511" s="349"/>
      <c r="J511" s="349"/>
      <c r="K511" s="349"/>
      <c r="L511" s="349"/>
      <c r="M511" s="349"/>
      <c r="N511" s="349"/>
      <c r="O511" s="349"/>
      <c r="P511" s="349"/>
      <c r="Q511" s="349"/>
      <c r="R511" s="349"/>
      <c r="S511" s="349"/>
      <c r="T511" s="349"/>
      <c r="U511" s="349"/>
      <c r="V511" s="349"/>
      <c r="W511" s="349"/>
      <c r="X511" s="349"/>
      <c r="Y511" s="349"/>
      <c r="Z511" s="349"/>
      <c r="AA511" s="349"/>
    </row>
    <row r="512" spans="1:27" ht="15.75" customHeight="1">
      <c r="A512" s="349"/>
      <c r="B512" s="349"/>
      <c r="C512" s="349"/>
      <c r="D512" s="428"/>
      <c r="E512" s="428"/>
      <c r="F512" s="349"/>
      <c r="G512" s="349"/>
      <c r="H512" s="349"/>
      <c r="I512" s="349"/>
      <c r="J512" s="349"/>
      <c r="K512" s="349"/>
      <c r="L512" s="349"/>
      <c r="M512" s="349"/>
      <c r="N512" s="349"/>
      <c r="O512" s="349"/>
      <c r="P512" s="349"/>
      <c r="Q512" s="349"/>
      <c r="R512" s="349"/>
      <c r="S512" s="349"/>
      <c r="T512" s="349"/>
      <c r="U512" s="349"/>
      <c r="V512" s="349"/>
      <c r="W512" s="349"/>
      <c r="X512" s="349"/>
      <c r="Y512" s="349"/>
      <c r="Z512" s="349"/>
      <c r="AA512" s="349"/>
    </row>
    <row r="513" spans="1:27" ht="15.75" customHeight="1">
      <c r="A513" s="349"/>
      <c r="B513" s="349"/>
      <c r="C513" s="349"/>
      <c r="D513" s="428"/>
      <c r="E513" s="428"/>
      <c r="F513" s="349"/>
      <c r="G513" s="349"/>
      <c r="H513" s="349"/>
      <c r="I513" s="349"/>
      <c r="J513" s="349"/>
      <c r="K513" s="349"/>
      <c r="L513" s="349"/>
      <c r="M513" s="349"/>
      <c r="N513" s="349"/>
      <c r="O513" s="349"/>
      <c r="P513" s="349"/>
      <c r="Q513" s="349"/>
      <c r="R513" s="349"/>
      <c r="S513" s="349"/>
      <c r="T513" s="349"/>
      <c r="U513" s="349"/>
      <c r="V513" s="349"/>
      <c r="W513" s="349"/>
      <c r="X513" s="349"/>
      <c r="Y513" s="349"/>
      <c r="Z513" s="349"/>
      <c r="AA513" s="349"/>
    </row>
    <row r="514" spans="1:27" ht="15.75" customHeight="1">
      <c r="A514" s="349"/>
      <c r="B514" s="349"/>
      <c r="C514" s="349"/>
      <c r="D514" s="428"/>
      <c r="E514" s="428"/>
      <c r="F514" s="349"/>
      <c r="G514" s="349"/>
      <c r="H514" s="349"/>
      <c r="I514" s="349"/>
      <c r="J514" s="349"/>
      <c r="K514" s="349"/>
      <c r="L514" s="349"/>
      <c r="M514" s="349"/>
      <c r="N514" s="349"/>
      <c r="O514" s="349"/>
      <c r="P514" s="349"/>
      <c r="Q514" s="349"/>
      <c r="R514" s="349"/>
      <c r="S514" s="349"/>
      <c r="T514" s="349"/>
      <c r="U514" s="349"/>
      <c r="V514" s="349"/>
      <c r="W514" s="349"/>
      <c r="X514" s="349"/>
      <c r="Y514" s="349"/>
      <c r="Z514" s="349"/>
      <c r="AA514" s="349"/>
    </row>
    <row r="515" spans="1:27" ht="15.75" customHeight="1">
      <c r="A515" s="349"/>
      <c r="B515" s="349"/>
      <c r="C515" s="349"/>
      <c r="D515" s="428"/>
      <c r="E515" s="428"/>
      <c r="F515" s="349"/>
      <c r="G515" s="349"/>
      <c r="H515" s="349"/>
      <c r="I515" s="349"/>
      <c r="J515" s="349"/>
      <c r="K515" s="349"/>
      <c r="L515" s="349"/>
      <c r="M515" s="349"/>
      <c r="N515" s="349"/>
      <c r="O515" s="349"/>
      <c r="P515" s="349"/>
      <c r="Q515" s="349"/>
      <c r="R515" s="349"/>
      <c r="S515" s="349"/>
      <c r="T515" s="349"/>
      <c r="U515" s="349"/>
      <c r="V515" s="349"/>
      <c r="W515" s="349"/>
      <c r="X515" s="349"/>
      <c r="Y515" s="349"/>
      <c r="Z515" s="349"/>
      <c r="AA515" s="349"/>
    </row>
    <row r="516" spans="1:27" ht="15.75" customHeight="1">
      <c r="A516" s="349"/>
      <c r="B516" s="349"/>
      <c r="C516" s="349"/>
      <c r="D516" s="428"/>
      <c r="E516" s="428"/>
      <c r="F516" s="349"/>
      <c r="G516" s="349"/>
      <c r="H516" s="349"/>
      <c r="I516" s="349"/>
      <c r="J516" s="349"/>
      <c r="K516" s="349"/>
      <c r="L516" s="349"/>
      <c r="M516" s="349"/>
      <c r="N516" s="349"/>
      <c r="O516" s="349"/>
      <c r="P516" s="349"/>
      <c r="Q516" s="349"/>
      <c r="R516" s="349"/>
      <c r="S516" s="349"/>
      <c r="T516" s="349"/>
      <c r="U516" s="349"/>
      <c r="V516" s="349"/>
      <c r="W516" s="349"/>
      <c r="X516" s="349"/>
      <c r="Y516" s="349"/>
      <c r="Z516" s="349"/>
      <c r="AA516" s="349"/>
    </row>
    <row r="517" spans="1:27" ht="15.75" customHeight="1">
      <c r="A517" s="349"/>
      <c r="B517" s="349"/>
      <c r="C517" s="349"/>
      <c r="D517" s="428"/>
      <c r="E517" s="428"/>
      <c r="F517" s="349"/>
      <c r="G517" s="349"/>
      <c r="H517" s="349"/>
      <c r="I517" s="349"/>
      <c r="J517" s="349"/>
      <c r="K517" s="349"/>
      <c r="L517" s="349"/>
      <c r="M517" s="349"/>
      <c r="N517" s="349"/>
      <c r="O517" s="349"/>
      <c r="P517" s="349"/>
      <c r="Q517" s="349"/>
      <c r="R517" s="349"/>
      <c r="S517" s="349"/>
      <c r="T517" s="349"/>
      <c r="U517" s="349"/>
      <c r="V517" s="349"/>
      <c r="W517" s="349"/>
      <c r="X517" s="349"/>
      <c r="Y517" s="349"/>
      <c r="Z517" s="349"/>
      <c r="AA517" s="349"/>
    </row>
    <row r="518" spans="1:27" ht="15.75" customHeight="1">
      <c r="A518" s="349"/>
      <c r="B518" s="349"/>
      <c r="C518" s="349"/>
      <c r="D518" s="428"/>
      <c r="E518" s="428"/>
      <c r="F518" s="349"/>
      <c r="G518" s="349"/>
      <c r="H518" s="349"/>
      <c r="I518" s="349"/>
      <c r="J518" s="349"/>
      <c r="K518" s="349"/>
      <c r="L518" s="349"/>
      <c r="M518" s="349"/>
      <c r="N518" s="349"/>
      <c r="O518" s="349"/>
      <c r="P518" s="349"/>
      <c r="Q518" s="349"/>
      <c r="R518" s="349"/>
      <c r="S518" s="349"/>
      <c r="T518" s="349"/>
      <c r="U518" s="349"/>
      <c r="V518" s="349"/>
      <c r="W518" s="349"/>
      <c r="X518" s="349"/>
      <c r="Y518" s="349"/>
      <c r="Z518" s="349"/>
      <c r="AA518" s="349"/>
    </row>
    <row r="519" spans="1:27" ht="15.75" customHeight="1">
      <c r="A519" s="349"/>
      <c r="B519" s="349"/>
      <c r="C519" s="349"/>
      <c r="D519" s="428"/>
      <c r="E519" s="428"/>
      <c r="F519" s="349"/>
      <c r="G519" s="349"/>
      <c r="H519" s="349"/>
      <c r="I519" s="349"/>
      <c r="J519" s="349"/>
      <c r="K519" s="349"/>
      <c r="L519" s="349"/>
      <c r="M519" s="349"/>
      <c r="N519" s="349"/>
      <c r="O519" s="349"/>
      <c r="P519" s="349"/>
      <c r="Q519" s="349"/>
      <c r="R519" s="349"/>
      <c r="S519" s="349"/>
      <c r="T519" s="349"/>
      <c r="U519" s="349"/>
      <c r="V519" s="349"/>
      <c r="W519" s="349"/>
      <c r="X519" s="349"/>
      <c r="Y519" s="349"/>
      <c r="Z519" s="349"/>
      <c r="AA519" s="349"/>
    </row>
    <row r="520" spans="1:27" ht="15.75" customHeight="1">
      <c r="A520" s="349"/>
      <c r="B520" s="349"/>
      <c r="C520" s="349"/>
      <c r="D520" s="428"/>
      <c r="E520" s="428"/>
      <c r="F520" s="349"/>
      <c r="G520" s="349"/>
      <c r="H520" s="349"/>
      <c r="I520" s="349"/>
      <c r="J520" s="349"/>
      <c r="K520" s="349"/>
      <c r="L520" s="349"/>
      <c r="M520" s="349"/>
      <c r="N520" s="349"/>
      <c r="O520" s="349"/>
      <c r="P520" s="349"/>
      <c r="Q520" s="349"/>
      <c r="R520" s="349"/>
      <c r="S520" s="349"/>
      <c r="T520" s="349"/>
      <c r="U520" s="349"/>
      <c r="V520" s="349"/>
      <c r="W520" s="349"/>
      <c r="X520" s="349"/>
      <c r="Y520" s="349"/>
      <c r="Z520" s="349"/>
      <c r="AA520" s="349"/>
    </row>
    <row r="521" spans="1:27" ht="15.75" customHeight="1">
      <c r="A521" s="349"/>
      <c r="B521" s="349"/>
      <c r="C521" s="349"/>
      <c r="D521" s="428"/>
      <c r="E521" s="428"/>
      <c r="F521" s="349"/>
      <c r="G521" s="349"/>
      <c r="H521" s="349"/>
      <c r="I521" s="349"/>
      <c r="J521" s="349"/>
      <c r="K521" s="349"/>
      <c r="L521" s="349"/>
      <c r="M521" s="349"/>
      <c r="N521" s="349"/>
      <c r="O521" s="349"/>
      <c r="P521" s="349"/>
      <c r="Q521" s="349"/>
      <c r="R521" s="349"/>
      <c r="S521" s="349"/>
      <c r="T521" s="349"/>
      <c r="U521" s="349"/>
      <c r="V521" s="349"/>
      <c r="W521" s="349"/>
      <c r="X521" s="349"/>
      <c r="Y521" s="349"/>
      <c r="Z521" s="349"/>
      <c r="AA521" s="349"/>
    </row>
    <row r="522" spans="1:27" ht="15.75" customHeight="1">
      <c r="A522" s="349"/>
      <c r="B522" s="349"/>
      <c r="C522" s="349"/>
      <c r="D522" s="428"/>
      <c r="E522" s="428"/>
      <c r="F522" s="349"/>
      <c r="G522" s="349"/>
      <c r="H522" s="349"/>
      <c r="I522" s="349"/>
      <c r="J522" s="349"/>
      <c r="K522" s="349"/>
      <c r="L522" s="349"/>
      <c r="M522" s="349"/>
      <c r="N522" s="349"/>
      <c r="O522" s="349"/>
      <c r="P522" s="349"/>
      <c r="Q522" s="349"/>
      <c r="R522" s="349"/>
      <c r="S522" s="349"/>
      <c r="T522" s="349"/>
      <c r="U522" s="349"/>
      <c r="V522" s="349"/>
      <c r="W522" s="349"/>
      <c r="X522" s="349"/>
      <c r="Y522" s="349"/>
      <c r="Z522" s="349"/>
      <c r="AA522" s="349"/>
    </row>
    <row r="523" spans="1:27" ht="15.75" customHeight="1">
      <c r="A523" s="349"/>
      <c r="B523" s="349"/>
      <c r="C523" s="349"/>
      <c r="D523" s="428"/>
      <c r="E523" s="428"/>
      <c r="F523" s="349"/>
      <c r="G523" s="349"/>
      <c r="H523" s="349"/>
      <c r="I523" s="349"/>
      <c r="J523" s="349"/>
      <c r="K523" s="349"/>
      <c r="L523" s="349"/>
      <c r="M523" s="349"/>
      <c r="N523" s="349"/>
      <c r="O523" s="349"/>
      <c r="P523" s="349"/>
      <c r="Q523" s="349"/>
      <c r="R523" s="349"/>
      <c r="S523" s="349"/>
      <c r="T523" s="349"/>
      <c r="U523" s="349"/>
      <c r="V523" s="349"/>
      <c r="W523" s="349"/>
      <c r="X523" s="349"/>
      <c r="Y523" s="349"/>
      <c r="Z523" s="349"/>
      <c r="AA523" s="349"/>
    </row>
    <row r="524" spans="1:27" ht="15.75" customHeight="1">
      <c r="A524" s="349"/>
      <c r="B524" s="349"/>
      <c r="C524" s="349"/>
      <c r="D524" s="428"/>
      <c r="E524" s="428"/>
      <c r="F524" s="349"/>
      <c r="G524" s="349"/>
      <c r="H524" s="349"/>
      <c r="I524" s="349"/>
      <c r="J524" s="349"/>
      <c r="K524" s="349"/>
      <c r="L524" s="349"/>
      <c r="M524" s="349"/>
      <c r="N524" s="349"/>
      <c r="O524" s="349"/>
      <c r="P524" s="349"/>
      <c r="Q524" s="349"/>
      <c r="R524" s="349"/>
      <c r="S524" s="349"/>
      <c r="T524" s="349"/>
      <c r="U524" s="349"/>
      <c r="V524" s="349"/>
      <c r="W524" s="349"/>
      <c r="X524" s="349"/>
      <c r="Y524" s="349"/>
      <c r="Z524" s="349"/>
      <c r="AA524" s="349"/>
    </row>
    <row r="525" spans="1:27" ht="15.75" customHeight="1">
      <c r="A525" s="349"/>
      <c r="B525" s="349"/>
      <c r="C525" s="349"/>
      <c r="D525" s="428"/>
      <c r="E525" s="428"/>
      <c r="F525" s="349"/>
      <c r="G525" s="349"/>
      <c r="H525" s="349"/>
      <c r="I525" s="349"/>
      <c r="J525" s="349"/>
      <c r="K525" s="349"/>
      <c r="L525" s="349"/>
      <c r="M525" s="349"/>
      <c r="N525" s="349"/>
      <c r="O525" s="349"/>
      <c r="P525" s="349"/>
      <c r="Q525" s="349"/>
      <c r="R525" s="349"/>
      <c r="S525" s="349"/>
      <c r="T525" s="349"/>
      <c r="U525" s="349"/>
      <c r="V525" s="349"/>
      <c r="W525" s="349"/>
      <c r="X525" s="349"/>
      <c r="Y525" s="349"/>
      <c r="Z525" s="349"/>
      <c r="AA525" s="349"/>
    </row>
    <row r="526" spans="1:27" ht="15.75" customHeight="1">
      <c r="A526" s="349"/>
      <c r="B526" s="349"/>
      <c r="C526" s="349"/>
      <c r="D526" s="428"/>
      <c r="E526" s="428"/>
      <c r="F526" s="349"/>
      <c r="G526" s="349"/>
      <c r="H526" s="349"/>
      <c r="I526" s="349"/>
      <c r="J526" s="349"/>
      <c r="K526" s="349"/>
      <c r="L526" s="349"/>
      <c r="M526" s="349"/>
      <c r="N526" s="349"/>
      <c r="O526" s="349"/>
      <c r="P526" s="349"/>
      <c r="Q526" s="349"/>
      <c r="R526" s="349"/>
      <c r="S526" s="349"/>
      <c r="T526" s="349"/>
      <c r="U526" s="349"/>
      <c r="V526" s="349"/>
      <c r="W526" s="349"/>
      <c r="X526" s="349"/>
      <c r="Y526" s="349"/>
      <c r="Z526" s="349"/>
      <c r="AA526" s="349"/>
    </row>
    <row r="527" spans="1:27" ht="15.75" customHeight="1">
      <c r="A527" s="349"/>
      <c r="B527" s="349"/>
      <c r="C527" s="349"/>
      <c r="D527" s="428"/>
      <c r="E527" s="428"/>
      <c r="F527" s="349"/>
      <c r="G527" s="349"/>
      <c r="H527" s="349"/>
      <c r="I527" s="349"/>
      <c r="J527" s="349"/>
      <c r="K527" s="349"/>
      <c r="L527" s="349"/>
      <c r="M527" s="349"/>
      <c r="N527" s="349"/>
      <c r="O527" s="349"/>
      <c r="P527" s="349"/>
      <c r="Q527" s="349"/>
      <c r="R527" s="349"/>
      <c r="S527" s="349"/>
      <c r="T527" s="349"/>
      <c r="U527" s="349"/>
      <c r="V527" s="349"/>
      <c r="W527" s="349"/>
      <c r="X527" s="349"/>
      <c r="Y527" s="349"/>
      <c r="Z527" s="349"/>
      <c r="AA527" s="349"/>
    </row>
    <row r="528" spans="1:27" ht="15.75" customHeight="1">
      <c r="A528" s="349"/>
      <c r="B528" s="349"/>
      <c r="C528" s="349"/>
      <c r="D528" s="428"/>
      <c r="E528" s="428"/>
      <c r="F528" s="349"/>
      <c r="G528" s="349"/>
      <c r="H528" s="349"/>
      <c r="I528" s="349"/>
      <c r="J528" s="349"/>
      <c r="K528" s="349"/>
      <c r="L528" s="349"/>
      <c r="M528" s="349"/>
      <c r="N528" s="349"/>
      <c r="O528" s="349"/>
      <c r="P528" s="349"/>
      <c r="Q528" s="349"/>
      <c r="R528" s="349"/>
      <c r="S528" s="349"/>
      <c r="T528" s="349"/>
      <c r="U528" s="349"/>
      <c r="V528" s="349"/>
      <c r="W528" s="349"/>
      <c r="X528" s="349"/>
      <c r="Y528" s="349"/>
      <c r="Z528" s="349"/>
      <c r="AA528" s="349"/>
    </row>
    <row r="529" spans="1:27" ht="15.75" customHeight="1">
      <c r="A529" s="349"/>
      <c r="B529" s="349"/>
      <c r="C529" s="349"/>
      <c r="D529" s="428"/>
      <c r="E529" s="428"/>
      <c r="F529" s="349"/>
      <c r="G529" s="349"/>
      <c r="H529" s="349"/>
      <c r="I529" s="349"/>
      <c r="J529" s="349"/>
      <c r="K529" s="349"/>
      <c r="L529" s="349"/>
      <c r="M529" s="349"/>
      <c r="N529" s="349"/>
      <c r="O529" s="349"/>
      <c r="P529" s="349"/>
      <c r="Q529" s="349"/>
      <c r="R529" s="349"/>
      <c r="S529" s="349"/>
      <c r="T529" s="349"/>
      <c r="U529" s="349"/>
      <c r="V529" s="349"/>
      <c r="W529" s="349"/>
      <c r="X529" s="349"/>
      <c r="Y529" s="349"/>
      <c r="Z529" s="349"/>
      <c r="AA529" s="349"/>
    </row>
    <row r="530" spans="1:27" ht="15.75" customHeight="1">
      <c r="A530" s="349"/>
      <c r="B530" s="349"/>
      <c r="C530" s="349"/>
      <c r="D530" s="428"/>
      <c r="E530" s="428"/>
      <c r="F530" s="349"/>
      <c r="G530" s="349"/>
      <c r="H530" s="349"/>
      <c r="I530" s="349"/>
      <c r="J530" s="349"/>
      <c r="K530" s="349"/>
      <c r="L530" s="349"/>
      <c r="M530" s="349"/>
      <c r="N530" s="349"/>
      <c r="O530" s="349"/>
      <c r="P530" s="349"/>
      <c r="Q530" s="349"/>
      <c r="R530" s="349"/>
      <c r="S530" s="349"/>
      <c r="T530" s="349"/>
      <c r="U530" s="349"/>
      <c r="V530" s="349"/>
      <c r="W530" s="349"/>
      <c r="X530" s="349"/>
      <c r="Y530" s="349"/>
      <c r="Z530" s="349"/>
      <c r="AA530" s="349"/>
    </row>
    <row r="531" spans="1:27" ht="15.75" customHeight="1">
      <c r="A531" s="349"/>
      <c r="B531" s="349"/>
      <c r="C531" s="349"/>
      <c r="D531" s="428"/>
      <c r="E531" s="428"/>
      <c r="F531" s="349"/>
      <c r="G531" s="349"/>
      <c r="H531" s="349"/>
      <c r="I531" s="349"/>
      <c r="J531" s="349"/>
      <c r="K531" s="349"/>
      <c r="L531" s="349"/>
      <c r="M531" s="349"/>
      <c r="N531" s="349"/>
      <c r="O531" s="349"/>
      <c r="P531" s="349"/>
      <c r="Q531" s="349"/>
      <c r="R531" s="349"/>
      <c r="S531" s="349"/>
      <c r="T531" s="349"/>
      <c r="U531" s="349"/>
      <c r="V531" s="349"/>
      <c r="W531" s="349"/>
      <c r="X531" s="349"/>
      <c r="Y531" s="349"/>
      <c r="Z531" s="349"/>
      <c r="AA531" s="349"/>
    </row>
    <row r="532" spans="1:27" ht="15.75" customHeight="1">
      <c r="A532" s="349"/>
      <c r="B532" s="349"/>
      <c r="C532" s="349"/>
      <c r="D532" s="428"/>
      <c r="E532" s="428"/>
      <c r="F532" s="349"/>
      <c r="G532" s="349"/>
      <c r="H532" s="349"/>
      <c r="I532" s="349"/>
      <c r="J532" s="349"/>
      <c r="K532" s="349"/>
      <c r="L532" s="349"/>
      <c r="M532" s="349"/>
      <c r="N532" s="349"/>
      <c r="O532" s="349"/>
      <c r="P532" s="349"/>
      <c r="Q532" s="349"/>
      <c r="R532" s="349"/>
      <c r="S532" s="349"/>
      <c r="T532" s="349"/>
      <c r="U532" s="349"/>
      <c r="V532" s="349"/>
      <c r="W532" s="349"/>
      <c r="X532" s="349"/>
      <c r="Y532" s="349"/>
      <c r="Z532" s="349"/>
      <c r="AA532" s="349"/>
    </row>
    <row r="533" spans="1:27" ht="15.75" customHeight="1">
      <c r="A533" s="349"/>
      <c r="B533" s="349"/>
      <c r="C533" s="349"/>
      <c r="D533" s="428"/>
      <c r="E533" s="428"/>
      <c r="F533" s="349"/>
      <c r="G533" s="349"/>
      <c r="H533" s="349"/>
      <c r="I533" s="349"/>
      <c r="J533" s="349"/>
      <c r="K533" s="349"/>
      <c r="L533" s="349"/>
      <c r="M533" s="349"/>
      <c r="N533" s="349"/>
      <c r="O533" s="349"/>
      <c r="P533" s="349"/>
      <c r="Q533" s="349"/>
      <c r="R533" s="349"/>
      <c r="S533" s="349"/>
      <c r="T533" s="349"/>
      <c r="U533" s="349"/>
      <c r="V533" s="349"/>
      <c r="W533" s="349"/>
      <c r="X533" s="349"/>
      <c r="Y533" s="349"/>
      <c r="Z533" s="349"/>
      <c r="AA533" s="349"/>
    </row>
    <row r="534" spans="1:27" ht="15.75" customHeight="1">
      <c r="A534" s="349"/>
      <c r="B534" s="349"/>
      <c r="C534" s="349"/>
      <c r="D534" s="428"/>
      <c r="E534" s="428"/>
      <c r="F534" s="349"/>
      <c r="G534" s="349"/>
      <c r="H534" s="349"/>
      <c r="I534" s="349"/>
      <c r="J534" s="349"/>
      <c r="K534" s="349"/>
      <c r="L534" s="349"/>
      <c r="M534" s="349"/>
      <c r="N534" s="349"/>
      <c r="O534" s="349"/>
      <c r="P534" s="349"/>
      <c r="Q534" s="349"/>
      <c r="R534" s="349"/>
      <c r="S534" s="349"/>
      <c r="T534" s="349"/>
      <c r="U534" s="349"/>
      <c r="V534" s="349"/>
      <c r="W534" s="349"/>
      <c r="X534" s="349"/>
      <c r="Y534" s="349"/>
      <c r="Z534" s="349"/>
      <c r="AA534" s="349"/>
    </row>
    <row r="535" spans="1:27" ht="15.75" customHeight="1">
      <c r="A535" s="349"/>
      <c r="B535" s="349"/>
      <c r="C535" s="349"/>
      <c r="D535" s="428"/>
      <c r="E535" s="428"/>
      <c r="F535" s="349"/>
      <c r="G535" s="349"/>
      <c r="H535" s="349"/>
      <c r="I535" s="349"/>
      <c r="J535" s="349"/>
      <c r="K535" s="349"/>
      <c r="L535" s="349"/>
      <c r="M535" s="349"/>
      <c r="N535" s="349"/>
      <c r="O535" s="349"/>
      <c r="P535" s="349"/>
      <c r="Q535" s="349"/>
      <c r="R535" s="349"/>
      <c r="S535" s="349"/>
      <c r="T535" s="349"/>
      <c r="U535" s="349"/>
      <c r="V535" s="349"/>
      <c r="W535" s="349"/>
      <c r="X535" s="349"/>
      <c r="Y535" s="349"/>
      <c r="Z535" s="349"/>
      <c r="AA535" s="349"/>
    </row>
    <row r="536" spans="1:27" ht="15.75" customHeight="1">
      <c r="A536" s="349"/>
      <c r="B536" s="349"/>
      <c r="C536" s="349"/>
      <c r="D536" s="428"/>
      <c r="E536" s="428"/>
      <c r="F536" s="349"/>
      <c r="G536" s="349"/>
      <c r="H536" s="349"/>
      <c r="I536" s="349"/>
      <c r="J536" s="349"/>
      <c r="K536" s="349"/>
      <c r="L536" s="349"/>
      <c r="M536" s="349"/>
      <c r="N536" s="349"/>
      <c r="O536" s="349"/>
      <c r="P536" s="349"/>
      <c r="Q536" s="349"/>
      <c r="R536" s="349"/>
      <c r="S536" s="349"/>
      <c r="T536" s="349"/>
      <c r="U536" s="349"/>
      <c r="V536" s="349"/>
      <c r="W536" s="349"/>
      <c r="X536" s="349"/>
      <c r="Y536" s="349"/>
      <c r="Z536" s="349"/>
      <c r="AA536" s="349"/>
    </row>
    <row r="537" spans="1:27" ht="15.75" customHeight="1">
      <c r="A537" s="349"/>
      <c r="B537" s="349"/>
      <c r="C537" s="349"/>
      <c r="D537" s="428"/>
      <c r="E537" s="428"/>
      <c r="F537" s="349"/>
      <c r="G537" s="349"/>
      <c r="H537" s="349"/>
      <c r="I537" s="349"/>
      <c r="J537" s="349"/>
      <c r="K537" s="349"/>
      <c r="L537" s="349"/>
      <c r="M537" s="349"/>
      <c r="N537" s="349"/>
      <c r="O537" s="349"/>
      <c r="P537" s="349"/>
      <c r="Q537" s="349"/>
      <c r="R537" s="349"/>
      <c r="S537" s="349"/>
      <c r="T537" s="349"/>
      <c r="U537" s="349"/>
      <c r="V537" s="349"/>
      <c r="W537" s="349"/>
      <c r="X537" s="349"/>
      <c r="Y537" s="349"/>
      <c r="Z537" s="349"/>
      <c r="AA537" s="349"/>
    </row>
    <row r="538" spans="1:27" ht="15.75" customHeight="1">
      <c r="A538" s="349"/>
      <c r="B538" s="349"/>
      <c r="C538" s="349"/>
      <c r="D538" s="428"/>
      <c r="E538" s="428"/>
      <c r="F538" s="349"/>
      <c r="G538" s="349"/>
      <c r="H538" s="349"/>
      <c r="I538" s="349"/>
      <c r="J538" s="349"/>
      <c r="K538" s="349"/>
      <c r="L538" s="349"/>
      <c r="M538" s="349"/>
      <c r="N538" s="349"/>
      <c r="O538" s="349"/>
      <c r="P538" s="349"/>
      <c r="Q538" s="349"/>
      <c r="R538" s="349"/>
      <c r="S538" s="349"/>
      <c r="T538" s="349"/>
      <c r="U538" s="349"/>
      <c r="V538" s="349"/>
      <c r="W538" s="349"/>
      <c r="X538" s="349"/>
      <c r="Y538" s="349"/>
      <c r="Z538" s="349"/>
      <c r="AA538" s="349"/>
    </row>
    <row r="539" spans="1:27" ht="15.75" customHeight="1">
      <c r="A539" s="349"/>
      <c r="B539" s="349"/>
      <c r="C539" s="349"/>
      <c r="D539" s="428"/>
      <c r="E539" s="428"/>
      <c r="F539" s="349"/>
      <c r="G539" s="349"/>
      <c r="H539" s="349"/>
      <c r="I539" s="349"/>
      <c r="J539" s="349"/>
      <c r="K539" s="349"/>
      <c r="L539" s="349"/>
      <c r="M539" s="349"/>
      <c r="N539" s="349"/>
      <c r="O539" s="349"/>
      <c r="P539" s="349"/>
      <c r="Q539" s="349"/>
      <c r="R539" s="349"/>
      <c r="S539" s="349"/>
      <c r="T539" s="349"/>
      <c r="U539" s="349"/>
      <c r="V539" s="349"/>
      <c r="W539" s="349"/>
      <c r="X539" s="349"/>
      <c r="Y539" s="349"/>
      <c r="Z539" s="349"/>
      <c r="AA539" s="349"/>
    </row>
    <row r="540" spans="1:27" ht="15.75" customHeight="1">
      <c r="A540" s="349"/>
      <c r="B540" s="349"/>
      <c r="C540" s="349"/>
      <c r="D540" s="428"/>
      <c r="E540" s="428"/>
      <c r="F540" s="349"/>
      <c r="G540" s="349"/>
      <c r="H540" s="349"/>
      <c r="I540" s="349"/>
      <c r="J540" s="349"/>
      <c r="K540" s="349"/>
      <c r="L540" s="349"/>
      <c r="M540" s="349"/>
      <c r="N540" s="349"/>
      <c r="O540" s="349"/>
      <c r="P540" s="349"/>
      <c r="Q540" s="349"/>
      <c r="R540" s="349"/>
      <c r="S540" s="349"/>
      <c r="T540" s="349"/>
      <c r="U540" s="349"/>
      <c r="V540" s="349"/>
      <c r="W540" s="349"/>
      <c r="X540" s="349"/>
      <c r="Y540" s="349"/>
      <c r="Z540" s="349"/>
      <c r="AA540" s="349"/>
    </row>
    <row r="541" spans="1:27" ht="15.75" customHeight="1">
      <c r="A541" s="349"/>
      <c r="B541" s="349"/>
      <c r="C541" s="349"/>
      <c r="D541" s="428"/>
      <c r="E541" s="428"/>
      <c r="F541" s="349"/>
      <c r="G541" s="349"/>
      <c r="H541" s="349"/>
      <c r="I541" s="349"/>
      <c r="J541" s="349"/>
      <c r="K541" s="349"/>
      <c r="L541" s="349"/>
      <c r="M541" s="349"/>
      <c r="N541" s="349"/>
      <c r="O541" s="349"/>
      <c r="P541" s="349"/>
      <c r="Q541" s="349"/>
      <c r="R541" s="349"/>
      <c r="S541" s="349"/>
      <c r="T541" s="349"/>
      <c r="U541" s="349"/>
      <c r="V541" s="349"/>
      <c r="W541" s="349"/>
      <c r="X541" s="349"/>
      <c r="Y541" s="349"/>
      <c r="Z541" s="349"/>
      <c r="AA541" s="349"/>
    </row>
    <row r="542" spans="1:27" ht="15.75" customHeight="1">
      <c r="A542" s="349"/>
      <c r="B542" s="349"/>
      <c r="C542" s="349"/>
      <c r="D542" s="428"/>
      <c r="E542" s="428"/>
      <c r="F542" s="349"/>
      <c r="G542" s="349"/>
      <c r="H542" s="349"/>
      <c r="I542" s="349"/>
      <c r="J542" s="349"/>
      <c r="K542" s="349"/>
      <c r="L542" s="349"/>
      <c r="M542" s="349"/>
      <c r="N542" s="349"/>
      <c r="O542" s="349"/>
      <c r="P542" s="349"/>
      <c r="Q542" s="349"/>
      <c r="R542" s="349"/>
      <c r="S542" s="349"/>
      <c r="T542" s="349"/>
      <c r="U542" s="349"/>
      <c r="V542" s="349"/>
      <c r="W542" s="349"/>
      <c r="X542" s="349"/>
      <c r="Y542" s="349"/>
      <c r="Z542" s="349"/>
      <c r="AA542" s="349"/>
    </row>
    <row r="543" spans="1:27" ht="15.75" customHeight="1">
      <c r="A543" s="349"/>
      <c r="B543" s="349"/>
      <c r="C543" s="349"/>
      <c r="D543" s="428"/>
      <c r="E543" s="428"/>
      <c r="F543" s="349"/>
      <c r="G543" s="349"/>
      <c r="H543" s="349"/>
      <c r="I543" s="349"/>
      <c r="J543" s="349"/>
      <c r="K543" s="349"/>
      <c r="L543" s="349"/>
      <c r="M543" s="349"/>
      <c r="N543" s="349"/>
      <c r="O543" s="349"/>
      <c r="P543" s="349"/>
      <c r="Q543" s="349"/>
      <c r="R543" s="349"/>
      <c r="S543" s="349"/>
      <c r="T543" s="349"/>
      <c r="U543" s="349"/>
      <c r="V543" s="349"/>
      <c r="W543" s="349"/>
      <c r="X543" s="349"/>
      <c r="Y543" s="349"/>
      <c r="Z543" s="349"/>
      <c r="AA543" s="349"/>
    </row>
    <row r="544" spans="1:27" ht="15.75" customHeight="1">
      <c r="A544" s="349"/>
      <c r="B544" s="349"/>
      <c r="C544" s="349"/>
      <c r="D544" s="428"/>
      <c r="E544" s="428"/>
      <c r="F544" s="349"/>
      <c r="G544" s="349"/>
      <c r="H544" s="349"/>
      <c r="I544" s="349"/>
      <c r="J544" s="349"/>
      <c r="K544" s="349"/>
      <c r="L544" s="349"/>
      <c r="M544" s="349"/>
      <c r="N544" s="349"/>
      <c r="O544" s="349"/>
      <c r="P544" s="349"/>
      <c r="Q544" s="349"/>
      <c r="R544" s="349"/>
      <c r="S544" s="349"/>
      <c r="T544" s="349"/>
      <c r="U544" s="349"/>
      <c r="V544" s="349"/>
      <c r="W544" s="349"/>
      <c r="X544" s="349"/>
      <c r="Y544" s="349"/>
      <c r="Z544" s="349"/>
      <c r="AA544" s="349"/>
    </row>
    <row r="545" spans="1:27" ht="15.75" customHeight="1">
      <c r="A545" s="349"/>
      <c r="B545" s="349"/>
      <c r="C545" s="349"/>
      <c r="D545" s="428"/>
      <c r="E545" s="428"/>
      <c r="F545" s="349"/>
      <c r="G545" s="349"/>
      <c r="H545" s="349"/>
      <c r="I545" s="349"/>
      <c r="J545" s="349"/>
      <c r="K545" s="349"/>
      <c r="L545" s="349"/>
      <c r="M545" s="349"/>
      <c r="N545" s="349"/>
      <c r="O545" s="349"/>
      <c r="P545" s="349"/>
      <c r="Q545" s="349"/>
      <c r="R545" s="349"/>
      <c r="S545" s="349"/>
      <c r="T545" s="349"/>
      <c r="U545" s="349"/>
      <c r="V545" s="349"/>
      <c r="W545" s="349"/>
      <c r="X545" s="349"/>
      <c r="Y545" s="349"/>
      <c r="Z545" s="349"/>
      <c r="AA545" s="349"/>
    </row>
    <row r="546" spans="1:27" ht="15.75" customHeight="1">
      <c r="A546" s="349"/>
      <c r="B546" s="349"/>
      <c r="C546" s="349"/>
      <c r="D546" s="428"/>
      <c r="E546" s="428"/>
      <c r="F546" s="349"/>
      <c r="G546" s="349"/>
      <c r="H546" s="349"/>
      <c r="I546" s="349"/>
      <c r="J546" s="349"/>
      <c r="K546" s="349"/>
      <c r="L546" s="349"/>
      <c r="M546" s="349"/>
      <c r="N546" s="349"/>
      <c r="O546" s="349"/>
      <c r="P546" s="349"/>
      <c r="Q546" s="349"/>
      <c r="R546" s="349"/>
      <c r="S546" s="349"/>
      <c r="T546" s="349"/>
      <c r="U546" s="349"/>
      <c r="V546" s="349"/>
      <c r="W546" s="349"/>
      <c r="X546" s="349"/>
      <c r="Y546" s="349"/>
      <c r="Z546" s="349"/>
      <c r="AA546" s="349"/>
    </row>
    <row r="547" spans="1:27" ht="15.75" customHeight="1">
      <c r="A547" s="349"/>
      <c r="B547" s="349"/>
      <c r="C547" s="349"/>
      <c r="D547" s="428"/>
      <c r="E547" s="428"/>
      <c r="F547" s="349"/>
      <c r="G547" s="349"/>
      <c r="H547" s="349"/>
      <c r="I547" s="349"/>
      <c r="J547" s="349"/>
      <c r="K547" s="349"/>
      <c r="L547" s="349"/>
      <c r="M547" s="349"/>
      <c r="N547" s="349"/>
      <c r="O547" s="349"/>
      <c r="P547" s="349"/>
      <c r="Q547" s="349"/>
      <c r="R547" s="349"/>
      <c r="S547" s="349"/>
      <c r="T547" s="349"/>
      <c r="U547" s="349"/>
      <c r="V547" s="349"/>
      <c r="W547" s="349"/>
      <c r="X547" s="349"/>
      <c r="Y547" s="349"/>
      <c r="Z547" s="349"/>
      <c r="AA547" s="349"/>
    </row>
    <row r="548" spans="1:27" ht="15.75" customHeight="1">
      <c r="A548" s="349"/>
      <c r="B548" s="349"/>
      <c r="C548" s="349"/>
      <c r="D548" s="428"/>
      <c r="E548" s="428"/>
      <c r="F548" s="349"/>
      <c r="G548" s="349"/>
      <c r="H548" s="349"/>
      <c r="I548" s="349"/>
      <c r="J548" s="349"/>
      <c r="K548" s="349"/>
      <c r="L548" s="349"/>
      <c r="M548" s="349"/>
      <c r="N548" s="349"/>
      <c r="O548" s="349"/>
      <c r="P548" s="349"/>
      <c r="Q548" s="349"/>
      <c r="R548" s="349"/>
      <c r="S548" s="349"/>
      <c r="T548" s="349"/>
      <c r="U548" s="349"/>
      <c r="V548" s="349"/>
      <c r="W548" s="349"/>
      <c r="X548" s="349"/>
      <c r="Y548" s="349"/>
      <c r="Z548" s="349"/>
      <c r="AA548" s="349"/>
    </row>
    <row r="549" spans="1:27" ht="15.75" customHeight="1">
      <c r="A549" s="349"/>
      <c r="B549" s="349"/>
      <c r="C549" s="349"/>
      <c r="D549" s="428"/>
      <c r="E549" s="428"/>
      <c r="F549" s="349"/>
      <c r="G549" s="349"/>
      <c r="H549" s="349"/>
      <c r="I549" s="349"/>
      <c r="J549" s="349"/>
      <c r="K549" s="349"/>
      <c r="L549" s="349"/>
      <c r="M549" s="349"/>
      <c r="N549" s="349"/>
      <c r="O549" s="349"/>
      <c r="P549" s="349"/>
      <c r="Q549" s="349"/>
      <c r="R549" s="349"/>
      <c r="S549" s="349"/>
      <c r="T549" s="349"/>
      <c r="U549" s="349"/>
      <c r="V549" s="349"/>
      <c r="W549" s="349"/>
      <c r="X549" s="349"/>
      <c r="Y549" s="349"/>
      <c r="Z549" s="349"/>
      <c r="AA549" s="349"/>
    </row>
    <row r="550" spans="1:27" ht="15.75" customHeight="1">
      <c r="A550" s="349"/>
      <c r="B550" s="349"/>
      <c r="C550" s="349"/>
      <c r="D550" s="428"/>
      <c r="E550" s="428"/>
      <c r="F550" s="349"/>
      <c r="G550" s="349"/>
      <c r="H550" s="349"/>
      <c r="I550" s="349"/>
      <c r="J550" s="349"/>
      <c r="K550" s="349"/>
      <c r="L550" s="349"/>
      <c r="M550" s="349"/>
      <c r="N550" s="349"/>
      <c r="O550" s="349"/>
      <c r="P550" s="349"/>
      <c r="Q550" s="349"/>
      <c r="R550" s="349"/>
      <c r="S550" s="349"/>
      <c r="T550" s="349"/>
      <c r="U550" s="349"/>
      <c r="V550" s="349"/>
      <c r="W550" s="349"/>
      <c r="X550" s="349"/>
      <c r="Y550" s="349"/>
      <c r="Z550" s="349"/>
      <c r="AA550" s="349"/>
    </row>
    <row r="551" spans="1:27" ht="15.75" customHeight="1">
      <c r="A551" s="349"/>
      <c r="B551" s="349"/>
      <c r="C551" s="349"/>
      <c r="D551" s="428"/>
      <c r="E551" s="428"/>
      <c r="F551" s="349"/>
      <c r="G551" s="349"/>
      <c r="H551" s="349"/>
      <c r="I551" s="349"/>
      <c r="J551" s="349"/>
      <c r="K551" s="349"/>
      <c r="L551" s="349"/>
      <c r="M551" s="349"/>
      <c r="N551" s="349"/>
      <c r="O551" s="349"/>
      <c r="P551" s="349"/>
      <c r="Q551" s="349"/>
      <c r="R551" s="349"/>
      <c r="S551" s="349"/>
      <c r="T551" s="349"/>
      <c r="U551" s="349"/>
      <c r="V551" s="349"/>
      <c r="W551" s="349"/>
      <c r="X551" s="349"/>
      <c r="Y551" s="349"/>
      <c r="Z551" s="349"/>
      <c r="AA551" s="349"/>
    </row>
    <row r="552" spans="1:27" ht="15.75" customHeight="1">
      <c r="A552" s="349"/>
      <c r="B552" s="349"/>
      <c r="C552" s="349"/>
      <c r="D552" s="428"/>
      <c r="E552" s="428"/>
      <c r="F552" s="349"/>
      <c r="G552" s="349"/>
      <c r="H552" s="349"/>
      <c r="I552" s="349"/>
      <c r="J552" s="349"/>
      <c r="K552" s="349"/>
      <c r="L552" s="349"/>
      <c r="M552" s="349"/>
      <c r="N552" s="349"/>
      <c r="O552" s="349"/>
      <c r="P552" s="349"/>
      <c r="Q552" s="349"/>
      <c r="R552" s="349"/>
      <c r="S552" s="349"/>
      <c r="T552" s="349"/>
      <c r="U552" s="349"/>
      <c r="V552" s="349"/>
      <c r="W552" s="349"/>
      <c r="X552" s="349"/>
      <c r="Y552" s="349"/>
      <c r="Z552" s="349"/>
      <c r="AA552" s="349"/>
    </row>
    <row r="553" spans="1:27" ht="15.75" customHeight="1">
      <c r="A553" s="349"/>
      <c r="B553" s="349"/>
      <c r="C553" s="349"/>
      <c r="D553" s="428"/>
      <c r="E553" s="428"/>
      <c r="F553" s="349"/>
      <c r="G553" s="349"/>
      <c r="H553" s="349"/>
      <c r="I553" s="349"/>
      <c r="J553" s="349"/>
      <c r="K553" s="349"/>
      <c r="L553" s="349"/>
      <c r="M553" s="349"/>
      <c r="N553" s="349"/>
      <c r="O553" s="349"/>
      <c r="P553" s="349"/>
      <c r="Q553" s="349"/>
      <c r="R553" s="349"/>
      <c r="S553" s="349"/>
      <c r="T553" s="349"/>
      <c r="U553" s="349"/>
      <c r="V553" s="349"/>
      <c r="W553" s="349"/>
      <c r="X553" s="349"/>
      <c r="Y553" s="349"/>
      <c r="Z553" s="349"/>
      <c r="AA553" s="349"/>
    </row>
    <row r="554" spans="1:27" ht="15.75" customHeight="1">
      <c r="A554" s="349"/>
      <c r="B554" s="349"/>
      <c r="C554" s="349"/>
      <c r="D554" s="428"/>
      <c r="E554" s="428"/>
      <c r="F554" s="349"/>
      <c r="G554" s="349"/>
      <c r="H554" s="349"/>
      <c r="I554" s="349"/>
      <c r="J554" s="349"/>
      <c r="K554" s="349"/>
      <c r="L554" s="349"/>
      <c r="M554" s="349"/>
      <c r="N554" s="349"/>
      <c r="O554" s="349"/>
      <c r="P554" s="349"/>
      <c r="Q554" s="349"/>
      <c r="R554" s="349"/>
      <c r="S554" s="349"/>
      <c r="T554" s="349"/>
      <c r="U554" s="349"/>
      <c r="V554" s="349"/>
      <c r="W554" s="349"/>
      <c r="X554" s="349"/>
      <c r="Y554" s="349"/>
      <c r="Z554" s="349"/>
      <c r="AA554" s="349"/>
    </row>
    <row r="555" spans="1:27" ht="15.75" customHeight="1">
      <c r="A555" s="349"/>
      <c r="B555" s="349"/>
      <c r="C555" s="349"/>
      <c r="D555" s="428"/>
      <c r="E555" s="428"/>
      <c r="F555" s="349"/>
      <c r="G555" s="349"/>
      <c r="H555" s="349"/>
      <c r="I555" s="349"/>
      <c r="J555" s="349"/>
      <c r="K555" s="349"/>
      <c r="L555" s="349"/>
      <c r="M555" s="349"/>
      <c r="N555" s="349"/>
      <c r="O555" s="349"/>
      <c r="P555" s="349"/>
      <c r="Q555" s="349"/>
      <c r="R555" s="349"/>
      <c r="S555" s="349"/>
      <c r="T555" s="349"/>
      <c r="U555" s="349"/>
      <c r="V555" s="349"/>
      <c r="W555" s="349"/>
      <c r="X555" s="349"/>
      <c r="Y555" s="349"/>
      <c r="Z555" s="349"/>
      <c r="AA555" s="349"/>
    </row>
    <row r="556" spans="1:27" ht="15.75" customHeight="1">
      <c r="A556" s="349"/>
      <c r="B556" s="349"/>
      <c r="C556" s="349"/>
      <c r="D556" s="428"/>
      <c r="E556" s="428"/>
      <c r="F556" s="349"/>
      <c r="G556" s="349"/>
      <c r="H556" s="349"/>
      <c r="I556" s="349"/>
      <c r="J556" s="349"/>
      <c r="K556" s="349"/>
      <c r="L556" s="349"/>
      <c r="M556" s="349"/>
      <c r="N556" s="349"/>
      <c r="O556" s="349"/>
      <c r="P556" s="349"/>
      <c r="Q556" s="349"/>
      <c r="R556" s="349"/>
      <c r="S556" s="349"/>
      <c r="T556" s="349"/>
      <c r="U556" s="349"/>
      <c r="V556" s="349"/>
      <c r="W556" s="349"/>
      <c r="X556" s="349"/>
      <c r="Y556" s="349"/>
      <c r="Z556" s="349"/>
      <c r="AA556" s="349"/>
    </row>
    <row r="557" spans="1:27" ht="15.75" customHeight="1">
      <c r="A557" s="349"/>
      <c r="B557" s="349"/>
      <c r="C557" s="349"/>
      <c r="D557" s="428"/>
      <c r="E557" s="428"/>
      <c r="F557" s="349"/>
      <c r="G557" s="349"/>
      <c r="H557" s="349"/>
      <c r="I557" s="349"/>
      <c r="J557" s="349"/>
      <c r="K557" s="349"/>
      <c r="L557" s="349"/>
      <c r="M557" s="349"/>
      <c r="N557" s="349"/>
      <c r="O557" s="349"/>
      <c r="P557" s="349"/>
      <c r="Q557" s="349"/>
      <c r="R557" s="349"/>
      <c r="S557" s="349"/>
      <c r="T557" s="349"/>
      <c r="U557" s="349"/>
      <c r="V557" s="349"/>
      <c r="W557" s="349"/>
      <c r="X557" s="349"/>
      <c r="Y557" s="349"/>
      <c r="Z557" s="349"/>
      <c r="AA557" s="349"/>
    </row>
    <row r="558" spans="1:27" ht="15.75" customHeight="1">
      <c r="A558" s="349"/>
      <c r="B558" s="349"/>
      <c r="C558" s="349"/>
      <c r="D558" s="428"/>
      <c r="E558" s="428"/>
      <c r="F558" s="349"/>
      <c r="G558" s="349"/>
      <c r="H558" s="349"/>
      <c r="I558" s="349"/>
      <c r="J558" s="349"/>
      <c r="K558" s="349"/>
      <c r="L558" s="349"/>
      <c r="M558" s="349"/>
      <c r="N558" s="349"/>
      <c r="O558" s="349"/>
      <c r="P558" s="349"/>
      <c r="Q558" s="349"/>
      <c r="R558" s="349"/>
      <c r="S558" s="349"/>
      <c r="T558" s="349"/>
      <c r="U558" s="349"/>
      <c r="V558" s="349"/>
      <c r="W558" s="349"/>
      <c r="X558" s="349"/>
      <c r="Y558" s="349"/>
      <c r="Z558" s="349"/>
      <c r="AA558" s="349"/>
    </row>
    <row r="559" spans="1:27" ht="15.75" customHeight="1">
      <c r="A559" s="349"/>
      <c r="B559" s="349"/>
      <c r="C559" s="349"/>
      <c r="D559" s="428"/>
      <c r="E559" s="428"/>
      <c r="F559" s="349"/>
      <c r="G559" s="349"/>
      <c r="H559" s="349"/>
      <c r="I559" s="349"/>
      <c r="J559" s="349"/>
      <c r="K559" s="349"/>
      <c r="L559" s="349"/>
      <c r="M559" s="349"/>
      <c r="N559" s="349"/>
      <c r="O559" s="349"/>
      <c r="P559" s="349"/>
      <c r="Q559" s="349"/>
      <c r="R559" s="349"/>
      <c r="S559" s="349"/>
      <c r="T559" s="349"/>
      <c r="U559" s="349"/>
      <c r="V559" s="349"/>
      <c r="W559" s="349"/>
      <c r="X559" s="349"/>
      <c r="Y559" s="349"/>
      <c r="Z559" s="349"/>
      <c r="AA559" s="349"/>
    </row>
    <row r="560" spans="1:27" ht="15.75" customHeight="1">
      <c r="A560" s="349"/>
      <c r="B560" s="349"/>
      <c r="C560" s="349"/>
      <c r="D560" s="428"/>
      <c r="E560" s="428"/>
      <c r="F560" s="349"/>
      <c r="G560" s="349"/>
      <c r="H560" s="349"/>
      <c r="I560" s="349"/>
      <c r="J560" s="349"/>
      <c r="K560" s="349"/>
      <c r="L560" s="349"/>
      <c r="M560" s="349"/>
      <c r="N560" s="349"/>
      <c r="O560" s="349"/>
      <c r="P560" s="349"/>
      <c r="Q560" s="349"/>
      <c r="R560" s="349"/>
      <c r="S560" s="349"/>
      <c r="T560" s="349"/>
      <c r="U560" s="349"/>
      <c r="V560" s="349"/>
      <c r="W560" s="349"/>
      <c r="X560" s="349"/>
      <c r="Y560" s="349"/>
      <c r="Z560" s="349"/>
      <c r="AA560" s="349"/>
    </row>
    <row r="561" spans="1:27" ht="15.75" customHeight="1">
      <c r="A561" s="349"/>
      <c r="B561" s="349"/>
      <c r="C561" s="349"/>
      <c r="D561" s="428"/>
      <c r="E561" s="428"/>
      <c r="F561" s="349"/>
      <c r="G561" s="349"/>
      <c r="H561" s="349"/>
      <c r="I561" s="349"/>
      <c r="J561" s="349"/>
      <c r="K561" s="349"/>
      <c r="L561" s="349"/>
      <c r="M561" s="349"/>
      <c r="N561" s="349"/>
      <c r="O561" s="349"/>
      <c r="P561" s="349"/>
      <c r="Q561" s="349"/>
      <c r="R561" s="349"/>
      <c r="S561" s="349"/>
      <c r="T561" s="349"/>
      <c r="U561" s="349"/>
      <c r="V561" s="349"/>
      <c r="W561" s="349"/>
      <c r="X561" s="349"/>
      <c r="Y561" s="349"/>
      <c r="Z561" s="349"/>
      <c r="AA561" s="349"/>
    </row>
    <row r="562" spans="1:27" ht="15.75" customHeight="1">
      <c r="A562" s="349"/>
      <c r="B562" s="349"/>
      <c r="C562" s="349"/>
      <c r="D562" s="428"/>
      <c r="E562" s="428"/>
      <c r="F562" s="349"/>
      <c r="G562" s="349"/>
      <c r="H562" s="349"/>
      <c r="I562" s="349"/>
      <c r="J562" s="349"/>
      <c r="K562" s="349"/>
      <c r="L562" s="349"/>
      <c r="M562" s="349"/>
      <c r="N562" s="349"/>
      <c r="O562" s="349"/>
      <c r="P562" s="349"/>
      <c r="Q562" s="349"/>
      <c r="R562" s="349"/>
      <c r="S562" s="349"/>
      <c r="T562" s="349"/>
      <c r="U562" s="349"/>
      <c r="V562" s="349"/>
      <c r="W562" s="349"/>
      <c r="X562" s="349"/>
      <c r="Y562" s="349"/>
      <c r="Z562" s="349"/>
      <c r="AA562" s="349"/>
    </row>
    <row r="563" spans="1:27" ht="15.75" customHeight="1">
      <c r="A563" s="349"/>
      <c r="B563" s="349"/>
      <c r="C563" s="349"/>
      <c r="D563" s="428"/>
      <c r="E563" s="428"/>
      <c r="F563" s="349"/>
      <c r="G563" s="349"/>
      <c r="H563" s="349"/>
      <c r="I563" s="349"/>
      <c r="J563" s="349"/>
      <c r="K563" s="349"/>
      <c r="L563" s="349"/>
      <c r="M563" s="349"/>
      <c r="N563" s="349"/>
      <c r="O563" s="349"/>
      <c r="P563" s="349"/>
      <c r="Q563" s="349"/>
      <c r="R563" s="349"/>
      <c r="S563" s="349"/>
      <c r="T563" s="349"/>
      <c r="U563" s="349"/>
      <c r="V563" s="349"/>
      <c r="W563" s="349"/>
      <c r="X563" s="349"/>
      <c r="Y563" s="349"/>
      <c r="Z563" s="349"/>
      <c r="AA563" s="349"/>
    </row>
    <row r="564" spans="1:27" ht="15.75" customHeight="1">
      <c r="A564" s="349"/>
      <c r="B564" s="349"/>
      <c r="C564" s="349"/>
      <c r="D564" s="428"/>
      <c r="E564" s="428"/>
      <c r="F564" s="349"/>
      <c r="G564" s="349"/>
      <c r="H564" s="349"/>
      <c r="I564" s="349"/>
      <c r="J564" s="349"/>
      <c r="K564" s="349"/>
      <c r="L564" s="349"/>
      <c r="M564" s="349"/>
      <c r="N564" s="349"/>
      <c r="O564" s="349"/>
      <c r="P564" s="349"/>
      <c r="Q564" s="349"/>
      <c r="R564" s="349"/>
      <c r="S564" s="349"/>
      <c r="T564" s="349"/>
      <c r="U564" s="349"/>
      <c r="V564" s="349"/>
      <c r="W564" s="349"/>
      <c r="X564" s="349"/>
      <c r="Y564" s="349"/>
      <c r="Z564" s="349"/>
      <c r="AA564" s="349"/>
    </row>
    <row r="565" spans="1:27" ht="15.75" customHeight="1">
      <c r="A565" s="349"/>
      <c r="B565" s="349"/>
      <c r="C565" s="349"/>
      <c r="D565" s="428"/>
      <c r="E565" s="428"/>
      <c r="F565" s="349"/>
      <c r="G565" s="349"/>
      <c r="H565" s="349"/>
      <c r="I565" s="349"/>
      <c r="J565" s="349"/>
      <c r="K565" s="349"/>
      <c r="L565" s="349"/>
      <c r="M565" s="349"/>
      <c r="N565" s="349"/>
      <c r="O565" s="349"/>
      <c r="P565" s="349"/>
      <c r="Q565" s="349"/>
      <c r="R565" s="349"/>
      <c r="S565" s="349"/>
      <c r="T565" s="349"/>
      <c r="U565" s="349"/>
      <c r="V565" s="349"/>
      <c r="W565" s="349"/>
      <c r="X565" s="349"/>
      <c r="Y565" s="349"/>
      <c r="Z565" s="349"/>
      <c r="AA565" s="349"/>
    </row>
    <row r="566" spans="1:27" ht="15.75" customHeight="1">
      <c r="A566" s="349"/>
      <c r="B566" s="349"/>
      <c r="C566" s="349"/>
      <c r="D566" s="428"/>
      <c r="E566" s="428"/>
      <c r="F566" s="349"/>
      <c r="G566" s="349"/>
      <c r="H566" s="349"/>
      <c r="I566" s="349"/>
      <c r="J566" s="349"/>
      <c r="K566" s="349"/>
      <c r="L566" s="349"/>
      <c r="M566" s="349"/>
      <c r="N566" s="349"/>
      <c r="O566" s="349"/>
      <c r="P566" s="349"/>
      <c r="Q566" s="349"/>
      <c r="R566" s="349"/>
      <c r="S566" s="349"/>
      <c r="T566" s="349"/>
      <c r="U566" s="349"/>
      <c r="V566" s="349"/>
      <c r="W566" s="349"/>
      <c r="X566" s="349"/>
      <c r="Y566" s="349"/>
      <c r="Z566" s="349"/>
      <c r="AA566" s="349"/>
    </row>
    <row r="567" spans="1:27" ht="15.75" customHeight="1">
      <c r="A567" s="349"/>
      <c r="B567" s="349"/>
      <c r="C567" s="349"/>
      <c r="D567" s="428"/>
      <c r="E567" s="428"/>
      <c r="F567" s="349"/>
      <c r="G567" s="349"/>
      <c r="H567" s="349"/>
      <c r="I567" s="349"/>
      <c r="J567" s="349"/>
      <c r="K567" s="349"/>
      <c r="L567" s="349"/>
      <c r="M567" s="349"/>
      <c r="N567" s="349"/>
      <c r="O567" s="349"/>
      <c r="P567" s="349"/>
      <c r="Q567" s="349"/>
      <c r="R567" s="349"/>
      <c r="S567" s="349"/>
      <c r="T567" s="349"/>
      <c r="U567" s="349"/>
      <c r="V567" s="349"/>
      <c r="W567" s="349"/>
      <c r="X567" s="349"/>
      <c r="Y567" s="349"/>
      <c r="Z567" s="349"/>
      <c r="AA567" s="349"/>
    </row>
    <row r="568" spans="1:27" ht="15.75" customHeight="1">
      <c r="A568" s="349"/>
      <c r="B568" s="349"/>
      <c r="C568" s="349"/>
      <c r="D568" s="428"/>
      <c r="E568" s="428"/>
      <c r="F568" s="349"/>
      <c r="G568" s="349"/>
      <c r="H568" s="349"/>
      <c r="I568" s="349"/>
      <c r="J568" s="349"/>
      <c r="K568" s="349"/>
      <c r="L568" s="349"/>
      <c r="M568" s="349"/>
      <c r="N568" s="349"/>
      <c r="O568" s="349"/>
      <c r="P568" s="349"/>
      <c r="Q568" s="349"/>
      <c r="R568" s="349"/>
      <c r="S568" s="349"/>
      <c r="T568" s="349"/>
      <c r="U568" s="349"/>
      <c r="V568" s="349"/>
      <c r="W568" s="349"/>
      <c r="X568" s="349"/>
      <c r="Y568" s="349"/>
      <c r="Z568" s="349"/>
      <c r="AA568" s="349"/>
    </row>
    <row r="569" spans="1:27" ht="15.75" customHeight="1">
      <c r="A569" s="349"/>
      <c r="B569" s="349"/>
      <c r="C569" s="349"/>
      <c r="D569" s="428"/>
      <c r="E569" s="428"/>
      <c r="F569" s="349"/>
      <c r="G569" s="349"/>
      <c r="H569" s="349"/>
      <c r="I569" s="349"/>
      <c r="J569" s="349"/>
      <c r="K569" s="349"/>
      <c r="L569" s="349"/>
      <c r="M569" s="349"/>
      <c r="N569" s="349"/>
      <c r="O569" s="349"/>
      <c r="P569" s="349"/>
      <c r="Q569" s="349"/>
      <c r="R569" s="349"/>
      <c r="S569" s="349"/>
      <c r="T569" s="349"/>
      <c r="U569" s="349"/>
      <c r="V569" s="349"/>
      <c r="W569" s="349"/>
      <c r="X569" s="349"/>
      <c r="Y569" s="349"/>
      <c r="Z569" s="349"/>
      <c r="AA569" s="349"/>
    </row>
    <row r="570" spans="1:27" ht="15.75" customHeight="1">
      <c r="A570" s="349"/>
      <c r="B570" s="349"/>
      <c r="C570" s="349"/>
      <c r="D570" s="428"/>
      <c r="E570" s="428"/>
      <c r="F570" s="349"/>
      <c r="G570" s="349"/>
      <c r="H570" s="349"/>
      <c r="I570" s="349"/>
      <c r="J570" s="349"/>
      <c r="K570" s="349"/>
      <c r="L570" s="349"/>
      <c r="M570" s="349"/>
      <c r="N570" s="349"/>
      <c r="O570" s="349"/>
      <c r="P570" s="349"/>
      <c r="Q570" s="349"/>
      <c r="R570" s="349"/>
      <c r="S570" s="349"/>
      <c r="T570" s="349"/>
      <c r="U570" s="349"/>
      <c r="V570" s="349"/>
      <c r="W570" s="349"/>
      <c r="X570" s="349"/>
      <c r="Y570" s="349"/>
      <c r="Z570" s="349"/>
      <c r="AA570" s="349"/>
    </row>
    <row r="571" spans="1:27" ht="15.75" customHeight="1">
      <c r="A571" s="349"/>
      <c r="B571" s="349"/>
      <c r="C571" s="349"/>
      <c r="D571" s="428"/>
      <c r="E571" s="428"/>
      <c r="F571" s="349"/>
      <c r="G571" s="349"/>
      <c r="H571" s="349"/>
      <c r="I571" s="349"/>
      <c r="J571" s="349"/>
      <c r="K571" s="349"/>
      <c r="L571" s="349"/>
      <c r="M571" s="349"/>
      <c r="N571" s="349"/>
      <c r="O571" s="349"/>
      <c r="P571" s="349"/>
      <c r="Q571" s="349"/>
      <c r="R571" s="349"/>
      <c r="S571" s="349"/>
      <c r="T571" s="349"/>
      <c r="U571" s="349"/>
      <c r="V571" s="349"/>
      <c r="W571" s="349"/>
      <c r="X571" s="349"/>
      <c r="Y571" s="349"/>
      <c r="Z571" s="349"/>
      <c r="AA571" s="349"/>
    </row>
    <row r="572" spans="1:27" ht="15.75" customHeight="1">
      <c r="A572" s="349"/>
      <c r="B572" s="349"/>
      <c r="C572" s="349"/>
      <c r="D572" s="428"/>
      <c r="E572" s="428"/>
      <c r="F572" s="349"/>
      <c r="G572" s="349"/>
      <c r="H572" s="349"/>
      <c r="I572" s="349"/>
      <c r="J572" s="349"/>
      <c r="K572" s="349"/>
      <c r="L572" s="349"/>
      <c r="M572" s="349"/>
      <c r="N572" s="349"/>
      <c r="O572" s="349"/>
      <c r="P572" s="349"/>
      <c r="Q572" s="349"/>
      <c r="R572" s="349"/>
      <c r="S572" s="349"/>
      <c r="T572" s="349"/>
      <c r="U572" s="349"/>
      <c r="V572" s="349"/>
      <c r="W572" s="349"/>
      <c r="X572" s="349"/>
      <c r="Y572" s="349"/>
      <c r="Z572" s="349"/>
      <c r="AA572" s="349"/>
    </row>
    <row r="573" spans="1:27" ht="15.75" customHeight="1">
      <c r="A573" s="349"/>
      <c r="B573" s="349"/>
      <c r="C573" s="349"/>
      <c r="D573" s="428"/>
      <c r="E573" s="428"/>
      <c r="F573" s="349"/>
      <c r="G573" s="349"/>
      <c r="H573" s="349"/>
      <c r="I573" s="349"/>
      <c r="J573" s="349"/>
      <c r="K573" s="349"/>
      <c r="L573" s="349"/>
      <c r="M573" s="349"/>
      <c r="N573" s="349"/>
      <c r="O573" s="349"/>
      <c r="P573" s="349"/>
      <c r="Q573" s="349"/>
      <c r="R573" s="349"/>
      <c r="S573" s="349"/>
      <c r="T573" s="349"/>
      <c r="U573" s="349"/>
      <c r="V573" s="349"/>
      <c r="W573" s="349"/>
      <c r="X573" s="349"/>
      <c r="Y573" s="349"/>
      <c r="Z573" s="349"/>
      <c r="AA573" s="349"/>
    </row>
    <row r="574" spans="1:27" ht="15.75" customHeight="1">
      <c r="A574" s="349"/>
      <c r="B574" s="349"/>
      <c r="C574" s="349"/>
      <c r="D574" s="428"/>
      <c r="E574" s="428"/>
      <c r="F574" s="349"/>
      <c r="G574" s="349"/>
      <c r="H574" s="349"/>
      <c r="I574" s="349"/>
      <c r="J574" s="349"/>
      <c r="K574" s="349"/>
      <c r="L574" s="349"/>
      <c r="M574" s="349"/>
      <c r="N574" s="349"/>
      <c r="O574" s="349"/>
      <c r="P574" s="349"/>
      <c r="Q574" s="349"/>
      <c r="R574" s="349"/>
      <c r="S574" s="349"/>
      <c r="T574" s="349"/>
      <c r="U574" s="349"/>
      <c r="V574" s="349"/>
      <c r="W574" s="349"/>
      <c r="X574" s="349"/>
      <c r="Y574" s="349"/>
      <c r="Z574" s="349"/>
      <c r="AA574" s="349"/>
    </row>
    <row r="575" spans="1:27" ht="15.75" customHeight="1">
      <c r="A575" s="349"/>
      <c r="B575" s="349"/>
      <c r="C575" s="349"/>
      <c r="D575" s="428"/>
      <c r="E575" s="428"/>
      <c r="F575" s="349"/>
      <c r="G575" s="349"/>
      <c r="H575" s="349"/>
      <c r="I575" s="349"/>
      <c r="J575" s="349"/>
      <c r="K575" s="349"/>
      <c r="L575" s="349"/>
      <c r="M575" s="349"/>
      <c r="N575" s="349"/>
      <c r="O575" s="349"/>
      <c r="P575" s="349"/>
      <c r="Q575" s="349"/>
      <c r="R575" s="349"/>
      <c r="S575" s="349"/>
      <c r="T575" s="349"/>
      <c r="U575" s="349"/>
      <c r="V575" s="349"/>
      <c r="W575" s="349"/>
      <c r="X575" s="349"/>
      <c r="Y575" s="349"/>
      <c r="Z575" s="349"/>
      <c r="AA575" s="349"/>
    </row>
    <row r="576" spans="1:27" ht="15.75" customHeight="1">
      <c r="A576" s="349"/>
      <c r="B576" s="349"/>
      <c r="C576" s="349"/>
      <c r="D576" s="428"/>
      <c r="E576" s="428"/>
      <c r="F576" s="349"/>
      <c r="G576" s="349"/>
      <c r="H576" s="349"/>
      <c r="I576" s="349"/>
      <c r="J576" s="349"/>
      <c r="K576" s="349"/>
      <c r="L576" s="349"/>
      <c r="M576" s="349"/>
      <c r="N576" s="349"/>
      <c r="O576" s="349"/>
      <c r="P576" s="349"/>
      <c r="Q576" s="349"/>
      <c r="R576" s="349"/>
      <c r="S576" s="349"/>
      <c r="T576" s="349"/>
      <c r="U576" s="349"/>
      <c r="V576" s="349"/>
      <c r="W576" s="349"/>
      <c r="X576" s="349"/>
      <c r="Y576" s="349"/>
      <c r="Z576" s="349"/>
      <c r="AA576" s="349"/>
    </row>
    <row r="577" spans="1:27" ht="15.75" customHeight="1">
      <c r="A577" s="349"/>
      <c r="B577" s="349"/>
      <c r="C577" s="349"/>
      <c r="D577" s="428"/>
      <c r="E577" s="428"/>
      <c r="F577" s="349"/>
      <c r="G577" s="349"/>
      <c r="H577" s="349"/>
      <c r="I577" s="349"/>
      <c r="J577" s="349"/>
      <c r="K577" s="349"/>
      <c r="L577" s="349"/>
      <c r="M577" s="349"/>
      <c r="N577" s="349"/>
      <c r="O577" s="349"/>
      <c r="P577" s="349"/>
      <c r="Q577" s="349"/>
      <c r="R577" s="349"/>
      <c r="S577" s="349"/>
      <c r="T577" s="349"/>
      <c r="U577" s="349"/>
      <c r="V577" s="349"/>
      <c r="W577" s="349"/>
      <c r="X577" s="349"/>
      <c r="Y577" s="349"/>
      <c r="Z577" s="349"/>
      <c r="AA577" s="349"/>
    </row>
    <row r="578" spans="1:27" ht="15.75" customHeight="1">
      <c r="A578" s="349"/>
      <c r="B578" s="349"/>
      <c r="C578" s="349"/>
      <c r="D578" s="428"/>
      <c r="E578" s="428"/>
      <c r="F578" s="349"/>
      <c r="G578" s="349"/>
      <c r="H578" s="349"/>
      <c r="I578" s="349"/>
      <c r="J578" s="349"/>
      <c r="K578" s="349"/>
      <c r="L578" s="349"/>
      <c r="M578" s="349"/>
      <c r="N578" s="349"/>
      <c r="O578" s="349"/>
      <c r="P578" s="349"/>
      <c r="Q578" s="349"/>
      <c r="R578" s="349"/>
      <c r="S578" s="349"/>
      <c r="T578" s="349"/>
      <c r="U578" s="349"/>
      <c r="V578" s="349"/>
      <c r="W578" s="349"/>
      <c r="X578" s="349"/>
      <c r="Y578" s="349"/>
      <c r="Z578" s="349"/>
      <c r="AA578" s="349"/>
    </row>
    <row r="579" spans="1:27" ht="15.75" customHeight="1">
      <c r="A579" s="349"/>
      <c r="B579" s="349"/>
      <c r="C579" s="349"/>
      <c r="D579" s="428"/>
      <c r="E579" s="428"/>
      <c r="F579" s="349"/>
      <c r="G579" s="349"/>
      <c r="H579" s="349"/>
      <c r="I579" s="349"/>
      <c r="J579" s="349"/>
      <c r="K579" s="349"/>
      <c r="L579" s="349"/>
      <c r="M579" s="349"/>
      <c r="N579" s="349"/>
      <c r="O579" s="349"/>
      <c r="P579" s="349"/>
      <c r="Q579" s="349"/>
      <c r="R579" s="349"/>
      <c r="S579" s="349"/>
      <c r="T579" s="349"/>
      <c r="U579" s="349"/>
      <c r="V579" s="349"/>
      <c r="W579" s="349"/>
      <c r="X579" s="349"/>
      <c r="Y579" s="349"/>
      <c r="Z579" s="349"/>
      <c r="AA579" s="349"/>
    </row>
    <row r="580" spans="1:27" ht="15.75" customHeight="1">
      <c r="A580" s="349"/>
      <c r="B580" s="349"/>
      <c r="C580" s="349"/>
      <c r="D580" s="428"/>
      <c r="E580" s="428"/>
      <c r="F580" s="349"/>
      <c r="G580" s="349"/>
      <c r="H580" s="349"/>
      <c r="I580" s="349"/>
      <c r="J580" s="349"/>
      <c r="K580" s="349"/>
      <c r="L580" s="349"/>
      <c r="M580" s="349"/>
      <c r="N580" s="349"/>
      <c r="O580" s="349"/>
      <c r="P580" s="349"/>
      <c r="Q580" s="349"/>
      <c r="R580" s="349"/>
      <c r="S580" s="349"/>
      <c r="T580" s="349"/>
      <c r="U580" s="349"/>
      <c r="V580" s="349"/>
      <c r="W580" s="349"/>
      <c r="X580" s="349"/>
      <c r="Y580" s="349"/>
      <c r="Z580" s="349"/>
      <c r="AA580" s="349"/>
    </row>
    <row r="581" spans="1:27" ht="15.75" customHeight="1">
      <c r="A581" s="349"/>
      <c r="B581" s="349"/>
      <c r="C581" s="349"/>
      <c r="D581" s="428"/>
      <c r="E581" s="428"/>
      <c r="F581" s="349"/>
      <c r="G581" s="349"/>
      <c r="H581" s="349"/>
      <c r="I581" s="349"/>
      <c r="J581" s="349"/>
      <c r="K581" s="349"/>
      <c r="L581" s="349"/>
      <c r="M581" s="349"/>
      <c r="N581" s="349"/>
      <c r="O581" s="349"/>
      <c r="P581" s="349"/>
      <c r="Q581" s="349"/>
      <c r="R581" s="349"/>
      <c r="S581" s="349"/>
      <c r="T581" s="349"/>
      <c r="U581" s="349"/>
      <c r="V581" s="349"/>
      <c r="W581" s="349"/>
      <c r="X581" s="349"/>
      <c r="Y581" s="349"/>
      <c r="Z581" s="349"/>
      <c r="AA581" s="349"/>
    </row>
    <row r="582" spans="1:27" ht="15.75" customHeight="1">
      <c r="A582" s="349"/>
      <c r="B582" s="349"/>
      <c r="C582" s="349"/>
      <c r="D582" s="428"/>
      <c r="E582" s="428"/>
      <c r="F582" s="349"/>
      <c r="G582" s="349"/>
      <c r="H582" s="349"/>
      <c r="I582" s="349"/>
      <c r="J582" s="349"/>
      <c r="K582" s="349"/>
      <c r="L582" s="349"/>
      <c r="M582" s="349"/>
      <c r="N582" s="349"/>
      <c r="O582" s="349"/>
      <c r="P582" s="349"/>
      <c r="Q582" s="349"/>
      <c r="R582" s="349"/>
      <c r="S582" s="349"/>
      <c r="T582" s="349"/>
      <c r="U582" s="349"/>
      <c r="V582" s="349"/>
      <c r="W582" s="349"/>
      <c r="X582" s="349"/>
      <c r="Y582" s="349"/>
      <c r="Z582" s="349"/>
      <c r="AA582" s="349"/>
    </row>
    <row r="583" spans="1:27" ht="15.75" customHeight="1">
      <c r="A583" s="349"/>
      <c r="B583" s="349"/>
      <c r="C583" s="349"/>
      <c r="D583" s="428"/>
      <c r="E583" s="428"/>
      <c r="F583" s="349"/>
      <c r="G583" s="349"/>
      <c r="H583" s="349"/>
      <c r="I583" s="349"/>
      <c r="J583" s="349"/>
      <c r="K583" s="349"/>
      <c r="L583" s="349"/>
      <c r="M583" s="349"/>
      <c r="N583" s="349"/>
      <c r="O583" s="349"/>
      <c r="P583" s="349"/>
      <c r="Q583" s="349"/>
      <c r="R583" s="349"/>
      <c r="S583" s="349"/>
      <c r="T583" s="349"/>
      <c r="U583" s="349"/>
      <c r="V583" s="349"/>
      <c r="W583" s="349"/>
      <c r="X583" s="349"/>
      <c r="Y583" s="349"/>
      <c r="Z583" s="349"/>
      <c r="AA583" s="349"/>
    </row>
    <row r="584" spans="1:27" ht="15.75" customHeight="1">
      <c r="A584" s="349"/>
      <c r="B584" s="349"/>
      <c r="C584" s="349"/>
      <c r="D584" s="428"/>
      <c r="E584" s="428"/>
      <c r="F584" s="349"/>
      <c r="G584" s="349"/>
      <c r="H584" s="349"/>
      <c r="I584" s="349"/>
      <c r="J584" s="349"/>
      <c r="K584" s="349"/>
      <c r="L584" s="349"/>
      <c r="M584" s="349"/>
      <c r="N584" s="349"/>
      <c r="O584" s="349"/>
      <c r="P584" s="349"/>
      <c r="Q584" s="349"/>
      <c r="R584" s="349"/>
      <c r="S584" s="349"/>
      <c r="T584" s="349"/>
      <c r="U584" s="349"/>
      <c r="V584" s="349"/>
      <c r="W584" s="349"/>
      <c r="X584" s="349"/>
      <c r="Y584" s="349"/>
      <c r="Z584" s="349"/>
      <c r="AA584" s="349"/>
    </row>
    <row r="585" spans="1:27" ht="15.75" customHeight="1">
      <c r="A585" s="349"/>
      <c r="B585" s="349"/>
      <c r="C585" s="349"/>
      <c r="D585" s="428"/>
      <c r="E585" s="428"/>
      <c r="F585" s="349"/>
      <c r="G585" s="349"/>
      <c r="H585" s="349"/>
      <c r="I585" s="349"/>
      <c r="J585" s="349"/>
      <c r="K585" s="349"/>
      <c r="L585" s="349"/>
      <c r="M585" s="349"/>
      <c r="N585" s="349"/>
      <c r="O585" s="349"/>
      <c r="P585" s="349"/>
      <c r="Q585" s="349"/>
      <c r="R585" s="349"/>
      <c r="S585" s="349"/>
      <c r="T585" s="349"/>
      <c r="U585" s="349"/>
      <c r="V585" s="349"/>
      <c r="W585" s="349"/>
      <c r="X585" s="349"/>
      <c r="Y585" s="349"/>
      <c r="Z585" s="349"/>
      <c r="AA585" s="349"/>
    </row>
    <row r="586" spans="1:27" ht="15.75" customHeight="1">
      <c r="A586" s="349"/>
      <c r="B586" s="349"/>
      <c r="C586" s="349"/>
      <c r="D586" s="428"/>
      <c r="E586" s="428"/>
      <c r="F586" s="349"/>
      <c r="G586" s="349"/>
      <c r="H586" s="349"/>
      <c r="I586" s="349"/>
      <c r="J586" s="349"/>
      <c r="K586" s="349"/>
      <c r="L586" s="349"/>
      <c r="M586" s="349"/>
      <c r="N586" s="349"/>
      <c r="O586" s="349"/>
      <c r="P586" s="349"/>
      <c r="Q586" s="349"/>
      <c r="R586" s="349"/>
      <c r="S586" s="349"/>
      <c r="T586" s="349"/>
      <c r="U586" s="349"/>
      <c r="V586" s="349"/>
      <c r="W586" s="349"/>
      <c r="X586" s="349"/>
      <c r="Y586" s="349"/>
      <c r="Z586" s="349"/>
      <c r="AA586" s="349"/>
    </row>
    <row r="587" spans="1:27" ht="15.75" customHeight="1">
      <c r="A587" s="349"/>
      <c r="B587" s="349"/>
      <c r="C587" s="349"/>
      <c r="D587" s="428"/>
      <c r="E587" s="428"/>
      <c r="F587" s="349"/>
      <c r="G587" s="349"/>
      <c r="H587" s="349"/>
      <c r="I587" s="349"/>
      <c r="J587" s="349"/>
      <c r="K587" s="349"/>
      <c r="L587" s="349"/>
      <c r="M587" s="349"/>
      <c r="N587" s="349"/>
      <c r="O587" s="349"/>
      <c r="P587" s="349"/>
      <c r="Q587" s="349"/>
      <c r="R587" s="349"/>
      <c r="S587" s="349"/>
      <c r="T587" s="349"/>
      <c r="U587" s="349"/>
      <c r="V587" s="349"/>
      <c r="W587" s="349"/>
      <c r="X587" s="349"/>
      <c r="Y587" s="349"/>
      <c r="Z587" s="349"/>
      <c r="AA587" s="349"/>
    </row>
    <row r="588" spans="1:27" ht="15.75" customHeight="1">
      <c r="A588" s="349"/>
      <c r="B588" s="349"/>
      <c r="C588" s="349"/>
      <c r="D588" s="428"/>
      <c r="E588" s="428"/>
      <c r="F588" s="349"/>
      <c r="G588" s="349"/>
      <c r="H588" s="349"/>
      <c r="I588" s="349"/>
      <c r="J588" s="349"/>
      <c r="K588" s="349"/>
      <c r="L588" s="349"/>
      <c r="M588" s="349"/>
      <c r="N588" s="349"/>
      <c r="O588" s="349"/>
      <c r="P588" s="349"/>
      <c r="Q588" s="349"/>
      <c r="R588" s="349"/>
      <c r="S588" s="349"/>
      <c r="T588" s="349"/>
      <c r="U588" s="349"/>
      <c r="V588" s="349"/>
      <c r="W588" s="349"/>
      <c r="X588" s="349"/>
      <c r="Y588" s="349"/>
      <c r="Z588" s="349"/>
      <c r="AA588" s="349"/>
    </row>
    <row r="589" spans="1:27" ht="15.75" customHeight="1">
      <c r="A589" s="349"/>
      <c r="B589" s="349"/>
      <c r="C589" s="349"/>
      <c r="D589" s="428"/>
      <c r="E589" s="428"/>
      <c r="F589" s="349"/>
      <c r="G589" s="349"/>
      <c r="H589" s="349"/>
      <c r="I589" s="349"/>
      <c r="J589" s="349"/>
      <c r="K589" s="349"/>
      <c r="L589" s="349"/>
      <c r="M589" s="349"/>
      <c r="N589" s="349"/>
      <c r="O589" s="349"/>
      <c r="P589" s="349"/>
      <c r="Q589" s="349"/>
      <c r="R589" s="349"/>
      <c r="S589" s="349"/>
      <c r="T589" s="349"/>
      <c r="U589" s="349"/>
      <c r="V589" s="349"/>
      <c r="W589" s="349"/>
      <c r="X589" s="349"/>
      <c r="Y589" s="349"/>
      <c r="Z589" s="349"/>
      <c r="AA589" s="349"/>
    </row>
    <row r="590" spans="1:27" ht="15.75" customHeight="1">
      <c r="A590" s="349"/>
      <c r="B590" s="349"/>
      <c r="C590" s="349"/>
      <c r="D590" s="428"/>
      <c r="E590" s="428"/>
      <c r="F590" s="349"/>
      <c r="G590" s="349"/>
      <c r="H590" s="349"/>
      <c r="I590" s="349"/>
      <c r="J590" s="349"/>
      <c r="K590" s="349"/>
      <c r="L590" s="349"/>
      <c r="M590" s="349"/>
      <c r="N590" s="349"/>
      <c r="O590" s="349"/>
      <c r="P590" s="349"/>
      <c r="Q590" s="349"/>
      <c r="R590" s="349"/>
      <c r="S590" s="349"/>
      <c r="T590" s="349"/>
      <c r="U590" s="349"/>
      <c r="V590" s="349"/>
      <c r="W590" s="349"/>
      <c r="X590" s="349"/>
      <c r="Y590" s="349"/>
      <c r="Z590" s="349"/>
      <c r="AA590" s="349"/>
    </row>
    <row r="591" spans="1:27" ht="15.75" customHeight="1">
      <c r="A591" s="349"/>
      <c r="B591" s="349"/>
      <c r="C591" s="349"/>
      <c r="D591" s="428"/>
      <c r="E591" s="428"/>
      <c r="F591" s="349"/>
      <c r="G591" s="349"/>
      <c r="H591" s="349"/>
      <c r="I591" s="349"/>
      <c r="J591" s="349"/>
      <c r="K591" s="349"/>
      <c r="L591" s="349"/>
      <c r="M591" s="349"/>
      <c r="N591" s="349"/>
      <c r="O591" s="349"/>
      <c r="P591" s="349"/>
      <c r="Q591" s="349"/>
      <c r="R591" s="349"/>
      <c r="S591" s="349"/>
      <c r="T591" s="349"/>
      <c r="U591" s="349"/>
      <c r="V591" s="349"/>
      <c r="W591" s="349"/>
      <c r="X591" s="349"/>
      <c r="Y591" s="349"/>
      <c r="Z591" s="349"/>
      <c r="AA591" s="349"/>
    </row>
    <row r="592" spans="1:27" ht="15.75" customHeight="1">
      <c r="A592" s="349"/>
      <c r="B592" s="349"/>
      <c r="C592" s="349"/>
      <c r="D592" s="428"/>
      <c r="E592" s="428"/>
      <c r="F592" s="349"/>
      <c r="G592" s="349"/>
      <c r="H592" s="349"/>
      <c r="I592" s="349"/>
      <c r="J592" s="349"/>
      <c r="K592" s="349"/>
      <c r="L592" s="349"/>
      <c r="M592" s="349"/>
      <c r="N592" s="349"/>
      <c r="O592" s="349"/>
      <c r="P592" s="349"/>
      <c r="Q592" s="349"/>
      <c r="R592" s="349"/>
      <c r="S592" s="349"/>
      <c r="T592" s="349"/>
      <c r="U592" s="349"/>
      <c r="V592" s="349"/>
      <c r="W592" s="349"/>
      <c r="X592" s="349"/>
      <c r="Y592" s="349"/>
      <c r="Z592" s="349"/>
      <c r="AA592" s="349"/>
    </row>
    <row r="593" spans="1:27" ht="15.75" customHeight="1">
      <c r="A593" s="349"/>
      <c r="B593" s="349"/>
      <c r="C593" s="349"/>
      <c r="D593" s="428"/>
      <c r="E593" s="428"/>
      <c r="F593" s="349"/>
      <c r="G593" s="349"/>
      <c r="H593" s="349"/>
      <c r="I593" s="349"/>
      <c r="J593" s="349"/>
      <c r="K593" s="349"/>
      <c r="L593" s="349"/>
      <c r="M593" s="349"/>
      <c r="N593" s="349"/>
      <c r="O593" s="349"/>
      <c r="P593" s="349"/>
      <c r="Q593" s="349"/>
      <c r="R593" s="349"/>
      <c r="S593" s="349"/>
      <c r="T593" s="349"/>
      <c r="U593" s="349"/>
      <c r="V593" s="349"/>
      <c r="W593" s="349"/>
      <c r="X593" s="349"/>
      <c r="Y593" s="349"/>
      <c r="Z593" s="349"/>
      <c r="AA593" s="349"/>
    </row>
    <row r="594" spans="1:27" ht="15.75" customHeight="1">
      <c r="A594" s="349"/>
      <c r="B594" s="349"/>
      <c r="C594" s="349"/>
      <c r="D594" s="428"/>
      <c r="E594" s="428"/>
      <c r="F594" s="349"/>
      <c r="G594" s="349"/>
      <c r="H594" s="349"/>
      <c r="I594" s="349"/>
      <c r="J594" s="349"/>
      <c r="K594" s="349"/>
      <c r="L594" s="349"/>
      <c r="M594" s="349"/>
      <c r="N594" s="349"/>
      <c r="O594" s="349"/>
      <c r="P594" s="349"/>
      <c r="Q594" s="349"/>
      <c r="R594" s="349"/>
      <c r="S594" s="349"/>
      <c r="T594" s="349"/>
      <c r="U594" s="349"/>
      <c r="V594" s="349"/>
      <c r="W594" s="349"/>
      <c r="X594" s="349"/>
      <c r="Y594" s="349"/>
      <c r="Z594" s="349"/>
      <c r="AA594" s="349"/>
    </row>
    <row r="595" spans="1:27" ht="15.75" customHeight="1">
      <c r="A595" s="349"/>
      <c r="B595" s="349"/>
      <c r="C595" s="349"/>
      <c r="D595" s="428"/>
      <c r="E595" s="428"/>
      <c r="F595" s="349"/>
      <c r="G595" s="349"/>
      <c r="H595" s="349"/>
      <c r="I595" s="349"/>
      <c r="J595" s="349"/>
      <c r="K595" s="349"/>
      <c r="L595" s="349"/>
      <c r="M595" s="349"/>
      <c r="N595" s="349"/>
      <c r="O595" s="349"/>
      <c r="P595" s="349"/>
      <c r="Q595" s="349"/>
      <c r="R595" s="349"/>
      <c r="S595" s="349"/>
      <c r="T595" s="349"/>
      <c r="U595" s="349"/>
      <c r="V595" s="349"/>
      <c r="W595" s="349"/>
      <c r="X595" s="349"/>
      <c r="Y595" s="349"/>
      <c r="Z595" s="349"/>
      <c r="AA595" s="349"/>
    </row>
    <row r="596" spans="1:27" ht="15.75" customHeight="1">
      <c r="A596" s="349"/>
      <c r="B596" s="349"/>
      <c r="C596" s="349"/>
      <c r="D596" s="428"/>
      <c r="E596" s="428"/>
      <c r="F596" s="349"/>
      <c r="G596" s="349"/>
      <c r="H596" s="349"/>
      <c r="I596" s="349"/>
      <c r="J596" s="349"/>
      <c r="K596" s="349"/>
      <c r="L596" s="349"/>
      <c r="M596" s="349"/>
      <c r="N596" s="349"/>
      <c r="O596" s="349"/>
      <c r="P596" s="349"/>
      <c r="Q596" s="349"/>
      <c r="R596" s="349"/>
      <c r="S596" s="349"/>
      <c r="T596" s="349"/>
      <c r="U596" s="349"/>
      <c r="V596" s="349"/>
      <c r="W596" s="349"/>
      <c r="X596" s="349"/>
      <c r="Y596" s="349"/>
      <c r="Z596" s="349"/>
      <c r="AA596" s="349"/>
    </row>
    <row r="597" spans="1:27" ht="15.75" customHeight="1">
      <c r="A597" s="349"/>
      <c r="B597" s="349"/>
      <c r="C597" s="349"/>
      <c r="D597" s="428"/>
      <c r="E597" s="428"/>
      <c r="F597" s="349"/>
      <c r="G597" s="349"/>
      <c r="H597" s="349"/>
      <c r="I597" s="349"/>
      <c r="J597" s="349"/>
      <c r="K597" s="349"/>
      <c r="L597" s="349"/>
      <c r="M597" s="349"/>
      <c r="N597" s="349"/>
      <c r="O597" s="349"/>
      <c r="P597" s="349"/>
      <c r="Q597" s="349"/>
      <c r="R597" s="349"/>
      <c r="S597" s="349"/>
      <c r="T597" s="349"/>
      <c r="U597" s="349"/>
      <c r="V597" s="349"/>
      <c r="W597" s="349"/>
      <c r="X597" s="349"/>
      <c r="Y597" s="349"/>
      <c r="Z597" s="349"/>
      <c r="AA597" s="349"/>
    </row>
    <row r="598" spans="1:27" ht="15.75" customHeight="1">
      <c r="A598" s="349"/>
      <c r="B598" s="349"/>
      <c r="C598" s="349"/>
      <c r="D598" s="428"/>
      <c r="E598" s="428"/>
      <c r="F598" s="349"/>
      <c r="G598" s="349"/>
      <c r="H598" s="349"/>
      <c r="I598" s="349"/>
      <c r="J598" s="349"/>
      <c r="K598" s="349"/>
      <c r="L598" s="349"/>
      <c r="M598" s="349"/>
      <c r="N598" s="349"/>
      <c r="O598" s="349"/>
      <c r="P598" s="349"/>
      <c r="Q598" s="349"/>
      <c r="R598" s="349"/>
      <c r="S598" s="349"/>
      <c r="T598" s="349"/>
      <c r="U598" s="349"/>
      <c r="V598" s="349"/>
      <c r="W598" s="349"/>
      <c r="X598" s="349"/>
      <c r="Y598" s="349"/>
      <c r="Z598" s="349"/>
      <c r="AA598" s="349"/>
    </row>
    <row r="599" spans="1:27" ht="15.75" customHeight="1">
      <c r="A599" s="349"/>
      <c r="B599" s="349"/>
      <c r="C599" s="349"/>
      <c r="D599" s="428"/>
      <c r="E599" s="428"/>
      <c r="F599" s="349"/>
      <c r="G599" s="349"/>
      <c r="H599" s="349"/>
      <c r="I599" s="349"/>
      <c r="J599" s="349"/>
      <c r="K599" s="349"/>
      <c r="L599" s="349"/>
      <c r="M599" s="349"/>
      <c r="N599" s="349"/>
      <c r="O599" s="349"/>
      <c r="P599" s="349"/>
      <c r="Q599" s="349"/>
      <c r="R599" s="349"/>
      <c r="S599" s="349"/>
      <c r="T599" s="349"/>
      <c r="U599" s="349"/>
      <c r="V599" s="349"/>
      <c r="W599" s="349"/>
      <c r="X599" s="349"/>
      <c r="Y599" s="349"/>
      <c r="Z599" s="349"/>
      <c r="AA599" s="349"/>
    </row>
    <row r="600" spans="1:27" ht="15.75" customHeight="1">
      <c r="A600" s="349"/>
      <c r="B600" s="349"/>
      <c r="C600" s="349"/>
      <c r="D600" s="428"/>
      <c r="E600" s="428"/>
      <c r="F600" s="349"/>
      <c r="G600" s="349"/>
      <c r="H600" s="349"/>
      <c r="I600" s="349"/>
      <c r="J600" s="349"/>
      <c r="K600" s="349"/>
      <c r="L600" s="349"/>
      <c r="M600" s="349"/>
      <c r="N600" s="349"/>
      <c r="O600" s="349"/>
      <c r="P600" s="349"/>
      <c r="Q600" s="349"/>
      <c r="R600" s="349"/>
      <c r="S600" s="349"/>
      <c r="T600" s="349"/>
      <c r="U600" s="349"/>
      <c r="V600" s="349"/>
      <c r="W600" s="349"/>
      <c r="X600" s="349"/>
      <c r="Y600" s="349"/>
      <c r="Z600" s="349"/>
      <c r="AA600" s="349"/>
    </row>
    <row r="601" spans="1:27" ht="15.75" customHeight="1">
      <c r="A601" s="349"/>
      <c r="B601" s="349"/>
      <c r="C601" s="349"/>
      <c r="D601" s="428"/>
      <c r="E601" s="428"/>
      <c r="F601" s="349"/>
      <c r="G601" s="349"/>
      <c r="H601" s="349"/>
      <c r="I601" s="349"/>
      <c r="J601" s="349"/>
      <c r="K601" s="349"/>
      <c r="L601" s="349"/>
      <c r="M601" s="349"/>
      <c r="N601" s="349"/>
      <c r="O601" s="349"/>
      <c r="P601" s="349"/>
      <c r="Q601" s="349"/>
      <c r="R601" s="349"/>
      <c r="S601" s="349"/>
      <c r="T601" s="349"/>
      <c r="U601" s="349"/>
      <c r="V601" s="349"/>
      <c r="W601" s="349"/>
      <c r="X601" s="349"/>
      <c r="Y601" s="349"/>
      <c r="Z601" s="349"/>
      <c r="AA601" s="349"/>
    </row>
    <row r="602" spans="1:27" ht="15.75" customHeight="1">
      <c r="A602" s="349"/>
      <c r="B602" s="349"/>
      <c r="C602" s="349"/>
      <c r="D602" s="428"/>
      <c r="E602" s="428"/>
      <c r="F602" s="349"/>
      <c r="G602" s="349"/>
      <c r="H602" s="349"/>
      <c r="I602" s="349"/>
      <c r="J602" s="349"/>
      <c r="K602" s="349"/>
      <c r="L602" s="349"/>
      <c r="M602" s="349"/>
      <c r="N602" s="349"/>
      <c r="O602" s="349"/>
      <c r="P602" s="349"/>
      <c r="Q602" s="349"/>
      <c r="R602" s="349"/>
      <c r="S602" s="349"/>
      <c r="T602" s="349"/>
      <c r="U602" s="349"/>
      <c r="V602" s="349"/>
      <c r="W602" s="349"/>
      <c r="X602" s="349"/>
      <c r="Y602" s="349"/>
      <c r="Z602" s="349"/>
      <c r="AA602" s="349"/>
    </row>
    <row r="603" spans="1:27" ht="15.75" customHeight="1">
      <c r="A603" s="349"/>
      <c r="B603" s="349"/>
      <c r="C603" s="349"/>
      <c r="D603" s="428"/>
      <c r="E603" s="428"/>
      <c r="F603" s="349"/>
      <c r="G603" s="349"/>
      <c r="H603" s="349"/>
      <c r="I603" s="349"/>
      <c r="J603" s="349"/>
      <c r="K603" s="349"/>
      <c r="L603" s="349"/>
      <c r="M603" s="349"/>
      <c r="N603" s="349"/>
      <c r="O603" s="349"/>
      <c r="P603" s="349"/>
      <c r="Q603" s="349"/>
      <c r="R603" s="349"/>
      <c r="S603" s="349"/>
      <c r="T603" s="349"/>
      <c r="U603" s="349"/>
      <c r="V603" s="349"/>
      <c r="W603" s="349"/>
      <c r="X603" s="349"/>
      <c r="Y603" s="349"/>
      <c r="Z603" s="349"/>
      <c r="AA603" s="349"/>
    </row>
    <row r="604" spans="1:27" ht="15.75" customHeight="1">
      <c r="A604" s="349"/>
      <c r="B604" s="349"/>
      <c r="C604" s="349"/>
      <c r="D604" s="428"/>
      <c r="E604" s="428"/>
      <c r="F604" s="349"/>
      <c r="G604" s="349"/>
      <c r="H604" s="349"/>
      <c r="I604" s="349"/>
      <c r="J604" s="349"/>
      <c r="K604" s="349"/>
      <c r="L604" s="349"/>
      <c r="M604" s="349"/>
      <c r="N604" s="349"/>
      <c r="O604" s="349"/>
      <c r="P604" s="349"/>
      <c r="Q604" s="349"/>
      <c r="R604" s="349"/>
      <c r="S604" s="349"/>
      <c r="T604" s="349"/>
      <c r="U604" s="349"/>
      <c r="V604" s="349"/>
      <c r="W604" s="349"/>
      <c r="X604" s="349"/>
      <c r="Y604" s="349"/>
      <c r="Z604" s="349"/>
      <c r="AA604" s="349"/>
    </row>
    <row r="605" spans="1:27" ht="15.75" customHeight="1">
      <c r="A605" s="349"/>
      <c r="B605" s="349"/>
      <c r="C605" s="349"/>
      <c r="D605" s="428"/>
      <c r="E605" s="428"/>
      <c r="F605" s="349"/>
      <c r="G605" s="349"/>
      <c r="H605" s="349"/>
      <c r="I605" s="349"/>
      <c r="J605" s="349"/>
      <c r="K605" s="349"/>
      <c r="L605" s="349"/>
      <c r="M605" s="349"/>
      <c r="N605" s="349"/>
      <c r="O605" s="349"/>
      <c r="P605" s="349"/>
      <c r="Q605" s="349"/>
      <c r="R605" s="349"/>
      <c r="S605" s="349"/>
      <c r="T605" s="349"/>
      <c r="U605" s="349"/>
      <c r="V605" s="349"/>
      <c r="W605" s="349"/>
      <c r="X605" s="349"/>
      <c r="Y605" s="349"/>
      <c r="Z605" s="349"/>
      <c r="AA605" s="349"/>
    </row>
    <row r="606" spans="1:27" ht="15.75" customHeight="1">
      <c r="A606" s="349"/>
      <c r="B606" s="349"/>
      <c r="C606" s="349"/>
      <c r="D606" s="428"/>
      <c r="E606" s="428"/>
      <c r="F606" s="349"/>
      <c r="G606" s="349"/>
      <c r="H606" s="349"/>
      <c r="I606" s="349"/>
      <c r="J606" s="349"/>
      <c r="K606" s="349"/>
      <c r="L606" s="349"/>
      <c r="M606" s="349"/>
      <c r="N606" s="349"/>
      <c r="O606" s="349"/>
      <c r="P606" s="349"/>
      <c r="Q606" s="349"/>
      <c r="R606" s="349"/>
      <c r="S606" s="349"/>
      <c r="T606" s="349"/>
      <c r="U606" s="349"/>
      <c r="V606" s="349"/>
      <c r="W606" s="349"/>
      <c r="X606" s="349"/>
      <c r="Y606" s="349"/>
      <c r="Z606" s="349"/>
      <c r="AA606" s="349"/>
    </row>
    <row r="607" spans="1:27" ht="15.75" customHeight="1">
      <c r="A607" s="349"/>
      <c r="B607" s="349"/>
      <c r="C607" s="349"/>
      <c r="D607" s="428"/>
      <c r="E607" s="428"/>
      <c r="F607" s="349"/>
      <c r="G607" s="349"/>
      <c r="H607" s="349"/>
      <c r="I607" s="349"/>
      <c r="J607" s="349"/>
      <c r="K607" s="349"/>
      <c r="L607" s="349"/>
      <c r="M607" s="349"/>
      <c r="N607" s="349"/>
      <c r="O607" s="349"/>
      <c r="P607" s="349"/>
      <c r="Q607" s="349"/>
      <c r="R607" s="349"/>
      <c r="S607" s="349"/>
      <c r="T607" s="349"/>
      <c r="U607" s="349"/>
      <c r="V607" s="349"/>
      <c r="W607" s="349"/>
      <c r="X607" s="349"/>
      <c r="Y607" s="349"/>
      <c r="Z607" s="349"/>
      <c r="AA607" s="349"/>
    </row>
    <row r="608" spans="1:27" ht="15.75" customHeight="1">
      <c r="A608" s="349"/>
      <c r="B608" s="349"/>
      <c r="C608" s="349"/>
      <c r="D608" s="428"/>
      <c r="E608" s="428"/>
      <c r="F608" s="349"/>
      <c r="G608" s="349"/>
      <c r="H608" s="349"/>
      <c r="I608" s="349"/>
      <c r="J608" s="349"/>
      <c r="K608" s="349"/>
      <c r="L608" s="349"/>
      <c r="M608" s="349"/>
      <c r="N608" s="349"/>
      <c r="O608" s="349"/>
      <c r="P608" s="349"/>
      <c r="Q608" s="349"/>
      <c r="R608" s="349"/>
      <c r="S608" s="349"/>
      <c r="T608" s="349"/>
      <c r="U608" s="349"/>
      <c r="V608" s="349"/>
      <c r="W608" s="349"/>
      <c r="X608" s="349"/>
      <c r="Y608" s="349"/>
      <c r="Z608" s="349"/>
      <c r="AA608" s="349"/>
    </row>
    <row r="609" spans="1:27" ht="15.75" customHeight="1">
      <c r="A609" s="349"/>
      <c r="B609" s="349"/>
      <c r="C609" s="349"/>
      <c r="D609" s="428"/>
      <c r="E609" s="428"/>
      <c r="F609" s="349"/>
      <c r="G609" s="349"/>
      <c r="H609" s="349"/>
      <c r="I609" s="349"/>
      <c r="J609" s="349"/>
      <c r="K609" s="349"/>
      <c r="L609" s="349"/>
      <c r="M609" s="349"/>
      <c r="N609" s="349"/>
      <c r="O609" s="349"/>
      <c r="P609" s="349"/>
      <c r="Q609" s="349"/>
      <c r="R609" s="349"/>
      <c r="S609" s="349"/>
      <c r="T609" s="349"/>
      <c r="U609" s="349"/>
      <c r="V609" s="349"/>
      <c r="W609" s="349"/>
      <c r="X609" s="349"/>
      <c r="Y609" s="349"/>
      <c r="Z609" s="349"/>
      <c r="AA609" s="349"/>
    </row>
    <row r="610" spans="1:27" ht="15.75" customHeight="1">
      <c r="A610" s="349"/>
      <c r="B610" s="349"/>
      <c r="C610" s="349"/>
      <c r="D610" s="428"/>
      <c r="E610" s="428"/>
      <c r="F610" s="349"/>
      <c r="G610" s="349"/>
      <c r="H610" s="349"/>
      <c r="I610" s="349"/>
      <c r="J610" s="349"/>
      <c r="K610" s="349"/>
      <c r="L610" s="349"/>
      <c r="M610" s="349"/>
      <c r="N610" s="349"/>
      <c r="O610" s="349"/>
      <c r="P610" s="349"/>
      <c r="Q610" s="349"/>
      <c r="R610" s="349"/>
      <c r="S610" s="349"/>
      <c r="T610" s="349"/>
      <c r="U610" s="349"/>
      <c r="V610" s="349"/>
      <c r="W610" s="349"/>
      <c r="X610" s="349"/>
      <c r="Y610" s="349"/>
      <c r="Z610" s="349"/>
      <c r="AA610" s="349"/>
    </row>
    <row r="611" spans="1:27" ht="15.75" customHeight="1">
      <c r="A611" s="349"/>
      <c r="B611" s="349"/>
      <c r="C611" s="349"/>
      <c r="D611" s="428"/>
      <c r="E611" s="428"/>
      <c r="F611" s="349"/>
      <c r="G611" s="349"/>
      <c r="H611" s="349"/>
      <c r="I611" s="349"/>
      <c r="J611" s="349"/>
      <c r="K611" s="349"/>
      <c r="L611" s="349"/>
      <c r="M611" s="349"/>
      <c r="N611" s="349"/>
      <c r="O611" s="349"/>
      <c r="P611" s="349"/>
      <c r="Q611" s="349"/>
      <c r="R611" s="349"/>
      <c r="S611" s="349"/>
      <c r="T611" s="349"/>
      <c r="U611" s="349"/>
      <c r="V611" s="349"/>
      <c r="W611" s="349"/>
      <c r="X611" s="349"/>
      <c r="Y611" s="349"/>
      <c r="Z611" s="349"/>
      <c r="AA611" s="349"/>
    </row>
    <row r="612" spans="1:27" ht="15.75" customHeight="1">
      <c r="A612" s="349"/>
      <c r="B612" s="349"/>
      <c r="C612" s="349"/>
      <c r="D612" s="428"/>
      <c r="E612" s="428"/>
      <c r="F612" s="349"/>
      <c r="G612" s="349"/>
      <c r="H612" s="349"/>
      <c r="I612" s="349"/>
      <c r="J612" s="349"/>
      <c r="K612" s="349"/>
      <c r="L612" s="349"/>
      <c r="M612" s="349"/>
      <c r="N612" s="349"/>
      <c r="O612" s="349"/>
      <c r="P612" s="349"/>
      <c r="Q612" s="349"/>
      <c r="R612" s="349"/>
      <c r="S612" s="349"/>
      <c r="T612" s="349"/>
      <c r="U612" s="349"/>
      <c r="V612" s="349"/>
      <c r="W612" s="349"/>
      <c r="X612" s="349"/>
      <c r="Y612" s="349"/>
      <c r="Z612" s="349"/>
      <c r="AA612" s="349"/>
    </row>
    <row r="613" spans="1:27" ht="15.75" customHeight="1">
      <c r="A613" s="349"/>
      <c r="B613" s="349"/>
      <c r="C613" s="349"/>
      <c r="D613" s="428"/>
      <c r="E613" s="428"/>
      <c r="F613" s="349"/>
      <c r="G613" s="349"/>
      <c r="H613" s="349"/>
      <c r="I613" s="349"/>
      <c r="J613" s="349"/>
      <c r="K613" s="349"/>
      <c r="L613" s="349"/>
      <c r="M613" s="349"/>
      <c r="N613" s="349"/>
      <c r="O613" s="349"/>
      <c r="P613" s="349"/>
      <c r="Q613" s="349"/>
      <c r="R613" s="349"/>
      <c r="S613" s="349"/>
      <c r="T613" s="349"/>
      <c r="U613" s="349"/>
      <c r="V613" s="349"/>
      <c r="W613" s="349"/>
      <c r="X613" s="349"/>
      <c r="Y613" s="349"/>
      <c r="Z613" s="349"/>
      <c r="AA613" s="349"/>
    </row>
    <row r="614" spans="1:27" ht="15.75" customHeight="1">
      <c r="A614" s="349"/>
      <c r="B614" s="349"/>
      <c r="C614" s="349"/>
      <c r="D614" s="428"/>
      <c r="E614" s="428"/>
      <c r="F614" s="349"/>
      <c r="G614" s="349"/>
      <c r="H614" s="349"/>
      <c r="I614" s="349"/>
      <c r="J614" s="349"/>
      <c r="K614" s="349"/>
      <c r="L614" s="349"/>
      <c r="M614" s="349"/>
      <c r="N614" s="349"/>
      <c r="O614" s="349"/>
      <c r="P614" s="349"/>
      <c r="Q614" s="349"/>
      <c r="R614" s="349"/>
      <c r="S614" s="349"/>
      <c r="T614" s="349"/>
      <c r="U614" s="349"/>
      <c r="V614" s="349"/>
      <c r="W614" s="349"/>
      <c r="X614" s="349"/>
      <c r="Y614" s="349"/>
      <c r="Z614" s="349"/>
      <c r="AA614" s="349"/>
    </row>
    <row r="615" spans="1:27" ht="15.75" customHeight="1">
      <c r="A615" s="349"/>
      <c r="B615" s="349"/>
      <c r="C615" s="349"/>
      <c r="D615" s="428"/>
      <c r="E615" s="428"/>
      <c r="F615" s="349"/>
      <c r="G615" s="349"/>
      <c r="H615" s="349"/>
      <c r="I615" s="349"/>
      <c r="J615" s="349"/>
      <c r="K615" s="349"/>
      <c r="L615" s="349"/>
      <c r="M615" s="349"/>
      <c r="N615" s="349"/>
      <c r="O615" s="349"/>
      <c r="P615" s="349"/>
      <c r="Q615" s="349"/>
      <c r="R615" s="349"/>
      <c r="S615" s="349"/>
      <c r="T615" s="349"/>
      <c r="U615" s="349"/>
      <c r="V615" s="349"/>
      <c r="W615" s="349"/>
      <c r="X615" s="349"/>
      <c r="Y615" s="349"/>
      <c r="Z615" s="349"/>
      <c r="AA615" s="349"/>
    </row>
    <row r="616" spans="1:27" ht="15.75" customHeight="1">
      <c r="A616" s="349"/>
      <c r="B616" s="349"/>
      <c r="C616" s="349"/>
      <c r="D616" s="428"/>
      <c r="E616" s="428"/>
      <c r="F616" s="349"/>
      <c r="G616" s="349"/>
      <c r="H616" s="349"/>
      <c r="I616" s="349"/>
      <c r="J616" s="349"/>
      <c r="K616" s="349"/>
      <c r="L616" s="349"/>
      <c r="M616" s="349"/>
      <c r="N616" s="349"/>
      <c r="O616" s="349"/>
      <c r="P616" s="349"/>
      <c r="Q616" s="349"/>
      <c r="R616" s="349"/>
      <c r="S616" s="349"/>
      <c r="T616" s="349"/>
      <c r="U616" s="349"/>
      <c r="V616" s="349"/>
      <c r="W616" s="349"/>
      <c r="X616" s="349"/>
      <c r="Y616" s="349"/>
      <c r="Z616" s="349"/>
      <c r="AA616" s="349"/>
    </row>
    <row r="617" spans="1:27" ht="15.75" customHeight="1">
      <c r="A617" s="349"/>
      <c r="B617" s="349"/>
      <c r="C617" s="349"/>
      <c r="D617" s="428"/>
      <c r="E617" s="428"/>
      <c r="F617" s="349"/>
      <c r="G617" s="349"/>
      <c r="H617" s="349"/>
      <c r="I617" s="349"/>
      <c r="J617" s="349"/>
      <c r="K617" s="349"/>
      <c r="L617" s="349"/>
      <c r="M617" s="349"/>
      <c r="N617" s="349"/>
      <c r="O617" s="349"/>
      <c r="P617" s="349"/>
      <c r="Q617" s="349"/>
      <c r="R617" s="349"/>
      <c r="S617" s="349"/>
      <c r="T617" s="349"/>
      <c r="U617" s="349"/>
      <c r="V617" s="349"/>
      <c r="W617" s="349"/>
      <c r="X617" s="349"/>
      <c r="Y617" s="349"/>
      <c r="Z617" s="349"/>
      <c r="AA617" s="349"/>
    </row>
    <row r="618" spans="1:27" ht="15.75" customHeight="1">
      <c r="A618" s="349"/>
      <c r="B618" s="349"/>
      <c r="C618" s="349"/>
      <c r="D618" s="428"/>
      <c r="E618" s="428"/>
      <c r="F618" s="349"/>
      <c r="G618" s="349"/>
      <c r="H618" s="349"/>
      <c r="I618" s="349"/>
      <c r="J618" s="349"/>
      <c r="K618" s="349"/>
      <c r="L618" s="349"/>
      <c r="M618" s="349"/>
      <c r="N618" s="349"/>
      <c r="O618" s="349"/>
      <c r="P618" s="349"/>
      <c r="Q618" s="349"/>
      <c r="R618" s="349"/>
      <c r="S618" s="349"/>
      <c r="T618" s="349"/>
      <c r="U618" s="349"/>
      <c r="V618" s="349"/>
      <c r="W618" s="349"/>
      <c r="X618" s="349"/>
      <c r="Y618" s="349"/>
      <c r="Z618" s="349"/>
      <c r="AA618" s="349"/>
    </row>
    <row r="619" spans="1:27" ht="15.75" customHeight="1">
      <c r="A619" s="349"/>
      <c r="B619" s="349"/>
      <c r="C619" s="349"/>
      <c r="D619" s="428"/>
      <c r="E619" s="428"/>
      <c r="F619" s="349"/>
      <c r="G619" s="349"/>
      <c r="H619" s="349"/>
      <c r="I619" s="349"/>
      <c r="J619" s="349"/>
      <c r="K619" s="349"/>
      <c r="L619" s="349"/>
      <c r="M619" s="349"/>
      <c r="N619" s="349"/>
      <c r="O619" s="349"/>
      <c r="P619" s="349"/>
      <c r="Q619" s="349"/>
      <c r="R619" s="349"/>
      <c r="S619" s="349"/>
      <c r="T619" s="349"/>
      <c r="U619" s="349"/>
      <c r="V619" s="349"/>
      <c r="W619" s="349"/>
      <c r="X619" s="349"/>
      <c r="Y619" s="349"/>
      <c r="Z619" s="349"/>
      <c r="AA619" s="349"/>
    </row>
    <row r="620" spans="1:27" ht="15.75" customHeight="1">
      <c r="A620" s="349"/>
      <c r="B620" s="349"/>
      <c r="C620" s="349"/>
      <c r="D620" s="428"/>
      <c r="E620" s="428"/>
      <c r="F620" s="349"/>
      <c r="G620" s="349"/>
      <c r="H620" s="349"/>
      <c r="I620" s="349"/>
      <c r="J620" s="349"/>
      <c r="K620" s="349"/>
      <c r="L620" s="349"/>
      <c r="M620" s="349"/>
      <c r="N620" s="349"/>
      <c r="O620" s="349"/>
      <c r="P620" s="349"/>
      <c r="Q620" s="349"/>
      <c r="R620" s="349"/>
      <c r="S620" s="349"/>
      <c r="T620" s="349"/>
      <c r="U620" s="349"/>
      <c r="V620" s="349"/>
      <c r="W620" s="349"/>
      <c r="X620" s="349"/>
      <c r="Y620" s="349"/>
      <c r="Z620" s="349"/>
      <c r="AA620" s="349"/>
    </row>
    <row r="621" spans="1:27" ht="15.75" customHeight="1">
      <c r="A621" s="349"/>
      <c r="B621" s="349"/>
      <c r="C621" s="349"/>
      <c r="D621" s="428"/>
      <c r="E621" s="428"/>
      <c r="F621" s="349"/>
      <c r="G621" s="349"/>
      <c r="H621" s="349"/>
      <c r="I621" s="349"/>
      <c r="J621" s="349"/>
      <c r="K621" s="349"/>
      <c r="L621" s="349"/>
      <c r="M621" s="349"/>
      <c r="N621" s="349"/>
      <c r="O621" s="349"/>
      <c r="P621" s="349"/>
      <c r="Q621" s="349"/>
      <c r="R621" s="349"/>
      <c r="S621" s="349"/>
      <c r="T621" s="349"/>
      <c r="U621" s="349"/>
      <c r="V621" s="349"/>
      <c r="W621" s="349"/>
      <c r="X621" s="349"/>
      <c r="Y621" s="349"/>
      <c r="Z621" s="349"/>
      <c r="AA621" s="349"/>
    </row>
    <row r="622" spans="1:27" ht="15.75" customHeight="1">
      <c r="A622" s="349"/>
      <c r="B622" s="349"/>
      <c r="C622" s="349"/>
      <c r="D622" s="428"/>
      <c r="E622" s="428"/>
      <c r="F622" s="349"/>
      <c r="G622" s="349"/>
      <c r="H622" s="349"/>
      <c r="I622" s="349"/>
      <c r="J622" s="349"/>
      <c r="K622" s="349"/>
      <c r="L622" s="349"/>
      <c r="M622" s="349"/>
      <c r="N622" s="349"/>
      <c r="O622" s="349"/>
      <c r="P622" s="349"/>
      <c r="Q622" s="349"/>
      <c r="R622" s="349"/>
      <c r="S622" s="349"/>
      <c r="T622" s="349"/>
      <c r="U622" s="349"/>
      <c r="V622" s="349"/>
      <c r="W622" s="349"/>
      <c r="X622" s="349"/>
      <c r="Y622" s="349"/>
      <c r="Z622" s="349"/>
      <c r="AA622" s="349"/>
    </row>
    <row r="623" spans="1:27" ht="15.75" customHeight="1">
      <c r="A623" s="349"/>
      <c r="B623" s="349"/>
      <c r="C623" s="349"/>
      <c r="D623" s="428"/>
      <c r="E623" s="428"/>
      <c r="F623" s="349"/>
      <c r="G623" s="349"/>
      <c r="H623" s="349"/>
      <c r="I623" s="349"/>
      <c r="J623" s="349"/>
      <c r="K623" s="349"/>
      <c r="L623" s="349"/>
      <c r="M623" s="349"/>
      <c r="N623" s="349"/>
      <c r="O623" s="349"/>
      <c r="P623" s="349"/>
      <c r="Q623" s="349"/>
      <c r="R623" s="349"/>
      <c r="S623" s="349"/>
      <c r="T623" s="349"/>
      <c r="U623" s="349"/>
      <c r="V623" s="349"/>
      <c r="W623" s="349"/>
      <c r="X623" s="349"/>
      <c r="Y623" s="349"/>
      <c r="Z623" s="349"/>
      <c r="AA623" s="349"/>
    </row>
    <row r="624" spans="1:27" ht="15.75" customHeight="1">
      <c r="A624" s="349"/>
      <c r="B624" s="349"/>
      <c r="C624" s="349"/>
      <c r="D624" s="428"/>
      <c r="E624" s="428"/>
      <c r="F624" s="349"/>
      <c r="G624" s="349"/>
      <c r="H624" s="349"/>
      <c r="I624" s="349"/>
      <c r="J624" s="349"/>
      <c r="K624" s="349"/>
      <c r="L624" s="349"/>
      <c r="M624" s="349"/>
      <c r="N624" s="349"/>
      <c r="O624" s="349"/>
      <c r="P624" s="349"/>
      <c r="Q624" s="349"/>
      <c r="R624" s="349"/>
      <c r="S624" s="349"/>
      <c r="T624" s="349"/>
      <c r="U624" s="349"/>
      <c r="V624" s="349"/>
      <c r="W624" s="349"/>
      <c r="X624" s="349"/>
      <c r="Y624" s="349"/>
      <c r="Z624" s="349"/>
      <c r="AA624" s="349"/>
    </row>
    <row r="625" spans="1:27" ht="15.75" customHeight="1">
      <c r="A625" s="349"/>
      <c r="B625" s="349"/>
      <c r="C625" s="349"/>
      <c r="D625" s="428"/>
      <c r="E625" s="428"/>
      <c r="F625" s="349"/>
      <c r="G625" s="349"/>
      <c r="H625" s="349"/>
      <c r="I625" s="349"/>
      <c r="J625" s="349"/>
      <c r="K625" s="349"/>
      <c r="L625" s="349"/>
      <c r="M625" s="349"/>
      <c r="N625" s="349"/>
      <c r="O625" s="349"/>
      <c r="P625" s="349"/>
      <c r="Q625" s="349"/>
      <c r="R625" s="349"/>
      <c r="S625" s="349"/>
      <c r="T625" s="349"/>
      <c r="U625" s="349"/>
      <c r="V625" s="349"/>
      <c r="W625" s="349"/>
      <c r="X625" s="349"/>
      <c r="Y625" s="349"/>
      <c r="Z625" s="349"/>
      <c r="AA625" s="349"/>
    </row>
    <row r="626" spans="1:27" ht="15.75" customHeight="1">
      <c r="A626" s="349"/>
      <c r="B626" s="349"/>
      <c r="C626" s="349"/>
      <c r="D626" s="428"/>
      <c r="E626" s="428"/>
      <c r="F626" s="349"/>
      <c r="G626" s="349"/>
      <c r="H626" s="349"/>
      <c r="I626" s="349"/>
      <c r="J626" s="349"/>
      <c r="K626" s="349"/>
      <c r="L626" s="349"/>
      <c r="M626" s="349"/>
      <c r="N626" s="349"/>
      <c r="O626" s="349"/>
      <c r="P626" s="349"/>
      <c r="Q626" s="349"/>
      <c r="R626" s="349"/>
      <c r="S626" s="349"/>
      <c r="T626" s="349"/>
      <c r="U626" s="349"/>
      <c r="V626" s="349"/>
      <c r="W626" s="349"/>
      <c r="X626" s="349"/>
      <c r="Y626" s="349"/>
      <c r="Z626" s="349"/>
      <c r="AA626" s="349"/>
    </row>
    <row r="627" spans="1:27" ht="15.75" customHeight="1">
      <c r="A627" s="349"/>
      <c r="B627" s="349"/>
      <c r="C627" s="349"/>
      <c r="D627" s="428"/>
      <c r="E627" s="428"/>
      <c r="F627" s="349"/>
      <c r="G627" s="349"/>
      <c r="H627" s="349"/>
      <c r="I627" s="349"/>
      <c r="J627" s="349"/>
      <c r="K627" s="349"/>
      <c r="L627" s="349"/>
      <c r="M627" s="349"/>
      <c r="N627" s="349"/>
      <c r="O627" s="349"/>
      <c r="P627" s="349"/>
      <c r="Q627" s="349"/>
      <c r="R627" s="349"/>
      <c r="S627" s="349"/>
      <c r="T627" s="349"/>
      <c r="U627" s="349"/>
      <c r="V627" s="349"/>
      <c r="W627" s="349"/>
      <c r="X627" s="349"/>
      <c r="Y627" s="349"/>
      <c r="Z627" s="349"/>
      <c r="AA627" s="349"/>
    </row>
    <row r="628" spans="1:27" ht="15.75" customHeight="1">
      <c r="A628" s="349"/>
      <c r="B628" s="349"/>
      <c r="C628" s="349"/>
      <c r="D628" s="428"/>
      <c r="E628" s="428"/>
      <c r="F628" s="349"/>
      <c r="G628" s="349"/>
      <c r="H628" s="349"/>
      <c r="I628" s="349"/>
      <c r="J628" s="349"/>
      <c r="K628" s="349"/>
      <c r="L628" s="349"/>
      <c r="M628" s="349"/>
      <c r="N628" s="349"/>
      <c r="O628" s="349"/>
      <c r="P628" s="349"/>
      <c r="Q628" s="349"/>
      <c r="R628" s="349"/>
      <c r="S628" s="349"/>
      <c r="T628" s="349"/>
      <c r="U628" s="349"/>
      <c r="V628" s="349"/>
      <c r="W628" s="349"/>
      <c r="X628" s="349"/>
      <c r="Y628" s="349"/>
      <c r="Z628" s="349"/>
      <c r="AA628" s="349"/>
    </row>
    <row r="629" spans="1:27" ht="15.75" customHeight="1">
      <c r="A629" s="349"/>
      <c r="B629" s="349"/>
      <c r="C629" s="349"/>
      <c r="D629" s="428"/>
      <c r="E629" s="428"/>
      <c r="F629" s="349"/>
      <c r="G629" s="349"/>
      <c r="H629" s="349"/>
      <c r="I629" s="349"/>
      <c r="J629" s="349"/>
      <c r="K629" s="349"/>
      <c r="L629" s="349"/>
      <c r="M629" s="349"/>
      <c r="N629" s="349"/>
      <c r="O629" s="349"/>
      <c r="P629" s="349"/>
      <c r="Q629" s="349"/>
      <c r="R629" s="349"/>
      <c r="S629" s="349"/>
      <c r="T629" s="349"/>
      <c r="U629" s="349"/>
      <c r="V629" s="349"/>
      <c r="W629" s="349"/>
      <c r="X629" s="349"/>
      <c r="Y629" s="349"/>
      <c r="Z629" s="349"/>
      <c r="AA629" s="349"/>
    </row>
    <row r="630" spans="1:27" ht="15.75" customHeight="1">
      <c r="A630" s="349"/>
      <c r="B630" s="349"/>
      <c r="C630" s="349"/>
      <c r="D630" s="428"/>
      <c r="E630" s="428"/>
      <c r="F630" s="349"/>
      <c r="G630" s="349"/>
      <c r="H630" s="349"/>
      <c r="I630" s="349"/>
      <c r="J630" s="349"/>
      <c r="K630" s="349"/>
      <c r="L630" s="349"/>
      <c r="M630" s="349"/>
      <c r="N630" s="349"/>
      <c r="O630" s="349"/>
      <c r="P630" s="349"/>
      <c r="Q630" s="349"/>
      <c r="R630" s="349"/>
      <c r="S630" s="349"/>
      <c r="T630" s="349"/>
      <c r="U630" s="349"/>
      <c r="V630" s="349"/>
      <c r="W630" s="349"/>
      <c r="X630" s="349"/>
      <c r="Y630" s="349"/>
      <c r="Z630" s="349"/>
      <c r="AA630" s="349"/>
    </row>
    <row r="631" spans="1:27" ht="15.75" customHeight="1">
      <c r="A631" s="349"/>
      <c r="B631" s="349"/>
      <c r="C631" s="349"/>
      <c r="D631" s="428"/>
      <c r="E631" s="428"/>
      <c r="F631" s="349"/>
      <c r="G631" s="349"/>
      <c r="H631" s="349"/>
      <c r="I631" s="349"/>
      <c r="J631" s="349"/>
      <c r="K631" s="349"/>
      <c r="L631" s="349"/>
      <c r="M631" s="349"/>
      <c r="N631" s="349"/>
      <c r="O631" s="349"/>
      <c r="P631" s="349"/>
      <c r="Q631" s="349"/>
      <c r="R631" s="349"/>
      <c r="S631" s="349"/>
      <c r="T631" s="349"/>
      <c r="U631" s="349"/>
      <c r="V631" s="349"/>
      <c r="W631" s="349"/>
      <c r="X631" s="349"/>
      <c r="Y631" s="349"/>
      <c r="Z631" s="349"/>
      <c r="AA631" s="349"/>
    </row>
    <row r="632" spans="1:27" ht="15.75" customHeight="1">
      <c r="A632" s="349"/>
      <c r="B632" s="349"/>
      <c r="C632" s="349"/>
      <c r="D632" s="428"/>
      <c r="E632" s="428"/>
      <c r="F632" s="349"/>
      <c r="G632" s="349"/>
      <c r="H632" s="349"/>
      <c r="I632" s="349"/>
      <c r="J632" s="349"/>
      <c r="K632" s="349"/>
      <c r="L632" s="349"/>
      <c r="M632" s="349"/>
      <c r="N632" s="349"/>
      <c r="O632" s="349"/>
      <c r="P632" s="349"/>
      <c r="Q632" s="349"/>
      <c r="R632" s="349"/>
      <c r="S632" s="349"/>
      <c r="T632" s="349"/>
      <c r="U632" s="349"/>
      <c r="V632" s="349"/>
      <c r="W632" s="349"/>
      <c r="X632" s="349"/>
      <c r="Y632" s="349"/>
      <c r="Z632" s="349"/>
      <c r="AA632" s="349"/>
    </row>
    <row r="633" spans="1:27" ht="15.75" customHeight="1">
      <c r="A633" s="349"/>
      <c r="B633" s="349"/>
      <c r="C633" s="349"/>
      <c r="D633" s="428"/>
      <c r="E633" s="428"/>
      <c r="F633" s="349"/>
      <c r="G633" s="349"/>
      <c r="H633" s="349"/>
      <c r="I633" s="349"/>
      <c r="J633" s="349"/>
      <c r="K633" s="349"/>
      <c r="L633" s="349"/>
      <c r="M633" s="349"/>
      <c r="N633" s="349"/>
      <c r="O633" s="349"/>
      <c r="P633" s="349"/>
      <c r="Q633" s="349"/>
      <c r="R633" s="349"/>
      <c r="S633" s="349"/>
      <c r="T633" s="349"/>
      <c r="U633" s="349"/>
      <c r="V633" s="349"/>
      <c r="W633" s="349"/>
      <c r="X633" s="349"/>
      <c r="Y633" s="349"/>
      <c r="Z633" s="349"/>
      <c r="AA633" s="349"/>
    </row>
    <row r="634" spans="1:27" ht="15.75" customHeight="1">
      <c r="A634" s="349"/>
      <c r="B634" s="349"/>
      <c r="C634" s="349"/>
      <c r="D634" s="428"/>
      <c r="E634" s="428"/>
      <c r="F634" s="349"/>
      <c r="G634" s="349"/>
      <c r="H634" s="349"/>
      <c r="I634" s="349"/>
      <c r="J634" s="349"/>
      <c r="K634" s="349"/>
      <c r="L634" s="349"/>
      <c r="M634" s="349"/>
      <c r="N634" s="349"/>
      <c r="O634" s="349"/>
      <c r="P634" s="349"/>
      <c r="Q634" s="349"/>
      <c r="R634" s="349"/>
      <c r="S634" s="349"/>
      <c r="T634" s="349"/>
      <c r="U634" s="349"/>
      <c r="V634" s="349"/>
      <c r="W634" s="349"/>
      <c r="X634" s="349"/>
      <c r="Y634" s="349"/>
      <c r="Z634" s="349"/>
      <c r="AA634" s="349"/>
    </row>
    <row r="635" spans="1:27" ht="15.75" customHeight="1">
      <c r="A635" s="349"/>
      <c r="B635" s="349"/>
      <c r="C635" s="349"/>
      <c r="D635" s="428"/>
      <c r="E635" s="428"/>
      <c r="F635" s="349"/>
      <c r="G635" s="349"/>
      <c r="H635" s="349"/>
      <c r="I635" s="349"/>
      <c r="J635" s="349"/>
      <c r="K635" s="349"/>
      <c r="L635" s="349"/>
      <c r="M635" s="349"/>
      <c r="N635" s="349"/>
      <c r="O635" s="349"/>
      <c r="P635" s="349"/>
      <c r="Q635" s="349"/>
      <c r="R635" s="349"/>
      <c r="S635" s="349"/>
      <c r="T635" s="349"/>
      <c r="U635" s="349"/>
      <c r="V635" s="349"/>
      <c r="W635" s="349"/>
      <c r="X635" s="349"/>
      <c r="Y635" s="349"/>
      <c r="Z635" s="349"/>
      <c r="AA635" s="349"/>
    </row>
    <row r="636" spans="1:27" ht="15.75" customHeight="1">
      <c r="A636" s="349"/>
      <c r="B636" s="349"/>
      <c r="C636" s="349"/>
      <c r="D636" s="428"/>
      <c r="E636" s="428"/>
      <c r="F636" s="349"/>
      <c r="G636" s="349"/>
      <c r="H636" s="349"/>
      <c r="I636" s="349"/>
      <c r="J636" s="349"/>
      <c r="K636" s="349"/>
      <c r="L636" s="349"/>
      <c r="M636" s="349"/>
      <c r="N636" s="349"/>
      <c r="O636" s="349"/>
      <c r="P636" s="349"/>
      <c r="Q636" s="349"/>
      <c r="R636" s="349"/>
      <c r="S636" s="349"/>
      <c r="T636" s="349"/>
      <c r="U636" s="349"/>
      <c r="V636" s="349"/>
      <c r="W636" s="349"/>
      <c r="X636" s="349"/>
      <c r="Y636" s="349"/>
      <c r="Z636" s="349"/>
      <c r="AA636" s="349"/>
    </row>
    <row r="637" spans="1:27" ht="15.75" customHeight="1">
      <c r="A637" s="349"/>
      <c r="B637" s="349"/>
      <c r="C637" s="349"/>
      <c r="D637" s="428"/>
      <c r="E637" s="428"/>
      <c r="F637" s="349"/>
      <c r="G637" s="349"/>
      <c r="H637" s="349"/>
      <c r="I637" s="349"/>
      <c r="J637" s="349"/>
      <c r="K637" s="349"/>
      <c r="L637" s="349"/>
      <c r="M637" s="349"/>
      <c r="N637" s="349"/>
      <c r="O637" s="349"/>
      <c r="P637" s="349"/>
      <c r="Q637" s="349"/>
      <c r="R637" s="349"/>
      <c r="S637" s="349"/>
      <c r="T637" s="349"/>
      <c r="U637" s="349"/>
      <c r="V637" s="349"/>
      <c r="W637" s="349"/>
      <c r="X637" s="349"/>
      <c r="Y637" s="349"/>
      <c r="Z637" s="349"/>
      <c r="AA637" s="349"/>
    </row>
    <row r="638" spans="1:27" ht="15.75" customHeight="1">
      <c r="A638" s="349"/>
      <c r="B638" s="349"/>
      <c r="C638" s="349"/>
      <c r="D638" s="428"/>
      <c r="E638" s="428"/>
      <c r="F638" s="349"/>
      <c r="G638" s="349"/>
      <c r="H638" s="349"/>
      <c r="I638" s="349"/>
      <c r="J638" s="349"/>
      <c r="K638" s="349"/>
      <c r="L638" s="349"/>
      <c r="M638" s="349"/>
      <c r="N638" s="349"/>
      <c r="O638" s="349"/>
      <c r="P638" s="349"/>
      <c r="Q638" s="349"/>
      <c r="R638" s="349"/>
      <c r="S638" s="349"/>
      <c r="T638" s="349"/>
      <c r="U638" s="349"/>
      <c r="V638" s="349"/>
      <c r="W638" s="349"/>
      <c r="X638" s="349"/>
      <c r="Y638" s="349"/>
      <c r="Z638" s="349"/>
      <c r="AA638" s="349"/>
    </row>
    <row r="639" spans="1:27" ht="15.75" customHeight="1">
      <c r="A639" s="349"/>
      <c r="B639" s="349"/>
      <c r="C639" s="349"/>
      <c r="D639" s="428"/>
      <c r="E639" s="428"/>
      <c r="F639" s="349"/>
      <c r="G639" s="349"/>
      <c r="H639" s="349"/>
      <c r="I639" s="349"/>
      <c r="J639" s="349"/>
      <c r="K639" s="349"/>
      <c r="L639" s="349"/>
      <c r="M639" s="349"/>
      <c r="N639" s="349"/>
      <c r="O639" s="349"/>
      <c r="P639" s="349"/>
      <c r="Q639" s="349"/>
      <c r="R639" s="349"/>
      <c r="S639" s="349"/>
      <c r="T639" s="349"/>
      <c r="U639" s="349"/>
      <c r="V639" s="349"/>
      <c r="W639" s="349"/>
      <c r="X639" s="349"/>
      <c r="Y639" s="349"/>
      <c r="Z639" s="349"/>
      <c r="AA639" s="349"/>
    </row>
    <row r="640" spans="1:27" ht="15.75" customHeight="1">
      <c r="A640" s="349"/>
      <c r="B640" s="349"/>
      <c r="C640" s="349"/>
      <c r="D640" s="428"/>
      <c r="E640" s="428"/>
      <c r="F640" s="349"/>
      <c r="G640" s="349"/>
      <c r="H640" s="349"/>
      <c r="I640" s="349"/>
      <c r="J640" s="349"/>
      <c r="K640" s="349"/>
      <c r="L640" s="349"/>
      <c r="M640" s="349"/>
      <c r="N640" s="349"/>
      <c r="O640" s="349"/>
      <c r="P640" s="349"/>
      <c r="Q640" s="349"/>
      <c r="R640" s="349"/>
      <c r="S640" s="349"/>
      <c r="T640" s="349"/>
      <c r="U640" s="349"/>
      <c r="V640" s="349"/>
      <c r="W640" s="349"/>
      <c r="X640" s="349"/>
      <c r="Y640" s="349"/>
      <c r="Z640" s="349"/>
      <c r="AA640" s="349"/>
    </row>
    <row r="641" spans="1:27" ht="15.75" customHeight="1">
      <c r="A641" s="349"/>
      <c r="B641" s="349"/>
      <c r="C641" s="349"/>
      <c r="D641" s="428"/>
      <c r="E641" s="428"/>
      <c r="F641" s="349"/>
      <c r="G641" s="349"/>
      <c r="H641" s="349"/>
      <c r="I641" s="349"/>
      <c r="J641" s="349"/>
      <c r="K641" s="349"/>
      <c r="L641" s="349"/>
      <c r="M641" s="349"/>
      <c r="N641" s="349"/>
      <c r="O641" s="349"/>
      <c r="P641" s="349"/>
      <c r="Q641" s="349"/>
      <c r="R641" s="349"/>
      <c r="S641" s="349"/>
      <c r="T641" s="349"/>
      <c r="U641" s="349"/>
      <c r="V641" s="349"/>
      <c r="W641" s="349"/>
      <c r="X641" s="349"/>
      <c r="Y641" s="349"/>
      <c r="Z641" s="349"/>
      <c r="AA641" s="349"/>
    </row>
    <row r="642" spans="1:27" ht="15.75" customHeight="1">
      <c r="A642" s="349"/>
      <c r="B642" s="349"/>
      <c r="C642" s="349"/>
      <c r="D642" s="428"/>
      <c r="E642" s="428"/>
      <c r="F642" s="349"/>
      <c r="G642" s="349"/>
      <c r="H642" s="349"/>
      <c r="I642" s="349"/>
      <c r="J642" s="349"/>
      <c r="K642" s="349"/>
      <c r="L642" s="349"/>
      <c r="M642" s="349"/>
      <c r="N642" s="349"/>
      <c r="O642" s="349"/>
      <c r="P642" s="349"/>
      <c r="Q642" s="349"/>
      <c r="R642" s="349"/>
      <c r="S642" s="349"/>
      <c r="T642" s="349"/>
      <c r="U642" s="349"/>
      <c r="V642" s="349"/>
      <c r="W642" s="349"/>
      <c r="X642" s="349"/>
      <c r="Y642" s="349"/>
      <c r="Z642" s="349"/>
      <c r="AA642" s="349"/>
    </row>
    <row r="643" spans="1:27" ht="15.75" customHeight="1">
      <c r="A643" s="349"/>
      <c r="B643" s="349"/>
      <c r="C643" s="349"/>
      <c r="D643" s="428"/>
      <c r="E643" s="428"/>
      <c r="F643" s="349"/>
      <c r="G643" s="349"/>
      <c r="H643" s="349"/>
      <c r="I643" s="349"/>
      <c r="J643" s="349"/>
      <c r="K643" s="349"/>
      <c r="L643" s="349"/>
      <c r="M643" s="349"/>
      <c r="N643" s="349"/>
      <c r="O643" s="349"/>
      <c r="P643" s="349"/>
      <c r="Q643" s="349"/>
      <c r="R643" s="349"/>
      <c r="S643" s="349"/>
      <c r="T643" s="349"/>
      <c r="U643" s="349"/>
      <c r="V643" s="349"/>
      <c r="W643" s="349"/>
      <c r="X643" s="349"/>
      <c r="Y643" s="349"/>
      <c r="Z643" s="349"/>
      <c r="AA643" s="349"/>
    </row>
    <row r="644" spans="1:27" ht="15.75" customHeight="1">
      <c r="A644" s="349"/>
      <c r="B644" s="349"/>
      <c r="C644" s="349"/>
      <c r="D644" s="428"/>
      <c r="E644" s="428"/>
      <c r="F644" s="349"/>
      <c r="G644" s="349"/>
      <c r="H644" s="349"/>
      <c r="I644" s="349"/>
      <c r="J644" s="349"/>
      <c r="K644" s="349"/>
      <c r="L644" s="349"/>
      <c r="M644" s="349"/>
      <c r="N644" s="349"/>
      <c r="O644" s="349"/>
      <c r="P644" s="349"/>
      <c r="Q644" s="349"/>
      <c r="R644" s="349"/>
      <c r="S644" s="349"/>
      <c r="T644" s="349"/>
      <c r="U644" s="349"/>
      <c r="V644" s="349"/>
      <c r="W644" s="349"/>
      <c r="X644" s="349"/>
      <c r="Y644" s="349"/>
      <c r="Z644" s="349"/>
      <c r="AA644" s="349"/>
    </row>
    <row r="645" spans="1:27" ht="15.75" customHeight="1">
      <c r="A645" s="349"/>
      <c r="B645" s="349"/>
      <c r="C645" s="349"/>
      <c r="D645" s="428"/>
      <c r="E645" s="428"/>
      <c r="F645" s="349"/>
      <c r="G645" s="349"/>
      <c r="H645" s="349"/>
      <c r="I645" s="349"/>
      <c r="J645" s="349"/>
      <c r="K645" s="349"/>
      <c r="L645" s="349"/>
      <c r="M645" s="349"/>
      <c r="N645" s="349"/>
      <c r="O645" s="349"/>
      <c r="P645" s="349"/>
      <c r="Q645" s="349"/>
      <c r="R645" s="349"/>
      <c r="S645" s="349"/>
      <c r="T645" s="349"/>
      <c r="U645" s="349"/>
      <c r="V645" s="349"/>
      <c r="W645" s="349"/>
      <c r="X645" s="349"/>
      <c r="Y645" s="349"/>
      <c r="Z645" s="349"/>
      <c r="AA645" s="349"/>
    </row>
    <row r="646" spans="1:27" ht="15.75" customHeight="1">
      <c r="A646" s="349"/>
      <c r="B646" s="349"/>
      <c r="C646" s="349"/>
      <c r="D646" s="428"/>
      <c r="E646" s="428"/>
      <c r="F646" s="349"/>
      <c r="G646" s="349"/>
      <c r="H646" s="349"/>
      <c r="I646" s="349"/>
      <c r="J646" s="349"/>
      <c r="K646" s="349"/>
      <c r="L646" s="349"/>
      <c r="M646" s="349"/>
      <c r="N646" s="349"/>
      <c r="O646" s="349"/>
      <c r="P646" s="349"/>
      <c r="Q646" s="349"/>
      <c r="R646" s="349"/>
      <c r="S646" s="349"/>
      <c r="T646" s="349"/>
      <c r="U646" s="349"/>
      <c r="V646" s="349"/>
      <c r="W646" s="349"/>
      <c r="X646" s="349"/>
      <c r="Y646" s="349"/>
      <c r="Z646" s="349"/>
      <c r="AA646" s="349"/>
    </row>
    <row r="647" spans="1:27" ht="15.75" customHeight="1">
      <c r="A647" s="349"/>
      <c r="B647" s="349"/>
      <c r="C647" s="349"/>
      <c r="D647" s="428"/>
      <c r="E647" s="428"/>
      <c r="F647" s="349"/>
      <c r="G647" s="349"/>
      <c r="H647" s="349"/>
      <c r="I647" s="349"/>
      <c r="J647" s="349"/>
      <c r="K647" s="349"/>
      <c r="L647" s="349"/>
      <c r="M647" s="349"/>
      <c r="N647" s="349"/>
      <c r="O647" s="349"/>
      <c r="P647" s="349"/>
      <c r="Q647" s="349"/>
      <c r="R647" s="349"/>
      <c r="S647" s="349"/>
      <c r="T647" s="349"/>
      <c r="U647" s="349"/>
      <c r="V647" s="349"/>
      <c r="W647" s="349"/>
      <c r="X647" s="349"/>
      <c r="Y647" s="349"/>
      <c r="Z647" s="349"/>
      <c r="AA647" s="349"/>
    </row>
    <row r="648" spans="1:27" ht="15.75" customHeight="1">
      <c r="A648" s="349"/>
      <c r="B648" s="349"/>
      <c r="C648" s="349"/>
      <c r="D648" s="428"/>
      <c r="E648" s="428"/>
      <c r="F648" s="349"/>
      <c r="G648" s="349"/>
      <c r="H648" s="349"/>
      <c r="I648" s="349"/>
      <c r="J648" s="349"/>
      <c r="K648" s="349"/>
      <c r="L648" s="349"/>
      <c r="M648" s="349"/>
      <c r="N648" s="349"/>
      <c r="O648" s="349"/>
      <c r="P648" s="349"/>
      <c r="Q648" s="349"/>
      <c r="R648" s="349"/>
      <c r="S648" s="349"/>
      <c r="T648" s="349"/>
      <c r="U648" s="349"/>
      <c r="V648" s="349"/>
      <c r="W648" s="349"/>
      <c r="X648" s="349"/>
      <c r="Y648" s="349"/>
      <c r="Z648" s="349"/>
      <c r="AA648" s="349"/>
    </row>
    <row r="649" spans="1:27" ht="15.75" customHeight="1">
      <c r="A649" s="349"/>
      <c r="B649" s="349"/>
      <c r="C649" s="349"/>
      <c r="D649" s="428"/>
      <c r="E649" s="428"/>
      <c r="F649" s="349"/>
      <c r="G649" s="349"/>
      <c r="H649" s="349"/>
      <c r="I649" s="349"/>
      <c r="J649" s="349"/>
      <c r="K649" s="349"/>
      <c r="L649" s="349"/>
      <c r="M649" s="349"/>
      <c r="N649" s="349"/>
      <c r="O649" s="349"/>
      <c r="P649" s="349"/>
      <c r="Q649" s="349"/>
      <c r="R649" s="349"/>
      <c r="S649" s="349"/>
      <c r="T649" s="349"/>
      <c r="U649" s="349"/>
      <c r="V649" s="349"/>
      <c r="W649" s="349"/>
      <c r="X649" s="349"/>
      <c r="Y649" s="349"/>
      <c r="Z649" s="349"/>
      <c r="AA649" s="349"/>
    </row>
    <row r="650" spans="1:27" ht="15.75" customHeight="1">
      <c r="A650" s="349"/>
      <c r="B650" s="349"/>
      <c r="C650" s="349"/>
      <c r="D650" s="428"/>
      <c r="E650" s="428"/>
      <c r="F650" s="349"/>
      <c r="G650" s="349"/>
      <c r="H650" s="349"/>
      <c r="I650" s="349"/>
      <c r="J650" s="349"/>
      <c r="K650" s="349"/>
      <c r="L650" s="349"/>
      <c r="M650" s="349"/>
      <c r="N650" s="349"/>
      <c r="O650" s="349"/>
      <c r="P650" s="349"/>
      <c r="Q650" s="349"/>
      <c r="R650" s="349"/>
      <c r="S650" s="349"/>
      <c r="T650" s="349"/>
      <c r="U650" s="349"/>
      <c r="V650" s="349"/>
      <c r="W650" s="349"/>
      <c r="X650" s="349"/>
      <c r="Y650" s="349"/>
      <c r="Z650" s="349"/>
      <c r="AA650" s="349"/>
    </row>
    <row r="651" spans="1:27" ht="15.75" customHeight="1">
      <c r="A651" s="349"/>
      <c r="B651" s="349"/>
      <c r="C651" s="349"/>
      <c r="D651" s="428"/>
      <c r="E651" s="428"/>
      <c r="F651" s="349"/>
      <c r="G651" s="349"/>
      <c r="H651" s="349"/>
      <c r="I651" s="349"/>
      <c r="J651" s="349"/>
      <c r="K651" s="349"/>
      <c r="L651" s="349"/>
      <c r="M651" s="349"/>
      <c r="N651" s="349"/>
      <c r="O651" s="349"/>
      <c r="P651" s="349"/>
      <c r="Q651" s="349"/>
      <c r="R651" s="349"/>
      <c r="S651" s="349"/>
      <c r="T651" s="349"/>
      <c r="U651" s="349"/>
      <c r="V651" s="349"/>
      <c r="W651" s="349"/>
      <c r="X651" s="349"/>
      <c r="Y651" s="349"/>
      <c r="Z651" s="349"/>
      <c r="AA651" s="349"/>
    </row>
    <row r="652" spans="1:27" ht="15.75" customHeight="1">
      <c r="A652" s="349"/>
      <c r="B652" s="349"/>
      <c r="C652" s="349"/>
      <c r="D652" s="428"/>
      <c r="E652" s="428"/>
      <c r="F652" s="349"/>
      <c r="G652" s="349"/>
      <c r="H652" s="349"/>
      <c r="I652" s="349"/>
      <c r="J652" s="349"/>
      <c r="K652" s="349"/>
      <c r="L652" s="349"/>
      <c r="M652" s="349"/>
      <c r="N652" s="349"/>
      <c r="O652" s="349"/>
      <c r="P652" s="349"/>
      <c r="Q652" s="349"/>
      <c r="R652" s="349"/>
      <c r="S652" s="349"/>
      <c r="T652" s="349"/>
      <c r="U652" s="349"/>
      <c r="V652" s="349"/>
      <c r="W652" s="349"/>
      <c r="X652" s="349"/>
      <c r="Y652" s="349"/>
      <c r="Z652" s="349"/>
      <c r="AA652" s="349"/>
    </row>
    <row r="653" spans="1:27" ht="15.75" customHeight="1">
      <c r="A653" s="349"/>
      <c r="B653" s="349"/>
      <c r="C653" s="349"/>
      <c r="D653" s="428"/>
      <c r="E653" s="428"/>
      <c r="F653" s="349"/>
      <c r="G653" s="349"/>
      <c r="H653" s="349"/>
      <c r="I653" s="349"/>
      <c r="J653" s="349"/>
      <c r="K653" s="349"/>
      <c r="L653" s="349"/>
      <c r="M653" s="349"/>
      <c r="N653" s="349"/>
      <c r="O653" s="349"/>
      <c r="P653" s="349"/>
      <c r="Q653" s="349"/>
      <c r="R653" s="349"/>
      <c r="S653" s="349"/>
      <c r="T653" s="349"/>
      <c r="U653" s="349"/>
      <c r="V653" s="349"/>
      <c r="W653" s="349"/>
      <c r="X653" s="349"/>
      <c r="Y653" s="349"/>
      <c r="Z653" s="349"/>
      <c r="AA653" s="349"/>
    </row>
    <row r="654" spans="1:27" ht="15.75" customHeight="1">
      <c r="A654" s="349"/>
      <c r="B654" s="349"/>
      <c r="C654" s="349"/>
      <c r="D654" s="428"/>
      <c r="E654" s="428"/>
      <c r="F654" s="349"/>
      <c r="G654" s="349"/>
      <c r="H654" s="349"/>
      <c r="I654" s="349"/>
      <c r="J654" s="349"/>
      <c r="K654" s="349"/>
      <c r="L654" s="349"/>
      <c r="M654" s="349"/>
      <c r="N654" s="349"/>
      <c r="O654" s="349"/>
      <c r="P654" s="349"/>
      <c r="Q654" s="349"/>
      <c r="R654" s="349"/>
      <c r="S654" s="349"/>
      <c r="T654" s="349"/>
      <c r="U654" s="349"/>
      <c r="V654" s="349"/>
      <c r="W654" s="349"/>
      <c r="X654" s="349"/>
      <c r="Y654" s="349"/>
      <c r="Z654" s="349"/>
      <c r="AA654" s="349"/>
    </row>
    <row r="655" spans="1:27" ht="15.75" customHeight="1">
      <c r="A655" s="349"/>
      <c r="B655" s="349"/>
      <c r="C655" s="349"/>
      <c r="D655" s="428"/>
      <c r="E655" s="428"/>
      <c r="F655" s="349"/>
      <c r="G655" s="349"/>
      <c r="H655" s="349"/>
      <c r="I655" s="349"/>
      <c r="J655" s="349"/>
      <c r="K655" s="349"/>
      <c r="L655" s="349"/>
      <c r="M655" s="349"/>
      <c r="N655" s="349"/>
      <c r="O655" s="349"/>
      <c r="P655" s="349"/>
      <c r="Q655" s="349"/>
      <c r="R655" s="349"/>
      <c r="S655" s="349"/>
      <c r="T655" s="349"/>
      <c r="U655" s="349"/>
      <c r="V655" s="349"/>
      <c r="W655" s="349"/>
      <c r="X655" s="349"/>
      <c r="Y655" s="349"/>
      <c r="Z655" s="349"/>
      <c r="AA655" s="349"/>
    </row>
    <row r="656" spans="1:27" ht="15.75" customHeight="1">
      <c r="A656" s="349"/>
      <c r="B656" s="349"/>
      <c r="C656" s="349"/>
      <c r="D656" s="428"/>
      <c r="E656" s="428"/>
      <c r="F656" s="349"/>
      <c r="G656" s="349"/>
      <c r="H656" s="349"/>
      <c r="I656" s="349"/>
      <c r="J656" s="349"/>
      <c r="K656" s="349"/>
      <c r="L656" s="349"/>
      <c r="M656" s="349"/>
      <c r="N656" s="349"/>
      <c r="O656" s="349"/>
      <c r="P656" s="349"/>
      <c r="Q656" s="349"/>
      <c r="R656" s="349"/>
      <c r="S656" s="349"/>
      <c r="T656" s="349"/>
      <c r="U656" s="349"/>
      <c r="V656" s="349"/>
      <c r="W656" s="349"/>
      <c r="X656" s="349"/>
      <c r="Y656" s="349"/>
      <c r="Z656" s="349"/>
      <c r="AA656" s="349"/>
    </row>
    <row r="657" spans="1:27" ht="15.75" customHeight="1">
      <c r="A657" s="349"/>
      <c r="B657" s="349"/>
      <c r="C657" s="349"/>
      <c r="D657" s="428"/>
      <c r="E657" s="428"/>
      <c r="F657" s="349"/>
      <c r="G657" s="349"/>
      <c r="H657" s="349"/>
      <c r="I657" s="349"/>
      <c r="J657" s="349"/>
      <c r="K657" s="349"/>
      <c r="L657" s="349"/>
      <c r="M657" s="349"/>
      <c r="N657" s="349"/>
      <c r="O657" s="349"/>
      <c r="P657" s="349"/>
      <c r="Q657" s="349"/>
      <c r="R657" s="349"/>
      <c r="S657" s="349"/>
      <c r="T657" s="349"/>
      <c r="U657" s="349"/>
      <c r="V657" s="349"/>
      <c r="W657" s="349"/>
      <c r="X657" s="349"/>
      <c r="Y657" s="349"/>
      <c r="Z657" s="349"/>
      <c r="AA657" s="349"/>
    </row>
    <row r="658" spans="1:27" ht="15.75" customHeight="1">
      <c r="A658" s="349"/>
      <c r="B658" s="349"/>
      <c r="C658" s="349"/>
      <c r="D658" s="428"/>
      <c r="E658" s="428"/>
      <c r="F658" s="349"/>
      <c r="G658" s="349"/>
      <c r="H658" s="349"/>
      <c r="I658" s="349"/>
      <c r="J658" s="349"/>
      <c r="K658" s="349"/>
      <c r="L658" s="349"/>
      <c r="M658" s="349"/>
      <c r="N658" s="349"/>
      <c r="O658" s="349"/>
      <c r="P658" s="349"/>
      <c r="Q658" s="349"/>
      <c r="R658" s="349"/>
      <c r="S658" s="349"/>
      <c r="T658" s="349"/>
      <c r="U658" s="349"/>
      <c r="V658" s="349"/>
      <c r="W658" s="349"/>
      <c r="X658" s="349"/>
      <c r="Y658" s="349"/>
      <c r="Z658" s="349"/>
      <c r="AA658" s="349"/>
    </row>
    <row r="659" spans="1:27" ht="15.75" customHeight="1">
      <c r="A659" s="349"/>
      <c r="B659" s="349"/>
      <c r="C659" s="349"/>
      <c r="D659" s="428"/>
      <c r="E659" s="428"/>
      <c r="F659" s="349"/>
      <c r="G659" s="349"/>
      <c r="H659" s="349"/>
      <c r="I659" s="349"/>
      <c r="J659" s="349"/>
      <c r="K659" s="349"/>
      <c r="L659" s="349"/>
      <c r="M659" s="349"/>
      <c r="N659" s="349"/>
      <c r="O659" s="349"/>
      <c r="P659" s="349"/>
      <c r="Q659" s="349"/>
      <c r="R659" s="349"/>
      <c r="S659" s="349"/>
      <c r="T659" s="349"/>
      <c r="U659" s="349"/>
      <c r="V659" s="349"/>
      <c r="W659" s="349"/>
      <c r="X659" s="349"/>
      <c r="Y659" s="349"/>
      <c r="Z659" s="349"/>
      <c r="AA659" s="349"/>
    </row>
    <row r="660" spans="1:27" ht="15.75" customHeight="1">
      <c r="A660" s="349"/>
      <c r="B660" s="349"/>
      <c r="C660" s="349"/>
      <c r="D660" s="428"/>
      <c r="E660" s="428"/>
      <c r="F660" s="349"/>
      <c r="G660" s="349"/>
      <c r="H660" s="349"/>
      <c r="I660" s="349"/>
      <c r="J660" s="349"/>
      <c r="K660" s="349"/>
      <c r="L660" s="349"/>
      <c r="M660" s="349"/>
      <c r="N660" s="349"/>
      <c r="O660" s="349"/>
      <c r="P660" s="349"/>
      <c r="Q660" s="349"/>
      <c r="R660" s="349"/>
      <c r="S660" s="349"/>
      <c r="T660" s="349"/>
      <c r="U660" s="349"/>
      <c r="V660" s="349"/>
      <c r="W660" s="349"/>
      <c r="X660" s="349"/>
      <c r="Y660" s="349"/>
      <c r="Z660" s="349"/>
      <c r="AA660" s="349"/>
    </row>
    <row r="661" spans="1:27" ht="15.75" customHeight="1">
      <c r="A661" s="349"/>
      <c r="B661" s="349"/>
      <c r="C661" s="349"/>
      <c r="D661" s="428"/>
      <c r="E661" s="428"/>
      <c r="F661" s="349"/>
      <c r="G661" s="349"/>
      <c r="H661" s="349"/>
      <c r="I661" s="349"/>
      <c r="J661" s="349"/>
      <c r="K661" s="349"/>
      <c r="L661" s="349"/>
      <c r="M661" s="349"/>
      <c r="N661" s="349"/>
      <c r="O661" s="349"/>
      <c r="P661" s="349"/>
      <c r="Q661" s="349"/>
      <c r="R661" s="349"/>
      <c r="S661" s="349"/>
      <c r="T661" s="349"/>
      <c r="U661" s="349"/>
      <c r="V661" s="349"/>
      <c r="W661" s="349"/>
      <c r="X661" s="349"/>
      <c r="Y661" s="349"/>
      <c r="Z661" s="349"/>
      <c r="AA661" s="349"/>
    </row>
    <row r="662" spans="1:27" ht="15.75" customHeight="1">
      <c r="A662" s="349"/>
      <c r="B662" s="349"/>
      <c r="C662" s="349"/>
      <c r="D662" s="428"/>
      <c r="E662" s="428"/>
      <c r="F662" s="349"/>
      <c r="G662" s="349"/>
      <c r="H662" s="349"/>
      <c r="I662" s="349"/>
      <c r="J662" s="349"/>
      <c r="K662" s="349"/>
      <c r="L662" s="349"/>
      <c r="M662" s="349"/>
      <c r="N662" s="349"/>
      <c r="O662" s="349"/>
      <c r="P662" s="349"/>
      <c r="Q662" s="349"/>
      <c r="R662" s="349"/>
      <c r="S662" s="349"/>
      <c r="T662" s="349"/>
      <c r="U662" s="349"/>
      <c r="V662" s="349"/>
      <c r="W662" s="349"/>
      <c r="X662" s="349"/>
      <c r="Y662" s="349"/>
      <c r="Z662" s="349"/>
      <c r="AA662" s="349"/>
    </row>
    <row r="663" spans="1:27" ht="15.75" customHeight="1">
      <c r="A663" s="349"/>
      <c r="B663" s="349"/>
      <c r="C663" s="349"/>
      <c r="D663" s="428"/>
      <c r="E663" s="428"/>
      <c r="F663" s="349"/>
      <c r="G663" s="349"/>
      <c r="H663" s="349"/>
      <c r="I663" s="349"/>
      <c r="J663" s="349"/>
      <c r="K663" s="349"/>
      <c r="L663" s="349"/>
      <c r="M663" s="349"/>
      <c r="N663" s="349"/>
      <c r="O663" s="349"/>
      <c r="P663" s="349"/>
      <c r="Q663" s="349"/>
      <c r="R663" s="349"/>
      <c r="S663" s="349"/>
      <c r="T663" s="349"/>
      <c r="U663" s="349"/>
      <c r="V663" s="349"/>
      <c r="W663" s="349"/>
      <c r="X663" s="349"/>
      <c r="Y663" s="349"/>
      <c r="Z663" s="349"/>
      <c r="AA663" s="349"/>
    </row>
    <row r="664" spans="1:27" ht="15.75" customHeight="1">
      <c r="A664" s="349"/>
      <c r="B664" s="349"/>
      <c r="C664" s="349"/>
      <c r="D664" s="428"/>
      <c r="E664" s="428"/>
      <c r="F664" s="349"/>
      <c r="G664" s="349"/>
      <c r="H664" s="349"/>
      <c r="I664" s="349"/>
      <c r="J664" s="349"/>
      <c r="K664" s="349"/>
      <c r="L664" s="349"/>
      <c r="M664" s="349"/>
      <c r="N664" s="349"/>
      <c r="O664" s="349"/>
      <c r="P664" s="349"/>
      <c r="Q664" s="349"/>
      <c r="R664" s="349"/>
      <c r="S664" s="349"/>
      <c r="T664" s="349"/>
      <c r="U664" s="349"/>
      <c r="V664" s="349"/>
      <c r="W664" s="349"/>
      <c r="X664" s="349"/>
      <c r="Y664" s="349"/>
      <c r="Z664" s="349"/>
      <c r="AA664" s="349"/>
    </row>
    <row r="665" spans="1:27" ht="15.75" customHeight="1">
      <c r="A665" s="349"/>
      <c r="B665" s="349"/>
      <c r="C665" s="349"/>
      <c r="D665" s="428"/>
      <c r="E665" s="428"/>
      <c r="F665" s="349"/>
      <c r="G665" s="349"/>
      <c r="H665" s="349"/>
      <c r="I665" s="349"/>
      <c r="J665" s="349"/>
      <c r="K665" s="349"/>
      <c r="L665" s="349"/>
      <c r="M665" s="349"/>
      <c r="N665" s="349"/>
      <c r="O665" s="349"/>
      <c r="P665" s="349"/>
      <c r="Q665" s="349"/>
      <c r="R665" s="349"/>
      <c r="S665" s="349"/>
      <c r="T665" s="349"/>
      <c r="U665" s="349"/>
      <c r="V665" s="349"/>
      <c r="W665" s="349"/>
      <c r="X665" s="349"/>
      <c r="Y665" s="349"/>
      <c r="Z665" s="349"/>
      <c r="AA665" s="349"/>
    </row>
    <row r="666" spans="1:27" ht="15.75" customHeight="1">
      <c r="A666" s="349"/>
      <c r="B666" s="349"/>
      <c r="C666" s="349"/>
      <c r="D666" s="428"/>
      <c r="E666" s="428"/>
      <c r="F666" s="349"/>
      <c r="G666" s="349"/>
      <c r="H666" s="349"/>
      <c r="I666" s="349"/>
      <c r="J666" s="349"/>
      <c r="K666" s="349"/>
      <c r="L666" s="349"/>
      <c r="M666" s="349"/>
      <c r="N666" s="349"/>
      <c r="O666" s="349"/>
      <c r="P666" s="349"/>
      <c r="Q666" s="349"/>
      <c r="R666" s="349"/>
      <c r="S666" s="349"/>
      <c r="T666" s="349"/>
      <c r="U666" s="349"/>
      <c r="V666" s="349"/>
      <c r="W666" s="349"/>
      <c r="X666" s="349"/>
      <c r="Y666" s="349"/>
      <c r="Z666" s="349"/>
      <c r="AA666" s="349"/>
    </row>
    <row r="667" spans="1:27" ht="15.75" customHeight="1">
      <c r="A667" s="349"/>
      <c r="B667" s="349"/>
      <c r="C667" s="349"/>
      <c r="D667" s="428"/>
      <c r="E667" s="428"/>
      <c r="F667" s="349"/>
      <c r="G667" s="349"/>
      <c r="H667" s="349"/>
      <c r="I667" s="349"/>
      <c r="J667" s="349"/>
      <c r="K667" s="349"/>
      <c r="L667" s="349"/>
      <c r="M667" s="349"/>
      <c r="N667" s="349"/>
      <c r="O667" s="349"/>
      <c r="P667" s="349"/>
      <c r="Q667" s="349"/>
      <c r="R667" s="349"/>
      <c r="S667" s="349"/>
      <c r="T667" s="349"/>
      <c r="U667" s="349"/>
      <c r="V667" s="349"/>
      <c r="W667" s="349"/>
      <c r="X667" s="349"/>
      <c r="Y667" s="349"/>
      <c r="Z667" s="349"/>
      <c r="AA667" s="349"/>
    </row>
    <row r="668" spans="1:27" ht="15.75" customHeight="1">
      <c r="A668" s="349"/>
      <c r="B668" s="349"/>
      <c r="C668" s="349"/>
      <c r="D668" s="428"/>
      <c r="E668" s="428"/>
      <c r="F668" s="349"/>
      <c r="G668" s="349"/>
      <c r="H668" s="349"/>
      <c r="I668" s="349"/>
      <c r="J668" s="349"/>
      <c r="K668" s="349"/>
      <c r="L668" s="349"/>
      <c r="M668" s="349"/>
      <c r="N668" s="349"/>
      <c r="O668" s="349"/>
      <c r="P668" s="349"/>
      <c r="Q668" s="349"/>
      <c r="R668" s="349"/>
      <c r="S668" s="349"/>
      <c r="T668" s="349"/>
      <c r="U668" s="349"/>
      <c r="V668" s="349"/>
      <c r="W668" s="349"/>
      <c r="X668" s="349"/>
      <c r="Y668" s="349"/>
      <c r="Z668" s="349"/>
      <c r="AA668" s="349"/>
    </row>
    <row r="669" spans="1:27" ht="15.75" customHeight="1">
      <c r="A669" s="349"/>
      <c r="B669" s="349"/>
      <c r="C669" s="349"/>
      <c r="D669" s="428"/>
      <c r="E669" s="428"/>
      <c r="F669" s="349"/>
      <c r="G669" s="349"/>
      <c r="H669" s="349"/>
      <c r="I669" s="349"/>
      <c r="J669" s="349"/>
      <c r="K669" s="349"/>
      <c r="L669" s="349"/>
      <c r="M669" s="349"/>
      <c r="N669" s="349"/>
      <c r="O669" s="349"/>
      <c r="P669" s="349"/>
      <c r="Q669" s="349"/>
      <c r="R669" s="349"/>
      <c r="S669" s="349"/>
      <c r="T669" s="349"/>
      <c r="U669" s="349"/>
      <c r="V669" s="349"/>
      <c r="W669" s="349"/>
      <c r="X669" s="349"/>
      <c r="Y669" s="349"/>
      <c r="Z669" s="349"/>
      <c r="AA669" s="349"/>
    </row>
    <row r="670" spans="1:27" ht="15.75" customHeight="1">
      <c r="A670" s="349"/>
      <c r="B670" s="349"/>
      <c r="C670" s="349"/>
      <c r="D670" s="428"/>
      <c r="E670" s="428"/>
      <c r="F670" s="349"/>
      <c r="G670" s="349"/>
      <c r="H670" s="349"/>
      <c r="I670" s="349"/>
      <c r="J670" s="349"/>
      <c r="K670" s="349"/>
      <c r="L670" s="349"/>
      <c r="M670" s="349"/>
      <c r="N670" s="349"/>
      <c r="O670" s="349"/>
      <c r="P670" s="349"/>
      <c r="Q670" s="349"/>
      <c r="R670" s="349"/>
      <c r="S670" s="349"/>
      <c r="T670" s="349"/>
      <c r="U670" s="349"/>
      <c r="V670" s="349"/>
      <c r="W670" s="349"/>
      <c r="X670" s="349"/>
      <c r="Y670" s="349"/>
      <c r="Z670" s="349"/>
      <c r="AA670" s="349"/>
    </row>
    <row r="671" spans="1:27" ht="15.75" customHeight="1">
      <c r="A671" s="349"/>
      <c r="B671" s="349"/>
      <c r="C671" s="349"/>
      <c r="D671" s="428"/>
      <c r="E671" s="428"/>
      <c r="F671" s="349"/>
      <c r="G671" s="349"/>
      <c r="H671" s="349"/>
      <c r="I671" s="349"/>
      <c r="J671" s="349"/>
      <c r="K671" s="349"/>
      <c r="L671" s="349"/>
      <c r="M671" s="349"/>
      <c r="N671" s="349"/>
      <c r="O671" s="349"/>
      <c r="P671" s="349"/>
      <c r="Q671" s="349"/>
      <c r="R671" s="349"/>
      <c r="S671" s="349"/>
      <c r="T671" s="349"/>
      <c r="U671" s="349"/>
      <c r="V671" s="349"/>
      <c r="W671" s="349"/>
      <c r="X671" s="349"/>
      <c r="Y671" s="349"/>
      <c r="Z671" s="349"/>
      <c r="AA671" s="349"/>
    </row>
    <row r="672" spans="1:27" ht="15.75" customHeight="1">
      <c r="A672" s="349"/>
      <c r="B672" s="349"/>
      <c r="C672" s="349"/>
      <c r="D672" s="428"/>
      <c r="E672" s="428"/>
      <c r="F672" s="349"/>
      <c r="G672" s="349"/>
      <c r="H672" s="349"/>
      <c r="I672" s="349"/>
      <c r="J672" s="349"/>
      <c r="K672" s="349"/>
      <c r="L672" s="349"/>
      <c r="M672" s="349"/>
      <c r="N672" s="349"/>
      <c r="O672" s="349"/>
      <c r="P672" s="349"/>
      <c r="Q672" s="349"/>
      <c r="R672" s="349"/>
      <c r="S672" s="349"/>
      <c r="T672" s="349"/>
      <c r="U672" s="349"/>
      <c r="V672" s="349"/>
      <c r="W672" s="349"/>
      <c r="X672" s="349"/>
      <c r="Y672" s="349"/>
      <c r="Z672" s="349"/>
      <c r="AA672" s="349"/>
    </row>
    <row r="673" spans="1:27" ht="15.75" customHeight="1">
      <c r="A673" s="349"/>
      <c r="B673" s="349"/>
      <c r="C673" s="349"/>
      <c r="D673" s="428"/>
      <c r="E673" s="428"/>
      <c r="F673" s="349"/>
      <c r="G673" s="349"/>
      <c r="H673" s="349"/>
      <c r="I673" s="349"/>
      <c r="J673" s="349"/>
      <c r="K673" s="349"/>
      <c r="L673" s="349"/>
      <c r="M673" s="349"/>
      <c r="N673" s="349"/>
      <c r="O673" s="349"/>
      <c r="P673" s="349"/>
      <c r="Q673" s="349"/>
      <c r="R673" s="349"/>
      <c r="S673" s="349"/>
      <c r="T673" s="349"/>
      <c r="U673" s="349"/>
      <c r="V673" s="349"/>
      <c r="W673" s="349"/>
      <c r="X673" s="349"/>
      <c r="Y673" s="349"/>
      <c r="Z673" s="349"/>
      <c r="AA673" s="349"/>
    </row>
    <row r="674" spans="1:27" ht="15.75" customHeight="1">
      <c r="A674" s="349"/>
      <c r="B674" s="349"/>
      <c r="C674" s="349"/>
      <c r="D674" s="428"/>
      <c r="E674" s="428"/>
      <c r="F674" s="349"/>
      <c r="G674" s="349"/>
      <c r="H674" s="349"/>
      <c r="I674" s="349"/>
      <c r="J674" s="349"/>
      <c r="K674" s="349"/>
      <c r="L674" s="349"/>
      <c r="M674" s="349"/>
      <c r="N674" s="349"/>
      <c r="O674" s="349"/>
      <c r="P674" s="349"/>
      <c r="Q674" s="349"/>
      <c r="R674" s="349"/>
      <c r="S674" s="349"/>
      <c r="T674" s="349"/>
      <c r="U674" s="349"/>
      <c r="V674" s="349"/>
      <c r="W674" s="349"/>
      <c r="X674" s="349"/>
      <c r="Y674" s="349"/>
      <c r="Z674" s="349"/>
      <c r="AA674" s="349"/>
    </row>
    <row r="675" spans="1:27" ht="15.75" customHeight="1">
      <c r="A675" s="349"/>
      <c r="B675" s="349"/>
      <c r="C675" s="349"/>
      <c r="D675" s="428"/>
      <c r="E675" s="428"/>
      <c r="F675" s="349"/>
      <c r="G675" s="349"/>
      <c r="H675" s="349"/>
      <c r="I675" s="349"/>
      <c r="J675" s="349"/>
      <c r="K675" s="349"/>
      <c r="L675" s="349"/>
      <c r="M675" s="349"/>
      <c r="N675" s="349"/>
      <c r="O675" s="349"/>
      <c r="P675" s="349"/>
      <c r="Q675" s="349"/>
      <c r="R675" s="349"/>
      <c r="S675" s="349"/>
      <c r="T675" s="349"/>
      <c r="U675" s="349"/>
      <c r="V675" s="349"/>
      <c r="W675" s="349"/>
      <c r="X675" s="349"/>
      <c r="Y675" s="349"/>
      <c r="Z675" s="349"/>
      <c r="AA675" s="349"/>
    </row>
    <row r="676" spans="1:27" ht="15.75" customHeight="1">
      <c r="A676" s="349"/>
      <c r="B676" s="349"/>
      <c r="C676" s="349"/>
      <c r="D676" s="428"/>
      <c r="E676" s="428"/>
      <c r="F676" s="349"/>
      <c r="G676" s="349"/>
      <c r="H676" s="349"/>
      <c r="I676" s="349"/>
      <c r="J676" s="349"/>
      <c r="K676" s="349"/>
      <c r="L676" s="349"/>
      <c r="M676" s="349"/>
      <c r="N676" s="349"/>
      <c r="O676" s="349"/>
      <c r="P676" s="349"/>
      <c r="Q676" s="349"/>
      <c r="R676" s="349"/>
      <c r="S676" s="349"/>
      <c r="T676" s="349"/>
      <c r="U676" s="349"/>
      <c r="V676" s="349"/>
      <c r="W676" s="349"/>
      <c r="X676" s="349"/>
      <c r="Y676" s="349"/>
      <c r="Z676" s="349"/>
      <c r="AA676" s="349"/>
    </row>
    <row r="677" spans="1:27" ht="15.75" customHeight="1">
      <c r="A677" s="349"/>
      <c r="B677" s="349"/>
      <c r="C677" s="349"/>
      <c r="D677" s="428"/>
      <c r="E677" s="428"/>
      <c r="F677" s="349"/>
      <c r="G677" s="349"/>
      <c r="H677" s="349"/>
      <c r="I677" s="349"/>
      <c r="J677" s="349"/>
      <c r="K677" s="349"/>
      <c r="L677" s="349"/>
      <c r="M677" s="349"/>
      <c r="N677" s="349"/>
      <c r="O677" s="349"/>
      <c r="P677" s="349"/>
      <c r="Q677" s="349"/>
      <c r="R677" s="349"/>
      <c r="S677" s="349"/>
      <c r="T677" s="349"/>
      <c r="U677" s="349"/>
      <c r="V677" s="349"/>
      <c r="W677" s="349"/>
      <c r="X677" s="349"/>
      <c r="Y677" s="349"/>
      <c r="Z677" s="349"/>
      <c r="AA677" s="349"/>
    </row>
    <row r="678" spans="1:27" ht="15.75" customHeight="1">
      <c r="A678" s="349"/>
      <c r="B678" s="349"/>
      <c r="C678" s="349"/>
      <c r="D678" s="428"/>
      <c r="E678" s="428"/>
      <c r="F678" s="349"/>
      <c r="G678" s="349"/>
      <c r="H678" s="349"/>
      <c r="I678" s="349"/>
      <c r="J678" s="349"/>
      <c r="K678" s="349"/>
      <c r="L678" s="349"/>
      <c r="M678" s="349"/>
      <c r="N678" s="349"/>
      <c r="O678" s="349"/>
      <c r="P678" s="349"/>
      <c r="Q678" s="349"/>
      <c r="R678" s="349"/>
      <c r="S678" s="349"/>
      <c r="T678" s="349"/>
      <c r="U678" s="349"/>
      <c r="V678" s="349"/>
      <c r="W678" s="349"/>
      <c r="X678" s="349"/>
      <c r="Y678" s="349"/>
      <c r="Z678" s="349"/>
      <c r="AA678" s="349"/>
    </row>
    <row r="679" spans="1:27" ht="15.75" customHeight="1">
      <c r="A679" s="349"/>
      <c r="B679" s="349"/>
      <c r="C679" s="349"/>
      <c r="D679" s="428"/>
      <c r="E679" s="428"/>
      <c r="F679" s="349"/>
      <c r="G679" s="349"/>
      <c r="H679" s="349"/>
      <c r="I679" s="349"/>
      <c r="J679" s="349"/>
      <c r="K679" s="349"/>
      <c r="L679" s="349"/>
      <c r="M679" s="349"/>
      <c r="N679" s="349"/>
      <c r="O679" s="349"/>
      <c r="P679" s="349"/>
      <c r="Q679" s="349"/>
      <c r="R679" s="349"/>
      <c r="S679" s="349"/>
      <c r="T679" s="349"/>
      <c r="U679" s="349"/>
      <c r="V679" s="349"/>
      <c r="W679" s="349"/>
      <c r="X679" s="349"/>
      <c r="Y679" s="349"/>
      <c r="Z679" s="349"/>
      <c r="AA679" s="349"/>
    </row>
    <row r="680" spans="1:27" ht="15.75" customHeight="1">
      <c r="A680" s="349"/>
      <c r="B680" s="349"/>
      <c r="C680" s="349"/>
      <c r="D680" s="428"/>
      <c r="E680" s="428"/>
      <c r="F680" s="349"/>
      <c r="G680" s="349"/>
      <c r="H680" s="349"/>
      <c r="I680" s="349"/>
      <c r="J680" s="349"/>
      <c r="K680" s="349"/>
      <c r="L680" s="349"/>
      <c r="M680" s="349"/>
      <c r="N680" s="349"/>
      <c r="O680" s="349"/>
      <c r="P680" s="349"/>
      <c r="Q680" s="349"/>
      <c r="R680" s="349"/>
      <c r="S680" s="349"/>
      <c r="T680" s="349"/>
      <c r="U680" s="349"/>
      <c r="V680" s="349"/>
      <c r="W680" s="349"/>
      <c r="X680" s="349"/>
      <c r="Y680" s="349"/>
      <c r="Z680" s="349"/>
      <c r="AA680" s="349"/>
    </row>
    <row r="681" spans="1:27" ht="15.75" customHeight="1">
      <c r="A681" s="349"/>
      <c r="B681" s="349"/>
      <c r="C681" s="349"/>
      <c r="D681" s="428"/>
      <c r="E681" s="428"/>
      <c r="F681" s="349"/>
      <c r="G681" s="349"/>
      <c r="H681" s="349"/>
      <c r="I681" s="349"/>
      <c r="J681" s="349"/>
      <c r="K681" s="349"/>
      <c r="L681" s="349"/>
      <c r="M681" s="349"/>
      <c r="N681" s="349"/>
      <c r="O681" s="349"/>
      <c r="P681" s="349"/>
      <c r="Q681" s="349"/>
      <c r="R681" s="349"/>
      <c r="S681" s="349"/>
      <c r="T681" s="349"/>
      <c r="U681" s="349"/>
      <c r="V681" s="349"/>
      <c r="W681" s="349"/>
      <c r="X681" s="349"/>
      <c r="Y681" s="349"/>
      <c r="Z681" s="349"/>
      <c r="AA681" s="349"/>
    </row>
    <row r="682" spans="1:27" ht="15.75" customHeight="1">
      <c r="A682" s="349"/>
      <c r="B682" s="349"/>
      <c r="C682" s="349"/>
      <c r="D682" s="428"/>
      <c r="E682" s="428"/>
      <c r="F682" s="349"/>
      <c r="G682" s="349"/>
      <c r="H682" s="349"/>
      <c r="I682" s="349"/>
      <c r="J682" s="349"/>
      <c r="K682" s="349"/>
      <c r="L682" s="349"/>
      <c r="M682" s="349"/>
      <c r="N682" s="349"/>
      <c r="O682" s="349"/>
      <c r="P682" s="349"/>
      <c r="Q682" s="349"/>
      <c r="R682" s="349"/>
      <c r="S682" s="349"/>
      <c r="T682" s="349"/>
      <c r="U682" s="349"/>
      <c r="V682" s="349"/>
      <c r="W682" s="349"/>
      <c r="X682" s="349"/>
      <c r="Y682" s="349"/>
      <c r="Z682" s="349"/>
      <c r="AA682" s="349"/>
    </row>
    <row r="683" spans="1:27" ht="15.75" customHeight="1">
      <c r="A683" s="349"/>
      <c r="B683" s="349"/>
      <c r="C683" s="349"/>
      <c r="D683" s="428"/>
      <c r="E683" s="428"/>
      <c r="F683" s="349"/>
      <c r="G683" s="349"/>
      <c r="H683" s="349"/>
      <c r="I683" s="349"/>
      <c r="J683" s="349"/>
      <c r="K683" s="349"/>
      <c r="L683" s="349"/>
      <c r="M683" s="349"/>
      <c r="N683" s="349"/>
      <c r="O683" s="349"/>
      <c r="P683" s="349"/>
      <c r="Q683" s="349"/>
      <c r="R683" s="349"/>
      <c r="S683" s="349"/>
      <c r="T683" s="349"/>
      <c r="U683" s="349"/>
      <c r="V683" s="349"/>
      <c r="W683" s="349"/>
      <c r="X683" s="349"/>
      <c r="Y683" s="349"/>
      <c r="Z683" s="349"/>
      <c r="AA683" s="349"/>
    </row>
    <row r="684" spans="1:27" ht="15.75" customHeight="1">
      <c r="A684" s="349"/>
      <c r="B684" s="349"/>
      <c r="C684" s="349"/>
      <c r="D684" s="428"/>
      <c r="E684" s="428"/>
      <c r="F684" s="349"/>
      <c r="G684" s="349"/>
      <c r="H684" s="349"/>
      <c r="I684" s="349"/>
      <c r="J684" s="349"/>
      <c r="K684" s="349"/>
      <c r="L684" s="349"/>
      <c r="M684" s="349"/>
      <c r="N684" s="349"/>
      <c r="O684" s="349"/>
      <c r="P684" s="349"/>
      <c r="Q684" s="349"/>
      <c r="R684" s="349"/>
      <c r="S684" s="349"/>
      <c r="T684" s="349"/>
      <c r="U684" s="349"/>
      <c r="V684" s="349"/>
      <c r="W684" s="349"/>
      <c r="X684" s="349"/>
      <c r="Y684" s="349"/>
      <c r="Z684" s="349"/>
      <c r="AA684" s="349"/>
    </row>
    <row r="685" spans="1:27" ht="15.75" customHeight="1">
      <c r="A685" s="349"/>
      <c r="B685" s="349"/>
      <c r="C685" s="349"/>
      <c r="D685" s="428"/>
      <c r="E685" s="428"/>
      <c r="F685" s="349"/>
      <c r="G685" s="349"/>
      <c r="H685" s="349"/>
      <c r="I685" s="349"/>
      <c r="J685" s="349"/>
      <c r="K685" s="349"/>
      <c r="L685" s="349"/>
      <c r="M685" s="349"/>
      <c r="N685" s="349"/>
      <c r="O685" s="349"/>
      <c r="P685" s="349"/>
      <c r="Q685" s="349"/>
      <c r="R685" s="349"/>
      <c r="S685" s="349"/>
      <c r="T685" s="349"/>
      <c r="U685" s="349"/>
      <c r="V685" s="349"/>
      <c r="W685" s="349"/>
      <c r="X685" s="349"/>
      <c r="Y685" s="349"/>
      <c r="Z685" s="349"/>
      <c r="AA685" s="349"/>
    </row>
    <row r="686" spans="1:27" ht="15.75" customHeight="1">
      <c r="A686" s="349"/>
      <c r="B686" s="349"/>
      <c r="C686" s="349"/>
      <c r="D686" s="428"/>
      <c r="E686" s="428"/>
      <c r="F686" s="349"/>
      <c r="G686" s="349"/>
      <c r="H686" s="349"/>
      <c r="I686" s="349"/>
      <c r="J686" s="349"/>
      <c r="K686" s="349"/>
      <c r="L686" s="349"/>
      <c r="M686" s="349"/>
      <c r="N686" s="349"/>
      <c r="O686" s="349"/>
      <c r="P686" s="349"/>
      <c r="Q686" s="349"/>
      <c r="R686" s="349"/>
      <c r="S686" s="349"/>
      <c r="T686" s="349"/>
      <c r="U686" s="349"/>
      <c r="V686" s="349"/>
      <c r="W686" s="349"/>
      <c r="X686" s="349"/>
      <c r="Y686" s="349"/>
      <c r="Z686" s="349"/>
      <c r="AA686" s="349"/>
    </row>
    <row r="687" spans="1:27" ht="15.75" customHeight="1">
      <c r="A687" s="349"/>
      <c r="B687" s="349"/>
      <c r="C687" s="349"/>
      <c r="D687" s="428"/>
      <c r="E687" s="428"/>
      <c r="F687" s="349"/>
      <c r="G687" s="349"/>
      <c r="H687" s="349"/>
      <c r="I687" s="349"/>
      <c r="J687" s="349"/>
      <c r="K687" s="349"/>
      <c r="L687" s="349"/>
      <c r="M687" s="349"/>
      <c r="N687" s="349"/>
      <c r="O687" s="349"/>
      <c r="P687" s="349"/>
      <c r="Q687" s="349"/>
      <c r="R687" s="349"/>
      <c r="S687" s="349"/>
      <c r="T687" s="349"/>
      <c r="U687" s="349"/>
      <c r="V687" s="349"/>
      <c r="W687" s="349"/>
      <c r="X687" s="349"/>
      <c r="Y687" s="349"/>
      <c r="Z687" s="349"/>
      <c r="AA687" s="349"/>
    </row>
    <row r="688" spans="1:27" ht="15.75" customHeight="1">
      <c r="A688" s="349"/>
      <c r="B688" s="349"/>
      <c r="C688" s="349"/>
      <c r="D688" s="428"/>
      <c r="E688" s="428"/>
      <c r="F688" s="349"/>
      <c r="G688" s="349"/>
      <c r="H688" s="349"/>
      <c r="I688" s="349"/>
      <c r="J688" s="349"/>
      <c r="K688" s="349"/>
      <c r="L688" s="349"/>
      <c r="M688" s="349"/>
      <c r="N688" s="349"/>
      <c r="O688" s="349"/>
      <c r="P688" s="349"/>
      <c r="Q688" s="349"/>
      <c r="R688" s="349"/>
      <c r="S688" s="349"/>
      <c r="T688" s="349"/>
      <c r="U688" s="349"/>
      <c r="V688" s="349"/>
      <c r="W688" s="349"/>
      <c r="X688" s="349"/>
      <c r="Y688" s="349"/>
      <c r="Z688" s="349"/>
      <c r="AA688" s="349"/>
    </row>
    <row r="689" spans="1:27" ht="15.75" customHeight="1">
      <c r="A689" s="349"/>
      <c r="B689" s="349"/>
      <c r="C689" s="349"/>
      <c r="D689" s="428"/>
      <c r="E689" s="428"/>
      <c r="F689" s="349"/>
      <c r="G689" s="349"/>
      <c r="H689" s="349"/>
      <c r="I689" s="349"/>
      <c r="J689" s="349"/>
      <c r="K689" s="349"/>
      <c r="L689" s="349"/>
      <c r="M689" s="349"/>
      <c r="N689" s="349"/>
      <c r="O689" s="349"/>
      <c r="P689" s="349"/>
      <c r="Q689" s="349"/>
      <c r="R689" s="349"/>
      <c r="S689" s="349"/>
      <c r="T689" s="349"/>
      <c r="U689" s="349"/>
      <c r="V689" s="349"/>
      <c r="W689" s="349"/>
      <c r="X689" s="349"/>
      <c r="Y689" s="349"/>
      <c r="Z689" s="349"/>
      <c r="AA689" s="349"/>
    </row>
    <row r="690" spans="1:27" ht="15.75" customHeight="1">
      <c r="A690" s="349"/>
      <c r="B690" s="349"/>
      <c r="C690" s="349"/>
      <c r="D690" s="428"/>
      <c r="E690" s="428"/>
      <c r="F690" s="349"/>
      <c r="G690" s="349"/>
      <c r="H690" s="349"/>
      <c r="I690" s="349"/>
      <c r="J690" s="349"/>
      <c r="K690" s="349"/>
      <c r="L690" s="349"/>
      <c r="M690" s="349"/>
      <c r="N690" s="349"/>
      <c r="O690" s="349"/>
      <c r="P690" s="349"/>
      <c r="Q690" s="349"/>
      <c r="R690" s="349"/>
      <c r="S690" s="349"/>
      <c r="T690" s="349"/>
      <c r="U690" s="349"/>
      <c r="V690" s="349"/>
      <c r="W690" s="349"/>
      <c r="X690" s="349"/>
      <c r="Y690" s="349"/>
      <c r="Z690" s="349"/>
      <c r="AA690" s="349"/>
    </row>
    <row r="691" spans="1:27" ht="15.75" customHeight="1">
      <c r="A691" s="349"/>
      <c r="B691" s="349"/>
      <c r="C691" s="349"/>
      <c r="D691" s="428"/>
      <c r="E691" s="428"/>
      <c r="F691" s="349"/>
      <c r="G691" s="349"/>
      <c r="H691" s="349"/>
      <c r="I691" s="349"/>
      <c r="J691" s="349"/>
      <c r="K691" s="349"/>
      <c r="L691" s="349"/>
      <c r="M691" s="349"/>
      <c r="N691" s="349"/>
      <c r="O691" s="349"/>
      <c r="P691" s="349"/>
      <c r="Q691" s="349"/>
      <c r="R691" s="349"/>
      <c r="S691" s="349"/>
      <c r="T691" s="349"/>
      <c r="U691" s="349"/>
      <c r="V691" s="349"/>
      <c r="W691" s="349"/>
      <c r="X691" s="349"/>
      <c r="Y691" s="349"/>
      <c r="Z691" s="349"/>
      <c r="AA691" s="349"/>
    </row>
    <row r="692" spans="1:27" ht="15.75" customHeight="1">
      <c r="A692" s="349"/>
      <c r="B692" s="349"/>
      <c r="C692" s="349"/>
      <c r="D692" s="428"/>
      <c r="E692" s="428"/>
      <c r="F692" s="349"/>
      <c r="G692" s="349"/>
      <c r="H692" s="349"/>
      <c r="I692" s="349"/>
      <c r="J692" s="349"/>
      <c r="K692" s="349"/>
      <c r="L692" s="349"/>
      <c r="M692" s="349"/>
      <c r="N692" s="349"/>
      <c r="O692" s="349"/>
      <c r="P692" s="349"/>
      <c r="Q692" s="349"/>
      <c r="R692" s="349"/>
      <c r="S692" s="349"/>
      <c r="T692" s="349"/>
      <c r="U692" s="349"/>
      <c r="V692" s="349"/>
      <c r="W692" s="349"/>
      <c r="X692" s="349"/>
      <c r="Y692" s="349"/>
      <c r="Z692" s="349"/>
      <c r="AA692" s="349"/>
    </row>
    <row r="693" spans="1:27" ht="15.75" customHeight="1">
      <c r="A693" s="349"/>
      <c r="B693" s="349"/>
      <c r="C693" s="349"/>
      <c r="D693" s="428"/>
      <c r="E693" s="428"/>
      <c r="F693" s="349"/>
      <c r="G693" s="349"/>
      <c r="H693" s="349"/>
      <c r="I693" s="349"/>
      <c r="J693" s="349"/>
      <c r="K693" s="349"/>
      <c r="L693" s="349"/>
      <c r="M693" s="349"/>
      <c r="N693" s="349"/>
      <c r="O693" s="349"/>
      <c r="P693" s="349"/>
      <c r="Q693" s="349"/>
      <c r="R693" s="349"/>
      <c r="S693" s="349"/>
      <c r="T693" s="349"/>
      <c r="U693" s="349"/>
      <c r="V693" s="349"/>
      <c r="W693" s="349"/>
      <c r="X693" s="349"/>
      <c r="Y693" s="349"/>
      <c r="Z693" s="349"/>
      <c r="AA693" s="349"/>
    </row>
    <row r="694" spans="1:27" ht="15.75" customHeight="1">
      <c r="A694" s="349"/>
      <c r="B694" s="349"/>
      <c r="C694" s="349"/>
      <c r="D694" s="428"/>
      <c r="E694" s="428"/>
      <c r="F694" s="349"/>
      <c r="G694" s="349"/>
      <c r="H694" s="349"/>
      <c r="I694" s="349"/>
      <c r="J694" s="349"/>
      <c r="K694" s="349"/>
      <c r="L694" s="349"/>
      <c r="M694" s="349"/>
      <c r="N694" s="349"/>
      <c r="O694" s="349"/>
      <c r="P694" s="349"/>
      <c r="Q694" s="349"/>
      <c r="R694" s="349"/>
      <c r="S694" s="349"/>
      <c r="T694" s="349"/>
      <c r="U694" s="349"/>
      <c r="V694" s="349"/>
      <c r="W694" s="349"/>
      <c r="X694" s="349"/>
      <c r="Y694" s="349"/>
      <c r="Z694" s="349"/>
      <c r="AA694" s="349"/>
    </row>
    <row r="695" spans="1:27" ht="15.75" customHeight="1">
      <c r="A695" s="349"/>
      <c r="B695" s="349"/>
      <c r="C695" s="349"/>
      <c r="D695" s="428"/>
      <c r="E695" s="428"/>
      <c r="F695" s="349"/>
      <c r="G695" s="349"/>
      <c r="H695" s="349"/>
      <c r="I695" s="349"/>
      <c r="J695" s="349"/>
      <c r="K695" s="349"/>
      <c r="L695" s="349"/>
      <c r="M695" s="349"/>
      <c r="N695" s="349"/>
      <c r="O695" s="349"/>
      <c r="P695" s="349"/>
      <c r="Q695" s="349"/>
      <c r="R695" s="349"/>
      <c r="S695" s="349"/>
      <c r="T695" s="349"/>
      <c r="U695" s="349"/>
      <c r="V695" s="349"/>
      <c r="W695" s="349"/>
      <c r="X695" s="349"/>
      <c r="Y695" s="349"/>
      <c r="Z695" s="349"/>
      <c r="AA695" s="349"/>
    </row>
    <row r="696" spans="1:27" ht="15.75" customHeight="1">
      <c r="A696" s="349"/>
      <c r="B696" s="349"/>
      <c r="C696" s="349"/>
      <c r="D696" s="428"/>
      <c r="E696" s="428"/>
      <c r="F696" s="349"/>
      <c r="G696" s="349"/>
      <c r="H696" s="349"/>
      <c r="I696" s="349"/>
      <c r="J696" s="349"/>
      <c r="K696" s="349"/>
      <c r="L696" s="349"/>
      <c r="M696" s="349"/>
      <c r="N696" s="349"/>
      <c r="O696" s="349"/>
      <c r="P696" s="349"/>
      <c r="Q696" s="349"/>
      <c r="R696" s="349"/>
      <c r="S696" s="349"/>
      <c r="T696" s="349"/>
      <c r="U696" s="349"/>
      <c r="V696" s="349"/>
      <c r="W696" s="349"/>
      <c r="X696" s="349"/>
      <c r="Y696" s="349"/>
      <c r="Z696" s="349"/>
      <c r="AA696" s="349"/>
    </row>
    <row r="697" spans="1:27" ht="15.75" customHeight="1">
      <c r="A697" s="349"/>
      <c r="B697" s="349"/>
      <c r="C697" s="349"/>
      <c r="D697" s="428"/>
      <c r="E697" s="428"/>
      <c r="F697" s="349"/>
      <c r="G697" s="349"/>
      <c r="H697" s="349"/>
      <c r="I697" s="349"/>
      <c r="J697" s="349"/>
      <c r="K697" s="349"/>
      <c r="L697" s="349"/>
      <c r="M697" s="349"/>
      <c r="N697" s="349"/>
      <c r="O697" s="349"/>
      <c r="P697" s="349"/>
      <c r="Q697" s="349"/>
      <c r="R697" s="349"/>
      <c r="S697" s="349"/>
      <c r="T697" s="349"/>
      <c r="U697" s="349"/>
      <c r="V697" s="349"/>
      <c r="W697" s="349"/>
      <c r="X697" s="349"/>
      <c r="Y697" s="349"/>
      <c r="Z697" s="349"/>
      <c r="AA697" s="349"/>
    </row>
    <row r="698" spans="1:27" ht="15.75" customHeight="1">
      <c r="A698" s="349"/>
      <c r="B698" s="349"/>
      <c r="C698" s="349"/>
      <c r="D698" s="428"/>
      <c r="E698" s="428"/>
      <c r="F698" s="349"/>
      <c r="G698" s="349"/>
      <c r="H698" s="349"/>
      <c r="I698" s="349"/>
      <c r="J698" s="349"/>
      <c r="K698" s="349"/>
      <c r="L698" s="349"/>
      <c r="M698" s="349"/>
      <c r="N698" s="349"/>
      <c r="O698" s="349"/>
      <c r="P698" s="349"/>
      <c r="Q698" s="349"/>
      <c r="R698" s="349"/>
      <c r="S698" s="349"/>
      <c r="T698" s="349"/>
      <c r="U698" s="349"/>
      <c r="V698" s="349"/>
      <c r="W698" s="349"/>
      <c r="X698" s="349"/>
      <c r="Y698" s="349"/>
      <c r="Z698" s="349"/>
      <c r="AA698" s="349"/>
    </row>
    <row r="699" spans="1:27" ht="15.75" customHeight="1">
      <c r="A699" s="349"/>
      <c r="B699" s="349"/>
      <c r="C699" s="349"/>
      <c r="D699" s="428"/>
      <c r="E699" s="428"/>
      <c r="F699" s="349"/>
      <c r="G699" s="349"/>
      <c r="H699" s="349"/>
      <c r="I699" s="349"/>
      <c r="J699" s="349"/>
      <c r="K699" s="349"/>
      <c r="L699" s="349"/>
      <c r="M699" s="349"/>
      <c r="N699" s="349"/>
      <c r="O699" s="349"/>
      <c r="P699" s="349"/>
      <c r="Q699" s="349"/>
      <c r="R699" s="349"/>
      <c r="S699" s="349"/>
      <c r="T699" s="349"/>
      <c r="U699" s="349"/>
      <c r="V699" s="349"/>
      <c r="W699" s="349"/>
      <c r="X699" s="349"/>
      <c r="Y699" s="349"/>
      <c r="Z699" s="349"/>
      <c r="AA699" s="349"/>
    </row>
    <row r="700" spans="1:27" ht="15.75" customHeight="1">
      <c r="A700" s="349"/>
      <c r="B700" s="349"/>
      <c r="C700" s="349"/>
      <c r="D700" s="428"/>
      <c r="E700" s="428"/>
      <c r="F700" s="349"/>
      <c r="G700" s="349"/>
      <c r="H700" s="349"/>
      <c r="I700" s="349"/>
      <c r="J700" s="349"/>
      <c r="K700" s="349"/>
      <c r="L700" s="349"/>
      <c r="M700" s="349"/>
      <c r="N700" s="349"/>
      <c r="O700" s="349"/>
      <c r="P700" s="349"/>
      <c r="Q700" s="349"/>
      <c r="R700" s="349"/>
      <c r="S700" s="349"/>
      <c r="T700" s="349"/>
      <c r="U700" s="349"/>
      <c r="V700" s="349"/>
      <c r="W700" s="349"/>
      <c r="X700" s="349"/>
      <c r="Y700" s="349"/>
      <c r="Z700" s="349"/>
      <c r="AA700" s="349"/>
    </row>
    <row r="701" spans="1:27" ht="15.75" customHeight="1">
      <c r="A701" s="349"/>
      <c r="B701" s="349"/>
      <c r="C701" s="349"/>
      <c r="D701" s="428"/>
      <c r="E701" s="428"/>
      <c r="F701" s="349"/>
      <c r="G701" s="349"/>
      <c r="H701" s="349"/>
      <c r="I701" s="349"/>
      <c r="J701" s="349"/>
      <c r="K701" s="349"/>
      <c r="L701" s="349"/>
      <c r="M701" s="349"/>
      <c r="N701" s="349"/>
      <c r="O701" s="349"/>
      <c r="P701" s="349"/>
      <c r="Q701" s="349"/>
      <c r="R701" s="349"/>
      <c r="S701" s="349"/>
      <c r="T701" s="349"/>
      <c r="U701" s="349"/>
      <c r="V701" s="349"/>
      <c r="W701" s="349"/>
      <c r="X701" s="349"/>
      <c r="Y701" s="349"/>
      <c r="Z701" s="349"/>
      <c r="AA701" s="349"/>
    </row>
    <row r="702" spans="1:27" ht="15.75" customHeight="1">
      <c r="A702" s="349"/>
      <c r="B702" s="349"/>
      <c r="C702" s="349"/>
      <c r="D702" s="428"/>
      <c r="E702" s="428"/>
      <c r="F702" s="349"/>
      <c r="G702" s="349"/>
      <c r="H702" s="349"/>
      <c r="I702" s="349"/>
      <c r="J702" s="349"/>
      <c r="K702" s="349"/>
      <c r="L702" s="349"/>
      <c r="M702" s="349"/>
      <c r="N702" s="349"/>
      <c r="O702" s="349"/>
      <c r="P702" s="349"/>
      <c r="Q702" s="349"/>
      <c r="R702" s="349"/>
      <c r="S702" s="349"/>
      <c r="T702" s="349"/>
      <c r="U702" s="349"/>
      <c r="V702" s="349"/>
      <c r="W702" s="349"/>
      <c r="X702" s="349"/>
      <c r="Y702" s="349"/>
      <c r="Z702" s="349"/>
      <c r="AA702" s="349"/>
    </row>
    <row r="703" spans="1:27" ht="15.75" customHeight="1">
      <c r="A703" s="349"/>
      <c r="B703" s="349"/>
      <c r="C703" s="349"/>
      <c r="D703" s="428"/>
      <c r="E703" s="428"/>
      <c r="F703" s="349"/>
      <c r="G703" s="349"/>
      <c r="H703" s="349"/>
      <c r="I703" s="349"/>
      <c r="J703" s="349"/>
      <c r="K703" s="349"/>
      <c r="L703" s="349"/>
      <c r="M703" s="349"/>
      <c r="N703" s="349"/>
      <c r="O703" s="349"/>
      <c r="P703" s="349"/>
      <c r="Q703" s="349"/>
      <c r="R703" s="349"/>
      <c r="S703" s="349"/>
      <c r="T703" s="349"/>
      <c r="U703" s="349"/>
      <c r="V703" s="349"/>
      <c r="W703" s="349"/>
      <c r="X703" s="349"/>
      <c r="Y703" s="349"/>
      <c r="Z703" s="349"/>
      <c r="AA703" s="349"/>
    </row>
    <row r="704" spans="1:27" ht="15.75" customHeight="1">
      <c r="A704" s="349"/>
      <c r="B704" s="349"/>
      <c r="C704" s="349"/>
      <c r="D704" s="428"/>
      <c r="E704" s="428"/>
      <c r="F704" s="349"/>
      <c r="G704" s="349"/>
      <c r="H704" s="349"/>
      <c r="I704" s="349"/>
      <c r="J704" s="349"/>
      <c r="K704" s="349"/>
      <c r="L704" s="349"/>
      <c r="M704" s="349"/>
      <c r="N704" s="349"/>
      <c r="O704" s="349"/>
      <c r="P704" s="349"/>
      <c r="Q704" s="349"/>
      <c r="R704" s="349"/>
      <c r="S704" s="349"/>
      <c r="T704" s="349"/>
      <c r="U704" s="349"/>
      <c r="V704" s="349"/>
      <c r="W704" s="349"/>
      <c r="X704" s="349"/>
      <c r="Y704" s="349"/>
      <c r="Z704" s="349"/>
      <c r="AA704" s="349"/>
    </row>
    <row r="705" spans="1:27" ht="15.75" customHeight="1">
      <c r="A705" s="349"/>
      <c r="B705" s="349"/>
      <c r="C705" s="349"/>
      <c r="D705" s="428"/>
      <c r="E705" s="428"/>
      <c r="F705" s="349"/>
      <c r="G705" s="349"/>
      <c r="H705" s="349"/>
      <c r="I705" s="349"/>
      <c r="J705" s="349"/>
      <c r="K705" s="349"/>
      <c r="L705" s="349"/>
      <c r="M705" s="349"/>
      <c r="N705" s="349"/>
      <c r="O705" s="349"/>
      <c r="P705" s="349"/>
      <c r="Q705" s="349"/>
      <c r="R705" s="349"/>
      <c r="S705" s="349"/>
      <c r="T705" s="349"/>
      <c r="U705" s="349"/>
      <c r="V705" s="349"/>
      <c r="W705" s="349"/>
      <c r="X705" s="349"/>
      <c r="Y705" s="349"/>
      <c r="Z705" s="349"/>
      <c r="AA705" s="349"/>
    </row>
    <row r="706" spans="1:27" ht="15.75" customHeight="1">
      <c r="A706" s="349"/>
      <c r="B706" s="349"/>
      <c r="C706" s="349"/>
      <c r="D706" s="428"/>
      <c r="E706" s="428"/>
      <c r="F706" s="349"/>
      <c r="G706" s="349"/>
      <c r="H706" s="349"/>
      <c r="I706" s="349"/>
      <c r="J706" s="349"/>
      <c r="K706" s="349"/>
      <c r="L706" s="349"/>
      <c r="M706" s="349"/>
      <c r="N706" s="349"/>
      <c r="O706" s="349"/>
      <c r="P706" s="349"/>
      <c r="Q706" s="349"/>
      <c r="R706" s="349"/>
      <c r="S706" s="349"/>
      <c r="T706" s="349"/>
      <c r="U706" s="349"/>
      <c r="V706" s="349"/>
      <c r="W706" s="349"/>
      <c r="X706" s="349"/>
      <c r="Y706" s="349"/>
      <c r="Z706" s="349"/>
      <c r="AA706" s="349"/>
    </row>
    <row r="707" spans="1:27" ht="15.75" customHeight="1">
      <c r="A707" s="349"/>
      <c r="B707" s="349"/>
      <c r="C707" s="349"/>
      <c r="D707" s="428"/>
      <c r="E707" s="428"/>
      <c r="F707" s="349"/>
      <c r="G707" s="349"/>
      <c r="H707" s="349"/>
      <c r="I707" s="349"/>
      <c r="J707" s="349"/>
      <c r="K707" s="349"/>
      <c r="L707" s="349"/>
      <c r="M707" s="349"/>
      <c r="N707" s="349"/>
      <c r="O707" s="349"/>
      <c r="P707" s="349"/>
      <c r="Q707" s="349"/>
      <c r="R707" s="349"/>
      <c r="S707" s="349"/>
      <c r="T707" s="349"/>
      <c r="U707" s="349"/>
      <c r="V707" s="349"/>
      <c r="W707" s="349"/>
      <c r="X707" s="349"/>
      <c r="Y707" s="349"/>
      <c r="Z707" s="349"/>
      <c r="AA707" s="349"/>
    </row>
    <row r="708" spans="1:27" ht="15.75" customHeight="1">
      <c r="A708" s="349"/>
      <c r="B708" s="349"/>
      <c r="C708" s="349"/>
      <c r="D708" s="428"/>
      <c r="E708" s="428"/>
      <c r="F708" s="349"/>
      <c r="G708" s="349"/>
      <c r="H708" s="349"/>
      <c r="I708" s="349"/>
      <c r="J708" s="349"/>
      <c r="K708" s="349"/>
      <c r="L708" s="349"/>
      <c r="M708" s="349"/>
      <c r="N708" s="349"/>
      <c r="O708" s="349"/>
      <c r="P708" s="349"/>
      <c r="Q708" s="349"/>
      <c r="R708" s="349"/>
      <c r="S708" s="349"/>
      <c r="T708" s="349"/>
      <c r="U708" s="349"/>
      <c r="V708" s="349"/>
      <c r="W708" s="349"/>
      <c r="X708" s="349"/>
      <c r="Y708" s="349"/>
      <c r="Z708" s="349"/>
      <c r="AA708" s="349"/>
    </row>
    <row r="709" spans="1:27" ht="15.75" customHeight="1">
      <c r="A709" s="349"/>
      <c r="B709" s="349"/>
      <c r="C709" s="349"/>
      <c r="D709" s="428"/>
      <c r="E709" s="428"/>
      <c r="F709" s="349"/>
      <c r="G709" s="349"/>
      <c r="H709" s="349"/>
      <c r="I709" s="349"/>
      <c r="J709" s="349"/>
      <c r="K709" s="349"/>
      <c r="L709" s="349"/>
      <c r="M709" s="349"/>
      <c r="N709" s="349"/>
      <c r="O709" s="349"/>
      <c r="P709" s="349"/>
      <c r="Q709" s="349"/>
      <c r="R709" s="349"/>
      <c r="S709" s="349"/>
      <c r="T709" s="349"/>
      <c r="U709" s="349"/>
      <c r="V709" s="349"/>
      <c r="W709" s="349"/>
      <c r="X709" s="349"/>
      <c r="Y709" s="349"/>
      <c r="Z709" s="349"/>
      <c r="AA709" s="349"/>
    </row>
    <row r="710" spans="1:27" ht="15.75" customHeight="1">
      <c r="A710" s="349"/>
      <c r="B710" s="349"/>
      <c r="C710" s="349"/>
      <c r="D710" s="428"/>
      <c r="E710" s="428"/>
      <c r="F710" s="349"/>
      <c r="G710" s="349"/>
      <c r="H710" s="349"/>
      <c r="I710" s="349"/>
      <c r="J710" s="349"/>
      <c r="K710" s="349"/>
      <c r="L710" s="349"/>
      <c r="M710" s="349"/>
      <c r="N710" s="349"/>
      <c r="O710" s="349"/>
      <c r="P710" s="349"/>
      <c r="Q710" s="349"/>
      <c r="R710" s="349"/>
      <c r="S710" s="349"/>
      <c r="T710" s="349"/>
      <c r="U710" s="349"/>
      <c r="V710" s="349"/>
      <c r="W710" s="349"/>
      <c r="X710" s="349"/>
      <c r="Y710" s="349"/>
      <c r="Z710" s="349"/>
      <c r="AA710" s="349"/>
    </row>
    <row r="711" spans="1:27" ht="15.75" customHeight="1">
      <c r="A711" s="349"/>
      <c r="B711" s="349"/>
      <c r="C711" s="349"/>
      <c r="D711" s="428"/>
      <c r="E711" s="428"/>
      <c r="F711" s="349"/>
      <c r="G711" s="349"/>
      <c r="H711" s="349"/>
      <c r="I711" s="349"/>
      <c r="J711" s="349"/>
      <c r="K711" s="349"/>
      <c r="L711" s="349"/>
      <c r="M711" s="349"/>
      <c r="N711" s="349"/>
      <c r="O711" s="349"/>
      <c r="P711" s="349"/>
      <c r="Q711" s="349"/>
      <c r="R711" s="349"/>
      <c r="S711" s="349"/>
      <c r="T711" s="349"/>
      <c r="U711" s="349"/>
      <c r="V711" s="349"/>
      <c r="W711" s="349"/>
      <c r="X711" s="349"/>
      <c r="Y711" s="349"/>
      <c r="Z711" s="349"/>
      <c r="AA711" s="349"/>
    </row>
    <row r="712" spans="1:27" ht="15.75" customHeight="1">
      <c r="A712" s="349"/>
      <c r="B712" s="349"/>
      <c r="C712" s="349"/>
      <c r="D712" s="428"/>
      <c r="E712" s="428"/>
      <c r="F712" s="349"/>
      <c r="G712" s="349"/>
      <c r="H712" s="349"/>
      <c r="I712" s="349"/>
      <c r="J712" s="349"/>
      <c r="K712" s="349"/>
      <c r="L712" s="349"/>
      <c r="M712" s="349"/>
      <c r="N712" s="349"/>
      <c r="O712" s="349"/>
      <c r="P712" s="349"/>
      <c r="Q712" s="349"/>
      <c r="R712" s="349"/>
      <c r="S712" s="349"/>
      <c r="T712" s="349"/>
      <c r="U712" s="349"/>
      <c r="V712" s="349"/>
      <c r="W712" s="349"/>
      <c r="X712" s="349"/>
      <c r="Y712" s="349"/>
      <c r="Z712" s="349"/>
      <c r="AA712" s="349"/>
    </row>
    <row r="713" spans="1:27" ht="15.75" customHeight="1">
      <c r="A713" s="349"/>
      <c r="B713" s="349"/>
      <c r="C713" s="349"/>
      <c r="D713" s="428"/>
      <c r="E713" s="428"/>
      <c r="F713" s="349"/>
      <c r="G713" s="349"/>
      <c r="H713" s="349"/>
      <c r="I713" s="349"/>
      <c r="J713" s="349"/>
      <c r="K713" s="349"/>
      <c r="L713" s="349"/>
      <c r="M713" s="349"/>
      <c r="N713" s="349"/>
      <c r="O713" s="349"/>
      <c r="P713" s="349"/>
      <c r="Q713" s="349"/>
      <c r="R713" s="349"/>
      <c r="S713" s="349"/>
      <c r="T713" s="349"/>
      <c r="U713" s="349"/>
      <c r="V713" s="349"/>
      <c r="W713" s="349"/>
      <c r="X713" s="349"/>
      <c r="Y713" s="349"/>
      <c r="Z713" s="349"/>
      <c r="AA713" s="349"/>
    </row>
    <row r="714" spans="1:27" ht="15.75" customHeight="1">
      <c r="A714" s="349"/>
      <c r="B714" s="349"/>
      <c r="C714" s="349"/>
      <c r="D714" s="428"/>
      <c r="E714" s="428"/>
      <c r="F714" s="349"/>
      <c r="G714" s="349"/>
      <c r="H714" s="349"/>
      <c r="I714" s="349"/>
      <c r="J714" s="349"/>
      <c r="K714" s="349"/>
      <c r="L714" s="349"/>
      <c r="M714" s="349"/>
      <c r="N714" s="349"/>
      <c r="O714" s="349"/>
      <c r="P714" s="349"/>
      <c r="Q714" s="349"/>
      <c r="R714" s="349"/>
      <c r="S714" s="349"/>
      <c r="T714" s="349"/>
      <c r="U714" s="349"/>
      <c r="V714" s="349"/>
      <c r="W714" s="349"/>
      <c r="X714" s="349"/>
      <c r="Y714" s="349"/>
      <c r="Z714" s="349"/>
      <c r="AA714" s="349"/>
    </row>
    <row r="715" spans="1:27" ht="15.75" customHeight="1">
      <c r="A715" s="349"/>
      <c r="B715" s="349"/>
      <c r="C715" s="349"/>
      <c r="D715" s="428"/>
      <c r="E715" s="428"/>
      <c r="F715" s="349"/>
      <c r="G715" s="349"/>
      <c r="H715" s="349"/>
      <c r="I715" s="349"/>
      <c r="J715" s="349"/>
      <c r="K715" s="349"/>
      <c r="L715" s="349"/>
      <c r="M715" s="349"/>
      <c r="N715" s="349"/>
      <c r="O715" s="349"/>
      <c r="P715" s="349"/>
      <c r="Q715" s="349"/>
      <c r="R715" s="349"/>
      <c r="S715" s="349"/>
      <c r="T715" s="349"/>
      <c r="U715" s="349"/>
      <c r="V715" s="349"/>
      <c r="W715" s="349"/>
      <c r="X715" s="349"/>
      <c r="Y715" s="349"/>
      <c r="Z715" s="349"/>
      <c r="AA715" s="349"/>
    </row>
    <row r="716" spans="1:27" ht="15.75" customHeight="1">
      <c r="A716" s="349"/>
      <c r="B716" s="349"/>
      <c r="C716" s="349"/>
      <c r="D716" s="428"/>
      <c r="E716" s="428"/>
      <c r="F716" s="349"/>
      <c r="G716" s="349"/>
      <c r="H716" s="349"/>
      <c r="I716" s="349"/>
      <c r="J716" s="349"/>
      <c r="K716" s="349"/>
      <c r="L716" s="349"/>
      <c r="M716" s="349"/>
      <c r="N716" s="349"/>
      <c r="O716" s="349"/>
      <c r="P716" s="349"/>
      <c r="Q716" s="349"/>
      <c r="R716" s="349"/>
      <c r="S716" s="349"/>
      <c r="T716" s="349"/>
      <c r="U716" s="349"/>
      <c r="V716" s="349"/>
      <c r="W716" s="349"/>
      <c r="X716" s="349"/>
      <c r="Y716" s="349"/>
      <c r="Z716" s="349"/>
      <c r="AA716" s="349"/>
    </row>
    <row r="717" spans="1:27" ht="15.75" customHeight="1">
      <c r="A717" s="349"/>
      <c r="B717" s="349"/>
      <c r="C717" s="349"/>
      <c r="D717" s="428"/>
      <c r="E717" s="428"/>
      <c r="F717" s="349"/>
      <c r="G717" s="349"/>
      <c r="H717" s="349"/>
      <c r="I717" s="349"/>
      <c r="J717" s="349"/>
      <c r="K717" s="349"/>
      <c r="L717" s="349"/>
      <c r="M717" s="349"/>
      <c r="N717" s="349"/>
      <c r="O717" s="349"/>
      <c r="P717" s="349"/>
      <c r="Q717" s="349"/>
      <c r="R717" s="349"/>
      <c r="S717" s="349"/>
      <c r="T717" s="349"/>
      <c r="U717" s="349"/>
      <c r="V717" s="349"/>
      <c r="W717" s="349"/>
      <c r="X717" s="349"/>
      <c r="Y717" s="349"/>
      <c r="Z717" s="349"/>
      <c r="AA717" s="349"/>
    </row>
    <row r="718" spans="1:27" ht="15.75" customHeight="1">
      <c r="A718" s="349"/>
      <c r="B718" s="349"/>
      <c r="C718" s="349"/>
      <c r="D718" s="428"/>
      <c r="E718" s="428"/>
      <c r="F718" s="349"/>
      <c r="G718" s="349"/>
      <c r="H718" s="349"/>
      <c r="I718" s="349"/>
      <c r="J718" s="349"/>
      <c r="K718" s="349"/>
      <c r="L718" s="349"/>
      <c r="M718" s="349"/>
      <c r="N718" s="349"/>
      <c r="O718" s="349"/>
      <c r="P718" s="349"/>
      <c r="Q718" s="349"/>
      <c r="R718" s="349"/>
      <c r="S718" s="349"/>
      <c r="T718" s="349"/>
      <c r="U718" s="349"/>
      <c r="V718" s="349"/>
      <c r="W718" s="349"/>
      <c r="X718" s="349"/>
      <c r="Y718" s="349"/>
      <c r="Z718" s="349"/>
      <c r="AA718" s="349"/>
    </row>
    <row r="719" spans="1:27" ht="15.75" customHeight="1">
      <c r="A719" s="349"/>
      <c r="B719" s="349"/>
      <c r="C719" s="349"/>
      <c r="D719" s="428"/>
      <c r="E719" s="428"/>
      <c r="F719" s="349"/>
      <c r="G719" s="349"/>
      <c r="H719" s="349"/>
      <c r="I719" s="349"/>
      <c r="J719" s="349"/>
      <c r="K719" s="349"/>
      <c r="L719" s="349"/>
      <c r="M719" s="349"/>
      <c r="N719" s="349"/>
      <c r="O719" s="349"/>
      <c r="P719" s="349"/>
      <c r="Q719" s="349"/>
      <c r="R719" s="349"/>
      <c r="S719" s="349"/>
      <c r="T719" s="349"/>
      <c r="U719" s="349"/>
      <c r="V719" s="349"/>
      <c r="W719" s="349"/>
      <c r="X719" s="349"/>
      <c r="Y719" s="349"/>
      <c r="Z719" s="349"/>
      <c r="AA719" s="349"/>
    </row>
    <row r="720" spans="1:27" ht="15.75" customHeight="1">
      <c r="A720" s="349"/>
      <c r="B720" s="349"/>
      <c r="C720" s="349"/>
      <c r="D720" s="428"/>
      <c r="E720" s="428"/>
      <c r="F720" s="349"/>
      <c r="G720" s="349"/>
      <c r="H720" s="349"/>
      <c r="I720" s="349"/>
      <c r="J720" s="349"/>
      <c r="K720" s="349"/>
      <c r="L720" s="349"/>
      <c r="M720" s="349"/>
      <c r="N720" s="349"/>
      <c r="O720" s="349"/>
      <c r="P720" s="349"/>
      <c r="Q720" s="349"/>
      <c r="R720" s="349"/>
      <c r="S720" s="349"/>
      <c r="T720" s="349"/>
      <c r="U720" s="349"/>
      <c r="V720" s="349"/>
      <c r="W720" s="349"/>
      <c r="X720" s="349"/>
      <c r="Y720" s="349"/>
      <c r="Z720" s="349"/>
      <c r="AA720" s="349"/>
    </row>
    <row r="721" spans="1:27" ht="15.75" customHeight="1">
      <c r="A721" s="349"/>
      <c r="B721" s="349"/>
      <c r="C721" s="349"/>
      <c r="D721" s="428"/>
      <c r="E721" s="428"/>
      <c r="F721" s="349"/>
      <c r="G721" s="349"/>
      <c r="H721" s="349"/>
      <c r="I721" s="349"/>
      <c r="J721" s="349"/>
      <c r="K721" s="349"/>
      <c r="L721" s="349"/>
      <c r="M721" s="349"/>
      <c r="N721" s="349"/>
      <c r="O721" s="349"/>
      <c r="P721" s="349"/>
      <c r="Q721" s="349"/>
      <c r="R721" s="349"/>
      <c r="S721" s="349"/>
      <c r="T721" s="349"/>
      <c r="U721" s="349"/>
      <c r="V721" s="349"/>
      <c r="W721" s="349"/>
      <c r="X721" s="349"/>
      <c r="Y721" s="349"/>
      <c r="Z721" s="349"/>
      <c r="AA721" s="349"/>
    </row>
    <row r="722" spans="1:27" ht="15.75" customHeight="1">
      <c r="A722" s="349"/>
      <c r="B722" s="349"/>
      <c r="C722" s="349"/>
      <c r="D722" s="428"/>
      <c r="E722" s="428"/>
      <c r="F722" s="349"/>
      <c r="G722" s="349"/>
      <c r="H722" s="349"/>
      <c r="I722" s="349"/>
      <c r="J722" s="349"/>
      <c r="K722" s="349"/>
      <c r="L722" s="349"/>
      <c r="M722" s="349"/>
      <c r="N722" s="349"/>
      <c r="O722" s="349"/>
      <c r="P722" s="349"/>
      <c r="Q722" s="349"/>
      <c r="R722" s="349"/>
      <c r="S722" s="349"/>
      <c r="T722" s="349"/>
      <c r="U722" s="349"/>
      <c r="V722" s="349"/>
      <c r="W722" s="349"/>
      <c r="X722" s="349"/>
      <c r="Y722" s="349"/>
      <c r="Z722" s="349"/>
      <c r="AA722" s="349"/>
    </row>
    <row r="723" spans="1:27" ht="15.75" customHeight="1">
      <c r="A723" s="349"/>
      <c r="B723" s="349"/>
      <c r="C723" s="349"/>
      <c r="D723" s="428"/>
      <c r="E723" s="428"/>
      <c r="F723" s="349"/>
      <c r="G723" s="349"/>
      <c r="H723" s="349"/>
      <c r="I723" s="349"/>
      <c r="J723" s="349"/>
      <c r="K723" s="349"/>
      <c r="L723" s="349"/>
      <c r="M723" s="349"/>
      <c r="N723" s="349"/>
      <c r="O723" s="349"/>
      <c r="P723" s="349"/>
      <c r="Q723" s="349"/>
      <c r="R723" s="349"/>
      <c r="S723" s="349"/>
      <c r="T723" s="349"/>
      <c r="U723" s="349"/>
      <c r="V723" s="349"/>
      <c r="W723" s="349"/>
      <c r="X723" s="349"/>
      <c r="Y723" s="349"/>
      <c r="Z723" s="349"/>
      <c r="AA723" s="349"/>
    </row>
    <row r="724" spans="1:27" ht="15.75" customHeight="1">
      <c r="A724" s="349"/>
      <c r="B724" s="349"/>
      <c r="C724" s="349"/>
      <c r="D724" s="428"/>
      <c r="E724" s="428"/>
      <c r="F724" s="349"/>
      <c r="G724" s="349"/>
      <c r="H724" s="349"/>
      <c r="I724" s="349"/>
      <c r="J724" s="349"/>
      <c r="K724" s="349"/>
      <c r="L724" s="349"/>
      <c r="M724" s="349"/>
      <c r="N724" s="349"/>
      <c r="O724" s="349"/>
      <c r="P724" s="349"/>
      <c r="Q724" s="349"/>
      <c r="R724" s="349"/>
      <c r="S724" s="349"/>
      <c r="T724" s="349"/>
      <c r="U724" s="349"/>
      <c r="V724" s="349"/>
      <c r="W724" s="349"/>
      <c r="X724" s="349"/>
      <c r="Y724" s="349"/>
      <c r="Z724" s="349"/>
      <c r="AA724" s="349"/>
    </row>
    <row r="725" spans="1:27" ht="15.75" customHeight="1">
      <c r="A725" s="349"/>
      <c r="B725" s="349"/>
      <c r="C725" s="349"/>
      <c r="D725" s="428"/>
      <c r="E725" s="428"/>
      <c r="F725" s="349"/>
      <c r="G725" s="349"/>
      <c r="H725" s="349"/>
      <c r="I725" s="349"/>
      <c r="J725" s="349"/>
      <c r="K725" s="349"/>
      <c r="L725" s="349"/>
      <c r="M725" s="349"/>
      <c r="N725" s="349"/>
      <c r="O725" s="349"/>
      <c r="P725" s="349"/>
      <c r="Q725" s="349"/>
      <c r="R725" s="349"/>
      <c r="S725" s="349"/>
      <c r="T725" s="349"/>
      <c r="U725" s="349"/>
      <c r="V725" s="349"/>
      <c r="W725" s="349"/>
      <c r="X725" s="349"/>
      <c r="Y725" s="349"/>
      <c r="Z725" s="349"/>
      <c r="AA725" s="349"/>
    </row>
    <row r="726" spans="1:27" ht="15.75" customHeight="1">
      <c r="A726" s="349"/>
      <c r="B726" s="349"/>
      <c r="C726" s="349"/>
      <c r="D726" s="428"/>
      <c r="E726" s="428"/>
      <c r="F726" s="349"/>
      <c r="G726" s="349"/>
      <c r="H726" s="349"/>
      <c r="I726" s="349"/>
      <c r="J726" s="349"/>
      <c r="K726" s="349"/>
      <c r="L726" s="349"/>
      <c r="M726" s="349"/>
      <c r="N726" s="349"/>
      <c r="O726" s="349"/>
      <c r="P726" s="349"/>
      <c r="Q726" s="349"/>
      <c r="R726" s="349"/>
      <c r="S726" s="349"/>
      <c r="T726" s="349"/>
      <c r="U726" s="349"/>
      <c r="V726" s="349"/>
      <c r="W726" s="349"/>
      <c r="X726" s="349"/>
      <c r="Y726" s="349"/>
      <c r="Z726" s="349"/>
      <c r="AA726" s="349"/>
    </row>
    <row r="727" spans="1:27" ht="15.75" customHeight="1">
      <c r="A727" s="349"/>
      <c r="B727" s="349"/>
      <c r="C727" s="349"/>
      <c r="D727" s="428"/>
      <c r="E727" s="428"/>
      <c r="F727" s="349"/>
      <c r="G727" s="349"/>
      <c r="H727" s="349"/>
      <c r="I727" s="349"/>
      <c r="J727" s="349"/>
      <c r="K727" s="349"/>
      <c r="L727" s="349"/>
      <c r="M727" s="349"/>
      <c r="N727" s="349"/>
      <c r="O727" s="349"/>
      <c r="P727" s="349"/>
      <c r="Q727" s="349"/>
      <c r="R727" s="349"/>
      <c r="S727" s="349"/>
      <c r="T727" s="349"/>
      <c r="U727" s="349"/>
      <c r="V727" s="349"/>
      <c r="W727" s="349"/>
      <c r="X727" s="349"/>
      <c r="Y727" s="349"/>
      <c r="Z727" s="349"/>
      <c r="AA727" s="349"/>
    </row>
    <row r="728" spans="1:27" ht="15.75" customHeight="1">
      <c r="A728" s="349"/>
      <c r="B728" s="349"/>
      <c r="C728" s="349"/>
      <c r="D728" s="428"/>
      <c r="E728" s="428"/>
      <c r="F728" s="349"/>
      <c r="G728" s="349"/>
      <c r="H728" s="349"/>
      <c r="I728" s="349"/>
      <c r="J728" s="349"/>
      <c r="K728" s="349"/>
      <c r="L728" s="349"/>
      <c r="M728" s="349"/>
      <c r="N728" s="349"/>
      <c r="O728" s="349"/>
      <c r="P728" s="349"/>
      <c r="Q728" s="349"/>
      <c r="R728" s="349"/>
      <c r="S728" s="349"/>
      <c r="T728" s="349"/>
      <c r="U728" s="349"/>
      <c r="V728" s="349"/>
      <c r="W728" s="349"/>
      <c r="X728" s="349"/>
      <c r="Y728" s="349"/>
      <c r="Z728" s="349"/>
      <c r="AA728" s="349"/>
    </row>
    <row r="729" spans="1:27" ht="15.75" customHeight="1">
      <c r="A729" s="349"/>
      <c r="B729" s="349"/>
      <c r="C729" s="349"/>
      <c r="D729" s="428"/>
      <c r="E729" s="428"/>
      <c r="F729" s="349"/>
      <c r="G729" s="349"/>
      <c r="H729" s="349"/>
      <c r="I729" s="349"/>
      <c r="J729" s="349"/>
      <c r="K729" s="349"/>
      <c r="L729" s="349"/>
      <c r="M729" s="349"/>
      <c r="N729" s="349"/>
      <c r="O729" s="349"/>
      <c r="P729" s="349"/>
      <c r="Q729" s="349"/>
      <c r="R729" s="349"/>
      <c r="S729" s="349"/>
      <c r="T729" s="349"/>
      <c r="U729" s="349"/>
      <c r="V729" s="349"/>
      <c r="W729" s="349"/>
      <c r="X729" s="349"/>
      <c r="Y729" s="349"/>
      <c r="Z729" s="349"/>
      <c r="AA729" s="349"/>
    </row>
    <row r="730" spans="1:27" ht="15.75" customHeight="1">
      <c r="A730" s="349"/>
      <c r="B730" s="349"/>
      <c r="C730" s="349"/>
      <c r="D730" s="428"/>
      <c r="E730" s="428"/>
      <c r="F730" s="349"/>
      <c r="G730" s="349"/>
      <c r="H730" s="349"/>
      <c r="I730" s="349"/>
      <c r="J730" s="349"/>
      <c r="K730" s="349"/>
      <c r="L730" s="349"/>
      <c r="M730" s="349"/>
      <c r="N730" s="349"/>
      <c r="O730" s="349"/>
      <c r="P730" s="349"/>
      <c r="Q730" s="349"/>
      <c r="R730" s="349"/>
      <c r="S730" s="349"/>
      <c r="T730" s="349"/>
      <c r="U730" s="349"/>
      <c r="V730" s="349"/>
      <c r="W730" s="349"/>
      <c r="X730" s="349"/>
      <c r="Y730" s="349"/>
      <c r="Z730" s="349"/>
      <c r="AA730" s="349"/>
    </row>
    <row r="731" spans="1:27" ht="15.75" customHeight="1">
      <c r="A731" s="349"/>
      <c r="B731" s="349"/>
      <c r="C731" s="349"/>
      <c r="D731" s="428"/>
      <c r="E731" s="428"/>
      <c r="F731" s="349"/>
      <c r="G731" s="349"/>
      <c r="H731" s="349"/>
      <c r="I731" s="349"/>
      <c r="J731" s="349"/>
      <c r="K731" s="349"/>
      <c r="L731" s="349"/>
      <c r="M731" s="349"/>
      <c r="N731" s="349"/>
      <c r="O731" s="349"/>
      <c r="P731" s="349"/>
      <c r="Q731" s="349"/>
      <c r="R731" s="349"/>
      <c r="S731" s="349"/>
      <c r="T731" s="349"/>
      <c r="U731" s="349"/>
      <c r="V731" s="349"/>
      <c r="W731" s="349"/>
      <c r="X731" s="349"/>
      <c r="Y731" s="349"/>
      <c r="Z731" s="349"/>
      <c r="AA731" s="349"/>
    </row>
    <row r="732" spans="1:27" ht="15.75" customHeight="1">
      <c r="A732" s="349"/>
      <c r="B732" s="349"/>
      <c r="C732" s="349"/>
      <c r="D732" s="428"/>
      <c r="E732" s="428"/>
      <c r="F732" s="349"/>
      <c r="G732" s="349"/>
      <c r="H732" s="349"/>
      <c r="I732" s="349"/>
      <c r="J732" s="349"/>
      <c r="K732" s="349"/>
      <c r="L732" s="349"/>
      <c r="M732" s="349"/>
      <c r="N732" s="349"/>
      <c r="O732" s="349"/>
      <c r="P732" s="349"/>
      <c r="Q732" s="349"/>
      <c r="R732" s="349"/>
      <c r="S732" s="349"/>
      <c r="T732" s="349"/>
      <c r="U732" s="349"/>
      <c r="V732" s="349"/>
      <c r="W732" s="349"/>
      <c r="X732" s="349"/>
      <c r="Y732" s="349"/>
      <c r="Z732" s="349"/>
      <c r="AA732" s="349"/>
    </row>
    <row r="733" spans="1:27" ht="15.75" customHeight="1">
      <c r="A733" s="349"/>
      <c r="B733" s="349"/>
      <c r="C733" s="349"/>
      <c r="D733" s="428"/>
      <c r="E733" s="428"/>
      <c r="F733" s="349"/>
      <c r="G733" s="349"/>
      <c r="H733" s="349"/>
      <c r="I733" s="349"/>
      <c r="J733" s="349"/>
      <c r="K733" s="349"/>
      <c r="L733" s="349"/>
      <c r="M733" s="349"/>
      <c r="N733" s="349"/>
      <c r="O733" s="349"/>
      <c r="P733" s="349"/>
      <c r="Q733" s="349"/>
      <c r="R733" s="349"/>
      <c r="S733" s="349"/>
      <c r="T733" s="349"/>
      <c r="U733" s="349"/>
      <c r="V733" s="349"/>
      <c r="W733" s="349"/>
      <c r="X733" s="349"/>
      <c r="Y733" s="349"/>
      <c r="Z733" s="349"/>
      <c r="AA733" s="349"/>
    </row>
    <row r="734" spans="1:27" ht="15.75" customHeight="1">
      <c r="A734" s="349"/>
      <c r="B734" s="349"/>
      <c r="C734" s="349"/>
      <c r="D734" s="428"/>
      <c r="E734" s="428"/>
      <c r="F734" s="349"/>
      <c r="G734" s="349"/>
      <c r="H734" s="349"/>
      <c r="I734" s="349"/>
      <c r="J734" s="349"/>
      <c r="K734" s="349"/>
      <c r="L734" s="349"/>
      <c r="M734" s="349"/>
      <c r="N734" s="349"/>
      <c r="O734" s="349"/>
      <c r="P734" s="349"/>
      <c r="Q734" s="349"/>
      <c r="R734" s="349"/>
      <c r="S734" s="349"/>
      <c r="T734" s="349"/>
      <c r="U734" s="349"/>
      <c r="V734" s="349"/>
      <c r="W734" s="349"/>
      <c r="X734" s="349"/>
      <c r="Y734" s="349"/>
      <c r="Z734" s="349"/>
      <c r="AA734" s="349"/>
    </row>
    <row r="735" spans="1:27" ht="15.75" customHeight="1">
      <c r="A735" s="349"/>
      <c r="B735" s="349"/>
      <c r="C735" s="349"/>
      <c r="D735" s="428"/>
      <c r="E735" s="428"/>
      <c r="F735" s="349"/>
      <c r="G735" s="349"/>
      <c r="H735" s="349"/>
      <c r="I735" s="349"/>
      <c r="J735" s="349"/>
      <c r="K735" s="349"/>
      <c r="L735" s="349"/>
      <c r="M735" s="349"/>
      <c r="N735" s="349"/>
      <c r="O735" s="349"/>
      <c r="P735" s="349"/>
      <c r="Q735" s="349"/>
      <c r="R735" s="349"/>
      <c r="S735" s="349"/>
      <c r="T735" s="349"/>
      <c r="U735" s="349"/>
      <c r="V735" s="349"/>
      <c r="W735" s="349"/>
      <c r="X735" s="349"/>
      <c r="Y735" s="349"/>
      <c r="Z735" s="349"/>
      <c r="AA735" s="349"/>
    </row>
    <row r="736" spans="1:27" ht="15.75" customHeight="1">
      <c r="A736" s="349"/>
      <c r="B736" s="349"/>
      <c r="C736" s="349"/>
      <c r="D736" s="428"/>
      <c r="E736" s="428"/>
      <c r="F736" s="349"/>
      <c r="G736" s="349"/>
      <c r="H736" s="349"/>
      <c r="I736" s="349"/>
      <c r="J736" s="349"/>
      <c r="K736" s="349"/>
      <c r="L736" s="349"/>
      <c r="M736" s="349"/>
      <c r="N736" s="349"/>
      <c r="O736" s="349"/>
      <c r="P736" s="349"/>
      <c r="Q736" s="349"/>
      <c r="R736" s="349"/>
      <c r="S736" s="349"/>
      <c r="T736" s="349"/>
      <c r="U736" s="349"/>
      <c r="V736" s="349"/>
      <c r="W736" s="349"/>
      <c r="X736" s="349"/>
      <c r="Y736" s="349"/>
      <c r="Z736" s="349"/>
      <c r="AA736" s="349"/>
    </row>
    <row r="737" spans="1:27" ht="15.75" customHeight="1">
      <c r="A737" s="349"/>
      <c r="B737" s="349"/>
      <c r="C737" s="349"/>
      <c r="D737" s="428"/>
      <c r="E737" s="428"/>
      <c r="F737" s="349"/>
      <c r="G737" s="349"/>
      <c r="H737" s="349"/>
      <c r="I737" s="349"/>
      <c r="J737" s="349"/>
      <c r="K737" s="349"/>
      <c r="L737" s="349"/>
      <c r="M737" s="349"/>
      <c r="N737" s="349"/>
      <c r="O737" s="349"/>
      <c r="P737" s="349"/>
      <c r="Q737" s="349"/>
      <c r="R737" s="349"/>
      <c r="S737" s="349"/>
      <c r="T737" s="349"/>
      <c r="U737" s="349"/>
      <c r="V737" s="349"/>
      <c r="W737" s="349"/>
      <c r="X737" s="349"/>
      <c r="Y737" s="349"/>
      <c r="Z737" s="349"/>
      <c r="AA737" s="349"/>
    </row>
    <row r="738" spans="1:27" ht="15.75" customHeight="1">
      <c r="A738" s="349"/>
      <c r="B738" s="349"/>
      <c r="C738" s="349"/>
      <c r="D738" s="428"/>
      <c r="E738" s="428"/>
      <c r="F738" s="349"/>
      <c r="G738" s="349"/>
      <c r="H738" s="349"/>
      <c r="I738" s="349"/>
      <c r="J738" s="349"/>
      <c r="K738" s="349"/>
      <c r="L738" s="349"/>
      <c r="M738" s="349"/>
      <c r="N738" s="349"/>
      <c r="O738" s="349"/>
      <c r="P738" s="349"/>
      <c r="Q738" s="349"/>
      <c r="R738" s="349"/>
      <c r="S738" s="349"/>
      <c r="T738" s="349"/>
      <c r="U738" s="349"/>
      <c r="V738" s="349"/>
      <c r="W738" s="349"/>
      <c r="X738" s="349"/>
      <c r="Y738" s="349"/>
      <c r="Z738" s="349"/>
      <c r="AA738" s="349"/>
    </row>
    <row r="739" spans="1:27" ht="15.75" customHeight="1">
      <c r="A739" s="349"/>
      <c r="B739" s="349"/>
      <c r="C739" s="349"/>
      <c r="D739" s="428"/>
      <c r="E739" s="428"/>
      <c r="F739" s="349"/>
      <c r="G739" s="349"/>
      <c r="H739" s="349"/>
      <c r="I739" s="349"/>
      <c r="J739" s="349"/>
      <c r="K739" s="349"/>
      <c r="L739" s="349"/>
      <c r="M739" s="349"/>
      <c r="N739" s="349"/>
      <c r="O739" s="349"/>
      <c r="P739" s="349"/>
      <c r="Q739" s="349"/>
      <c r="R739" s="349"/>
      <c r="S739" s="349"/>
      <c r="T739" s="349"/>
      <c r="U739" s="349"/>
      <c r="V739" s="349"/>
      <c r="W739" s="349"/>
      <c r="X739" s="349"/>
      <c r="Y739" s="349"/>
      <c r="Z739" s="349"/>
      <c r="AA739" s="349"/>
    </row>
    <row r="740" spans="1:27" ht="15.75" customHeight="1">
      <c r="A740" s="349"/>
      <c r="B740" s="349"/>
      <c r="C740" s="349"/>
      <c r="D740" s="428"/>
      <c r="E740" s="428"/>
      <c r="F740" s="349"/>
      <c r="G740" s="349"/>
      <c r="H740" s="349"/>
      <c r="I740" s="349"/>
      <c r="J740" s="349"/>
      <c r="K740" s="349"/>
      <c r="L740" s="349"/>
      <c r="M740" s="349"/>
      <c r="N740" s="349"/>
      <c r="O740" s="349"/>
      <c r="P740" s="349"/>
      <c r="Q740" s="349"/>
      <c r="R740" s="349"/>
      <c r="S740" s="349"/>
      <c r="T740" s="349"/>
      <c r="U740" s="349"/>
      <c r="V740" s="349"/>
      <c r="W740" s="349"/>
      <c r="X740" s="349"/>
      <c r="Y740" s="349"/>
      <c r="Z740" s="349"/>
      <c r="AA740" s="349"/>
    </row>
    <row r="741" spans="1:27" ht="15.75" customHeight="1">
      <c r="A741" s="349"/>
      <c r="B741" s="349"/>
      <c r="C741" s="349"/>
      <c r="D741" s="428"/>
      <c r="E741" s="428"/>
      <c r="F741" s="349"/>
      <c r="G741" s="349"/>
      <c r="H741" s="349"/>
      <c r="I741" s="349"/>
      <c r="J741" s="349"/>
      <c r="K741" s="349"/>
      <c r="L741" s="349"/>
      <c r="M741" s="349"/>
      <c r="N741" s="349"/>
      <c r="O741" s="349"/>
      <c r="P741" s="349"/>
      <c r="Q741" s="349"/>
      <c r="R741" s="349"/>
      <c r="S741" s="349"/>
      <c r="T741" s="349"/>
      <c r="U741" s="349"/>
      <c r="V741" s="349"/>
      <c r="W741" s="349"/>
      <c r="X741" s="349"/>
      <c r="Y741" s="349"/>
      <c r="Z741" s="349"/>
      <c r="AA741" s="349"/>
    </row>
    <row r="742" spans="1:27" ht="15.75" customHeight="1">
      <c r="A742" s="349"/>
      <c r="B742" s="349"/>
      <c r="C742" s="349"/>
      <c r="D742" s="428"/>
      <c r="E742" s="428"/>
      <c r="F742" s="349"/>
      <c r="G742" s="349"/>
      <c r="H742" s="349"/>
      <c r="I742" s="349"/>
      <c r="J742" s="349"/>
      <c r="K742" s="349"/>
      <c r="L742" s="349"/>
      <c r="M742" s="349"/>
      <c r="N742" s="349"/>
      <c r="O742" s="349"/>
      <c r="P742" s="349"/>
      <c r="Q742" s="349"/>
      <c r="R742" s="349"/>
      <c r="S742" s="349"/>
      <c r="T742" s="349"/>
      <c r="U742" s="349"/>
      <c r="V742" s="349"/>
      <c r="W742" s="349"/>
      <c r="X742" s="349"/>
      <c r="Y742" s="349"/>
      <c r="Z742" s="349"/>
      <c r="AA742" s="349"/>
    </row>
    <row r="743" spans="1:27" ht="15.75" customHeight="1">
      <c r="A743" s="349"/>
      <c r="B743" s="349"/>
      <c r="C743" s="349"/>
      <c r="D743" s="428"/>
      <c r="E743" s="428"/>
      <c r="F743" s="349"/>
      <c r="G743" s="349"/>
      <c r="H743" s="349"/>
      <c r="I743" s="349"/>
      <c r="J743" s="349"/>
      <c r="K743" s="349"/>
      <c r="L743" s="349"/>
      <c r="M743" s="349"/>
      <c r="N743" s="349"/>
      <c r="O743" s="349"/>
      <c r="P743" s="349"/>
      <c r="Q743" s="349"/>
      <c r="R743" s="349"/>
      <c r="S743" s="349"/>
      <c r="T743" s="349"/>
      <c r="U743" s="349"/>
      <c r="V743" s="349"/>
      <c r="W743" s="349"/>
      <c r="X743" s="349"/>
      <c r="Y743" s="349"/>
      <c r="Z743" s="349"/>
      <c r="AA743" s="349"/>
    </row>
    <row r="744" spans="1:27" ht="15.75" customHeight="1">
      <c r="A744" s="349"/>
      <c r="B744" s="349"/>
      <c r="C744" s="349"/>
      <c r="D744" s="428"/>
      <c r="E744" s="428"/>
      <c r="F744" s="349"/>
      <c r="G744" s="349"/>
      <c r="H744" s="349"/>
      <c r="I744" s="349"/>
      <c r="J744" s="349"/>
      <c r="K744" s="349"/>
      <c r="L744" s="349"/>
      <c r="M744" s="349"/>
      <c r="N744" s="349"/>
      <c r="O744" s="349"/>
      <c r="P744" s="349"/>
      <c r="Q744" s="349"/>
      <c r="R744" s="349"/>
      <c r="S744" s="349"/>
      <c r="T744" s="349"/>
      <c r="U744" s="349"/>
      <c r="V744" s="349"/>
      <c r="W744" s="349"/>
      <c r="X744" s="349"/>
      <c r="Y744" s="349"/>
      <c r="Z744" s="349"/>
      <c r="AA744" s="349"/>
    </row>
    <row r="745" spans="1:27" ht="15.75" customHeight="1">
      <c r="A745" s="349"/>
      <c r="B745" s="349"/>
      <c r="C745" s="349"/>
      <c r="D745" s="428"/>
      <c r="E745" s="428"/>
      <c r="F745" s="349"/>
      <c r="G745" s="349"/>
      <c r="H745" s="349"/>
      <c r="I745" s="349"/>
      <c r="J745" s="349"/>
      <c r="K745" s="349"/>
      <c r="L745" s="349"/>
      <c r="M745" s="349"/>
      <c r="N745" s="349"/>
      <c r="O745" s="349"/>
      <c r="P745" s="349"/>
      <c r="Q745" s="349"/>
      <c r="R745" s="349"/>
      <c r="S745" s="349"/>
      <c r="T745" s="349"/>
      <c r="U745" s="349"/>
      <c r="V745" s="349"/>
      <c r="W745" s="349"/>
      <c r="X745" s="349"/>
      <c r="Y745" s="349"/>
      <c r="Z745" s="349"/>
      <c r="AA745" s="349"/>
    </row>
    <row r="746" spans="1:27" ht="15.75" customHeight="1">
      <c r="A746" s="349"/>
      <c r="B746" s="349"/>
      <c r="C746" s="349"/>
      <c r="D746" s="428"/>
      <c r="E746" s="428"/>
      <c r="F746" s="349"/>
      <c r="G746" s="349"/>
      <c r="H746" s="349"/>
      <c r="I746" s="349"/>
      <c r="J746" s="349"/>
      <c r="K746" s="349"/>
      <c r="L746" s="349"/>
      <c r="M746" s="349"/>
      <c r="N746" s="349"/>
      <c r="O746" s="349"/>
      <c r="P746" s="349"/>
      <c r="Q746" s="349"/>
      <c r="R746" s="349"/>
      <c r="S746" s="349"/>
      <c r="T746" s="349"/>
      <c r="U746" s="349"/>
      <c r="V746" s="349"/>
      <c r="W746" s="349"/>
      <c r="X746" s="349"/>
      <c r="Y746" s="349"/>
      <c r="Z746" s="349"/>
      <c r="AA746" s="349"/>
    </row>
    <row r="747" spans="1:27" ht="15.75" customHeight="1">
      <c r="A747" s="349"/>
      <c r="B747" s="349"/>
      <c r="C747" s="349"/>
      <c r="D747" s="428"/>
      <c r="E747" s="428"/>
      <c r="F747" s="349"/>
      <c r="G747" s="349"/>
      <c r="H747" s="349"/>
      <c r="I747" s="349"/>
      <c r="J747" s="349"/>
      <c r="K747" s="349"/>
      <c r="L747" s="349"/>
      <c r="M747" s="349"/>
      <c r="N747" s="349"/>
      <c r="O747" s="349"/>
      <c r="P747" s="349"/>
      <c r="Q747" s="349"/>
      <c r="R747" s="349"/>
      <c r="S747" s="349"/>
      <c r="T747" s="349"/>
      <c r="U747" s="349"/>
      <c r="V747" s="349"/>
      <c r="W747" s="349"/>
      <c r="X747" s="349"/>
      <c r="Y747" s="349"/>
      <c r="Z747" s="349"/>
      <c r="AA747" s="349"/>
    </row>
    <row r="748" spans="1:27" ht="15.75" customHeight="1">
      <c r="A748" s="349"/>
      <c r="B748" s="349"/>
      <c r="C748" s="349"/>
      <c r="D748" s="428"/>
      <c r="E748" s="428"/>
      <c r="F748" s="349"/>
      <c r="G748" s="349"/>
      <c r="H748" s="349"/>
      <c r="I748" s="349"/>
      <c r="J748" s="349"/>
      <c r="K748" s="349"/>
      <c r="L748" s="349"/>
      <c r="M748" s="349"/>
      <c r="N748" s="349"/>
      <c r="O748" s="349"/>
      <c r="P748" s="349"/>
      <c r="Q748" s="349"/>
      <c r="R748" s="349"/>
      <c r="S748" s="349"/>
      <c r="T748" s="349"/>
      <c r="U748" s="349"/>
      <c r="V748" s="349"/>
      <c r="W748" s="349"/>
      <c r="X748" s="349"/>
      <c r="Y748" s="349"/>
      <c r="Z748" s="349"/>
      <c r="AA748" s="349"/>
    </row>
    <row r="749" spans="1:27" ht="15.75" customHeight="1">
      <c r="A749" s="349"/>
      <c r="B749" s="349"/>
      <c r="C749" s="349"/>
      <c r="D749" s="428"/>
      <c r="E749" s="428"/>
      <c r="F749" s="349"/>
      <c r="G749" s="349"/>
      <c r="H749" s="349"/>
      <c r="I749" s="349"/>
      <c r="J749" s="349"/>
      <c r="K749" s="349"/>
      <c r="L749" s="349"/>
      <c r="M749" s="349"/>
      <c r="N749" s="349"/>
      <c r="O749" s="349"/>
      <c r="P749" s="349"/>
      <c r="Q749" s="349"/>
      <c r="R749" s="349"/>
      <c r="S749" s="349"/>
      <c r="T749" s="349"/>
      <c r="U749" s="349"/>
      <c r="V749" s="349"/>
      <c r="W749" s="349"/>
      <c r="X749" s="349"/>
      <c r="Y749" s="349"/>
      <c r="Z749" s="349"/>
      <c r="AA749" s="349"/>
    </row>
    <row r="750" spans="1:27" ht="15.75" customHeight="1">
      <c r="A750" s="349"/>
      <c r="B750" s="349"/>
      <c r="C750" s="349"/>
      <c r="D750" s="428"/>
      <c r="E750" s="428"/>
      <c r="F750" s="349"/>
      <c r="G750" s="349"/>
      <c r="H750" s="349"/>
      <c r="I750" s="349"/>
      <c r="J750" s="349"/>
      <c r="K750" s="349"/>
      <c r="L750" s="349"/>
      <c r="M750" s="349"/>
      <c r="N750" s="349"/>
      <c r="O750" s="349"/>
      <c r="P750" s="349"/>
      <c r="Q750" s="349"/>
      <c r="R750" s="349"/>
      <c r="S750" s="349"/>
      <c r="T750" s="349"/>
      <c r="U750" s="349"/>
      <c r="V750" s="349"/>
      <c r="W750" s="349"/>
      <c r="X750" s="349"/>
      <c r="Y750" s="349"/>
      <c r="Z750" s="349"/>
      <c r="AA750" s="349"/>
    </row>
    <row r="751" spans="1:27" ht="15.75" customHeight="1">
      <c r="A751" s="349"/>
      <c r="B751" s="349"/>
      <c r="C751" s="349"/>
      <c r="D751" s="428"/>
      <c r="E751" s="428"/>
      <c r="F751" s="349"/>
      <c r="G751" s="349"/>
      <c r="H751" s="349"/>
      <c r="I751" s="349"/>
      <c r="J751" s="349"/>
      <c r="K751" s="349"/>
      <c r="L751" s="349"/>
      <c r="M751" s="349"/>
      <c r="N751" s="349"/>
      <c r="O751" s="349"/>
      <c r="P751" s="349"/>
      <c r="Q751" s="349"/>
      <c r="R751" s="349"/>
      <c r="S751" s="349"/>
      <c r="T751" s="349"/>
      <c r="U751" s="349"/>
      <c r="V751" s="349"/>
      <c r="W751" s="349"/>
      <c r="X751" s="349"/>
      <c r="Y751" s="349"/>
      <c r="Z751" s="349"/>
      <c r="AA751" s="349"/>
    </row>
    <row r="752" spans="1:27" ht="15.75" customHeight="1">
      <c r="A752" s="349"/>
      <c r="B752" s="349"/>
      <c r="C752" s="349"/>
      <c r="D752" s="428"/>
      <c r="E752" s="428"/>
      <c r="F752" s="349"/>
      <c r="G752" s="349"/>
      <c r="H752" s="349"/>
      <c r="I752" s="349"/>
      <c r="J752" s="349"/>
      <c r="K752" s="349"/>
      <c r="L752" s="349"/>
      <c r="M752" s="349"/>
      <c r="N752" s="349"/>
      <c r="O752" s="349"/>
      <c r="P752" s="349"/>
      <c r="Q752" s="349"/>
      <c r="R752" s="349"/>
      <c r="S752" s="349"/>
      <c r="T752" s="349"/>
      <c r="U752" s="349"/>
      <c r="V752" s="349"/>
      <c r="W752" s="349"/>
      <c r="X752" s="349"/>
      <c r="Y752" s="349"/>
      <c r="Z752" s="349"/>
      <c r="AA752" s="349"/>
    </row>
    <row r="753" spans="1:27" ht="15.75" customHeight="1">
      <c r="A753" s="349"/>
      <c r="B753" s="349"/>
      <c r="C753" s="349"/>
      <c r="D753" s="428"/>
      <c r="E753" s="428"/>
      <c r="F753" s="349"/>
      <c r="G753" s="349"/>
      <c r="H753" s="349"/>
      <c r="I753" s="349"/>
      <c r="J753" s="349"/>
      <c r="K753" s="349"/>
      <c r="L753" s="349"/>
      <c r="M753" s="349"/>
      <c r="N753" s="349"/>
      <c r="O753" s="349"/>
      <c r="P753" s="349"/>
      <c r="Q753" s="349"/>
      <c r="R753" s="349"/>
      <c r="S753" s="349"/>
      <c r="T753" s="349"/>
      <c r="U753" s="349"/>
      <c r="V753" s="349"/>
      <c r="W753" s="349"/>
      <c r="X753" s="349"/>
      <c r="Y753" s="349"/>
      <c r="Z753" s="349"/>
      <c r="AA753" s="349"/>
    </row>
    <row r="754" spans="1:27" ht="15.75" customHeight="1">
      <c r="A754" s="349"/>
      <c r="B754" s="349"/>
      <c r="C754" s="349"/>
      <c r="D754" s="428"/>
      <c r="E754" s="428"/>
      <c r="F754" s="349"/>
      <c r="G754" s="349"/>
      <c r="H754" s="349"/>
      <c r="I754" s="349"/>
      <c r="J754" s="349"/>
      <c r="K754" s="349"/>
      <c r="L754" s="349"/>
      <c r="M754" s="349"/>
      <c r="N754" s="349"/>
      <c r="O754" s="349"/>
      <c r="P754" s="349"/>
      <c r="Q754" s="349"/>
      <c r="R754" s="349"/>
      <c r="S754" s="349"/>
      <c r="T754" s="349"/>
      <c r="U754" s="349"/>
      <c r="V754" s="349"/>
      <c r="W754" s="349"/>
      <c r="X754" s="349"/>
      <c r="Y754" s="349"/>
      <c r="Z754" s="349"/>
      <c r="AA754" s="349"/>
    </row>
    <row r="755" spans="1:27" ht="15.75" customHeight="1">
      <c r="A755" s="349"/>
      <c r="B755" s="349"/>
      <c r="C755" s="349"/>
      <c r="D755" s="428"/>
      <c r="E755" s="428"/>
      <c r="F755" s="349"/>
      <c r="G755" s="349"/>
      <c r="H755" s="349"/>
      <c r="I755" s="349"/>
      <c r="J755" s="349"/>
      <c r="K755" s="349"/>
      <c r="L755" s="349"/>
      <c r="M755" s="349"/>
      <c r="N755" s="349"/>
      <c r="O755" s="349"/>
      <c r="P755" s="349"/>
      <c r="Q755" s="349"/>
      <c r="R755" s="349"/>
      <c r="S755" s="349"/>
      <c r="T755" s="349"/>
      <c r="U755" s="349"/>
      <c r="V755" s="349"/>
      <c r="W755" s="349"/>
      <c r="X755" s="349"/>
      <c r="Y755" s="349"/>
      <c r="Z755" s="349"/>
      <c r="AA755" s="349"/>
    </row>
    <row r="756" spans="1:27" ht="15.75" customHeight="1">
      <c r="A756" s="349"/>
      <c r="B756" s="349"/>
      <c r="C756" s="349"/>
      <c r="D756" s="428"/>
      <c r="E756" s="428"/>
      <c r="F756" s="349"/>
      <c r="G756" s="349"/>
      <c r="H756" s="349"/>
      <c r="I756" s="349"/>
      <c r="J756" s="349"/>
      <c r="K756" s="349"/>
      <c r="L756" s="349"/>
      <c r="M756" s="349"/>
      <c r="N756" s="349"/>
      <c r="O756" s="349"/>
      <c r="P756" s="349"/>
      <c r="Q756" s="349"/>
      <c r="R756" s="349"/>
      <c r="S756" s="349"/>
      <c r="T756" s="349"/>
      <c r="U756" s="349"/>
      <c r="V756" s="349"/>
      <c r="W756" s="349"/>
      <c r="X756" s="349"/>
      <c r="Y756" s="349"/>
      <c r="Z756" s="349"/>
      <c r="AA756" s="349"/>
    </row>
    <row r="757" spans="1:27" ht="15.75" customHeight="1">
      <c r="A757" s="349"/>
      <c r="B757" s="349"/>
      <c r="C757" s="349"/>
      <c r="D757" s="428"/>
      <c r="E757" s="428"/>
      <c r="F757" s="349"/>
      <c r="G757" s="349"/>
      <c r="H757" s="349"/>
      <c r="I757" s="349"/>
      <c r="J757" s="349"/>
      <c r="K757" s="349"/>
      <c r="L757" s="349"/>
      <c r="M757" s="349"/>
      <c r="N757" s="349"/>
      <c r="O757" s="349"/>
      <c r="P757" s="349"/>
      <c r="Q757" s="349"/>
      <c r="R757" s="349"/>
      <c r="S757" s="349"/>
      <c r="T757" s="349"/>
      <c r="U757" s="349"/>
      <c r="V757" s="349"/>
      <c r="W757" s="349"/>
      <c r="X757" s="349"/>
      <c r="Y757" s="349"/>
      <c r="Z757" s="349"/>
      <c r="AA757" s="349"/>
    </row>
    <row r="758" spans="1:27" ht="15.75" customHeight="1">
      <c r="A758" s="349"/>
      <c r="B758" s="349"/>
      <c r="C758" s="349"/>
      <c r="D758" s="428"/>
      <c r="E758" s="428"/>
      <c r="F758" s="349"/>
      <c r="G758" s="349"/>
      <c r="H758" s="349"/>
      <c r="I758" s="349"/>
      <c r="J758" s="349"/>
      <c r="K758" s="349"/>
      <c r="L758" s="349"/>
      <c r="M758" s="349"/>
      <c r="N758" s="349"/>
      <c r="O758" s="349"/>
      <c r="P758" s="349"/>
      <c r="Q758" s="349"/>
      <c r="R758" s="349"/>
      <c r="S758" s="349"/>
      <c r="T758" s="349"/>
      <c r="U758" s="349"/>
      <c r="V758" s="349"/>
      <c r="W758" s="349"/>
      <c r="X758" s="349"/>
      <c r="Y758" s="349"/>
      <c r="Z758" s="349"/>
      <c r="AA758" s="349"/>
    </row>
    <row r="759" spans="1:27" ht="15.75" customHeight="1">
      <c r="A759" s="349"/>
      <c r="B759" s="349"/>
      <c r="C759" s="349"/>
      <c r="D759" s="428"/>
      <c r="E759" s="428"/>
      <c r="F759" s="349"/>
      <c r="G759" s="349"/>
      <c r="H759" s="349"/>
      <c r="I759" s="349"/>
      <c r="J759" s="349"/>
      <c r="K759" s="349"/>
      <c r="L759" s="349"/>
      <c r="M759" s="349"/>
      <c r="N759" s="349"/>
      <c r="O759" s="349"/>
      <c r="P759" s="349"/>
      <c r="Q759" s="349"/>
      <c r="R759" s="349"/>
      <c r="S759" s="349"/>
      <c r="T759" s="349"/>
      <c r="U759" s="349"/>
      <c r="V759" s="349"/>
      <c r="W759" s="349"/>
      <c r="X759" s="349"/>
      <c r="Y759" s="349"/>
      <c r="Z759" s="349"/>
      <c r="AA759" s="349"/>
    </row>
    <row r="760" spans="1:27" ht="15.75" customHeight="1">
      <c r="A760" s="349"/>
      <c r="B760" s="349"/>
      <c r="C760" s="349"/>
      <c r="D760" s="428"/>
      <c r="E760" s="428"/>
      <c r="F760" s="349"/>
      <c r="G760" s="349"/>
      <c r="H760" s="349"/>
      <c r="I760" s="349"/>
      <c r="J760" s="349"/>
      <c r="K760" s="349"/>
      <c r="L760" s="349"/>
      <c r="M760" s="349"/>
      <c r="N760" s="349"/>
      <c r="O760" s="349"/>
      <c r="P760" s="349"/>
      <c r="Q760" s="349"/>
      <c r="R760" s="349"/>
      <c r="S760" s="349"/>
      <c r="T760" s="349"/>
      <c r="U760" s="349"/>
      <c r="V760" s="349"/>
      <c r="W760" s="349"/>
      <c r="X760" s="349"/>
      <c r="Y760" s="349"/>
      <c r="Z760" s="349"/>
      <c r="AA760" s="349"/>
    </row>
    <row r="761" spans="1:27" ht="15.75" customHeight="1">
      <c r="A761" s="349"/>
      <c r="B761" s="349"/>
      <c r="C761" s="349"/>
      <c r="D761" s="428"/>
      <c r="E761" s="428"/>
      <c r="F761" s="349"/>
      <c r="G761" s="349"/>
      <c r="H761" s="349"/>
      <c r="I761" s="349"/>
      <c r="J761" s="349"/>
      <c r="K761" s="349"/>
      <c r="L761" s="349"/>
      <c r="M761" s="349"/>
      <c r="N761" s="349"/>
      <c r="O761" s="349"/>
      <c r="P761" s="349"/>
      <c r="Q761" s="349"/>
      <c r="R761" s="349"/>
      <c r="S761" s="349"/>
      <c r="T761" s="349"/>
      <c r="U761" s="349"/>
      <c r="V761" s="349"/>
      <c r="W761" s="349"/>
      <c r="X761" s="349"/>
      <c r="Y761" s="349"/>
      <c r="Z761" s="349"/>
      <c r="AA761" s="349"/>
    </row>
    <row r="762" spans="1:27" ht="15.75" customHeight="1">
      <c r="A762" s="349"/>
      <c r="B762" s="349"/>
      <c r="C762" s="349"/>
      <c r="D762" s="428"/>
      <c r="E762" s="428"/>
      <c r="F762" s="349"/>
      <c r="G762" s="349"/>
      <c r="H762" s="349"/>
      <c r="I762" s="349"/>
      <c r="J762" s="349"/>
      <c r="K762" s="349"/>
      <c r="L762" s="349"/>
      <c r="M762" s="349"/>
      <c r="N762" s="349"/>
      <c r="O762" s="349"/>
      <c r="P762" s="349"/>
      <c r="Q762" s="349"/>
      <c r="R762" s="349"/>
      <c r="S762" s="349"/>
      <c r="T762" s="349"/>
      <c r="U762" s="349"/>
      <c r="V762" s="349"/>
      <c r="W762" s="349"/>
      <c r="X762" s="349"/>
      <c r="Y762" s="349"/>
      <c r="Z762" s="349"/>
      <c r="AA762" s="349"/>
    </row>
    <row r="763" spans="1:27" ht="15.75" customHeight="1">
      <c r="A763" s="349"/>
      <c r="B763" s="349"/>
      <c r="C763" s="349"/>
      <c r="D763" s="428"/>
      <c r="E763" s="428"/>
      <c r="F763" s="349"/>
      <c r="G763" s="349"/>
      <c r="H763" s="349"/>
      <c r="I763" s="349"/>
      <c r="J763" s="349"/>
      <c r="K763" s="349"/>
      <c r="L763" s="349"/>
      <c r="M763" s="349"/>
      <c r="N763" s="349"/>
      <c r="O763" s="349"/>
      <c r="P763" s="349"/>
      <c r="Q763" s="349"/>
      <c r="R763" s="349"/>
      <c r="S763" s="349"/>
      <c r="T763" s="349"/>
      <c r="U763" s="349"/>
      <c r="V763" s="349"/>
      <c r="W763" s="349"/>
      <c r="X763" s="349"/>
      <c r="Y763" s="349"/>
      <c r="Z763" s="349"/>
      <c r="AA763" s="349"/>
    </row>
    <row r="764" spans="1:27" ht="15.75" customHeight="1">
      <c r="A764" s="349"/>
      <c r="B764" s="349"/>
      <c r="C764" s="349"/>
      <c r="D764" s="428"/>
      <c r="E764" s="428"/>
      <c r="F764" s="349"/>
      <c r="G764" s="349"/>
      <c r="H764" s="349"/>
      <c r="I764" s="349"/>
      <c r="J764" s="349"/>
      <c r="K764" s="349"/>
      <c r="L764" s="349"/>
      <c r="M764" s="349"/>
      <c r="N764" s="349"/>
      <c r="O764" s="349"/>
      <c r="P764" s="349"/>
      <c r="Q764" s="349"/>
      <c r="R764" s="349"/>
      <c r="S764" s="349"/>
      <c r="T764" s="349"/>
      <c r="U764" s="349"/>
      <c r="V764" s="349"/>
      <c r="W764" s="349"/>
      <c r="X764" s="349"/>
      <c r="Y764" s="349"/>
      <c r="Z764" s="349"/>
      <c r="AA764" s="349"/>
    </row>
    <row r="765" spans="1:27" ht="15.75" customHeight="1">
      <c r="A765" s="349"/>
      <c r="B765" s="349"/>
      <c r="C765" s="349"/>
      <c r="D765" s="428"/>
      <c r="E765" s="428"/>
      <c r="F765" s="349"/>
      <c r="G765" s="349"/>
      <c r="H765" s="349"/>
      <c r="I765" s="349"/>
      <c r="J765" s="349"/>
      <c r="K765" s="349"/>
      <c r="L765" s="349"/>
      <c r="M765" s="349"/>
      <c r="N765" s="349"/>
      <c r="O765" s="349"/>
      <c r="P765" s="349"/>
      <c r="Q765" s="349"/>
      <c r="R765" s="349"/>
      <c r="S765" s="349"/>
      <c r="T765" s="349"/>
      <c r="U765" s="349"/>
      <c r="V765" s="349"/>
      <c r="W765" s="349"/>
      <c r="X765" s="349"/>
      <c r="Y765" s="349"/>
      <c r="Z765" s="349"/>
      <c r="AA765" s="349"/>
    </row>
    <row r="766" spans="1:27" ht="15.75" customHeight="1">
      <c r="A766" s="349"/>
      <c r="B766" s="349"/>
      <c r="C766" s="349"/>
      <c r="D766" s="428"/>
      <c r="E766" s="428"/>
      <c r="F766" s="349"/>
      <c r="G766" s="349"/>
      <c r="H766" s="349"/>
      <c r="I766" s="349"/>
      <c r="J766" s="349"/>
      <c r="K766" s="349"/>
      <c r="L766" s="349"/>
      <c r="M766" s="349"/>
      <c r="N766" s="349"/>
      <c r="O766" s="349"/>
      <c r="P766" s="349"/>
      <c r="Q766" s="349"/>
      <c r="R766" s="349"/>
      <c r="S766" s="349"/>
      <c r="T766" s="349"/>
      <c r="U766" s="349"/>
      <c r="V766" s="349"/>
      <c r="W766" s="349"/>
      <c r="X766" s="349"/>
      <c r="Y766" s="349"/>
      <c r="Z766" s="349"/>
      <c r="AA766" s="349"/>
    </row>
    <row r="767" spans="1:27" ht="15.75" customHeight="1">
      <c r="A767" s="349"/>
      <c r="B767" s="349"/>
      <c r="C767" s="349"/>
      <c r="D767" s="428"/>
      <c r="E767" s="428"/>
      <c r="F767" s="349"/>
      <c r="G767" s="349"/>
      <c r="H767" s="349"/>
      <c r="I767" s="349"/>
      <c r="J767" s="349"/>
      <c r="K767" s="349"/>
      <c r="L767" s="349"/>
      <c r="M767" s="349"/>
      <c r="N767" s="349"/>
      <c r="O767" s="349"/>
      <c r="P767" s="349"/>
      <c r="Q767" s="349"/>
      <c r="R767" s="349"/>
      <c r="S767" s="349"/>
      <c r="T767" s="349"/>
      <c r="U767" s="349"/>
      <c r="V767" s="349"/>
      <c r="W767" s="349"/>
      <c r="X767" s="349"/>
      <c r="Y767" s="349"/>
      <c r="Z767" s="349"/>
      <c r="AA767" s="349"/>
    </row>
    <row r="768" spans="1:27" ht="15.75" customHeight="1">
      <c r="A768" s="349"/>
      <c r="B768" s="349"/>
      <c r="C768" s="349"/>
      <c r="D768" s="428"/>
      <c r="E768" s="428"/>
      <c r="F768" s="349"/>
      <c r="G768" s="349"/>
      <c r="H768" s="349"/>
      <c r="I768" s="349"/>
      <c r="J768" s="349"/>
      <c r="K768" s="349"/>
      <c r="L768" s="349"/>
      <c r="M768" s="349"/>
      <c r="N768" s="349"/>
      <c r="O768" s="349"/>
      <c r="P768" s="349"/>
      <c r="Q768" s="349"/>
      <c r="R768" s="349"/>
      <c r="S768" s="349"/>
      <c r="T768" s="349"/>
      <c r="U768" s="349"/>
      <c r="V768" s="349"/>
      <c r="W768" s="349"/>
      <c r="X768" s="349"/>
      <c r="Y768" s="349"/>
      <c r="Z768" s="349"/>
      <c r="AA768" s="349"/>
    </row>
    <row r="769" spans="1:27" ht="15.75" customHeight="1">
      <c r="A769" s="349"/>
      <c r="B769" s="349"/>
      <c r="C769" s="349"/>
      <c r="D769" s="428"/>
      <c r="E769" s="428"/>
      <c r="F769" s="349"/>
      <c r="G769" s="349"/>
      <c r="H769" s="349"/>
      <c r="I769" s="349"/>
      <c r="J769" s="349"/>
      <c r="K769" s="349"/>
      <c r="L769" s="349"/>
      <c r="M769" s="349"/>
      <c r="N769" s="349"/>
      <c r="O769" s="349"/>
      <c r="P769" s="349"/>
      <c r="Q769" s="349"/>
      <c r="R769" s="349"/>
      <c r="S769" s="349"/>
      <c r="T769" s="349"/>
      <c r="U769" s="349"/>
      <c r="V769" s="349"/>
      <c r="W769" s="349"/>
      <c r="X769" s="349"/>
      <c r="Y769" s="349"/>
      <c r="Z769" s="349"/>
      <c r="AA769" s="349"/>
    </row>
    <row r="770" spans="1:27" ht="15.75" customHeight="1">
      <c r="A770" s="349"/>
      <c r="B770" s="349"/>
      <c r="C770" s="349"/>
      <c r="D770" s="428"/>
      <c r="E770" s="428"/>
      <c r="F770" s="349"/>
      <c r="G770" s="349"/>
      <c r="H770" s="349"/>
      <c r="I770" s="349"/>
      <c r="J770" s="349"/>
      <c r="K770" s="349"/>
      <c r="L770" s="349"/>
      <c r="M770" s="349"/>
      <c r="N770" s="349"/>
      <c r="O770" s="349"/>
      <c r="P770" s="349"/>
      <c r="Q770" s="349"/>
      <c r="R770" s="349"/>
      <c r="S770" s="349"/>
      <c r="T770" s="349"/>
      <c r="U770" s="349"/>
      <c r="V770" s="349"/>
      <c r="W770" s="349"/>
      <c r="X770" s="349"/>
      <c r="Y770" s="349"/>
      <c r="Z770" s="349"/>
      <c r="AA770" s="349"/>
    </row>
    <row r="771" spans="1:27" ht="15.75" customHeight="1">
      <c r="A771" s="349"/>
      <c r="B771" s="349"/>
      <c r="C771" s="349"/>
      <c r="D771" s="428"/>
      <c r="E771" s="428"/>
      <c r="F771" s="349"/>
      <c r="G771" s="349"/>
      <c r="H771" s="349"/>
      <c r="I771" s="349"/>
      <c r="J771" s="349"/>
      <c r="K771" s="349"/>
      <c r="L771" s="349"/>
      <c r="M771" s="349"/>
      <c r="N771" s="349"/>
      <c r="O771" s="349"/>
      <c r="P771" s="349"/>
      <c r="Q771" s="349"/>
      <c r="R771" s="349"/>
      <c r="S771" s="349"/>
      <c r="T771" s="349"/>
      <c r="U771" s="349"/>
      <c r="V771" s="349"/>
      <c r="W771" s="349"/>
      <c r="X771" s="349"/>
      <c r="Y771" s="349"/>
      <c r="Z771" s="349"/>
      <c r="AA771" s="349"/>
    </row>
    <row r="772" spans="1:27" ht="15.75" customHeight="1">
      <c r="A772" s="349"/>
      <c r="B772" s="349"/>
      <c r="C772" s="349"/>
      <c r="D772" s="428"/>
      <c r="E772" s="428"/>
      <c r="F772" s="349"/>
      <c r="G772" s="349"/>
      <c r="H772" s="349"/>
      <c r="I772" s="349"/>
      <c r="J772" s="349"/>
      <c r="K772" s="349"/>
      <c r="L772" s="349"/>
      <c r="M772" s="349"/>
      <c r="N772" s="349"/>
      <c r="O772" s="349"/>
      <c r="P772" s="349"/>
      <c r="Q772" s="349"/>
      <c r="R772" s="349"/>
      <c r="S772" s="349"/>
      <c r="T772" s="349"/>
      <c r="U772" s="349"/>
      <c r="V772" s="349"/>
      <c r="W772" s="349"/>
      <c r="X772" s="349"/>
      <c r="Y772" s="349"/>
      <c r="Z772" s="349"/>
      <c r="AA772" s="349"/>
    </row>
    <row r="773" spans="1:27" ht="15.75" customHeight="1">
      <c r="A773" s="349"/>
      <c r="B773" s="349"/>
      <c r="C773" s="349"/>
      <c r="D773" s="428"/>
      <c r="E773" s="428"/>
      <c r="F773" s="349"/>
      <c r="G773" s="349"/>
      <c r="H773" s="349"/>
      <c r="I773" s="349"/>
      <c r="J773" s="349"/>
      <c r="K773" s="349"/>
      <c r="L773" s="349"/>
      <c r="M773" s="349"/>
      <c r="N773" s="349"/>
      <c r="O773" s="349"/>
      <c r="P773" s="349"/>
      <c r="Q773" s="349"/>
      <c r="R773" s="349"/>
      <c r="S773" s="349"/>
      <c r="T773" s="349"/>
      <c r="U773" s="349"/>
      <c r="V773" s="349"/>
      <c r="W773" s="349"/>
      <c r="X773" s="349"/>
      <c r="Y773" s="349"/>
      <c r="Z773" s="349"/>
      <c r="AA773" s="349"/>
    </row>
    <row r="774" spans="1:27" ht="15.75" customHeight="1">
      <c r="A774" s="349"/>
      <c r="B774" s="349"/>
      <c r="C774" s="349"/>
      <c r="D774" s="428"/>
      <c r="E774" s="428"/>
      <c r="F774" s="349"/>
      <c r="G774" s="349"/>
      <c r="H774" s="349"/>
      <c r="I774" s="349"/>
      <c r="J774" s="349"/>
      <c r="K774" s="349"/>
      <c r="L774" s="349"/>
      <c r="M774" s="349"/>
      <c r="N774" s="349"/>
      <c r="O774" s="349"/>
      <c r="P774" s="349"/>
      <c r="Q774" s="349"/>
      <c r="R774" s="349"/>
      <c r="S774" s="349"/>
      <c r="T774" s="349"/>
      <c r="U774" s="349"/>
      <c r="V774" s="349"/>
      <c r="W774" s="349"/>
      <c r="X774" s="349"/>
      <c r="Y774" s="349"/>
      <c r="Z774" s="349"/>
      <c r="AA774" s="349"/>
    </row>
    <row r="775" spans="1:27" ht="15.75" customHeight="1">
      <c r="A775" s="349"/>
      <c r="B775" s="349"/>
      <c r="C775" s="349"/>
      <c r="D775" s="428"/>
      <c r="E775" s="428"/>
      <c r="F775" s="349"/>
      <c r="G775" s="349"/>
      <c r="H775" s="349"/>
      <c r="I775" s="349"/>
      <c r="J775" s="349"/>
      <c r="K775" s="349"/>
      <c r="L775" s="349"/>
      <c r="M775" s="349"/>
      <c r="N775" s="349"/>
      <c r="O775" s="349"/>
      <c r="P775" s="349"/>
      <c r="Q775" s="349"/>
      <c r="R775" s="349"/>
      <c r="S775" s="349"/>
      <c r="T775" s="349"/>
      <c r="U775" s="349"/>
      <c r="V775" s="349"/>
      <c r="W775" s="349"/>
      <c r="X775" s="349"/>
      <c r="Y775" s="349"/>
      <c r="Z775" s="349"/>
      <c r="AA775" s="349"/>
    </row>
    <row r="776" spans="1:27" ht="15.75" customHeight="1">
      <c r="A776" s="349"/>
      <c r="B776" s="349"/>
      <c r="C776" s="349"/>
      <c r="D776" s="428"/>
      <c r="E776" s="428"/>
      <c r="F776" s="349"/>
      <c r="G776" s="349"/>
      <c r="H776" s="349"/>
      <c r="I776" s="349"/>
      <c r="J776" s="349"/>
      <c r="K776" s="349"/>
      <c r="L776" s="349"/>
      <c r="M776" s="349"/>
      <c r="N776" s="349"/>
      <c r="O776" s="349"/>
      <c r="P776" s="349"/>
      <c r="Q776" s="349"/>
      <c r="R776" s="349"/>
      <c r="S776" s="349"/>
      <c r="T776" s="349"/>
      <c r="U776" s="349"/>
      <c r="V776" s="349"/>
      <c r="W776" s="349"/>
      <c r="X776" s="349"/>
      <c r="Y776" s="349"/>
      <c r="Z776" s="349"/>
      <c r="AA776" s="349"/>
    </row>
    <row r="777" spans="1:27" ht="15.75" customHeight="1">
      <c r="A777" s="349"/>
      <c r="B777" s="349"/>
      <c r="C777" s="349"/>
      <c r="D777" s="428"/>
      <c r="E777" s="428"/>
      <c r="F777" s="349"/>
      <c r="G777" s="349"/>
      <c r="H777" s="349"/>
      <c r="I777" s="349"/>
      <c r="J777" s="349"/>
      <c r="K777" s="349"/>
      <c r="L777" s="349"/>
      <c r="M777" s="349"/>
      <c r="N777" s="349"/>
      <c r="O777" s="349"/>
      <c r="P777" s="349"/>
      <c r="Q777" s="349"/>
      <c r="R777" s="349"/>
      <c r="S777" s="349"/>
      <c r="T777" s="349"/>
      <c r="U777" s="349"/>
      <c r="V777" s="349"/>
      <c r="W777" s="349"/>
      <c r="X777" s="349"/>
      <c r="Y777" s="349"/>
      <c r="Z777" s="349"/>
      <c r="AA777" s="349"/>
    </row>
    <row r="778" spans="1:27" ht="15.75" customHeight="1">
      <c r="A778" s="349"/>
      <c r="B778" s="349"/>
      <c r="C778" s="349"/>
      <c r="D778" s="428"/>
      <c r="E778" s="428"/>
      <c r="F778" s="349"/>
      <c r="G778" s="349"/>
      <c r="H778" s="349"/>
      <c r="I778" s="349"/>
      <c r="J778" s="349"/>
      <c r="K778" s="349"/>
      <c r="L778" s="349"/>
      <c r="M778" s="349"/>
      <c r="N778" s="349"/>
      <c r="O778" s="349"/>
      <c r="P778" s="349"/>
      <c r="Q778" s="349"/>
      <c r="R778" s="349"/>
      <c r="S778" s="349"/>
      <c r="T778" s="349"/>
      <c r="U778" s="349"/>
      <c r="V778" s="349"/>
      <c r="W778" s="349"/>
      <c r="X778" s="349"/>
      <c r="Y778" s="349"/>
      <c r="Z778" s="349"/>
      <c r="AA778" s="349"/>
    </row>
    <row r="779" spans="1:27" ht="15.75" customHeight="1">
      <c r="A779" s="349"/>
      <c r="B779" s="349"/>
      <c r="C779" s="349"/>
      <c r="D779" s="428"/>
      <c r="E779" s="428"/>
      <c r="F779" s="349"/>
      <c r="G779" s="349"/>
      <c r="H779" s="349"/>
      <c r="I779" s="349"/>
      <c r="J779" s="349"/>
      <c r="K779" s="349"/>
      <c r="L779" s="349"/>
      <c r="M779" s="349"/>
      <c r="N779" s="349"/>
      <c r="O779" s="349"/>
      <c r="P779" s="349"/>
      <c r="Q779" s="349"/>
      <c r="R779" s="349"/>
      <c r="S779" s="349"/>
      <c r="T779" s="349"/>
      <c r="U779" s="349"/>
      <c r="V779" s="349"/>
      <c r="W779" s="349"/>
      <c r="X779" s="349"/>
      <c r="Y779" s="349"/>
      <c r="Z779" s="349"/>
      <c r="AA779" s="349"/>
    </row>
    <row r="780" spans="1:27" ht="15.75" customHeight="1">
      <c r="A780" s="349"/>
      <c r="B780" s="349"/>
      <c r="C780" s="349"/>
      <c r="D780" s="428"/>
      <c r="E780" s="428"/>
      <c r="F780" s="349"/>
      <c r="G780" s="349"/>
      <c r="H780" s="349"/>
      <c r="I780" s="349"/>
      <c r="J780" s="349"/>
      <c r="K780" s="349"/>
      <c r="L780" s="349"/>
      <c r="M780" s="349"/>
      <c r="N780" s="349"/>
      <c r="O780" s="349"/>
      <c r="P780" s="349"/>
      <c r="Q780" s="349"/>
      <c r="R780" s="349"/>
      <c r="S780" s="349"/>
      <c r="T780" s="349"/>
      <c r="U780" s="349"/>
      <c r="V780" s="349"/>
      <c r="W780" s="349"/>
      <c r="X780" s="349"/>
      <c r="Y780" s="349"/>
      <c r="Z780" s="349"/>
      <c r="AA780" s="349"/>
    </row>
    <row r="781" spans="1:27" ht="15.75" customHeight="1">
      <c r="A781" s="349"/>
      <c r="B781" s="349"/>
      <c r="C781" s="349"/>
      <c r="D781" s="428"/>
      <c r="E781" s="428"/>
      <c r="F781" s="349"/>
      <c r="G781" s="349"/>
      <c r="H781" s="349"/>
      <c r="I781" s="349"/>
      <c r="J781" s="349"/>
      <c r="K781" s="349"/>
      <c r="L781" s="349"/>
      <c r="M781" s="349"/>
      <c r="N781" s="349"/>
      <c r="O781" s="349"/>
      <c r="P781" s="349"/>
      <c r="Q781" s="349"/>
      <c r="R781" s="349"/>
      <c r="S781" s="349"/>
      <c r="T781" s="349"/>
      <c r="U781" s="349"/>
      <c r="V781" s="349"/>
      <c r="W781" s="349"/>
      <c r="X781" s="349"/>
      <c r="Y781" s="349"/>
      <c r="Z781" s="349"/>
      <c r="AA781" s="349"/>
    </row>
    <row r="782" spans="1:27" ht="15.75" customHeight="1">
      <c r="A782" s="349"/>
      <c r="B782" s="349"/>
      <c r="C782" s="349"/>
      <c r="D782" s="428"/>
      <c r="E782" s="428"/>
      <c r="F782" s="349"/>
      <c r="G782" s="349"/>
      <c r="H782" s="349"/>
      <c r="I782" s="349"/>
      <c r="J782" s="349"/>
      <c r="K782" s="349"/>
      <c r="L782" s="349"/>
      <c r="M782" s="349"/>
      <c r="N782" s="349"/>
      <c r="O782" s="349"/>
      <c r="P782" s="349"/>
      <c r="Q782" s="349"/>
      <c r="R782" s="349"/>
      <c r="S782" s="349"/>
      <c r="T782" s="349"/>
      <c r="U782" s="349"/>
      <c r="V782" s="349"/>
      <c r="W782" s="349"/>
      <c r="X782" s="349"/>
      <c r="Y782" s="349"/>
      <c r="Z782" s="349"/>
      <c r="AA782" s="349"/>
    </row>
    <row r="783" spans="1:27" ht="15.75" customHeight="1">
      <c r="A783" s="349"/>
      <c r="B783" s="349"/>
      <c r="C783" s="349"/>
      <c r="D783" s="428"/>
      <c r="E783" s="428"/>
      <c r="F783" s="349"/>
      <c r="G783" s="349"/>
      <c r="H783" s="349"/>
      <c r="I783" s="349"/>
      <c r="J783" s="349"/>
      <c r="K783" s="349"/>
      <c r="L783" s="349"/>
      <c r="M783" s="349"/>
      <c r="N783" s="349"/>
      <c r="O783" s="349"/>
      <c r="P783" s="349"/>
      <c r="Q783" s="349"/>
      <c r="R783" s="349"/>
      <c r="S783" s="349"/>
      <c r="T783" s="349"/>
      <c r="U783" s="349"/>
      <c r="V783" s="349"/>
      <c r="W783" s="349"/>
      <c r="X783" s="349"/>
      <c r="Y783" s="349"/>
      <c r="Z783" s="349"/>
      <c r="AA783" s="349"/>
    </row>
    <row r="784" spans="1:27" ht="15.75" customHeight="1">
      <c r="A784" s="349"/>
      <c r="B784" s="349"/>
      <c r="C784" s="349"/>
      <c r="D784" s="428"/>
      <c r="E784" s="428"/>
      <c r="F784" s="349"/>
      <c r="G784" s="349"/>
      <c r="H784" s="349"/>
      <c r="I784" s="349"/>
      <c r="J784" s="349"/>
      <c r="K784" s="349"/>
      <c r="L784" s="349"/>
      <c r="M784" s="349"/>
      <c r="N784" s="349"/>
      <c r="O784" s="349"/>
      <c r="P784" s="349"/>
      <c r="Q784" s="349"/>
      <c r="R784" s="349"/>
      <c r="S784" s="349"/>
      <c r="T784" s="349"/>
      <c r="U784" s="349"/>
      <c r="V784" s="349"/>
      <c r="W784" s="349"/>
      <c r="X784" s="349"/>
      <c r="Y784" s="349"/>
      <c r="Z784" s="349"/>
      <c r="AA784" s="349"/>
    </row>
    <row r="785" spans="1:27" ht="15.75" customHeight="1">
      <c r="A785" s="349"/>
      <c r="B785" s="349"/>
      <c r="C785" s="349"/>
      <c r="D785" s="428"/>
      <c r="E785" s="428"/>
      <c r="F785" s="349"/>
      <c r="G785" s="349"/>
      <c r="H785" s="349"/>
      <c r="I785" s="349"/>
      <c r="J785" s="349"/>
      <c r="K785" s="349"/>
      <c r="L785" s="349"/>
      <c r="M785" s="349"/>
      <c r="N785" s="349"/>
      <c r="O785" s="349"/>
      <c r="P785" s="349"/>
      <c r="Q785" s="349"/>
      <c r="R785" s="349"/>
      <c r="S785" s="349"/>
      <c r="T785" s="349"/>
      <c r="U785" s="349"/>
      <c r="V785" s="349"/>
      <c r="W785" s="349"/>
      <c r="X785" s="349"/>
      <c r="Y785" s="349"/>
      <c r="Z785" s="349"/>
      <c r="AA785" s="349"/>
    </row>
    <row r="786" spans="1:27" ht="15.75" customHeight="1">
      <c r="A786" s="349"/>
      <c r="B786" s="349"/>
      <c r="C786" s="349"/>
      <c r="D786" s="428"/>
      <c r="E786" s="428"/>
      <c r="F786" s="349"/>
      <c r="G786" s="349"/>
      <c r="H786" s="349"/>
      <c r="I786" s="349"/>
      <c r="J786" s="349"/>
      <c r="K786" s="349"/>
      <c r="L786" s="349"/>
      <c r="M786" s="349"/>
      <c r="N786" s="349"/>
      <c r="O786" s="349"/>
      <c r="P786" s="349"/>
      <c r="Q786" s="349"/>
      <c r="R786" s="349"/>
      <c r="S786" s="349"/>
      <c r="T786" s="349"/>
      <c r="U786" s="349"/>
      <c r="V786" s="349"/>
      <c r="W786" s="349"/>
      <c r="X786" s="349"/>
      <c r="Y786" s="349"/>
      <c r="Z786" s="349"/>
      <c r="AA786" s="349"/>
    </row>
    <row r="787" spans="1:27" ht="15.75" customHeight="1">
      <c r="A787" s="349"/>
      <c r="B787" s="349"/>
      <c r="C787" s="349"/>
      <c r="D787" s="428"/>
      <c r="E787" s="428"/>
      <c r="F787" s="349"/>
      <c r="G787" s="349"/>
      <c r="H787" s="349"/>
      <c r="I787" s="349"/>
      <c r="J787" s="349"/>
      <c r="K787" s="349"/>
      <c r="L787" s="349"/>
      <c r="M787" s="349"/>
      <c r="N787" s="349"/>
      <c r="O787" s="349"/>
      <c r="P787" s="349"/>
      <c r="Q787" s="349"/>
      <c r="R787" s="349"/>
      <c r="S787" s="349"/>
      <c r="T787" s="349"/>
      <c r="U787" s="349"/>
      <c r="V787" s="349"/>
      <c r="W787" s="349"/>
      <c r="X787" s="349"/>
      <c r="Y787" s="349"/>
      <c r="Z787" s="349"/>
      <c r="AA787" s="349"/>
    </row>
    <row r="788" spans="1:27" ht="15.75" customHeight="1">
      <c r="A788" s="349"/>
      <c r="B788" s="349"/>
      <c r="C788" s="349"/>
      <c r="D788" s="428"/>
      <c r="E788" s="428"/>
      <c r="F788" s="349"/>
      <c r="G788" s="349"/>
      <c r="H788" s="349"/>
      <c r="I788" s="349"/>
      <c r="J788" s="349"/>
      <c r="K788" s="349"/>
      <c r="L788" s="349"/>
      <c r="M788" s="349"/>
      <c r="N788" s="349"/>
      <c r="O788" s="349"/>
      <c r="P788" s="349"/>
      <c r="Q788" s="349"/>
      <c r="R788" s="349"/>
      <c r="S788" s="349"/>
      <c r="T788" s="349"/>
      <c r="U788" s="349"/>
      <c r="V788" s="349"/>
      <c r="W788" s="349"/>
      <c r="X788" s="349"/>
      <c r="Y788" s="349"/>
      <c r="Z788" s="349"/>
      <c r="AA788" s="349"/>
    </row>
    <row r="789" spans="1:27" ht="15.75" customHeight="1">
      <c r="A789" s="349"/>
      <c r="B789" s="349"/>
      <c r="C789" s="349"/>
      <c r="D789" s="428"/>
      <c r="E789" s="428"/>
      <c r="F789" s="349"/>
      <c r="G789" s="349"/>
      <c r="H789" s="349"/>
      <c r="I789" s="349"/>
      <c r="J789" s="349"/>
      <c r="K789" s="349"/>
      <c r="L789" s="349"/>
      <c r="M789" s="349"/>
      <c r="N789" s="349"/>
      <c r="O789" s="349"/>
      <c r="P789" s="349"/>
      <c r="Q789" s="349"/>
      <c r="R789" s="349"/>
      <c r="S789" s="349"/>
      <c r="T789" s="349"/>
      <c r="U789" s="349"/>
      <c r="V789" s="349"/>
      <c r="W789" s="349"/>
      <c r="X789" s="349"/>
      <c r="Y789" s="349"/>
      <c r="Z789" s="349"/>
      <c r="AA789" s="349"/>
    </row>
    <row r="790" spans="1:27" ht="15.75" customHeight="1">
      <c r="A790" s="349"/>
      <c r="B790" s="349"/>
      <c r="C790" s="349"/>
      <c r="D790" s="428"/>
      <c r="E790" s="428"/>
      <c r="F790" s="349"/>
      <c r="G790" s="349"/>
      <c r="H790" s="349"/>
      <c r="I790" s="349"/>
      <c r="J790" s="349"/>
      <c r="K790" s="349"/>
      <c r="L790" s="349"/>
      <c r="M790" s="349"/>
      <c r="N790" s="349"/>
      <c r="O790" s="349"/>
      <c r="P790" s="349"/>
      <c r="Q790" s="349"/>
      <c r="R790" s="349"/>
      <c r="S790" s="349"/>
      <c r="T790" s="349"/>
      <c r="U790" s="349"/>
      <c r="V790" s="349"/>
      <c r="W790" s="349"/>
      <c r="X790" s="349"/>
      <c r="Y790" s="349"/>
      <c r="Z790" s="349"/>
      <c r="AA790" s="349"/>
    </row>
    <row r="791" spans="1:27" ht="15.75" customHeight="1">
      <c r="A791" s="349"/>
      <c r="B791" s="349"/>
      <c r="C791" s="349"/>
      <c r="D791" s="428"/>
      <c r="E791" s="428"/>
      <c r="F791" s="349"/>
      <c r="G791" s="349"/>
      <c r="H791" s="349"/>
      <c r="I791" s="349"/>
      <c r="J791" s="349"/>
      <c r="K791" s="349"/>
      <c r="L791" s="349"/>
      <c r="M791" s="349"/>
      <c r="N791" s="349"/>
      <c r="O791" s="349"/>
      <c r="P791" s="349"/>
      <c r="Q791" s="349"/>
      <c r="R791" s="349"/>
      <c r="S791" s="349"/>
      <c r="T791" s="349"/>
      <c r="U791" s="349"/>
      <c r="V791" s="349"/>
      <c r="W791" s="349"/>
      <c r="X791" s="349"/>
      <c r="Y791" s="349"/>
      <c r="Z791" s="349"/>
      <c r="AA791" s="349"/>
    </row>
    <row r="792" spans="1:27" ht="15.75" customHeight="1">
      <c r="A792" s="349"/>
      <c r="B792" s="349"/>
      <c r="C792" s="349"/>
      <c r="D792" s="428"/>
      <c r="E792" s="428"/>
      <c r="F792" s="349"/>
      <c r="G792" s="349"/>
      <c r="H792" s="349"/>
      <c r="I792" s="349"/>
      <c r="J792" s="349"/>
      <c r="K792" s="349"/>
      <c r="L792" s="349"/>
      <c r="M792" s="349"/>
      <c r="N792" s="349"/>
      <c r="O792" s="349"/>
      <c r="P792" s="349"/>
      <c r="Q792" s="349"/>
      <c r="R792" s="349"/>
      <c r="S792" s="349"/>
      <c r="T792" s="349"/>
      <c r="U792" s="349"/>
      <c r="V792" s="349"/>
      <c r="W792" s="349"/>
      <c r="X792" s="349"/>
      <c r="Y792" s="349"/>
      <c r="Z792" s="349"/>
      <c r="AA792" s="349"/>
    </row>
    <row r="793" spans="1:27" ht="15.75" customHeight="1">
      <c r="A793" s="349"/>
      <c r="B793" s="349"/>
      <c r="C793" s="349"/>
      <c r="D793" s="428"/>
      <c r="E793" s="428"/>
      <c r="F793" s="349"/>
      <c r="G793" s="349"/>
      <c r="H793" s="349"/>
      <c r="I793" s="349"/>
      <c r="J793" s="349"/>
      <c r="K793" s="349"/>
      <c r="L793" s="349"/>
      <c r="M793" s="349"/>
      <c r="N793" s="349"/>
      <c r="O793" s="349"/>
      <c r="P793" s="349"/>
      <c r="Q793" s="349"/>
      <c r="R793" s="349"/>
      <c r="S793" s="349"/>
      <c r="T793" s="349"/>
      <c r="U793" s="349"/>
      <c r="V793" s="349"/>
      <c r="W793" s="349"/>
      <c r="X793" s="349"/>
      <c r="Y793" s="349"/>
      <c r="Z793" s="349"/>
      <c r="AA793" s="349"/>
    </row>
    <row r="794" spans="1:27" ht="15.75" customHeight="1">
      <c r="A794" s="349"/>
      <c r="B794" s="349"/>
      <c r="C794" s="349"/>
      <c r="D794" s="428"/>
      <c r="E794" s="428"/>
      <c r="F794" s="349"/>
      <c r="G794" s="349"/>
      <c r="H794" s="349"/>
      <c r="I794" s="349"/>
      <c r="J794" s="349"/>
      <c r="K794" s="349"/>
      <c r="L794" s="349"/>
      <c r="M794" s="349"/>
      <c r="N794" s="349"/>
      <c r="O794" s="349"/>
      <c r="P794" s="349"/>
      <c r="Q794" s="349"/>
      <c r="R794" s="349"/>
      <c r="S794" s="349"/>
      <c r="T794" s="349"/>
      <c r="U794" s="349"/>
      <c r="V794" s="349"/>
      <c r="W794" s="349"/>
      <c r="X794" s="349"/>
      <c r="Y794" s="349"/>
      <c r="Z794" s="349"/>
      <c r="AA794" s="349"/>
    </row>
    <row r="795" spans="1:27" ht="15.75" customHeight="1">
      <c r="A795" s="349"/>
      <c r="B795" s="349"/>
      <c r="C795" s="349"/>
      <c r="D795" s="428"/>
      <c r="E795" s="428"/>
      <c r="F795" s="349"/>
      <c r="G795" s="349"/>
      <c r="H795" s="349"/>
      <c r="I795" s="349"/>
      <c r="J795" s="349"/>
      <c r="K795" s="349"/>
      <c r="L795" s="349"/>
      <c r="M795" s="349"/>
      <c r="N795" s="349"/>
      <c r="O795" s="349"/>
      <c r="P795" s="349"/>
      <c r="Q795" s="349"/>
      <c r="R795" s="349"/>
      <c r="S795" s="349"/>
      <c r="T795" s="349"/>
      <c r="U795" s="349"/>
      <c r="V795" s="349"/>
      <c r="W795" s="349"/>
      <c r="X795" s="349"/>
      <c r="Y795" s="349"/>
      <c r="Z795" s="349"/>
      <c r="AA795" s="349"/>
    </row>
    <row r="796" spans="1:27" ht="15.75" customHeight="1">
      <c r="A796" s="349"/>
      <c r="B796" s="349"/>
      <c r="C796" s="349"/>
      <c r="D796" s="428"/>
      <c r="E796" s="428"/>
      <c r="F796" s="349"/>
      <c r="G796" s="349"/>
      <c r="H796" s="349"/>
      <c r="I796" s="349"/>
      <c r="J796" s="349"/>
      <c r="K796" s="349"/>
      <c r="L796" s="349"/>
      <c r="M796" s="349"/>
      <c r="N796" s="349"/>
      <c r="O796" s="349"/>
      <c r="P796" s="349"/>
      <c r="Q796" s="349"/>
      <c r="R796" s="349"/>
      <c r="S796" s="349"/>
      <c r="T796" s="349"/>
      <c r="U796" s="349"/>
      <c r="V796" s="349"/>
      <c r="W796" s="349"/>
      <c r="X796" s="349"/>
      <c r="Y796" s="349"/>
      <c r="Z796" s="349"/>
      <c r="AA796" s="349"/>
    </row>
    <row r="797" spans="1:27" ht="15.75" customHeight="1">
      <c r="A797" s="349"/>
      <c r="B797" s="349"/>
      <c r="C797" s="349"/>
      <c r="D797" s="428"/>
      <c r="E797" s="428"/>
      <c r="F797" s="349"/>
      <c r="G797" s="349"/>
      <c r="H797" s="349"/>
      <c r="I797" s="349"/>
      <c r="J797" s="349"/>
      <c r="K797" s="349"/>
      <c r="L797" s="349"/>
      <c r="M797" s="349"/>
      <c r="N797" s="349"/>
      <c r="O797" s="349"/>
      <c r="P797" s="349"/>
      <c r="Q797" s="349"/>
      <c r="R797" s="349"/>
      <c r="S797" s="349"/>
      <c r="T797" s="349"/>
      <c r="U797" s="349"/>
      <c r="V797" s="349"/>
      <c r="W797" s="349"/>
      <c r="X797" s="349"/>
      <c r="Y797" s="349"/>
      <c r="Z797" s="349"/>
      <c r="AA797" s="349"/>
    </row>
    <row r="798" spans="1:27" ht="15.75" customHeight="1">
      <c r="A798" s="349"/>
      <c r="B798" s="349"/>
      <c r="C798" s="349"/>
      <c r="D798" s="428"/>
      <c r="E798" s="428"/>
      <c r="F798" s="349"/>
      <c r="G798" s="349"/>
      <c r="H798" s="349"/>
      <c r="I798" s="349"/>
      <c r="J798" s="349"/>
      <c r="K798" s="349"/>
      <c r="L798" s="349"/>
      <c r="M798" s="349"/>
      <c r="N798" s="349"/>
      <c r="O798" s="349"/>
      <c r="P798" s="349"/>
      <c r="Q798" s="349"/>
      <c r="R798" s="349"/>
      <c r="S798" s="349"/>
      <c r="T798" s="349"/>
      <c r="U798" s="349"/>
      <c r="V798" s="349"/>
      <c r="W798" s="349"/>
      <c r="X798" s="349"/>
      <c r="Y798" s="349"/>
      <c r="Z798" s="349"/>
      <c r="AA798" s="349"/>
    </row>
    <row r="799" spans="1:27" ht="15.75" customHeight="1">
      <c r="A799" s="349"/>
      <c r="B799" s="349"/>
      <c r="C799" s="349"/>
      <c r="D799" s="428"/>
      <c r="E799" s="428"/>
      <c r="F799" s="349"/>
      <c r="G799" s="349"/>
      <c r="H799" s="349"/>
      <c r="I799" s="349"/>
      <c r="J799" s="349"/>
      <c r="K799" s="349"/>
      <c r="L799" s="349"/>
      <c r="M799" s="349"/>
      <c r="N799" s="349"/>
      <c r="O799" s="349"/>
      <c r="P799" s="349"/>
      <c r="Q799" s="349"/>
      <c r="R799" s="349"/>
      <c r="S799" s="349"/>
      <c r="T799" s="349"/>
      <c r="U799" s="349"/>
      <c r="V799" s="349"/>
      <c r="W799" s="349"/>
      <c r="X799" s="349"/>
      <c r="Y799" s="349"/>
      <c r="Z799" s="349"/>
      <c r="AA799" s="349"/>
    </row>
    <row r="800" spans="1:27" ht="15.75" customHeight="1">
      <c r="A800" s="349"/>
      <c r="B800" s="349"/>
      <c r="C800" s="349"/>
      <c r="D800" s="428"/>
      <c r="E800" s="428"/>
      <c r="F800" s="349"/>
      <c r="G800" s="349"/>
      <c r="H800" s="349"/>
      <c r="I800" s="349"/>
      <c r="J800" s="349"/>
      <c r="K800" s="349"/>
      <c r="L800" s="349"/>
      <c r="M800" s="349"/>
      <c r="N800" s="349"/>
      <c r="O800" s="349"/>
      <c r="P800" s="349"/>
      <c r="Q800" s="349"/>
      <c r="R800" s="349"/>
      <c r="S800" s="349"/>
      <c r="T800" s="349"/>
      <c r="U800" s="349"/>
      <c r="V800" s="349"/>
      <c r="W800" s="349"/>
      <c r="X800" s="349"/>
      <c r="Y800" s="349"/>
      <c r="Z800" s="349"/>
      <c r="AA800" s="349"/>
    </row>
    <row r="801" spans="1:27" ht="15.75" customHeight="1">
      <c r="A801" s="349"/>
      <c r="B801" s="349"/>
      <c r="C801" s="349"/>
      <c r="D801" s="428"/>
      <c r="E801" s="428"/>
      <c r="F801" s="349"/>
      <c r="G801" s="349"/>
      <c r="H801" s="349"/>
      <c r="I801" s="349"/>
      <c r="J801" s="349"/>
      <c r="K801" s="349"/>
      <c r="L801" s="349"/>
      <c r="M801" s="349"/>
      <c r="N801" s="349"/>
      <c r="O801" s="349"/>
      <c r="P801" s="349"/>
      <c r="Q801" s="349"/>
      <c r="R801" s="349"/>
      <c r="S801" s="349"/>
      <c r="T801" s="349"/>
      <c r="U801" s="349"/>
      <c r="V801" s="349"/>
      <c r="W801" s="349"/>
      <c r="X801" s="349"/>
      <c r="Y801" s="349"/>
      <c r="Z801" s="349"/>
      <c r="AA801" s="349"/>
    </row>
    <row r="802" spans="1:27" ht="15.75" customHeight="1">
      <c r="A802" s="349"/>
      <c r="B802" s="349"/>
      <c r="C802" s="349"/>
      <c r="D802" s="428"/>
      <c r="E802" s="428"/>
      <c r="F802" s="349"/>
      <c r="G802" s="349"/>
      <c r="H802" s="349"/>
      <c r="I802" s="349"/>
      <c r="J802" s="349"/>
      <c r="K802" s="349"/>
      <c r="L802" s="349"/>
      <c r="M802" s="349"/>
      <c r="N802" s="349"/>
      <c r="O802" s="349"/>
      <c r="P802" s="349"/>
      <c r="Q802" s="349"/>
      <c r="R802" s="349"/>
      <c r="S802" s="349"/>
      <c r="T802" s="349"/>
      <c r="U802" s="349"/>
      <c r="V802" s="349"/>
      <c r="W802" s="349"/>
      <c r="X802" s="349"/>
      <c r="Y802" s="349"/>
      <c r="Z802" s="349"/>
      <c r="AA802" s="349"/>
    </row>
    <row r="803" spans="1:27" ht="15.75" customHeight="1">
      <c r="A803" s="349"/>
      <c r="B803" s="349"/>
      <c r="C803" s="349"/>
      <c r="D803" s="428"/>
      <c r="E803" s="428"/>
      <c r="F803" s="349"/>
      <c r="G803" s="349"/>
      <c r="H803" s="349"/>
      <c r="I803" s="349"/>
      <c r="J803" s="349"/>
      <c r="K803" s="349"/>
      <c r="L803" s="349"/>
      <c r="M803" s="349"/>
      <c r="N803" s="349"/>
      <c r="O803" s="349"/>
      <c r="P803" s="349"/>
      <c r="Q803" s="349"/>
      <c r="R803" s="349"/>
      <c r="S803" s="349"/>
      <c r="T803" s="349"/>
      <c r="U803" s="349"/>
      <c r="V803" s="349"/>
      <c r="W803" s="349"/>
      <c r="X803" s="349"/>
      <c r="Y803" s="349"/>
      <c r="Z803" s="349"/>
      <c r="AA803" s="349"/>
    </row>
    <row r="804" spans="1:27" ht="15.75" customHeight="1">
      <c r="A804" s="349"/>
      <c r="B804" s="349"/>
      <c r="C804" s="349"/>
      <c r="D804" s="428"/>
      <c r="E804" s="428"/>
      <c r="F804" s="349"/>
      <c r="G804" s="349"/>
      <c r="H804" s="349"/>
      <c r="I804" s="349"/>
      <c r="J804" s="349"/>
      <c r="K804" s="349"/>
      <c r="L804" s="349"/>
      <c r="M804" s="349"/>
      <c r="N804" s="349"/>
      <c r="O804" s="349"/>
      <c r="P804" s="349"/>
      <c r="Q804" s="349"/>
      <c r="R804" s="349"/>
      <c r="S804" s="349"/>
      <c r="T804" s="349"/>
      <c r="U804" s="349"/>
      <c r="V804" s="349"/>
      <c r="W804" s="349"/>
      <c r="X804" s="349"/>
      <c r="Y804" s="349"/>
      <c r="Z804" s="349"/>
      <c r="AA804" s="349"/>
    </row>
    <row r="805" spans="1:27" ht="15.75" customHeight="1">
      <c r="A805" s="349"/>
      <c r="B805" s="349"/>
      <c r="C805" s="349"/>
      <c r="D805" s="428"/>
      <c r="E805" s="428"/>
      <c r="F805" s="349"/>
      <c r="G805" s="349"/>
      <c r="H805" s="349"/>
      <c r="I805" s="349"/>
      <c r="J805" s="349"/>
      <c r="K805" s="349"/>
      <c r="L805" s="349"/>
      <c r="M805" s="349"/>
      <c r="N805" s="349"/>
      <c r="O805" s="349"/>
      <c r="P805" s="349"/>
      <c r="Q805" s="349"/>
      <c r="R805" s="349"/>
      <c r="S805" s="349"/>
      <c r="T805" s="349"/>
      <c r="U805" s="349"/>
      <c r="V805" s="349"/>
      <c r="W805" s="349"/>
      <c r="X805" s="349"/>
      <c r="Y805" s="349"/>
      <c r="Z805" s="349"/>
      <c r="AA805" s="349"/>
    </row>
    <row r="806" spans="1:27" ht="15.75" customHeight="1">
      <c r="A806" s="349"/>
      <c r="B806" s="349"/>
      <c r="C806" s="349"/>
      <c r="D806" s="428"/>
      <c r="E806" s="428"/>
      <c r="F806" s="349"/>
      <c r="G806" s="349"/>
      <c r="H806" s="349"/>
      <c r="I806" s="349"/>
      <c r="J806" s="349"/>
      <c r="K806" s="349"/>
      <c r="L806" s="349"/>
      <c r="M806" s="349"/>
      <c r="N806" s="349"/>
      <c r="O806" s="349"/>
      <c r="P806" s="349"/>
      <c r="Q806" s="349"/>
      <c r="R806" s="349"/>
      <c r="S806" s="349"/>
      <c r="T806" s="349"/>
      <c r="U806" s="349"/>
      <c r="V806" s="349"/>
      <c r="W806" s="349"/>
      <c r="X806" s="349"/>
      <c r="Y806" s="349"/>
      <c r="Z806" s="349"/>
      <c r="AA806" s="349"/>
    </row>
    <row r="807" spans="1:27" ht="15.75" customHeight="1">
      <c r="A807" s="349"/>
      <c r="B807" s="349"/>
      <c r="C807" s="349"/>
      <c r="D807" s="428"/>
      <c r="E807" s="428"/>
      <c r="F807" s="349"/>
      <c r="G807" s="349"/>
      <c r="H807" s="349"/>
      <c r="I807" s="349"/>
      <c r="J807" s="349"/>
      <c r="K807" s="349"/>
      <c r="L807" s="349"/>
      <c r="M807" s="349"/>
      <c r="N807" s="349"/>
      <c r="O807" s="349"/>
      <c r="P807" s="349"/>
      <c r="Q807" s="349"/>
      <c r="R807" s="349"/>
      <c r="S807" s="349"/>
      <c r="T807" s="349"/>
      <c r="U807" s="349"/>
      <c r="V807" s="349"/>
      <c r="W807" s="349"/>
      <c r="X807" s="349"/>
      <c r="Y807" s="349"/>
      <c r="Z807" s="349"/>
      <c r="AA807" s="349"/>
    </row>
    <row r="808" spans="1:27" ht="15.75" customHeight="1">
      <c r="A808" s="349"/>
      <c r="B808" s="349"/>
      <c r="C808" s="349"/>
      <c r="D808" s="428"/>
      <c r="E808" s="428"/>
      <c r="F808" s="349"/>
      <c r="G808" s="349"/>
      <c r="H808" s="349"/>
      <c r="I808" s="349"/>
      <c r="J808" s="349"/>
      <c r="K808" s="349"/>
      <c r="L808" s="349"/>
      <c r="M808" s="349"/>
      <c r="N808" s="349"/>
      <c r="O808" s="349"/>
      <c r="P808" s="349"/>
      <c r="Q808" s="349"/>
      <c r="R808" s="349"/>
      <c r="S808" s="349"/>
      <c r="T808" s="349"/>
      <c r="U808" s="349"/>
      <c r="V808" s="349"/>
      <c r="W808" s="349"/>
      <c r="X808" s="349"/>
      <c r="Y808" s="349"/>
      <c r="Z808" s="349"/>
      <c r="AA808" s="349"/>
    </row>
    <row r="809" spans="1:27" ht="15.75" customHeight="1">
      <c r="A809" s="349"/>
      <c r="B809" s="349"/>
      <c r="C809" s="349"/>
      <c r="D809" s="428"/>
      <c r="E809" s="428"/>
      <c r="F809" s="349"/>
      <c r="G809" s="349"/>
      <c r="H809" s="349"/>
      <c r="I809" s="349"/>
      <c r="J809" s="349"/>
      <c r="K809" s="349"/>
      <c r="L809" s="349"/>
      <c r="M809" s="349"/>
      <c r="N809" s="349"/>
      <c r="O809" s="349"/>
      <c r="P809" s="349"/>
      <c r="Q809" s="349"/>
      <c r="R809" s="349"/>
      <c r="S809" s="349"/>
      <c r="T809" s="349"/>
      <c r="U809" s="349"/>
      <c r="V809" s="349"/>
      <c r="W809" s="349"/>
      <c r="X809" s="349"/>
      <c r="Y809" s="349"/>
      <c r="Z809" s="349"/>
      <c r="AA809" s="349"/>
    </row>
    <row r="810" spans="1:27" ht="15.75" customHeight="1">
      <c r="A810" s="349"/>
      <c r="B810" s="349"/>
      <c r="C810" s="349"/>
      <c r="D810" s="428"/>
      <c r="E810" s="428"/>
      <c r="F810" s="349"/>
      <c r="G810" s="349"/>
      <c r="H810" s="349"/>
      <c r="I810" s="349"/>
      <c r="J810" s="349"/>
      <c r="K810" s="349"/>
      <c r="L810" s="349"/>
      <c r="M810" s="349"/>
      <c r="N810" s="349"/>
      <c r="O810" s="349"/>
      <c r="P810" s="349"/>
      <c r="Q810" s="349"/>
      <c r="R810" s="349"/>
      <c r="S810" s="349"/>
      <c r="T810" s="349"/>
      <c r="U810" s="349"/>
      <c r="V810" s="349"/>
      <c r="W810" s="349"/>
      <c r="X810" s="349"/>
      <c r="Y810" s="349"/>
      <c r="Z810" s="349"/>
      <c r="AA810" s="349"/>
    </row>
    <row r="811" spans="1:27" ht="15.75" customHeight="1">
      <c r="A811" s="349"/>
      <c r="B811" s="349"/>
      <c r="C811" s="349"/>
      <c r="D811" s="428"/>
      <c r="E811" s="428"/>
      <c r="F811" s="349"/>
      <c r="G811" s="349"/>
      <c r="H811" s="349"/>
      <c r="I811" s="349"/>
      <c r="J811" s="349"/>
      <c r="K811" s="349"/>
      <c r="L811" s="349"/>
      <c r="M811" s="349"/>
      <c r="N811" s="349"/>
      <c r="O811" s="349"/>
      <c r="P811" s="349"/>
      <c r="Q811" s="349"/>
      <c r="R811" s="349"/>
      <c r="S811" s="349"/>
      <c r="T811" s="349"/>
      <c r="U811" s="349"/>
      <c r="V811" s="349"/>
      <c r="W811" s="349"/>
      <c r="X811" s="349"/>
      <c r="Y811" s="349"/>
      <c r="Z811" s="349"/>
      <c r="AA811" s="349"/>
    </row>
    <row r="812" spans="1:27" ht="15.75" customHeight="1">
      <c r="A812" s="349"/>
      <c r="B812" s="349"/>
      <c r="C812" s="349"/>
      <c r="D812" s="428"/>
      <c r="E812" s="428"/>
      <c r="F812" s="349"/>
      <c r="G812" s="349"/>
      <c r="H812" s="349"/>
      <c r="I812" s="349"/>
      <c r="J812" s="349"/>
      <c r="K812" s="349"/>
      <c r="L812" s="349"/>
      <c r="M812" s="349"/>
      <c r="N812" s="349"/>
      <c r="O812" s="349"/>
      <c r="P812" s="349"/>
      <c r="Q812" s="349"/>
      <c r="R812" s="349"/>
      <c r="S812" s="349"/>
      <c r="T812" s="349"/>
      <c r="U812" s="349"/>
      <c r="V812" s="349"/>
      <c r="W812" s="349"/>
      <c r="X812" s="349"/>
      <c r="Y812" s="349"/>
      <c r="Z812" s="349"/>
      <c r="AA812" s="349"/>
    </row>
    <row r="813" spans="1:27" ht="15.75" customHeight="1">
      <c r="A813" s="349"/>
      <c r="B813" s="349"/>
      <c r="C813" s="349"/>
      <c r="D813" s="428"/>
      <c r="E813" s="428"/>
      <c r="F813" s="349"/>
      <c r="G813" s="349"/>
      <c r="H813" s="349"/>
      <c r="I813" s="349"/>
      <c r="J813" s="349"/>
      <c r="K813" s="349"/>
      <c r="L813" s="349"/>
      <c r="M813" s="349"/>
      <c r="N813" s="349"/>
      <c r="O813" s="349"/>
      <c r="P813" s="349"/>
      <c r="Q813" s="349"/>
      <c r="R813" s="349"/>
      <c r="S813" s="349"/>
      <c r="T813" s="349"/>
      <c r="U813" s="349"/>
      <c r="V813" s="349"/>
      <c r="W813" s="349"/>
      <c r="X813" s="349"/>
      <c r="Y813" s="349"/>
      <c r="Z813" s="349"/>
      <c r="AA813" s="349"/>
    </row>
    <row r="814" spans="1:27" ht="15.75" customHeight="1">
      <c r="A814" s="349"/>
      <c r="B814" s="349"/>
      <c r="C814" s="349"/>
      <c r="D814" s="428"/>
      <c r="E814" s="428"/>
      <c r="F814" s="349"/>
      <c r="G814" s="349"/>
      <c r="H814" s="349"/>
      <c r="I814" s="349"/>
      <c r="J814" s="349"/>
      <c r="K814" s="349"/>
      <c r="L814" s="349"/>
      <c r="M814" s="349"/>
      <c r="N814" s="349"/>
      <c r="O814" s="349"/>
      <c r="P814" s="349"/>
      <c r="Q814" s="349"/>
      <c r="R814" s="349"/>
      <c r="S814" s="349"/>
      <c r="T814" s="349"/>
      <c r="U814" s="349"/>
      <c r="V814" s="349"/>
      <c r="W814" s="349"/>
      <c r="X814" s="349"/>
      <c r="Y814" s="349"/>
      <c r="Z814" s="349"/>
      <c r="AA814" s="349"/>
    </row>
    <row r="815" spans="1:27" ht="15.75" customHeight="1">
      <c r="A815" s="349"/>
      <c r="B815" s="349"/>
      <c r="C815" s="349"/>
      <c r="D815" s="428"/>
      <c r="E815" s="428"/>
      <c r="F815" s="349"/>
      <c r="G815" s="349"/>
      <c r="H815" s="349"/>
      <c r="I815" s="349"/>
      <c r="J815" s="349"/>
      <c r="K815" s="349"/>
      <c r="L815" s="349"/>
      <c r="M815" s="349"/>
      <c r="N815" s="349"/>
      <c r="O815" s="349"/>
      <c r="P815" s="349"/>
      <c r="Q815" s="349"/>
      <c r="R815" s="349"/>
      <c r="S815" s="349"/>
      <c r="T815" s="349"/>
      <c r="U815" s="349"/>
      <c r="V815" s="349"/>
      <c r="W815" s="349"/>
      <c r="X815" s="349"/>
      <c r="Y815" s="349"/>
      <c r="Z815" s="349"/>
      <c r="AA815" s="349"/>
    </row>
    <row r="816" spans="1:27" ht="15.75" customHeight="1">
      <c r="A816" s="349"/>
      <c r="B816" s="349"/>
      <c r="C816" s="349"/>
      <c r="D816" s="428"/>
      <c r="E816" s="428"/>
      <c r="F816" s="349"/>
      <c r="G816" s="349"/>
      <c r="H816" s="349"/>
      <c r="I816" s="349"/>
      <c r="J816" s="349"/>
      <c r="K816" s="349"/>
      <c r="L816" s="349"/>
      <c r="M816" s="349"/>
      <c r="N816" s="349"/>
      <c r="O816" s="349"/>
      <c r="P816" s="349"/>
      <c r="Q816" s="349"/>
      <c r="R816" s="349"/>
      <c r="S816" s="349"/>
      <c r="T816" s="349"/>
      <c r="U816" s="349"/>
      <c r="V816" s="349"/>
      <c r="W816" s="349"/>
      <c r="X816" s="349"/>
      <c r="Y816" s="349"/>
      <c r="Z816" s="349"/>
      <c r="AA816" s="349"/>
    </row>
    <row r="817" spans="1:27" ht="15.75" customHeight="1">
      <c r="A817" s="349"/>
      <c r="B817" s="349"/>
      <c r="C817" s="349"/>
      <c r="D817" s="428"/>
      <c r="E817" s="428"/>
      <c r="F817" s="349"/>
      <c r="G817" s="349"/>
      <c r="H817" s="349"/>
      <c r="I817" s="349"/>
      <c r="J817" s="349"/>
      <c r="K817" s="349"/>
      <c r="L817" s="349"/>
      <c r="M817" s="349"/>
      <c r="N817" s="349"/>
      <c r="O817" s="349"/>
      <c r="P817" s="349"/>
      <c r="Q817" s="349"/>
      <c r="R817" s="349"/>
      <c r="S817" s="349"/>
      <c r="T817" s="349"/>
      <c r="U817" s="349"/>
      <c r="V817" s="349"/>
      <c r="W817" s="349"/>
      <c r="X817" s="349"/>
      <c r="Y817" s="349"/>
      <c r="Z817" s="349"/>
      <c r="AA817" s="349"/>
    </row>
    <row r="818" spans="1:27" ht="15.75" customHeight="1">
      <c r="A818" s="349"/>
      <c r="B818" s="349"/>
      <c r="C818" s="349"/>
      <c r="D818" s="428"/>
      <c r="E818" s="428"/>
      <c r="F818" s="349"/>
      <c r="G818" s="349"/>
      <c r="H818" s="349"/>
      <c r="I818" s="349"/>
      <c r="J818" s="349"/>
      <c r="K818" s="349"/>
      <c r="L818" s="349"/>
      <c r="M818" s="349"/>
      <c r="N818" s="349"/>
      <c r="O818" s="349"/>
      <c r="P818" s="349"/>
      <c r="Q818" s="349"/>
      <c r="R818" s="349"/>
      <c r="S818" s="349"/>
      <c r="T818" s="349"/>
      <c r="U818" s="349"/>
      <c r="V818" s="349"/>
      <c r="W818" s="349"/>
      <c r="X818" s="349"/>
      <c r="Y818" s="349"/>
      <c r="Z818" s="349"/>
      <c r="AA818" s="349"/>
    </row>
    <row r="819" spans="1:27" ht="15.75" customHeight="1">
      <c r="A819" s="349"/>
      <c r="B819" s="349"/>
      <c r="C819" s="349"/>
      <c r="D819" s="428"/>
      <c r="E819" s="428"/>
      <c r="F819" s="349"/>
      <c r="G819" s="349"/>
      <c r="H819" s="349"/>
      <c r="I819" s="349"/>
      <c r="J819" s="349"/>
      <c r="K819" s="349"/>
      <c r="L819" s="349"/>
      <c r="M819" s="349"/>
      <c r="N819" s="349"/>
      <c r="O819" s="349"/>
      <c r="P819" s="349"/>
      <c r="Q819" s="349"/>
      <c r="R819" s="349"/>
      <c r="S819" s="349"/>
      <c r="T819" s="349"/>
      <c r="U819" s="349"/>
      <c r="V819" s="349"/>
      <c r="W819" s="349"/>
      <c r="X819" s="349"/>
      <c r="Y819" s="349"/>
      <c r="Z819" s="349"/>
      <c r="AA819" s="349"/>
    </row>
    <row r="820" spans="1:27" ht="15.75" customHeight="1">
      <c r="A820" s="349"/>
      <c r="B820" s="349"/>
      <c r="C820" s="349"/>
      <c r="D820" s="428"/>
      <c r="E820" s="428"/>
      <c r="F820" s="349"/>
      <c r="G820" s="349"/>
      <c r="H820" s="349"/>
      <c r="I820" s="349"/>
      <c r="J820" s="349"/>
      <c r="K820" s="349"/>
      <c r="L820" s="349"/>
      <c r="M820" s="349"/>
      <c r="N820" s="349"/>
      <c r="O820" s="349"/>
      <c r="P820" s="349"/>
      <c r="Q820" s="349"/>
      <c r="R820" s="349"/>
      <c r="S820" s="349"/>
      <c r="T820" s="349"/>
      <c r="U820" s="349"/>
      <c r="V820" s="349"/>
      <c r="W820" s="349"/>
      <c r="X820" s="349"/>
      <c r="Y820" s="349"/>
      <c r="Z820" s="349"/>
      <c r="AA820" s="349"/>
    </row>
    <row r="821" spans="1:27" ht="15.75" customHeight="1">
      <c r="A821" s="349"/>
      <c r="B821" s="349"/>
      <c r="C821" s="349"/>
      <c r="D821" s="428"/>
      <c r="E821" s="428"/>
      <c r="F821" s="349"/>
      <c r="G821" s="349"/>
      <c r="H821" s="349"/>
      <c r="I821" s="349"/>
      <c r="J821" s="349"/>
      <c r="K821" s="349"/>
      <c r="L821" s="349"/>
      <c r="M821" s="349"/>
      <c r="N821" s="349"/>
      <c r="O821" s="349"/>
      <c r="P821" s="349"/>
      <c r="Q821" s="349"/>
      <c r="R821" s="349"/>
      <c r="S821" s="349"/>
      <c r="T821" s="349"/>
      <c r="U821" s="349"/>
      <c r="V821" s="349"/>
      <c r="W821" s="349"/>
      <c r="X821" s="349"/>
      <c r="Y821" s="349"/>
      <c r="Z821" s="349"/>
      <c r="AA821" s="349"/>
    </row>
    <row r="822" spans="1:27" ht="15.75" customHeight="1">
      <c r="A822" s="349"/>
      <c r="B822" s="349"/>
      <c r="C822" s="349"/>
      <c r="D822" s="428"/>
      <c r="E822" s="428"/>
      <c r="F822" s="349"/>
      <c r="G822" s="349"/>
      <c r="H822" s="349"/>
      <c r="I822" s="349"/>
      <c r="J822" s="349"/>
      <c r="K822" s="349"/>
      <c r="L822" s="349"/>
      <c r="M822" s="349"/>
      <c r="N822" s="349"/>
      <c r="O822" s="349"/>
      <c r="P822" s="349"/>
      <c r="Q822" s="349"/>
      <c r="R822" s="349"/>
      <c r="S822" s="349"/>
      <c r="T822" s="349"/>
      <c r="U822" s="349"/>
      <c r="V822" s="349"/>
      <c r="W822" s="349"/>
      <c r="X822" s="349"/>
      <c r="Y822" s="349"/>
      <c r="Z822" s="349"/>
      <c r="AA822" s="349"/>
    </row>
    <row r="823" spans="1:27" ht="15.75" customHeight="1">
      <c r="A823" s="349"/>
      <c r="B823" s="349"/>
      <c r="C823" s="349"/>
      <c r="D823" s="428"/>
      <c r="E823" s="428"/>
      <c r="F823" s="349"/>
      <c r="G823" s="349"/>
      <c r="H823" s="349"/>
      <c r="I823" s="349"/>
      <c r="J823" s="349"/>
      <c r="K823" s="349"/>
      <c r="L823" s="349"/>
      <c r="M823" s="349"/>
      <c r="N823" s="349"/>
      <c r="O823" s="349"/>
      <c r="P823" s="349"/>
      <c r="Q823" s="349"/>
      <c r="R823" s="349"/>
      <c r="S823" s="349"/>
      <c r="T823" s="349"/>
      <c r="U823" s="349"/>
      <c r="V823" s="349"/>
      <c r="W823" s="349"/>
      <c r="X823" s="349"/>
      <c r="Y823" s="349"/>
      <c r="Z823" s="349"/>
      <c r="AA823" s="349"/>
    </row>
    <row r="824" spans="1:27" ht="15.75" customHeight="1">
      <c r="A824" s="349"/>
      <c r="B824" s="349"/>
      <c r="C824" s="349"/>
      <c r="D824" s="428"/>
      <c r="E824" s="428"/>
      <c r="F824" s="349"/>
      <c r="G824" s="349"/>
      <c r="H824" s="349"/>
      <c r="I824" s="349"/>
      <c r="J824" s="349"/>
      <c r="K824" s="349"/>
      <c r="L824" s="349"/>
      <c r="M824" s="349"/>
      <c r="N824" s="349"/>
      <c r="O824" s="349"/>
      <c r="P824" s="349"/>
      <c r="Q824" s="349"/>
      <c r="R824" s="349"/>
      <c r="S824" s="349"/>
      <c r="T824" s="349"/>
      <c r="U824" s="349"/>
      <c r="V824" s="349"/>
      <c r="W824" s="349"/>
      <c r="X824" s="349"/>
      <c r="Y824" s="349"/>
      <c r="Z824" s="349"/>
      <c r="AA824" s="349"/>
    </row>
    <row r="825" spans="1:27" ht="15.75" customHeight="1">
      <c r="A825" s="349"/>
      <c r="B825" s="349"/>
      <c r="C825" s="349"/>
      <c r="D825" s="428"/>
      <c r="E825" s="428"/>
      <c r="F825" s="349"/>
      <c r="G825" s="349"/>
      <c r="H825" s="349"/>
      <c r="I825" s="349"/>
      <c r="J825" s="349"/>
      <c r="K825" s="349"/>
      <c r="L825" s="349"/>
      <c r="M825" s="349"/>
      <c r="N825" s="349"/>
      <c r="O825" s="349"/>
      <c r="P825" s="349"/>
      <c r="Q825" s="349"/>
      <c r="R825" s="349"/>
      <c r="S825" s="349"/>
      <c r="T825" s="349"/>
      <c r="U825" s="349"/>
      <c r="V825" s="349"/>
      <c r="W825" s="349"/>
      <c r="X825" s="349"/>
      <c r="Y825" s="349"/>
      <c r="Z825" s="349"/>
      <c r="AA825" s="349"/>
    </row>
    <row r="826" spans="1:27" ht="15.75" customHeight="1">
      <c r="A826" s="349"/>
      <c r="B826" s="349"/>
      <c r="C826" s="349"/>
      <c r="D826" s="428"/>
      <c r="E826" s="428"/>
      <c r="F826" s="349"/>
      <c r="G826" s="349"/>
      <c r="H826" s="349"/>
      <c r="I826" s="349"/>
      <c r="J826" s="349"/>
      <c r="K826" s="349"/>
      <c r="L826" s="349"/>
      <c r="M826" s="349"/>
      <c r="N826" s="349"/>
      <c r="O826" s="349"/>
      <c r="P826" s="349"/>
      <c r="Q826" s="349"/>
      <c r="R826" s="349"/>
      <c r="S826" s="349"/>
      <c r="T826" s="349"/>
      <c r="U826" s="349"/>
      <c r="V826" s="349"/>
      <c r="W826" s="349"/>
      <c r="X826" s="349"/>
      <c r="Y826" s="349"/>
      <c r="Z826" s="349"/>
      <c r="AA826" s="349"/>
    </row>
    <row r="827" spans="1:27" ht="15.75" customHeight="1">
      <c r="A827" s="349"/>
      <c r="B827" s="349"/>
      <c r="C827" s="349"/>
      <c r="D827" s="428"/>
      <c r="E827" s="428"/>
      <c r="F827" s="349"/>
      <c r="G827" s="349"/>
      <c r="H827" s="349"/>
      <c r="I827" s="349"/>
      <c r="J827" s="349"/>
      <c r="K827" s="349"/>
      <c r="L827" s="349"/>
      <c r="M827" s="349"/>
      <c r="N827" s="349"/>
      <c r="O827" s="349"/>
      <c r="P827" s="349"/>
      <c r="Q827" s="349"/>
      <c r="R827" s="349"/>
      <c r="S827" s="349"/>
      <c r="T827" s="349"/>
      <c r="U827" s="349"/>
      <c r="V827" s="349"/>
      <c r="W827" s="349"/>
      <c r="X827" s="349"/>
      <c r="Y827" s="349"/>
      <c r="Z827" s="349"/>
      <c r="AA827" s="349"/>
    </row>
    <row r="828" spans="1:27" ht="15.75" customHeight="1">
      <c r="A828" s="349"/>
      <c r="B828" s="349"/>
      <c r="C828" s="349"/>
      <c r="D828" s="428"/>
      <c r="E828" s="428"/>
      <c r="F828" s="349"/>
      <c r="G828" s="349"/>
      <c r="H828" s="349"/>
      <c r="I828" s="349"/>
      <c r="J828" s="349"/>
      <c r="K828" s="349"/>
      <c r="L828" s="349"/>
      <c r="M828" s="349"/>
      <c r="N828" s="349"/>
      <c r="O828" s="349"/>
      <c r="P828" s="349"/>
      <c r="Q828" s="349"/>
      <c r="R828" s="349"/>
      <c r="S828" s="349"/>
      <c r="T828" s="349"/>
      <c r="U828" s="349"/>
      <c r="V828" s="349"/>
      <c r="W828" s="349"/>
      <c r="X828" s="349"/>
      <c r="Y828" s="349"/>
      <c r="Z828" s="349"/>
      <c r="AA828" s="349"/>
    </row>
    <row r="829" spans="1:27" ht="15.75" customHeight="1">
      <c r="A829" s="349"/>
      <c r="B829" s="349"/>
      <c r="C829" s="349"/>
      <c r="D829" s="428"/>
      <c r="E829" s="428"/>
      <c r="F829" s="349"/>
      <c r="G829" s="349"/>
      <c r="H829" s="349"/>
      <c r="I829" s="349"/>
      <c r="J829" s="349"/>
      <c r="K829" s="349"/>
      <c r="L829" s="349"/>
      <c r="M829" s="349"/>
      <c r="N829" s="349"/>
      <c r="O829" s="349"/>
      <c r="P829" s="349"/>
      <c r="Q829" s="349"/>
      <c r="R829" s="349"/>
      <c r="S829" s="349"/>
      <c r="T829" s="349"/>
      <c r="U829" s="349"/>
      <c r="V829" s="349"/>
      <c r="W829" s="349"/>
      <c r="X829" s="349"/>
      <c r="Y829" s="349"/>
      <c r="Z829" s="349"/>
      <c r="AA829" s="349"/>
    </row>
    <row r="830" spans="1:27" ht="15.75" customHeight="1">
      <c r="A830" s="349"/>
      <c r="B830" s="349"/>
      <c r="C830" s="349"/>
      <c r="D830" s="428"/>
      <c r="E830" s="428"/>
      <c r="F830" s="349"/>
      <c r="G830" s="349"/>
      <c r="H830" s="349"/>
      <c r="I830" s="349"/>
      <c r="J830" s="349"/>
      <c r="K830" s="349"/>
      <c r="L830" s="349"/>
      <c r="M830" s="349"/>
      <c r="N830" s="349"/>
      <c r="O830" s="349"/>
      <c r="P830" s="349"/>
      <c r="Q830" s="349"/>
      <c r="R830" s="349"/>
      <c r="S830" s="349"/>
      <c r="T830" s="349"/>
      <c r="U830" s="349"/>
      <c r="V830" s="349"/>
      <c r="W830" s="349"/>
      <c r="X830" s="349"/>
      <c r="Y830" s="349"/>
      <c r="Z830" s="349"/>
      <c r="AA830" s="349"/>
    </row>
    <row r="831" spans="1:27" ht="15.75" customHeight="1">
      <c r="A831" s="349"/>
      <c r="B831" s="349"/>
      <c r="C831" s="349"/>
      <c r="D831" s="428"/>
      <c r="E831" s="428"/>
      <c r="F831" s="349"/>
      <c r="G831" s="349"/>
      <c r="H831" s="349"/>
      <c r="I831" s="349"/>
      <c r="J831" s="349"/>
      <c r="K831" s="349"/>
      <c r="L831" s="349"/>
      <c r="M831" s="349"/>
      <c r="N831" s="349"/>
      <c r="O831" s="349"/>
      <c r="P831" s="349"/>
      <c r="Q831" s="349"/>
      <c r="R831" s="349"/>
      <c r="S831" s="349"/>
      <c r="T831" s="349"/>
      <c r="U831" s="349"/>
      <c r="V831" s="349"/>
      <c r="W831" s="349"/>
      <c r="X831" s="349"/>
      <c r="Y831" s="349"/>
      <c r="Z831" s="349"/>
      <c r="AA831" s="349"/>
    </row>
    <row r="832" spans="1:27" ht="15.75" customHeight="1">
      <c r="A832" s="349"/>
      <c r="B832" s="349"/>
      <c r="C832" s="349"/>
      <c r="D832" s="428"/>
      <c r="E832" s="428"/>
      <c r="F832" s="349"/>
      <c r="G832" s="349"/>
      <c r="H832" s="349"/>
      <c r="I832" s="349"/>
      <c r="J832" s="349"/>
      <c r="K832" s="349"/>
      <c r="L832" s="349"/>
      <c r="M832" s="349"/>
      <c r="N832" s="349"/>
      <c r="O832" s="349"/>
      <c r="P832" s="349"/>
      <c r="Q832" s="349"/>
      <c r="R832" s="349"/>
      <c r="S832" s="349"/>
      <c r="T832" s="349"/>
      <c r="U832" s="349"/>
      <c r="V832" s="349"/>
      <c r="W832" s="349"/>
      <c r="X832" s="349"/>
      <c r="Y832" s="349"/>
      <c r="Z832" s="349"/>
      <c r="AA832" s="349"/>
    </row>
    <row r="833" spans="1:27" ht="15.75" customHeight="1">
      <c r="A833" s="349"/>
      <c r="B833" s="349"/>
      <c r="C833" s="349"/>
      <c r="D833" s="428"/>
      <c r="E833" s="428"/>
      <c r="F833" s="349"/>
      <c r="G833" s="349"/>
      <c r="H833" s="349"/>
      <c r="I833" s="349"/>
      <c r="J833" s="349"/>
      <c r="K833" s="349"/>
      <c r="L833" s="349"/>
      <c r="M833" s="349"/>
      <c r="N833" s="349"/>
      <c r="O833" s="349"/>
      <c r="P833" s="349"/>
      <c r="Q833" s="349"/>
      <c r="R833" s="349"/>
      <c r="S833" s="349"/>
      <c r="T833" s="349"/>
      <c r="U833" s="349"/>
      <c r="V833" s="349"/>
      <c r="W833" s="349"/>
      <c r="X833" s="349"/>
      <c r="Y833" s="349"/>
      <c r="Z833" s="349"/>
      <c r="AA833" s="349"/>
    </row>
    <row r="834" spans="1:27" ht="15.75" customHeight="1">
      <c r="A834" s="349"/>
      <c r="B834" s="349"/>
      <c r="C834" s="349"/>
      <c r="D834" s="428"/>
      <c r="E834" s="428"/>
      <c r="F834" s="349"/>
      <c r="G834" s="349"/>
      <c r="H834" s="349"/>
      <c r="I834" s="349"/>
      <c r="J834" s="349"/>
      <c r="K834" s="349"/>
      <c r="L834" s="349"/>
      <c r="M834" s="349"/>
      <c r="N834" s="349"/>
      <c r="O834" s="349"/>
      <c r="P834" s="349"/>
      <c r="Q834" s="349"/>
      <c r="R834" s="349"/>
      <c r="S834" s="349"/>
      <c r="T834" s="349"/>
      <c r="U834" s="349"/>
      <c r="V834" s="349"/>
      <c r="W834" s="349"/>
      <c r="X834" s="349"/>
      <c r="Y834" s="349"/>
      <c r="Z834" s="349"/>
      <c r="AA834" s="349"/>
    </row>
    <row r="835" spans="1:27" ht="15.75" customHeight="1">
      <c r="A835" s="349"/>
      <c r="B835" s="349"/>
      <c r="C835" s="349"/>
      <c r="D835" s="428"/>
      <c r="E835" s="428"/>
      <c r="F835" s="349"/>
      <c r="G835" s="349"/>
      <c r="H835" s="349"/>
      <c r="I835" s="349"/>
      <c r="J835" s="349"/>
      <c r="K835" s="349"/>
      <c r="L835" s="349"/>
      <c r="M835" s="349"/>
      <c r="N835" s="349"/>
      <c r="O835" s="349"/>
      <c r="P835" s="349"/>
      <c r="Q835" s="349"/>
      <c r="R835" s="349"/>
      <c r="S835" s="349"/>
      <c r="T835" s="349"/>
      <c r="U835" s="349"/>
      <c r="V835" s="349"/>
      <c r="W835" s="349"/>
      <c r="X835" s="349"/>
      <c r="Y835" s="349"/>
      <c r="Z835" s="349"/>
      <c r="AA835" s="349"/>
    </row>
    <row r="836" spans="1:27" ht="15.75" customHeight="1">
      <c r="A836" s="349"/>
      <c r="B836" s="349"/>
      <c r="C836" s="349"/>
      <c r="D836" s="428"/>
      <c r="E836" s="428"/>
      <c r="F836" s="349"/>
      <c r="G836" s="349"/>
      <c r="H836" s="349"/>
      <c r="I836" s="349"/>
      <c r="J836" s="349"/>
      <c r="K836" s="349"/>
      <c r="L836" s="349"/>
      <c r="M836" s="349"/>
      <c r="N836" s="349"/>
      <c r="O836" s="349"/>
      <c r="P836" s="349"/>
      <c r="Q836" s="349"/>
      <c r="R836" s="349"/>
      <c r="S836" s="349"/>
      <c r="T836" s="349"/>
      <c r="U836" s="349"/>
      <c r="V836" s="349"/>
      <c r="W836" s="349"/>
      <c r="X836" s="349"/>
      <c r="Y836" s="349"/>
      <c r="Z836" s="349"/>
      <c r="AA836" s="349"/>
    </row>
    <row r="837" spans="1:27" ht="15.75" customHeight="1">
      <c r="A837" s="349"/>
      <c r="B837" s="349"/>
      <c r="C837" s="349"/>
      <c r="D837" s="428"/>
      <c r="E837" s="428"/>
      <c r="F837" s="349"/>
      <c r="G837" s="349"/>
      <c r="H837" s="349"/>
      <c r="I837" s="349"/>
      <c r="J837" s="349"/>
      <c r="K837" s="349"/>
      <c r="L837" s="349"/>
      <c r="M837" s="349"/>
      <c r="N837" s="349"/>
      <c r="O837" s="349"/>
      <c r="P837" s="349"/>
      <c r="Q837" s="349"/>
      <c r="R837" s="349"/>
      <c r="S837" s="349"/>
      <c r="T837" s="349"/>
      <c r="U837" s="349"/>
      <c r="V837" s="349"/>
      <c r="W837" s="349"/>
      <c r="X837" s="349"/>
      <c r="Y837" s="349"/>
      <c r="Z837" s="349"/>
      <c r="AA837" s="349"/>
    </row>
    <row r="838" spans="1:27" ht="15.75" customHeight="1">
      <c r="A838" s="349"/>
      <c r="B838" s="349"/>
      <c r="C838" s="349"/>
      <c r="D838" s="428"/>
      <c r="E838" s="428"/>
      <c r="F838" s="349"/>
      <c r="G838" s="349"/>
      <c r="H838" s="349"/>
      <c r="I838" s="349"/>
      <c r="J838" s="349"/>
      <c r="K838" s="349"/>
      <c r="L838" s="349"/>
      <c r="M838" s="349"/>
      <c r="N838" s="349"/>
      <c r="O838" s="349"/>
      <c r="P838" s="349"/>
      <c r="Q838" s="349"/>
      <c r="R838" s="349"/>
      <c r="S838" s="349"/>
      <c r="T838" s="349"/>
      <c r="U838" s="349"/>
      <c r="V838" s="349"/>
      <c r="W838" s="349"/>
      <c r="X838" s="349"/>
      <c r="Y838" s="349"/>
      <c r="Z838" s="349"/>
      <c r="AA838" s="349"/>
    </row>
    <row r="839" spans="1:27" ht="15.75" customHeight="1">
      <c r="A839" s="349"/>
      <c r="B839" s="349"/>
      <c r="C839" s="349"/>
      <c r="D839" s="428"/>
      <c r="E839" s="428"/>
      <c r="F839" s="349"/>
      <c r="G839" s="349"/>
      <c r="H839" s="349"/>
      <c r="I839" s="349"/>
      <c r="J839" s="349"/>
      <c r="K839" s="349"/>
      <c r="L839" s="349"/>
      <c r="M839" s="349"/>
      <c r="N839" s="349"/>
      <c r="O839" s="349"/>
      <c r="P839" s="349"/>
      <c r="Q839" s="349"/>
      <c r="R839" s="349"/>
      <c r="S839" s="349"/>
      <c r="T839" s="349"/>
      <c r="U839" s="349"/>
      <c r="V839" s="349"/>
      <c r="W839" s="349"/>
      <c r="X839" s="349"/>
      <c r="Y839" s="349"/>
      <c r="Z839" s="349"/>
      <c r="AA839" s="349"/>
    </row>
    <row r="840" spans="1:27" ht="15.75" customHeight="1">
      <c r="A840" s="349"/>
      <c r="B840" s="349"/>
      <c r="C840" s="349"/>
      <c r="D840" s="428"/>
      <c r="E840" s="428"/>
      <c r="F840" s="349"/>
      <c r="G840" s="349"/>
      <c r="H840" s="349"/>
      <c r="I840" s="349"/>
      <c r="J840" s="349"/>
      <c r="K840" s="349"/>
      <c r="L840" s="349"/>
      <c r="M840" s="349"/>
      <c r="N840" s="349"/>
      <c r="O840" s="349"/>
      <c r="P840" s="349"/>
      <c r="Q840" s="349"/>
      <c r="R840" s="349"/>
      <c r="S840" s="349"/>
      <c r="T840" s="349"/>
      <c r="U840" s="349"/>
      <c r="V840" s="349"/>
      <c r="W840" s="349"/>
      <c r="X840" s="349"/>
      <c r="Y840" s="349"/>
      <c r="Z840" s="349"/>
      <c r="AA840" s="349"/>
    </row>
    <row r="841" spans="1:27" ht="15.75" customHeight="1">
      <c r="A841" s="349"/>
      <c r="B841" s="349"/>
      <c r="C841" s="349"/>
      <c r="D841" s="428"/>
      <c r="E841" s="428"/>
      <c r="F841" s="349"/>
      <c r="G841" s="349"/>
      <c r="H841" s="349"/>
      <c r="I841" s="349"/>
      <c r="J841" s="349"/>
      <c r="K841" s="349"/>
      <c r="L841" s="349"/>
      <c r="M841" s="349"/>
      <c r="N841" s="349"/>
      <c r="O841" s="349"/>
      <c r="P841" s="349"/>
      <c r="Q841" s="349"/>
      <c r="R841" s="349"/>
      <c r="S841" s="349"/>
      <c r="T841" s="349"/>
      <c r="U841" s="349"/>
      <c r="V841" s="349"/>
      <c r="W841" s="349"/>
      <c r="X841" s="349"/>
      <c r="Y841" s="349"/>
      <c r="Z841" s="349"/>
      <c r="AA841" s="349"/>
    </row>
    <row r="842" spans="1:27" ht="15.75" customHeight="1">
      <c r="A842" s="349"/>
      <c r="B842" s="349"/>
      <c r="C842" s="349"/>
      <c r="D842" s="428"/>
      <c r="E842" s="428"/>
      <c r="F842" s="349"/>
      <c r="G842" s="349"/>
      <c r="H842" s="349"/>
      <c r="I842" s="349"/>
      <c r="J842" s="349"/>
      <c r="K842" s="349"/>
      <c r="L842" s="349"/>
      <c r="M842" s="349"/>
      <c r="N842" s="349"/>
      <c r="O842" s="349"/>
      <c r="P842" s="349"/>
      <c r="Q842" s="349"/>
      <c r="R842" s="349"/>
      <c r="S842" s="349"/>
      <c r="T842" s="349"/>
      <c r="U842" s="349"/>
      <c r="V842" s="349"/>
      <c r="W842" s="349"/>
      <c r="X842" s="349"/>
      <c r="Y842" s="349"/>
      <c r="Z842" s="349"/>
      <c r="AA842" s="349"/>
    </row>
    <row r="843" spans="1:27" ht="15.75" customHeight="1">
      <c r="A843" s="349"/>
      <c r="B843" s="349"/>
      <c r="C843" s="349"/>
      <c r="D843" s="428"/>
      <c r="E843" s="428"/>
      <c r="F843" s="349"/>
      <c r="G843" s="349"/>
      <c r="H843" s="349"/>
      <c r="I843" s="349"/>
      <c r="J843" s="349"/>
      <c r="K843" s="349"/>
      <c r="L843" s="349"/>
      <c r="M843" s="349"/>
      <c r="N843" s="349"/>
      <c r="O843" s="349"/>
      <c r="P843" s="349"/>
      <c r="Q843" s="349"/>
      <c r="R843" s="349"/>
      <c r="S843" s="349"/>
      <c r="T843" s="349"/>
      <c r="U843" s="349"/>
      <c r="V843" s="349"/>
      <c r="W843" s="349"/>
      <c r="X843" s="349"/>
      <c r="Y843" s="349"/>
      <c r="Z843" s="349"/>
      <c r="AA843" s="349"/>
    </row>
    <row r="844" spans="1:27" ht="15.75" customHeight="1">
      <c r="A844" s="349"/>
      <c r="B844" s="349"/>
      <c r="C844" s="349"/>
      <c r="D844" s="428"/>
      <c r="E844" s="428"/>
      <c r="F844" s="349"/>
      <c r="G844" s="349"/>
      <c r="H844" s="349"/>
      <c r="I844" s="349"/>
      <c r="J844" s="349"/>
      <c r="K844" s="349"/>
      <c r="L844" s="349"/>
      <c r="M844" s="349"/>
      <c r="N844" s="349"/>
      <c r="O844" s="349"/>
      <c r="P844" s="349"/>
      <c r="Q844" s="349"/>
      <c r="R844" s="349"/>
      <c r="S844" s="349"/>
      <c r="T844" s="349"/>
      <c r="U844" s="349"/>
      <c r="V844" s="349"/>
      <c r="W844" s="349"/>
      <c r="X844" s="349"/>
      <c r="Y844" s="349"/>
      <c r="Z844" s="349"/>
      <c r="AA844" s="349"/>
    </row>
    <row r="845" spans="1:27" ht="15.75" customHeight="1">
      <c r="A845" s="349"/>
      <c r="B845" s="349"/>
      <c r="C845" s="349"/>
      <c r="D845" s="428"/>
      <c r="E845" s="428"/>
      <c r="F845" s="349"/>
      <c r="G845" s="349"/>
      <c r="H845" s="349"/>
      <c r="I845" s="349"/>
      <c r="J845" s="349"/>
      <c r="K845" s="349"/>
      <c r="L845" s="349"/>
      <c r="M845" s="349"/>
      <c r="N845" s="349"/>
      <c r="O845" s="349"/>
      <c r="P845" s="349"/>
      <c r="Q845" s="349"/>
      <c r="R845" s="349"/>
      <c r="S845" s="349"/>
      <c r="T845" s="349"/>
      <c r="U845" s="349"/>
      <c r="V845" s="349"/>
      <c r="W845" s="349"/>
      <c r="X845" s="349"/>
      <c r="Y845" s="349"/>
      <c r="Z845" s="349"/>
      <c r="AA845" s="349"/>
    </row>
    <row r="846" spans="1:27" ht="15.75" customHeight="1">
      <c r="A846" s="349"/>
      <c r="B846" s="349"/>
      <c r="C846" s="349"/>
      <c r="D846" s="428"/>
      <c r="E846" s="428"/>
      <c r="F846" s="349"/>
      <c r="G846" s="349"/>
      <c r="H846" s="349"/>
      <c r="I846" s="349"/>
      <c r="J846" s="349"/>
      <c r="K846" s="349"/>
      <c r="L846" s="349"/>
      <c r="M846" s="349"/>
      <c r="N846" s="349"/>
      <c r="O846" s="349"/>
      <c r="P846" s="349"/>
      <c r="Q846" s="349"/>
      <c r="R846" s="349"/>
      <c r="S846" s="349"/>
      <c r="T846" s="349"/>
      <c r="U846" s="349"/>
      <c r="V846" s="349"/>
      <c r="W846" s="349"/>
      <c r="X846" s="349"/>
      <c r="Y846" s="349"/>
      <c r="Z846" s="349"/>
      <c r="AA846" s="349"/>
    </row>
    <row r="847" spans="1:27" ht="15.75" customHeight="1">
      <c r="A847" s="349"/>
      <c r="B847" s="349"/>
      <c r="C847" s="349"/>
      <c r="D847" s="428"/>
      <c r="E847" s="428"/>
      <c r="F847" s="349"/>
      <c r="G847" s="349"/>
      <c r="H847" s="349"/>
      <c r="I847" s="349"/>
      <c r="J847" s="349"/>
      <c r="K847" s="349"/>
      <c r="L847" s="349"/>
      <c r="M847" s="349"/>
      <c r="N847" s="349"/>
      <c r="O847" s="349"/>
      <c r="P847" s="349"/>
      <c r="Q847" s="349"/>
      <c r="R847" s="349"/>
      <c r="S847" s="349"/>
      <c r="T847" s="349"/>
      <c r="U847" s="349"/>
      <c r="V847" s="349"/>
      <c r="W847" s="349"/>
      <c r="X847" s="349"/>
      <c r="Y847" s="349"/>
      <c r="Z847" s="349"/>
      <c r="AA847" s="349"/>
    </row>
    <row r="848" spans="1:27" ht="15.75" customHeight="1">
      <c r="A848" s="349"/>
      <c r="B848" s="349"/>
      <c r="C848" s="349"/>
      <c r="D848" s="428"/>
      <c r="E848" s="428"/>
      <c r="F848" s="349"/>
      <c r="G848" s="349"/>
      <c r="H848" s="349"/>
      <c r="I848" s="349"/>
      <c r="J848" s="349"/>
      <c r="K848" s="349"/>
      <c r="L848" s="349"/>
      <c r="M848" s="349"/>
      <c r="N848" s="349"/>
      <c r="O848" s="349"/>
      <c r="P848" s="349"/>
      <c r="Q848" s="349"/>
      <c r="R848" s="349"/>
      <c r="S848" s="349"/>
      <c r="T848" s="349"/>
      <c r="U848" s="349"/>
      <c r="V848" s="349"/>
      <c r="W848" s="349"/>
      <c r="X848" s="349"/>
      <c r="Y848" s="349"/>
      <c r="Z848" s="349"/>
      <c r="AA848" s="349"/>
    </row>
    <row r="849" spans="1:27" ht="15.75" customHeight="1">
      <c r="A849" s="349"/>
      <c r="B849" s="349"/>
      <c r="C849" s="349"/>
      <c r="D849" s="428"/>
      <c r="E849" s="428"/>
      <c r="F849" s="349"/>
      <c r="G849" s="349"/>
      <c r="H849" s="349"/>
      <c r="I849" s="349"/>
      <c r="J849" s="349"/>
      <c r="K849" s="349"/>
      <c r="L849" s="349"/>
      <c r="M849" s="349"/>
      <c r="N849" s="349"/>
      <c r="O849" s="349"/>
      <c r="P849" s="349"/>
      <c r="Q849" s="349"/>
      <c r="R849" s="349"/>
      <c r="S849" s="349"/>
      <c r="T849" s="349"/>
      <c r="U849" s="349"/>
      <c r="V849" s="349"/>
      <c r="W849" s="349"/>
      <c r="X849" s="349"/>
      <c r="Y849" s="349"/>
      <c r="Z849" s="349"/>
      <c r="AA849" s="349"/>
    </row>
    <row r="850" spans="1:27" ht="15.75" customHeight="1">
      <c r="A850" s="349"/>
      <c r="B850" s="349"/>
      <c r="C850" s="349"/>
      <c r="D850" s="428"/>
      <c r="E850" s="428"/>
      <c r="F850" s="349"/>
      <c r="G850" s="349"/>
      <c r="H850" s="349"/>
      <c r="I850" s="349"/>
      <c r="J850" s="349"/>
      <c r="K850" s="349"/>
      <c r="L850" s="349"/>
      <c r="M850" s="349"/>
      <c r="N850" s="349"/>
      <c r="O850" s="349"/>
      <c r="P850" s="349"/>
      <c r="Q850" s="349"/>
      <c r="R850" s="349"/>
      <c r="S850" s="349"/>
      <c r="T850" s="349"/>
      <c r="U850" s="349"/>
      <c r="V850" s="349"/>
      <c r="W850" s="349"/>
      <c r="X850" s="349"/>
      <c r="Y850" s="349"/>
      <c r="Z850" s="349"/>
      <c r="AA850" s="349"/>
    </row>
    <row r="851" spans="1:27" ht="15.75" customHeight="1">
      <c r="A851" s="349"/>
      <c r="B851" s="349"/>
      <c r="C851" s="349"/>
      <c r="D851" s="428"/>
      <c r="E851" s="428"/>
      <c r="F851" s="349"/>
      <c r="G851" s="349"/>
      <c r="H851" s="349"/>
      <c r="I851" s="349"/>
      <c r="J851" s="349"/>
      <c r="K851" s="349"/>
      <c r="L851" s="349"/>
      <c r="M851" s="349"/>
      <c r="N851" s="349"/>
      <c r="O851" s="349"/>
      <c r="P851" s="349"/>
      <c r="Q851" s="349"/>
      <c r="R851" s="349"/>
      <c r="S851" s="349"/>
      <c r="T851" s="349"/>
      <c r="U851" s="349"/>
      <c r="V851" s="349"/>
      <c r="W851" s="349"/>
      <c r="X851" s="349"/>
      <c r="Y851" s="349"/>
      <c r="Z851" s="349"/>
      <c r="AA851" s="349"/>
    </row>
    <row r="852" spans="1:27" ht="15.75" customHeight="1">
      <c r="A852" s="349"/>
      <c r="B852" s="349"/>
      <c r="C852" s="349"/>
      <c r="D852" s="428"/>
      <c r="E852" s="428"/>
      <c r="F852" s="349"/>
      <c r="G852" s="349"/>
      <c r="H852" s="349"/>
      <c r="I852" s="349"/>
      <c r="J852" s="349"/>
      <c r="K852" s="349"/>
      <c r="L852" s="349"/>
      <c r="M852" s="349"/>
      <c r="N852" s="349"/>
      <c r="O852" s="349"/>
      <c r="P852" s="349"/>
      <c r="Q852" s="349"/>
      <c r="R852" s="349"/>
      <c r="S852" s="349"/>
      <c r="T852" s="349"/>
      <c r="U852" s="349"/>
      <c r="V852" s="349"/>
      <c r="W852" s="349"/>
      <c r="X852" s="349"/>
      <c r="Y852" s="349"/>
      <c r="Z852" s="349"/>
      <c r="AA852" s="349"/>
    </row>
    <row r="853" spans="1:27" ht="15.75" customHeight="1">
      <c r="A853" s="349"/>
      <c r="B853" s="349"/>
      <c r="C853" s="349"/>
      <c r="D853" s="428"/>
      <c r="E853" s="428"/>
      <c r="F853" s="349"/>
      <c r="G853" s="349"/>
      <c r="H853" s="349"/>
      <c r="I853" s="349"/>
      <c r="J853" s="349"/>
      <c r="K853" s="349"/>
      <c r="L853" s="349"/>
      <c r="M853" s="349"/>
      <c r="N853" s="349"/>
      <c r="O853" s="349"/>
      <c r="P853" s="349"/>
      <c r="Q853" s="349"/>
      <c r="R853" s="349"/>
      <c r="S853" s="349"/>
      <c r="T853" s="349"/>
      <c r="U853" s="349"/>
      <c r="V853" s="349"/>
      <c r="W853" s="349"/>
      <c r="X853" s="349"/>
      <c r="Y853" s="349"/>
      <c r="Z853" s="349"/>
      <c r="AA853" s="349"/>
    </row>
    <row r="854" spans="1:27" ht="15.75" customHeight="1">
      <c r="A854" s="349"/>
      <c r="B854" s="349"/>
      <c r="C854" s="349"/>
      <c r="D854" s="428"/>
      <c r="E854" s="428"/>
      <c r="F854" s="349"/>
      <c r="G854" s="349"/>
      <c r="H854" s="349"/>
      <c r="I854" s="349"/>
      <c r="J854" s="349"/>
      <c r="K854" s="349"/>
      <c r="L854" s="349"/>
      <c r="M854" s="349"/>
      <c r="N854" s="349"/>
      <c r="O854" s="349"/>
      <c r="P854" s="349"/>
      <c r="Q854" s="349"/>
      <c r="R854" s="349"/>
      <c r="S854" s="349"/>
      <c r="T854" s="349"/>
      <c r="U854" s="349"/>
      <c r="V854" s="349"/>
      <c r="W854" s="349"/>
      <c r="X854" s="349"/>
      <c r="Y854" s="349"/>
      <c r="Z854" s="349"/>
      <c r="AA854" s="349"/>
    </row>
    <row r="855" spans="1:27" ht="15.75" customHeight="1">
      <c r="A855" s="349"/>
      <c r="B855" s="349"/>
      <c r="C855" s="349"/>
      <c r="D855" s="428"/>
      <c r="E855" s="428"/>
      <c r="F855" s="349"/>
      <c r="G855" s="349"/>
      <c r="H855" s="349"/>
      <c r="I855" s="349"/>
      <c r="J855" s="349"/>
      <c r="K855" s="349"/>
      <c r="L855" s="349"/>
      <c r="M855" s="349"/>
      <c r="N855" s="349"/>
      <c r="O855" s="349"/>
      <c r="P855" s="349"/>
      <c r="Q855" s="349"/>
      <c r="R855" s="349"/>
      <c r="S855" s="349"/>
      <c r="T855" s="349"/>
      <c r="U855" s="349"/>
      <c r="V855" s="349"/>
      <c r="W855" s="349"/>
      <c r="X855" s="349"/>
      <c r="Y855" s="349"/>
      <c r="Z855" s="349"/>
      <c r="AA855" s="349"/>
    </row>
    <row r="856" spans="1:27" ht="15.75" customHeight="1">
      <c r="A856" s="349"/>
      <c r="B856" s="349"/>
      <c r="C856" s="349"/>
      <c r="D856" s="428"/>
      <c r="E856" s="428"/>
      <c r="F856" s="349"/>
      <c r="G856" s="349"/>
      <c r="H856" s="349"/>
      <c r="I856" s="349"/>
      <c r="J856" s="349"/>
      <c r="K856" s="349"/>
      <c r="L856" s="349"/>
      <c r="M856" s="349"/>
      <c r="N856" s="349"/>
      <c r="O856" s="349"/>
      <c r="P856" s="349"/>
      <c r="Q856" s="349"/>
      <c r="R856" s="349"/>
      <c r="S856" s="349"/>
      <c r="T856" s="349"/>
      <c r="U856" s="349"/>
      <c r="V856" s="349"/>
      <c r="W856" s="349"/>
      <c r="X856" s="349"/>
      <c r="Y856" s="349"/>
      <c r="Z856" s="349"/>
      <c r="AA856" s="349"/>
    </row>
    <row r="857" spans="1:27" ht="15.75" customHeight="1">
      <c r="A857" s="349"/>
      <c r="B857" s="349"/>
      <c r="C857" s="349"/>
      <c r="D857" s="428"/>
      <c r="E857" s="428"/>
      <c r="F857" s="349"/>
      <c r="G857" s="349"/>
      <c r="H857" s="349"/>
      <c r="I857" s="349"/>
      <c r="J857" s="349"/>
      <c r="K857" s="349"/>
      <c r="L857" s="349"/>
      <c r="M857" s="349"/>
      <c r="N857" s="349"/>
      <c r="O857" s="349"/>
      <c r="P857" s="349"/>
      <c r="Q857" s="349"/>
      <c r="R857" s="349"/>
      <c r="S857" s="349"/>
      <c r="T857" s="349"/>
      <c r="U857" s="349"/>
      <c r="V857" s="349"/>
      <c r="W857" s="349"/>
      <c r="X857" s="349"/>
      <c r="Y857" s="349"/>
      <c r="Z857" s="349"/>
      <c r="AA857" s="349"/>
    </row>
    <row r="858" spans="1:27" ht="15.75" customHeight="1">
      <c r="A858" s="349"/>
      <c r="B858" s="349"/>
      <c r="C858" s="349"/>
      <c r="D858" s="428"/>
      <c r="E858" s="428"/>
      <c r="F858" s="349"/>
      <c r="G858" s="349"/>
      <c r="H858" s="349"/>
      <c r="I858" s="349"/>
      <c r="J858" s="349"/>
      <c r="K858" s="349"/>
      <c r="L858" s="349"/>
      <c r="M858" s="349"/>
      <c r="N858" s="349"/>
      <c r="O858" s="349"/>
      <c r="P858" s="349"/>
      <c r="Q858" s="349"/>
      <c r="R858" s="349"/>
      <c r="S858" s="349"/>
      <c r="T858" s="349"/>
      <c r="U858" s="349"/>
      <c r="V858" s="349"/>
      <c r="W858" s="349"/>
      <c r="X858" s="349"/>
      <c r="Y858" s="349"/>
      <c r="Z858" s="349"/>
      <c r="AA858" s="349"/>
    </row>
    <row r="859" spans="1:27" ht="15.75" customHeight="1">
      <c r="A859" s="349"/>
      <c r="B859" s="349"/>
      <c r="C859" s="349"/>
      <c r="D859" s="428"/>
      <c r="E859" s="428"/>
      <c r="F859" s="349"/>
      <c r="G859" s="349"/>
      <c r="H859" s="349"/>
      <c r="I859" s="349"/>
      <c r="J859" s="349"/>
      <c r="K859" s="349"/>
      <c r="L859" s="349"/>
      <c r="M859" s="349"/>
      <c r="N859" s="349"/>
      <c r="O859" s="349"/>
      <c r="P859" s="349"/>
      <c r="Q859" s="349"/>
      <c r="R859" s="349"/>
      <c r="S859" s="349"/>
      <c r="T859" s="349"/>
      <c r="U859" s="349"/>
      <c r="V859" s="349"/>
      <c r="W859" s="349"/>
      <c r="X859" s="349"/>
      <c r="Y859" s="349"/>
      <c r="Z859" s="349"/>
      <c r="AA859" s="349"/>
    </row>
    <row r="860" spans="1:27" ht="15.75" customHeight="1">
      <c r="A860" s="349"/>
      <c r="B860" s="349"/>
      <c r="C860" s="349"/>
      <c r="D860" s="428"/>
      <c r="E860" s="428"/>
      <c r="F860" s="349"/>
      <c r="G860" s="349"/>
      <c r="H860" s="349"/>
      <c r="I860" s="349"/>
      <c r="J860" s="349"/>
      <c r="K860" s="349"/>
      <c r="L860" s="349"/>
      <c r="M860" s="349"/>
      <c r="N860" s="349"/>
      <c r="O860" s="349"/>
      <c r="P860" s="349"/>
      <c r="Q860" s="349"/>
      <c r="R860" s="349"/>
      <c r="S860" s="349"/>
      <c r="T860" s="349"/>
      <c r="U860" s="349"/>
      <c r="V860" s="349"/>
      <c r="W860" s="349"/>
      <c r="X860" s="349"/>
      <c r="Y860" s="349"/>
      <c r="Z860" s="349"/>
      <c r="AA860" s="349"/>
    </row>
    <row r="861" spans="1:27" ht="15.75" customHeight="1">
      <c r="A861" s="349"/>
      <c r="B861" s="349"/>
      <c r="C861" s="349"/>
      <c r="D861" s="428"/>
      <c r="E861" s="428"/>
      <c r="F861" s="349"/>
      <c r="G861" s="349"/>
      <c r="H861" s="349"/>
      <c r="I861" s="349"/>
      <c r="J861" s="349"/>
      <c r="K861" s="349"/>
      <c r="L861" s="349"/>
      <c r="M861" s="349"/>
      <c r="N861" s="349"/>
      <c r="O861" s="349"/>
      <c r="P861" s="349"/>
      <c r="Q861" s="349"/>
      <c r="R861" s="349"/>
      <c r="S861" s="349"/>
      <c r="T861" s="349"/>
      <c r="U861" s="349"/>
      <c r="V861" s="349"/>
      <c r="W861" s="349"/>
      <c r="X861" s="349"/>
      <c r="Y861" s="349"/>
      <c r="Z861" s="349"/>
      <c r="AA861" s="349"/>
    </row>
    <row r="862" spans="1:27" ht="15.75" customHeight="1">
      <c r="A862" s="349"/>
      <c r="B862" s="349"/>
      <c r="C862" s="349"/>
      <c r="D862" s="428"/>
      <c r="E862" s="428"/>
      <c r="F862" s="349"/>
      <c r="G862" s="349"/>
      <c r="H862" s="349"/>
      <c r="I862" s="349"/>
      <c r="J862" s="349"/>
      <c r="K862" s="349"/>
      <c r="L862" s="349"/>
      <c r="M862" s="349"/>
      <c r="N862" s="349"/>
      <c r="O862" s="349"/>
      <c r="P862" s="349"/>
      <c r="Q862" s="349"/>
      <c r="R862" s="349"/>
      <c r="S862" s="349"/>
      <c r="T862" s="349"/>
      <c r="U862" s="349"/>
      <c r="V862" s="349"/>
      <c r="W862" s="349"/>
      <c r="X862" s="349"/>
      <c r="Y862" s="349"/>
      <c r="Z862" s="349"/>
      <c r="AA862" s="349"/>
    </row>
    <row r="863" spans="1:27" ht="15.75" customHeight="1">
      <c r="A863" s="349"/>
      <c r="B863" s="349"/>
      <c r="C863" s="349"/>
      <c r="D863" s="428"/>
      <c r="E863" s="428"/>
      <c r="F863" s="349"/>
      <c r="G863" s="349"/>
      <c r="H863" s="349"/>
      <c r="I863" s="349"/>
      <c r="J863" s="349"/>
      <c r="K863" s="349"/>
      <c r="L863" s="349"/>
      <c r="M863" s="349"/>
      <c r="N863" s="349"/>
      <c r="O863" s="349"/>
      <c r="P863" s="349"/>
      <c r="Q863" s="349"/>
      <c r="R863" s="349"/>
      <c r="S863" s="349"/>
      <c r="T863" s="349"/>
      <c r="U863" s="349"/>
      <c r="V863" s="349"/>
      <c r="W863" s="349"/>
      <c r="X863" s="349"/>
      <c r="Y863" s="349"/>
      <c r="Z863" s="349"/>
      <c r="AA863" s="349"/>
    </row>
    <row r="864" spans="1:27" ht="15.75" customHeight="1">
      <c r="A864" s="349"/>
      <c r="B864" s="349"/>
      <c r="C864" s="349"/>
      <c r="D864" s="428"/>
      <c r="E864" s="428"/>
      <c r="F864" s="349"/>
      <c r="G864" s="349"/>
      <c r="H864" s="349"/>
      <c r="I864" s="349"/>
      <c r="J864" s="349"/>
      <c r="K864" s="349"/>
      <c r="L864" s="349"/>
      <c r="M864" s="349"/>
      <c r="N864" s="349"/>
      <c r="O864" s="349"/>
      <c r="P864" s="349"/>
      <c r="Q864" s="349"/>
      <c r="R864" s="349"/>
      <c r="S864" s="349"/>
      <c r="T864" s="349"/>
      <c r="U864" s="349"/>
      <c r="V864" s="349"/>
      <c r="W864" s="349"/>
      <c r="X864" s="349"/>
      <c r="Y864" s="349"/>
      <c r="Z864" s="349"/>
      <c r="AA864" s="349"/>
    </row>
    <row r="865" spans="1:27" ht="15.75" customHeight="1">
      <c r="A865" s="349"/>
      <c r="B865" s="349"/>
      <c r="C865" s="349"/>
      <c r="D865" s="428"/>
      <c r="E865" s="428"/>
      <c r="F865" s="349"/>
      <c r="G865" s="349"/>
      <c r="H865" s="349"/>
      <c r="I865" s="349"/>
      <c r="J865" s="349"/>
      <c r="K865" s="349"/>
      <c r="L865" s="349"/>
      <c r="M865" s="349"/>
      <c r="N865" s="349"/>
      <c r="O865" s="349"/>
      <c r="P865" s="349"/>
      <c r="Q865" s="349"/>
      <c r="R865" s="349"/>
      <c r="S865" s="349"/>
      <c r="T865" s="349"/>
      <c r="U865" s="349"/>
      <c r="V865" s="349"/>
      <c r="W865" s="349"/>
      <c r="X865" s="349"/>
      <c r="Y865" s="349"/>
      <c r="Z865" s="349"/>
      <c r="AA865" s="349"/>
    </row>
    <row r="866" spans="1:27" ht="15.75" customHeight="1">
      <c r="A866" s="349"/>
      <c r="B866" s="349"/>
      <c r="C866" s="349"/>
      <c r="D866" s="428"/>
      <c r="E866" s="428"/>
      <c r="F866" s="349"/>
      <c r="G866" s="349"/>
      <c r="H866" s="349"/>
      <c r="I866" s="349"/>
      <c r="J866" s="349"/>
      <c r="K866" s="349"/>
      <c r="L866" s="349"/>
      <c r="M866" s="349"/>
      <c r="N866" s="349"/>
      <c r="O866" s="349"/>
      <c r="P866" s="349"/>
      <c r="Q866" s="349"/>
      <c r="R866" s="349"/>
      <c r="S866" s="349"/>
      <c r="T866" s="349"/>
      <c r="U866" s="349"/>
      <c r="V866" s="349"/>
      <c r="W866" s="349"/>
      <c r="X866" s="349"/>
      <c r="Y866" s="349"/>
      <c r="Z866" s="349"/>
      <c r="AA866" s="349"/>
    </row>
    <row r="867" spans="1:27" ht="15.75" customHeight="1">
      <c r="A867" s="349"/>
      <c r="B867" s="349"/>
      <c r="C867" s="349"/>
      <c r="D867" s="428"/>
      <c r="E867" s="428"/>
      <c r="F867" s="349"/>
      <c r="G867" s="349"/>
      <c r="H867" s="349"/>
      <c r="I867" s="349"/>
      <c r="J867" s="349"/>
      <c r="K867" s="349"/>
      <c r="L867" s="349"/>
      <c r="M867" s="349"/>
      <c r="N867" s="349"/>
      <c r="O867" s="349"/>
      <c r="P867" s="349"/>
      <c r="Q867" s="349"/>
      <c r="R867" s="349"/>
      <c r="S867" s="349"/>
      <c r="T867" s="349"/>
      <c r="U867" s="349"/>
      <c r="V867" s="349"/>
      <c r="W867" s="349"/>
      <c r="X867" s="349"/>
      <c r="Y867" s="349"/>
      <c r="Z867" s="349"/>
      <c r="AA867" s="349"/>
    </row>
    <row r="868" spans="1:27" ht="15.75" customHeight="1">
      <c r="A868" s="349"/>
      <c r="B868" s="349"/>
      <c r="C868" s="349"/>
      <c r="D868" s="428"/>
      <c r="E868" s="428"/>
      <c r="F868" s="349"/>
      <c r="G868" s="349"/>
      <c r="H868" s="349"/>
      <c r="I868" s="349"/>
      <c r="J868" s="349"/>
      <c r="K868" s="349"/>
      <c r="L868" s="349"/>
      <c r="M868" s="349"/>
      <c r="N868" s="349"/>
      <c r="O868" s="349"/>
      <c r="P868" s="349"/>
      <c r="Q868" s="349"/>
      <c r="R868" s="349"/>
      <c r="S868" s="349"/>
      <c r="T868" s="349"/>
      <c r="U868" s="349"/>
      <c r="V868" s="349"/>
      <c r="W868" s="349"/>
      <c r="X868" s="349"/>
      <c r="Y868" s="349"/>
      <c r="Z868" s="349"/>
      <c r="AA868" s="349"/>
    </row>
    <row r="869" spans="1:27" ht="15.75" customHeight="1">
      <c r="A869" s="349"/>
      <c r="B869" s="349"/>
      <c r="C869" s="349"/>
      <c r="D869" s="428"/>
      <c r="E869" s="428"/>
      <c r="F869" s="349"/>
      <c r="G869" s="349"/>
      <c r="H869" s="349"/>
      <c r="I869" s="349"/>
      <c r="J869" s="349"/>
      <c r="K869" s="349"/>
      <c r="L869" s="349"/>
      <c r="M869" s="349"/>
      <c r="N869" s="349"/>
      <c r="O869" s="349"/>
      <c r="P869" s="349"/>
      <c r="Q869" s="349"/>
      <c r="R869" s="349"/>
      <c r="S869" s="349"/>
      <c r="T869" s="349"/>
      <c r="U869" s="349"/>
      <c r="V869" s="349"/>
      <c r="W869" s="349"/>
      <c r="X869" s="349"/>
      <c r="Y869" s="349"/>
      <c r="Z869" s="349"/>
      <c r="AA869" s="349"/>
    </row>
    <row r="870" spans="1:27" ht="15.75" customHeight="1">
      <c r="A870" s="349"/>
      <c r="B870" s="349"/>
      <c r="C870" s="349"/>
      <c r="D870" s="428"/>
      <c r="E870" s="428"/>
      <c r="F870" s="349"/>
      <c r="G870" s="349"/>
      <c r="H870" s="349"/>
      <c r="I870" s="349"/>
      <c r="J870" s="349"/>
      <c r="K870" s="349"/>
      <c r="L870" s="349"/>
      <c r="M870" s="349"/>
      <c r="N870" s="349"/>
      <c r="O870" s="349"/>
      <c r="P870" s="349"/>
      <c r="Q870" s="349"/>
      <c r="R870" s="349"/>
      <c r="S870" s="349"/>
      <c r="T870" s="349"/>
      <c r="U870" s="349"/>
      <c r="V870" s="349"/>
      <c r="W870" s="349"/>
      <c r="X870" s="349"/>
      <c r="Y870" s="349"/>
      <c r="Z870" s="349"/>
      <c r="AA870" s="349"/>
    </row>
    <row r="871" spans="1:27" ht="15.75" customHeight="1">
      <c r="A871" s="349"/>
      <c r="B871" s="349"/>
      <c r="C871" s="349"/>
      <c r="D871" s="428"/>
      <c r="E871" s="428"/>
      <c r="F871" s="349"/>
      <c r="G871" s="349"/>
      <c r="H871" s="349"/>
      <c r="I871" s="349"/>
      <c r="J871" s="349"/>
      <c r="K871" s="349"/>
      <c r="L871" s="349"/>
      <c r="M871" s="349"/>
      <c r="N871" s="349"/>
      <c r="O871" s="349"/>
      <c r="P871" s="349"/>
      <c r="Q871" s="349"/>
      <c r="R871" s="349"/>
      <c r="S871" s="349"/>
      <c r="T871" s="349"/>
      <c r="U871" s="349"/>
      <c r="V871" s="349"/>
      <c r="W871" s="349"/>
      <c r="X871" s="349"/>
      <c r="Y871" s="349"/>
      <c r="Z871" s="349"/>
      <c r="AA871" s="349"/>
    </row>
    <row r="872" spans="1:27" ht="15.75" customHeight="1">
      <c r="A872" s="349"/>
      <c r="B872" s="349"/>
      <c r="C872" s="349"/>
      <c r="D872" s="428"/>
      <c r="E872" s="428"/>
      <c r="F872" s="349"/>
      <c r="G872" s="349"/>
      <c r="H872" s="349"/>
      <c r="I872" s="349"/>
      <c r="J872" s="349"/>
      <c r="K872" s="349"/>
      <c r="L872" s="349"/>
      <c r="M872" s="349"/>
      <c r="N872" s="349"/>
      <c r="O872" s="349"/>
      <c r="P872" s="349"/>
      <c r="Q872" s="349"/>
      <c r="R872" s="349"/>
      <c r="S872" s="349"/>
      <c r="T872" s="349"/>
      <c r="U872" s="349"/>
      <c r="V872" s="349"/>
      <c r="W872" s="349"/>
      <c r="X872" s="349"/>
      <c r="Y872" s="349"/>
      <c r="Z872" s="349"/>
      <c r="AA872" s="349"/>
    </row>
    <row r="873" spans="1:27" ht="15.75" customHeight="1">
      <c r="A873" s="349"/>
      <c r="B873" s="349"/>
      <c r="C873" s="349"/>
      <c r="D873" s="428"/>
      <c r="E873" s="428"/>
      <c r="F873" s="349"/>
      <c r="G873" s="349"/>
      <c r="H873" s="349"/>
      <c r="I873" s="349"/>
      <c r="J873" s="349"/>
      <c r="K873" s="349"/>
      <c r="L873" s="349"/>
      <c r="M873" s="349"/>
      <c r="N873" s="349"/>
      <c r="O873" s="349"/>
      <c r="P873" s="349"/>
      <c r="Q873" s="349"/>
      <c r="R873" s="349"/>
      <c r="S873" s="349"/>
      <c r="T873" s="349"/>
      <c r="U873" s="349"/>
      <c r="V873" s="349"/>
      <c r="W873" s="349"/>
      <c r="X873" s="349"/>
      <c r="Y873" s="349"/>
      <c r="Z873" s="349"/>
      <c r="AA873" s="349"/>
    </row>
    <row r="874" spans="1:27" ht="15.75" customHeight="1">
      <c r="A874" s="349"/>
      <c r="B874" s="349"/>
      <c r="C874" s="349"/>
      <c r="D874" s="428"/>
      <c r="E874" s="428"/>
      <c r="F874" s="349"/>
      <c r="G874" s="349"/>
      <c r="H874" s="349"/>
      <c r="I874" s="349"/>
      <c r="J874" s="349"/>
      <c r="K874" s="349"/>
      <c r="L874" s="349"/>
      <c r="M874" s="349"/>
      <c r="N874" s="349"/>
      <c r="O874" s="349"/>
      <c r="P874" s="349"/>
      <c r="Q874" s="349"/>
      <c r="R874" s="349"/>
      <c r="S874" s="349"/>
      <c r="T874" s="349"/>
      <c r="U874" s="349"/>
      <c r="V874" s="349"/>
      <c r="W874" s="349"/>
      <c r="X874" s="349"/>
      <c r="Y874" s="349"/>
      <c r="Z874" s="349"/>
      <c r="AA874" s="349"/>
    </row>
    <row r="875" spans="1:27" ht="15.75" customHeight="1">
      <c r="A875" s="349"/>
      <c r="B875" s="349"/>
      <c r="C875" s="349"/>
      <c r="D875" s="428"/>
      <c r="E875" s="428"/>
      <c r="F875" s="349"/>
      <c r="G875" s="349"/>
      <c r="H875" s="349"/>
      <c r="I875" s="349"/>
      <c r="J875" s="349"/>
      <c r="K875" s="349"/>
      <c r="L875" s="349"/>
      <c r="M875" s="349"/>
      <c r="N875" s="349"/>
      <c r="O875" s="349"/>
      <c r="P875" s="349"/>
      <c r="Q875" s="349"/>
      <c r="R875" s="349"/>
      <c r="S875" s="349"/>
      <c r="T875" s="349"/>
      <c r="U875" s="349"/>
      <c r="V875" s="349"/>
      <c r="W875" s="349"/>
      <c r="X875" s="349"/>
      <c r="Y875" s="349"/>
      <c r="Z875" s="349"/>
      <c r="AA875" s="349"/>
    </row>
    <row r="876" spans="1:27" ht="15.75" customHeight="1">
      <c r="A876" s="349"/>
      <c r="B876" s="349"/>
      <c r="C876" s="349"/>
      <c r="D876" s="428"/>
      <c r="E876" s="428"/>
      <c r="F876" s="349"/>
      <c r="G876" s="349"/>
      <c r="H876" s="349"/>
      <c r="I876" s="349"/>
      <c r="J876" s="349"/>
      <c r="K876" s="349"/>
      <c r="L876" s="349"/>
      <c r="M876" s="349"/>
      <c r="N876" s="349"/>
      <c r="O876" s="349"/>
      <c r="P876" s="349"/>
      <c r="Q876" s="349"/>
      <c r="R876" s="349"/>
      <c r="S876" s="349"/>
      <c r="T876" s="349"/>
      <c r="U876" s="349"/>
      <c r="V876" s="349"/>
      <c r="W876" s="349"/>
      <c r="X876" s="349"/>
      <c r="Y876" s="349"/>
      <c r="Z876" s="349"/>
      <c r="AA876" s="349"/>
    </row>
    <row r="877" spans="1:27" ht="18.75">
      <c r="A877" s="349"/>
      <c r="B877" s="349"/>
      <c r="C877" s="349"/>
      <c r="D877" s="428"/>
      <c r="E877" s="428"/>
      <c r="F877" s="349"/>
      <c r="G877" s="349"/>
      <c r="H877" s="349"/>
      <c r="I877" s="349"/>
      <c r="J877" s="349"/>
      <c r="K877" s="349"/>
      <c r="L877" s="349"/>
      <c r="M877" s="349"/>
      <c r="N877" s="349"/>
      <c r="O877" s="349"/>
      <c r="P877" s="349"/>
      <c r="Q877" s="349"/>
      <c r="R877" s="349"/>
      <c r="S877" s="349"/>
      <c r="T877" s="349"/>
      <c r="U877" s="349"/>
      <c r="V877" s="349"/>
      <c r="W877" s="349"/>
      <c r="X877" s="349"/>
      <c r="Y877" s="349"/>
      <c r="Z877" s="349"/>
      <c r="AA877" s="349"/>
    </row>
    <row r="878" spans="1:27" ht="18.75">
      <c r="A878" s="349"/>
      <c r="B878" s="349"/>
      <c r="C878" s="349"/>
      <c r="D878" s="428"/>
      <c r="E878" s="428"/>
      <c r="F878" s="349"/>
      <c r="G878" s="349"/>
      <c r="H878" s="349"/>
      <c r="I878" s="349"/>
      <c r="J878" s="349"/>
      <c r="K878" s="349"/>
      <c r="L878" s="349"/>
      <c r="M878" s="349"/>
      <c r="N878" s="349"/>
      <c r="O878" s="349"/>
      <c r="P878" s="349"/>
      <c r="Q878" s="349"/>
      <c r="R878" s="349"/>
      <c r="S878" s="349"/>
      <c r="T878" s="349"/>
      <c r="U878" s="349"/>
      <c r="V878" s="349"/>
      <c r="W878" s="349"/>
      <c r="X878" s="349"/>
      <c r="Y878" s="349"/>
      <c r="Z878" s="349"/>
      <c r="AA878" s="349"/>
    </row>
    <row r="879" spans="1:27" ht="18.75">
      <c r="A879" s="349"/>
      <c r="B879" s="349"/>
      <c r="C879" s="349"/>
      <c r="D879" s="428"/>
      <c r="E879" s="428"/>
      <c r="F879" s="349"/>
      <c r="G879" s="349"/>
      <c r="H879" s="349"/>
      <c r="I879" s="349"/>
      <c r="J879" s="349"/>
      <c r="K879" s="349"/>
      <c r="L879" s="349"/>
      <c r="M879" s="349"/>
      <c r="N879" s="349"/>
      <c r="O879" s="349"/>
      <c r="P879" s="349"/>
      <c r="Q879" s="349"/>
      <c r="R879" s="349"/>
      <c r="S879" s="349"/>
      <c r="T879" s="349"/>
      <c r="U879" s="349"/>
      <c r="V879" s="349"/>
      <c r="W879" s="349"/>
      <c r="X879" s="349"/>
      <c r="Y879" s="349"/>
      <c r="Z879" s="349"/>
      <c r="AA879" s="349"/>
    </row>
    <row r="880" spans="1:27" ht="18.75">
      <c r="A880" s="349"/>
      <c r="B880" s="349"/>
      <c r="C880" s="349"/>
      <c r="D880" s="428"/>
      <c r="E880" s="428"/>
      <c r="F880" s="349"/>
      <c r="G880" s="349"/>
      <c r="H880" s="349"/>
      <c r="I880" s="349"/>
      <c r="J880" s="349"/>
      <c r="K880" s="349"/>
      <c r="L880" s="349"/>
      <c r="M880" s="349"/>
      <c r="N880" s="349"/>
      <c r="O880" s="349"/>
      <c r="P880" s="349"/>
      <c r="Q880" s="349"/>
      <c r="R880" s="349"/>
      <c r="S880" s="349"/>
      <c r="T880" s="349"/>
      <c r="U880" s="349"/>
      <c r="V880" s="349"/>
      <c r="W880" s="349"/>
      <c r="X880" s="349"/>
      <c r="Y880" s="349"/>
      <c r="Z880" s="349"/>
      <c r="AA880" s="349"/>
    </row>
    <row r="881" spans="1:27" ht="18.75">
      <c r="A881" s="349"/>
      <c r="B881" s="349"/>
      <c r="C881" s="349"/>
      <c r="D881" s="428"/>
      <c r="E881" s="428"/>
      <c r="F881" s="349"/>
      <c r="G881" s="349"/>
      <c r="H881" s="349"/>
      <c r="I881" s="349"/>
      <c r="J881" s="349"/>
      <c r="K881" s="349"/>
      <c r="L881" s="349"/>
      <c r="M881" s="349"/>
      <c r="N881" s="349"/>
      <c r="O881" s="349"/>
      <c r="P881" s="349"/>
      <c r="Q881" s="349"/>
      <c r="R881" s="349"/>
      <c r="S881" s="349"/>
      <c r="T881" s="349"/>
      <c r="U881" s="349"/>
      <c r="V881" s="349"/>
      <c r="W881" s="349"/>
      <c r="X881" s="349"/>
      <c r="Y881" s="349"/>
      <c r="Z881" s="349"/>
      <c r="AA881" s="349"/>
    </row>
    <row r="882" spans="1:27" ht="18.75">
      <c r="A882" s="349"/>
      <c r="B882" s="349"/>
      <c r="C882" s="349"/>
      <c r="D882" s="428"/>
      <c r="E882" s="428"/>
      <c r="F882" s="349"/>
      <c r="G882" s="349"/>
      <c r="H882" s="349"/>
      <c r="I882" s="349"/>
      <c r="J882" s="349"/>
      <c r="K882" s="349"/>
      <c r="L882" s="349"/>
      <c r="M882" s="349"/>
      <c r="N882" s="349"/>
      <c r="O882" s="349"/>
      <c r="P882" s="349"/>
      <c r="Q882" s="349"/>
      <c r="R882" s="349"/>
      <c r="S882" s="349"/>
      <c r="T882" s="349"/>
      <c r="U882" s="349"/>
      <c r="V882" s="349"/>
      <c r="W882" s="349"/>
      <c r="X882" s="349"/>
      <c r="Y882" s="349"/>
      <c r="Z882" s="349"/>
      <c r="AA882" s="349"/>
    </row>
    <row r="883" spans="1:27" ht="18.75">
      <c r="A883" s="349"/>
      <c r="B883" s="349"/>
      <c r="C883" s="349"/>
      <c r="D883" s="428"/>
      <c r="E883" s="428"/>
      <c r="F883" s="349"/>
      <c r="G883" s="349"/>
      <c r="H883" s="349"/>
      <c r="I883" s="349"/>
      <c r="J883" s="349"/>
      <c r="K883" s="349"/>
      <c r="L883" s="349"/>
      <c r="M883" s="349"/>
      <c r="N883" s="349"/>
      <c r="O883" s="349"/>
      <c r="P883" s="349"/>
      <c r="Q883" s="349"/>
      <c r="R883" s="349"/>
      <c r="S883" s="349"/>
      <c r="T883" s="349"/>
      <c r="U883" s="349"/>
      <c r="V883" s="349"/>
      <c r="W883" s="349"/>
      <c r="X883" s="349"/>
      <c r="Y883" s="349"/>
      <c r="Z883" s="349"/>
      <c r="AA883" s="349"/>
    </row>
    <row r="884" spans="1:27" ht="18.75">
      <c r="A884" s="349"/>
      <c r="B884" s="349"/>
      <c r="C884" s="349"/>
      <c r="D884" s="428"/>
      <c r="E884" s="428"/>
      <c r="F884" s="349"/>
      <c r="G884" s="349"/>
      <c r="H884" s="349"/>
      <c r="I884" s="349"/>
      <c r="J884" s="349"/>
      <c r="K884" s="349"/>
      <c r="L884" s="349"/>
      <c r="M884" s="349"/>
      <c r="N884" s="349"/>
      <c r="O884" s="349"/>
      <c r="P884" s="349"/>
      <c r="Q884" s="349"/>
      <c r="R884" s="349"/>
      <c r="S884" s="349"/>
      <c r="T884" s="349"/>
      <c r="U884" s="349"/>
      <c r="V884" s="349"/>
      <c r="W884" s="349"/>
      <c r="X884" s="349"/>
      <c r="Y884" s="349"/>
      <c r="Z884" s="349"/>
      <c r="AA884" s="349"/>
    </row>
    <row r="885" spans="1:27" ht="18.75">
      <c r="A885" s="349"/>
      <c r="B885" s="349"/>
      <c r="C885" s="349"/>
      <c r="D885" s="428"/>
      <c r="E885" s="428"/>
      <c r="F885" s="349"/>
      <c r="G885" s="349"/>
      <c r="H885" s="349"/>
      <c r="I885" s="349"/>
      <c r="J885" s="349"/>
      <c r="K885" s="349"/>
      <c r="L885" s="349"/>
      <c r="M885" s="349"/>
      <c r="N885" s="349"/>
      <c r="O885" s="349"/>
      <c r="P885" s="349"/>
      <c r="Q885" s="349"/>
      <c r="R885" s="349"/>
      <c r="S885" s="349"/>
      <c r="T885" s="349"/>
      <c r="U885" s="349"/>
      <c r="V885" s="349"/>
      <c r="W885" s="349"/>
      <c r="X885" s="349"/>
      <c r="Y885" s="349"/>
      <c r="Z885" s="349"/>
      <c r="AA885" s="349"/>
    </row>
    <row r="886" spans="1:27" ht="18.75">
      <c r="A886" s="349"/>
      <c r="B886" s="349"/>
      <c r="C886" s="349"/>
      <c r="D886" s="428"/>
      <c r="E886" s="428"/>
      <c r="F886" s="349"/>
      <c r="G886" s="349"/>
      <c r="H886" s="349"/>
      <c r="I886" s="349"/>
      <c r="J886" s="349"/>
      <c r="K886" s="349"/>
      <c r="L886" s="349"/>
      <c r="M886" s="349"/>
      <c r="N886" s="349"/>
      <c r="O886" s="349"/>
      <c r="P886" s="349"/>
      <c r="Q886" s="349"/>
      <c r="R886" s="349"/>
      <c r="S886" s="349"/>
      <c r="T886" s="349"/>
      <c r="U886" s="349"/>
      <c r="V886" s="349"/>
      <c r="W886" s="349"/>
      <c r="X886" s="349"/>
      <c r="Y886" s="349"/>
      <c r="Z886" s="349"/>
      <c r="AA886" s="349"/>
    </row>
    <row r="887" spans="1:27" ht="18.75">
      <c r="A887" s="349"/>
      <c r="B887" s="349"/>
      <c r="C887" s="349"/>
      <c r="D887" s="428"/>
      <c r="E887" s="428"/>
      <c r="F887" s="349"/>
      <c r="G887" s="349"/>
      <c r="H887" s="349"/>
      <c r="I887" s="349"/>
      <c r="J887" s="349"/>
      <c r="K887" s="349"/>
      <c r="L887" s="349"/>
      <c r="M887" s="349"/>
      <c r="N887" s="349"/>
      <c r="O887" s="349"/>
      <c r="P887" s="349"/>
      <c r="Q887" s="349"/>
      <c r="R887" s="349"/>
      <c r="S887" s="349"/>
      <c r="T887" s="349"/>
      <c r="U887" s="349"/>
      <c r="V887" s="349"/>
      <c r="W887" s="349"/>
      <c r="X887" s="349"/>
      <c r="Y887" s="349"/>
      <c r="Z887" s="349"/>
      <c r="AA887" s="349"/>
    </row>
    <row r="888" spans="1:27" ht="18.75">
      <c r="A888" s="349"/>
      <c r="B888" s="349"/>
      <c r="C888" s="349"/>
      <c r="D888" s="428"/>
      <c r="E888" s="428"/>
      <c r="F888" s="349"/>
      <c r="G888" s="349"/>
      <c r="H888" s="349"/>
      <c r="I888" s="349"/>
      <c r="J888" s="349"/>
      <c r="K888" s="349"/>
      <c r="L888" s="349"/>
      <c r="M888" s="349"/>
      <c r="N888" s="349"/>
      <c r="O888" s="349"/>
      <c r="P888" s="349"/>
      <c r="Q888" s="349"/>
      <c r="R888" s="349"/>
      <c r="S888" s="349"/>
      <c r="T888" s="349"/>
      <c r="U888" s="349"/>
      <c r="V888" s="349"/>
      <c r="W888" s="349"/>
      <c r="X888" s="349"/>
      <c r="Y888" s="349"/>
      <c r="Z888" s="349"/>
      <c r="AA888" s="349"/>
    </row>
    <row r="889" spans="1:27" ht="18.75">
      <c r="A889" s="349"/>
      <c r="B889" s="349"/>
      <c r="C889" s="349"/>
      <c r="D889" s="428"/>
      <c r="E889" s="428"/>
      <c r="F889" s="349"/>
      <c r="G889" s="349"/>
      <c r="H889" s="349"/>
      <c r="I889" s="349"/>
      <c r="J889" s="349"/>
      <c r="K889" s="349"/>
      <c r="L889" s="349"/>
      <c r="M889" s="349"/>
      <c r="N889" s="349"/>
      <c r="O889" s="349"/>
      <c r="P889" s="349"/>
      <c r="Q889" s="349"/>
      <c r="R889" s="349"/>
      <c r="S889" s="349"/>
      <c r="T889" s="349"/>
      <c r="U889" s="349"/>
      <c r="V889" s="349"/>
      <c r="W889" s="349"/>
      <c r="X889" s="349"/>
      <c r="Y889" s="349"/>
      <c r="Z889" s="349"/>
      <c r="AA889" s="349"/>
    </row>
    <row r="890" spans="1:27" ht="18.75">
      <c r="A890" s="349"/>
      <c r="B890" s="349"/>
      <c r="C890" s="349"/>
      <c r="D890" s="428"/>
      <c r="E890" s="428"/>
      <c r="F890" s="349"/>
      <c r="G890" s="349"/>
      <c r="H890" s="349"/>
      <c r="I890" s="349"/>
      <c r="J890" s="349"/>
      <c r="K890" s="349"/>
      <c r="L890" s="349"/>
      <c r="M890" s="349"/>
      <c r="N890" s="349"/>
      <c r="O890" s="349"/>
      <c r="P890" s="349"/>
      <c r="Q890" s="349"/>
      <c r="R890" s="349"/>
      <c r="S890" s="349"/>
      <c r="T890" s="349"/>
      <c r="U890" s="349"/>
      <c r="V890" s="349"/>
      <c r="W890" s="349"/>
      <c r="X890" s="349"/>
      <c r="Y890" s="349"/>
      <c r="Z890" s="349"/>
      <c r="AA890" s="349"/>
    </row>
    <row r="891" spans="1:27" ht="18.75">
      <c r="A891" s="349"/>
      <c r="B891" s="349"/>
      <c r="C891" s="349"/>
      <c r="D891" s="428"/>
      <c r="E891" s="428"/>
      <c r="F891" s="349"/>
      <c r="G891" s="349"/>
      <c r="H891" s="349"/>
      <c r="I891" s="349"/>
      <c r="J891" s="349"/>
      <c r="K891" s="349"/>
      <c r="L891" s="349"/>
      <c r="M891" s="349"/>
      <c r="N891" s="349"/>
      <c r="O891" s="349"/>
      <c r="P891" s="349"/>
      <c r="Q891" s="349"/>
      <c r="R891" s="349"/>
      <c r="S891" s="349"/>
      <c r="T891" s="349"/>
      <c r="U891" s="349"/>
      <c r="V891" s="349"/>
      <c r="W891" s="349"/>
      <c r="X891" s="349"/>
      <c r="Y891" s="349"/>
      <c r="Z891" s="349"/>
      <c r="AA891" s="349"/>
    </row>
    <row r="892" spans="1:27" ht="18.75">
      <c r="A892" s="349"/>
      <c r="B892" s="349"/>
      <c r="C892" s="349"/>
      <c r="D892" s="428"/>
      <c r="E892" s="428"/>
      <c r="F892" s="349"/>
      <c r="G892" s="349"/>
      <c r="H892" s="349"/>
      <c r="I892" s="349"/>
      <c r="J892" s="349"/>
      <c r="K892" s="349"/>
      <c r="L892" s="349"/>
      <c r="M892" s="349"/>
      <c r="N892" s="349"/>
      <c r="O892" s="349"/>
      <c r="P892" s="349"/>
      <c r="Q892" s="349"/>
      <c r="R892" s="349"/>
      <c r="S892" s="349"/>
      <c r="T892" s="349"/>
      <c r="U892" s="349"/>
      <c r="V892" s="349"/>
      <c r="W892" s="349"/>
      <c r="X892" s="349"/>
      <c r="Y892" s="349"/>
      <c r="Z892" s="349"/>
      <c r="AA892" s="349"/>
    </row>
    <row r="893" spans="1:27" ht="18.75">
      <c r="A893" s="349"/>
      <c r="B893" s="349"/>
      <c r="C893" s="349"/>
      <c r="D893" s="428"/>
      <c r="E893" s="428"/>
      <c r="F893" s="349"/>
      <c r="G893" s="349"/>
      <c r="H893" s="349"/>
      <c r="I893" s="349"/>
      <c r="J893" s="349"/>
      <c r="K893" s="349"/>
      <c r="L893" s="349"/>
      <c r="M893" s="349"/>
      <c r="N893" s="349"/>
      <c r="O893" s="349"/>
      <c r="P893" s="349"/>
      <c r="Q893" s="349"/>
      <c r="R893" s="349"/>
      <c r="S893" s="349"/>
      <c r="T893" s="349"/>
      <c r="U893" s="349"/>
      <c r="V893" s="349"/>
      <c r="W893" s="349"/>
      <c r="X893" s="349"/>
      <c r="Y893" s="349"/>
      <c r="Z893" s="349"/>
      <c r="AA893" s="349"/>
    </row>
    <row r="894" spans="1:27" ht="18.75">
      <c r="A894" s="349"/>
      <c r="B894" s="349"/>
      <c r="C894" s="349"/>
      <c r="D894" s="428"/>
      <c r="E894" s="428"/>
      <c r="F894" s="349"/>
      <c r="G894" s="349"/>
      <c r="H894" s="349"/>
      <c r="I894" s="349"/>
      <c r="J894" s="349"/>
      <c r="K894" s="349"/>
      <c r="L894" s="349"/>
      <c r="M894" s="349"/>
      <c r="N894" s="349"/>
      <c r="O894" s="349"/>
      <c r="P894" s="349"/>
      <c r="Q894" s="349"/>
      <c r="R894" s="349"/>
      <c r="S894" s="349"/>
      <c r="T894" s="349"/>
      <c r="U894" s="349"/>
      <c r="V894" s="349"/>
      <c r="W894" s="349"/>
      <c r="X894" s="349"/>
      <c r="Y894" s="349"/>
      <c r="Z894" s="349"/>
      <c r="AA894" s="349"/>
    </row>
    <row r="895" spans="1:27" ht="18.75">
      <c r="A895" s="349"/>
      <c r="B895" s="349"/>
      <c r="C895" s="349"/>
      <c r="D895" s="428"/>
      <c r="E895" s="428"/>
      <c r="F895" s="349"/>
      <c r="G895" s="349"/>
      <c r="H895" s="349"/>
      <c r="I895" s="349"/>
      <c r="J895" s="349"/>
      <c r="K895" s="349"/>
      <c r="L895" s="349"/>
      <c r="M895" s="349"/>
      <c r="N895" s="349"/>
      <c r="O895" s="349"/>
      <c r="P895" s="349"/>
      <c r="Q895" s="349"/>
      <c r="R895" s="349"/>
      <c r="S895" s="349"/>
      <c r="T895" s="349"/>
      <c r="U895" s="349"/>
      <c r="V895" s="349"/>
      <c r="W895" s="349"/>
      <c r="X895" s="349"/>
      <c r="Y895" s="349"/>
      <c r="Z895" s="349"/>
      <c r="AA895" s="349"/>
    </row>
    <row r="896" spans="1:27" ht="18.75">
      <c r="A896" s="349"/>
      <c r="B896" s="349"/>
      <c r="C896" s="349"/>
      <c r="D896" s="428"/>
      <c r="E896" s="428"/>
      <c r="F896" s="349"/>
      <c r="G896" s="349"/>
      <c r="H896" s="349"/>
      <c r="I896" s="349"/>
      <c r="J896" s="349"/>
      <c r="K896" s="349"/>
      <c r="L896" s="349"/>
      <c r="M896" s="349"/>
      <c r="N896" s="349"/>
      <c r="O896" s="349"/>
      <c r="P896" s="349"/>
      <c r="Q896" s="349"/>
      <c r="R896" s="349"/>
      <c r="S896" s="349"/>
      <c r="T896" s="349"/>
      <c r="U896" s="349"/>
      <c r="V896" s="349"/>
      <c r="W896" s="349"/>
      <c r="X896" s="349"/>
      <c r="Y896" s="349"/>
      <c r="Z896" s="349"/>
      <c r="AA896" s="349"/>
    </row>
    <row r="897" spans="1:27" ht="18.75">
      <c r="A897" s="349"/>
      <c r="B897" s="349"/>
      <c r="C897" s="349"/>
      <c r="D897" s="428"/>
      <c r="E897" s="428"/>
      <c r="F897" s="349"/>
      <c r="G897" s="349"/>
      <c r="H897" s="349"/>
      <c r="I897" s="349"/>
      <c r="J897" s="349"/>
      <c r="K897" s="349"/>
      <c r="L897" s="349"/>
      <c r="M897" s="349"/>
      <c r="N897" s="349"/>
      <c r="O897" s="349"/>
      <c r="P897" s="349"/>
      <c r="Q897" s="349"/>
      <c r="R897" s="349"/>
      <c r="S897" s="349"/>
      <c r="T897" s="349"/>
      <c r="U897" s="349"/>
      <c r="V897" s="349"/>
      <c r="W897" s="349"/>
      <c r="X897" s="349"/>
      <c r="Y897" s="349"/>
      <c r="Z897" s="349"/>
      <c r="AA897" s="349"/>
    </row>
    <row r="898" spans="1:27" ht="18.75">
      <c r="A898" s="349"/>
      <c r="B898" s="349"/>
      <c r="C898" s="349"/>
      <c r="D898" s="428"/>
      <c r="E898" s="428"/>
      <c r="F898" s="349"/>
      <c r="G898" s="349"/>
      <c r="H898" s="349"/>
      <c r="I898" s="349"/>
      <c r="J898" s="349"/>
      <c r="K898" s="349"/>
      <c r="L898" s="349"/>
      <c r="M898" s="349"/>
      <c r="N898" s="349"/>
      <c r="O898" s="349"/>
      <c r="P898" s="349"/>
      <c r="Q898" s="349"/>
      <c r="R898" s="349"/>
      <c r="S898" s="349"/>
      <c r="T898" s="349"/>
      <c r="U898" s="349"/>
      <c r="V898" s="349"/>
      <c r="W898" s="349"/>
      <c r="X898" s="349"/>
      <c r="Y898" s="349"/>
      <c r="Z898" s="349"/>
      <c r="AA898" s="349"/>
    </row>
    <row r="899" spans="1:27" ht="18.75">
      <c r="A899" s="349"/>
      <c r="B899" s="349"/>
      <c r="C899" s="349"/>
      <c r="D899" s="428"/>
      <c r="E899" s="428"/>
      <c r="F899" s="349"/>
      <c r="G899" s="349"/>
      <c r="H899" s="349"/>
      <c r="I899" s="349"/>
      <c r="J899" s="349"/>
      <c r="K899" s="349"/>
      <c r="L899" s="349"/>
      <c r="M899" s="349"/>
      <c r="N899" s="349"/>
      <c r="O899" s="349"/>
      <c r="P899" s="349"/>
      <c r="Q899" s="349"/>
      <c r="R899" s="349"/>
      <c r="S899" s="349"/>
      <c r="T899" s="349"/>
      <c r="U899" s="349"/>
      <c r="V899" s="349"/>
      <c r="W899" s="349"/>
      <c r="X899" s="349"/>
      <c r="Y899" s="349"/>
      <c r="Z899" s="349"/>
      <c r="AA899" s="349"/>
    </row>
    <row r="900" spans="1:27" ht="18.75">
      <c r="A900" s="349"/>
      <c r="B900" s="349"/>
      <c r="C900" s="349"/>
      <c r="D900" s="428"/>
      <c r="E900" s="428"/>
      <c r="F900" s="349"/>
      <c r="G900" s="349"/>
      <c r="H900" s="349"/>
      <c r="I900" s="349"/>
      <c r="J900" s="349"/>
      <c r="K900" s="349"/>
      <c r="L900" s="349"/>
      <c r="M900" s="349"/>
      <c r="N900" s="349"/>
      <c r="O900" s="349"/>
      <c r="P900" s="349"/>
      <c r="Q900" s="349"/>
      <c r="R900" s="349"/>
      <c r="S900" s="349"/>
      <c r="T900" s="349"/>
      <c r="U900" s="349"/>
      <c r="V900" s="349"/>
      <c r="W900" s="349"/>
      <c r="X900" s="349"/>
      <c r="Y900" s="349"/>
      <c r="Z900" s="349"/>
      <c r="AA900" s="349"/>
    </row>
    <row r="901" spans="1:27" ht="18.75">
      <c r="A901" s="349"/>
      <c r="B901" s="349"/>
      <c r="C901" s="349"/>
      <c r="D901" s="428"/>
      <c r="E901" s="428"/>
      <c r="F901" s="349"/>
      <c r="G901" s="349"/>
      <c r="H901" s="349"/>
      <c r="I901" s="349"/>
      <c r="J901" s="349"/>
      <c r="K901" s="349"/>
      <c r="L901" s="349"/>
      <c r="M901" s="349"/>
      <c r="N901" s="349"/>
      <c r="O901" s="349"/>
      <c r="P901" s="349"/>
      <c r="Q901" s="349"/>
      <c r="R901" s="349"/>
      <c r="S901" s="349"/>
      <c r="T901" s="349"/>
      <c r="U901" s="349"/>
      <c r="V901" s="349"/>
      <c r="W901" s="349"/>
      <c r="X901" s="349"/>
      <c r="Y901" s="349"/>
      <c r="Z901" s="349"/>
      <c r="AA901" s="349"/>
    </row>
    <row r="902" spans="1:27" ht="18.75">
      <c r="A902" s="349"/>
      <c r="B902" s="349"/>
      <c r="C902" s="349"/>
      <c r="D902" s="428"/>
      <c r="E902" s="428"/>
      <c r="F902" s="349"/>
      <c r="G902" s="349"/>
      <c r="H902" s="349"/>
      <c r="I902" s="349"/>
      <c r="J902" s="349"/>
      <c r="K902" s="349"/>
      <c r="L902" s="349"/>
      <c r="M902" s="349"/>
      <c r="N902" s="349"/>
      <c r="O902" s="349"/>
      <c r="P902" s="349"/>
      <c r="Q902" s="349"/>
      <c r="R902" s="349"/>
      <c r="S902" s="349"/>
      <c r="T902" s="349"/>
      <c r="U902" s="349"/>
      <c r="V902" s="349"/>
      <c r="W902" s="349"/>
      <c r="X902" s="349"/>
      <c r="Y902" s="349"/>
      <c r="Z902" s="349"/>
      <c r="AA902" s="349"/>
    </row>
    <row r="903" spans="1:27" ht="18.75">
      <c r="A903" s="349"/>
      <c r="B903" s="349"/>
      <c r="C903" s="349"/>
      <c r="D903" s="428"/>
      <c r="E903" s="428"/>
      <c r="F903" s="349"/>
      <c r="G903" s="349"/>
      <c r="H903" s="349"/>
      <c r="I903" s="349"/>
      <c r="J903" s="349"/>
      <c r="K903" s="349"/>
      <c r="L903" s="349"/>
      <c r="M903" s="349"/>
      <c r="N903" s="349"/>
      <c r="O903" s="349"/>
      <c r="P903" s="349"/>
      <c r="Q903" s="349"/>
      <c r="R903" s="349"/>
      <c r="S903" s="349"/>
      <c r="T903" s="349"/>
      <c r="U903" s="349"/>
      <c r="V903" s="349"/>
      <c r="W903" s="349"/>
      <c r="X903" s="349"/>
      <c r="Y903" s="349"/>
      <c r="Z903" s="349"/>
      <c r="AA903" s="349"/>
    </row>
    <row r="904" spans="1:27" ht="18.75">
      <c r="A904" s="349"/>
      <c r="B904" s="349"/>
      <c r="C904" s="349"/>
      <c r="D904" s="428"/>
      <c r="E904" s="428"/>
      <c r="F904" s="349"/>
      <c r="G904" s="349"/>
      <c r="H904" s="349"/>
      <c r="I904" s="349"/>
      <c r="J904" s="349"/>
      <c r="K904" s="349"/>
      <c r="L904" s="349"/>
      <c r="M904" s="349"/>
      <c r="N904" s="349"/>
      <c r="O904" s="349"/>
      <c r="P904" s="349"/>
      <c r="Q904" s="349"/>
      <c r="R904" s="349"/>
      <c r="S904" s="349"/>
      <c r="T904" s="349"/>
      <c r="U904" s="349"/>
      <c r="V904" s="349"/>
      <c r="W904" s="349"/>
      <c r="X904" s="349"/>
      <c r="Y904" s="349"/>
      <c r="Z904" s="349"/>
      <c r="AA904" s="349"/>
    </row>
    <row r="905" spans="1:27" ht="18.75">
      <c r="A905" s="349"/>
      <c r="B905" s="349"/>
      <c r="C905" s="349"/>
      <c r="D905" s="428"/>
      <c r="E905" s="428"/>
      <c r="F905" s="349"/>
      <c r="G905" s="349"/>
      <c r="H905" s="349"/>
      <c r="I905" s="349"/>
      <c r="J905" s="349"/>
      <c r="K905" s="349"/>
      <c r="L905" s="349"/>
      <c r="M905" s="349"/>
      <c r="N905" s="349"/>
      <c r="O905" s="349"/>
      <c r="P905" s="349"/>
      <c r="Q905" s="349"/>
      <c r="R905" s="349"/>
      <c r="S905" s="349"/>
      <c r="T905" s="349"/>
      <c r="U905" s="349"/>
      <c r="V905" s="349"/>
      <c r="W905" s="349"/>
      <c r="X905" s="349"/>
      <c r="Y905" s="349"/>
      <c r="Z905" s="349"/>
      <c r="AA905" s="349"/>
    </row>
    <row r="906" spans="1:27" ht="18.75">
      <c r="A906" s="349"/>
      <c r="B906" s="349"/>
      <c r="C906" s="349"/>
      <c r="D906" s="428"/>
      <c r="E906" s="428"/>
      <c r="F906" s="349"/>
      <c r="G906" s="349"/>
      <c r="H906" s="349"/>
      <c r="I906" s="349"/>
      <c r="J906" s="349"/>
      <c r="K906" s="349"/>
      <c r="L906" s="349"/>
      <c r="M906" s="349"/>
      <c r="N906" s="349"/>
      <c r="O906" s="349"/>
      <c r="P906" s="349"/>
      <c r="Q906" s="349"/>
      <c r="R906" s="349"/>
      <c r="S906" s="349"/>
      <c r="T906" s="349"/>
      <c r="U906" s="349"/>
      <c r="V906" s="349"/>
      <c r="W906" s="349"/>
      <c r="X906" s="349"/>
      <c r="Y906" s="349"/>
      <c r="Z906" s="349"/>
      <c r="AA906" s="349"/>
    </row>
    <row r="907" spans="1:27" ht="18.75">
      <c r="A907" s="349"/>
      <c r="B907" s="349"/>
      <c r="C907" s="349"/>
      <c r="D907" s="428"/>
      <c r="E907" s="428"/>
      <c r="F907" s="349"/>
      <c r="G907" s="349"/>
      <c r="H907" s="349"/>
      <c r="I907" s="349"/>
      <c r="J907" s="349"/>
      <c r="K907" s="349"/>
      <c r="L907" s="349"/>
      <c r="M907" s="349"/>
      <c r="N907" s="349"/>
      <c r="O907" s="349"/>
      <c r="P907" s="349"/>
      <c r="Q907" s="349"/>
      <c r="R907" s="349"/>
      <c r="S907" s="349"/>
      <c r="T907" s="349"/>
      <c r="U907" s="349"/>
      <c r="V907" s="349"/>
      <c r="W907" s="349"/>
      <c r="X907" s="349"/>
      <c r="Y907" s="349"/>
      <c r="Z907" s="349"/>
      <c r="AA907" s="349"/>
    </row>
    <row r="908" spans="1:27" ht="18.75">
      <c r="A908" s="349"/>
      <c r="B908" s="349"/>
      <c r="C908" s="349"/>
      <c r="D908" s="428"/>
      <c r="E908" s="428"/>
      <c r="F908" s="349"/>
      <c r="G908" s="349"/>
      <c r="H908" s="349"/>
      <c r="I908" s="349"/>
      <c r="J908" s="349"/>
      <c r="K908" s="349"/>
      <c r="L908" s="349"/>
      <c r="M908" s="349"/>
      <c r="N908" s="349"/>
      <c r="O908" s="349"/>
      <c r="P908" s="349"/>
      <c r="Q908" s="349"/>
      <c r="R908" s="349"/>
      <c r="S908" s="349"/>
      <c r="T908" s="349"/>
      <c r="U908" s="349"/>
      <c r="V908" s="349"/>
      <c r="W908" s="349"/>
      <c r="X908" s="349"/>
      <c r="Y908" s="349"/>
      <c r="Z908" s="349"/>
      <c r="AA908" s="349"/>
    </row>
    <row r="909" spans="1:27" ht="18.75">
      <c r="A909" s="349"/>
      <c r="B909" s="349"/>
      <c r="C909" s="349"/>
      <c r="D909" s="428"/>
      <c r="E909" s="428"/>
      <c r="F909" s="349"/>
      <c r="G909" s="349"/>
      <c r="H909" s="349"/>
      <c r="I909" s="349"/>
      <c r="J909" s="349"/>
      <c r="K909" s="349"/>
      <c r="L909" s="349"/>
      <c r="M909" s="349"/>
      <c r="N909" s="349"/>
      <c r="O909" s="349"/>
      <c r="P909" s="349"/>
      <c r="Q909" s="349"/>
      <c r="R909" s="349"/>
      <c r="S909" s="349"/>
      <c r="T909" s="349"/>
      <c r="U909" s="349"/>
      <c r="V909" s="349"/>
      <c r="W909" s="349"/>
      <c r="X909" s="349"/>
      <c r="Y909" s="349"/>
      <c r="Z909" s="349"/>
      <c r="AA909" s="349"/>
    </row>
    <row r="910" spans="1:27" ht="18.75">
      <c r="A910" s="349"/>
      <c r="B910" s="349"/>
      <c r="C910" s="349"/>
      <c r="D910" s="428"/>
      <c r="E910" s="428"/>
      <c r="F910" s="349"/>
      <c r="G910" s="349"/>
      <c r="H910" s="349"/>
      <c r="I910" s="349"/>
      <c r="J910" s="349"/>
      <c r="K910" s="349"/>
      <c r="L910" s="349"/>
      <c r="M910" s="349"/>
      <c r="N910" s="349"/>
      <c r="O910" s="349"/>
      <c r="P910" s="349"/>
      <c r="Q910" s="349"/>
      <c r="R910" s="349"/>
      <c r="S910" s="349"/>
      <c r="T910" s="349"/>
      <c r="U910" s="349"/>
      <c r="V910" s="349"/>
      <c r="W910" s="349"/>
      <c r="X910" s="349"/>
      <c r="Y910" s="349"/>
      <c r="Z910" s="349"/>
      <c r="AA910" s="349"/>
    </row>
    <row r="911" spans="1:27" ht="18.75">
      <c r="A911" s="349"/>
      <c r="B911" s="349"/>
      <c r="C911" s="349"/>
      <c r="D911" s="428"/>
      <c r="E911" s="428"/>
      <c r="F911" s="349"/>
      <c r="G911" s="349"/>
      <c r="H911" s="349"/>
      <c r="I911" s="349"/>
      <c r="J911" s="349"/>
      <c r="K911" s="349"/>
      <c r="L911" s="349"/>
      <c r="M911" s="349"/>
      <c r="N911" s="349"/>
      <c r="O911" s="349"/>
      <c r="P911" s="349"/>
      <c r="Q911" s="349"/>
      <c r="R911" s="349"/>
      <c r="S911" s="349"/>
      <c r="T911" s="349"/>
      <c r="U911" s="349"/>
      <c r="V911" s="349"/>
      <c r="W911" s="349"/>
      <c r="X911" s="349"/>
      <c r="Y911" s="349"/>
      <c r="Z911" s="349"/>
      <c r="AA911" s="349"/>
    </row>
    <row r="912" spans="1:27" ht="18.75">
      <c r="A912" s="349"/>
      <c r="B912" s="349"/>
      <c r="C912" s="349"/>
      <c r="D912" s="428"/>
      <c r="E912" s="428"/>
      <c r="F912" s="349"/>
      <c r="G912" s="349"/>
      <c r="H912" s="349"/>
      <c r="I912" s="349"/>
      <c r="J912" s="349"/>
      <c r="K912" s="349"/>
      <c r="L912" s="349"/>
      <c r="M912" s="349"/>
      <c r="N912" s="349"/>
      <c r="O912" s="349"/>
      <c r="P912" s="349"/>
      <c r="Q912" s="349"/>
      <c r="R912" s="349"/>
      <c r="S912" s="349"/>
      <c r="T912" s="349"/>
      <c r="U912" s="349"/>
      <c r="V912" s="349"/>
      <c r="W912" s="349"/>
      <c r="X912" s="349"/>
      <c r="Y912" s="349"/>
      <c r="Z912" s="349"/>
      <c r="AA912" s="349"/>
    </row>
    <row r="913" spans="1:27" ht="18.75">
      <c r="A913" s="349"/>
      <c r="B913" s="349"/>
      <c r="C913" s="349"/>
      <c r="D913" s="428"/>
      <c r="E913" s="428"/>
      <c r="F913" s="349"/>
      <c r="G913" s="349"/>
      <c r="H913" s="349"/>
      <c r="I913" s="349"/>
      <c r="J913" s="349"/>
      <c r="K913" s="349"/>
      <c r="L913" s="349"/>
      <c r="M913" s="349"/>
      <c r="N913" s="349"/>
      <c r="O913" s="349"/>
      <c r="P913" s="349"/>
      <c r="Q913" s="349"/>
      <c r="R913" s="349"/>
      <c r="S913" s="349"/>
      <c r="T913" s="349"/>
      <c r="U913" s="349"/>
      <c r="V913" s="349"/>
      <c r="W913" s="349"/>
      <c r="X913" s="349"/>
      <c r="Y913" s="349"/>
      <c r="Z913" s="349"/>
      <c r="AA913" s="349"/>
    </row>
    <row r="914" spans="1:27" ht="18.75">
      <c r="A914" s="349"/>
      <c r="B914" s="349"/>
      <c r="C914" s="349"/>
      <c r="D914" s="428"/>
      <c r="E914" s="428"/>
      <c r="F914" s="349"/>
      <c r="G914" s="349"/>
      <c r="H914" s="349"/>
      <c r="I914" s="349"/>
      <c r="J914" s="349"/>
      <c r="K914" s="349"/>
      <c r="L914" s="349"/>
      <c r="M914" s="349"/>
      <c r="N914" s="349"/>
      <c r="O914" s="349"/>
      <c r="P914" s="349"/>
      <c r="Q914" s="349"/>
      <c r="R914" s="349"/>
      <c r="S914" s="349"/>
      <c r="T914" s="349"/>
      <c r="U914" s="349"/>
      <c r="V914" s="349"/>
      <c r="W914" s="349"/>
      <c r="X914" s="349"/>
      <c r="Y914" s="349"/>
      <c r="Z914" s="349"/>
      <c r="AA914" s="349"/>
    </row>
    <row r="915" spans="1:27" ht="18.75">
      <c r="A915" s="349"/>
      <c r="B915" s="349"/>
      <c r="C915" s="349"/>
      <c r="D915" s="428"/>
      <c r="E915" s="428"/>
      <c r="F915" s="349"/>
      <c r="G915" s="349"/>
      <c r="H915" s="349"/>
      <c r="I915" s="349"/>
      <c r="J915" s="349"/>
      <c r="K915" s="349"/>
      <c r="L915" s="349"/>
      <c r="M915" s="349"/>
      <c r="N915" s="349"/>
      <c r="O915" s="349"/>
      <c r="P915" s="349"/>
      <c r="Q915" s="349"/>
      <c r="R915" s="349"/>
      <c r="S915" s="349"/>
      <c r="T915" s="349"/>
      <c r="U915" s="349"/>
      <c r="V915" s="349"/>
      <c r="W915" s="349"/>
      <c r="X915" s="349"/>
      <c r="Y915" s="349"/>
      <c r="Z915" s="349"/>
      <c r="AA915" s="349"/>
    </row>
    <row r="916" spans="1:27" ht="18.75">
      <c r="A916" s="349"/>
      <c r="B916" s="349"/>
      <c r="C916" s="349"/>
      <c r="D916" s="428"/>
      <c r="E916" s="428"/>
      <c r="F916" s="349"/>
      <c r="G916" s="349"/>
      <c r="H916" s="349"/>
      <c r="I916" s="349"/>
      <c r="J916" s="349"/>
      <c r="K916" s="349"/>
      <c r="L916" s="349"/>
      <c r="M916" s="349"/>
      <c r="N916" s="349"/>
      <c r="O916" s="349"/>
      <c r="P916" s="349"/>
      <c r="Q916" s="349"/>
      <c r="R916" s="349"/>
      <c r="S916" s="349"/>
      <c r="T916" s="349"/>
      <c r="U916" s="349"/>
      <c r="V916" s="349"/>
      <c r="W916" s="349"/>
      <c r="X916" s="349"/>
      <c r="Y916" s="349"/>
      <c r="Z916" s="349"/>
      <c r="AA916" s="349"/>
    </row>
    <row r="917" spans="1:27" ht="18.75">
      <c r="A917" s="349"/>
      <c r="B917" s="349"/>
      <c r="C917" s="349"/>
      <c r="D917" s="428"/>
      <c r="E917" s="428"/>
      <c r="F917" s="349"/>
      <c r="G917" s="349"/>
      <c r="H917" s="349"/>
      <c r="I917" s="349"/>
      <c r="J917" s="349"/>
      <c r="K917" s="349"/>
      <c r="L917" s="349"/>
      <c r="M917" s="349"/>
      <c r="N917" s="349"/>
      <c r="O917" s="349"/>
      <c r="P917" s="349"/>
      <c r="Q917" s="349"/>
      <c r="R917" s="349"/>
      <c r="S917" s="349"/>
      <c r="T917" s="349"/>
      <c r="U917" s="349"/>
      <c r="V917" s="349"/>
      <c r="W917" s="349"/>
      <c r="X917" s="349"/>
      <c r="Y917" s="349"/>
      <c r="Z917" s="349"/>
      <c r="AA917" s="349"/>
    </row>
    <row r="918" spans="1:27" ht="18.75">
      <c r="A918" s="349"/>
      <c r="B918" s="349"/>
      <c r="C918" s="349"/>
      <c r="D918" s="428"/>
      <c r="E918" s="428"/>
      <c r="F918" s="349"/>
      <c r="G918" s="349"/>
      <c r="H918" s="349"/>
      <c r="I918" s="349"/>
      <c r="J918" s="349"/>
      <c r="K918" s="349"/>
      <c r="L918" s="349"/>
      <c r="M918" s="349"/>
      <c r="N918" s="349"/>
      <c r="O918" s="349"/>
      <c r="P918" s="349"/>
      <c r="Q918" s="349"/>
      <c r="R918" s="349"/>
      <c r="S918" s="349"/>
      <c r="T918" s="349"/>
      <c r="U918" s="349"/>
      <c r="V918" s="349"/>
      <c r="W918" s="349"/>
      <c r="X918" s="349"/>
      <c r="Y918" s="349"/>
      <c r="Z918" s="349"/>
      <c r="AA918" s="349"/>
    </row>
    <row r="919" spans="1:27" ht="18.75">
      <c r="A919" s="349"/>
      <c r="B919" s="349"/>
      <c r="C919" s="349"/>
      <c r="D919" s="428"/>
      <c r="E919" s="428"/>
      <c r="F919" s="349"/>
      <c r="G919" s="349"/>
      <c r="H919" s="349"/>
      <c r="I919" s="349"/>
      <c r="J919" s="349"/>
      <c r="K919" s="349"/>
      <c r="L919" s="349"/>
      <c r="M919" s="349"/>
      <c r="N919" s="349"/>
      <c r="O919" s="349"/>
      <c r="P919" s="349"/>
      <c r="Q919" s="349"/>
      <c r="R919" s="349"/>
      <c r="S919" s="349"/>
      <c r="T919" s="349"/>
      <c r="U919" s="349"/>
      <c r="V919" s="349"/>
      <c r="W919" s="349"/>
      <c r="X919" s="349"/>
      <c r="Y919" s="349"/>
      <c r="Z919" s="349"/>
      <c r="AA919" s="349"/>
    </row>
    <row r="920" spans="1:27" ht="18.75">
      <c r="A920" s="349"/>
      <c r="B920" s="349"/>
      <c r="C920" s="349"/>
      <c r="D920" s="428"/>
      <c r="E920" s="428"/>
      <c r="F920" s="349"/>
      <c r="G920" s="349"/>
      <c r="H920" s="349"/>
      <c r="I920" s="349"/>
      <c r="J920" s="349"/>
      <c r="K920" s="349"/>
      <c r="L920" s="349"/>
      <c r="M920" s="349"/>
      <c r="N920" s="349"/>
      <c r="O920" s="349"/>
      <c r="P920" s="349"/>
      <c r="Q920" s="349"/>
      <c r="R920" s="349"/>
      <c r="S920" s="349"/>
      <c r="T920" s="349"/>
      <c r="U920" s="349"/>
      <c r="V920" s="349"/>
      <c r="W920" s="349"/>
      <c r="X920" s="349"/>
      <c r="Y920" s="349"/>
      <c r="Z920" s="349"/>
      <c r="AA920" s="349"/>
    </row>
    <row r="921" spans="1:27" ht="18.75">
      <c r="A921" s="349"/>
      <c r="B921" s="349"/>
      <c r="C921" s="349"/>
      <c r="D921" s="428"/>
      <c r="E921" s="428"/>
      <c r="F921" s="349"/>
      <c r="G921" s="349"/>
      <c r="H921" s="349"/>
      <c r="I921" s="349"/>
      <c r="J921" s="349"/>
      <c r="K921" s="349"/>
      <c r="L921" s="349"/>
      <c r="M921" s="349"/>
      <c r="N921" s="349"/>
      <c r="O921" s="349"/>
      <c r="P921" s="349"/>
      <c r="Q921" s="349"/>
      <c r="R921" s="349"/>
      <c r="S921" s="349"/>
      <c r="T921" s="349"/>
      <c r="U921" s="349"/>
      <c r="V921" s="349"/>
      <c r="W921" s="349"/>
      <c r="X921" s="349"/>
      <c r="Y921" s="349"/>
      <c r="Z921" s="349"/>
      <c r="AA921" s="349"/>
    </row>
    <row r="922" spans="1:27" ht="18.75">
      <c r="A922" s="349"/>
      <c r="B922" s="349"/>
      <c r="C922" s="349"/>
      <c r="D922" s="428"/>
      <c r="E922" s="428"/>
      <c r="F922" s="349"/>
      <c r="G922" s="349"/>
      <c r="H922" s="349"/>
      <c r="I922" s="349"/>
      <c r="J922" s="349"/>
      <c r="K922" s="349"/>
      <c r="L922" s="349"/>
      <c r="M922" s="349"/>
      <c r="N922" s="349"/>
      <c r="O922" s="349"/>
      <c r="P922" s="349"/>
      <c r="Q922" s="349"/>
      <c r="R922" s="349"/>
      <c r="S922" s="349"/>
      <c r="T922" s="349"/>
      <c r="U922" s="349"/>
      <c r="V922" s="349"/>
      <c r="W922" s="349"/>
      <c r="X922" s="349"/>
      <c r="Y922" s="349"/>
      <c r="Z922" s="349"/>
      <c r="AA922" s="349"/>
    </row>
    <row r="923" spans="1:27" ht="18.75">
      <c r="A923" s="349"/>
      <c r="B923" s="349"/>
      <c r="C923" s="349"/>
      <c r="D923" s="428"/>
      <c r="E923" s="428"/>
      <c r="F923" s="349"/>
      <c r="G923" s="349"/>
      <c r="H923" s="349"/>
      <c r="I923" s="349"/>
      <c r="J923" s="349"/>
      <c r="K923" s="349"/>
      <c r="L923" s="349"/>
      <c r="M923" s="349"/>
      <c r="N923" s="349"/>
      <c r="O923" s="349"/>
      <c r="P923" s="349"/>
      <c r="Q923" s="349"/>
      <c r="R923" s="349"/>
      <c r="S923" s="349"/>
      <c r="T923" s="349"/>
      <c r="U923" s="349"/>
      <c r="V923" s="349"/>
      <c r="W923" s="349"/>
      <c r="X923" s="349"/>
      <c r="Y923" s="349"/>
      <c r="Z923" s="349"/>
      <c r="AA923" s="349"/>
    </row>
    <row r="924" spans="1:27" ht="18.75">
      <c r="A924" s="349"/>
      <c r="B924" s="349"/>
      <c r="C924" s="349"/>
      <c r="D924" s="428"/>
      <c r="E924" s="428"/>
      <c r="F924" s="349"/>
      <c r="G924" s="349"/>
      <c r="H924" s="349"/>
      <c r="I924" s="349"/>
      <c r="J924" s="349"/>
      <c r="K924" s="349"/>
      <c r="L924" s="349"/>
      <c r="M924" s="349"/>
      <c r="N924" s="349"/>
      <c r="O924" s="349"/>
      <c r="P924" s="349"/>
      <c r="Q924" s="349"/>
      <c r="R924" s="349"/>
      <c r="S924" s="349"/>
      <c r="T924" s="349"/>
      <c r="U924" s="349"/>
      <c r="V924" s="349"/>
      <c r="W924" s="349"/>
      <c r="X924" s="349"/>
      <c r="Y924" s="349"/>
      <c r="Z924" s="349"/>
      <c r="AA924" s="349"/>
    </row>
    <row r="925" spans="1:27" ht="18.75">
      <c r="A925" s="349"/>
      <c r="B925" s="349"/>
      <c r="C925" s="349"/>
      <c r="D925" s="428"/>
      <c r="E925" s="428"/>
      <c r="F925" s="349"/>
      <c r="G925" s="349"/>
      <c r="H925" s="349"/>
      <c r="I925" s="349"/>
      <c r="J925" s="349"/>
      <c r="K925" s="349"/>
      <c r="L925" s="349"/>
      <c r="M925" s="349"/>
      <c r="N925" s="349"/>
      <c r="O925" s="349"/>
      <c r="P925" s="349"/>
      <c r="Q925" s="349"/>
      <c r="R925" s="349"/>
      <c r="S925" s="349"/>
      <c r="T925" s="349"/>
      <c r="U925" s="349"/>
      <c r="V925" s="349"/>
      <c r="W925" s="349"/>
      <c r="X925" s="349"/>
      <c r="Y925" s="349"/>
      <c r="Z925" s="349"/>
      <c r="AA925" s="349"/>
    </row>
    <row r="926" spans="1:27" ht="18.75">
      <c r="A926" s="349"/>
      <c r="B926" s="349"/>
      <c r="C926" s="349"/>
      <c r="D926" s="428"/>
      <c r="E926" s="428"/>
      <c r="F926" s="349"/>
      <c r="G926" s="349"/>
      <c r="H926" s="349"/>
      <c r="I926" s="349"/>
      <c r="J926" s="349"/>
      <c r="K926" s="349"/>
      <c r="L926" s="349"/>
      <c r="M926" s="349"/>
      <c r="N926" s="349"/>
      <c r="O926" s="349"/>
      <c r="P926" s="349"/>
      <c r="Q926" s="349"/>
      <c r="R926" s="349"/>
      <c r="S926" s="349"/>
      <c r="T926" s="349"/>
      <c r="U926" s="349"/>
      <c r="V926" s="349"/>
      <c r="W926" s="349"/>
      <c r="X926" s="349"/>
      <c r="Y926" s="349"/>
      <c r="Z926" s="349"/>
      <c r="AA926" s="349"/>
    </row>
    <row r="927" spans="1:27" ht="18.75">
      <c r="A927" s="349"/>
      <c r="B927" s="349"/>
      <c r="C927" s="349"/>
      <c r="D927" s="428"/>
      <c r="E927" s="428"/>
      <c r="F927" s="349"/>
      <c r="G927" s="349"/>
      <c r="H927" s="349"/>
      <c r="I927" s="349"/>
      <c r="J927" s="349"/>
      <c r="K927" s="349"/>
      <c r="L927" s="349"/>
      <c r="M927" s="349"/>
      <c r="N927" s="349"/>
      <c r="O927" s="349"/>
      <c r="P927" s="349"/>
      <c r="Q927" s="349"/>
      <c r="R927" s="349"/>
      <c r="S927" s="349"/>
      <c r="T927" s="349"/>
      <c r="U927" s="349"/>
      <c r="V927" s="349"/>
      <c r="W927" s="349"/>
      <c r="X927" s="349"/>
      <c r="Y927" s="349"/>
      <c r="Z927" s="349"/>
      <c r="AA927" s="349"/>
    </row>
    <row r="928" spans="1:27" ht="18.75">
      <c r="A928" s="349"/>
      <c r="B928" s="349"/>
      <c r="C928" s="349"/>
      <c r="D928" s="428"/>
      <c r="E928" s="428"/>
      <c r="F928" s="349"/>
      <c r="G928" s="349"/>
      <c r="H928" s="349"/>
      <c r="I928" s="349"/>
      <c r="J928" s="349"/>
      <c r="K928" s="349"/>
      <c r="L928" s="349"/>
      <c r="M928" s="349"/>
      <c r="N928" s="349"/>
      <c r="O928" s="349"/>
      <c r="P928" s="349"/>
      <c r="Q928" s="349"/>
      <c r="R928" s="349"/>
      <c r="S928" s="349"/>
      <c r="T928" s="349"/>
      <c r="U928" s="349"/>
      <c r="V928" s="349"/>
      <c r="W928" s="349"/>
      <c r="X928" s="349"/>
      <c r="Y928" s="349"/>
      <c r="Z928" s="349"/>
      <c r="AA928" s="349"/>
    </row>
    <row r="929" spans="1:27" ht="18.75">
      <c r="A929" s="349"/>
      <c r="B929" s="349"/>
      <c r="C929" s="349"/>
      <c r="D929" s="428"/>
      <c r="E929" s="428"/>
      <c r="F929" s="349"/>
      <c r="G929" s="349"/>
      <c r="H929" s="349"/>
      <c r="I929" s="349"/>
      <c r="J929" s="349"/>
      <c r="K929" s="349"/>
      <c r="L929" s="349"/>
      <c r="M929" s="349"/>
      <c r="N929" s="349"/>
      <c r="O929" s="349"/>
      <c r="P929" s="349"/>
      <c r="Q929" s="349"/>
      <c r="R929" s="349"/>
      <c r="S929" s="349"/>
      <c r="T929" s="349"/>
      <c r="U929" s="349"/>
      <c r="V929" s="349"/>
      <c r="W929" s="349"/>
      <c r="X929" s="349"/>
      <c r="Y929" s="349"/>
      <c r="Z929" s="349"/>
      <c r="AA929" s="349"/>
    </row>
    <row r="930" spans="1:27" ht="18.75">
      <c r="A930" s="349"/>
      <c r="B930" s="349"/>
      <c r="C930" s="349"/>
      <c r="D930" s="428"/>
      <c r="E930" s="428"/>
      <c r="F930" s="349"/>
      <c r="G930" s="349"/>
      <c r="H930" s="349"/>
      <c r="I930" s="349"/>
      <c r="J930" s="349"/>
      <c r="K930" s="349"/>
      <c r="L930" s="349"/>
      <c r="M930" s="349"/>
      <c r="N930" s="349"/>
      <c r="O930" s="349"/>
      <c r="P930" s="349"/>
      <c r="Q930" s="349"/>
      <c r="R930" s="349"/>
      <c r="S930" s="349"/>
      <c r="T930" s="349"/>
      <c r="U930" s="349"/>
      <c r="V930" s="349"/>
      <c r="W930" s="349"/>
      <c r="X930" s="349"/>
      <c r="Y930" s="349"/>
      <c r="Z930" s="349"/>
      <c r="AA930" s="349"/>
    </row>
    <row r="931" spans="1:27" ht="18.75">
      <c r="A931" s="349"/>
      <c r="B931" s="349"/>
      <c r="C931" s="349"/>
      <c r="D931" s="428"/>
      <c r="E931" s="428"/>
      <c r="F931" s="349"/>
      <c r="G931" s="349"/>
      <c r="H931" s="349"/>
      <c r="I931" s="349"/>
      <c r="J931" s="349"/>
      <c r="K931" s="349"/>
      <c r="L931" s="349"/>
      <c r="M931" s="349"/>
      <c r="N931" s="349"/>
      <c r="O931" s="349"/>
      <c r="P931" s="349"/>
      <c r="Q931" s="349"/>
      <c r="R931" s="349"/>
      <c r="S931" s="349"/>
      <c r="T931" s="349"/>
      <c r="U931" s="349"/>
      <c r="V931" s="349"/>
      <c r="W931" s="349"/>
      <c r="X931" s="349"/>
      <c r="Y931" s="349"/>
      <c r="Z931" s="349"/>
      <c r="AA931" s="349"/>
    </row>
    <row r="932" spans="1:27" ht="18.75">
      <c r="A932" s="349"/>
      <c r="B932" s="349"/>
      <c r="C932" s="349"/>
      <c r="D932" s="428"/>
      <c r="E932" s="428"/>
      <c r="F932" s="349"/>
      <c r="G932" s="349"/>
      <c r="H932" s="349"/>
      <c r="I932" s="349"/>
      <c r="J932" s="349"/>
      <c r="K932" s="349"/>
      <c r="L932" s="349"/>
      <c r="M932" s="349"/>
      <c r="N932" s="349"/>
      <c r="O932" s="349"/>
      <c r="P932" s="349"/>
      <c r="Q932" s="349"/>
      <c r="R932" s="349"/>
      <c r="S932" s="349"/>
      <c r="T932" s="349"/>
      <c r="U932" s="349"/>
      <c r="V932" s="349"/>
      <c r="W932" s="349"/>
      <c r="X932" s="349"/>
      <c r="Y932" s="349"/>
      <c r="Z932" s="349"/>
      <c r="AA932" s="349"/>
    </row>
    <row r="933" spans="1:27" ht="18.75">
      <c r="A933" s="349"/>
      <c r="B933" s="349"/>
      <c r="C933" s="349"/>
      <c r="D933" s="428"/>
      <c r="E933" s="428"/>
      <c r="F933" s="349"/>
      <c r="G933" s="349"/>
      <c r="H933" s="349"/>
      <c r="I933" s="349"/>
      <c r="J933" s="349"/>
      <c r="K933" s="349"/>
      <c r="L933" s="349"/>
      <c r="M933" s="349"/>
      <c r="N933" s="349"/>
      <c r="O933" s="349"/>
      <c r="P933" s="349"/>
      <c r="Q933" s="349"/>
      <c r="R933" s="349"/>
      <c r="S933" s="349"/>
      <c r="T933" s="349"/>
      <c r="U933" s="349"/>
      <c r="V933" s="349"/>
      <c r="W933" s="349"/>
      <c r="X933" s="349"/>
      <c r="Y933" s="349"/>
      <c r="Z933" s="349"/>
      <c r="AA933" s="349"/>
    </row>
    <row r="934" spans="1:27" ht="18.75">
      <c r="A934" s="349"/>
      <c r="B934" s="349"/>
      <c r="C934" s="349"/>
      <c r="D934" s="428"/>
      <c r="E934" s="428"/>
      <c r="F934" s="349"/>
      <c r="G934" s="349"/>
      <c r="H934" s="349"/>
      <c r="I934" s="349"/>
      <c r="J934" s="349"/>
      <c r="K934" s="349"/>
      <c r="L934" s="349"/>
      <c r="M934" s="349"/>
      <c r="N934" s="349"/>
      <c r="O934" s="349"/>
      <c r="P934" s="349"/>
      <c r="Q934" s="349"/>
      <c r="R934" s="349"/>
      <c r="S934" s="349"/>
      <c r="T934" s="349"/>
      <c r="U934" s="349"/>
      <c r="V934" s="349"/>
      <c r="W934" s="349"/>
      <c r="X934" s="349"/>
      <c r="Y934" s="349"/>
      <c r="Z934" s="349"/>
      <c r="AA934" s="349"/>
    </row>
    <row r="935" spans="1:27" ht="18.75">
      <c r="A935" s="349"/>
      <c r="B935" s="349"/>
      <c r="C935" s="349"/>
      <c r="D935" s="428"/>
      <c r="E935" s="428"/>
      <c r="F935" s="349"/>
      <c r="G935" s="349"/>
      <c r="H935" s="349"/>
      <c r="I935" s="349"/>
      <c r="J935" s="349"/>
      <c r="K935" s="349"/>
      <c r="L935" s="349"/>
      <c r="M935" s="349"/>
      <c r="N935" s="349"/>
      <c r="O935" s="349"/>
      <c r="P935" s="349"/>
      <c r="Q935" s="349"/>
      <c r="R935" s="349"/>
      <c r="S935" s="349"/>
      <c r="T935" s="349"/>
      <c r="U935" s="349"/>
      <c r="V935" s="349"/>
      <c r="W935" s="349"/>
      <c r="X935" s="349"/>
      <c r="Y935" s="349"/>
      <c r="Z935" s="349"/>
      <c r="AA935" s="349"/>
    </row>
    <row r="936" spans="1:27" ht="18.75">
      <c r="A936" s="349"/>
      <c r="B936" s="349"/>
      <c r="C936" s="349"/>
      <c r="D936" s="428"/>
      <c r="E936" s="428"/>
      <c r="F936" s="349"/>
      <c r="G936" s="349"/>
      <c r="H936" s="349"/>
      <c r="I936" s="349"/>
      <c r="J936" s="349"/>
      <c r="K936" s="349"/>
      <c r="L936" s="349"/>
      <c r="M936" s="349"/>
      <c r="N936" s="349"/>
      <c r="O936" s="349"/>
      <c r="P936" s="349"/>
      <c r="Q936" s="349"/>
      <c r="R936" s="349"/>
      <c r="S936" s="349"/>
      <c r="T936" s="349"/>
      <c r="U936" s="349"/>
      <c r="V936" s="349"/>
      <c r="W936" s="349"/>
      <c r="X936" s="349"/>
      <c r="Y936" s="349"/>
      <c r="Z936" s="349"/>
      <c r="AA936" s="349"/>
    </row>
    <row r="937" spans="1:27" ht="18.75">
      <c r="A937" s="349"/>
      <c r="B937" s="349"/>
      <c r="C937" s="349"/>
      <c r="D937" s="428"/>
      <c r="E937" s="428"/>
      <c r="F937" s="349"/>
      <c r="G937" s="349"/>
      <c r="H937" s="349"/>
      <c r="I937" s="349"/>
      <c r="J937" s="349"/>
      <c r="K937" s="349"/>
      <c r="L937" s="349"/>
      <c r="M937" s="349"/>
      <c r="N937" s="349"/>
      <c r="O937" s="349"/>
      <c r="P937" s="349"/>
      <c r="Q937" s="349"/>
      <c r="R937" s="349"/>
      <c r="S937" s="349"/>
      <c r="T937" s="349"/>
      <c r="U937" s="349"/>
      <c r="V937" s="349"/>
      <c r="W937" s="349"/>
      <c r="X937" s="349"/>
      <c r="Y937" s="349"/>
      <c r="Z937" s="349"/>
      <c r="AA937" s="349"/>
    </row>
    <row r="938" spans="1:27" ht="18.75">
      <c r="A938" s="349"/>
      <c r="B938" s="349"/>
      <c r="C938" s="349"/>
      <c r="D938" s="428"/>
      <c r="E938" s="428"/>
      <c r="F938" s="349"/>
      <c r="G938" s="349"/>
      <c r="H938" s="349"/>
      <c r="I938" s="349"/>
      <c r="J938" s="349"/>
      <c r="K938" s="349"/>
      <c r="L938" s="349"/>
      <c r="M938" s="349"/>
      <c r="N938" s="349"/>
      <c r="O938" s="349"/>
      <c r="P938" s="349"/>
      <c r="Q938" s="349"/>
      <c r="R938" s="349"/>
      <c r="S938" s="349"/>
      <c r="T938" s="349"/>
      <c r="U938" s="349"/>
      <c r="V938" s="349"/>
      <c r="W938" s="349"/>
      <c r="X938" s="349"/>
      <c r="Y938" s="349"/>
      <c r="Z938" s="349"/>
      <c r="AA938" s="349"/>
    </row>
  </sheetData>
  <mergeCells count="2">
    <mergeCell ref="B2:F2"/>
    <mergeCell ref="B3:F3"/>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971"/>
  <sheetViews>
    <sheetView zoomScale="130" zoomScaleNormal="130" workbookViewId="0">
      <selection sqref="A1:XFD1048576"/>
    </sheetView>
  </sheetViews>
  <sheetFormatPr defaultColWidth="12.625" defaultRowHeight="15" customHeight="1"/>
  <cols>
    <col min="1" max="1" width="3.375" customWidth="1"/>
    <col min="2" max="2" width="5.875" customWidth="1"/>
    <col min="3" max="3" width="43" customWidth="1"/>
    <col min="4" max="4" width="20.25" customWidth="1"/>
    <col min="5" max="5" width="8.25" customWidth="1"/>
    <col min="6" max="7" width="9.125" customWidth="1"/>
    <col min="8" max="25" width="8" customWidth="1"/>
    <col min="26" max="26" width="14.375" customWidth="1"/>
  </cols>
  <sheetData>
    <row r="1" spans="1:26" ht="15.75">
      <c r="A1" s="72"/>
      <c r="B1" s="72"/>
      <c r="C1" s="72"/>
      <c r="D1" s="72"/>
      <c r="E1" s="72"/>
      <c r="F1" s="72"/>
      <c r="G1" s="72"/>
      <c r="H1" s="72"/>
      <c r="I1" s="72"/>
      <c r="J1" s="72"/>
      <c r="K1" s="72"/>
      <c r="L1" s="72"/>
      <c r="M1" s="72"/>
      <c r="N1" s="72"/>
      <c r="O1" s="72"/>
      <c r="P1" s="72"/>
      <c r="Q1" s="72"/>
      <c r="R1" s="72"/>
      <c r="S1" s="72"/>
      <c r="T1" s="72"/>
      <c r="U1" s="72"/>
      <c r="V1" s="72"/>
      <c r="W1" s="72"/>
      <c r="X1" s="72"/>
      <c r="Y1" s="72"/>
      <c r="Z1" s="72"/>
    </row>
    <row r="2" spans="1:26" ht="18" customHeight="1">
      <c r="A2" s="72"/>
      <c r="B2" s="535" t="s">
        <v>1321</v>
      </c>
      <c r="C2" s="571"/>
      <c r="D2" s="571"/>
      <c r="E2" s="571"/>
      <c r="F2" s="72"/>
      <c r="G2" s="72"/>
      <c r="H2" s="72"/>
      <c r="I2" s="72"/>
      <c r="J2" s="72"/>
      <c r="K2" s="72"/>
      <c r="L2" s="72"/>
      <c r="M2" s="72"/>
      <c r="N2" s="72"/>
      <c r="O2" s="72"/>
      <c r="P2" s="72"/>
      <c r="Q2" s="72"/>
      <c r="R2" s="72"/>
      <c r="S2" s="72"/>
      <c r="T2" s="72"/>
      <c r="U2" s="72"/>
      <c r="V2" s="72"/>
      <c r="W2" s="72"/>
      <c r="X2" s="72"/>
      <c r="Y2" s="72"/>
      <c r="Z2" s="72"/>
    </row>
    <row r="3" spans="1:26" ht="16.5" customHeight="1">
      <c r="A3" s="72"/>
      <c r="B3" s="550" t="s">
        <v>1322</v>
      </c>
      <c r="C3" s="571"/>
      <c r="D3" s="571"/>
      <c r="E3" s="571"/>
      <c r="F3" s="72"/>
      <c r="G3" s="72"/>
      <c r="H3" s="72"/>
      <c r="I3" s="72"/>
      <c r="J3" s="72"/>
      <c r="K3" s="72"/>
      <c r="L3" s="72"/>
      <c r="M3" s="72"/>
      <c r="N3" s="72"/>
      <c r="O3" s="72"/>
      <c r="P3" s="72"/>
      <c r="Q3" s="72"/>
      <c r="R3" s="72"/>
      <c r="S3" s="72"/>
      <c r="T3" s="72"/>
      <c r="U3" s="72"/>
      <c r="V3" s="72"/>
      <c r="W3" s="72"/>
      <c r="X3" s="72"/>
      <c r="Y3" s="72"/>
      <c r="Z3" s="72"/>
    </row>
    <row r="4" spans="1:26" ht="15.75" customHeight="1">
      <c r="A4" s="92"/>
      <c r="B4" s="316" t="s">
        <v>6</v>
      </c>
      <c r="C4" s="316" t="s">
        <v>146</v>
      </c>
      <c r="D4" s="316" t="s">
        <v>147</v>
      </c>
      <c r="E4" s="316" t="s">
        <v>4</v>
      </c>
      <c r="F4" s="92"/>
      <c r="G4" s="92"/>
      <c r="H4" s="92"/>
      <c r="I4" s="92"/>
      <c r="J4" s="92"/>
      <c r="K4" s="92"/>
      <c r="L4" s="92"/>
      <c r="M4" s="92"/>
      <c r="N4" s="92"/>
      <c r="O4" s="92"/>
      <c r="P4" s="92"/>
      <c r="Q4" s="92"/>
      <c r="R4" s="92"/>
      <c r="S4" s="92"/>
      <c r="T4" s="92"/>
      <c r="U4" s="92"/>
      <c r="V4" s="92"/>
      <c r="W4" s="92"/>
      <c r="X4" s="92"/>
      <c r="Y4" s="92"/>
      <c r="Z4" s="114"/>
    </row>
    <row r="5" spans="1:26" ht="15.75" customHeight="1">
      <c r="A5" s="90"/>
      <c r="B5" s="317" t="s">
        <v>1731</v>
      </c>
      <c r="C5" s="318" t="s">
        <v>1732</v>
      </c>
      <c r="D5" s="319"/>
      <c r="E5" s="319"/>
      <c r="F5" s="90"/>
      <c r="G5" s="90"/>
      <c r="H5" s="90"/>
      <c r="I5" s="90"/>
      <c r="J5" s="90"/>
      <c r="K5" s="90"/>
      <c r="L5" s="90"/>
      <c r="M5" s="90"/>
      <c r="N5" s="90"/>
      <c r="O5" s="90"/>
      <c r="P5" s="90"/>
      <c r="Q5" s="90"/>
      <c r="R5" s="90"/>
      <c r="S5" s="90"/>
      <c r="T5" s="90"/>
      <c r="U5" s="90"/>
      <c r="V5" s="90"/>
      <c r="W5" s="90"/>
      <c r="X5" s="90"/>
      <c r="Y5" s="90"/>
      <c r="Z5" s="114"/>
    </row>
    <row r="6" spans="1:26" ht="15.75" customHeight="1">
      <c r="A6" s="90"/>
      <c r="B6" s="317" t="s">
        <v>15</v>
      </c>
      <c r="C6" s="318" t="s">
        <v>1491</v>
      </c>
      <c r="D6" s="319"/>
      <c r="E6" s="319"/>
      <c r="F6" s="90"/>
      <c r="G6" s="90"/>
      <c r="H6" s="90"/>
      <c r="I6" s="90"/>
      <c r="J6" s="90"/>
      <c r="K6" s="90"/>
      <c r="L6" s="90"/>
      <c r="M6" s="90"/>
      <c r="N6" s="90"/>
      <c r="O6" s="90"/>
      <c r="P6" s="90"/>
      <c r="Q6" s="90"/>
      <c r="R6" s="90"/>
      <c r="S6" s="90"/>
      <c r="T6" s="90"/>
      <c r="U6" s="90"/>
      <c r="V6" s="90"/>
      <c r="W6" s="90"/>
      <c r="X6" s="90"/>
      <c r="Y6" s="90"/>
      <c r="Z6" s="114"/>
    </row>
    <row r="7" spans="1:26" ht="15.75" customHeight="1">
      <c r="A7" s="90"/>
      <c r="B7" s="317" t="s">
        <v>1733</v>
      </c>
      <c r="C7" s="318" t="s">
        <v>1734</v>
      </c>
      <c r="D7" s="319"/>
      <c r="E7" s="319"/>
      <c r="F7" s="90"/>
      <c r="G7" s="90"/>
      <c r="H7" s="90"/>
      <c r="I7" s="90"/>
      <c r="J7" s="90"/>
      <c r="K7" s="90"/>
      <c r="L7" s="90"/>
      <c r="M7" s="90"/>
      <c r="N7" s="90"/>
      <c r="O7" s="90"/>
      <c r="P7" s="90"/>
      <c r="Q7" s="90"/>
      <c r="R7" s="90"/>
      <c r="S7" s="90"/>
      <c r="T7" s="90"/>
      <c r="U7" s="90"/>
      <c r="V7" s="90"/>
      <c r="W7" s="90"/>
      <c r="X7" s="90"/>
      <c r="Y7" s="90"/>
      <c r="Z7" s="114"/>
    </row>
    <row r="8" spans="1:26" ht="15.75" customHeight="1">
      <c r="A8" s="90"/>
      <c r="B8" s="275">
        <v>1</v>
      </c>
      <c r="C8" s="320" t="s">
        <v>1735</v>
      </c>
      <c r="D8" s="319" t="s">
        <v>148</v>
      </c>
      <c r="E8" s="319"/>
      <c r="F8" s="90"/>
      <c r="G8" s="90"/>
      <c r="H8" s="90"/>
      <c r="I8" s="90"/>
      <c r="J8" s="90"/>
      <c r="K8" s="90"/>
      <c r="L8" s="90"/>
      <c r="M8" s="90"/>
      <c r="N8" s="90"/>
      <c r="O8" s="90"/>
      <c r="P8" s="90"/>
      <c r="Q8" s="90"/>
      <c r="R8" s="90"/>
      <c r="S8" s="90"/>
      <c r="T8" s="90"/>
      <c r="U8" s="90"/>
      <c r="V8" s="90"/>
      <c r="W8" s="90"/>
      <c r="X8" s="90"/>
      <c r="Y8" s="90"/>
      <c r="Z8" s="114"/>
    </row>
    <row r="9" spans="1:26" ht="15.75" customHeight="1">
      <c r="A9" s="90"/>
      <c r="B9" s="275">
        <v>2</v>
      </c>
      <c r="C9" s="320" t="s">
        <v>1737</v>
      </c>
      <c r="D9" s="319" t="s">
        <v>151</v>
      </c>
      <c r="E9" s="321"/>
      <c r="F9" s="90"/>
      <c r="G9" s="90"/>
      <c r="H9" s="90"/>
      <c r="I9" s="90"/>
      <c r="J9" s="90"/>
      <c r="K9" s="90"/>
      <c r="L9" s="90"/>
      <c r="M9" s="90"/>
      <c r="N9" s="90"/>
      <c r="O9" s="90"/>
      <c r="P9" s="90"/>
      <c r="Q9" s="90"/>
      <c r="R9" s="90"/>
      <c r="S9" s="90"/>
      <c r="T9" s="90"/>
      <c r="U9" s="90"/>
      <c r="V9" s="90"/>
      <c r="W9" s="90"/>
      <c r="X9" s="90"/>
      <c r="Y9" s="90"/>
      <c r="Z9" s="114"/>
    </row>
    <row r="10" spans="1:26" ht="15.75" customHeight="1">
      <c r="A10" s="90"/>
      <c r="B10" s="275">
        <v>3</v>
      </c>
      <c r="C10" s="320" t="s">
        <v>1738</v>
      </c>
      <c r="D10" s="319" t="s">
        <v>148</v>
      </c>
      <c r="E10" s="319"/>
      <c r="F10" s="90"/>
      <c r="G10" s="90"/>
      <c r="H10" s="90"/>
      <c r="I10" s="90"/>
      <c r="J10" s="90"/>
      <c r="K10" s="90"/>
      <c r="L10" s="90"/>
      <c r="M10" s="90"/>
      <c r="N10" s="90"/>
      <c r="O10" s="90"/>
      <c r="P10" s="90"/>
      <c r="Q10" s="90"/>
      <c r="R10" s="90"/>
      <c r="S10" s="90"/>
      <c r="T10" s="90"/>
      <c r="U10" s="90"/>
      <c r="V10" s="90"/>
      <c r="W10" s="90"/>
      <c r="X10" s="90"/>
      <c r="Y10" s="90"/>
      <c r="Z10" s="114"/>
    </row>
    <row r="11" spans="1:26" ht="15.75" customHeight="1">
      <c r="A11" s="90"/>
      <c r="B11" s="275">
        <v>4</v>
      </c>
      <c r="C11" s="320" t="s">
        <v>1739</v>
      </c>
      <c r="D11" s="319" t="s">
        <v>148</v>
      </c>
      <c r="E11" s="319"/>
      <c r="F11" s="90"/>
      <c r="G11" s="72"/>
      <c r="H11" s="90"/>
      <c r="I11" s="90"/>
      <c r="J11" s="90"/>
      <c r="K11" s="90"/>
      <c r="L11" s="90"/>
      <c r="M11" s="90"/>
      <c r="N11" s="90"/>
      <c r="O11" s="90"/>
      <c r="P11" s="90"/>
      <c r="Q11" s="90"/>
      <c r="R11" s="90"/>
      <c r="S11" s="90"/>
      <c r="T11" s="90"/>
      <c r="U11" s="90"/>
      <c r="V11" s="90"/>
      <c r="W11" s="90"/>
      <c r="X11" s="90"/>
      <c r="Y11" s="90"/>
      <c r="Z11" s="114"/>
    </row>
    <row r="12" spans="1:26" ht="15.75" customHeight="1">
      <c r="A12" s="90"/>
      <c r="B12" s="275">
        <v>5</v>
      </c>
      <c r="C12" s="320" t="s">
        <v>1740</v>
      </c>
      <c r="D12" s="319" t="s">
        <v>148</v>
      </c>
      <c r="E12" s="319"/>
      <c r="F12" s="90"/>
      <c r="G12" s="90"/>
      <c r="H12" s="90"/>
      <c r="I12" s="90"/>
      <c r="J12" s="90"/>
      <c r="K12" s="90"/>
      <c r="L12" s="90"/>
      <c r="M12" s="90"/>
      <c r="N12" s="90"/>
      <c r="O12" s="90"/>
      <c r="P12" s="90"/>
      <c r="Q12" s="90"/>
      <c r="R12" s="90"/>
      <c r="S12" s="90"/>
      <c r="T12" s="90"/>
      <c r="U12" s="90"/>
      <c r="V12" s="90"/>
      <c r="W12" s="90"/>
      <c r="X12" s="90"/>
      <c r="Y12" s="90"/>
      <c r="Z12" s="114"/>
    </row>
    <row r="13" spans="1:26" ht="15.75" customHeight="1">
      <c r="A13" s="90"/>
      <c r="B13" s="275">
        <v>6</v>
      </c>
      <c r="C13" s="320" t="s">
        <v>1741</v>
      </c>
      <c r="D13" s="319" t="s">
        <v>148</v>
      </c>
      <c r="E13" s="319"/>
      <c r="F13" s="90"/>
      <c r="G13" s="90"/>
      <c r="H13" s="90"/>
      <c r="I13" s="90"/>
      <c r="J13" s="90"/>
      <c r="K13" s="90"/>
      <c r="L13" s="90"/>
      <c r="M13" s="90"/>
      <c r="N13" s="90"/>
      <c r="O13" s="90"/>
      <c r="P13" s="90"/>
      <c r="Q13" s="90"/>
      <c r="R13" s="90"/>
      <c r="S13" s="90"/>
      <c r="T13" s="90"/>
      <c r="U13" s="90"/>
      <c r="V13" s="90"/>
      <c r="W13" s="90"/>
      <c r="X13" s="90"/>
      <c r="Y13" s="90"/>
      <c r="Z13" s="114"/>
    </row>
    <row r="14" spans="1:26" ht="15.75" customHeight="1">
      <c r="A14" s="90"/>
      <c r="B14" s="275">
        <v>7</v>
      </c>
      <c r="C14" s="320" t="s">
        <v>1742</v>
      </c>
      <c r="D14" s="319" t="s">
        <v>148</v>
      </c>
      <c r="E14" s="319"/>
      <c r="F14" s="90"/>
      <c r="G14" s="90"/>
      <c r="H14" s="90"/>
      <c r="I14" s="90"/>
      <c r="J14" s="90"/>
      <c r="K14" s="90"/>
      <c r="L14" s="90"/>
      <c r="M14" s="90"/>
      <c r="N14" s="90"/>
      <c r="O14" s="90"/>
      <c r="P14" s="90"/>
      <c r="Q14" s="90"/>
      <c r="R14" s="90"/>
      <c r="S14" s="90"/>
      <c r="T14" s="90"/>
      <c r="U14" s="90"/>
      <c r="V14" s="90"/>
      <c r="W14" s="90"/>
      <c r="X14" s="90"/>
      <c r="Y14" s="90"/>
      <c r="Z14" s="114"/>
    </row>
    <row r="15" spans="1:26" ht="15.75" customHeight="1">
      <c r="A15" s="90"/>
      <c r="B15" s="275">
        <v>8</v>
      </c>
      <c r="C15" s="320" t="s">
        <v>1743</v>
      </c>
      <c r="D15" s="319" t="s">
        <v>148</v>
      </c>
      <c r="E15" s="319"/>
      <c r="F15" s="90"/>
      <c r="G15" s="90"/>
      <c r="H15" s="90"/>
      <c r="I15" s="90"/>
      <c r="J15" s="90"/>
      <c r="K15" s="90"/>
      <c r="L15" s="90"/>
      <c r="M15" s="90"/>
      <c r="N15" s="90"/>
      <c r="O15" s="90"/>
      <c r="P15" s="90"/>
      <c r="Q15" s="90"/>
      <c r="R15" s="90"/>
      <c r="S15" s="90"/>
      <c r="T15" s="90"/>
      <c r="U15" s="90"/>
      <c r="V15" s="90"/>
      <c r="W15" s="90"/>
      <c r="X15" s="90"/>
      <c r="Y15" s="90"/>
      <c r="Z15" s="114"/>
    </row>
    <row r="16" spans="1:26" ht="20.25" customHeight="1">
      <c r="A16" s="90"/>
      <c r="B16" s="275">
        <v>9</v>
      </c>
      <c r="C16" s="320" t="s">
        <v>1744</v>
      </c>
      <c r="D16" s="319" t="s">
        <v>148</v>
      </c>
      <c r="E16" s="319"/>
      <c r="F16" s="90"/>
      <c r="G16" s="90"/>
      <c r="H16" s="90"/>
      <c r="I16" s="90"/>
      <c r="J16" s="90"/>
      <c r="K16" s="90"/>
      <c r="L16" s="90"/>
      <c r="M16" s="90"/>
      <c r="N16" s="90"/>
      <c r="O16" s="90"/>
      <c r="P16" s="90"/>
      <c r="Q16" s="90"/>
      <c r="R16" s="90"/>
      <c r="S16" s="90"/>
      <c r="T16" s="90"/>
      <c r="U16" s="90"/>
      <c r="V16" s="90"/>
      <c r="W16" s="90"/>
      <c r="X16" s="90"/>
      <c r="Y16" s="90"/>
      <c r="Z16" s="114"/>
    </row>
    <row r="17" spans="1:26" ht="15.75" customHeight="1">
      <c r="A17" s="90"/>
      <c r="B17" s="275">
        <v>10</v>
      </c>
      <c r="C17" s="320" t="s">
        <v>1745</v>
      </c>
      <c r="D17" s="319" t="s">
        <v>148</v>
      </c>
      <c r="E17" s="319"/>
      <c r="F17" s="90"/>
      <c r="G17" s="90"/>
      <c r="H17" s="90"/>
      <c r="I17" s="90"/>
      <c r="J17" s="90"/>
      <c r="K17" s="90"/>
      <c r="L17" s="90"/>
      <c r="M17" s="90"/>
      <c r="N17" s="90"/>
      <c r="O17" s="90"/>
      <c r="P17" s="90"/>
      <c r="Q17" s="90"/>
      <c r="R17" s="90"/>
      <c r="S17" s="90"/>
      <c r="T17" s="90"/>
      <c r="U17" s="90"/>
      <c r="V17" s="90"/>
      <c r="W17" s="90"/>
      <c r="X17" s="90"/>
      <c r="Y17" s="90"/>
      <c r="Z17" s="114"/>
    </row>
    <row r="18" spans="1:26" ht="15.75" customHeight="1">
      <c r="A18" s="90"/>
      <c r="B18" s="275">
        <v>11</v>
      </c>
      <c r="C18" s="320" t="s">
        <v>1746</v>
      </c>
      <c r="D18" s="319" t="s">
        <v>148</v>
      </c>
      <c r="E18" s="319"/>
      <c r="F18" s="90"/>
      <c r="G18" s="90"/>
      <c r="H18" s="90"/>
      <c r="I18" s="90"/>
      <c r="J18" s="90"/>
      <c r="K18" s="90"/>
      <c r="L18" s="90"/>
      <c r="M18" s="90"/>
      <c r="N18" s="90"/>
      <c r="O18" s="90"/>
      <c r="P18" s="90"/>
      <c r="Q18" s="90"/>
      <c r="R18" s="90"/>
      <c r="S18" s="90"/>
      <c r="T18" s="90"/>
      <c r="U18" s="90"/>
      <c r="V18" s="90"/>
      <c r="W18" s="90"/>
      <c r="X18" s="90"/>
      <c r="Y18" s="90"/>
      <c r="Z18" s="114"/>
    </row>
    <row r="19" spans="1:26" ht="15.75" customHeight="1">
      <c r="A19" s="90"/>
      <c r="B19" s="275">
        <v>12</v>
      </c>
      <c r="C19" s="320" t="s">
        <v>1747</v>
      </c>
      <c r="D19" s="319" t="s">
        <v>148</v>
      </c>
      <c r="E19" s="319"/>
      <c r="F19" s="90"/>
      <c r="G19" s="90"/>
      <c r="H19" s="90"/>
      <c r="I19" s="90"/>
      <c r="J19" s="90"/>
      <c r="K19" s="90"/>
      <c r="L19" s="90"/>
      <c r="M19" s="90"/>
      <c r="N19" s="90"/>
      <c r="O19" s="90"/>
      <c r="P19" s="90"/>
      <c r="Q19" s="90"/>
      <c r="R19" s="90"/>
      <c r="S19" s="90"/>
      <c r="T19" s="90"/>
      <c r="U19" s="90"/>
      <c r="V19" s="90"/>
      <c r="W19" s="90"/>
      <c r="X19" s="90"/>
      <c r="Y19" s="90"/>
      <c r="Z19" s="114"/>
    </row>
    <row r="20" spans="1:26" ht="15.75" customHeight="1">
      <c r="A20" s="90"/>
      <c r="B20" s="275">
        <v>13</v>
      </c>
      <c r="C20" s="320" t="s">
        <v>1748</v>
      </c>
      <c r="D20" s="319" t="s">
        <v>148</v>
      </c>
      <c r="E20" s="319"/>
      <c r="F20" s="90"/>
      <c r="G20" s="90"/>
      <c r="H20" s="90"/>
      <c r="I20" s="90"/>
      <c r="J20" s="90"/>
      <c r="K20" s="90"/>
      <c r="L20" s="90"/>
      <c r="M20" s="90"/>
      <c r="N20" s="90"/>
      <c r="O20" s="90"/>
      <c r="P20" s="90"/>
      <c r="Q20" s="90"/>
      <c r="R20" s="90"/>
      <c r="S20" s="90"/>
      <c r="T20" s="90"/>
      <c r="U20" s="90"/>
      <c r="V20" s="90"/>
      <c r="W20" s="90"/>
      <c r="X20" s="90"/>
      <c r="Y20" s="90"/>
      <c r="Z20" s="114"/>
    </row>
    <row r="21" spans="1:26" ht="15.75" customHeight="1">
      <c r="A21" s="90"/>
      <c r="B21" s="275">
        <v>14</v>
      </c>
      <c r="C21" s="320" t="s">
        <v>1749</v>
      </c>
      <c r="D21" s="319" t="s">
        <v>148</v>
      </c>
      <c r="E21" s="319"/>
      <c r="F21" s="90"/>
      <c r="G21" s="90"/>
      <c r="H21" s="90"/>
      <c r="I21" s="90"/>
      <c r="J21" s="90"/>
      <c r="K21" s="90"/>
      <c r="L21" s="90"/>
      <c r="M21" s="90"/>
      <c r="N21" s="90"/>
      <c r="O21" s="90"/>
      <c r="P21" s="90"/>
      <c r="Q21" s="90"/>
      <c r="R21" s="90"/>
      <c r="S21" s="90"/>
      <c r="T21" s="90"/>
      <c r="U21" s="90"/>
      <c r="V21" s="90"/>
      <c r="W21" s="90"/>
      <c r="X21" s="90"/>
      <c r="Y21" s="90"/>
      <c r="Z21" s="114"/>
    </row>
    <row r="22" spans="1:26" ht="15.75" customHeight="1">
      <c r="A22" s="90"/>
      <c r="B22" s="275">
        <v>15</v>
      </c>
      <c r="C22" s="320" t="s">
        <v>1750</v>
      </c>
      <c r="D22" s="319" t="s">
        <v>148</v>
      </c>
      <c r="E22" s="319"/>
      <c r="F22" s="90"/>
      <c r="G22" s="90"/>
      <c r="H22" s="90"/>
      <c r="I22" s="90"/>
      <c r="J22" s="90"/>
      <c r="K22" s="90"/>
      <c r="L22" s="90"/>
      <c r="M22" s="90"/>
      <c r="N22" s="90"/>
      <c r="O22" s="90"/>
      <c r="P22" s="90"/>
      <c r="Q22" s="90"/>
      <c r="R22" s="90"/>
      <c r="S22" s="90"/>
      <c r="T22" s="90"/>
      <c r="U22" s="90"/>
      <c r="V22" s="90"/>
      <c r="W22" s="90"/>
      <c r="X22" s="90"/>
      <c r="Y22" s="90"/>
      <c r="Z22" s="114"/>
    </row>
    <row r="23" spans="1:26" ht="15.75" customHeight="1">
      <c r="A23" s="90"/>
      <c r="B23" s="275">
        <v>16</v>
      </c>
      <c r="C23" s="320" t="s">
        <v>1751</v>
      </c>
      <c r="D23" s="319" t="s">
        <v>148</v>
      </c>
      <c r="E23" s="319"/>
      <c r="F23" s="90"/>
      <c r="G23" s="90"/>
      <c r="H23" s="90"/>
      <c r="I23" s="90"/>
      <c r="J23" s="90"/>
      <c r="K23" s="90"/>
      <c r="L23" s="90"/>
      <c r="M23" s="90"/>
      <c r="N23" s="90"/>
      <c r="O23" s="90"/>
      <c r="P23" s="90"/>
      <c r="Q23" s="90"/>
      <c r="R23" s="90"/>
      <c r="S23" s="90"/>
      <c r="T23" s="90"/>
      <c r="U23" s="90"/>
      <c r="V23" s="90"/>
      <c r="W23" s="90"/>
      <c r="X23" s="90"/>
      <c r="Y23" s="90"/>
      <c r="Z23" s="114"/>
    </row>
    <row r="24" spans="1:26" ht="15.75" customHeight="1">
      <c r="A24" s="90"/>
      <c r="B24" s="275">
        <v>17</v>
      </c>
      <c r="C24" s="320" t="s">
        <v>1752</v>
      </c>
      <c r="D24" s="319" t="s">
        <v>148</v>
      </c>
      <c r="E24" s="319"/>
      <c r="F24" s="90"/>
      <c r="G24" s="90"/>
      <c r="H24" s="90"/>
      <c r="I24" s="90"/>
      <c r="J24" s="90"/>
      <c r="K24" s="90"/>
      <c r="L24" s="90"/>
      <c r="M24" s="90"/>
      <c r="N24" s="90"/>
      <c r="O24" s="90"/>
      <c r="P24" s="90"/>
      <c r="Q24" s="90"/>
      <c r="R24" s="90"/>
      <c r="S24" s="90"/>
      <c r="T24" s="90"/>
      <c r="U24" s="90"/>
      <c r="V24" s="90"/>
      <c r="W24" s="90"/>
      <c r="X24" s="90"/>
      <c r="Y24" s="90"/>
      <c r="Z24" s="114"/>
    </row>
    <row r="25" spans="1:26" ht="15.75" customHeight="1">
      <c r="A25" s="90"/>
      <c r="B25" s="275">
        <v>18</v>
      </c>
      <c r="C25" s="320" t="s">
        <v>1753</v>
      </c>
      <c r="D25" s="319" t="s">
        <v>148</v>
      </c>
      <c r="E25" s="319"/>
      <c r="F25" s="90"/>
      <c r="G25" s="90"/>
      <c r="H25" s="90"/>
      <c r="I25" s="90"/>
      <c r="J25" s="90"/>
      <c r="K25" s="90"/>
      <c r="L25" s="90"/>
      <c r="M25" s="90"/>
      <c r="N25" s="90"/>
      <c r="O25" s="90"/>
      <c r="P25" s="90"/>
      <c r="Q25" s="90"/>
      <c r="R25" s="90"/>
      <c r="S25" s="90"/>
      <c r="T25" s="90"/>
      <c r="U25" s="90"/>
      <c r="V25" s="90"/>
      <c r="W25" s="90"/>
      <c r="X25" s="90"/>
      <c r="Y25" s="90"/>
      <c r="Z25" s="114"/>
    </row>
    <row r="26" spans="1:26" ht="15.75" customHeight="1">
      <c r="A26" s="90"/>
      <c r="B26" s="275">
        <v>19</v>
      </c>
      <c r="C26" s="320" t="s">
        <v>1754</v>
      </c>
      <c r="D26" s="319" t="s">
        <v>148</v>
      </c>
      <c r="E26" s="319"/>
      <c r="F26" s="90"/>
      <c r="G26" s="90"/>
      <c r="H26" s="90"/>
      <c r="I26" s="90"/>
      <c r="J26" s="90"/>
      <c r="K26" s="90"/>
      <c r="L26" s="90"/>
      <c r="M26" s="90"/>
      <c r="N26" s="90"/>
      <c r="O26" s="90"/>
      <c r="P26" s="90"/>
      <c r="Q26" s="90"/>
      <c r="R26" s="90"/>
      <c r="S26" s="90"/>
      <c r="T26" s="90"/>
      <c r="U26" s="90"/>
      <c r="V26" s="90"/>
      <c r="W26" s="90"/>
      <c r="X26" s="90"/>
      <c r="Y26" s="90"/>
      <c r="Z26" s="114"/>
    </row>
    <row r="27" spans="1:26" ht="15.75" customHeight="1">
      <c r="A27" s="90"/>
      <c r="B27" s="275">
        <v>20</v>
      </c>
      <c r="C27" s="320" t="s">
        <v>1755</v>
      </c>
      <c r="D27" s="319" t="s">
        <v>148</v>
      </c>
      <c r="E27" s="319"/>
      <c r="F27" s="90"/>
      <c r="G27" s="90"/>
      <c r="H27" s="90"/>
      <c r="I27" s="90"/>
      <c r="J27" s="90"/>
      <c r="K27" s="90"/>
      <c r="L27" s="90"/>
      <c r="M27" s="90"/>
      <c r="N27" s="90"/>
      <c r="O27" s="90"/>
      <c r="P27" s="90"/>
      <c r="Q27" s="90"/>
      <c r="R27" s="90"/>
      <c r="S27" s="90"/>
      <c r="T27" s="90"/>
      <c r="U27" s="90"/>
      <c r="V27" s="90"/>
      <c r="W27" s="90"/>
      <c r="X27" s="90"/>
      <c r="Y27" s="90"/>
      <c r="Z27" s="114"/>
    </row>
    <row r="28" spans="1:26" ht="15.75" customHeight="1">
      <c r="A28" s="90"/>
      <c r="B28" s="317" t="s">
        <v>1870</v>
      </c>
      <c r="C28" s="318" t="s">
        <v>1871</v>
      </c>
      <c r="D28" s="319"/>
      <c r="E28" s="319"/>
      <c r="F28" s="90"/>
      <c r="G28" s="90"/>
      <c r="H28" s="90"/>
      <c r="I28" s="90"/>
      <c r="J28" s="90"/>
      <c r="K28" s="90"/>
      <c r="L28" s="90"/>
      <c r="M28" s="90"/>
      <c r="N28" s="90"/>
      <c r="O28" s="90"/>
      <c r="P28" s="90"/>
      <c r="Q28" s="90"/>
      <c r="R28" s="90"/>
      <c r="S28" s="90"/>
      <c r="T28" s="90"/>
      <c r="U28" s="90"/>
      <c r="V28" s="90"/>
      <c r="W28" s="90"/>
      <c r="X28" s="90"/>
      <c r="Y28" s="90"/>
      <c r="Z28" s="114"/>
    </row>
    <row r="29" spans="1:26" ht="15.75" customHeight="1">
      <c r="A29" s="90"/>
      <c r="B29" s="275">
        <v>21</v>
      </c>
      <c r="C29" s="320" t="s">
        <v>1853</v>
      </c>
      <c r="D29" s="319" t="s">
        <v>148</v>
      </c>
      <c r="E29" s="319"/>
      <c r="F29" s="90"/>
      <c r="G29" s="90"/>
      <c r="H29" s="90"/>
      <c r="I29" s="90"/>
      <c r="J29" s="90"/>
      <c r="K29" s="90"/>
      <c r="L29" s="90"/>
      <c r="M29" s="90"/>
      <c r="N29" s="90"/>
      <c r="O29" s="90"/>
      <c r="P29" s="90"/>
      <c r="Q29" s="90"/>
      <c r="R29" s="90"/>
      <c r="S29" s="90"/>
      <c r="T29" s="90"/>
      <c r="U29" s="90"/>
      <c r="V29" s="90"/>
      <c r="W29" s="90"/>
      <c r="X29" s="90"/>
      <c r="Y29" s="90"/>
      <c r="Z29" s="114"/>
    </row>
    <row r="30" spans="1:26" ht="15.75" customHeight="1">
      <c r="A30" s="90"/>
      <c r="B30" s="275">
        <v>22</v>
      </c>
      <c r="C30" s="320" t="s">
        <v>1855</v>
      </c>
      <c r="D30" s="319" t="s">
        <v>148</v>
      </c>
      <c r="E30" s="319"/>
      <c r="F30" s="90"/>
      <c r="G30" s="90"/>
      <c r="H30" s="90"/>
      <c r="I30" s="90"/>
      <c r="J30" s="90"/>
      <c r="K30" s="90"/>
      <c r="L30" s="90"/>
      <c r="M30" s="90"/>
      <c r="N30" s="90"/>
      <c r="O30" s="90"/>
      <c r="P30" s="90"/>
      <c r="Q30" s="90"/>
      <c r="R30" s="90"/>
      <c r="S30" s="90"/>
      <c r="T30" s="90"/>
      <c r="U30" s="90"/>
      <c r="V30" s="90"/>
      <c r="W30" s="90"/>
      <c r="X30" s="90"/>
      <c r="Y30" s="90"/>
      <c r="Z30" s="114"/>
    </row>
    <row r="31" spans="1:26" ht="15.75" customHeight="1">
      <c r="A31" s="90"/>
      <c r="B31" s="300" t="s">
        <v>1872</v>
      </c>
      <c r="C31" s="318" t="s">
        <v>1873</v>
      </c>
      <c r="D31" s="319"/>
      <c r="E31" s="319"/>
      <c r="F31" s="90"/>
      <c r="G31" s="90"/>
      <c r="H31" s="90"/>
      <c r="I31" s="90"/>
      <c r="J31" s="90"/>
      <c r="K31" s="90"/>
      <c r="L31" s="90"/>
      <c r="M31" s="90"/>
      <c r="N31" s="90"/>
      <c r="O31" s="90"/>
      <c r="P31" s="90"/>
      <c r="Q31" s="90"/>
      <c r="R31" s="90"/>
      <c r="S31" s="90"/>
      <c r="T31" s="90"/>
      <c r="U31" s="90"/>
      <c r="V31" s="90"/>
      <c r="W31" s="90"/>
      <c r="X31" s="90"/>
      <c r="Y31" s="90"/>
      <c r="Z31" s="114"/>
    </row>
    <row r="32" spans="1:26" ht="15.75" customHeight="1">
      <c r="A32" s="90"/>
      <c r="B32" s="275">
        <v>23</v>
      </c>
      <c r="C32" s="320" t="s">
        <v>1874</v>
      </c>
      <c r="D32" s="319" t="s">
        <v>148</v>
      </c>
      <c r="E32" s="319"/>
      <c r="F32" s="90"/>
      <c r="G32" s="90"/>
      <c r="H32" s="90"/>
      <c r="I32" s="90"/>
      <c r="J32" s="90"/>
      <c r="K32" s="90"/>
      <c r="L32" s="90"/>
      <c r="M32" s="90"/>
      <c r="N32" s="90"/>
      <c r="O32" s="90"/>
      <c r="P32" s="90"/>
      <c r="Q32" s="90"/>
      <c r="R32" s="90"/>
      <c r="S32" s="90"/>
      <c r="T32" s="90"/>
      <c r="U32" s="90"/>
      <c r="V32" s="90"/>
      <c r="W32" s="90"/>
      <c r="X32" s="90"/>
      <c r="Y32" s="90"/>
      <c r="Z32" s="114"/>
    </row>
    <row r="33" spans="1:26" ht="15.75" customHeight="1">
      <c r="A33" s="90"/>
      <c r="B33" s="275">
        <v>24</v>
      </c>
      <c r="C33" s="320" t="s">
        <v>1875</v>
      </c>
      <c r="D33" s="319" t="s">
        <v>148</v>
      </c>
      <c r="E33" s="319"/>
      <c r="F33" s="90"/>
      <c r="G33" s="90"/>
      <c r="H33" s="90"/>
      <c r="I33" s="90"/>
      <c r="J33" s="90"/>
      <c r="K33" s="90"/>
      <c r="L33" s="90"/>
      <c r="M33" s="90"/>
      <c r="N33" s="90"/>
      <c r="O33" s="90"/>
      <c r="P33" s="90"/>
      <c r="Q33" s="90"/>
      <c r="R33" s="90"/>
      <c r="S33" s="90"/>
      <c r="T33" s="90"/>
      <c r="U33" s="90"/>
      <c r="V33" s="90"/>
      <c r="W33" s="90"/>
      <c r="X33" s="90"/>
      <c r="Y33" s="90"/>
      <c r="Z33" s="114"/>
    </row>
    <row r="34" spans="1:26" ht="15.75" customHeight="1">
      <c r="A34" s="90"/>
      <c r="B34" s="275">
        <v>25</v>
      </c>
      <c r="C34" s="320" t="s">
        <v>1876</v>
      </c>
      <c r="D34" s="319" t="s">
        <v>148</v>
      </c>
      <c r="E34" s="319"/>
      <c r="F34" s="90"/>
      <c r="G34" s="90"/>
      <c r="H34" s="90"/>
      <c r="I34" s="90"/>
      <c r="J34" s="90"/>
      <c r="K34" s="90"/>
      <c r="L34" s="90"/>
      <c r="M34" s="90"/>
      <c r="N34" s="90"/>
      <c r="O34" s="90"/>
      <c r="P34" s="90"/>
      <c r="Q34" s="90"/>
      <c r="R34" s="90"/>
      <c r="S34" s="90"/>
      <c r="T34" s="90"/>
      <c r="U34" s="90"/>
      <c r="V34" s="90"/>
      <c r="W34" s="90"/>
      <c r="X34" s="90"/>
      <c r="Y34" s="90"/>
      <c r="Z34" s="114"/>
    </row>
    <row r="35" spans="1:26" ht="15.75" customHeight="1">
      <c r="A35" s="90"/>
      <c r="B35" s="275">
        <v>26</v>
      </c>
      <c r="C35" s="322" t="s">
        <v>2111</v>
      </c>
      <c r="D35" s="319" t="s">
        <v>148</v>
      </c>
      <c r="E35" s="319"/>
      <c r="F35" s="90"/>
      <c r="G35" s="90"/>
      <c r="H35" s="90"/>
      <c r="I35" s="90"/>
      <c r="J35" s="90"/>
      <c r="K35" s="90"/>
      <c r="L35" s="90"/>
      <c r="M35" s="90"/>
      <c r="N35" s="90"/>
      <c r="O35" s="90"/>
      <c r="P35" s="90"/>
      <c r="Q35" s="90"/>
      <c r="R35" s="90"/>
      <c r="S35" s="90"/>
      <c r="T35" s="90"/>
      <c r="U35" s="90"/>
      <c r="V35" s="90"/>
      <c r="W35" s="90"/>
      <c r="X35" s="90"/>
      <c r="Y35" s="90"/>
      <c r="Z35" s="114"/>
    </row>
    <row r="36" spans="1:26" ht="15.75" customHeight="1">
      <c r="A36" s="90"/>
      <c r="B36" s="275">
        <v>27</v>
      </c>
      <c r="C36" s="322" t="s">
        <v>2112</v>
      </c>
      <c r="D36" s="319" t="s">
        <v>151</v>
      </c>
      <c r="E36" s="319"/>
      <c r="F36" s="90"/>
      <c r="G36" s="90"/>
      <c r="H36" s="90"/>
      <c r="I36" s="90"/>
      <c r="J36" s="90"/>
      <c r="K36" s="90"/>
      <c r="L36" s="90"/>
      <c r="M36" s="90"/>
      <c r="N36" s="90"/>
      <c r="O36" s="90"/>
      <c r="P36" s="90"/>
      <c r="Q36" s="90"/>
      <c r="R36" s="90"/>
      <c r="S36" s="90"/>
      <c r="T36" s="90"/>
      <c r="U36" s="90"/>
      <c r="V36" s="90"/>
      <c r="W36" s="90"/>
      <c r="X36" s="90"/>
      <c r="Y36" s="90"/>
      <c r="Z36" s="114"/>
    </row>
    <row r="37" spans="1:26" ht="15.75" customHeight="1">
      <c r="A37" s="90"/>
      <c r="B37" s="275">
        <v>28</v>
      </c>
      <c r="C37" s="322" t="s">
        <v>2113</v>
      </c>
      <c r="D37" s="319" t="s">
        <v>151</v>
      </c>
      <c r="E37" s="319"/>
      <c r="F37" s="90"/>
      <c r="G37" s="90"/>
      <c r="H37" s="90"/>
      <c r="I37" s="90"/>
      <c r="J37" s="90"/>
      <c r="K37" s="90"/>
      <c r="L37" s="90"/>
      <c r="M37" s="90"/>
      <c r="N37" s="90"/>
      <c r="O37" s="90"/>
      <c r="P37" s="90"/>
      <c r="Q37" s="90"/>
      <c r="R37" s="90"/>
      <c r="S37" s="90"/>
      <c r="T37" s="90"/>
      <c r="U37" s="90"/>
      <c r="V37" s="90"/>
      <c r="W37" s="90"/>
      <c r="X37" s="90"/>
      <c r="Y37" s="90"/>
      <c r="Z37" s="114"/>
    </row>
    <row r="38" spans="1:26" ht="15.75" customHeight="1">
      <c r="A38" s="90"/>
      <c r="B38" s="300" t="s">
        <v>1888</v>
      </c>
      <c r="C38" s="318" t="s">
        <v>1887</v>
      </c>
      <c r="D38" s="319"/>
      <c r="E38" s="319"/>
      <c r="F38" s="90"/>
      <c r="G38" s="90"/>
      <c r="H38" s="90"/>
      <c r="I38" s="90"/>
      <c r="J38" s="90"/>
      <c r="K38" s="90"/>
      <c r="L38" s="90"/>
      <c r="M38" s="90"/>
      <c r="N38" s="90"/>
      <c r="O38" s="90"/>
      <c r="P38" s="90"/>
      <c r="Q38" s="90"/>
      <c r="R38" s="90"/>
      <c r="S38" s="90"/>
      <c r="T38" s="90"/>
      <c r="U38" s="90"/>
      <c r="V38" s="90"/>
      <c r="W38" s="90"/>
      <c r="X38" s="90"/>
      <c r="Y38" s="90"/>
      <c r="Z38" s="114"/>
    </row>
    <row r="39" spans="1:26" ht="15.75" customHeight="1">
      <c r="A39" s="90"/>
      <c r="B39" s="275">
        <v>29</v>
      </c>
      <c r="C39" s="320" t="s">
        <v>1889</v>
      </c>
      <c r="D39" s="319" t="s">
        <v>151</v>
      </c>
      <c r="E39" s="319"/>
      <c r="F39" s="90"/>
      <c r="G39" s="90"/>
      <c r="H39" s="90"/>
      <c r="I39" s="90"/>
      <c r="J39" s="90"/>
      <c r="K39" s="90"/>
      <c r="L39" s="90"/>
      <c r="M39" s="90"/>
      <c r="N39" s="90"/>
      <c r="O39" s="90"/>
      <c r="P39" s="90"/>
      <c r="Q39" s="90"/>
      <c r="R39" s="90"/>
      <c r="S39" s="90"/>
      <c r="T39" s="90"/>
      <c r="U39" s="90"/>
      <c r="V39" s="90"/>
      <c r="W39" s="90"/>
      <c r="X39" s="90"/>
      <c r="Y39" s="90"/>
      <c r="Z39" s="114"/>
    </row>
    <row r="40" spans="1:26" ht="15.75" customHeight="1">
      <c r="A40" s="90"/>
      <c r="B40" s="275">
        <v>30</v>
      </c>
      <c r="C40" s="320" t="s">
        <v>1890</v>
      </c>
      <c r="D40" s="319" t="s">
        <v>151</v>
      </c>
      <c r="E40" s="319"/>
      <c r="F40" s="90"/>
      <c r="G40" s="90"/>
      <c r="H40" s="90"/>
      <c r="I40" s="90"/>
      <c r="J40" s="90"/>
      <c r="K40" s="90"/>
      <c r="L40" s="90"/>
      <c r="M40" s="90"/>
      <c r="N40" s="90"/>
      <c r="O40" s="90"/>
      <c r="P40" s="90"/>
      <c r="Q40" s="90"/>
      <c r="R40" s="90"/>
      <c r="S40" s="90"/>
      <c r="T40" s="90"/>
      <c r="U40" s="90"/>
      <c r="V40" s="90"/>
      <c r="W40" s="90"/>
      <c r="X40" s="90"/>
      <c r="Y40" s="90"/>
      <c r="Z40" s="114"/>
    </row>
    <row r="41" spans="1:26" ht="15.75" customHeight="1">
      <c r="A41" s="90"/>
      <c r="B41" s="275">
        <v>31</v>
      </c>
      <c r="C41" s="320" t="s">
        <v>1891</v>
      </c>
      <c r="D41" s="319" t="s">
        <v>151</v>
      </c>
      <c r="E41" s="319"/>
      <c r="F41" s="90"/>
      <c r="G41" s="90"/>
      <c r="H41" s="90"/>
      <c r="I41" s="90"/>
      <c r="J41" s="90"/>
      <c r="K41" s="90"/>
      <c r="L41" s="90"/>
      <c r="M41" s="90"/>
      <c r="N41" s="90"/>
      <c r="O41" s="90"/>
      <c r="P41" s="90"/>
      <c r="Q41" s="90"/>
      <c r="R41" s="90"/>
      <c r="S41" s="90"/>
      <c r="T41" s="90"/>
      <c r="U41" s="90"/>
      <c r="V41" s="90"/>
      <c r="W41" s="90"/>
      <c r="X41" s="90"/>
      <c r="Y41" s="90"/>
      <c r="Z41" s="114"/>
    </row>
    <row r="42" spans="1:26" ht="15.75" customHeight="1">
      <c r="A42" s="90"/>
      <c r="B42" s="275">
        <v>32</v>
      </c>
      <c r="C42" s="320" t="s">
        <v>1892</v>
      </c>
      <c r="D42" s="319" t="s">
        <v>151</v>
      </c>
      <c r="E42" s="319"/>
      <c r="F42" s="90"/>
      <c r="G42" s="90"/>
      <c r="H42" s="90"/>
      <c r="I42" s="90"/>
      <c r="J42" s="90"/>
      <c r="K42" s="90"/>
      <c r="L42" s="90"/>
      <c r="M42" s="90"/>
      <c r="N42" s="90"/>
      <c r="O42" s="90"/>
      <c r="P42" s="90"/>
      <c r="Q42" s="90"/>
      <c r="R42" s="90"/>
      <c r="S42" s="90"/>
      <c r="T42" s="90"/>
      <c r="U42" s="90"/>
      <c r="V42" s="90"/>
      <c r="W42" s="90"/>
      <c r="X42" s="90"/>
      <c r="Y42" s="90"/>
      <c r="Z42" s="114"/>
    </row>
    <row r="43" spans="1:26" ht="15.75" customHeight="1">
      <c r="A43" s="90"/>
      <c r="B43" s="300" t="s">
        <v>17</v>
      </c>
      <c r="C43" s="318" t="s">
        <v>1539</v>
      </c>
      <c r="D43" s="319"/>
      <c r="E43" s="319"/>
      <c r="F43" s="90"/>
      <c r="G43" s="90"/>
      <c r="H43" s="90"/>
      <c r="I43" s="90"/>
      <c r="J43" s="90"/>
      <c r="K43" s="90"/>
      <c r="L43" s="90"/>
      <c r="M43" s="90"/>
      <c r="N43" s="90"/>
      <c r="O43" s="90"/>
      <c r="P43" s="90"/>
      <c r="Q43" s="90"/>
      <c r="R43" s="90"/>
      <c r="S43" s="90"/>
      <c r="T43" s="90"/>
      <c r="U43" s="90"/>
      <c r="V43" s="90"/>
      <c r="W43" s="90"/>
      <c r="X43" s="90"/>
      <c r="Y43" s="90"/>
      <c r="Z43" s="114"/>
    </row>
    <row r="44" spans="1:26" ht="15.75" customHeight="1">
      <c r="A44" s="90"/>
      <c r="B44" s="317" t="s">
        <v>1904</v>
      </c>
      <c r="C44" s="318" t="s">
        <v>2085</v>
      </c>
      <c r="D44" s="319"/>
      <c r="E44" s="319"/>
      <c r="F44" s="90"/>
      <c r="G44" s="90"/>
      <c r="H44" s="90"/>
      <c r="I44" s="90"/>
      <c r="J44" s="90"/>
      <c r="K44" s="90"/>
      <c r="L44" s="90"/>
      <c r="M44" s="90"/>
      <c r="N44" s="90"/>
      <c r="O44" s="90"/>
      <c r="P44" s="90"/>
      <c r="Q44" s="90"/>
      <c r="R44" s="90"/>
      <c r="S44" s="90"/>
      <c r="T44" s="90"/>
      <c r="U44" s="90"/>
      <c r="V44" s="90"/>
      <c r="W44" s="90"/>
      <c r="X44" s="90"/>
      <c r="Y44" s="90"/>
      <c r="Z44" s="114"/>
    </row>
    <row r="45" spans="1:26" ht="15.75" customHeight="1">
      <c r="A45" s="90"/>
      <c r="B45" s="275">
        <v>33</v>
      </c>
      <c r="C45" s="320" t="s">
        <v>1950</v>
      </c>
      <c r="D45" s="319" t="s">
        <v>151</v>
      </c>
      <c r="E45" s="319"/>
      <c r="F45" s="90"/>
      <c r="G45" s="90"/>
      <c r="H45" s="90"/>
      <c r="I45" s="90"/>
      <c r="J45" s="90"/>
      <c r="K45" s="90"/>
      <c r="L45" s="90"/>
      <c r="M45" s="90"/>
      <c r="N45" s="90"/>
      <c r="O45" s="90"/>
      <c r="P45" s="90"/>
      <c r="Q45" s="90"/>
      <c r="R45" s="90"/>
      <c r="S45" s="90"/>
      <c r="T45" s="90"/>
      <c r="U45" s="90"/>
      <c r="V45" s="90"/>
      <c r="W45" s="90"/>
      <c r="X45" s="90"/>
      <c r="Y45" s="90"/>
      <c r="Z45" s="114"/>
    </row>
    <row r="46" spans="1:26" ht="15.75" customHeight="1">
      <c r="A46" s="90"/>
      <c r="B46" s="275">
        <v>34</v>
      </c>
      <c r="C46" s="320" t="s">
        <v>1951</v>
      </c>
      <c r="D46" s="319" t="s">
        <v>151</v>
      </c>
      <c r="E46" s="319"/>
      <c r="F46" s="90"/>
      <c r="G46" s="90"/>
      <c r="H46" s="90"/>
      <c r="I46" s="90"/>
      <c r="J46" s="90"/>
      <c r="K46" s="90"/>
      <c r="L46" s="90"/>
      <c r="M46" s="90"/>
      <c r="N46" s="90"/>
      <c r="O46" s="90"/>
      <c r="P46" s="90"/>
      <c r="Q46" s="90"/>
      <c r="R46" s="90"/>
      <c r="S46" s="90"/>
      <c r="T46" s="90"/>
      <c r="U46" s="90"/>
      <c r="V46" s="90"/>
      <c r="W46" s="90"/>
      <c r="X46" s="90"/>
      <c r="Y46" s="90"/>
      <c r="Z46" s="114"/>
    </row>
    <row r="47" spans="1:26" ht="15.75" customHeight="1">
      <c r="A47" s="90"/>
      <c r="B47" s="275">
        <v>35</v>
      </c>
      <c r="C47" s="322" t="s">
        <v>1905</v>
      </c>
      <c r="D47" s="319" t="s">
        <v>151</v>
      </c>
      <c r="E47" s="319"/>
      <c r="F47" s="90"/>
      <c r="G47" s="90"/>
      <c r="H47" s="90"/>
      <c r="I47" s="90"/>
      <c r="J47" s="90"/>
      <c r="K47" s="90"/>
      <c r="L47" s="90"/>
      <c r="M47" s="90"/>
      <c r="N47" s="90"/>
      <c r="O47" s="90"/>
      <c r="P47" s="90"/>
      <c r="Q47" s="90"/>
      <c r="R47" s="90"/>
      <c r="S47" s="90"/>
      <c r="T47" s="90"/>
      <c r="U47" s="90"/>
      <c r="V47" s="90"/>
      <c r="W47" s="90"/>
      <c r="X47" s="90"/>
      <c r="Y47" s="90"/>
      <c r="Z47" s="114"/>
    </row>
    <row r="48" spans="1:26" ht="15.75" customHeight="1">
      <c r="A48" s="90"/>
      <c r="B48" s="275">
        <v>36</v>
      </c>
      <c r="C48" s="320" t="s">
        <v>2083</v>
      </c>
      <c r="D48" s="319" t="s">
        <v>151</v>
      </c>
      <c r="E48" s="319"/>
      <c r="F48" s="90"/>
      <c r="G48" s="90"/>
      <c r="H48" s="90"/>
      <c r="I48" s="90"/>
      <c r="J48" s="90"/>
      <c r="K48" s="90"/>
      <c r="L48" s="90"/>
      <c r="M48" s="90"/>
      <c r="N48" s="90"/>
      <c r="O48" s="90"/>
      <c r="P48" s="90"/>
      <c r="Q48" s="90"/>
      <c r="R48" s="90"/>
      <c r="S48" s="90"/>
      <c r="T48" s="90"/>
      <c r="U48" s="90"/>
      <c r="V48" s="90"/>
      <c r="W48" s="90"/>
      <c r="X48" s="90"/>
      <c r="Y48" s="90"/>
      <c r="Z48" s="114"/>
    </row>
    <row r="49" spans="1:26" ht="15.75" customHeight="1">
      <c r="A49" s="90"/>
      <c r="B49" s="275">
        <v>37</v>
      </c>
      <c r="C49" s="320" t="s">
        <v>2084</v>
      </c>
      <c r="D49" s="319" t="s">
        <v>151</v>
      </c>
      <c r="E49" s="319"/>
      <c r="F49" s="90"/>
      <c r="G49" s="90"/>
      <c r="H49" s="90"/>
      <c r="I49" s="90"/>
      <c r="J49" s="90"/>
      <c r="K49" s="90"/>
      <c r="L49" s="90"/>
      <c r="M49" s="90"/>
      <c r="N49" s="90"/>
      <c r="O49" s="90"/>
      <c r="P49" s="90"/>
      <c r="Q49" s="90"/>
      <c r="R49" s="90"/>
      <c r="S49" s="90"/>
      <c r="T49" s="90"/>
      <c r="U49" s="90"/>
      <c r="V49" s="90"/>
      <c r="W49" s="90"/>
      <c r="X49" s="90"/>
      <c r="Y49" s="90"/>
      <c r="Z49" s="114"/>
    </row>
    <row r="50" spans="1:26" ht="15.75" customHeight="1">
      <c r="A50" s="90"/>
      <c r="B50" s="317" t="s">
        <v>1906</v>
      </c>
      <c r="C50" s="318" t="s">
        <v>1907</v>
      </c>
      <c r="D50" s="319"/>
      <c r="E50" s="319"/>
      <c r="F50" s="90"/>
      <c r="G50" s="90"/>
      <c r="H50" s="90"/>
      <c r="I50" s="90"/>
      <c r="J50" s="90"/>
      <c r="K50" s="90"/>
      <c r="L50" s="90"/>
      <c r="M50" s="90"/>
      <c r="N50" s="90"/>
      <c r="O50" s="90"/>
      <c r="P50" s="90"/>
      <c r="Q50" s="90"/>
      <c r="R50" s="90"/>
      <c r="S50" s="90"/>
      <c r="T50" s="90"/>
      <c r="U50" s="90"/>
      <c r="V50" s="90"/>
      <c r="W50" s="90"/>
      <c r="X50" s="90"/>
      <c r="Y50" s="90"/>
      <c r="Z50" s="114"/>
    </row>
    <row r="51" spans="1:26" ht="15.75" customHeight="1">
      <c r="A51" s="90"/>
      <c r="B51" s="275">
        <v>38</v>
      </c>
      <c r="C51" s="322" t="s">
        <v>1908</v>
      </c>
      <c r="D51" s="319" t="s">
        <v>151</v>
      </c>
      <c r="E51" s="319"/>
      <c r="F51" s="90"/>
      <c r="G51" s="90"/>
      <c r="H51" s="90"/>
      <c r="I51" s="90"/>
      <c r="J51" s="90"/>
      <c r="K51" s="90"/>
      <c r="L51" s="90"/>
      <c r="M51" s="90"/>
      <c r="N51" s="90"/>
      <c r="O51" s="90"/>
      <c r="P51" s="90"/>
      <c r="Q51" s="90"/>
      <c r="R51" s="90"/>
      <c r="S51" s="90"/>
      <c r="T51" s="90"/>
      <c r="U51" s="90"/>
      <c r="V51" s="90"/>
      <c r="W51" s="90"/>
      <c r="X51" s="90"/>
      <c r="Y51" s="90"/>
      <c r="Z51" s="114"/>
    </row>
    <row r="52" spans="1:26" ht="15.75" customHeight="1">
      <c r="A52" s="90"/>
      <c r="B52" s="275">
        <v>39</v>
      </c>
      <c r="C52" s="322" t="s">
        <v>1909</v>
      </c>
      <c r="D52" s="319" t="s">
        <v>151</v>
      </c>
      <c r="E52" s="319"/>
      <c r="F52" s="90"/>
      <c r="G52" s="90"/>
      <c r="H52" s="90"/>
      <c r="I52" s="90"/>
      <c r="J52" s="90"/>
      <c r="K52" s="90"/>
      <c r="L52" s="90"/>
      <c r="M52" s="90"/>
      <c r="N52" s="90"/>
      <c r="O52" s="90"/>
      <c r="P52" s="90"/>
      <c r="Q52" s="90"/>
      <c r="R52" s="90"/>
      <c r="S52" s="90"/>
      <c r="T52" s="90"/>
      <c r="U52" s="90"/>
      <c r="V52" s="90"/>
      <c r="W52" s="90"/>
      <c r="X52" s="90"/>
      <c r="Y52" s="90"/>
      <c r="Z52" s="114"/>
    </row>
    <row r="53" spans="1:26" ht="15.75" customHeight="1">
      <c r="A53" s="90"/>
      <c r="B53" s="275">
        <v>40</v>
      </c>
      <c r="C53" s="322" t="s">
        <v>1910</v>
      </c>
      <c r="D53" s="319" t="s">
        <v>151</v>
      </c>
      <c r="E53" s="319"/>
      <c r="F53" s="90"/>
      <c r="G53" s="90"/>
      <c r="H53" s="90"/>
      <c r="I53" s="90"/>
      <c r="J53" s="90"/>
      <c r="K53" s="90"/>
      <c r="L53" s="90"/>
      <c r="M53" s="90"/>
      <c r="N53" s="90"/>
      <c r="O53" s="90"/>
      <c r="P53" s="90"/>
      <c r="Q53" s="90"/>
      <c r="R53" s="90"/>
      <c r="S53" s="90"/>
      <c r="T53" s="90"/>
      <c r="U53" s="90"/>
      <c r="V53" s="90"/>
      <c r="W53" s="90"/>
      <c r="X53" s="90"/>
      <c r="Y53" s="90"/>
      <c r="Z53" s="114"/>
    </row>
    <row r="54" spans="1:26" ht="15.75" customHeight="1">
      <c r="A54" s="90"/>
      <c r="B54" s="317" t="s">
        <v>1911</v>
      </c>
      <c r="C54" s="318" t="s">
        <v>1912</v>
      </c>
      <c r="D54" s="319"/>
      <c r="E54" s="319"/>
      <c r="F54" s="90"/>
      <c r="G54" s="90"/>
      <c r="H54" s="90"/>
      <c r="I54" s="90"/>
      <c r="J54" s="90"/>
      <c r="K54" s="90"/>
      <c r="L54" s="90"/>
      <c r="M54" s="90"/>
      <c r="N54" s="90"/>
      <c r="O54" s="90"/>
      <c r="P54" s="90"/>
      <c r="Q54" s="90"/>
      <c r="R54" s="90"/>
      <c r="S54" s="90"/>
      <c r="T54" s="90"/>
      <c r="U54" s="90"/>
      <c r="V54" s="90"/>
      <c r="W54" s="90"/>
      <c r="X54" s="90"/>
      <c r="Y54" s="90"/>
      <c r="Z54" s="114"/>
    </row>
    <row r="55" spans="1:26" ht="15.75" customHeight="1">
      <c r="A55" s="90"/>
      <c r="B55" s="275">
        <v>41</v>
      </c>
      <c r="C55" s="320" t="s">
        <v>1913</v>
      </c>
      <c r="D55" s="319" t="s">
        <v>151</v>
      </c>
      <c r="E55" s="323"/>
      <c r="F55" s="90"/>
      <c r="G55" s="90"/>
      <c r="H55" s="90"/>
      <c r="I55" s="90"/>
      <c r="J55" s="90"/>
      <c r="K55" s="90"/>
      <c r="L55" s="90"/>
      <c r="M55" s="90"/>
      <c r="N55" s="90"/>
      <c r="O55" s="90"/>
      <c r="P55" s="90"/>
      <c r="Q55" s="90"/>
      <c r="R55" s="90"/>
      <c r="S55" s="90"/>
      <c r="T55" s="90"/>
      <c r="U55" s="90"/>
      <c r="V55" s="90"/>
      <c r="W55" s="90"/>
      <c r="X55" s="90"/>
      <c r="Y55" s="90"/>
      <c r="Z55" s="114"/>
    </row>
    <row r="56" spans="1:26" ht="15.75" customHeight="1">
      <c r="A56" s="90"/>
      <c r="B56" s="275">
        <v>42</v>
      </c>
      <c r="C56" s="320" t="s">
        <v>1914</v>
      </c>
      <c r="D56" s="319" t="s">
        <v>148</v>
      </c>
      <c r="E56" s="323"/>
      <c r="F56" s="90"/>
      <c r="G56" s="90"/>
      <c r="H56" s="90"/>
      <c r="I56" s="90"/>
      <c r="J56" s="90"/>
      <c r="K56" s="90"/>
      <c r="L56" s="90"/>
      <c r="M56" s="90"/>
      <c r="N56" s="90"/>
      <c r="O56" s="90"/>
      <c r="P56" s="90"/>
      <c r="Q56" s="90"/>
      <c r="R56" s="90"/>
      <c r="S56" s="90"/>
      <c r="T56" s="90"/>
      <c r="U56" s="90"/>
      <c r="V56" s="90"/>
      <c r="W56" s="90"/>
      <c r="X56" s="90"/>
      <c r="Y56" s="90"/>
      <c r="Z56" s="114"/>
    </row>
    <row r="57" spans="1:26" ht="15.75" customHeight="1">
      <c r="A57" s="90"/>
      <c r="B57" s="275">
        <v>43</v>
      </c>
      <c r="C57" s="320" t="s">
        <v>1915</v>
      </c>
      <c r="D57" s="319" t="s">
        <v>151</v>
      </c>
      <c r="E57" s="323"/>
      <c r="F57" s="90"/>
      <c r="G57" s="90"/>
      <c r="H57" s="90"/>
      <c r="I57" s="90"/>
      <c r="J57" s="90"/>
      <c r="K57" s="90"/>
      <c r="L57" s="90"/>
      <c r="M57" s="90"/>
      <c r="N57" s="90"/>
      <c r="O57" s="90"/>
      <c r="P57" s="90"/>
      <c r="Q57" s="90"/>
      <c r="R57" s="90"/>
      <c r="S57" s="90"/>
      <c r="T57" s="90"/>
      <c r="U57" s="90"/>
      <c r="V57" s="90"/>
      <c r="W57" s="90"/>
      <c r="X57" s="90"/>
      <c r="Y57" s="90"/>
      <c r="Z57" s="114"/>
    </row>
    <row r="58" spans="1:26" ht="15.75" customHeight="1">
      <c r="A58" s="90"/>
      <c r="B58" s="317" t="s">
        <v>1916</v>
      </c>
      <c r="C58" s="318" t="s">
        <v>1917</v>
      </c>
      <c r="D58" s="319"/>
      <c r="E58" s="323"/>
      <c r="F58" s="90"/>
      <c r="G58" s="90"/>
      <c r="H58" s="90"/>
      <c r="I58" s="90"/>
      <c r="J58" s="90"/>
      <c r="K58" s="90"/>
      <c r="L58" s="90"/>
      <c r="M58" s="90"/>
      <c r="N58" s="90"/>
      <c r="O58" s="90"/>
      <c r="P58" s="90"/>
      <c r="Q58" s="90"/>
      <c r="R58" s="90"/>
      <c r="S58" s="90"/>
      <c r="T58" s="90"/>
      <c r="U58" s="90"/>
      <c r="V58" s="90"/>
      <c r="W58" s="90"/>
      <c r="X58" s="90"/>
      <c r="Y58" s="90"/>
      <c r="Z58" s="114"/>
    </row>
    <row r="59" spans="1:26" ht="15.75" customHeight="1">
      <c r="A59" s="90"/>
      <c r="B59" s="275">
        <v>44</v>
      </c>
      <c r="C59" s="322" t="s">
        <v>1918</v>
      </c>
      <c r="D59" s="319" t="s">
        <v>148</v>
      </c>
      <c r="E59" s="323"/>
      <c r="F59" s="90"/>
      <c r="G59" s="90"/>
      <c r="H59" s="90"/>
      <c r="I59" s="90"/>
      <c r="J59" s="90"/>
      <c r="K59" s="90"/>
      <c r="L59" s="90"/>
      <c r="M59" s="90"/>
      <c r="N59" s="90"/>
      <c r="O59" s="90"/>
      <c r="P59" s="90"/>
      <c r="Q59" s="90"/>
      <c r="R59" s="90"/>
      <c r="S59" s="90"/>
      <c r="T59" s="90"/>
      <c r="U59" s="90"/>
      <c r="V59" s="90"/>
      <c r="W59" s="90"/>
      <c r="X59" s="90"/>
      <c r="Y59" s="90"/>
      <c r="Z59" s="114"/>
    </row>
    <row r="60" spans="1:26" ht="15.75" customHeight="1">
      <c r="A60" s="90"/>
      <c r="B60" s="275">
        <v>45</v>
      </c>
      <c r="C60" s="322" t="s">
        <v>1919</v>
      </c>
      <c r="D60" s="319" t="s">
        <v>151</v>
      </c>
      <c r="E60" s="323"/>
      <c r="F60" s="90"/>
      <c r="G60" s="90"/>
      <c r="H60" s="90"/>
      <c r="I60" s="90"/>
      <c r="J60" s="90"/>
      <c r="K60" s="90"/>
      <c r="L60" s="90"/>
      <c r="M60" s="90"/>
      <c r="N60" s="90"/>
      <c r="O60" s="90"/>
      <c r="P60" s="90"/>
      <c r="Q60" s="90"/>
      <c r="R60" s="90"/>
      <c r="S60" s="90"/>
      <c r="T60" s="90"/>
      <c r="U60" s="90"/>
      <c r="V60" s="90"/>
      <c r="W60" s="90"/>
      <c r="X60" s="90"/>
      <c r="Y60" s="90"/>
      <c r="Z60" s="114"/>
    </row>
    <row r="61" spans="1:26" ht="15.75" customHeight="1">
      <c r="A61" s="90"/>
      <c r="B61" s="300" t="s">
        <v>1963</v>
      </c>
      <c r="C61" s="245" t="s">
        <v>1600</v>
      </c>
      <c r="D61" s="319"/>
      <c r="E61" s="323"/>
      <c r="F61" s="90"/>
      <c r="G61" s="90"/>
      <c r="H61" s="90"/>
      <c r="I61" s="90"/>
      <c r="J61" s="90"/>
      <c r="K61" s="90"/>
      <c r="L61" s="90"/>
      <c r="M61" s="90"/>
      <c r="N61" s="90"/>
      <c r="O61" s="90"/>
      <c r="P61" s="90"/>
      <c r="Q61" s="90"/>
      <c r="R61" s="90"/>
      <c r="S61" s="90"/>
      <c r="T61" s="90"/>
      <c r="U61" s="90"/>
      <c r="V61" s="90"/>
      <c r="W61" s="90"/>
      <c r="X61" s="90"/>
      <c r="Y61" s="90"/>
      <c r="Z61" s="114"/>
    </row>
    <row r="62" spans="1:26" ht="15.75" customHeight="1">
      <c r="A62" s="90"/>
      <c r="B62" s="275">
        <v>46</v>
      </c>
      <c r="C62" s="322" t="s">
        <v>1964</v>
      </c>
      <c r="D62" s="319" t="s">
        <v>148</v>
      </c>
      <c r="E62" s="323"/>
      <c r="F62" s="90"/>
      <c r="G62" s="90"/>
      <c r="H62" s="90"/>
      <c r="I62" s="90"/>
      <c r="J62" s="90"/>
      <c r="K62" s="90"/>
      <c r="L62" s="90"/>
      <c r="M62" s="90"/>
      <c r="N62" s="90"/>
      <c r="O62" s="90"/>
      <c r="P62" s="90"/>
      <c r="Q62" s="90"/>
      <c r="R62" s="90"/>
      <c r="S62" s="90"/>
      <c r="T62" s="90"/>
      <c r="U62" s="90"/>
      <c r="V62" s="90"/>
      <c r="W62" s="90"/>
      <c r="X62" s="90"/>
      <c r="Y62" s="90"/>
      <c r="Z62" s="114"/>
    </row>
    <row r="63" spans="1:26" ht="15.75" customHeight="1">
      <c r="A63" s="90"/>
      <c r="B63" s="275">
        <v>47</v>
      </c>
      <c r="C63" s="322" t="s">
        <v>1965</v>
      </c>
      <c r="D63" s="319" t="s">
        <v>148</v>
      </c>
      <c r="E63" s="323"/>
      <c r="F63" s="90"/>
      <c r="G63" s="90"/>
      <c r="H63" s="90"/>
      <c r="I63" s="90"/>
      <c r="J63" s="90"/>
      <c r="K63" s="90"/>
      <c r="L63" s="90"/>
      <c r="M63" s="90"/>
      <c r="N63" s="90"/>
      <c r="O63" s="90"/>
      <c r="P63" s="90"/>
      <c r="Q63" s="90"/>
      <c r="R63" s="90"/>
      <c r="S63" s="90"/>
      <c r="T63" s="90"/>
      <c r="U63" s="90"/>
      <c r="V63" s="90"/>
      <c r="W63" s="90"/>
      <c r="X63" s="90"/>
      <c r="Y63" s="90"/>
      <c r="Z63" s="114"/>
    </row>
    <row r="64" spans="1:26" ht="15.75" customHeight="1">
      <c r="A64" s="90"/>
      <c r="B64" s="275">
        <v>48</v>
      </c>
      <c r="C64" s="322" t="s">
        <v>1966</v>
      </c>
      <c r="D64" s="319" t="s">
        <v>148</v>
      </c>
      <c r="E64" s="323"/>
      <c r="F64" s="90"/>
      <c r="G64" s="90"/>
      <c r="H64" s="90"/>
      <c r="I64" s="90"/>
      <c r="J64" s="90"/>
      <c r="K64" s="90"/>
      <c r="L64" s="90"/>
      <c r="M64" s="90"/>
      <c r="N64" s="90"/>
      <c r="O64" s="90"/>
      <c r="P64" s="90"/>
      <c r="Q64" s="90"/>
      <c r="R64" s="90"/>
      <c r="S64" s="90"/>
      <c r="T64" s="90"/>
      <c r="U64" s="90"/>
      <c r="V64" s="90"/>
      <c r="W64" s="90"/>
      <c r="X64" s="90"/>
      <c r="Y64" s="90"/>
      <c r="Z64" s="114"/>
    </row>
    <row r="65" spans="1:26" ht="15.75" customHeight="1">
      <c r="A65" s="90"/>
      <c r="B65" s="275">
        <v>49</v>
      </c>
      <c r="C65" s="322" t="s">
        <v>1967</v>
      </c>
      <c r="D65" s="319" t="s">
        <v>148</v>
      </c>
      <c r="E65" s="323"/>
      <c r="F65" s="90"/>
      <c r="G65" s="90"/>
      <c r="H65" s="90"/>
      <c r="I65" s="90"/>
      <c r="J65" s="90"/>
      <c r="K65" s="90"/>
      <c r="L65" s="90"/>
      <c r="M65" s="90"/>
      <c r="N65" s="90"/>
      <c r="O65" s="90"/>
      <c r="P65" s="90"/>
      <c r="Q65" s="90"/>
      <c r="R65" s="90"/>
      <c r="S65" s="90"/>
      <c r="T65" s="90"/>
      <c r="U65" s="90"/>
      <c r="V65" s="90"/>
      <c r="W65" s="90"/>
      <c r="X65" s="90"/>
      <c r="Y65" s="90"/>
      <c r="Z65" s="114"/>
    </row>
    <row r="66" spans="1:26" ht="15.75" customHeight="1">
      <c r="A66" s="90"/>
      <c r="B66" s="275">
        <v>50</v>
      </c>
      <c r="C66" s="322" t="s">
        <v>1968</v>
      </c>
      <c r="D66" s="319" t="s">
        <v>148</v>
      </c>
      <c r="E66" s="323"/>
      <c r="F66" s="90"/>
      <c r="G66" s="90"/>
      <c r="H66" s="90"/>
      <c r="I66" s="90"/>
      <c r="J66" s="90"/>
      <c r="K66" s="90"/>
      <c r="L66" s="90"/>
      <c r="M66" s="90"/>
      <c r="N66" s="90"/>
      <c r="O66" s="90"/>
      <c r="P66" s="90"/>
      <c r="Q66" s="90"/>
      <c r="R66" s="90"/>
      <c r="S66" s="90"/>
      <c r="T66" s="90"/>
      <c r="U66" s="90"/>
      <c r="V66" s="90"/>
      <c r="W66" s="90"/>
      <c r="X66" s="90"/>
      <c r="Y66" s="90"/>
      <c r="Z66" s="114"/>
    </row>
    <row r="67" spans="1:26" ht="15.75" customHeight="1">
      <c r="A67" s="90"/>
      <c r="B67" s="275">
        <v>51</v>
      </c>
      <c r="C67" s="322" t="s">
        <v>1969</v>
      </c>
      <c r="D67" s="319" t="s">
        <v>148</v>
      </c>
      <c r="E67" s="323"/>
      <c r="F67" s="90"/>
      <c r="G67" s="90"/>
      <c r="H67" s="90"/>
      <c r="I67" s="90"/>
      <c r="J67" s="90"/>
      <c r="K67" s="90"/>
      <c r="L67" s="90"/>
      <c r="M67" s="90"/>
      <c r="N67" s="90"/>
      <c r="O67" s="90"/>
      <c r="P67" s="90"/>
      <c r="Q67" s="90"/>
      <c r="R67" s="90"/>
      <c r="S67" s="90"/>
      <c r="T67" s="90"/>
      <c r="U67" s="90"/>
      <c r="V67" s="90"/>
      <c r="W67" s="90"/>
      <c r="X67" s="90"/>
      <c r="Y67" s="90"/>
      <c r="Z67" s="114"/>
    </row>
    <row r="68" spans="1:26" ht="15.75" customHeight="1">
      <c r="A68" s="90"/>
      <c r="B68" s="275">
        <v>52</v>
      </c>
      <c r="C68" s="322" t="s">
        <v>1970</v>
      </c>
      <c r="D68" s="319" t="s">
        <v>148</v>
      </c>
      <c r="E68" s="323"/>
      <c r="F68" s="90"/>
      <c r="G68" s="90"/>
      <c r="H68" s="90"/>
      <c r="I68" s="90"/>
      <c r="J68" s="90"/>
      <c r="K68" s="90"/>
      <c r="L68" s="90"/>
      <c r="M68" s="90"/>
      <c r="N68" s="90"/>
      <c r="O68" s="90"/>
      <c r="P68" s="90"/>
      <c r="Q68" s="90"/>
      <c r="R68" s="90"/>
      <c r="S68" s="90"/>
      <c r="T68" s="90"/>
      <c r="U68" s="90"/>
      <c r="V68" s="90"/>
      <c r="W68" s="90"/>
      <c r="X68" s="90"/>
      <c r="Y68" s="90"/>
      <c r="Z68" s="114"/>
    </row>
    <row r="69" spans="1:26" ht="15.75" customHeight="1">
      <c r="A69" s="90"/>
      <c r="B69" s="275">
        <v>53</v>
      </c>
      <c r="C69" s="322" t="s">
        <v>2043</v>
      </c>
      <c r="D69" s="319" t="s">
        <v>148</v>
      </c>
      <c r="E69" s="323"/>
      <c r="F69" s="90"/>
      <c r="G69" s="90"/>
      <c r="H69" s="90"/>
      <c r="I69" s="90"/>
      <c r="J69" s="90"/>
      <c r="K69" s="90"/>
      <c r="L69" s="90"/>
      <c r="M69" s="90"/>
      <c r="N69" s="90"/>
      <c r="O69" s="90"/>
      <c r="P69" s="90"/>
      <c r="Q69" s="90"/>
      <c r="R69" s="90"/>
      <c r="S69" s="90"/>
      <c r="T69" s="90"/>
      <c r="U69" s="90"/>
      <c r="V69" s="90"/>
      <c r="W69" s="90"/>
      <c r="X69" s="90"/>
      <c r="Y69" s="90"/>
      <c r="Z69" s="114"/>
    </row>
    <row r="70" spans="1:26" ht="15.75" customHeight="1">
      <c r="A70" s="90"/>
      <c r="B70" s="275">
        <v>54</v>
      </c>
      <c r="C70" s="322" t="s">
        <v>1971</v>
      </c>
      <c r="D70" s="319" t="s">
        <v>148</v>
      </c>
      <c r="E70" s="323"/>
      <c r="F70" s="90"/>
      <c r="G70" s="90"/>
      <c r="H70" s="90"/>
      <c r="I70" s="90"/>
      <c r="J70" s="90"/>
      <c r="K70" s="90"/>
      <c r="L70" s="90"/>
      <c r="M70" s="90"/>
      <c r="N70" s="90"/>
      <c r="O70" s="90"/>
      <c r="P70" s="90"/>
      <c r="Q70" s="90"/>
      <c r="R70" s="90"/>
      <c r="S70" s="90"/>
      <c r="T70" s="90"/>
      <c r="U70" s="90"/>
      <c r="V70" s="90"/>
      <c r="W70" s="90"/>
      <c r="X70" s="90"/>
      <c r="Y70" s="90"/>
      <c r="Z70" s="114"/>
    </row>
    <row r="71" spans="1:26" ht="15.75" customHeight="1">
      <c r="A71" s="90"/>
      <c r="B71" s="275">
        <v>55</v>
      </c>
      <c r="C71" s="322" t="s">
        <v>1972</v>
      </c>
      <c r="D71" s="319" t="s">
        <v>151</v>
      </c>
      <c r="E71" s="323"/>
      <c r="F71" s="90"/>
      <c r="G71" s="90"/>
      <c r="H71" s="90"/>
      <c r="I71" s="90"/>
      <c r="J71" s="90"/>
      <c r="K71" s="90"/>
      <c r="L71" s="90"/>
      <c r="M71" s="90"/>
      <c r="N71" s="90"/>
      <c r="O71" s="90"/>
      <c r="P71" s="90"/>
      <c r="Q71" s="90"/>
      <c r="R71" s="90"/>
      <c r="S71" s="90"/>
      <c r="T71" s="90"/>
      <c r="U71" s="90"/>
      <c r="V71" s="90"/>
      <c r="W71" s="90"/>
      <c r="X71" s="90"/>
      <c r="Y71" s="90"/>
      <c r="Z71" s="114"/>
    </row>
    <row r="72" spans="1:26" ht="15.75" customHeight="1">
      <c r="A72" s="90"/>
      <c r="B72" s="275">
        <v>56</v>
      </c>
      <c r="C72" s="322" t="s">
        <v>1973</v>
      </c>
      <c r="D72" s="319" t="s">
        <v>151</v>
      </c>
      <c r="E72" s="323"/>
      <c r="F72" s="90"/>
      <c r="G72" s="90"/>
      <c r="H72" s="90"/>
      <c r="I72" s="90"/>
      <c r="J72" s="90"/>
      <c r="K72" s="90"/>
      <c r="L72" s="90"/>
      <c r="M72" s="90"/>
      <c r="N72" s="90"/>
      <c r="O72" s="90"/>
      <c r="P72" s="90"/>
      <c r="Q72" s="90"/>
      <c r="R72" s="90"/>
      <c r="S72" s="90"/>
      <c r="T72" s="90"/>
      <c r="U72" s="90"/>
      <c r="V72" s="90"/>
      <c r="W72" s="90"/>
      <c r="X72" s="90"/>
      <c r="Y72" s="90"/>
      <c r="Z72" s="114"/>
    </row>
    <row r="73" spans="1:26" ht="15.75" customHeight="1">
      <c r="A73" s="90"/>
      <c r="B73" s="275">
        <v>57</v>
      </c>
      <c r="C73" s="322" t="s">
        <v>1974</v>
      </c>
      <c r="D73" s="319" t="s">
        <v>151</v>
      </c>
      <c r="E73" s="323"/>
      <c r="F73" s="90"/>
      <c r="G73" s="90"/>
      <c r="H73" s="90"/>
      <c r="I73" s="90"/>
      <c r="J73" s="90"/>
      <c r="K73" s="90"/>
      <c r="L73" s="90"/>
      <c r="M73" s="90"/>
      <c r="N73" s="90"/>
      <c r="O73" s="90"/>
      <c r="P73" s="90"/>
      <c r="Q73" s="90"/>
      <c r="R73" s="90"/>
      <c r="S73" s="90"/>
      <c r="T73" s="90"/>
      <c r="U73" s="90"/>
      <c r="V73" s="90"/>
      <c r="W73" s="90"/>
      <c r="X73" s="90"/>
      <c r="Y73" s="90"/>
      <c r="Z73" s="114"/>
    </row>
    <row r="74" spans="1:26" ht="15.75" customHeight="1">
      <c r="A74" s="90"/>
      <c r="B74" s="317" t="s">
        <v>2049</v>
      </c>
      <c r="C74" s="318" t="s">
        <v>2050</v>
      </c>
      <c r="D74" s="319"/>
      <c r="E74" s="323"/>
      <c r="F74" s="90"/>
      <c r="G74" s="90"/>
      <c r="H74" s="90"/>
      <c r="I74" s="90"/>
      <c r="J74" s="90"/>
      <c r="K74" s="90"/>
      <c r="L74" s="90"/>
      <c r="M74" s="90"/>
      <c r="N74" s="90"/>
      <c r="O74" s="90"/>
      <c r="P74" s="90"/>
      <c r="Q74" s="90"/>
      <c r="R74" s="90"/>
      <c r="S74" s="90"/>
      <c r="T74" s="90"/>
      <c r="U74" s="90"/>
      <c r="V74" s="90"/>
      <c r="W74" s="90"/>
      <c r="X74" s="90"/>
      <c r="Y74" s="90"/>
      <c r="Z74" s="114"/>
    </row>
    <row r="75" spans="1:26" ht="15.75" customHeight="1">
      <c r="A75" s="90"/>
      <c r="B75" s="275">
        <v>58</v>
      </c>
      <c r="C75" s="320" t="s">
        <v>2051</v>
      </c>
      <c r="D75" s="319" t="s">
        <v>151</v>
      </c>
      <c r="E75" s="323"/>
      <c r="F75" s="90"/>
      <c r="G75" s="90"/>
      <c r="H75" s="90"/>
      <c r="I75" s="90"/>
      <c r="J75" s="90"/>
      <c r="K75" s="90"/>
      <c r="L75" s="90"/>
      <c r="M75" s="90"/>
      <c r="N75" s="90"/>
      <c r="O75" s="90"/>
      <c r="P75" s="90"/>
      <c r="Q75" s="90"/>
      <c r="R75" s="90"/>
      <c r="S75" s="90"/>
      <c r="T75" s="90"/>
      <c r="U75" s="90"/>
      <c r="V75" s="90"/>
      <c r="W75" s="90"/>
      <c r="X75" s="90"/>
      <c r="Y75" s="90"/>
      <c r="Z75" s="114"/>
    </row>
    <row r="76" spans="1:26" ht="15.75" customHeight="1">
      <c r="A76" s="90"/>
      <c r="B76" s="275">
        <v>59</v>
      </c>
      <c r="C76" s="320" t="s">
        <v>2052</v>
      </c>
      <c r="D76" s="319" t="s">
        <v>151</v>
      </c>
      <c r="E76" s="323"/>
      <c r="F76" s="90"/>
      <c r="G76" s="90"/>
      <c r="H76" s="90"/>
      <c r="I76" s="90"/>
      <c r="J76" s="90"/>
      <c r="K76" s="90"/>
      <c r="L76" s="90"/>
      <c r="M76" s="90"/>
      <c r="N76" s="90"/>
      <c r="O76" s="90"/>
      <c r="P76" s="90"/>
      <c r="Q76" s="90"/>
      <c r="R76" s="90"/>
      <c r="S76" s="90"/>
      <c r="T76" s="90"/>
      <c r="U76" s="90"/>
      <c r="V76" s="90"/>
      <c r="W76" s="90"/>
      <c r="X76" s="90"/>
      <c r="Y76" s="90"/>
      <c r="Z76" s="114"/>
    </row>
    <row r="77" spans="1:26" ht="15.75" customHeight="1">
      <c r="A77" s="90"/>
      <c r="B77" s="275">
        <v>60</v>
      </c>
      <c r="C77" s="320" t="s">
        <v>2053</v>
      </c>
      <c r="D77" s="319" t="s">
        <v>148</v>
      </c>
      <c r="E77" s="323"/>
      <c r="F77" s="90"/>
      <c r="G77" s="90"/>
      <c r="H77" s="90"/>
      <c r="I77" s="90"/>
      <c r="J77" s="90"/>
      <c r="K77" s="90"/>
      <c r="L77" s="90"/>
      <c r="M77" s="90"/>
      <c r="N77" s="90"/>
      <c r="O77" s="90"/>
      <c r="P77" s="90"/>
      <c r="Q77" s="90"/>
      <c r="R77" s="90"/>
      <c r="S77" s="90"/>
      <c r="T77" s="90"/>
      <c r="U77" s="90"/>
      <c r="V77" s="90"/>
      <c r="W77" s="90"/>
      <c r="X77" s="90"/>
      <c r="Y77" s="90"/>
      <c r="Z77" s="114"/>
    </row>
    <row r="78" spans="1:26" ht="15.75" customHeight="1">
      <c r="A78" s="90"/>
      <c r="B78" s="275">
        <v>61</v>
      </c>
      <c r="C78" s="320" t="s">
        <v>2054</v>
      </c>
      <c r="D78" s="319" t="s">
        <v>148</v>
      </c>
      <c r="E78" s="323"/>
      <c r="F78" s="90"/>
      <c r="G78" s="90"/>
      <c r="H78" s="90"/>
      <c r="I78" s="90"/>
      <c r="J78" s="90"/>
      <c r="K78" s="90"/>
      <c r="L78" s="90"/>
      <c r="M78" s="90"/>
      <c r="N78" s="90"/>
      <c r="O78" s="90"/>
      <c r="P78" s="90"/>
      <c r="Q78" s="90"/>
      <c r="R78" s="90"/>
      <c r="S78" s="90"/>
      <c r="T78" s="90"/>
      <c r="U78" s="90"/>
      <c r="V78" s="90"/>
      <c r="W78" s="90"/>
      <c r="X78" s="90"/>
      <c r="Y78" s="90"/>
      <c r="Z78" s="114"/>
    </row>
    <row r="79" spans="1:26" ht="15.75" customHeight="1">
      <c r="A79" s="90"/>
      <c r="B79" s="313" t="s">
        <v>205</v>
      </c>
      <c r="C79" s="324" t="s">
        <v>2114</v>
      </c>
      <c r="D79" s="319"/>
      <c r="E79" s="323"/>
      <c r="F79" s="90"/>
      <c r="G79" s="90"/>
      <c r="H79" s="90"/>
      <c r="I79" s="90"/>
      <c r="J79" s="90"/>
      <c r="K79" s="90"/>
      <c r="L79" s="90"/>
      <c r="M79" s="90"/>
      <c r="N79" s="90"/>
      <c r="O79" s="90"/>
      <c r="P79" s="90"/>
      <c r="Q79" s="90"/>
      <c r="R79" s="90"/>
      <c r="S79" s="90"/>
      <c r="T79" s="90"/>
      <c r="U79" s="90"/>
      <c r="V79" s="90"/>
      <c r="W79" s="90"/>
      <c r="X79" s="90"/>
      <c r="Y79" s="90"/>
      <c r="Z79" s="114"/>
    </row>
    <row r="80" spans="1:26" ht="15.75" customHeight="1">
      <c r="A80" s="90"/>
      <c r="B80" s="313"/>
      <c r="C80" s="318" t="s">
        <v>2171</v>
      </c>
      <c r="D80" s="319"/>
      <c r="E80" s="323"/>
      <c r="F80" s="90"/>
      <c r="G80" s="90"/>
      <c r="H80" s="90"/>
      <c r="I80" s="90"/>
      <c r="J80" s="90"/>
      <c r="K80" s="90"/>
      <c r="L80" s="90"/>
      <c r="M80" s="90"/>
      <c r="N80" s="90"/>
      <c r="O80" s="90"/>
      <c r="P80" s="90"/>
      <c r="Q80" s="90"/>
      <c r="R80" s="90"/>
      <c r="S80" s="90"/>
      <c r="T80" s="90"/>
      <c r="U80" s="90"/>
      <c r="V80" s="90"/>
      <c r="W80" s="90"/>
      <c r="X80" s="90"/>
      <c r="Y80" s="90"/>
      <c r="Z80" s="114"/>
    </row>
    <row r="81" spans="1:26" ht="15.75" customHeight="1">
      <c r="A81" s="90"/>
      <c r="B81" s="275">
        <v>62</v>
      </c>
      <c r="C81" s="320" t="s">
        <v>2115</v>
      </c>
      <c r="D81" s="319" t="s">
        <v>148</v>
      </c>
      <c r="E81" s="323"/>
      <c r="F81" s="90"/>
      <c r="G81" s="90"/>
      <c r="H81" s="90"/>
      <c r="I81" s="90"/>
      <c r="J81" s="90"/>
      <c r="K81" s="90"/>
      <c r="L81" s="90"/>
      <c r="M81" s="90"/>
      <c r="N81" s="90"/>
      <c r="O81" s="90"/>
      <c r="P81" s="90"/>
      <c r="Q81" s="90"/>
      <c r="R81" s="90"/>
      <c r="S81" s="90"/>
      <c r="T81" s="90"/>
      <c r="U81" s="90"/>
      <c r="V81" s="90"/>
      <c r="W81" s="90"/>
      <c r="X81" s="90"/>
      <c r="Y81" s="90"/>
      <c r="Z81" s="114"/>
    </row>
    <row r="82" spans="1:26" ht="15.75" customHeight="1">
      <c r="A82" s="90"/>
      <c r="B82" s="275">
        <v>63</v>
      </c>
      <c r="C82" s="320" t="s">
        <v>2116</v>
      </c>
      <c r="D82" s="319" t="s">
        <v>148</v>
      </c>
      <c r="E82" s="323"/>
      <c r="F82" s="90"/>
      <c r="G82" s="90"/>
      <c r="H82" s="90"/>
      <c r="I82" s="90"/>
      <c r="J82" s="90"/>
      <c r="K82" s="90"/>
      <c r="L82" s="90"/>
      <c r="M82" s="90"/>
      <c r="N82" s="90"/>
      <c r="O82" s="90"/>
      <c r="P82" s="90"/>
      <c r="Q82" s="90"/>
      <c r="R82" s="90"/>
      <c r="S82" s="90"/>
      <c r="T82" s="90"/>
      <c r="U82" s="90"/>
      <c r="V82" s="90"/>
      <c r="W82" s="90"/>
      <c r="X82" s="90"/>
      <c r="Y82" s="90"/>
      <c r="Z82" s="114"/>
    </row>
    <row r="83" spans="1:26" ht="15.75" customHeight="1">
      <c r="A83" s="90"/>
      <c r="B83" s="275">
        <v>64</v>
      </c>
      <c r="C83" s="320" t="s">
        <v>2117</v>
      </c>
      <c r="D83" s="319" t="s">
        <v>148</v>
      </c>
      <c r="E83" s="323"/>
      <c r="F83" s="90"/>
      <c r="G83" s="90"/>
      <c r="H83" s="90"/>
      <c r="I83" s="90"/>
      <c r="J83" s="90"/>
      <c r="K83" s="90"/>
      <c r="L83" s="90"/>
      <c r="M83" s="90"/>
      <c r="N83" s="90"/>
      <c r="O83" s="90"/>
      <c r="P83" s="90"/>
      <c r="Q83" s="90"/>
      <c r="R83" s="90"/>
      <c r="S83" s="90"/>
      <c r="T83" s="90"/>
      <c r="U83" s="90"/>
      <c r="V83" s="90"/>
      <c r="W83" s="90"/>
      <c r="X83" s="90"/>
      <c r="Y83" s="90"/>
      <c r="Z83" s="114"/>
    </row>
    <row r="84" spans="1:26" ht="15.75" customHeight="1">
      <c r="A84" s="90"/>
      <c r="B84" s="275">
        <v>65</v>
      </c>
      <c r="C84" s="320" t="s">
        <v>2118</v>
      </c>
      <c r="D84" s="319" t="s">
        <v>148</v>
      </c>
      <c r="E84" s="323"/>
      <c r="F84" s="90"/>
      <c r="G84" s="90"/>
      <c r="H84" s="90"/>
      <c r="I84" s="90"/>
      <c r="J84" s="90"/>
      <c r="K84" s="90"/>
      <c r="L84" s="90"/>
      <c r="M84" s="90"/>
      <c r="N84" s="90"/>
      <c r="O84" s="90"/>
      <c r="P84" s="90"/>
      <c r="Q84" s="90"/>
      <c r="R84" s="90"/>
      <c r="S84" s="90"/>
      <c r="T84" s="90"/>
      <c r="U84" s="90"/>
      <c r="V84" s="90"/>
      <c r="W84" s="90"/>
      <c r="X84" s="90"/>
      <c r="Y84" s="90"/>
      <c r="Z84" s="114"/>
    </row>
    <row r="85" spans="1:26" ht="15.75" customHeight="1">
      <c r="A85" s="90"/>
      <c r="B85" s="275">
        <v>66</v>
      </c>
      <c r="C85" s="320" t="s">
        <v>2119</v>
      </c>
      <c r="D85" s="319" t="s">
        <v>148</v>
      </c>
      <c r="E85" s="323"/>
      <c r="F85" s="90"/>
      <c r="G85" s="90"/>
      <c r="H85" s="90"/>
      <c r="I85" s="90"/>
      <c r="J85" s="90"/>
      <c r="K85" s="90"/>
      <c r="L85" s="90"/>
      <c r="M85" s="90"/>
      <c r="N85" s="90"/>
      <c r="O85" s="90"/>
      <c r="P85" s="90"/>
      <c r="Q85" s="90"/>
      <c r="R85" s="90"/>
      <c r="S85" s="90"/>
      <c r="T85" s="90"/>
      <c r="U85" s="90"/>
      <c r="V85" s="90"/>
      <c r="W85" s="90"/>
      <c r="X85" s="90"/>
      <c r="Y85" s="90"/>
      <c r="Z85" s="114"/>
    </row>
    <row r="86" spans="1:26" ht="15.75" customHeight="1">
      <c r="A86" s="90"/>
      <c r="B86" s="275">
        <v>67</v>
      </c>
      <c r="C86" s="320" t="s">
        <v>2120</v>
      </c>
      <c r="D86" s="319" t="s">
        <v>148</v>
      </c>
      <c r="E86" s="323"/>
      <c r="F86" s="90"/>
      <c r="G86" s="90"/>
      <c r="H86" s="90"/>
      <c r="I86" s="90"/>
      <c r="J86" s="90"/>
      <c r="K86" s="90"/>
      <c r="L86" s="90"/>
      <c r="M86" s="90"/>
      <c r="N86" s="90"/>
      <c r="O86" s="90"/>
      <c r="P86" s="90"/>
      <c r="Q86" s="90"/>
      <c r="R86" s="90"/>
      <c r="S86" s="90"/>
      <c r="T86" s="90"/>
      <c r="U86" s="90"/>
      <c r="V86" s="90"/>
      <c r="W86" s="90"/>
      <c r="X86" s="90"/>
      <c r="Y86" s="90"/>
      <c r="Z86" s="114"/>
    </row>
    <row r="87" spans="1:26" ht="15.75" customHeight="1">
      <c r="A87" s="90"/>
      <c r="B87" s="275">
        <v>68</v>
      </c>
      <c r="C87" s="320" t="s">
        <v>2121</v>
      </c>
      <c r="D87" s="319" t="s">
        <v>148</v>
      </c>
      <c r="E87" s="323"/>
      <c r="F87" s="90"/>
      <c r="G87" s="90"/>
      <c r="H87" s="90"/>
      <c r="I87" s="90"/>
      <c r="J87" s="90"/>
      <c r="K87" s="90"/>
      <c r="L87" s="90"/>
      <c r="M87" s="90"/>
      <c r="N87" s="90"/>
      <c r="O87" s="90"/>
      <c r="P87" s="90"/>
      <c r="Q87" s="90"/>
      <c r="R87" s="90"/>
      <c r="S87" s="90"/>
      <c r="T87" s="90"/>
      <c r="U87" s="90"/>
      <c r="V87" s="90"/>
      <c r="W87" s="90"/>
      <c r="X87" s="90"/>
      <c r="Y87" s="90"/>
      <c r="Z87" s="114"/>
    </row>
    <row r="88" spans="1:26" ht="15.75" customHeight="1">
      <c r="A88" s="90"/>
      <c r="B88" s="275"/>
      <c r="C88" s="245" t="s">
        <v>2170</v>
      </c>
      <c r="D88" s="319"/>
      <c r="E88" s="323"/>
      <c r="F88" s="90"/>
      <c r="G88" s="90"/>
      <c r="H88" s="90"/>
      <c r="I88" s="90"/>
      <c r="J88" s="90"/>
      <c r="K88" s="90"/>
      <c r="L88" s="90"/>
      <c r="M88" s="90"/>
      <c r="N88" s="90"/>
      <c r="O88" s="90"/>
      <c r="P88" s="90"/>
      <c r="Q88" s="90"/>
      <c r="R88" s="90"/>
      <c r="S88" s="90"/>
      <c r="T88" s="90"/>
      <c r="U88" s="90"/>
      <c r="V88" s="90"/>
      <c r="W88" s="90"/>
      <c r="X88" s="90"/>
      <c r="Y88" s="90"/>
      <c r="Z88" s="114"/>
    </row>
    <row r="89" spans="1:26" ht="15.75" customHeight="1">
      <c r="A89" s="90"/>
      <c r="B89" s="275">
        <v>69</v>
      </c>
      <c r="C89" s="274" t="s">
        <v>2160</v>
      </c>
      <c r="D89" s="319" t="s">
        <v>148</v>
      </c>
      <c r="E89" s="323"/>
      <c r="F89" s="90"/>
      <c r="G89" s="90"/>
      <c r="H89" s="90"/>
      <c r="I89" s="90"/>
      <c r="J89" s="90"/>
      <c r="K89" s="90"/>
      <c r="L89" s="90"/>
      <c r="M89" s="90"/>
      <c r="N89" s="90"/>
      <c r="O89" s="90"/>
      <c r="P89" s="90"/>
      <c r="Q89" s="90"/>
      <c r="R89" s="90"/>
      <c r="S89" s="90"/>
      <c r="T89" s="90"/>
      <c r="U89" s="90"/>
      <c r="V89" s="90"/>
      <c r="W89" s="90"/>
      <c r="X89" s="90"/>
      <c r="Y89" s="90"/>
      <c r="Z89" s="114"/>
    </row>
    <row r="90" spans="1:26" ht="15.75" customHeight="1">
      <c r="A90" s="90"/>
      <c r="B90" s="275">
        <v>70</v>
      </c>
      <c r="C90" s="274" t="s">
        <v>2164</v>
      </c>
      <c r="D90" s="319" t="s">
        <v>148</v>
      </c>
      <c r="E90" s="323"/>
      <c r="F90" s="90"/>
      <c r="G90" s="90"/>
      <c r="H90" s="90"/>
      <c r="I90" s="90"/>
      <c r="J90" s="90"/>
      <c r="K90" s="90"/>
      <c r="L90" s="90"/>
      <c r="M90" s="90"/>
      <c r="N90" s="90"/>
      <c r="O90" s="90"/>
      <c r="P90" s="90"/>
      <c r="Q90" s="90"/>
      <c r="R90" s="90"/>
      <c r="S90" s="90"/>
      <c r="T90" s="90"/>
      <c r="U90" s="90"/>
      <c r="V90" s="90"/>
      <c r="W90" s="90"/>
      <c r="X90" s="90"/>
      <c r="Y90" s="90"/>
      <c r="Z90" s="114"/>
    </row>
    <row r="91" spans="1:26" ht="15.75" customHeight="1">
      <c r="A91" s="90"/>
      <c r="B91" s="275">
        <v>71</v>
      </c>
      <c r="C91" s="274" t="s">
        <v>2166</v>
      </c>
      <c r="D91" s="319" t="s">
        <v>148</v>
      </c>
      <c r="E91" s="323"/>
      <c r="F91" s="90"/>
      <c r="G91" s="90"/>
      <c r="H91" s="90"/>
      <c r="I91" s="90"/>
      <c r="J91" s="90"/>
      <c r="K91" s="90"/>
      <c r="L91" s="90"/>
      <c r="M91" s="90"/>
      <c r="N91" s="90"/>
      <c r="O91" s="90"/>
      <c r="P91" s="90"/>
      <c r="Q91" s="90"/>
      <c r="R91" s="90"/>
      <c r="S91" s="90"/>
      <c r="T91" s="90"/>
      <c r="U91" s="90"/>
      <c r="V91" s="90"/>
      <c r="W91" s="90"/>
      <c r="X91" s="90"/>
      <c r="Y91" s="90"/>
      <c r="Z91" s="114"/>
    </row>
    <row r="92" spans="1:26" ht="15.75" customHeight="1">
      <c r="A92" s="90"/>
      <c r="B92" s="275">
        <v>72</v>
      </c>
      <c r="C92" s="274" t="s">
        <v>173</v>
      </c>
      <c r="D92" s="319" t="s">
        <v>148</v>
      </c>
      <c r="E92" s="323"/>
      <c r="F92" s="90"/>
      <c r="G92" s="90"/>
      <c r="H92" s="90"/>
      <c r="I92" s="90"/>
      <c r="J92" s="90"/>
      <c r="K92" s="90"/>
      <c r="L92" s="90"/>
      <c r="M92" s="90"/>
      <c r="N92" s="90"/>
      <c r="O92" s="90"/>
      <c r="P92" s="90"/>
      <c r="Q92" s="90"/>
      <c r="R92" s="90"/>
      <c r="S92" s="90"/>
      <c r="T92" s="90"/>
      <c r="U92" s="90"/>
      <c r="V92" s="90"/>
      <c r="W92" s="90"/>
      <c r="X92" s="90"/>
      <c r="Y92" s="90"/>
      <c r="Z92" s="114"/>
    </row>
    <row r="93" spans="1:26" ht="15.75" customHeight="1">
      <c r="A93" s="90"/>
      <c r="B93" s="275">
        <v>73</v>
      </c>
      <c r="C93" s="274" t="s">
        <v>174</v>
      </c>
      <c r="D93" s="319" t="s">
        <v>148</v>
      </c>
      <c r="E93" s="323"/>
      <c r="F93" s="90"/>
      <c r="G93" s="90"/>
      <c r="H93" s="90"/>
      <c r="I93" s="90"/>
      <c r="J93" s="90"/>
      <c r="K93" s="90"/>
      <c r="L93" s="90"/>
      <c r="M93" s="90"/>
      <c r="N93" s="90"/>
      <c r="O93" s="90"/>
      <c r="P93" s="90"/>
      <c r="Q93" s="90"/>
      <c r="R93" s="90"/>
      <c r="S93" s="90"/>
      <c r="T93" s="90"/>
      <c r="U93" s="90"/>
      <c r="V93" s="90"/>
      <c r="W93" s="90"/>
      <c r="X93" s="90"/>
      <c r="Y93" s="90"/>
      <c r="Z93" s="114"/>
    </row>
    <row r="94" spans="1:26" ht="15.75" customHeight="1">
      <c r="A94" s="90"/>
      <c r="B94" s="275">
        <v>74</v>
      </c>
      <c r="C94" s="274" t="s">
        <v>175</v>
      </c>
      <c r="D94" s="319" t="s">
        <v>148</v>
      </c>
      <c r="E94" s="323"/>
      <c r="F94" s="90"/>
      <c r="G94" s="90"/>
      <c r="H94" s="90"/>
      <c r="I94" s="90"/>
      <c r="J94" s="90"/>
      <c r="K94" s="90"/>
      <c r="L94" s="90"/>
      <c r="M94" s="90"/>
      <c r="N94" s="90"/>
      <c r="O94" s="90"/>
      <c r="P94" s="90"/>
      <c r="Q94" s="90"/>
      <c r="R94" s="90"/>
      <c r="S94" s="90"/>
      <c r="T94" s="90"/>
      <c r="U94" s="90"/>
      <c r="V94" s="90"/>
      <c r="W94" s="90"/>
      <c r="X94" s="90"/>
      <c r="Y94" s="90"/>
      <c r="Z94" s="114"/>
    </row>
    <row r="95" spans="1:26" ht="15.75" customHeight="1">
      <c r="A95" s="90"/>
      <c r="B95" s="275">
        <v>75</v>
      </c>
      <c r="C95" s="274" t="s">
        <v>176</v>
      </c>
      <c r="D95" s="319" t="s">
        <v>148</v>
      </c>
      <c r="E95" s="323"/>
      <c r="F95" s="90"/>
      <c r="G95" s="90"/>
      <c r="H95" s="90"/>
      <c r="I95" s="90"/>
      <c r="J95" s="90"/>
      <c r="K95" s="90"/>
      <c r="L95" s="90"/>
      <c r="M95" s="90"/>
      <c r="N95" s="90"/>
      <c r="O95" s="90"/>
      <c r="P95" s="90"/>
      <c r="Q95" s="90"/>
      <c r="R95" s="90"/>
      <c r="S95" s="90"/>
      <c r="T95" s="90"/>
      <c r="U95" s="90"/>
      <c r="V95" s="90"/>
      <c r="W95" s="90"/>
      <c r="X95" s="90"/>
      <c r="Y95" s="90"/>
      <c r="Z95" s="114"/>
    </row>
    <row r="96" spans="1:26" ht="15.75" customHeight="1">
      <c r="A96" s="90"/>
      <c r="B96" s="275">
        <v>76</v>
      </c>
      <c r="C96" s="274" t="s">
        <v>177</v>
      </c>
      <c r="D96" s="319" t="s">
        <v>148</v>
      </c>
      <c r="E96" s="323"/>
      <c r="F96" s="90"/>
      <c r="G96" s="90"/>
      <c r="H96" s="90"/>
      <c r="I96" s="90"/>
      <c r="J96" s="90"/>
      <c r="K96" s="90"/>
      <c r="L96" s="90"/>
      <c r="M96" s="90"/>
      <c r="N96" s="90"/>
      <c r="O96" s="90"/>
      <c r="P96" s="90"/>
      <c r="Q96" s="90"/>
      <c r="R96" s="90"/>
      <c r="S96" s="90"/>
      <c r="T96" s="90"/>
      <c r="U96" s="90"/>
      <c r="V96" s="90"/>
      <c r="W96" s="90"/>
      <c r="X96" s="90"/>
      <c r="Y96" s="90"/>
      <c r="Z96" s="114"/>
    </row>
    <row r="97" spans="1:26" ht="15.75" customHeight="1">
      <c r="A97" s="90"/>
      <c r="B97" s="275">
        <v>77</v>
      </c>
      <c r="C97" s="274" t="s">
        <v>178</v>
      </c>
      <c r="D97" s="319" t="s">
        <v>148</v>
      </c>
      <c r="E97" s="323"/>
      <c r="F97" s="90"/>
      <c r="G97" s="90"/>
      <c r="H97" s="90"/>
      <c r="I97" s="90"/>
      <c r="J97" s="90"/>
      <c r="K97" s="90"/>
      <c r="L97" s="90"/>
      <c r="M97" s="90"/>
      <c r="N97" s="90"/>
      <c r="O97" s="90"/>
      <c r="P97" s="90"/>
      <c r="Q97" s="90"/>
      <c r="R97" s="90"/>
      <c r="S97" s="90"/>
      <c r="T97" s="90"/>
      <c r="U97" s="90"/>
      <c r="V97" s="90"/>
      <c r="W97" s="90"/>
      <c r="X97" s="90"/>
      <c r="Y97" s="90"/>
      <c r="Z97" s="114"/>
    </row>
    <row r="98" spans="1:26" ht="15.75" customHeight="1">
      <c r="A98" s="90"/>
      <c r="B98" s="275">
        <v>78</v>
      </c>
      <c r="C98" s="274" t="s">
        <v>179</v>
      </c>
      <c r="D98" s="319" t="s">
        <v>148</v>
      </c>
      <c r="E98" s="323"/>
      <c r="F98" s="90"/>
      <c r="G98" s="90"/>
      <c r="H98" s="90"/>
      <c r="I98" s="90"/>
      <c r="J98" s="90"/>
      <c r="K98" s="90"/>
      <c r="L98" s="90"/>
      <c r="M98" s="90"/>
      <c r="N98" s="90"/>
      <c r="O98" s="90"/>
      <c r="P98" s="90"/>
      <c r="Q98" s="90"/>
      <c r="R98" s="90"/>
      <c r="S98" s="90"/>
      <c r="T98" s="90"/>
      <c r="U98" s="90"/>
      <c r="V98" s="90"/>
      <c r="W98" s="90"/>
      <c r="X98" s="90"/>
      <c r="Y98" s="90"/>
      <c r="Z98" s="114"/>
    </row>
    <row r="99" spans="1:26" ht="15.75" customHeight="1">
      <c r="A99" s="90"/>
      <c r="B99" s="275">
        <v>79</v>
      </c>
      <c r="C99" s="274" t="s">
        <v>180</v>
      </c>
      <c r="D99" s="319" t="s">
        <v>148</v>
      </c>
      <c r="E99" s="323"/>
      <c r="F99" s="90"/>
      <c r="G99" s="90"/>
      <c r="H99" s="90"/>
      <c r="I99" s="90"/>
      <c r="J99" s="90"/>
      <c r="K99" s="90"/>
      <c r="L99" s="90"/>
      <c r="M99" s="90"/>
      <c r="N99" s="90"/>
      <c r="O99" s="90"/>
      <c r="P99" s="90"/>
      <c r="Q99" s="90"/>
      <c r="R99" s="90"/>
      <c r="S99" s="90"/>
      <c r="T99" s="90"/>
      <c r="U99" s="90"/>
      <c r="V99" s="90"/>
      <c r="W99" s="90"/>
      <c r="X99" s="90"/>
      <c r="Y99" s="90"/>
      <c r="Z99" s="114"/>
    </row>
    <row r="100" spans="1:26" ht="15.75" customHeight="1">
      <c r="A100" s="90"/>
      <c r="B100" s="275">
        <v>80</v>
      </c>
      <c r="C100" s="274" t="s">
        <v>2168</v>
      </c>
      <c r="D100" s="319" t="s">
        <v>148</v>
      </c>
      <c r="E100" s="323"/>
      <c r="F100" s="90"/>
      <c r="G100" s="90"/>
      <c r="H100" s="90"/>
      <c r="I100" s="90"/>
      <c r="J100" s="90"/>
      <c r="K100" s="90"/>
      <c r="L100" s="90"/>
      <c r="M100" s="90"/>
      <c r="N100" s="90"/>
      <c r="O100" s="90"/>
      <c r="P100" s="90"/>
      <c r="Q100" s="90"/>
      <c r="R100" s="90"/>
      <c r="S100" s="90"/>
      <c r="T100" s="90"/>
      <c r="U100" s="90"/>
      <c r="V100" s="90"/>
      <c r="W100" s="90"/>
      <c r="X100" s="90"/>
      <c r="Y100" s="90"/>
      <c r="Z100" s="114"/>
    </row>
    <row r="101" spans="1:26" ht="15.75" customHeight="1">
      <c r="A101" s="90"/>
      <c r="B101" s="275">
        <v>81</v>
      </c>
      <c r="C101" s="274" t="s">
        <v>182</v>
      </c>
      <c r="D101" s="319" t="s">
        <v>148</v>
      </c>
      <c r="E101" s="323"/>
      <c r="F101" s="90"/>
      <c r="G101" s="90"/>
      <c r="H101" s="90"/>
      <c r="I101" s="90"/>
      <c r="J101" s="90"/>
      <c r="K101" s="90"/>
      <c r="L101" s="90"/>
      <c r="M101" s="90"/>
      <c r="N101" s="90"/>
      <c r="O101" s="90"/>
      <c r="P101" s="90"/>
      <c r="Q101" s="90"/>
      <c r="R101" s="90"/>
      <c r="S101" s="90"/>
      <c r="T101" s="90"/>
      <c r="U101" s="90"/>
      <c r="V101" s="90"/>
      <c r="W101" s="90"/>
      <c r="X101" s="90"/>
      <c r="Y101" s="90"/>
      <c r="Z101" s="114"/>
    </row>
    <row r="102" spans="1:26" ht="15.75" customHeight="1">
      <c r="A102" s="90"/>
      <c r="B102" s="275"/>
      <c r="C102" s="245" t="s">
        <v>2172</v>
      </c>
      <c r="D102" s="319"/>
      <c r="E102" s="323"/>
      <c r="F102" s="90"/>
      <c r="G102" s="90"/>
      <c r="H102" s="90"/>
      <c r="I102" s="90"/>
      <c r="J102" s="90"/>
      <c r="K102" s="90"/>
      <c r="L102" s="90"/>
      <c r="M102" s="90"/>
      <c r="N102" s="90"/>
      <c r="O102" s="90"/>
      <c r="P102" s="90"/>
      <c r="Q102" s="90"/>
      <c r="R102" s="90"/>
      <c r="S102" s="90"/>
      <c r="T102" s="90"/>
      <c r="U102" s="90"/>
      <c r="V102" s="90"/>
      <c r="W102" s="90"/>
      <c r="X102" s="90"/>
      <c r="Y102" s="90"/>
      <c r="Z102" s="114"/>
    </row>
    <row r="103" spans="1:26" ht="15.75" customHeight="1">
      <c r="A103" s="90"/>
      <c r="B103" s="275">
        <v>82</v>
      </c>
      <c r="C103" s="274" t="s">
        <v>192</v>
      </c>
      <c r="D103" s="319" t="s">
        <v>148</v>
      </c>
      <c r="E103" s="323"/>
      <c r="F103" s="90"/>
      <c r="G103" s="90"/>
      <c r="H103" s="90"/>
      <c r="I103" s="90"/>
      <c r="J103" s="90"/>
      <c r="K103" s="90"/>
      <c r="L103" s="90"/>
      <c r="M103" s="90"/>
      <c r="N103" s="90"/>
      <c r="O103" s="90"/>
      <c r="P103" s="90"/>
      <c r="Q103" s="90"/>
      <c r="R103" s="90"/>
      <c r="S103" s="90"/>
      <c r="T103" s="90"/>
      <c r="U103" s="90"/>
      <c r="V103" s="90"/>
      <c r="W103" s="90"/>
      <c r="X103" s="90"/>
      <c r="Y103" s="90"/>
      <c r="Z103" s="114"/>
    </row>
    <row r="104" spans="1:26" ht="15.75" customHeight="1">
      <c r="A104" s="90"/>
      <c r="B104" s="275">
        <v>83</v>
      </c>
      <c r="C104" s="274" t="s">
        <v>193</v>
      </c>
      <c r="D104" s="319" t="s">
        <v>148</v>
      </c>
      <c r="E104" s="323"/>
      <c r="F104" s="90"/>
      <c r="G104" s="90"/>
      <c r="H104" s="90"/>
      <c r="I104" s="90"/>
      <c r="J104" s="90"/>
      <c r="K104" s="90"/>
      <c r="L104" s="90"/>
      <c r="M104" s="90"/>
      <c r="N104" s="90"/>
      <c r="O104" s="90"/>
      <c r="P104" s="90"/>
      <c r="Q104" s="90"/>
      <c r="R104" s="90"/>
      <c r="S104" s="90"/>
      <c r="T104" s="90"/>
      <c r="U104" s="90"/>
      <c r="V104" s="90"/>
      <c r="W104" s="90"/>
      <c r="X104" s="90"/>
      <c r="Y104" s="90"/>
      <c r="Z104" s="114"/>
    </row>
    <row r="105" spans="1:26" ht="15.75" customHeight="1">
      <c r="A105" s="90"/>
      <c r="B105" s="275">
        <v>84</v>
      </c>
      <c r="C105" s="274" t="s">
        <v>194</v>
      </c>
      <c r="D105" s="319" t="s">
        <v>148</v>
      </c>
      <c r="E105" s="323"/>
      <c r="F105" s="90"/>
      <c r="G105" s="90"/>
      <c r="H105" s="90"/>
      <c r="I105" s="90"/>
      <c r="J105" s="90"/>
      <c r="K105" s="90"/>
      <c r="L105" s="90"/>
      <c r="M105" s="90"/>
      <c r="N105" s="90"/>
      <c r="O105" s="90"/>
      <c r="P105" s="90"/>
      <c r="Q105" s="90"/>
      <c r="R105" s="90"/>
      <c r="S105" s="90"/>
      <c r="T105" s="90"/>
      <c r="U105" s="90"/>
      <c r="V105" s="90"/>
      <c r="W105" s="90"/>
      <c r="X105" s="90"/>
      <c r="Y105" s="90"/>
      <c r="Z105" s="114"/>
    </row>
    <row r="106" spans="1:26" ht="15.75" customHeight="1">
      <c r="A106" s="90"/>
      <c r="B106" s="275">
        <v>85</v>
      </c>
      <c r="C106" s="274" t="s">
        <v>195</v>
      </c>
      <c r="D106" s="319" t="s">
        <v>148</v>
      </c>
      <c r="E106" s="323"/>
      <c r="F106" s="90"/>
      <c r="G106" s="90"/>
      <c r="H106" s="90"/>
      <c r="I106" s="90"/>
      <c r="J106" s="90"/>
      <c r="K106" s="90"/>
      <c r="L106" s="90"/>
      <c r="M106" s="90"/>
      <c r="N106" s="90"/>
      <c r="O106" s="90"/>
      <c r="P106" s="90"/>
      <c r="Q106" s="90"/>
      <c r="R106" s="90"/>
      <c r="S106" s="90"/>
      <c r="T106" s="90"/>
      <c r="U106" s="90"/>
      <c r="V106" s="90"/>
      <c r="W106" s="90"/>
      <c r="X106" s="90"/>
      <c r="Y106" s="90"/>
      <c r="Z106" s="114"/>
    </row>
    <row r="107" spans="1:26" ht="15.75" customHeight="1">
      <c r="A107" s="90"/>
      <c r="B107" s="275">
        <v>86</v>
      </c>
      <c r="C107" s="274" t="s">
        <v>196</v>
      </c>
      <c r="D107" s="319" t="s">
        <v>148</v>
      </c>
      <c r="E107" s="323"/>
      <c r="F107" s="90"/>
      <c r="G107" s="90"/>
      <c r="H107" s="90"/>
      <c r="I107" s="90"/>
      <c r="J107" s="90"/>
      <c r="K107" s="90"/>
      <c r="L107" s="90"/>
      <c r="M107" s="90"/>
      <c r="N107" s="90"/>
      <c r="O107" s="90"/>
      <c r="P107" s="90"/>
      <c r="Q107" s="90"/>
      <c r="R107" s="90"/>
      <c r="S107" s="90"/>
      <c r="T107" s="90"/>
      <c r="U107" s="90"/>
      <c r="V107" s="90"/>
      <c r="W107" s="90"/>
      <c r="X107" s="90"/>
      <c r="Y107" s="90"/>
      <c r="Z107" s="114"/>
    </row>
    <row r="108" spans="1:26" ht="15.75" customHeight="1">
      <c r="A108" s="90"/>
      <c r="B108" s="275">
        <v>87</v>
      </c>
      <c r="C108" s="274" t="s">
        <v>197</v>
      </c>
      <c r="D108" s="319" t="s">
        <v>148</v>
      </c>
      <c r="E108" s="323"/>
      <c r="F108" s="90"/>
      <c r="G108" s="90"/>
      <c r="H108" s="90"/>
      <c r="I108" s="90"/>
      <c r="J108" s="90"/>
      <c r="K108" s="90"/>
      <c r="L108" s="90"/>
      <c r="M108" s="90"/>
      <c r="N108" s="90"/>
      <c r="O108" s="90"/>
      <c r="P108" s="90"/>
      <c r="Q108" s="90"/>
      <c r="R108" s="90"/>
      <c r="S108" s="90"/>
      <c r="T108" s="90"/>
      <c r="U108" s="90"/>
      <c r="V108" s="90"/>
      <c r="W108" s="90"/>
      <c r="X108" s="90"/>
      <c r="Y108" s="90"/>
      <c r="Z108" s="114"/>
    </row>
    <row r="109" spans="1:26" ht="15.75" customHeight="1">
      <c r="A109" s="90"/>
      <c r="B109" s="275">
        <v>88</v>
      </c>
      <c r="C109" s="274" t="s">
        <v>2468</v>
      </c>
      <c r="D109" s="319" t="s">
        <v>148</v>
      </c>
      <c r="E109" s="323"/>
      <c r="F109" s="90"/>
      <c r="G109" s="90"/>
      <c r="H109" s="90"/>
      <c r="I109" s="90"/>
      <c r="J109" s="90"/>
      <c r="K109" s="90"/>
      <c r="L109" s="90"/>
      <c r="M109" s="90"/>
      <c r="N109" s="90"/>
      <c r="O109" s="90"/>
      <c r="P109" s="90"/>
      <c r="Q109" s="90"/>
      <c r="R109" s="90"/>
      <c r="S109" s="90"/>
      <c r="T109" s="90"/>
      <c r="U109" s="90"/>
      <c r="V109" s="90"/>
      <c r="W109" s="90"/>
      <c r="X109" s="90"/>
      <c r="Y109" s="90"/>
      <c r="Z109" s="114"/>
    </row>
    <row r="110" spans="1:26" ht="15.75" customHeight="1">
      <c r="A110" s="90"/>
      <c r="B110" s="275">
        <v>89</v>
      </c>
      <c r="C110" s="274" t="s">
        <v>2467</v>
      </c>
      <c r="D110" s="319" t="s">
        <v>148</v>
      </c>
      <c r="E110" s="323"/>
      <c r="F110" s="90"/>
      <c r="G110" s="90"/>
      <c r="H110" s="90"/>
      <c r="I110" s="90"/>
      <c r="J110" s="90"/>
      <c r="K110" s="90"/>
      <c r="L110" s="90"/>
      <c r="M110" s="90"/>
      <c r="N110" s="90"/>
      <c r="O110" s="90"/>
      <c r="P110" s="90"/>
      <c r="Q110" s="90"/>
      <c r="R110" s="90"/>
      <c r="S110" s="90"/>
      <c r="T110" s="90"/>
      <c r="U110" s="90"/>
      <c r="V110" s="90"/>
      <c r="W110" s="90"/>
      <c r="X110" s="90"/>
      <c r="Y110" s="90"/>
      <c r="Z110" s="114"/>
    </row>
    <row r="111" spans="1:26" ht="15.75" customHeight="1">
      <c r="A111" s="90"/>
      <c r="B111" s="275">
        <v>90</v>
      </c>
      <c r="C111" s="274" t="s">
        <v>200</v>
      </c>
      <c r="D111" s="319" t="s">
        <v>148</v>
      </c>
      <c r="E111" s="323"/>
      <c r="F111" s="90"/>
      <c r="G111" s="90"/>
      <c r="H111" s="90"/>
      <c r="I111" s="90"/>
      <c r="J111" s="90"/>
      <c r="K111" s="90"/>
      <c r="L111" s="90"/>
      <c r="M111" s="90"/>
      <c r="N111" s="90"/>
      <c r="O111" s="90"/>
      <c r="P111" s="90"/>
      <c r="Q111" s="90"/>
      <c r="R111" s="90"/>
      <c r="S111" s="90"/>
      <c r="T111" s="90"/>
      <c r="U111" s="90"/>
      <c r="V111" s="90"/>
      <c r="W111" s="90"/>
      <c r="X111" s="90"/>
      <c r="Y111" s="90"/>
      <c r="Z111" s="114"/>
    </row>
    <row r="112" spans="1:26" ht="15.75" customHeight="1">
      <c r="A112" s="90"/>
      <c r="B112" s="300" t="s">
        <v>117</v>
      </c>
      <c r="C112" s="245" t="s">
        <v>2159</v>
      </c>
      <c r="D112" s="319"/>
      <c r="E112" s="323"/>
      <c r="F112" s="90"/>
      <c r="G112" s="90"/>
      <c r="H112" s="90"/>
      <c r="I112" s="90"/>
      <c r="J112" s="90"/>
      <c r="K112" s="90"/>
      <c r="L112" s="90"/>
      <c r="M112" s="90"/>
      <c r="N112" s="90"/>
      <c r="O112" s="90"/>
      <c r="P112" s="90"/>
      <c r="Q112" s="90"/>
      <c r="R112" s="90"/>
      <c r="S112" s="90"/>
      <c r="T112" s="90"/>
      <c r="U112" s="90"/>
      <c r="V112" s="90"/>
      <c r="W112" s="90"/>
      <c r="X112" s="90"/>
      <c r="Y112" s="90"/>
      <c r="Z112" s="114"/>
    </row>
    <row r="113" spans="1:26" ht="15.75" customHeight="1">
      <c r="A113" s="90"/>
      <c r="B113" s="300"/>
      <c r="C113" s="245" t="s">
        <v>1657</v>
      </c>
      <c r="D113" s="319"/>
      <c r="E113" s="323"/>
      <c r="F113" s="90"/>
      <c r="G113" s="90"/>
      <c r="H113" s="90"/>
      <c r="I113" s="90"/>
      <c r="J113" s="90"/>
      <c r="K113" s="90"/>
      <c r="L113" s="90"/>
      <c r="M113" s="90"/>
      <c r="N113" s="90"/>
      <c r="O113" s="90"/>
      <c r="P113" s="90"/>
      <c r="Q113" s="90"/>
      <c r="R113" s="90"/>
      <c r="S113" s="90"/>
      <c r="T113" s="90"/>
      <c r="U113" s="90"/>
      <c r="V113" s="90"/>
      <c r="W113" s="90"/>
      <c r="X113" s="90"/>
      <c r="Y113" s="90"/>
      <c r="Z113" s="114"/>
    </row>
    <row r="114" spans="1:26" ht="15.75" customHeight="1">
      <c r="A114" s="90"/>
      <c r="B114" s="275">
        <v>91</v>
      </c>
      <c r="C114" s="325" t="s">
        <v>2249</v>
      </c>
      <c r="D114" s="319" t="s">
        <v>148</v>
      </c>
      <c r="E114" s="323"/>
      <c r="F114" s="90"/>
      <c r="G114" s="90"/>
      <c r="H114" s="90"/>
      <c r="I114" s="90"/>
      <c r="J114" s="90"/>
      <c r="K114" s="90"/>
      <c r="L114" s="90"/>
      <c r="M114" s="90"/>
      <c r="N114" s="90"/>
      <c r="O114" s="90"/>
      <c r="P114" s="90"/>
      <c r="Q114" s="90"/>
      <c r="R114" s="90"/>
      <c r="S114" s="90"/>
      <c r="T114" s="90"/>
      <c r="U114" s="90"/>
      <c r="V114" s="90"/>
      <c r="W114" s="90"/>
      <c r="X114" s="90"/>
      <c r="Y114" s="90"/>
      <c r="Z114" s="114"/>
    </row>
    <row r="115" spans="1:26" ht="15.75" customHeight="1">
      <c r="A115" s="90"/>
      <c r="B115" s="275">
        <v>92</v>
      </c>
      <c r="C115" s="325" t="s">
        <v>2251</v>
      </c>
      <c r="D115" s="319" t="s">
        <v>148</v>
      </c>
      <c r="E115" s="323"/>
      <c r="F115" s="90"/>
      <c r="G115" s="90"/>
      <c r="H115" s="90"/>
      <c r="I115" s="90"/>
      <c r="J115" s="90"/>
      <c r="K115" s="90"/>
      <c r="L115" s="90"/>
      <c r="M115" s="90"/>
      <c r="N115" s="90"/>
      <c r="O115" s="90"/>
      <c r="P115" s="90"/>
      <c r="Q115" s="90"/>
      <c r="R115" s="90"/>
      <c r="S115" s="90"/>
      <c r="T115" s="90"/>
      <c r="U115" s="90"/>
      <c r="V115" s="90"/>
      <c r="W115" s="90"/>
      <c r="X115" s="90"/>
      <c r="Y115" s="90"/>
      <c r="Z115" s="114"/>
    </row>
    <row r="116" spans="1:26" ht="15.75" customHeight="1">
      <c r="A116" s="90"/>
      <c r="B116" s="275">
        <v>93</v>
      </c>
      <c r="C116" s="325" t="s">
        <v>2252</v>
      </c>
      <c r="D116" s="319" t="s">
        <v>148</v>
      </c>
      <c r="E116" s="323"/>
      <c r="F116" s="90"/>
      <c r="G116" s="90"/>
      <c r="H116" s="90"/>
      <c r="I116" s="90"/>
      <c r="J116" s="90"/>
      <c r="K116" s="90"/>
      <c r="L116" s="90"/>
      <c r="M116" s="90"/>
      <c r="N116" s="90"/>
      <c r="O116" s="90"/>
      <c r="P116" s="90"/>
      <c r="Q116" s="90"/>
      <c r="R116" s="90"/>
      <c r="S116" s="90"/>
      <c r="T116" s="90"/>
      <c r="U116" s="90"/>
      <c r="V116" s="90"/>
      <c r="W116" s="90"/>
      <c r="X116" s="90"/>
      <c r="Y116" s="90"/>
      <c r="Z116" s="114"/>
    </row>
    <row r="117" spans="1:26" ht="15.75" customHeight="1">
      <c r="A117" s="90"/>
      <c r="B117" s="275">
        <v>94</v>
      </c>
      <c r="C117" s="325" t="s">
        <v>2253</v>
      </c>
      <c r="D117" s="319" t="s">
        <v>148</v>
      </c>
      <c r="E117" s="323"/>
      <c r="F117" s="90"/>
      <c r="G117" s="90"/>
      <c r="H117" s="90"/>
      <c r="I117" s="90"/>
      <c r="J117" s="90"/>
      <c r="K117" s="90"/>
      <c r="L117" s="90"/>
      <c r="M117" s="90"/>
      <c r="N117" s="90"/>
      <c r="O117" s="90"/>
      <c r="P117" s="90"/>
      <c r="Q117" s="90"/>
      <c r="R117" s="90"/>
      <c r="S117" s="90"/>
      <c r="T117" s="90"/>
      <c r="U117" s="90"/>
      <c r="V117" s="90"/>
      <c r="W117" s="90"/>
      <c r="X117" s="90"/>
      <c r="Y117" s="90"/>
      <c r="Z117" s="114"/>
    </row>
    <row r="118" spans="1:26" ht="15.75" customHeight="1">
      <c r="A118" s="90"/>
      <c r="B118" s="275">
        <v>95</v>
      </c>
      <c r="C118" s="325" t="s">
        <v>2250</v>
      </c>
      <c r="D118" s="319" t="s">
        <v>148</v>
      </c>
      <c r="E118" s="323"/>
      <c r="F118" s="90"/>
      <c r="G118" s="90"/>
      <c r="H118" s="90"/>
      <c r="I118" s="90"/>
      <c r="J118" s="90"/>
      <c r="K118" s="90"/>
      <c r="L118" s="90"/>
      <c r="M118" s="90"/>
      <c r="N118" s="90"/>
      <c r="O118" s="90"/>
      <c r="P118" s="90"/>
      <c r="Q118" s="90"/>
      <c r="R118" s="90"/>
      <c r="S118" s="90"/>
      <c r="T118" s="90"/>
      <c r="U118" s="90"/>
      <c r="V118" s="90"/>
      <c r="W118" s="90"/>
      <c r="X118" s="90"/>
      <c r="Y118" s="90"/>
      <c r="Z118" s="114"/>
    </row>
    <row r="119" spans="1:26" ht="15.75" customHeight="1">
      <c r="A119" s="90"/>
      <c r="B119" s="275">
        <v>96</v>
      </c>
      <c r="C119" s="325" t="s">
        <v>2254</v>
      </c>
      <c r="D119" s="319" t="s">
        <v>148</v>
      </c>
      <c r="E119" s="323"/>
      <c r="F119" s="90"/>
      <c r="G119" s="90"/>
      <c r="H119" s="90"/>
      <c r="I119" s="90"/>
      <c r="J119" s="90"/>
      <c r="K119" s="90"/>
      <c r="L119" s="90"/>
      <c r="M119" s="90"/>
      <c r="N119" s="90"/>
      <c r="O119" s="90"/>
      <c r="P119" s="90"/>
      <c r="Q119" s="90"/>
      <c r="R119" s="90"/>
      <c r="S119" s="90"/>
      <c r="T119" s="90"/>
      <c r="U119" s="90"/>
      <c r="V119" s="90"/>
      <c r="W119" s="90"/>
      <c r="X119" s="90"/>
      <c r="Y119" s="90"/>
      <c r="Z119" s="114"/>
    </row>
    <row r="120" spans="1:26" ht="15.75" customHeight="1">
      <c r="A120" s="90"/>
      <c r="B120" s="275">
        <v>97</v>
      </c>
      <c r="C120" s="325" t="s">
        <v>2255</v>
      </c>
      <c r="D120" s="319" t="s">
        <v>148</v>
      </c>
      <c r="E120" s="323"/>
      <c r="F120" s="90"/>
      <c r="G120" s="90"/>
      <c r="H120" s="90"/>
      <c r="I120" s="90"/>
      <c r="J120" s="90"/>
      <c r="K120" s="90"/>
      <c r="L120" s="90"/>
      <c r="M120" s="90"/>
      <c r="N120" s="90"/>
      <c r="O120" s="90"/>
      <c r="P120" s="90"/>
      <c r="Q120" s="90"/>
      <c r="R120" s="90"/>
      <c r="S120" s="90"/>
      <c r="T120" s="90"/>
      <c r="U120" s="90"/>
      <c r="V120" s="90"/>
      <c r="W120" s="90"/>
      <c r="X120" s="90"/>
      <c r="Y120" s="90"/>
      <c r="Z120" s="114"/>
    </row>
    <row r="121" spans="1:26" ht="15.75" customHeight="1">
      <c r="A121" s="90"/>
      <c r="B121" s="275">
        <v>98</v>
      </c>
      <c r="C121" s="325" t="s">
        <v>2256</v>
      </c>
      <c r="D121" s="319" t="s">
        <v>148</v>
      </c>
      <c r="E121" s="323"/>
      <c r="F121" s="90"/>
      <c r="G121" s="90"/>
      <c r="H121" s="90"/>
      <c r="I121" s="90"/>
      <c r="J121" s="90"/>
      <c r="K121" s="90"/>
      <c r="L121" s="90"/>
      <c r="M121" s="90"/>
      <c r="N121" s="90"/>
      <c r="O121" s="90"/>
      <c r="P121" s="90"/>
      <c r="Q121" s="90"/>
      <c r="R121" s="90"/>
      <c r="S121" s="90"/>
      <c r="T121" s="90"/>
      <c r="U121" s="90"/>
      <c r="V121" s="90"/>
      <c r="W121" s="90"/>
      <c r="X121" s="90"/>
      <c r="Y121" s="90"/>
      <c r="Z121" s="114"/>
    </row>
    <row r="122" spans="1:26" ht="15.75" customHeight="1">
      <c r="A122" s="90"/>
      <c r="B122" s="275">
        <v>99</v>
      </c>
      <c r="C122" s="325" t="s">
        <v>2257</v>
      </c>
      <c r="D122" s="319" t="s">
        <v>148</v>
      </c>
      <c r="E122" s="323"/>
      <c r="F122" s="90"/>
      <c r="G122" s="90"/>
      <c r="H122" s="90"/>
      <c r="I122" s="90"/>
      <c r="J122" s="90"/>
      <c r="K122" s="90"/>
      <c r="L122" s="90"/>
      <c r="M122" s="90"/>
      <c r="N122" s="90"/>
      <c r="O122" s="90"/>
      <c r="P122" s="90"/>
      <c r="Q122" s="90"/>
      <c r="R122" s="90"/>
      <c r="S122" s="90"/>
      <c r="T122" s="90"/>
      <c r="U122" s="90"/>
      <c r="V122" s="90"/>
      <c r="W122" s="90"/>
      <c r="X122" s="90"/>
      <c r="Y122" s="90"/>
      <c r="Z122" s="114"/>
    </row>
    <row r="123" spans="1:26" ht="15.75" customHeight="1">
      <c r="A123" s="90"/>
      <c r="B123" s="275">
        <v>100</v>
      </c>
      <c r="C123" s="325" t="s">
        <v>2258</v>
      </c>
      <c r="D123" s="319" t="s">
        <v>148</v>
      </c>
      <c r="E123" s="323"/>
      <c r="F123" s="90"/>
      <c r="G123" s="90"/>
      <c r="H123" s="90"/>
      <c r="I123" s="90"/>
      <c r="J123" s="90"/>
      <c r="K123" s="90"/>
      <c r="L123" s="90"/>
      <c r="M123" s="90"/>
      <c r="N123" s="90"/>
      <c r="O123" s="90"/>
      <c r="P123" s="90"/>
      <c r="Q123" s="90"/>
      <c r="R123" s="90"/>
      <c r="S123" s="90"/>
      <c r="T123" s="90"/>
      <c r="U123" s="90"/>
      <c r="V123" s="90"/>
      <c r="W123" s="90"/>
      <c r="X123" s="90"/>
      <c r="Y123" s="90"/>
      <c r="Z123" s="114"/>
    </row>
    <row r="124" spans="1:26" ht="15.75" customHeight="1">
      <c r="A124" s="90"/>
      <c r="B124" s="275">
        <v>101</v>
      </c>
      <c r="C124" s="325" t="s">
        <v>2259</v>
      </c>
      <c r="D124" s="319" t="s">
        <v>148</v>
      </c>
      <c r="E124" s="323"/>
      <c r="F124" s="90"/>
      <c r="G124" s="90"/>
      <c r="H124" s="90"/>
      <c r="I124" s="90"/>
      <c r="J124" s="90"/>
      <c r="K124" s="90"/>
      <c r="L124" s="90"/>
      <c r="M124" s="90"/>
      <c r="N124" s="90"/>
      <c r="O124" s="90"/>
      <c r="P124" s="90"/>
      <c r="Q124" s="90"/>
      <c r="R124" s="90"/>
      <c r="S124" s="90"/>
      <c r="T124" s="90"/>
      <c r="U124" s="90"/>
      <c r="V124" s="90"/>
      <c r="W124" s="90"/>
      <c r="X124" s="90"/>
      <c r="Y124" s="90"/>
      <c r="Z124" s="114"/>
    </row>
    <row r="125" spans="1:26" ht="15.75" customHeight="1">
      <c r="A125" s="90"/>
      <c r="B125" s="275">
        <v>102</v>
      </c>
      <c r="C125" s="325" t="s">
        <v>2260</v>
      </c>
      <c r="D125" s="319" t="s">
        <v>148</v>
      </c>
      <c r="E125" s="323"/>
      <c r="F125" s="90"/>
      <c r="G125" s="90"/>
      <c r="H125" s="90"/>
      <c r="I125" s="90"/>
      <c r="J125" s="90"/>
      <c r="K125" s="90"/>
      <c r="L125" s="90"/>
      <c r="M125" s="90"/>
      <c r="N125" s="90"/>
      <c r="O125" s="90"/>
      <c r="P125" s="90"/>
      <c r="Q125" s="90"/>
      <c r="R125" s="90"/>
      <c r="S125" s="90"/>
      <c r="T125" s="90"/>
      <c r="U125" s="90"/>
      <c r="V125" s="90"/>
      <c r="W125" s="90"/>
      <c r="X125" s="90"/>
      <c r="Y125" s="90"/>
      <c r="Z125" s="114"/>
    </row>
    <row r="126" spans="1:26" ht="15.75" customHeight="1">
      <c r="A126" s="90"/>
      <c r="B126" s="275">
        <v>103</v>
      </c>
      <c r="C126" s="325" t="s">
        <v>2261</v>
      </c>
      <c r="D126" s="319" t="s">
        <v>148</v>
      </c>
      <c r="E126" s="323"/>
      <c r="F126" s="90"/>
      <c r="G126" s="90"/>
      <c r="H126" s="90"/>
      <c r="I126" s="90"/>
      <c r="J126" s="90"/>
      <c r="K126" s="90"/>
      <c r="L126" s="90"/>
      <c r="M126" s="90"/>
      <c r="N126" s="90"/>
      <c r="O126" s="90"/>
      <c r="P126" s="90"/>
      <c r="Q126" s="90"/>
      <c r="R126" s="90"/>
      <c r="S126" s="90"/>
      <c r="T126" s="90"/>
      <c r="U126" s="90"/>
      <c r="V126" s="90"/>
      <c r="W126" s="90"/>
      <c r="X126" s="90"/>
      <c r="Y126" s="90"/>
      <c r="Z126" s="114"/>
    </row>
    <row r="127" spans="1:26" ht="15.75" customHeight="1">
      <c r="A127" s="90"/>
      <c r="B127" s="275">
        <v>104</v>
      </c>
      <c r="C127" s="325" t="s">
        <v>2262</v>
      </c>
      <c r="D127" s="319" t="s">
        <v>148</v>
      </c>
      <c r="E127" s="323"/>
      <c r="F127" s="90"/>
      <c r="G127" s="90"/>
      <c r="H127" s="90"/>
      <c r="I127" s="90"/>
      <c r="J127" s="90"/>
      <c r="K127" s="90"/>
      <c r="L127" s="90"/>
      <c r="M127" s="90"/>
      <c r="N127" s="90"/>
      <c r="O127" s="90"/>
      <c r="P127" s="90"/>
      <c r="Q127" s="90"/>
      <c r="R127" s="90"/>
      <c r="S127" s="90"/>
      <c r="T127" s="90"/>
      <c r="U127" s="90"/>
      <c r="V127" s="90"/>
      <c r="W127" s="90"/>
      <c r="X127" s="90"/>
      <c r="Y127" s="90"/>
      <c r="Z127" s="114"/>
    </row>
    <row r="128" spans="1:26" ht="15.75" customHeight="1">
      <c r="A128" s="90"/>
      <c r="B128" s="275">
        <v>105</v>
      </c>
      <c r="C128" s="325" t="s">
        <v>2263</v>
      </c>
      <c r="D128" s="319" t="s">
        <v>148</v>
      </c>
      <c r="E128" s="323"/>
      <c r="F128" s="90"/>
      <c r="G128" s="90"/>
      <c r="H128" s="90"/>
      <c r="I128" s="90"/>
      <c r="J128" s="90"/>
      <c r="K128" s="90"/>
      <c r="L128" s="90"/>
      <c r="M128" s="90"/>
      <c r="N128" s="90"/>
      <c r="O128" s="90"/>
      <c r="P128" s="90"/>
      <c r="Q128" s="90"/>
      <c r="R128" s="90"/>
      <c r="S128" s="90"/>
      <c r="T128" s="90"/>
      <c r="U128" s="90"/>
      <c r="V128" s="90"/>
      <c r="W128" s="90"/>
      <c r="X128" s="90"/>
      <c r="Y128" s="90"/>
      <c r="Z128" s="114"/>
    </row>
    <row r="129" spans="1:26" ht="15.75" customHeight="1">
      <c r="A129" s="90"/>
      <c r="B129" s="275">
        <v>106</v>
      </c>
      <c r="C129" s="325" t="s">
        <v>2264</v>
      </c>
      <c r="D129" s="319" t="s">
        <v>148</v>
      </c>
      <c r="E129" s="323"/>
      <c r="F129" s="90"/>
      <c r="G129" s="90"/>
      <c r="H129" s="90"/>
      <c r="I129" s="90"/>
      <c r="J129" s="90"/>
      <c r="K129" s="90"/>
      <c r="L129" s="90"/>
      <c r="M129" s="90"/>
      <c r="N129" s="90"/>
      <c r="O129" s="90"/>
      <c r="P129" s="90"/>
      <c r="Q129" s="90"/>
      <c r="R129" s="90"/>
      <c r="S129" s="90"/>
      <c r="T129" s="90"/>
      <c r="U129" s="90"/>
      <c r="V129" s="90"/>
      <c r="W129" s="90"/>
      <c r="X129" s="90"/>
      <c r="Y129" s="90"/>
      <c r="Z129" s="114"/>
    </row>
    <row r="130" spans="1:26" ht="15.75" customHeight="1">
      <c r="A130" s="90"/>
      <c r="B130" s="275">
        <v>107</v>
      </c>
      <c r="C130" s="325" t="s">
        <v>2265</v>
      </c>
      <c r="D130" s="319" t="s">
        <v>148</v>
      </c>
      <c r="E130" s="323"/>
      <c r="F130" s="90"/>
      <c r="G130" s="90"/>
      <c r="H130" s="90"/>
      <c r="I130" s="90"/>
      <c r="J130" s="90"/>
      <c r="K130" s="90"/>
      <c r="L130" s="90"/>
      <c r="M130" s="90"/>
      <c r="N130" s="90"/>
      <c r="O130" s="90"/>
      <c r="P130" s="90"/>
      <c r="Q130" s="90"/>
      <c r="R130" s="90"/>
      <c r="S130" s="90"/>
      <c r="T130" s="90"/>
      <c r="U130" s="90"/>
      <c r="V130" s="90"/>
      <c r="W130" s="90"/>
      <c r="X130" s="90"/>
      <c r="Y130" s="90"/>
      <c r="Z130" s="114"/>
    </row>
    <row r="131" spans="1:26" ht="15.75" customHeight="1">
      <c r="A131" s="90"/>
      <c r="B131" s="275">
        <v>108</v>
      </c>
      <c r="C131" s="325" t="s">
        <v>2266</v>
      </c>
      <c r="D131" s="319" t="s">
        <v>148</v>
      </c>
      <c r="E131" s="323"/>
      <c r="F131" s="90"/>
      <c r="G131" s="90"/>
      <c r="H131" s="90"/>
      <c r="I131" s="90"/>
      <c r="J131" s="90"/>
      <c r="K131" s="90"/>
      <c r="L131" s="90"/>
      <c r="M131" s="90"/>
      <c r="N131" s="90"/>
      <c r="O131" s="90"/>
      <c r="P131" s="90"/>
      <c r="Q131" s="90"/>
      <c r="R131" s="90"/>
      <c r="S131" s="90"/>
      <c r="T131" s="90"/>
      <c r="U131" s="90"/>
      <c r="V131" s="90"/>
      <c r="W131" s="90"/>
      <c r="X131" s="90"/>
      <c r="Y131" s="90"/>
      <c r="Z131" s="114"/>
    </row>
    <row r="132" spans="1:26" ht="15.75" customHeight="1">
      <c r="A132" s="90"/>
      <c r="B132" s="275">
        <v>109</v>
      </c>
      <c r="C132" s="325" t="s">
        <v>2267</v>
      </c>
      <c r="D132" s="319" t="s">
        <v>148</v>
      </c>
      <c r="E132" s="323"/>
      <c r="F132" s="90"/>
      <c r="G132" s="90"/>
      <c r="H132" s="90"/>
      <c r="I132" s="90"/>
      <c r="J132" s="90"/>
      <c r="K132" s="90"/>
      <c r="L132" s="90"/>
      <c r="M132" s="90"/>
      <c r="N132" s="90"/>
      <c r="O132" s="90"/>
      <c r="P132" s="90"/>
      <c r="Q132" s="90"/>
      <c r="R132" s="90"/>
      <c r="S132" s="90"/>
      <c r="T132" s="90"/>
      <c r="U132" s="90"/>
      <c r="V132" s="90"/>
      <c r="W132" s="90"/>
      <c r="X132" s="90"/>
      <c r="Y132" s="90"/>
      <c r="Z132" s="114"/>
    </row>
    <row r="133" spans="1:26" ht="15.75" customHeight="1">
      <c r="A133" s="90"/>
      <c r="B133" s="275">
        <v>110</v>
      </c>
      <c r="C133" s="325" t="s">
        <v>2268</v>
      </c>
      <c r="D133" s="319" t="s">
        <v>148</v>
      </c>
      <c r="E133" s="323"/>
      <c r="F133" s="90"/>
      <c r="G133" s="90"/>
      <c r="H133" s="90"/>
      <c r="I133" s="90"/>
      <c r="J133" s="90"/>
      <c r="K133" s="90"/>
      <c r="L133" s="90"/>
      <c r="M133" s="90"/>
      <c r="N133" s="90"/>
      <c r="O133" s="90"/>
      <c r="P133" s="90"/>
      <c r="Q133" s="90"/>
      <c r="R133" s="90"/>
      <c r="S133" s="90"/>
      <c r="T133" s="90"/>
      <c r="U133" s="90"/>
      <c r="V133" s="90"/>
      <c r="W133" s="90"/>
      <c r="X133" s="90"/>
      <c r="Y133" s="90"/>
      <c r="Z133" s="114"/>
    </row>
    <row r="134" spans="1:26" ht="15.75" customHeight="1">
      <c r="A134" s="90"/>
      <c r="B134" s="275">
        <v>111</v>
      </c>
      <c r="C134" s="325" t="s">
        <v>2269</v>
      </c>
      <c r="D134" s="319" t="s">
        <v>148</v>
      </c>
      <c r="E134" s="323"/>
      <c r="F134" s="90"/>
      <c r="G134" s="90"/>
      <c r="H134" s="90"/>
      <c r="I134" s="90"/>
      <c r="J134" s="90"/>
      <c r="K134" s="90"/>
      <c r="L134" s="90"/>
      <c r="M134" s="90"/>
      <c r="N134" s="90"/>
      <c r="O134" s="90"/>
      <c r="P134" s="90"/>
      <c r="Q134" s="90"/>
      <c r="R134" s="90"/>
      <c r="S134" s="90"/>
      <c r="T134" s="90"/>
      <c r="U134" s="90"/>
      <c r="V134" s="90"/>
      <c r="W134" s="90"/>
      <c r="X134" s="90"/>
      <c r="Y134" s="90"/>
      <c r="Z134" s="114"/>
    </row>
    <row r="135" spans="1:26" ht="15.75" customHeight="1">
      <c r="A135" s="90"/>
      <c r="B135" s="275">
        <v>112</v>
      </c>
      <c r="C135" s="325" t="s">
        <v>2270</v>
      </c>
      <c r="D135" s="319" t="s">
        <v>148</v>
      </c>
      <c r="E135" s="323"/>
      <c r="F135" s="90"/>
      <c r="G135" s="90"/>
      <c r="H135" s="90"/>
      <c r="I135" s="90"/>
      <c r="J135" s="90"/>
      <c r="K135" s="90"/>
      <c r="L135" s="90"/>
      <c r="M135" s="90"/>
      <c r="N135" s="90"/>
      <c r="O135" s="90"/>
      <c r="P135" s="90"/>
      <c r="Q135" s="90"/>
      <c r="R135" s="90"/>
      <c r="S135" s="90"/>
      <c r="T135" s="90"/>
      <c r="U135" s="90"/>
      <c r="V135" s="90"/>
      <c r="W135" s="90"/>
      <c r="X135" s="90"/>
      <c r="Y135" s="90"/>
      <c r="Z135" s="114"/>
    </row>
    <row r="136" spans="1:26" ht="15.75" customHeight="1">
      <c r="A136" s="90"/>
      <c r="B136" s="275">
        <v>113</v>
      </c>
      <c r="C136" s="325" t="s">
        <v>2271</v>
      </c>
      <c r="D136" s="319" t="s">
        <v>148</v>
      </c>
      <c r="E136" s="323"/>
      <c r="F136" s="90"/>
      <c r="G136" s="90"/>
      <c r="H136" s="90"/>
      <c r="I136" s="90"/>
      <c r="J136" s="90"/>
      <c r="K136" s="90"/>
      <c r="L136" s="90"/>
      <c r="M136" s="90"/>
      <c r="N136" s="90"/>
      <c r="O136" s="90"/>
      <c r="P136" s="90"/>
      <c r="Q136" s="90"/>
      <c r="R136" s="90"/>
      <c r="S136" s="90"/>
      <c r="T136" s="90"/>
      <c r="U136" s="90"/>
      <c r="V136" s="90"/>
      <c r="W136" s="90"/>
      <c r="X136" s="90"/>
      <c r="Y136" s="90"/>
      <c r="Z136" s="114"/>
    </row>
    <row r="137" spans="1:26" ht="15.75" customHeight="1">
      <c r="A137" s="90"/>
      <c r="B137" s="275">
        <v>114</v>
      </c>
      <c r="C137" s="325" t="s">
        <v>2272</v>
      </c>
      <c r="D137" s="319" t="s">
        <v>148</v>
      </c>
      <c r="E137" s="323"/>
      <c r="F137" s="90"/>
      <c r="G137" s="90"/>
      <c r="H137" s="90"/>
      <c r="I137" s="90"/>
      <c r="J137" s="90"/>
      <c r="K137" s="90"/>
      <c r="L137" s="90"/>
      <c r="M137" s="90"/>
      <c r="N137" s="90"/>
      <c r="O137" s="90"/>
      <c r="P137" s="90"/>
      <c r="Q137" s="90"/>
      <c r="R137" s="90"/>
      <c r="S137" s="90"/>
      <c r="T137" s="90"/>
      <c r="U137" s="90"/>
      <c r="V137" s="90"/>
      <c r="W137" s="90"/>
      <c r="X137" s="90"/>
      <c r="Y137" s="90"/>
      <c r="Z137" s="114"/>
    </row>
    <row r="138" spans="1:26" ht="15.75" customHeight="1">
      <c r="A138" s="90"/>
      <c r="B138" s="275">
        <v>115</v>
      </c>
      <c r="C138" s="269" t="s">
        <v>2243</v>
      </c>
      <c r="D138" s="319" t="s">
        <v>151</v>
      </c>
      <c r="E138" s="323"/>
      <c r="F138" s="90"/>
      <c r="G138" s="90"/>
      <c r="H138" s="90"/>
      <c r="I138" s="90"/>
      <c r="J138" s="90"/>
      <c r="K138" s="90"/>
      <c r="L138" s="90"/>
      <c r="M138" s="90"/>
      <c r="N138" s="90"/>
      <c r="O138" s="90"/>
      <c r="P138" s="90"/>
      <c r="Q138" s="90"/>
      <c r="R138" s="90"/>
      <c r="S138" s="90"/>
      <c r="T138" s="90"/>
      <c r="U138" s="90"/>
      <c r="V138" s="90"/>
      <c r="W138" s="90"/>
      <c r="X138" s="90"/>
      <c r="Y138" s="90"/>
      <c r="Z138" s="114"/>
    </row>
    <row r="139" spans="1:26" ht="15.75" customHeight="1">
      <c r="A139" s="90"/>
      <c r="B139" s="275">
        <v>116</v>
      </c>
      <c r="C139" s="269" t="s">
        <v>2273</v>
      </c>
      <c r="D139" s="319" t="s">
        <v>151</v>
      </c>
      <c r="E139" s="323"/>
      <c r="F139" s="90"/>
      <c r="G139" s="90"/>
      <c r="H139" s="90"/>
      <c r="I139" s="90"/>
      <c r="J139" s="90"/>
      <c r="K139" s="90"/>
      <c r="L139" s="90"/>
      <c r="M139" s="90"/>
      <c r="N139" s="90"/>
      <c r="O139" s="90"/>
      <c r="P139" s="90"/>
      <c r="Q139" s="90"/>
      <c r="R139" s="90"/>
      <c r="S139" s="90"/>
      <c r="T139" s="90"/>
      <c r="U139" s="90"/>
      <c r="V139" s="90"/>
      <c r="W139" s="90"/>
      <c r="X139" s="90"/>
      <c r="Y139" s="90"/>
      <c r="Z139" s="114"/>
    </row>
    <row r="140" spans="1:26" ht="15.75" customHeight="1">
      <c r="A140" s="90"/>
      <c r="B140" s="275">
        <v>117</v>
      </c>
      <c r="C140" s="269" t="s">
        <v>2274</v>
      </c>
      <c r="D140" s="319" t="s">
        <v>151</v>
      </c>
      <c r="E140" s="323"/>
      <c r="F140" s="90"/>
      <c r="G140" s="90"/>
      <c r="H140" s="90"/>
      <c r="I140" s="90"/>
      <c r="J140" s="90"/>
      <c r="K140" s="90"/>
      <c r="L140" s="90"/>
      <c r="M140" s="90"/>
      <c r="N140" s="90"/>
      <c r="O140" s="90"/>
      <c r="P140" s="90"/>
      <c r="Q140" s="90"/>
      <c r="R140" s="90"/>
      <c r="S140" s="90"/>
      <c r="T140" s="90"/>
      <c r="U140" s="90"/>
      <c r="V140" s="90"/>
      <c r="W140" s="90"/>
      <c r="X140" s="90"/>
      <c r="Y140" s="90"/>
      <c r="Z140" s="114"/>
    </row>
    <row r="141" spans="1:26" ht="15.75" customHeight="1">
      <c r="A141" s="90"/>
      <c r="B141" s="275">
        <v>118</v>
      </c>
      <c r="C141" s="269" t="s">
        <v>2275</v>
      </c>
      <c r="D141" s="319" t="s">
        <v>151</v>
      </c>
      <c r="E141" s="323"/>
      <c r="F141" s="90"/>
      <c r="G141" s="90"/>
      <c r="H141" s="90"/>
      <c r="I141" s="90"/>
      <c r="J141" s="90"/>
      <c r="K141" s="90"/>
      <c r="L141" s="90"/>
      <c r="M141" s="90"/>
      <c r="N141" s="90"/>
      <c r="O141" s="90"/>
      <c r="P141" s="90"/>
      <c r="Q141" s="90"/>
      <c r="R141" s="90"/>
      <c r="S141" s="90"/>
      <c r="T141" s="90"/>
      <c r="U141" s="90"/>
      <c r="V141" s="90"/>
      <c r="W141" s="90"/>
      <c r="X141" s="90"/>
      <c r="Y141" s="90"/>
      <c r="Z141" s="114"/>
    </row>
    <row r="142" spans="1:26" ht="15.75" customHeight="1">
      <c r="A142" s="90"/>
      <c r="B142" s="275">
        <v>119</v>
      </c>
      <c r="C142" s="269" t="s">
        <v>2276</v>
      </c>
      <c r="D142" s="319" t="s">
        <v>151</v>
      </c>
      <c r="E142" s="323"/>
      <c r="F142" s="90"/>
      <c r="G142" s="90"/>
      <c r="H142" s="90"/>
      <c r="I142" s="90"/>
      <c r="J142" s="90"/>
      <c r="K142" s="90"/>
      <c r="L142" s="90"/>
      <c r="M142" s="90"/>
      <c r="N142" s="90"/>
      <c r="O142" s="90"/>
      <c r="P142" s="90"/>
      <c r="Q142" s="90"/>
      <c r="R142" s="90"/>
      <c r="S142" s="90"/>
      <c r="T142" s="90"/>
      <c r="U142" s="90"/>
      <c r="V142" s="90"/>
      <c r="W142" s="90"/>
      <c r="X142" s="90"/>
      <c r="Y142" s="90"/>
      <c r="Z142" s="114"/>
    </row>
    <row r="143" spans="1:26" ht="15.75" customHeight="1">
      <c r="A143" s="90"/>
      <c r="B143" s="275">
        <v>120</v>
      </c>
      <c r="C143" s="269" t="s">
        <v>2277</v>
      </c>
      <c r="D143" s="319" t="s">
        <v>151</v>
      </c>
      <c r="E143" s="323"/>
      <c r="F143" s="90"/>
      <c r="G143" s="90"/>
      <c r="H143" s="90"/>
      <c r="I143" s="90"/>
      <c r="J143" s="90"/>
      <c r="K143" s="90"/>
      <c r="L143" s="90"/>
      <c r="M143" s="90"/>
      <c r="N143" s="90"/>
      <c r="O143" s="90"/>
      <c r="P143" s="90"/>
      <c r="Q143" s="90"/>
      <c r="R143" s="90"/>
      <c r="S143" s="90"/>
      <c r="T143" s="90"/>
      <c r="U143" s="90"/>
      <c r="V143" s="90"/>
      <c r="W143" s="90"/>
      <c r="X143" s="90"/>
      <c r="Y143" s="90"/>
      <c r="Z143" s="114"/>
    </row>
    <row r="144" spans="1:26" ht="15.75" customHeight="1">
      <c r="A144" s="90"/>
      <c r="B144" s="275">
        <v>121</v>
      </c>
      <c r="C144" s="269" t="s">
        <v>2278</v>
      </c>
      <c r="D144" s="319" t="s">
        <v>151</v>
      </c>
      <c r="E144" s="323"/>
      <c r="F144" s="90"/>
      <c r="G144" s="90"/>
      <c r="H144" s="90"/>
      <c r="I144" s="90"/>
      <c r="J144" s="90"/>
      <c r="K144" s="90"/>
      <c r="L144" s="90"/>
      <c r="M144" s="90"/>
      <c r="N144" s="90"/>
      <c r="O144" s="90"/>
      <c r="P144" s="90"/>
      <c r="Q144" s="90"/>
      <c r="R144" s="90"/>
      <c r="S144" s="90"/>
      <c r="T144" s="90"/>
      <c r="U144" s="90"/>
      <c r="V144" s="90"/>
      <c r="W144" s="90"/>
      <c r="X144" s="90"/>
      <c r="Y144" s="90"/>
      <c r="Z144" s="114"/>
    </row>
    <row r="145" spans="1:26" ht="15.75" customHeight="1">
      <c r="A145" s="90"/>
      <c r="B145" s="275">
        <v>122</v>
      </c>
      <c r="C145" s="269" t="s">
        <v>2279</v>
      </c>
      <c r="D145" s="319" t="s">
        <v>151</v>
      </c>
      <c r="E145" s="323"/>
      <c r="F145" s="90"/>
      <c r="G145" s="90"/>
      <c r="H145" s="90"/>
      <c r="I145" s="90"/>
      <c r="J145" s="90"/>
      <c r="K145" s="90"/>
      <c r="L145" s="90"/>
      <c r="M145" s="90"/>
      <c r="N145" s="90"/>
      <c r="O145" s="90"/>
      <c r="P145" s="90"/>
      <c r="Q145" s="90"/>
      <c r="R145" s="90"/>
      <c r="S145" s="90"/>
      <c r="T145" s="90"/>
      <c r="U145" s="90"/>
      <c r="V145" s="90"/>
      <c r="W145" s="90"/>
      <c r="X145" s="90"/>
      <c r="Y145" s="90"/>
      <c r="Z145" s="114"/>
    </row>
    <row r="146" spans="1:26" ht="15.75" customHeight="1">
      <c r="A146" s="90"/>
      <c r="B146" s="275">
        <v>123</v>
      </c>
      <c r="C146" s="269" t="s">
        <v>2280</v>
      </c>
      <c r="D146" s="319" t="s">
        <v>151</v>
      </c>
      <c r="E146" s="323"/>
      <c r="F146" s="90"/>
      <c r="G146" s="90"/>
      <c r="H146" s="90"/>
      <c r="I146" s="90"/>
      <c r="J146" s="90"/>
      <c r="K146" s="90"/>
      <c r="L146" s="90"/>
      <c r="M146" s="90"/>
      <c r="N146" s="90"/>
      <c r="O146" s="90"/>
      <c r="P146" s="90"/>
      <c r="Q146" s="90"/>
      <c r="R146" s="90"/>
      <c r="S146" s="90"/>
      <c r="T146" s="90"/>
      <c r="U146" s="90"/>
      <c r="V146" s="90"/>
      <c r="W146" s="90"/>
      <c r="X146" s="90"/>
      <c r="Y146" s="90"/>
      <c r="Z146" s="114"/>
    </row>
    <row r="147" spans="1:26" ht="15.75" customHeight="1">
      <c r="A147" s="90"/>
      <c r="B147" s="275">
        <v>124</v>
      </c>
      <c r="C147" s="269" t="s">
        <v>2281</v>
      </c>
      <c r="D147" s="319" t="s">
        <v>151</v>
      </c>
      <c r="E147" s="323"/>
      <c r="F147" s="90"/>
      <c r="G147" s="90"/>
      <c r="H147" s="90"/>
      <c r="I147" s="90"/>
      <c r="J147" s="90"/>
      <c r="K147" s="90"/>
      <c r="L147" s="90"/>
      <c r="M147" s="90"/>
      <c r="N147" s="90"/>
      <c r="O147" s="90"/>
      <c r="P147" s="90"/>
      <c r="Q147" s="90"/>
      <c r="R147" s="90"/>
      <c r="S147" s="90"/>
      <c r="T147" s="90"/>
      <c r="U147" s="90"/>
      <c r="V147" s="90"/>
      <c r="W147" s="90"/>
      <c r="X147" s="90"/>
      <c r="Y147" s="90"/>
      <c r="Z147" s="114"/>
    </row>
    <row r="148" spans="1:26" ht="15.75" customHeight="1">
      <c r="A148" s="90"/>
      <c r="B148" s="275">
        <v>125</v>
      </c>
      <c r="C148" s="269" t="s">
        <v>2282</v>
      </c>
      <c r="D148" s="319" t="s">
        <v>151</v>
      </c>
      <c r="E148" s="323"/>
      <c r="F148" s="90"/>
      <c r="G148" s="90"/>
      <c r="H148" s="90"/>
      <c r="I148" s="90"/>
      <c r="J148" s="90"/>
      <c r="K148" s="90"/>
      <c r="L148" s="90"/>
      <c r="M148" s="90"/>
      <c r="N148" s="90"/>
      <c r="O148" s="90"/>
      <c r="P148" s="90"/>
      <c r="Q148" s="90"/>
      <c r="R148" s="90"/>
      <c r="S148" s="90"/>
      <c r="T148" s="90"/>
      <c r="U148" s="90"/>
      <c r="V148" s="90"/>
      <c r="W148" s="90"/>
      <c r="X148" s="90"/>
      <c r="Y148" s="90"/>
      <c r="Z148" s="114"/>
    </row>
    <row r="149" spans="1:26" ht="15.75" customHeight="1">
      <c r="A149" s="90"/>
      <c r="B149" s="275">
        <v>126</v>
      </c>
      <c r="C149" s="269" t="s">
        <v>2283</v>
      </c>
      <c r="D149" s="319" t="s">
        <v>151</v>
      </c>
      <c r="E149" s="323"/>
      <c r="F149" s="90"/>
      <c r="G149" s="90"/>
      <c r="H149" s="90"/>
      <c r="I149" s="90"/>
      <c r="J149" s="90"/>
      <c r="K149" s="90"/>
      <c r="L149" s="90"/>
      <c r="M149" s="90"/>
      <c r="N149" s="90"/>
      <c r="O149" s="90"/>
      <c r="P149" s="90"/>
      <c r="Q149" s="90"/>
      <c r="R149" s="90"/>
      <c r="S149" s="90"/>
      <c r="T149" s="90"/>
      <c r="U149" s="90"/>
      <c r="V149" s="90"/>
      <c r="W149" s="90"/>
      <c r="X149" s="90"/>
      <c r="Y149" s="90"/>
      <c r="Z149" s="114"/>
    </row>
    <row r="150" spans="1:26" ht="15.75" customHeight="1">
      <c r="A150" s="90"/>
      <c r="B150" s="275">
        <v>127</v>
      </c>
      <c r="C150" s="269" t="s">
        <v>2284</v>
      </c>
      <c r="D150" s="319" t="s">
        <v>148</v>
      </c>
      <c r="E150" s="323"/>
      <c r="F150" s="90"/>
      <c r="G150" s="90"/>
      <c r="H150" s="90"/>
      <c r="I150" s="90"/>
      <c r="J150" s="90"/>
      <c r="K150" s="90"/>
      <c r="L150" s="90"/>
      <c r="M150" s="90"/>
      <c r="N150" s="90"/>
      <c r="O150" s="90"/>
      <c r="P150" s="90"/>
      <c r="Q150" s="90"/>
      <c r="R150" s="90"/>
      <c r="S150" s="90"/>
      <c r="T150" s="90"/>
      <c r="U150" s="90"/>
      <c r="V150" s="90"/>
      <c r="W150" s="90"/>
      <c r="X150" s="90"/>
      <c r="Y150" s="90"/>
      <c r="Z150" s="114"/>
    </row>
    <row r="151" spans="1:26" ht="15.75" customHeight="1">
      <c r="A151" s="90"/>
      <c r="B151" s="275">
        <v>128</v>
      </c>
      <c r="C151" s="269" t="s">
        <v>2285</v>
      </c>
      <c r="D151" s="319" t="s">
        <v>148</v>
      </c>
      <c r="E151" s="323"/>
      <c r="F151" s="90"/>
      <c r="G151" s="90"/>
      <c r="H151" s="90"/>
      <c r="I151" s="90"/>
      <c r="J151" s="90"/>
      <c r="K151" s="90"/>
      <c r="L151" s="90"/>
      <c r="M151" s="90"/>
      <c r="N151" s="90"/>
      <c r="O151" s="90"/>
      <c r="P151" s="90"/>
      <c r="Q151" s="90"/>
      <c r="R151" s="90"/>
      <c r="S151" s="90"/>
      <c r="T151" s="90"/>
      <c r="U151" s="90"/>
      <c r="V151" s="90"/>
      <c r="W151" s="90"/>
      <c r="X151" s="90"/>
      <c r="Y151" s="90"/>
      <c r="Z151" s="114"/>
    </row>
    <row r="152" spans="1:26" ht="15.75" customHeight="1">
      <c r="A152" s="90"/>
      <c r="B152" s="275">
        <v>129</v>
      </c>
      <c r="C152" s="269" t="s">
        <v>2286</v>
      </c>
      <c r="D152" s="319" t="s">
        <v>148</v>
      </c>
      <c r="E152" s="323"/>
      <c r="F152" s="90"/>
      <c r="G152" s="90"/>
      <c r="H152" s="90"/>
      <c r="I152" s="90"/>
      <c r="J152" s="90"/>
      <c r="K152" s="90"/>
      <c r="L152" s="90"/>
      <c r="M152" s="90"/>
      <c r="N152" s="90"/>
      <c r="O152" s="90"/>
      <c r="P152" s="90"/>
      <c r="Q152" s="90"/>
      <c r="R152" s="90"/>
      <c r="S152" s="90"/>
      <c r="T152" s="90"/>
      <c r="U152" s="90"/>
      <c r="V152" s="90"/>
      <c r="W152" s="90"/>
      <c r="X152" s="90"/>
      <c r="Y152" s="90"/>
      <c r="Z152" s="114"/>
    </row>
    <row r="153" spans="1:26" ht="15.75" customHeight="1">
      <c r="A153" s="90"/>
      <c r="B153" s="275">
        <v>130</v>
      </c>
      <c r="C153" s="269" t="s">
        <v>2287</v>
      </c>
      <c r="D153" s="319" t="s">
        <v>148</v>
      </c>
      <c r="E153" s="323"/>
      <c r="F153" s="90"/>
      <c r="G153" s="90"/>
      <c r="H153" s="90"/>
      <c r="I153" s="90"/>
      <c r="J153" s="90"/>
      <c r="K153" s="90"/>
      <c r="L153" s="90"/>
      <c r="M153" s="90"/>
      <c r="N153" s="90"/>
      <c r="O153" s="90"/>
      <c r="P153" s="90"/>
      <c r="Q153" s="90"/>
      <c r="R153" s="90"/>
      <c r="S153" s="90"/>
      <c r="T153" s="90"/>
      <c r="U153" s="90"/>
      <c r="V153" s="90"/>
      <c r="W153" s="90"/>
      <c r="X153" s="90"/>
      <c r="Y153" s="90"/>
      <c r="Z153" s="114"/>
    </row>
    <row r="154" spans="1:26" ht="15.75" customHeight="1">
      <c r="A154" s="90"/>
      <c r="B154" s="275">
        <v>131</v>
      </c>
      <c r="C154" s="269" t="s">
        <v>2288</v>
      </c>
      <c r="D154" s="319" t="s">
        <v>148</v>
      </c>
      <c r="E154" s="323"/>
      <c r="F154" s="90"/>
      <c r="G154" s="90"/>
      <c r="H154" s="90"/>
      <c r="I154" s="90"/>
      <c r="J154" s="90"/>
      <c r="K154" s="90"/>
      <c r="L154" s="90"/>
      <c r="M154" s="90"/>
      <c r="N154" s="90"/>
      <c r="O154" s="90"/>
      <c r="P154" s="90"/>
      <c r="Q154" s="90"/>
      <c r="R154" s="90"/>
      <c r="S154" s="90"/>
      <c r="T154" s="90"/>
      <c r="U154" s="90"/>
      <c r="V154" s="90"/>
      <c r="W154" s="90"/>
      <c r="X154" s="90"/>
      <c r="Y154" s="90"/>
      <c r="Z154" s="114"/>
    </row>
    <row r="155" spans="1:26" ht="15.75" customHeight="1">
      <c r="A155" s="90"/>
      <c r="B155" s="275">
        <v>132</v>
      </c>
      <c r="C155" s="269" t="s">
        <v>2289</v>
      </c>
      <c r="D155" s="319" t="s">
        <v>148</v>
      </c>
      <c r="E155" s="323"/>
      <c r="F155" s="90"/>
      <c r="G155" s="90"/>
      <c r="H155" s="90"/>
      <c r="I155" s="90"/>
      <c r="J155" s="90"/>
      <c r="K155" s="90"/>
      <c r="L155" s="90"/>
      <c r="M155" s="90"/>
      <c r="N155" s="90"/>
      <c r="O155" s="90"/>
      <c r="P155" s="90"/>
      <c r="Q155" s="90"/>
      <c r="R155" s="90"/>
      <c r="S155" s="90"/>
      <c r="T155" s="90"/>
      <c r="U155" s="90"/>
      <c r="V155" s="90"/>
      <c r="W155" s="90"/>
      <c r="X155" s="90"/>
      <c r="Y155" s="90"/>
      <c r="Z155" s="114"/>
    </row>
    <row r="156" spans="1:26" ht="15.75" customHeight="1">
      <c r="A156" s="90"/>
      <c r="B156" s="275">
        <v>133</v>
      </c>
      <c r="C156" s="269" t="s">
        <v>2290</v>
      </c>
      <c r="D156" s="319" t="s">
        <v>148</v>
      </c>
      <c r="E156" s="323"/>
      <c r="F156" s="90"/>
      <c r="G156" s="90"/>
      <c r="H156" s="90"/>
      <c r="I156" s="90"/>
      <c r="J156" s="90"/>
      <c r="K156" s="90"/>
      <c r="L156" s="90"/>
      <c r="M156" s="90"/>
      <c r="N156" s="90"/>
      <c r="O156" s="90"/>
      <c r="P156" s="90"/>
      <c r="Q156" s="90"/>
      <c r="R156" s="90"/>
      <c r="S156" s="90"/>
      <c r="T156" s="90"/>
      <c r="U156" s="90"/>
      <c r="V156" s="90"/>
      <c r="W156" s="90"/>
      <c r="X156" s="90"/>
      <c r="Y156" s="90"/>
      <c r="Z156" s="114"/>
    </row>
    <row r="157" spans="1:26" ht="15.75" customHeight="1">
      <c r="A157" s="90"/>
      <c r="B157" s="275">
        <v>134</v>
      </c>
      <c r="C157" s="269" t="s">
        <v>2291</v>
      </c>
      <c r="D157" s="319" t="s">
        <v>148</v>
      </c>
      <c r="E157" s="323"/>
      <c r="F157" s="90"/>
      <c r="G157" s="90"/>
      <c r="H157" s="90"/>
      <c r="I157" s="90"/>
      <c r="J157" s="90"/>
      <c r="K157" s="90"/>
      <c r="L157" s="90"/>
      <c r="M157" s="90"/>
      <c r="N157" s="90"/>
      <c r="O157" s="90"/>
      <c r="P157" s="90"/>
      <c r="Q157" s="90"/>
      <c r="R157" s="90"/>
      <c r="S157" s="90"/>
      <c r="T157" s="90"/>
      <c r="U157" s="90"/>
      <c r="V157" s="90"/>
      <c r="W157" s="90"/>
      <c r="X157" s="90"/>
      <c r="Y157" s="90"/>
      <c r="Z157" s="114"/>
    </row>
    <row r="158" spans="1:26" ht="15.75" customHeight="1">
      <c r="A158" s="90"/>
      <c r="B158" s="275">
        <v>135</v>
      </c>
      <c r="C158" s="269" t="s">
        <v>2292</v>
      </c>
      <c r="D158" s="319" t="s">
        <v>148</v>
      </c>
      <c r="E158" s="323"/>
      <c r="F158" s="90"/>
      <c r="G158" s="90"/>
      <c r="H158" s="90"/>
      <c r="I158" s="90"/>
      <c r="J158" s="90"/>
      <c r="K158" s="90"/>
      <c r="L158" s="90"/>
      <c r="M158" s="90"/>
      <c r="N158" s="90"/>
      <c r="O158" s="90"/>
      <c r="P158" s="90"/>
      <c r="Q158" s="90"/>
      <c r="R158" s="90"/>
      <c r="S158" s="90"/>
      <c r="T158" s="90"/>
      <c r="U158" s="90"/>
      <c r="V158" s="90"/>
      <c r="W158" s="90"/>
      <c r="X158" s="90"/>
      <c r="Y158" s="90"/>
      <c r="Z158" s="114"/>
    </row>
    <row r="159" spans="1:26" ht="15.75" customHeight="1">
      <c r="A159" s="90"/>
      <c r="B159" s="275">
        <v>136</v>
      </c>
      <c r="C159" s="269" t="s">
        <v>2293</v>
      </c>
      <c r="D159" s="319" t="s">
        <v>148</v>
      </c>
      <c r="E159" s="323"/>
      <c r="F159" s="90"/>
      <c r="G159" s="90"/>
      <c r="H159" s="90"/>
      <c r="I159" s="90"/>
      <c r="J159" s="90"/>
      <c r="K159" s="90"/>
      <c r="L159" s="90"/>
      <c r="M159" s="90"/>
      <c r="N159" s="90"/>
      <c r="O159" s="90"/>
      <c r="P159" s="90"/>
      <c r="Q159" s="90"/>
      <c r="R159" s="90"/>
      <c r="S159" s="90"/>
      <c r="T159" s="90"/>
      <c r="U159" s="90"/>
      <c r="V159" s="90"/>
      <c r="W159" s="90"/>
      <c r="X159" s="90"/>
      <c r="Y159" s="90"/>
      <c r="Z159" s="114"/>
    </row>
    <row r="160" spans="1:26" ht="15.75" customHeight="1">
      <c r="A160" s="90"/>
      <c r="B160" s="275">
        <v>137</v>
      </c>
      <c r="C160" s="269" t="s">
        <v>2294</v>
      </c>
      <c r="D160" s="319" t="s">
        <v>148</v>
      </c>
      <c r="E160" s="323"/>
      <c r="F160" s="90"/>
      <c r="G160" s="90"/>
      <c r="H160" s="90"/>
      <c r="I160" s="90"/>
      <c r="J160" s="90"/>
      <c r="K160" s="90"/>
      <c r="L160" s="90"/>
      <c r="M160" s="90"/>
      <c r="N160" s="90"/>
      <c r="O160" s="90"/>
      <c r="P160" s="90"/>
      <c r="Q160" s="90"/>
      <c r="R160" s="90"/>
      <c r="S160" s="90"/>
      <c r="T160" s="90"/>
      <c r="U160" s="90"/>
      <c r="V160" s="90"/>
      <c r="W160" s="90"/>
      <c r="X160" s="90"/>
      <c r="Y160" s="90"/>
      <c r="Z160" s="114"/>
    </row>
    <row r="161" spans="1:26" ht="15.75" customHeight="1">
      <c r="A161" s="90"/>
      <c r="B161" s="275">
        <v>138</v>
      </c>
      <c r="C161" s="269" t="s">
        <v>2295</v>
      </c>
      <c r="D161" s="319" t="s">
        <v>148</v>
      </c>
      <c r="E161" s="323"/>
      <c r="F161" s="90"/>
      <c r="G161" s="90"/>
      <c r="H161" s="90"/>
      <c r="I161" s="90"/>
      <c r="J161" s="90"/>
      <c r="K161" s="90"/>
      <c r="L161" s="90"/>
      <c r="M161" s="90"/>
      <c r="N161" s="90"/>
      <c r="O161" s="90"/>
      <c r="P161" s="90"/>
      <c r="Q161" s="90"/>
      <c r="R161" s="90"/>
      <c r="S161" s="90"/>
      <c r="T161" s="90"/>
      <c r="U161" s="90"/>
      <c r="V161" s="90"/>
      <c r="W161" s="90"/>
      <c r="X161" s="90"/>
      <c r="Y161" s="90"/>
      <c r="Z161" s="114"/>
    </row>
    <row r="162" spans="1:26" ht="15.75" customHeight="1">
      <c r="A162" s="90"/>
      <c r="B162" s="326" t="s">
        <v>2486</v>
      </c>
      <c r="C162" s="327" t="s">
        <v>2485</v>
      </c>
      <c r="D162" s="319"/>
      <c r="E162" s="323"/>
      <c r="F162" s="90"/>
      <c r="G162" s="90"/>
      <c r="H162" s="90"/>
      <c r="I162" s="90"/>
      <c r="J162" s="90"/>
      <c r="K162" s="90"/>
      <c r="L162" s="90"/>
      <c r="M162" s="90"/>
      <c r="N162" s="90"/>
      <c r="O162" s="90"/>
      <c r="P162" s="90"/>
      <c r="Q162" s="90"/>
      <c r="R162" s="90"/>
      <c r="S162" s="90"/>
      <c r="T162" s="90"/>
      <c r="U162" s="90"/>
      <c r="V162" s="90"/>
      <c r="W162" s="90"/>
      <c r="X162" s="90"/>
      <c r="Y162" s="90"/>
      <c r="Z162" s="114"/>
    </row>
    <row r="163" spans="1:26" ht="15.75" customHeight="1">
      <c r="A163" s="90"/>
      <c r="B163" s="300"/>
      <c r="C163" s="245" t="s">
        <v>475</v>
      </c>
      <c r="D163" s="319"/>
      <c r="E163" s="323"/>
      <c r="F163" s="90"/>
      <c r="G163" s="90"/>
      <c r="H163" s="90"/>
      <c r="I163" s="90"/>
      <c r="J163" s="90"/>
      <c r="K163" s="90"/>
      <c r="L163" s="90"/>
      <c r="M163" s="90"/>
      <c r="N163" s="90"/>
      <c r="O163" s="90"/>
      <c r="P163" s="90"/>
      <c r="Q163" s="90"/>
      <c r="R163" s="90"/>
      <c r="S163" s="90"/>
      <c r="T163" s="90"/>
      <c r="U163" s="90"/>
      <c r="V163" s="90"/>
      <c r="W163" s="90"/>
      <c r="X163" s="90"/>
      <c r="Y163" s="90"/>
      <c r="Z163" s="114"/>
    </row>
    <row r="164" spans="1:26" ht="15.75" customHeight="1">
      <c r="A164" s="90"/>
      <c r="B164" s="275">
        <v>139</v>
      </c>
      <c r="C164" s="274" t="s">
        <v>2296</v>
      </c>
      <c r="D164" s="319" t="s">
        <v>148</v>
      </c>
      <c r="E164" s="323"/>
      <c r="F164" s="90"/>
      <c r="G164" s="90"/>
      <c r="H164" s="90"/>
      <c r="I164" s="90"/>
      <c r="J164" s="90"/>
      <c r="K164" s="90"/>
      <c r="L164" s="90"/>
      <c r="M164" s="90"/>
      <c r="N164" s="90"/>
      <c r="O164" s="90"/>
      <c r="P164" s="90"/>
      <c r="Q164" s="90"/>
      <c r="R164" s="90"/>
      <c r="S164" s="90"/>
      <c r="T164" s="90"/>
      <c r="U164" s="90"/>
      <c r="V164" s="90"/>
      <c r="W164" s="90"/>
      <c r="X164" s="90"/>
      <c r="Y164" s="90"/>
      <c r="Z164" s="114"/>
    </row>
    <row r="165" spans="1:26" ht="15.75" customHeight="1">
      <c r="A165" s="90"/>
      <c r="B165" s="275">
        <v>140</v>
      </c>
      <c r="C165" s="274" t="s">
        <v>2303</v>
      </c>
      <c r="D165" s="319" t="s">
        <v>148</v>
      </c>
      <c r="E165" s="323"/>
      <c r="F165" s="90"/>
      <c r="G165" s="90"/>
      <c r="H165" s="90"/>
      <c r="I165" s="90"/>
      <c r="J165" s="90"/>
      <c r="K165" s="90"/>
      <c r="L165" s="90"/>
      <c r="M165" s="90"/>
      <c r="N165" s="90"/>
      <c r="O165" s="90"/>
      <c r="P165" s="90"/>
      <c r="Q165" s="90"/>
      <c r="R165" s="90"/>
      <c r="S165" s="90"/>
      <c r="T165" s="90"/>
      <c r="U165" s="90"/>
      <c r="V165" s="90"/>
      <c r="W165" s="90"/>
      <c r="X165" s="90"/>
      <c r="Y165" s="90"/>
      <c r="Z165" s="114"/>
    </row>
    <row r="166" spans="1:26" ht="15.75" customHeight="1">
      <c r="A166" s="90"/>
      <c r="B166" s="275">
        <v>141</v>
      </c>
      <c r="C166" s="274" t="s">
        <v>2308</v>
      </c>
      <c r="D166" s="319" t="s">
        <v>148</v>
      </c>
      <c r="E166" s="323"/>
      <c r="F166" s="90"/>
      <c r="G166" s="90"/>
      <c r="H166" s="90"/>
      <c r="I166" s="90"/>
      <c r="J166" s="90"/>
      <c r="K166" s="90"/>
      <c r="L166" s="90"/>
      <c r="M166" s="90"/>
      <c r="N166" s="90"/>
      <c r="O166" s="90"/>
      <c r="P166" s="90"/>
      <c r="Q166" s="90"/>
      <c r="R166" s="90"/>
      <c r="S166" s="90"/>
      <c r="T166" s="90"/>
      <c r="U166" s="90"/>
      <c r="V166" s="90"/>
      <c r="W166" s="90"/>
      <c r="X166" s="90"/>
      <c r="Y166" s="90"/>
      <c r="Z166" s="114"/>
    </row>
    <row r="167" spans="1:26" ht="15.75" customHeight="1">
      <c r="A167" s="90"/>
      <c r="B167" s="275">
        <v>142</v>
      </c>
      <c r="C167" s="274" t="s">
        <v>2314</v>
      </c>
      <c r="D167" s="319" t="s">
        <v>148</v>
      </c>
      <c r="E167" s="323"/>
      <c r="F167" s="90"/>
      <c r="G167" s="90"/>
      <c r="H167" s="90"/>
      <c r="I167" s="90"/>
      <c r="J167" s="90"/>
      <c r="K167" s="90"/>
      <c r="L167" s="90"/>
      <c r="M167" s="90"/>
      <c r="N167" s="90"/>
      <c r="O167" s="90"/>
      <c r="P167" s="90"/>
      <c r="Q167" s="90"/>
      <c r="R167" s="90"/>
      <c r="S167" s="90"/>
      <c r="T167" s="90"/>
      <c r="U167" s="90"/>
      <c r="V167" s="90"/>
      <c r="W167" s="90"/>
      <c r="X167" s="90"/>
      <c r="Y167" s="90"/>
      <c r="Z167" s="114"/>
    </row>
    <row r="168" spans="1:26" ht="15.75" customHeight="1">
      <c r="A168" s="90"/>
      <c r="B168" s="328"/>
      <c r="C168" s="245" t="s">
        <v>1687</v>
      </c>
      <c r="D168" s="319"/>
      <c r="E168" s="323"/>
      <c r="F168" s="90"/>
      <c r="G168" s="90"/>
      <c r="H168" s="90"/>
      <c r="I168" s="90"/>
      <c r="J168" s="90"/>
      <c r="K168" s="90"/>
      <c r="L168" s="90"/>
      <c r="M168" s="90"/>
      <c r="N168" s="90"/>
      <c r="O168" s="90"/>
      <c r="P168" s="90"/>
      <c r="Q168" s="90"/>
      <c r="R168" s="90"/>
      <c r="S168" s="90"/>
      <c r="T168" s="90"/>
      <c r="U168" s="90"/>
      <c r="V168" s="90"/>
      <c r="W168" s="90"/>
      <c r="X168" s="90"/>
      <c r="Y168" s="90"/>
      <c r="Z168" s="114"/>
    </row>
    <row r="169" spans="1:26" ht="15.75" customHeight="1">
      <c r="A169" s="90"/>
      <c r="B169" s="275">
        <v>143</v>
      </c>
      <c r="C169" s="274" t="s">
        <v>2321</v>
      </c>
      <c r="D169" s="319" t="s">
        <v>148</v>
      </c>
      <c r="E169" s="323"/>
      <c r="F169" s="90"/>
      <c r="G169" s="90"/>
      <c r="H169" s="90"/>
      <c r="I169" s="90"/>
      <c r="J169" s="90"/>
      <c r="K169" s="90"/>
      <c r="L169" s="90"/>
      <c r="M169" s="90"/>
      <c r="N169" s="90"/>
      <c r="O169" s="90"/>
      <c r="P169" s="90"/>
      <c r="Q169" s="90"/>
      <c r="R169" s="90"/>
      <c r="S169" s="90"/>
      <c r="T169" s="90"/>
      <c r="U169" s="90"/>
      <c r="V169" s="90"/>
      <c r="W169" s="90"/>
      <c r="X169" s="90"/>
      <c r="Y169" s="90"/>
      <c r="Z169" s="114"/>
    </row>
    <row r="170" spans="1:26" ht="15.75" customHeight="1">
      <c r="A170" s="90"/>
      <c r="B170" s="275">
        <v>144</v>
      </c>
      <c r="C170" s="274" t="s">
        <v>2329</v>
      </c>
      <c r="D170" s="319" t="s">
        <v>148</v>
      </c>
      <c r="E170" s="323"/>
      <c r="F170" s="90"/>
      <c r="G170" s="90"/>
      <c r="H170" s="90"/>
      <c r="I170" s="90"/>
      <c r="J170" s="90"/>
      <c r="K170" s="90"/>
      <c r="L170" s="90"/>
      <c r="M170" s="90"/>
      <c r="N170" s="90"/>
      <c r="O170" s="90"/>
      <c r="P170" s="90"/>
      <c r="Q170" s="90"/>
      <c r="R170" s="90"/>
      <c r="S170" s="90"/>
      <c r="T170" s="90"/>
      <c r="U170" s="90"/>
      <c r="V170" s="90"/>
      <c r="W170" s="90"/>
      <c r="X170" s="90"/>
      <c r="Y170" s="90"/>
      <c r="Z170" s="114"/>
    </row>
    <row r="171" spans="1:26" ht="15.75" customHeight="1">
      <c r="A171" s="90"/>
      <c r="B171" s="300"/>
      <c r="C171" s="245" t="s">
        <v>2336</v>
      </c>
      <c r="D171" s="319"/>
      <c r="E171" s="323"/>
      <c r="F171" s="90"/>
      <c r="G171" s="90"/>
      <c r="H171" s="90"/>
      <c r="I171" s="90"/>
      <c r="J171" s="90"/>
      <c r="K171" s="90"/>
      <c r="L171" s="90"/>
      <c r="M171" s="90"/>
      <c r="N171" s="90"/>
      <c r="O171" s="90"/>
      <c r="P171" s="90"/>
      <c r="Q171" s="90"/>
      <c r="R171" s="90"/>
      <c r="S171" s="90"/>
      <c r="T171" s="90"/>
      <c r="U171" s="90"/>
      <c r="V171" s="90"/>
      <c r="W171" s="90"/>
      <c r="X171" s="90"/>
      <c r="Y171" s="90"/>
      <c r="Z171" s="114"/>
    </row>
    <row r="172" spans="1:26" ht="15.75" customHeight="1">
      <c r="A172" s="90"/>
      <c r="B172" s="275">
        <v>145</v>
      </c>
      <c r="C172" s="274" t="s">
        <v>2473</v>
      </c>
      <c r="D172" s="319" t="s">
        <v>148</v>
      </c>
      <c r="E172" s="323"/>
      <c r="F172" s="90"/>
      <c r="G172" s="90"/>
      <c r="H172" s="90"/>
      <c r="I172" s="90"/>
      <c r="J172" s="90"/>
      <c r="K172" s="90"/>
      <c r="L172" s="90"/>
      <c r="M172" s="90"/>
      <c r="N172" s="90"/>
      <c r="O172" s="90"/>
      <c r="P172" s="90"/>
      <c r="Q172" s="90"/>
      <c r="R172" s="90"/>
      <c r="S172" s="90"/>
      <c r="T172" s="90"/>
      <c r="U172" s="90"/>
      <c r="V172" s="90"/>
      <c r="W172" s="90"/>
      <c r="X172" s="90"/>
      <c r="Y172" s="90"/>
      <c r="Z172" s="114"/>
    </row>
    <row r="173" spans="1:26" ht="15.75" customHeight="1">
      <c r="A173" s="90"/>
      <c r="B173" s="275">
        <v>146</v>
      </c>
      <c r="C173" s="274" t="s">
        <v>2474</v>
      </c>
      <c r="D173" s="319" t="s">
        <v>148</v>
      </c>
      <c r="E173" s="323"/>
      <c r="F173" s="90"/>
      <c r="G173" s="90"/>
      <c r="H173" s="90"/>
      <c r="I173" s="90"/>
      <c r="J173" s="90"/>
      <c r="K173" s="90"/>
      <c r="L173" s="90"/>
      <c r="M173" s="90"/>
      <c r="N173" s="90"/>
      <c r="O173" s="90"/>
      <c r="P173" s="90"/>
      <c r="Q173" s="90"/>
      <c r="R173" s="90"/>
      <c r="S173" s="90"/>
      <c r="T173" s="90"/>
      <c r="U173" s="90"/>
      <c r="V173" s="90"/>
      <c r="W173" s="90"/>
      <c r="X173" s="90"/>
      <c r="Y173" s="90"/>
      <c r="Z173" s="114"/>
    </row>
    <row r="174" spans="1:26" ht="15.75" customHeight="1">
      <c r="A174" s="90"/>
      <c r="B174" s="300"/>
      <c r="C174" s="245" t="s">
        <v>1695</v>
      </c>
      <c r="D174" s="319"/>
      <c r="E174" s="323"/>
      <c r="F174" s="90"/>
      <c r="G174" s="90"/>
      <c r="H174" s="90"/>
      <c r="I174" s="90"/>
      <c r="J174" s="90"/>
      <c r="K174" s="90"/>
      <c r="L174" s="90"/>
      <c r="M174" s="90"/>
      <c r="N174" s="90"/>
      <c r="O174" s="90"/>
      <c r="P174" s="90"/>
      <c r="Q174" s="90"/>
      <c r="R174" s="90"/>
      <c r="S174" s="90"/>
      <c r="T174" s="90"/>
      <c r="U174" s="90"/>
      <c r="V174" s="90"/>
      <c r="W174" s="90"/>
      <c r="X174" s="90"/>
      <c r="Y174" s="90"/>
      <c r="Z174" s="114"/>
    </row>
    <row r="175" spans="1:26" ht="15.75" customHeight="1">
      <c r="A175" s="90"/>
      <c r="B175" s="275">
        <v>147</v>
      </c>
      <c r="C175" s="274" t="s">
        <v>2352</v>
      </c>
      <c r="D175" s="319" t="s">
        <v>148</v>
      </c>
      <c r="E175" s="323"/>
      <c r="F175" s="90"/>
      <c r="G175" s="90"/>
      <c r="H175" s="90"/>
      <c r="I175" s="90"/>
      <c r="J175" s="90"/>
      <c r="K175" s="90"/>
      <c r="L175" s="90"/>
      <c r="M175" s="90"/>
      <c r="N175" s="90"/>
      <c r="O175" s="90"/>
      <c r="P175" s="90"/>
      <c r="Q175" s="90"/>
      <c r="R175" s="90"/>
      <c r="S175" s="90"/>
      <c r="T175" s="90"/>
      <c r="U175" s="90"/>
      <c r="V175" s="90"/>
      <c r="W175" s="90"/>
      <c r="X175" s="90"/>
      <c r="Y175" s="90"/>
      <c r="Z175" s="114"/>
    </row>
    <row r="176" spans="1:26" ht="15.75" customHeight="1">
      <c r="A176" s="90"/>
      <c r="B176" s="275">
        <v>148</v>
      </c>
      <c r="C176" s="274" t="s">
        <v>2476</v>
      </c>
      <c r="D176" s="319" t="s">
        <v>148</v>
      </c>
      <c r="E176" s="323"/>
      <c r="F176" s="90"/>
      <c r="G176" s="90"/>
      <c r="H176" s="90"/>
      <c r="I176" s="90"/>
      <c r="J176" s="90"/>
      <c r="K176" s="90"/>
      <c r="L176" s="90"/>
      <c r="M176" s="90"/>
      <c r="N176" s="90"/>
      <c r="O176" s="90"/>
      <c r="P176" s="90"/>
      <c r="Q176" s="90"/>
      <c r="R176" s="90"/>
      <c r="S176" s="90"/>
      <c r="T176" s="90"/>
      <c r="U176" s="90"/>
      <c r="V176" s="90"/>
      <c r="W176" s="90"/>
      <c r="X176" s="90"/>
      <c r="Y176" s="90"/>
      <c r="Z176" s="114"/>
    </row>
    <row r="177" spans="1:26" ht="15.75" customHeight="1">
      <c r="A177" s="90"/>
      <c r="B177" s="300"/>
      <c r="C177" s="245" t="s">
        <v>1698</v>
      </c>
      <c r="D177" s="319"/>
      <c r="E177" s="323"/>
      <c r="F177" s="90"/>
      <c r="G177" s="90"/>
      <c r="H177" s="90"/>
      <c r="I177" s="90"/>
      <c r="J177" s="90"/>
      <c r="K177" s="90"/>
      <c r="L177" s="90"/>
      <c r="M177" s="90"/>
      <c r="N177" s="90"/>
      <c r="O177" s="90"/>
      <c r="P177" s="90"/>
      <c r="Q177" s="90"/>
      <c r="R177" s="90"/>
      <c r="S177" s="90"/>
      <c r="T177" s="90"/>
      <c r="U177" s="90"/>
      <c r="V177" s="90"/>
      <c r="W177" s="90"/>
      <c r="X177" s="90"/>
      <c r="Y177" s="90"/>
      <c r="Z177" s="114"/>
    </row>
    <row r="178" spans="1:26" ht="15.75" customHeight="1">
      <c r="A178" s="90"/>
      <c r="B178" s="275">
        <v>149</v>
      </c>
      <c r="C178" s="274" t="s">
        <v>2366</v>
      </c>
      <c r="D178" s="319" t="s">
        <v>148</v>
      </c>
      <c r="E178" s="323"/>
      <c r="F178" s="90"/>
      <c r="G178" s="90"/>
      <c r="H178" s="90"/>
      <c r="I178" s="90"/>
      <c r="J178" s="90"/>
      <c r="K178" s="90"/>
      <c r="L178" s="90"/>
      <c r="M178" s="90"/>
      <c r="N178" s="90"/>
      <c r="O178" s="90"/>
      <c r="P178" s="90"/>
      <c r="Q178" s="90"/>
      <c r="R178" s="90"/>
      <c r="S178" s="90"/>
      <c r="T178" s="90"/>
      <c r="U178" s="90"/>
      <c r="V178" s="90"/>
      <c r="W178" s="90"/>
      <c r="X178" s="90"/>
      <c r="Y178" s="90"/>
      <c r="Z178" s="114"/>
    </row>
    <row r="179" spans="1:26" ht="15.75" customHeight="1">
      <c r="A179" s="90"/>
      <c r="B179" s="275">
        <v>150</v>
      </c>
      <c r="C179" s="274" t="s">
        <v>2373</v>
      </c>
      <c r="D179" s="319" t="s">
        <v>148</v>
      </c>
      <c r="E179" s="323"/>
      <c r="F179" s="90"/>
      <c r="G179" s="90"/>
      <c r="H179" s="90"/>
      <c r="I179" s="90"/>
      <c r="J179" s="90"/>
      <c r="K179" s="90"/>
      <c r="L179" s="90"/>
      <c r="M179" s="90"/>
      <c r="N179" s="90"/>
      <c r="O179" s="90"/>
      <c r="P179" s="90"/>
      <c r="Q179" s="90"/>
      <c r="R179" s="90"/>
      <c r="S179" s="90"/>
      <c r="T179" s="90"/>
      <c r="U179" s="90"/>
      <c r="V179" s="90"/>
      <c r="W179" s="90"/>
      <c r="X179" s="90"/>
      <c r="Y179" s="90"/>
      <c r="Z179" s="114"/>
    </row>
    <row r="180" spans="1:26" ht="15.75" customHeight="1">
      <c r="A180" s="90"/>
      <c r="B180" s="275">
        <v>151</v>
      </c>
      <c r="C180" s="274" t="s">
        <v>2375</v>
      </c>
      <c r="D180" s="319" t="s">
        <v>148</v>
      </c>
      <c r="E180" s="323"/>
      <c r="F180" s="90"/>
      <c r="G180" s="90"/>
      <c r="H180" s="90"/>
      <c r="I180" s="90"/>
      <c r="J180" s="90"/>
      <c r="K180" s="90"/>
      <c r="L180" s="90"/>
      <c r="M180" s="90"/>
      <c r="N180" s="90"/>
      <c r="O180" s="90"/>
      <c r="P180" s="90"/>
      <c r="Q180" s="90"/>
      <c r="R180" s="90"/>
      <c r="S180" s="90"/>
      <c r="T180" s="90"/>
      <c r="U180" s="90"/>
      <c r="V180" s="90"/>
      <c r="W180" s="90"/>
      <c r="X180" s="90"/>
      <c r="Y180" s="90"/>
      <c r="Z180" s="114"/>
    </row>
    <row r="181" spans="1:26" ht="15.75" customHeight="1">
      <c r="A181" s="90"/>
      <c r="B181" s="300"/>
      <c r="C181" s="245" t="s">
        <v>2482</v>
      </c>
      <c r="D181" s="319"/>
      <c r="E181" s="323"/>
      <c r="F181" s="90"/>
      <c r="G181" s="90"/>
      <c r="H181" s="90"/>
      <c r="I181" s="90"/>
      <c r="J181" s="90"/>
      <c r="K181" s="90"/>
      <c r="L181" s="90"/>
      <c r="M181" s="90"/>
      <c r="N181" s="90"/>
      <c r="O181" s="90"/>
      <c r="P181" s="90"/>
      <c r="Q181" s="90"/>
      <c r="R181" s="90"/>
      <c r="S181" s="90"/>
      <c r="T181" s="90"/>
      <c r="U181" s="90"/>
      <c r="V181" s="90"/>
      <c r="W181" s="90"/>
      <c r="X181" s="90"/>
      <c r="Y181" s="90"/>
      <c r="Z181" s="114"/>
    </row>
    <row r="182" spans="1:26" ht="15.75" customHeight="1">
      <c r="A182" s="90"/>
      <c r="B182" s="275">
        <v>152</v>
      </c>
      <c r="C182" s="274" t="s">
        <v>2382</v>
      </c>
      <c r="D182" s="319" t="s">
        <v>148</v>
      </c>
      <c r="E182" s="323"/>
      <c r="F182" s="90"/>
      <c r="G182" s="90"/>
      <c r="H182" s="90"/>
      <c r="I182" s="90"/>
      <c r="J182" s="90"/>
      <c r="K182" s="90"/>
      <c r="L182" s="90"/>
      <c r="M182" s="90"/>
      <c r="N182" s="90"/>
      <c r="O182" s="90"/>
      <c r="P182" s="90"/>
      <c r="Q182" s="90"/>
      <c r="R182" s="90"/>
      <c r="S182" s="90"/>
      <c r="T182" s="90"/>
      <c r="U182" s="90"/>
      <c r="V182" s="90"/>
      <c r="W182" s="90"/>
      <c r="X182" s="90"/>
      <c r="Y182" s="90"/>
      <c r="Z182" s="114"/>
    </row>
    <row r="183" spans="1:26" ht="15.75" customHeight="1">
      <c r="A183" s="90"/>
      <c r="B183" s="275">
        <v>153</v>
      </c>
      <c r="C183" s="274" t="s">
        <v>2389</v>
      </c>
      <c r="D183" s="319" t="s">
        <v>151</v>
      </c>
      <c r="E183" s="323"/>
      <c r="F183" s="90"/>
      <c r="G183" s="90"/>
      <c r="H183" s="90"/>
      <c r="I183" s="90"/>
      <c r="J183" s="90"/>
      <c r="K183" s="90"/>
      <c r="L183" s="90"/>
      <c r="M183" s="90"/>
      <c r="N183" s="90"/>
      <c r="O183" s="90"/>
      <c r="P183" s="90"/>
      <c r="Q183" s="90"/>
      <c r="R183" s="90"/>
      <c r="S183" s="90"/>
      <c r="T183" s="90"/>
      <c r="U183" s="90"/>
      <c r="V183" s="90"/>
      <c r="W183" s="90"/>
      <c r="X183" s="90"/>
      <c r="Y183" s="90"/>
      <c r="Z183" s="114"/>
    </row>
    <row r="184" spans="1:26" ht="15.75" customHeight="1">
      <c r="A184" s="90"/>
      <c r="B184" s="275">
        <v>154</v>
      </c>
      <c r="C184" s="274" t="s">
        <v>2393</v>
      </c>
      <c r="D184" s="319" t="s">
        <v>151</v>
      </c>
      <c r="E184" s="323"/>
      <c r="F184" s="90"/>
      <c r="G184" s="90"/>
      <c r="H184" s="90"/>
      <c r="I184" s="90"/>
      <c r="J184" s="90"/>
      <c r="K184" s="90"/>
      <c r="L184" s="90"/>
      <c r="M184" s="90"/>
      <c r="N184" s="90"/>
      <c r="O184" s="90"/>
      <c r="P184" s="90"/>
      <c r="Q184" s="90"/>
      <c r="R184" s="90"/>
      <c r="S184" s="90"/>
      <c r="T184" s="90"/>
      <c r="U184" s="90"/>
      <c r="V184" s="90"/>
      <c r="W184" s="90"/>
      <c r="X184" s="90"/>
      <c r="Y184" s="90"/>
      <c r="Z184" s="114"/>
    </row>
    <row r="185" spans="1:26" ht="15.75" customHeight="1">
      <c r="A185" s="90"/>
      <c r="B185" s="300"/>
      <c r="C185" s="245" t="s">
        <v>2179</v>
      </c>
      <c r="D185" s="319"/>
      <c r="E185" s="323"/>
      <c r="F185" s="90"/>
      <c r="G185" s="90"/>
      <c r="H185" s="90"/>
      <c r="I185" s="90"/>
      <c r="J185" s="90"/>
      <c r="K185" s="90"/>
      <c r="L185" s="90"/>
      <c r="M185" s="90"/>
      <c r="N185" s="90"/>
      <c r="O185" s="90"/>
      <c r="P185" s="90"/>
      <c r="Q185" s="90"/>
      <c r="R185" s="90"/>
      <c r="S185" s="90"/>
      <c r="T185" s="90"/>
      <c r="U185" s="90"/>
      <c r="V185" s="90"/>
      <c r="W185" s="90"/>
      <c r="X185" s="90"/>
      <c r="Y185" s="90"/>
      <c r="Z185" s="114"/>
    </row>
    <row r="186" spans="1:26" ht="15.75" customHeight="1">
      <c r="A186" s="90"/>
      <c r="B186" s="275">
        <v>155</v>
      </c>
      <c r="C186" s="274" t="s">
        <v>2399</v>
      </c>
      <c r="D186" s="319" t="s">
        <v>151</v>
      </c>
      <c r="E186" s="323"/>
      <c r="F186" s="90"/>
      <c r="G186" s="90"/>
      <c r="H186" s="90"/>
      <c r="I186" s="90"/>
      <c r="J186" s="90"/>
      <c r="K186" s="90"/>
      <c r="L186" s="90"/>
      <c r="M186" s="90"/>
      <c r="N186" s="90"/>
      <c r="O186" s="90"/>
      <c r="P186" s="90"/>
      <c r="Q186" s="90"/>
      <c r="R186" s="90"/>
      <c r="S186" s="90"/>
      <c r="T186" s="90"/>
      <c r="U186" s="90"/>
      <c r="V186" s="90"/>
      <c r="W186" s="90"/>
      <c r="X186" s="90"/>
      <c r="Y186" s="90"/>
      <c r="Z186" s="114"/>
    </row>
    <row r="187" spans="1:26" ht="15.75" customHeight="1">
      <c r="A187" s="90"/>
      <c r="B187" s="275">
        <v>156</v>
      </c>
      <c r="C187" s="274" t="s">
        <v>2406</v>
      </c>
      <c r="D187" s="319" t="s">
        <v>151</v>
      </c>
      <c r="E187" s="323"/>
      <c r="F187" s="90"/>
      <c r="G187" s="90"/>
      <c r="H187" s="90"/>
      <c r="I187" s="90"/>
      <c r="J187" s="90"/>
      <c r="K187" s="90"/>
      <c r="L187" s="90"/>
      <c r="M187" s="90"/>
      <c r="N187" s="90"/>
      <c r="O187" s="90"/>
      <c r="P187" s="90"/>
      <c r="Q187" s="90"/>
      <c r="R187" s="90"/>
      <c r="S187" s="90"/>
      <c r="T187" s="90"/>
      <c r="U187" s="90"/>
      <c r="V187" s="90"/>
      <c r="W187" s="90"/>
      <c r="X187" s="90"/>
      <c r="Y187" s="90"/>
      <c r="Z187" s="114"/>
    </row>
    <row r="188" spans="1:26" ht="15.75" customHeight="1">
      <c r="A188" s="90"/>
      <c r="B188" s="275">
        <v>157</v>
      </c>
      <c r="C188" s="274" t="s">
        <v>2412</v>
      </c>
      <c r="D188" s="319" t="s">
        <v>151</v>
      </c>
      <c r="E188" s="323"/>
      <c r="F188" s="90"/>
      <c r="G188" s="90"/>
      <c r="H188" s="90"/>
      <c r="I188" s="90"/>
      <c r="J188" s="90"/>
      <c r="K188" s="90"/>
      <c r="L188" s="90"/>
      <c r="M188" s="90"/>
      <c r="N188" s="90"/>
      <c r="O188" s="90"/>
      <c r="P188" s="90"/>
      <c r="Q188" s="90"/>
      <c r="R188" s="90"/>
      <c r="S188" s="90"/>
      <c r="T188" s="90"/>
      <c r="U188" s="90"/>
      <c r="V188" s="90"/>
      <c r="W188" s="90"/>
      <c r="X188" s="90"/>
      <c r="Y188" s="90"/>
      <c r="Z188" s="114"/>
    </row>
    <row r="189" spans="1:26" ht="15.75" customHeight="1">
      <c r="A189" s="90"/>
      <c r="B189" s="275">
        <v>158</v>
      </c>
      <c r="C189" s="274" t="s">
        <v>2418</v>
      </c>
      <c r="D189" s="319" t="s">
        <v>151</v>
      </c>
      <c r="E189" s="323"/>
      <c r="F189" s="90"/>
      <c r="G189" s="90"/>
      <c r="H189" s="90"/>
      <c r="I189" s="90"/>
      <c r="J189" s="90"/>
      <c r="K189" s="90"/>
      <c r="L189" s="90"/>
      <c r="M189" s="90"/>
      <c r="N189" s="90"/>
      <c r="O189" s="90"/>
      <c r="P189" s="90"/>
      <c r="Q189" s="90"/>
      <c r="R189" s="90"/>
      <c r="S189" s="90"/>
      <c r="T189" s="90"/>
      <c r="U189" s="90"/>
      <c r="V189" s="90"/>
      <c r="W189" s="90"/>
      <c r="X189" s="90"/>
      <c r="Y189" s="90"/>
      <c r="Z189" s="114"/>
    </row>
    <row r="190" spans="1:26" ht="15.75" customHeight="1">
      <c r="A190" s="90"/>
      <c r="B190" s="275">
        <v>159</v>
      </c>
      <c r="C190" s="274" t="s">
        <v>2424</v>
      </c>
      <c r="D190" s="319" t="s">
        <v>151</v>
      </c>
      <c r="E190" s="323"/>
      <c r="F190" s="90"/>
      <c r="G190" s="90"/>
      <c r="H190" s="90"/>
      <c r="I190" s="90"/>
      <c r="J190" s="90"/>
      <c r="K190" s="90"/>
      <c r="L190" s="90"/>
      <c r="M190" s="90"/>
      <c r="N190" s="90"/>
      <c r="O190" s="90"/>
      <c r="P190" s="90"/>
      <c r="Q190" s="90"/>
      <c r="R190" s="90"/>
      <c r="S190" s="90"/>
      <c r="T190" s="90"/>
      <c r="U190" s="90"/>
      <c r="V190" s="90"/>
      <c r="W190" s="90"/>
      <c r="X190" s="90"/>
      <c r="Y190" s="90"/>
      <c r="Z190" s="114"/>
    </row>
    <row r="191" spans="1:26" ht="15.75" customHeight="1">
      <c r="A191" s="90"/>
      <c r="B191" s="275">
        <v>160</v>
      </c>
      <c r="C191" s="274" t="s">
        <v>629</v>
      </c>
      <c r="D191" s="319" t="s">
        <v>151</v>
      </c>
      <c r="E191" s="323"/>
      <c r="F191" s="90"/>
      <c r="G191" s="90"/>
      <c r="H191" s="90"/>
      <c r="I191" s="90"/>
      <c r="J191" s="90"/>
      <c r="K191" s="90"/>
      <c r="L191" s="90"/>
      <c r="M191" s="90"/>
      <c r="N191" s="90"/>
      <c r="O191" s="90"/>
      <c r="P191" s="90"/>
      <c r="Q191" s="90"/>
      <c r="R191" s="90"/>
      <c r="S191" s="90"/>
      <c r="T191" s="90"/>
      <c r="U191" s="90"/>
      <c r="V191" s="90"/>
      <c r="W191" s="90"/>
      <c r="X191" s="90"/>
      <c r="Y191" s="90"/>
      <c r="Z191" s="114"/>
    </row>
    <row r="192" spans="1:26" ht="15.75" customHeight="1">
      <c r="A192" s="90"/>
      <c r="B192" s="275">
        <v>161</v>
      </c>
      <c r="C192" s="274" t="s">
        <v>2435</v>
      </c>
      <c r="D192" s="319" t="s">
        <v>151</v>
      </c>
      <c r="E192" s="323"/>
      <c r="F192" s="90"/>
      <c r="G192" s="90"/>
      <c r="H192" s="90"/>
      <c r="I192" s="90"/>
      <c r="J192" s="90"/>
      <c r="K192" s="90"/>
      <c r="L192" s="90"/>
      <c r="M192" s="90"/>
      <c r="N192" s="90"/>
      <c r="O192" s="90"/>
      <c r="P192" s="90"/>
      <c r="Q192" s="90"/>
      <c r="R192" s="90"/>
      <c r="S192" s="90"/>
      <c r="T192" s="90"/>
      <c r="U192" s="90"/>
      <c r="V192" s="90"/>
      <c r="W192" s="90"/>
      <c r="X192" s="90"/>
      <c r="Y192" s="90"/>
      <c r="Z192" s="114"/>
    </row>
    <row r="193" spans="1:26" ht="15.75" customHeight="1">
      <c r="A193" s="90"/>
      <c r="B193" s="274"/>
      <c r="C193" s="245" t="s">
        <v>2184</v>
      </c>
      <c r="D193" s="319"/>
      <c r="E193" s="323"/>
      <c r="F193" s="90"/>
      <c r="G193" s="90"/>
      <c r="H193" s="90"/>
      <c r="I193" s="90"/>
      <c r="J193" s="90"/>
      <c r="K193" s="90"/>
      <c r="L193" s="90"/>
      <c r="M193" s="90"/>
      <c r="N193" s="90"/>
      <c r="O193" s="90"/>
      <c r="P193" s="90"/>
      <c r="Q193" s="90"/>
      <c r="R193" s="90"/>
      <c r="S193" s="90"/>
      <c r="T193" s="90"/>
      <c r="U193" s="90"/>
      <c r="V193" s="90"/>
      <c r="W193" s="90"/>
      <c r="X193" s="90"/>
      <c r="Y193" s="90"/>
      <c r="Z193" s="114"/>
    </row>
    <row r="194" spans="1:26" ht="15.75" customHeight="1">
      <c r="A194" s="90"/>
      <c r="B194" s="275">
        <v>162</v>
      </c>
      <c r="C194" s="274" t="s">
        <v>2443</v>
      </c>
      <c r="D194" s="319" t="s">
        <v>151</v>
      </c>
      <c r="E194" s="323"/>
      <c r="F194" s="90"/>
      <c r="G194" s="90"/>
      <c r="H194" s="90"/>
      <c r="I194" s="90"/>
      <c r="J194" s="90"/>
      <c r="K194" s="90"/>
      <c r="L194" s="90"/>
      <c r="M194" s="90"/>
      <c r="N194" s="90"/>
      <c r="O194" s="90"/>
      <c r="P194" s="90"/>
      <c r="Q194" s="90"/>
      <c r="R194" s="90"/>
      <c r="S194" s="90"/>
      <c r="T194" s="90"/>
      <c r="U194" s="90"/>
      <c r="V194" s="90"/>
      <c r="W194" s="90"/>
      <c r="X194" s="90"/>
      <c r="Y194" s="90"/>
      <c r="Z194" s="114"/>
    </row>
    <row r="195" spans="1:26" ht="15.75" customHeight="1">
      <c r="A195" s="90"/>
      <c r="B195" s="275">
        <v>163</v>
      </c>
      <c r="C195" s="274" t="s">
        <v>2457</v>
      </c>
      <c r="D195" s="319" t="s">
        <v>151</v>
      </c>
      <c r="E195" s="323"/>
      <c r="F195" s="90"/>
      <c r="G195" s="90"/>
      <c r="H195" s="90"/>
      <c r="I195" s="90"/>
      <c r="J195" s="90"/>
      <c r="K195" s="90"/>
      <c r="L195" s="90"/>
      <c r="M195" s="90"/>
      <c r="N195" s="90"/>
      <c r="O195" s="90"/>
      <c r="P195" s="90"/>
      <c r="Q195" s="90"/>
      <c r="R195" s="90"/>
      <c r="S195" s="90"/>
      <c r="T195" s="90"/>
      <c r="U195" s="90"/>
      <c r="V195" s="90"/>
      <c r="W195" s="90"/>
      <c r="X195" s="90"/>
      <c r="Y195" s="90"/>
      <c r="Z195" s="114"/>
    </row>
    <row r="196" spans="1:26" ht="15.75" customHeight="1">
      <c r="A196" s="90"/>
      <c r="B196" s="90"/>
      <c r="C196" s="72"/>
      <c r="D196" s="91"/>
      <c r="E196" s="91"/>
      <c r="F196" s="90"/>
      <c r="G196" s="90"/>
      <c r="H196" s="90"/>
      <c r="I196" s="90"/>
      <c r="J196" s="90"/>
      <c r="K196" s="90"/>
      <c r="L196" s="90"/>
      <c r="M196" s="90"/>
      <c r="N196" s="90"/>
      <c r="O196" s="90"/>
      <c r="P196" s="90"/>
      <c r="Q196" s="90"/>
      <c r="R196" s="90"/>
      <c r="S196" s="90"/>
      <c r="T196" s="90"/>
      <c r="U196" s="90"/>
      <c r="V196" s="90"/>
      <c r="W196" s="90"/>
      <c r="X196" s="90"/>
      <c r="Y196" s="90"/>
      <c r="Z196" s="114"/>
    </row>
    <row r="197" spans="1:26" ht="15.75" customHeight="1">
      <c r="A197" s="90"/>
      <c r="B197" s="90"/>
      <c r="C197" s="91"/>
      <c r="D197" s="91"/>
      <c r="E197" s="91"/>
      <c r="F197" s="90"/>
      <c r="G197" s="90"/>
      <c r="H197" s="90"/>
      <c r="I197" s="90"/>
      <c r="J197" s="90"/>
      <c r="K197" s="90"/>
      <c r="L197" s="90"/>
      <c r="M197" s="90"/>
      <c r="N197" s="90"/>
      <c r="O197" s="90"/>
      <c r="P197" s="90"/>
      <c r="Q197" s="90"/>
      <c r="R197" s="90"/>
      <c r="S197" s="90"/>
      <c r="T197" s="90"/>
      <c r="U197" s="90"/>
      <c r="V197" s="90"/>
      <c r="W197" s="90"/>
      <c r="X197" s="90"/>
      <c r="Y197" s="90"/>
      <c r="Z197" s="114"/>
    </row>
    <row r="198" spans="1:26" ht="15.75" customHeight="1">
      <c r="A198" s="90"/>
      <c r="B198" s="90"/>
      <c r="C198" s="91"/>
      <c r="D198" s="91"/>
      <c r="E198" s="91"/>
      <c r="F198" s="90"/>
      <c r="G198" s="90"/>
      <c r="H198" s="90"/>
      <c r="I198" s="90"/>
      <c r="J198" s="90"/>
      <c r="K198" s="90"/>
      <c r="L198" s="90"/>
      <c r="M198" s="90"/>
      <c r="N198" s="90"/>
      <c r="O198" s="90"/>
      <c r="P198" s="90"/>
      <c r="Q198" s="90"/>
      <c r="R198" s="90"/>
      <c r="S198" s="90"/>
      <c r="T198" s="90"/>
      <c r="U198" s="90"/>
      <c r="V198" s="90"/>
      <c r="W198" s="90"/>
      <c r="X198" s="90"/>
      <c r="Y198" s="90"/>
      <c r="Z198" s="114"/>
    </row>
    <row r="199" spans="1:26" ht="15.75" customHeight="1">
      <c r="A199" s="90"/>
      <c r="B199" s="90"/>
      <c r="C199" s="91"/>
      <c r="D199" s="91"/>
      <c r="E199" s="91"/>
      <c r="F199" s="90"/>
      <c r="G199" s="90"/>
      <c r="H199" s="90"/>
      <c r="I199" s="90"/>
      <c r="J199" s="90"/>
      <c r="K199" s="90"/>
      <c r="L199" s="90"/>
      <c r="M199" s="90"/>
      <c r="N199" s="90"/>
      <c r="O199" s="90"/>
      <c r="P199" s="90"/>
      <c r="Q199" s="90"/>
      <c r="R199" s="90"/>
      <c r="S199" s="90"/>
      <c r="T199" s="90"/>
      <c r="U199" s="90"/>
      <c r="V199" s="90"/>
      <c r="W199" s="90"/>
      <c r="X199" s="90"/>
      <c r="Y199" s="90"/>
      <c r="Z199" s="114"/>
    </row>
    <row r="200" spans="1:26" ht="15.75" customHeight="1">
      <c r="A200" s="90"/>
      <c r="B200" s="90"/>
      <c r="C200" s="91"/>
      <c r="D200" s="91"/>
      <c r="E200" s="91"/>
      <c r="F200" s="90"/>
      <c r="G200" s="90"/>
      <c r="H200" s="90"/>
      <c r="I200" s="90"/>
      <c r="J200" s="90"/>
      <c r="K200" s="90"/>
      <c r="L200" s="90"/>
      <c r="M200" s="90"/>
      <c r="N200" s="90"/>
      <c r="O200" s="90"/>
      <c r="P200" s="90"/>
      <c r="Q200" s="90"/>
      <c r="R200" s="90"/>
      <c r="S200" s="90"/>
      <c r="T200" s="90"/>
      <c r="U200" s="90"/>
      <c r="V200" s="90"/>
      <c r="W200" s="90"/>
      <c r="X200" s="90"/>
      <c r="Y200" s="90"/>
      <c r="Z200" s="114"/>
    </row>
    <row r="201" spans="1:26" ht="15.75" customHeight="1">
      <c r="A201" s="90"/>
      <c r="B201" s="90"/>
      <c r="C201" s="91"/>
      <c r="D201" s="91"/>
      <c r="E201" s="91"/>
      <c r="F201" s="90"/>
      <c r="G201" s="90"/>
      <c r="H201" s="90"/>
      <c r="I201" s="90"/>
      <c r="J201" s="90"/>
      <c r="K201" s="90"/>
      <c r="L201" s="90"/>
      <c r="M201" s="90"/>
      <c r="N201" s="90"/>
      <c r="O201" s="90"/>
      <c r="P201" s="90"/>
      <c r="Q201" s="90"/>
      <c r="R201" s="90"/>
      <c r="S201" s="90"/>
      <c r="T201" s="90"/>
      <c r="U201" s="90"/>
      <c r="V201" s="90"/>
      <c r="W201" s="90"/>
      <c r="X201" s="90"/>
      <c r="Y201" s="90"/>
      <c r="Z201" s="114"/>
    </row>
    <row r="202" spans="1:26" ht="15.75" customHeight="1">
      <c r="A202" s="90"/>
      <c r="B202" s="90"/>
      <c r="C202" s="91"/>
      <c r="D202" s="91"/>
      <c r="E202" s="91"/>
      <c r="F202" s="90"/>
      <c r="G202" s="90"/>
      <c r="H202" s="90"/>
      <c r="I202" s="90"/>
      <c r="J202" s="90"/>
      <c r="K202" s="90"/>
      <c r="L202" s="90"/>
      <c r="M202" s="90"/>
      <c r="N202" s="90"/>
      <c r="O202" s="90"/>
      <c r="P202" s="90"/>
      <c r="Q202" s="90"/>
      <c r="R202" s="90"/>
      <c r="S202" s="90"/>
      <c r="T202" s="90"/>
      <c r="U202" s="90"/>
      <c r="V202" s="90"/>
      <c r="W202" s="90"/>
      <c r="X202" s="90"/>
      <c r="Y202" s="90"/>
      <c r="Z202" s="114"/>
    </row>
    <row r="203" spans="1:26" ht="15.75" customHeight="1">
      <c r="A203" s="90"/>
      <c r="B203" s="90"/>
      <c r="C203" s="91"/>
      <c r="D203" s="91"/>
      <c r="E203" s="91"/>
      <c r="F203" s="90"/>
      <c r="G203" s="90"/>
      <c r="H203" s="90"/>
      <c r="I203" s="90"/>
      <c r="J203" s="90"/>
      <c r="K203" s="90"/>
      <c r="L203" s="90"/>
      <c r="M203" s="90"/>
      <c r="N203" s="90"/>
      <c r="O203" s="90"/>
      <c r="P203" s="90"/>
      <c r="Q203" s="90"/>
      <c r="R203" s="90"/>
      <c r="S203" s="90"/>
      <c r="T203" s="90"/>
      <c r="U203" s="90"/>
      <c r="V203" s="90"/>
      <c r="W203" s="90"/>
      <c r="X203" s="90"/>
      <c r="Y203" s="90"/>
      <c r="Z203" s="114"/>
    </row>
    <row r="204" spans="1:26" ht="15.75" customHeight="1">
      <c r="A204" s="90"/>
      <c r="B204" s="90"/>
      <c r="C204" s="91"/>
      <c r="D204" s="91"/>
      <c r="E204" s="91"/>
      <c r="F204" s="90"/>
      <c r="G204" s="90"/>
      <c r="H204" s="90"/>
      <c r="I204" s="90"/>
      <c r="J204" s="90"/>
      <c r="K204" s="90"/>
      <c r="L204" s="90"/>
      <c r="M204" s="90"/>
      <c r="N204" s="90"/>
      <c r="O204" s="90"/>
      <c r="P204" s="90"/>
      <c r="Q204" s="90"/>
      <c r="R204" s="90"/>
      <c r="S204" s="90"/>
      <c r="T204" s="90"/>
      <c r="U204" s="90"/>
      <c r="V204" s="90"/>
      <c r="W204" s="90"/>
      <c r="X204" s="90"/>
      <c r="Y204" s="90"/>
      <c r="Z204" s="114"/>
    </row>
    <row r="205" spans="1:26" ht="15.75" customHeight="1">
      <c r="A205" s="90"/>
      <c r="B205" s="90"/>
      <c r="C205" s="91"/>
      <c r="D205" s="91"/>
      <c r="E205" s="91"/>
      <c r="F205" s="90"/>
      <c r="G205" s="90"/>
      <c r="H205" s="90"/>
      <c r="I205" s="90"/>
      <c r="J205" s="90"/>
      <c r="K205" s="90"/>
      <c r="L205" s="90"/>
      <c r="M205" s="90"/>
      <c r="N205" s="90"/>
      <c r="O205" s="90"/>
      <c r="P205" s="90"/>
      <c r="Q205" s="90"/>
      <c r="R205" s="90"/>
      <c r="S205" s="90"/>
      <c r="T205" s="90"/>
      <c r="U205" s="90"/>
      <c r="V205" s="90"/>
      <c r="W205" s="90"/>
      <c r="X205" s="90"/>
      <c r="Y205" s="90"/>
      <c r="Z205" s="114"/>
    </row>
    <row r="206" spans="1:26" ht="15.75" customHeight="1">
      <c r="A206" s="90"/>
      <c r="B206" s="90"/>
      <c r="C206" s="91"/>
      <c r="D206" s="91"/>
      <c r="E206" s="91"/>
      <c r="F206" s="90"/>
      <c r="G206" s="90"/>
      <c r="H206" s="90"/>
      <c r="I206" s="90"/>
      <c r="J206" s="90"/>
      <c r="K206" s="90"/>
      <c r="L206" s="90"/>
      <c r="M206" s="90"/>
      <c r="N206" s="90"/>
      <c r="O206" s="90"/>
      <c r="P206" s="90"/>
      <c r="Q206" s="90"/>
      <c r="R206" s="90"/>
      <c r="S206" s="90"/>
      <c r="T206" s="90"/>
      <c r="U206" s="90"/>
      <c r="V206" s="90"/>
      <c r="W206" s="90"/>
      <c r="X206" s="90"/>
      <c r="Y206" s="90"/>
      <c r="Z206" s="114"/>
    </row>
    <row r="207" spans="1:26" ht="15.75" customHeight="1">
      <c r="A207" s="90"/>
      <c r="B207" s="90"/>
      <c r="C207" s="91"/>
      <c r="D207" s="91"/>
      <c r="E207" s="91"/>
      <c r="F207" s="90"/>
      <c r="G207" s="90"/>
      <c r="H207" s="90"/>
      <c r="I207" s="90"/>
      <c r="J207" s="90"/>
      <c r="K207" s="90"/>
      <c r="L207" s="90"/>
      <c r="M207" s="90"/>
      <c r="N207" s="90"/>
      <c r="O207" s="90"/>
      <c r="P207" s="90"/>
      <c r="Q207" s="90"/>
      <c r="R207" s="90"/>
      <c r="S207" s="90"/>
      <c r="T207" s="90"/>
      <c r="U207" s="90"/>
      <c r="V207" s="90"/>
      <c r="W207" s="90"/>
      <c r="X207" s="90"/>
      <c r="Y207" s="90"/>
      <c r="Z207" s="114"/>
    </row>
    <row r="208" spans="1:26" ht="15.75" customHeight="1">
      <c r="A208" s="90"/>
      <c r="B208" s="90"/>
      <c r="C208" s="91"/>
      <c r="D208" s="91"/>
      <c r="E208" s="91"/>
      <c r="F208" s="90"/>
      <c r="G208" s="90"/>
      <c r="H208" s="90"/>
      <c r="I208" s="90"/>
      <c r="J208" s="90"/>
      <c r="K208" s="90"/>
      <c r="L208" s="90"/>
      <c r="M208" s="90"/>
      <c r="N208" s="90"/>
      <c r="O208" s="90"/>
      <c r="P208" s="90"/>
      <c r="Q208" s="90"/>
      <c r="R208" s="90"/>
      <c r="S208" s="90"/>
      <c r="T208" s="90"/>
      <c r="U208" s="90"/>
      <c r="V208" s="90"/>
      <c r="W208" s="90"/>
      <c r="X208" s="90"/>
      <c r="Y208" s="90"/>
      <c r="Z208" s="114"/>
    </row>
    <row r="209" spans="1:26" ht="15.75" customHeight="1">
      <c r="A209" s="90"/>
      <c r="B209" s="90"/>
      <c r="C209" s="91"/>
      <c r="D209" s="91"/>
      <c r="E209" s="91"/>
      <c r="F209" s="90"/>
      <c r="G209" s="90"/>
      <c r="H209" s="90"/>
      <c r="I209" s="90"/>
      <c r="J209" s="90"/>
      <c r="K209" s="90"/>
      <c r="L209" s="90"/>
      <c r="M209" s="90"/>
      <c r="N209" s="90"/>
      <c r="O209" s="90"/>
      <c r="P209" s="90"/>
      <c r="Q209" s="90"/>
      <c r="R209" s="90"/>
      <c r="S209" s="90"/>
      <c r="T209" s="90"/>
      <c r="U209" s="90"/>
      <c r="V209" s="90"/>
      <c r="W209" s="90"/>
      <c r="X209" s="90"/>
      <c r="Y209" s="90"/>
      <c r="Z209" s="114"/>
    </row>
    <row r="210" spans="1:26" ht="15.75" customHeight="1">
      <c r="A210" s="90"/>
      <c r="B210" s="90"/>
      <c r="C210" s="91"/>
      <c r="D210" s="91"/>
      <c r="E210" s="91"/>
      <c r="F210" s="90"/>
      <c r="G210" s="90"/>
      <c r="H210" s="90"/>
      <c r="I210" s="90"/>
      <c r="J210" s="90"/>
      <c r="K210" s="90"/>
      <c r="L210" s="90"/>
      <c r="M210" s="90"/>
      <c r="N210" s="90"/>
      <c r="O210" s="90"/>
      <c r="P210" s="90"/>
      <c r="Q210" s="90"/>
      <c r="R210" s="90"/>
      <c r="S210" s="90"/>
      <c r="T210" s="90"/>
      <c r="U210" s="90"/>
      <c r="V210" s="90"/>
      <c r="W210" s="90"/>
      <c r="X210" s="90"/>
      <c r="Y210" s="90"/>
      <c r="Z210" s="114"/>
    </row>
    <row r="211" spans="1:26" ht="15.75" customHeight="1">
      <c r="A211" s="90"/>
      <c r="B211" s="90"/>
      <c r="C211" s="91"/>
      <c r="D211" s="91"/>
      <c r="E211" s="91"/>
      <c r="F211" s="90"/>
      <c r="G211" s="90"/>
      <c r="H211" s="90"/>
      <c r="I211" s="90"/>
      <c r="J211" s="90"/>
      <c r="K211" s="90"/>
      <c r="L211" s="90"/>
      <c r="M211" s="90"/>
      <c r="N211" s="90"/>
      <c r="O211" s="90"/>
      <c r="P211" s="90"/>
      <c r="Q211" s="90"/>
      <c r="R211" s="90"/>
      <c r="S211" s="90"/>
      <c r="T211" s="90"/>
      <c r="U211" s="90"/>
      <c r="V211" s="90"/>
      <c r="W211" s="90"/>
      <c r="X211" s="90"/>
      <c r="Y211" s="90"/>
      <c r="Z211" s="114"/>
    </row>
    <row r="212" spans="1:26" ht="15.75" customHeight="1">
      <c r="A212" s="90"/>
      <c r="B212" s="90"/>
      <c r="C212" s="91"/>
      <c r="D212" s="91"/>
      <c r="E212" s="91"/>
      <c r="F212" s="90"/>
      <c r="G212" s="90"/>
      <c r="H212" s="90"/>
      <c r="I212" s="90"/>
      <c r="J212" s="90"/>
      <c r="K212" s="90"/>
      <c r="L212" s="90"/>
      <c r="M212" s="90"/>
      <c r="N212" s="90"/>
      <c r="O212" s="90"/>
      <c r="P212" s="90"/>
      <c r="Q212" s="90"/>
      <c r="R212" s="90"/>
      <c r="S212" s="90"/>
      <c r="T212" s="90"/>
      <c r="U212" s="90"/>
      <c r="V212" s="90"/>
      <c r="W212" s="90"/>
      <c r="X212" s="90"/>
      <c r="Y212" s="90"/>
      <c r="Z212" s="114"/>
    </row>
    <row r="213" spans="1:26" ht="15.75" customHeight="1">
      <c r="A213" s="90"/>
      <c r="B213" s="90"/>
      <c r="C213" s="91"/>
      <c r="D213" s="91"/>
      <c r="E213" s="91"/>
      <c r="F213" s="90"/>
      <c r="G213" s="90"/>
      <c r="H213" s="90"/>
      <c r="I213" s="90"/>
      <c r="J213" s="90"/>
      <c r="K213" s="90"/>
      <c r="L213" s="90"/>
      <c r="M213" s="90"/>
      <c r="N213" s="90"/>
      <c r="O213" s="90"/>
      <c r="P213" s="90"/>
      <c r="Q213" s="90"/>
      <c r="R213" s="90"/>
      <c r="S213" s="90"/>
      <c r="T213" s="90"/>
      <c r="U213" s="90"/>
      <c r="V213" s="90"/>
      <c r="W213" s="90"/>
      <c r="X213" s="90"/>
      <c r="Y213" s="90"/>
      <c r="Z213" s="114"/>
    </row>
    <row r="214" spans="1:26" ht="15.75" customHeight="1">
      <c r="A214" s="90"/>
      <c r="B214" s="90"/>
      <c r="C214" s="91"/>
      <c r="D214" s="91"/>
      <c r="E214" s="91"/>
      <c r="F214" s="90"/>
      <c r="G214" s="90"/>
      <c r="H214" s="90"/>
      <c r="I214" s="90"/>
      <c r="J214" s="90"/>
      <c r="K214" s="90"/>
      <c r="L214" s="90"/>
      <c r="M214" s="90"/>
      <c r="N214" s="90"/>
      <c r="O214" s="90"/>
      <c r="P214" s="90"/>
      <c r="Q214" s="90"/>
      <c r="R214" s="90"/>
      <c r="S214" s="90"/>
      <c r="T214" s="90"/>
      <c r="U214" s="90"/>
      <c r="V214" s="90"/>
      <c r="W214" s="90"/>
      <c r="X214" s="90"/>
      <c r="Y214" s="90"/>
      <c r="Z214" s="114"/>
    </row>
    <row r="215" spans="1:26" ht="15.75" customHeight="1">
      <c r="A215" s="90"/>
      <c r="B215" s="90"/>
      <c r="C215" s="91"/>
      <c r="D215" s="91"/>
      <c r="E215" s="91"/>
      <c r="F215" s="90"/>
      <c r="G215" s="90"/>
      <c r="H215" s="90"/>
      <c r="I215" s="90"/>
      <c r="J215" s="90"/>
      <c r="K215" s="90"/>
      <c r="L215" s="90"/>
      <c r="M215" s="90"/>
      <c r="N215" s="90"/>
      <c r="O215" s="90"/>
      <c r="P215" s="90"/>
      <c r="Q215" s="90"/>
      <c r="R215" s="90"/>
      <c r="S215" s="90"/>
      <c r="T215" s="90"/>
      <c r="U215" s="90"/>
      <c r="V215" s="90"/>
      <c r="W215" s="90"/>
      <c r="X215" s="90"/>
      <c r="Y215" s="90"/>
      <c r="Z215" s="114"/>
    </row>
    <row r="216" spans="1:26" ht="15.75" customHeight="1">
      <c r="A216" s="90"/>
      <c r="B216" s="90"/>
      <c r="C216" s="91"/>
      <c r="D216" s="91"/>
      <c r="E216" s="91"/>
      <c r="F216" s="90"/>
      <c r="G216" s="90"/>
      <c r="H216" s="90"/>
      <c r="I216" s="90"/>
      <c r="J216" s="90"/>
      <c r="K216" s="90"/>
      <c r="L216" s="90"/>
      <c r="M216" s="90"/>
      <c r="N216" s="90"/>
      <c r="O216" s="90"/>
      <c r="P216" s="90"/>
      <c r="Q216" s="90"/>
      <c r="R216" s="90"/>
      <c r="S216" s="90"/>
      <c r="T216" s="90"/>
      <c r="U216" s="90"/>
      <c r="V216" s="90"/>
      <c r="W216" s="90"/>
      <c r="X216" s="90"/>
      <c r="Y216" s="90"/>
      <c r="Z216" s="114"/>
    </row>
    <row r="217" spans="1:26" ht="15.75" customHeight="1">
      <c r="A217" s="90"/>
      <c r="B217" s="90"/>
      <c r="C217" s="91"/>
      <c r="D217" s="91"/>
      <c r="E217" s="91"/>
      <c r="F217" s="90"/>
      <c r="G217" s="90"/>
      <c r="H217" s="90"/>
      <c r="I217" s="90"/>
      <c r="J217" s="90"/>
      <c r="K217" s="90"/>
      <c r="L217" s="90"/>
      <c r="M217" s="90"/>
      <c r="N217" s="90"/>
      <c r="O217" s="90"/>
      <c r="P217" s="90"/>
      <c r="Q217" s="90"/>
      <c r="R217" s="90"/>
      <c r="S217" s="90"/>
      <c r="T217" s="90"/>
      <c r="U217" s="90"/>
      <c r="V217" s="90"/>
      <c r="W217" s="90"/>
      <c r="X217" s="90"/>
      <c r="Y217" s="90"/>
      <c r="Z217" s="114"/>
    </row>
    <row r="218" spans="1:26" ht="15.75" customHeight="1">
      <c r="A218" s="90"/>
      <c r="B218" s="90"/>
      <c r="C218" s="91"/>
      <c r="D218" s="91"/>
      <c r="E218" s="91"/>
      <c r="F218" s="90"/>
      <c r="G218" s="90"/>
      <c r="H218" s="90"/>
      <c r="I218" s="90"/>
      <c r="J218" s="90"/>
      <c r="K218" s="90"/>
      <c r="L218" s="90"/>
      <c r="M218" s="90"/>
      <c r="N218" s="90"/>
      <c r="O218" s="90"/>
      <c r="P218" s="90"/>
      <c r="Q218" s="90"/>
      <c r="R218" s="90"/>
      <c r="S218" s="90"/>
      <c r="T218" s="90"/>
      <c r="U218" s="90"/>
      <c r="V218" s="90"/>
      <c r="W218" s="90"/>
      <c r="X218" s="90"/>
      <c r="Y218" s="90"/>
      <c r="Z218" s="114"/>
    </row>
    <row r="219" spans="1:26" ht="15.75" customHeight="1">
      <c r="A219" s="90"/>
      <c r="B219" s="90"/>
      <c r="C219" s="91"/>
      <c r="D219" s="91"/>
      <c r="E219" s="91"/>
      <c r="F219" s="90"/>
      <c r="G219" s="90"/>
      <c r="H219" s="90"/>
      <c r="I219" s="90"/>
      <c r="J219" s="90"/>
      <c r="K219" s="90"/>
      <c r="L219" s="90"/>
      <c r="M219" s="90"/>
      <c r="N219" s="90"/>
      <c r="O219" s="90"/>
      <c r="P219" s="90"/>
      <c r="Q219" s="90"/>
      <c r="R219" s="90"/>
      <c r="S219" s="90"/>
      <c r="T219" s="90"/>
      <c r="U219" s="90"/>
      <c r="V219" s="90"/>
      <c r="W219" s="90"/>
      <c r="X219" s="90"/>
      <c r="Y219" s="90"/>
      <c r="Z219" s="114"/>
    </row>
    <row r="220" spans="1:26" ht="15.75" customHeight="1">
      <c r="A220" s="90"/>
      <c r="B220" s="90"/>
      <c r="C220" s="91"/>
      <c r="D220" s="91"/>
      <c r="E220" s="91"/>
      <c r="F220" s="90"/>
      <c r="G220" s="90"/>
      <c r="H220" s="90"/>
      <c r="I220" s="90"/>
      <c r="J220" s="90"/>
      <c r="K220" s="90"/>
      <c r="L220" s="90"/>
      <c r="M220" s="90"/>
      <c r="N220" s="90"/>
      <c r="O220" s="90"/>
      <c r="P220" s="90"/>
      <c r="Q220" s="90"/>
      <c r="R220" s="90"/>
      <c r="S220" s="90"/>
      <c r="T220" s="90"/>
      <c r="U220" s="90"/>
      <c r="V220" s="90"/>
      <c r="W220" s="90"/>
      <c r="X220" s="90"/>
      <c r="Y220" s="90"/>
      <c r="Z220" s="114"/>
    </row>
    <row r="221" spans="1:26" ht="15.75" customHeight="1">
      <c r="A221" s="90"/>
      <c r="B221" s="90"/>
      <c r="C221" s="91"/>
      <c r="D221" s="91"/>
      <c r="E221" s="91"/>
      <c r="F221" s="90"/>
      <c r="G221" s="90"/>
      <c r="H221" s="90"/>
      <c r="I221" s="90"/>
      <c r="J221" s="90"/>
      <c r="K221" s="90"/>
      <c r="L221" s="90"/>
      <c r="M221" s="90"/>
      <c r="N221" s="90"/>
      <c r="O221" s="90"/>
      <c r="P221" s="90"/>
      <c r="Q221" s="90"/>
      <c r="R221" s="90"/>
      <c r="S221" s="90"/>
      <c r="T221" s="90"/>
      <c r="U221" s="90"/>
      <c r="V221" s="90"/>
      <c r="W221" s="90"/>
      <c r="X221" s="90"/>
      <c r="Y221" s="90"/>
      <c r="Z221" s="114"/>
    </row>
    <row r="222" spans="1:26" ht="15.75" customHeight="1">
      <c r="A222" s="90"/>
      <c r="B222" s="90"/>
      <c r="C222" s="91"/>
      <c r="D222" s="91"/>
      <c r="E222" s="91"/>
      <c r="F222" s="90"/>
      <c r="G222" s="90"/>
      <c r="H222" s="90"/>
      <c r="I222" s="90"/>
      <c r="J222" s="90"/>
      <c r="K222" s="90"/>
      <c r="L222" s="90"/>
      <c r="M222" s="90"/>
      <c r="N222" s="90"/>
      <c r="O222" s="90"/>
      <c r="P222" s="90"/>
      <c r="Q222" s="90"/>
      <c r="R222" s="90"/>
      <c r="S222" s="90"/>
      <c r="T222" s="90"/>
      <c r="U222" s="90"/>
      <c r="V222" s="90"/>
      <c r="W222" s="90"/>
      <c r="X222" s="90"/>
      <c r="Y222" s="90"/>
      <c r="Z222" s="114"/>
    </row>
    <row r="223" spans="1:26" ht="15.75" customHeight="1">
      <c r="A223" s="90"/>
      <c r="B223" s="90"/>
      <c r="C223" s="91"/>
      <c r="D223" s="91"/>
      <c r="E223" s="91"/>
      <c r="F223" s="90"/>
      <c r="G223" s="90"/>
      <c r="H223" s="90"/>
      <c r="I223" s="90"/>
      <c r="J223" s="90"/>
      <c r="K223" s="90"/>
      <c r="L223" s="90"/>
      <c r="M223" s="90"/>
      <c r="N223" s="90"/>
      <c r="O223" s="90"/>
      <c r="P223" s="90"/>
      <c r="Q223" s="90"/>
      <c r="R223" s="90"/>
      <c r="S223" s="90"/>
      <c r="T223" s="90"/>
      <c r="U223" s="90"/>
      <c r="V223" s="90"/>
      <c r="W223" s="90"/>
      <c r="X223" s="90"/>
      <c r="Y223" s="90"/>
      <c r="Z223" s="114"/>
    </row>
    <row r="224" spans="1:26" ht="15.75" customHeight="1">
      <c r="A224" s="90"/>
      <c r="B224" s="90"/>
      <c r="C224" s="91"/>
      <c r="D224" s="91"/>
      <c r="E224" s="91"/>
      <c r="F224" s="90"/>
      <c r="G224" s="90"/>
      <c r="H224" s="90"/>
      <c r="I224" s="90"/>
      <c r="J224" s="90"/>
      <c r="K224" s="90"/>
      <c r="L224" s="90"/>
      <c r="M224" s="90"/>
      <c r="N224" s="90"/>
      <c r="O224" s="90"/>
      <c r="P224" s="90"/>
      <c r="Q224" s="90"/>
      <c r="R224" s="90"/>
      <c r="S224" s="90"/>
      <c r="T224" s="90"/>
      <c r="U224" s="90"/>
      <c r="V224" s="90"/>
      <c r="W224" s="90"/>
      <c r="X224" s="90"/>
      <c r="Y224" s="90"/>
      <c r="Z224" s="114"/>
    </row>
    <row r="225" spans="1:26" ht="15.75" customHeight="1">
      <c r="A225" s="90"/>
      <c r="B225" s="90"/>
      <c r="C225" s="91"/>
      <c r="D225" s="91"/>
      <c r="E225" s="91"/>
      <c r="F225" s="90"/>
      <c r="G225" s="90"/>
      <c r="H225" s="90"/>
      <c r="I225" s="90"/>
      <c r="J225" s="90"/>
      <c r="K225" s="90"/>
      <c r="L225" s="90"/>
      <c r="M225" s="90"/>
      <c r="N225" s="90"/>
      <c r="O225" s="90"/>
      <c r="P225" s="90"/>
      <c r="Q225" s="90"/>
      <c r="R225" s="90"/>
      <c r="S225" s="90"/>
      <c r="T225" s="90"/>
      <c r="U225" s="90"/>
      <c r="V225" s="90"/>
      <c r="W225" s="90"/>
      <c r="X225" s="90"/>
      <c r="Y225" s="90"/>
      <c r="Z225" s="114"/>
    </row>
    <row r="226" spans="1:26" ht="15.75" customHeight="1">
      <c r="A226" s="90"/>
      <c r="B226" s="90"/>
      <c r="C226" s="91"/>
      <c r="D226" s="91"/>
      <c r="E226" s="91"/>
      <c r="F226" s="90"/>
      <c r="G226" s="90"/>
      <c r="H226" s="90"/>
      <c r="I226" s="90"/>
      <c r="J226" s="90"/>
      <c r="K226" s="90"/>
      <c r="L226" s="90"/>
      <c r="M226" s="90"/>
      <c r="N226" s="90"/>
      <c r="O226" s="90"/>
      <c r="P226" s="90"/>
      <c r="Q226" s="90"/>
      <c r="R226" s="90"/>
      <c r="S226" s="90"/>
      <c r="T226" s="90"/>
      <c r="U226" s="90"/>
      <c r="V226" s="90"/>
      <c r="W226" s="90"/>
      <c r="X226" s="90"/>
      <c r="Y226" s="90"/>
      <c r="Z226" s="114"/>
    </row>
    <row r="227" spans="1:26" ht="15.75" customHeight="1">
      <c r="A227" s="90"/>
      <c r="B227" s="90"/>
      <c r="C227" s="91"/>
      <c r="D227" s="91"/>
      <c r="E227" s="91"/>
      <c r="F227" s="90"/>
      <c r="G227" s="90"/>
      <c r="H227" s="90"/>
      <c r="I227" s="90"/>
      <c r="J227" s="90"/>
      <c r="K227" s="90"/>
      <c r="L227" s="90"/>
      <c r="M227" s="90"/>
      <c r="N227" s="90"/>
      <c r="O227" s="90"/>
      <c r="P227" s="90"/>
      <c r="Q227" s="90"/>
      <c r="R227" s="90"/>
      <c r="S227" s="90"/>
      <c r="T227" s="90"/>
      <c r="U227" s="90"/>
      <c r="V227" s="90"/>
      <c r="W227" s="90"/>
      <c r="X227" s="90"/>
      <c r="Y227" s="90"/>
      <c r="Z227" s="114"/>
    </row>
    <row r="228" spans="1:26" ht="15.75" customHeight="1">
      <c r="A228" s="90"/>
      <c r="B228" s="90"/>
      <c r="C228" s="91"/>
      <c r="D228" s="91"/>
      <c r="E228" s="91"/>
      <c r="F228" s="90"/>
      <c r="G228" s="90"/>
      <c r="H228" s="90"/>
      <c r="I228" s="90"/>
      <c r="J228" s="90"/>
      <c r="K228" s="90"/>
      <c r="L228" s="90"/>
      <c r="M228" s="90"/>
      <c r="N228" s="90"/>
      <c r="O228" s="90"/>
      <c r="P228" s="90"/>
      <c r="Q228" s="90"/>
      <c r="R228" s="90"/>
      <c r="S228" s="90"/>
      <c r="T228" s="90"/>
      <c r="U228" s="90"/>
      <c r="V228" s="90"/>
      <c r="W228" s="90"/>
      <c r="X228" s="90"/>
      <c r="Y228" s="90"/>
      <c r="Z228" s="114"/>
    </row>
    <row r="229" spans="1:26" ht="15.75" customHeight="1">
      <c r="A229" s="90"/>
      <c r="B229" s="90"/>
      <c r="C229" s="91"/>
      <c r="D229" s="91"/>
      <c r="E229" s="91"/>
      <c r="F229" s="90"/>
      <c r="G229" s="90"/>
      <c r="H229" s="90"/>
      <c r="I229" s="90"/>
      <c r="J229" s="90"/>
      <c r="K229" s="90"/>
      <c r="L229" s="90"/>
      <c r="M229" s="90"/>
      <c r="N229" s="90"/>
      <c r="O229" s="90"/>
      <c r="P229" s="90"/>
      <c r="Q229" s="90"/>
      <c r="R229" s="90"/>
      <c r="S229" s="90"/>
      <c r="T229" s="90"/>
      <c r="U229" s="90"/>
      <c r="V229" s="90"/>
      <c r="W229" s="90"/>
      <c r="X229" s="90"/>
      <c r="Y229" s="90"/>
      <c r="Z229" s="114"/>
    </row>
    <row r="230" spans="1:26" ht="15.75" customHeight="1">
      <c r="A230" s="90"/>
      <c r="B230" s="90"/>
      <c r="C230" s="91"/>
      <c r="D230" s="91"/>
      <c r="E230" s="91"/>
      <c r="F230" s="90"/>
      <c r="G230" s="90"/>
      <c r="H230" s="90"/>
      <c r="I230" s="90"/>
      <c r="J230" s="90"/>
      <c r="K230" s="90"/>
      <c r="L230" s="90"/>
      <c r="M230" s="90"/>
      <c r="N230" s="90"/>
      <c r="O230" s="90"/>
      <c r="P230" s="90"/>
      <c r="Q230" s="90"/>
      <c r="R230" s="90"/>
      <c r="S230" s="90"/>
      <c r="T230" s="90"/>
      <c r="U230" s="90"/>
      <c r="V230" s="90"/>
      <c r="W230" s="90"/>
      <c r="X230" s="90"/>
      <c r="Y230" s="90"/>
      <c r="Z230" s="114"/>
    </row>
    <row r="231" spans="1:26" ht="15.75" customHeight="1">
      <c r="A231" s="90"/>
      <c r="B231" s="90"/>
      <c r="C231" s="91"/>
      <c r="D231" s="91"/>
      <c r="E231" s="91"/>
      <c r="F231" s="90"/>
      <c r="G231" s="90"/>
      <c r="H231" s="90"/>
      <c r="I231" s="90"/>
      <c r="J231" s="90"/>
      <c r="K231" s="90"/>
      <c r="L231" s="90"/>
      <c r="M231" s="90"/>
      <c r="N231" s="90"/>
      <c r="O231" s="90"/>
      <c r="P231" s="90"/>
      <c r="Q231" s="90"/>
      <c r="R231" s="90"/>
      <c r="S231" s="90"/>
      <c r="T231" s="90"/>
      <c r="U231" s="90"/>
      <c r="V231" s="90"/>
      <c r="W231" s="90"/>
      <c r="X231" s="90"/>
      <c r="Y231" s="90"/>
      <c r="Z231" s="114"/>
    </row>
    <row r="232" spans="1:26" ht="15.75" customHeight="1">
      <c r="A232" s="90"/>
      <c r="B232" s="90"/>
      <c r="C232" s="91"/>
      <c r="D232" s="91"/>
      <c r="E232" s="91"/>
      <c r="F232" s="90"/>
      <c r="G232" s="90"/>
      <c r="H232" s="90"/>
      <c r="I232" s="90"/>
      <c r="J232" s="90"/>
      <c r="K232" s="90"/>
      <c r="L232" s="90"/>
      <c r="M232" s="90"/>
      <c r="N232" s="90"/>
      <c r="O232" s="90"/>
      <c r="P232" s="90"/>
      <c r="Q232" s="90"/>
      <c r="R232" s="90"/>
      <c r="S232" s="90"/>
      <c r="T232" s="90"/>
      <c r="U232" s="90"/>
      <c r="V232" s="90"/>
      <c r="W232" s="90"/>
      <c r="X232" s="90"/>
      <c r="Y232" s="90"/>
      <c r="Z232" s="114"/>
    </row>
    <row r="233" spans="1:26" ht="15.75" customHeight="1">
      <c r="A233" s="90"/>
      <c r="B233" s="90"/>
      <c r="C233" s="91"/>
      <c r="D233" s="91"/>
      <c r="E233" s="91"/>
      <c r="F233" s="90"/>
      <c r="G233" s="90"/>
      <c r="H233" s="90"/>
      <c r="I233" s="90"/>
      <c r="J233" s="90"/>
      <c r="K233" s="90"/>
      <c r="L233" s="90"/>
      <c r="M233" s="90"/>
      <c r="N233" s="90"/>
      <c r="O233" s="90"/>
      <c r="P233" s="90"/>
      <c r="Q233" s="90"/>
      <c r="R233" s="90"/>
      <c r="S233" s="90"/>
      <c r="T233" s="90"/>
      <c r="U233" s="90"/>
      <c r="V233" s="90"/>
      <c r="W233" s="90"/>
      <c r="X233" s="90"/>
      <c r="Y233" s="90"/>
      <c r="Z233" s="114"/>
    </row>
    <row r="234" spans="1:26" ht="15.75" customHeight="1">
      <c r="A234" s="90"/>
      <c r="B234" s="90"/>
      <c r="C234" s="91"/>
      <c r="D234" s="91"/>
      <c r="E234" s="91"/>
      <c r="F234" s="90"/>
      <c r="G234" s="90"/>
      <c r="H234" s="90"/>
      <c r="I234" s="90"/>
      <c r="J234" s="90"/>
      <c r="K234" s="90"/>
      <c r="L234" s="90"/>
      <c r="M234" s="90"/>
      <c r="N234" s="90"/>
      <c r="O234" s="90"/>
      <c r="P234" s="90"/>
      <c r="Q234" s="90"/>
      <c r="R234" s="90"/>
      <c r="S234" s="90"/>
      <c r="T234" s="90"/>
      <c r="U234" s="90"/>
      <c r="V234" s="90"/>
      <c r="W234" s="90"/>
      <c r="X234" s="90"/>
      <c r="Y234" s="90"/>
      <c r="Z234" s="114"/>
    </row>
    <row r="235" spans="1:26" ht="15.75" customHeight="1">
      <c r="A235" s="90"/>
      <c r="B235" s="90"/>
      <c r="C235" s="91"/>
      <c r="D235" s="91"/>
      <c r="E235" s="91"/>
      <c r="F235" s="90"/>
      <c r="G235" s="90"/>
      <c r="H235" s="90"/>
      <c r="I235" s="90"/>
      <c r="J235" s="90"/>
      <c r="K235" s="90"/>
      <c r="L235" s="90"/>
      <c r="M235" s="90"/>
      <c r="N235" s="90"/>
      <c r="O235" s="90"/>
      <c r="P235" s="90"/>
      <c r="Q235" s="90"/>
      <c r="R235" s="90"/>
      <c r="S235" s="90"/>
      <c r="T235" s="90"/>
      <c r="U235" s="90"/>
      <c r="V235" s="90"/>
      <c r="W235" s="90"/>
      <c r="X235" s="90"/>
      <c r="Y235" s="90"/>
      <c r="Z235" s="114"/>
    </row>
    <row r="236" spans="1:26" ht="15.75" customHeight="1">
      <c r="A236" s="90"/>
      <c r="B236" s="90"/>
      <c r="C236" s="91"/>
      <c r="D236" s="91"/>
      <c r="E236" s="91"/>
      <c r="F236" s="90"/>
      <c r="G236" s="90"/>
      <c r="H236" s="90"/>
      <c r="I236" s="90"/>
      <c r="J236" s="90"/>
      <c r="K236" s="90"/>
      <c r="L236" s="90"/>
      <c r="M236" s="90"/>
      <c r="N236" s="90"/>
      <c r="O236" s="90"/>
      <c r="P236" s="90"/>
      <c r="Q236" s="90"/>
      <c r="R236" s="90"/>
      <c r="S236" s="90"/>
      <c r="T236" s="90"/>
      <c r="U236" s="90"/>
      <c r="V236" s="90"/>
      <c r="W236" s="90"/>
      <c r="X236" s="90"/>
      <c r="Y236" s="90"/>
      <c r="Z236" s="114"/>
    </row>
    <row r="237" spans="1:26" ht="15.75" customHeight="1">
      <c r="A237" s="90"/>
      <c r="B237" s="90"/>
      <c r="C237" s="91"/>
      <c r="D237" s="91"/>
      <c r="E237" s="91"/>
      <c r="F237" s="90"/>
      <c r="G237" s="90"/>
      <c r="H237" s="90"/>
      <c r="I237" s="90"/>
      <c r="J237" s="90"/>
      <c r="K237" s="90"/>
      <c r="L237" s="90"/>
      <c r="M237" s="90"/>
      <c r="N237" s="90"/>
      <c r="O237" s="90"/>
      <c r="P237" s="90"/>
      <c r="Q237" s="90"/>
      <c r="R237" s="90"/>
      <c r="S237" s="90"/>
      <c r="T237" s="90"/>
      <c r="U237" s="90"/>
      <c r="V237" s="90"/>
      <c r="W237" s="90"/>
      <c r="X237" s="90"/>
      <c r="Y237" s="90"/>
      <c r="Z237" s="114"/>
    </row>
    <row r="238" spans="1:26" ht="15.75" customHeight="1">
      <c r="A238" s="90"/>
      <c r="B238" s="90"/>
      <c r="C238" s="91"/>
      <c r="D238" s="91"/>
      <c r="E238" s="91"/>
      <c r="F238" s="90"/>
      <c r="G238" s="90"/>
      <c r="H238" s="90"/>
      <c r="I238" s="90"/>
      <c r="J238" s="90"/>
      <c r="K238" s="90"/>
      <c r="L238" s="90"/>
      <c r="M238" s="90"/>
      <c r="N238" s="90"/>
      <c r="O238" s="90"/>
      <c r="P238" s="90"/>
      <c r="Q238" s="90"/>
      <c r="R238" s="90"/>
      <c r="S238" s="90"/>
      <c r="T238" s="90"/>
      <c r="U238" s="90"/>
      <c r="V238" s="90"/>
      <c r="W238" s="90"/>
      <c r="X238" s="90"/>
      <c r="Y238" s="90"/>
      <c r="Z238" s="114"/>
    </row>
    <row r="239" spans="1:26" ht="15.75" customHeight="1">
      <c r="A239" s="90"/>
      <c r="B239" s="90"/>
      <c r="C239" s="91"/>
      <c r="D239" s="91"/>
      <c r="E239" s="91"/>
      <c r="F239" s="90"/>
      <c r="G239" s="90"/>
      <c r="H239" s="90"/>
      <c r="I239" s="90"/>
      <c r="J239" s="90"/>
      <c r="K239" s="90"/>
      <c r="L239" s="90"/>
      <c r="M239" s="90"/>
      <c r="N239" s="90"/>
      <c r="O239" s="90"/>
      <c r="P239" s="90"/>
      <c r="Q239" s="90"/>
      <c r="R239" s="90"/>
      <c r="S239" s="90"/>
      <c r="T239" s="90"/>
      <c r="U239" s="90"/>
      <c r="V239" s="90"/>
      <c r="W239" s="90"/>
      <c r="X239" s="90"/>
      <c r="Y239" s="90"/>
      <c r="Z239" s="114"/>
    </row>
    <row r="240" spans="1:26" ht="15.75" customHeight="1">
      <c r="A240" s="90"/>
      <c r="B240" s="90"/>
      <c r="C240" s="91"/>
      <c r="D240" s="91"/>
      <c r="E240" s="91"/>
      <c r="F240" s="90"/>
      <c r="G240" s="90"/>
      <c r="H240" s="90"/>
      <c r="I240" s="90"/>
      <c r="J240" s="90"/>
      <c r="K240" s="90"/>
      <c r="L240" s="90"/>
      <c r="M240" s="90"/>
      <c r="N240" s="90"/>
      <c r="O240" s="90"/>
      <c r="P240" s="90"/>
      <c r="Q240" s="90"/>
      <c r="R240" s="90"/>
      <c r="S240" s="90"/>
      <c r="T240" s="90"/>
      <c r="U240" s="90"/>
      <c r="V240" s="90"/>
      <c r="W240" s="90"/>
      <c r="X240" s="90"/>
      <c r="Y240" s="90"/>
      <c r="Z240" s="114"/>
    </row>
    <row r="241" spans="1:26" ht="15.75" customHeight="1">
      <c r="A241" s="90"/>
      <c r="B241" s="90"/>
      <c r="C241" s="91"/>
      <c r="D241" s="91"/>
      <c r="E241" s="91"/>
      <c r="F241" s="90"/>
      <c r="G241" s="90"/>
      <c r="H241" s="90"/>
      <c r="I241" s="90"/>
      <c r="J241" s="90"/>
      <c r="K241" s="90"/>
      <c r="L241" s="90"/>
      <c r="M241" s="90"/>
      <c r="N241" s="90"/>
      <c r="O241" s="90"/>
      <c r="P241" s="90"/>
      <c r="Q241" s="90"/>
      <c r="R241" s="90"/>
      <c r="S241" s="90"/>
      <c r="T241" s="90"/>
      <c r="U241" s="90"/>
      <c r="V241" s="90"/>
      <c r="W241" s="90"/>
      <c r="X241" s="90"/>
      <c r="Y241" s="90"/>
      <c r="Z241" s="114"/>
    </row>
    <row r="242" spans="1:26" ht="15.75" customHeight="1">
      <c r="A242" s="90"/>
      <c r="B242" s="90"/>
      <c r="C242" s="91"/>
      <c r="D242" s="91"/>
      <c r="E242" s="91"/>
      <c r="F242" s="90"/>
      <c r="G242" s="90"/>
      <c r="H242" s="90"/>
      <c r="I242" s="90"/>
      <c r="J242" s="90"/>
      <c r="K242" s="90"/>
      <c r="L242" s="90"/>
      <c r="M242" s="90"/>
      <c r="N242" s="90"/>
      <c r="O242" s="90"/>
      <c r="P242" s="90"/>
      <c r="Q242" s="90"/>
      <c r="R242" s="90"/>
      <c r="S242" s="90"/>
      <c r="T242" s="90"/>
      <c r="U242" s="90"/>
      <c r="V242" s="90"/>
      <c r="W242" s="90"/>
      <c r="X242" s="90"/>
      <c r="Y242" s="90"/>
      <c r="Z242" s="114"/>
    </row>
    <row r="243" spans="1:26" ht="15.75" customHeight="1">
      <c r="A243" s="90"/>
      <c r="B243" s="90"/>
      <c r="C243" s="91"/>
      <c r="D243" s="91"/>
      <c r="E243" s="91"/>
      <c r="F243" s="90"/>
      <c r="G243" s="90"/>
      <c r="H243" s="90"/>
      <c r="I243" s="90"/>
      <c r="J243" s="90"/>
      <c r="K243" s="90"/>
      <c r="L243" s="90"/>
      <c r="M243" s="90"/>
      <c r="N243" s="90"/>
      <c r="O243" s="90"/>
      <c r="P243" s="90"/>
      <c r="Q243" s="90"/>
      <c r="R243" s="90"/>
      <c r="S243" s="90"/>
      <c r="T243" s="90"/>
      <c r="U243" s="90"/>
      <c r="V243" s="90"/>
      <c r="W243" s="90"/>
      <c r="X243" s="90"/>
      <c r="Y243" s="90"/>
      <c r="Z243" s="114"/>
    </row>
    <row r="244" spans="1:26" ht="15.75" customHeight="1">
      <c r="A244" s="90"/>
      <c r="B244" s="90"/>
      <c r="C244" s="91"/>
      <c r="D244" s="91"/>
      <c r="E244" s="91"/>
      <c r="F244" s="90"/>
      <c r="G244" s="90"/>
      <c r="H244" s="90"/>
      <c r="I244" s="90"/>
      <c r="J244" s="90"/>
      <c r="K244" s="90"/>
      <c r="L244" s="90"/>
      <c r="M244" s="90"/>
      <c r="N244" s="90"/>
      <c r="O244" s="90"/>
      <c r="P244" s="90"/>
      <c r="Q244" s="90"/>
      <c r="R244" s="90"/>
      <c r="S244" s="90"/>
      <c r="T244" s="90"/>
      <c r="U244" s="90"/>
      <c r="V244" s="90"/>
      <c r="W244" s="90"/>
      <c r="X244" s="90"/>
      <c r="Y244" s="90"/>
      <c r="Z244" s="114"/>
    </row>
    <row r="245" spans="1:26" ht="15.75" customHeight="1">
      <c r="A245" s="90"/>
      <c r="B245" s="90"/>
      <c r="C245" s="91"/>
      <c r="D245" s="91"/>
      <c r="E245" s="91"/>
      <c r="F245" s="90"/>
      <c r="G245" s="90"/>
      <c r="H245" s="90"/>
      <c r="I245" s="90"/>
      <c r="J245" s="90"/>
      <c r="K245" s="90"/>
      <c r="L245" s="90"/>
      <c r="M245" s="90"/>
      <c r="N245" s="90"/>
      <c r="O245" s="90"/>
      <c r="P245" s="90"/>
      <c r="Q245" s="90"/>
      <c r="R245" s="90"/>
      <c r="S245" s="90"/>
      <c r="T245" s="90"/>
      <c r="U245" s="90"/>
      <c r="V245" s="90"/>
      <c r="W245" s="90"/>
      <c r="X245" s="90"/>
      <c r="Y245" s="90"/>
      <c r="Z245" s="114"/>
    </row>
    <row r="246" spans="1:26" ht="15.75" customHeight="1">
      <c r="A246" s="90"/>
      <c r="B246" s="90"/>
      <c r="C246" s="91"/>
      <c r="D246" s="91"/>
      <c r="E246" s="91"/>
      <c r="F246" s="90"/>
      <c r="G246" s="90"/>
      <c r="H246" s="90"/>
      <c r="I246" s="90"/>
      <c r="J246" s="90"/>
      <c r="K246" s="90"/>
      <c r="L246" s="90"/>
      <c r="M246" s="90"/>
      <c r="N246" s="90"/>
      <c r="O246" s="90"/>
      <c r="P246" s="90"/>
      <c r="Q246" s="90"/>
      <c r="R246" s="90"/>
      <c r="S246" s="90"/>
      <c r="T246" s="90"/>
      <c r="U246" s="90"/>
      <c r="V246" s="90"/>
      <c r="W246" s="90"/>
      <c r="X246" s="90"/>
      <c r="Y246" s="90"/>
      <c r="Z246" s="114"/>
    </row>
    <row r="247" spans="1:26" ht="15.75" customHeight="1">
      <c r="A247" s="90"/>
      <c r="B247" s="90"/>
      <c r="C247" s="91"/>
      <c r="D247" s="91"/>
      <c r="E247" s="91"/>
      <c r="F247" s="90"/>
      <c r="G247" s="90"/>
      <c r="H247" s="90"/>
      <c r="I247" s="90"/>
      <c r="J247" s="90"/>
      <c r="K247" s="90"/>
      <c r="L247" s="90"/>
      <c r="M247" s="90"/>
      <c r="N247" s="90"/>
      <c r="O247" s="90"/>
      <c r="P247" s="90"/>
      <c r="Q247" s="90"/>
      <c r="R247" s="90"/>
      <c r="S247" s="90"/>
      <c r="T247" s="90"/>
      <c r="U247" s="90"/>
      <c r="V247" s="90"/>
      <c r="W247" s="90"/>
      <c r="X247" s="90"/>
      <c r="Y247" s="90"/>
      <c r="Z247" s="114"/>
    </row>
    <row r="248" spans="1:26" ht="15.75" customHeight="1">
      <c r="A248" s="90"/>
      <c r="B248" s="90"/>
      <c r="C248" s="91"/>
      <c r="D248" s="91"/>
      <c r="E248" s="91"/>
      <c r="F248" s="90"/>
      <c r="G248" s="90"/>
      <c r="H248" s="90"/>
      <c r="I248" s="90"/>
      <c r="J248" s="90"/>
      <c r="K248" s="90"/>
      <c r="L248" s="90"/>
      <c r="M248" s="90"/>
      <c r="N248" s="90"/>
      <c r="O248" s="90"/>
      <c r="P248" s="90"/>
      <c r="Q248" s="90"/>
      <c r="R248" s="90"/>
      <c r="S248" s="90"/>
      <c r="T248" s="90"/>
      <c r="U248" s="90"/>
      <c r="V248" s="90"/>
      <c r="W248" s="90"/>
      <c r="X248" s="90"/>
      <c r="Y248" s="90"/>
      <c r="Z248" s="114"/>
    </row>
    <row r="249" spans="1:26" ht="15.75" customHeight="1">
      <c r="A249" s="90"/>
      <c r="B249" s="90"/>
      <c r="C249" s="91"/>
      <c r="D249" s="91"/>
      <c r="E249" s="91"/>
      <c r="F249" s="90"/>
      <c r="G249" s="90"/>
      <c r="H249" s="90"/>
      <c r="I249" s="90"/>
      <c r="J249" s="90"/>
      <c r="K249" s="90"/>
      <c r="L249" s="90"/>
      <c r="M249" s="90"/>
      <c r="N249" s="90"/>
      <c r="O249" s="90"/>
      <c r="P249" s="90"/>
      <c r="Q249" s="90"/>
      <c r="R249" s="90"/>
      <c r="S249" s="90"/>
      <c r="T249" s="90"/>
      <c r="U249" s="90"/>
      <c r="V249" s="90"/>
      <c r="W249" s="90"/>
      <c r="X249" s="90"/>
      <c r="Y249" s="90"/>
      <c r="Z249" s="114"/>
    </row>
    <row r="250" spans="1:26" ht="15.75" customHeight="1">
      <c r="A250" s="90"/>
      <c r="B250" s="90"/>
      <c r="C250" s="91"/>
      <c r="D250" s="91"/>
      <c r="E250" s="91"/>
      <c r="F250" s="90"/>
      <c r="G250" s="90"/>
      <c r="H250" s="90"/>
      <c r="I250" s="90"/>
      <c r="J250" s="90"/>
      <c r="K250" s="90"/>
      <c r="L250" s="90"/>
      <c r="M250" s="90"/>
      <c r="N250" s="90"/>
      <c r="O250" s="90"/>
      <c r="P250" s="90"/>
      <c r="Q250" s="90"/>
      <c r="R250" s="90"/>
      <c r="S250" s="90"/>
      <c r="T250" s="90"/>
      <c r="U250" s="90"/>
      <c r="V250" s="90"/>
      <c r="W250" s="90"/>
      <c r="X250" s="90"/>
      <c r="Y250" s="90"/>
      <c r="Z250" s="114"/>
    </row>
    <row r="251" spans="1:26" ht="15.75" customHeight="1">
      <c r="A251" s="90"/>
      <c r="B251" s="90"/>
      <c r="C251" s="91"/>
      <c r="D251" s="91"/>
      <c r="E251" s="91"/>
      <c r="F251" s="90"/>
      <c r="G251" s="90"/>
      <c r="H251" s="90"/>
      <c r="I251" s="90"/>
      <c r="J251" s="90"/>
      <c r="K251" s="90"/>
      <c r="L251" s="90"/>
      <c r="M251" s="90"/>
      <c r="N251" s="90"/>
      <c r="O251" s="90"/>
      <c r="P251" s="90"/>
      <c r="Q251" s="90"/>
      <c r="R251" s="90"/>
      <c r="S251" s="90"/>
      <c r="T251" s="90"/>
      <c r="U251" s="90"/>
      <c r="V251" s="90"/>
      <c r="W251" s="90"/>
      <c r="X251" s="90"/>
      <c r="Y251" s="90"/>
      <c r="Z251" s="114"/>
    </row>
    <row r="252" spans="1:26" ht="15.75" customHeight="1">
      <c r="A252" s="90"/>
      <c r="B252" s="90"/>
      <c r="C252" s="91"/>
      <c r="D252" s="91"/>
      <c r="E252" s="91"/>
      <c r="F252" s="90"/>
      <c r="G252" s="90"/>
      <c r="H252" s="90"/>
      <c r="I252" s="90"/>
      <c r="J252" s="90"/>
      <c r="K252" s="90"/>
      <c r="L252" s="90"/>
      <c r="M252" s="90"/>
      <c r="N252" s="90"/>
      <c r="O252" s="90"/>
      <c r="P252" s="90"/>
      <c r="Q252" s="90"/>
      <c r="R252" s="90"/>
      <c r="S252" s="90"/>
      <c r="T252" s="90"/>
      <c r="U252" s="90"/>
      <c r="V252" s="90"/>
      <c r="W252" s="90"/>
      <c r="X252" s="90"/>
      <c r="Y252" s="90"/>
      <c r="Z252" s="114"/>
    </row>
    <row r="253" spans="1:26" ht="15.75" customHeight="1">
      <c r="A253" s="90"/>
      <c r="B253" s="90"/>
      <c r="C253" s="91"/>
      <c r="D253" s="91"/>
      <c r="E253" s="91"/>
      <c r="F253" s="90"/>
      <c r="G253" s="90"/>
      <c r="H253" s="90"/>
      <c r="I253" s="90"/>
      <c r="J253" s="90"/>
      <c r="K253" s="90"/>
      <c r="L253" s="90"/>
      <c r="M253" s="90"/>
      <c r="N253" s="90"/>
      <c r="O253" s="90"/>
      <c r="P253" s="90"/>
      <c r="Q253" s="90"/>
      <c r="R253" s="90"/>
      <c r="S253" s="90"/>
      <c r="T253" s="90"/>
      <c r="U253" s="90"/>
      <c r="V253" s="90"/>
      <c r="W253" s="90"/>
      <c r="X253" s="90"/>
      <c r="Y253" s="90"/>
      <c r="Z253" s="114"/>
    </row>
    <row r="254" spans="1:26" ht="15.75" customHeight="1">
      <c r="A254" s="90"/>
      <c r="B254" s="90"/>
      <c r="C254" s="91"/>
      <c r="D254" s="91"/>
      <c r="E254" s="91"/>
      <c r="F254" s="90"/>
      <c r="G254" s="90"/>
      <c r="H254" s="90"/>
      <c r="I254" s="90"/>
      <c r="J254" s="90"/>
      <c r="K254" s="90"/>
      <c r="L254" s="90"/>
      <c r="M254" s="90"/>
      <c r="N254" s="90"/>
      <c r="O254" s="90"/>
      <c r="P254" s="90"/>
      <c r="Q254" s="90"/>
      <c r="R254" s="90"/>
      <c r="S254" s="90"/>
      <c r="T254" s="90"/>
      <c r="U254" s="90"/>
      <c r="V254" s="90"/>
      <c r="W254" s="90"/>
      <c r="X254" s="90"/>
      <c r="Y254" s="90"/>
      <c r="Z254" s="114"/>
    </row>
    <row r="255" spans="1:26" ht="15.75" customHeight="1">
      <c r="A255" s="90"/>
      <c r="B255" s="90"/>
      <c r="C255" s="91"/>
      <c r="D255" s="91"/>
      <c r="E255" s="91"/>
      <c r="F255" s="90"/>
      <c r="G255" s="90"/>
      <c r="H255" s="90"/>
      <c r="I255" s="90"/>
      <c r="J255" s="90"/>
      <c r="K255" s="90"/>
      <c r="L255" s="90"/>
      <c r="M255" s="90"/>
      <c r="N255" s="90"/>
      <c r="O255" s="90"/>
      <c r="P255" s="90"/>
      <c r="Q255" s="90"/>
      <c r="R255" s="90"/>
      <c r="S255" s="90"/>
      <c r="T255" s="90"/>
      <c r="U255" s="90"/>
      <c r="V255" s="90"/>
      <c r="W255" s="90"/>
      <c r="X255" s="90"/>
      <c r="Y255" s="90"/>
      <c r="Z255" s="114"/>
    </row>
    <row r="256" spans="1:26" ht="15.75" customHeight="1">
      <c r="A256" s="90"/>
      <c r="B256" s="90"/>
      <c r="C256" s="91"/>
      <c r="D256" s="91"/>
      <c r="E256" s="91"/>
      <c r="F256" s="90"/>
      <c r="G256" s="90"/>
      <c r="H256" s="90"/>
      <c r="I256" s="90"/>
      <c r="J256" s="90"/>
      <c r="K256" s="90"/>
      <c r="L256" s="90"/>
      <c r="M256" s="90"/>
      <c r="N256" s="90"/>
      <c r="O256" s="90"/>
      <c r="P256" s="90"/>
      <c r="Q256" s="90"/>
      <c r="R256" s="90"/>
      <c r="S256" s="90"/>
      <c r="T256" s="90"/>
      <c r="U256" s="90"/>
      <c r="V256" s="90"/>
      <c r="W256" s="90"/>
      <c r="X256" s="90"/>
      <c r="Y256" s="90"/>
      <c r="Z256" s="114"/>
    </row>
    <row r="257" spans="1:26" ht="15.75" customHeight="1">
      <c r="A257" s="90"/>
      <c r="B257" s="90"/>
      <c r="C257" s="91"/>
      <c r="D257" s="91"/>
      <c r="E257" s="91"/>
      <c r="F257" s="90"/>
      <c r="G257" s="90"/>
      <c r="H257" s="90"/>
      <c r="I257" s="90"/>
      <c r="J257" s="90"/>
      <c r="K257" s="90"/>
      <c r="L257" s="90"/>
      <c r="M257" s="90"/>
      <c r="N257" s="90"/>
      <c r="O257" s="90"/>
      <c r="P257" s="90"/>
      <c r="Q257" s="90"/>
      <c r="R257" s="90"/>
      <c r="S257" s="90"/>
      <c r="T257" s="90"/>
      <c r="U257" s="90"/>
      <c r="V257" s="90"/>
      <c r="W257" s="90"/>
      <c r="X257" s="90"/>
      <c r="Y257" s="90"/>
      <c r="Z257" s="114"/>
    </row>
    <row r="258" spans="1:26" ht="15.75" customHeight="1">
      <c r="A258" s="90"/>
      <c r="B258" s="90"/>
      <c r="C258" s="91"/>
      <c r="D258" s="91"/>
      <c r="E258" s="91"/>
      <c r="F258" s="90"/>
      <c r="G258" s="90"/>
      <c r="H258" s="90"/>
      <c r="I258" s="90"/>
      <c r="J258" s="90"/>
      <c r="K258" s="90"/>
      <c r="L258" s="90"/>
      <c r="M258" s="90"/>
      <c r="N258" s="90"/>
      <c r="O258" s="90"/>
      <c r="P258" s="90"/>
      <c r="Q258" s="90"/>
      <c r="R258" s="90"/>
      <c r="S258" s="90"/>
      <c r="T258" s="90"/>
      <c r="U258" s="90"/>
      <c r="V258" s="90"/>
      <c r="W258" s="90"/>
      <c r="X258" s="90"/>
      <c r="Y258" s="90"/>
      <c r="Z258" s="114"/>
    </row>
    <row r="259" spans="1:26" ht="15.75" customHeight="1">
      <c r="A259" s="90"/>
      <c r="B259" s="90"/>
      <c r="C259" s="91"/>
      <c r="D259" s="91"/>
      <c r="E259" s="91"/>
      <c r="F259" s="90"/>
      <c r="G259" s="90"/>
      <c r="H259" s="90"/>
      <c r="I259" s="90"/>
      <c r="J259" s="90"/>
      <c r="K259" s="90"/>
      <c r="L259" s="90"/>
      <c r="M259" s="90"/>
      <c r="N259" s="90"/>
      <c r="O259" s="90"/>
      <c r="P259" s="90"/>
      <c r="Q259" s="90"/>
      <c r="R259" s="90"/>
      <c r="S259" s="90"/>
      <c r="T259" s="90"/>
      <c r="U259" s="90"/>
      <c r="V259" s="90"/>
      <c r="W259" s="90"/>
      <c r="X259" s="90"/>
      <c r="Y259" s="90"/>
      <c r="Z259" s="114"/>
    </row>
    <row r="260" spans="1:26" ht="15.75" customHeight="1">
      <c r="A260" s="90"/>
      <c r="B260" s="90"/>
      <c r="C260" s="91"/>
      <c r="D260" s="91"/>
      <c r="E260" s="91"/>
      <c r="F260" s="90"/>
      <c r="G260" s="90"/>
      <c r="H260" s="90"/>
      <c r="I260" s="90"/>
      <c r="J260" s="90"/>
      <c r="K260" s="90"/>
      <c r="L260" s="90"/>
      <c r="M260" s="90"/>
      <c r="N260" s="90"/>
      <c r="O260" s="90"/>
      <c r="P260" s="90"/>
      <c r="Q260" s="90"/>
      <c r="R260" s="90"/>
      <c r="S260" s="90"/>
      <c r="T260" s="90"/>
      <c r="U260" s="90"/>
      <c r="V260" s="90"/>
      <c r="W260" s="90"/>
      <c r="X260" s="90"/>
      <c r="Y260" s="90"/>
      <c r="Z260" s="114"/>
    </row>
    <row r="261" spans="1:26" ht="15.75" customHeight="1">
      <c r="A261" s="90"/>
      <c r="B261" s="90"/>
      <c r="C261" s="91"/>
      <c r="D261" s="91"/>
      <c r="E261" s="91"/>
      <c r="F261" s="90"/>
      <c r="G261" s="90"/>
      <c r="H261" s="90"/>
      <c r="I261" s="90"/>
      <c r="J261" s="90"/>
      <c r="K261" s="90"/>
      <c r="L261" s="90"/>
      <c r="M261" s="90"/>
      <c r="N261" s="90"/>
      <c r="O261" s="90"/>
      <c r="P261" s="90"/>
      <c r="Q261" s="90"/>
      <c r="R261" s="90"/>
      <c r="S261" s="90"/>
      <c r="T261" s="90"/>
      <c r="U261" s="90"/>
      <c r="V261" s="90"/>
      <c r="W261" s="90"/>
      <c r="X261" s="90"/>
      <c r="Y261" s="90"/>
      <c r="Z261" s="114"/>
    </row>
    <row r="262" spans="1:26" ht="15.75" customHeight="1">
      <c r="A262" s="90"/>
      <c r="B262" s="90"/>
      <c r="C262" s="91"/>
      <c r="D262" s="91"/>
      <c r="E262" s="91"/>
      <c r="F262" s="90"/>
      <c r="G262" s="90"/>
      <c r="H262" s="90"/>
      <c r="I262" s="90"/>
      <c r="J262" s="90"/>
      <c r="K262" s="90"/>
      <c r="L262" s="90"/>
      <c r="M262" s="90"/>
      <c r="N262" s="90"/>
      <c r="O262" s="90"/>
      <c r="P262" s="90"/>
      <c r="Q262" s="90"/>
      <c r="R262" s="90"/>
      <c r="S262" s="90"/>
      <c r="T262" s="90"/>
      <c r="U262" s="90"/>
      <c r="V262" s="90"/>
      <c r="W262" s="90"/>
      <c r="X262" s="90"/>
      <c r="Y262" s="90"/>
      <c r="Z262" s="114"/>
    </row>
    <row r="263" spans="1:26" ht="15.75" customHeight="1">
      <c r="A263" s="90"/>
      <c r="B263" s="90"/>
      <c r="C263" s="91"/>
      <c r="D263" s="91"/>
      <c r="E263" s="91"/>
      <c r="F263" s="90"/>
      <c r="G263" s="90"/>
      <c r="H263" s="90"/>
      <c r="I263" s="90"/>
      <c r="J263" s="90"/>
      <c r="K263" s="90"/>
      <c r="L263" s="90"/>
      <c r="M263" s="90"/>
      <c r="N263" s="90"/>
      <c r="O263" s="90"/>
      <c r="P263" s="90"/>
      <c r="Q263" s="90"/>
      <c r="R263" s="90"/>
      <c r="S263" s="90"/>
      <c r="T263" s="90"/>
      <c r="U263" s="90"/>
      <c r="V263" s="90"/>
      <c r="W263" s="90"/>
      <c r="X263" s="90"/>
      <c r="Y263" s="90"/>
      <c r="Z263" s="114"/>
    </row>
    <row r="264" spans="1:26" ht="15.75" customHeight="1">
      <c r="A264" s="90"/>
      <c r="B264" s="90"/>
      <c r="C264" s="91"/>
      <c r="D264" s="91"/>
      <c r="E264" s="91"/>
      <c r="F264" s="90"/>
      <c r="G264" s="90"/>
      <c r="H264" s="90"/>
      <c r="I264" s="90"/>
      <c r="J264" s="90"/>
      <c r="K264" s="90"/>
      <c r="L264" s="90"/>
      <c r="M264" s="90"/>
      <c r="N264" s="90"/>
      <c r="O264" s="90"/>
      <c r="P264" s="90"/>
      <c r="Q264" s="90"/>
      <c r="R264" s="90"/>
      <c r="S264" s="90"/>
      <c r="T264" s="90"/>
      <c r="U264" s="90"/>
      <c r="V264" s="90"/>
      <c r="W264" s="90"/>
      <c r="X264" s="90"/>
      <c r="Y264" s="90"/>
      <c r="Z264" s="114"/>
    </row>
    <row r="265" spans="1:26" ht="15.75" customHeight="1">
      <c r="A265" s="90"/>
      <c r="B265" s="90"/>
      <c r="C265" s="91"/>
      <c r="D265" s="91"/>
      <c r="E265" s="91"/>
      <c r="F265" s="90"/>
      <c r="G265" s="90"/>
      <c r="H265" s="90"/>
      <c r="I265" s="90"/>
      <c r="J265" s="90"/>
      <c r="K265" s="90"/>
      <c r="L265" s="90"/>
      <c r="M265" s="90"/>
      <c r="N265" s="90"/>
      <c r="O265" s="90"/>
      <c r="P265" s="90"/>
      <c r="Q265" s="90"/>
      <c r="R265" s="90"/>
      <c r="S265" s="90"/>
      <c r="T265" s="90"/>
      <c r="U265" s="90"/>
      <c r="V265" s="90"/>
      <c r="W265" s="90"/>
      <c r="X265" s="90"/>
      <c r="Y265" s="90"/>
      <c r="Z265" s="114"/>
    </row>
    <row r="266" spans="1:26" ht="15.75" customHeight="1">
      <c r="A266" s="90"/>
      <c r="B266" s="90"/>
      <c r="C266" s="91"/>
      <c r="D266" s="91"/>
      <c r="E266" s="91"/>
      <c r="F266" s="90"/>
      <c r="G266" s="90"/>
      <c r="H266" s="90"/>
      <c r="I266" s="90"/>
      <c r="J266" s="90"/>
      <c r="K266" s="90"/>
      <c r="L266" s="90"/>
      <c r="M266" s="90"/>
      <c r="N266" s="90"/>
      <c r="O266" s="90"/>
      <c r="P266" s="90"/>
      <c r="Q266" s="90"/>
      <c r="R266" s="90"/>
      <c r="S266" s="90"/>
      <c r="T266" s="90"/>
      <c r="U266" s="90"/>
      <c r="V266" s="90"/>
      <c r="W266" s="90"/>
      <c r="X266" s="90"/>
      <c r="Y266" s="90"/>
      <c r="Z266" s="114"/>
    </row>
    <row r="267" spans="1:26" ht="15.75" customHeight="1">
      <c r="A267" s="90"/>
      <c r="B267" s="90"/>
      <c r="C267" s="91"/>
      <c r="D267" s="91"/>
      <c r="E267" s="91"/>
      <c r="F267" s="90"/>
      <c r="G267" s="90"/>
      <c r="H267" s="90"/>
      <c r="I267" s="90"/>
      <c r="J267" s="90"/>
      <c r="K267" s="90"/>
      <c r="L267" s="90"/>
      <c r="M267" s="90"/>
      <c r="N267" s="90"/>
      <c r="O267" s="90"/>
      <c r="P267" s="90"/>
      <c r="Q267" s="90"/>
      <c r="R267" s="90"/>
      <c r="S267" s="90"/>
      <c r="T267" s="90"/>
      <c r="U267" s="90"/>
      <c r="V267" s="90"/>
      <c r="W267" s="90"/>
      <c r="X267" s="90"/>
      <c r="Y267" s="90"/>
      <c r="Z267" s="114"/>
    </row>
    <row r="268" spans="1:26" ht="15.75" customHeight="1">
      <c r="A268" s="90"/>
      <c r="B268" s="90"/>
      <c r="C268" s="91"/>
      <c r="D268" s="91"/>
      <c r="E268" s="91"/>
      <c r="F268" s="90"/>
      <c r="G268" s="90"/>
      <c r="H268" s="90"/>
      <c r="I268" s="90"/>
      <c r="J268" s="90"/>
      <c r="K268" s="90"/>
      <c r="L268" s="90"/>
      <c r="M268" s="90"/>
      <c r="N268" s="90"/>
      <c r="O268" s="90"/>
      <c r="P268" s="90"/>
      <c r="Q268" s="90"/>
      <c r="R268" s="90"/>
      <c r="S268" s="90"/>
      <c r="T268" s="90"/>
      <c r="U268" s="90"/>
      <c r="V268" s="90"/>
      <c r="W268" s="90"/>
      <c r="X268" s="90"/>
      <c r="Y268" s="90"/>
      <c r="Z268" s="114"/>
    </row>
    <row r="269" spans="1:26" ht="15.75" customHeight="1">
      <c r="A269" s="90"/>
      <c r="B269" s="90"/>
      <c r="C269" s="91"/>
      <c r="D269" s="91"/>
      <c r="E269" s="91"/>
      <c r="F269" s="90"/>
      <c r="G269" s="90"/>
      <c r="H269" s="90"/>
      <c r="I269" s="90"/>
      <c r="J269" s="90"/>
      <c r="K269" s="90"/>
      <c r="L269" s="90"/>
      <c r="M269" s="90"/>
      <c r="N269" s="90"/>
      <c r="O269" s="90"/>
      <c r="P269" s="90"/>
      <c r="Q269" s="90"/>
      <c r="R269" s="90"/>
      <c r="S269" s="90"/>
      <c r="T269" s="90"/>
      <c r="U269" s="90"/>
      <c r="V269" s="90"/>
      <c r="W269" s="90"/>
      <c r="X269" s="90"/>
      <c r="Y269" s="90"/>
      <c r="Z269" s="114"/>
    </row>
    <row r="270" spans="1:26" ht="15.75" customHeight="1">
      <c r="A270" s="90"/>
      <c r="B270" s="90"/>
      <c r="C270" s="91"/>
      <c r="D270" s="91"/>
      <c r="E270" s="91"/>
      <c r="F270" s="90"/>
      <c r="G270" s="90"/>
      <c r="H270" s="90"/>
      <c r="I270" s="90"/>
      <c r="J270" s="90"/>
      <c r="K270" s="90"/>
      <c r="L270" s="90"/>
      <c r="M270" s="90"/>
      <c r="N270" s="90"/>
      <c r="O270" s="90"/>
      <c r="P270" s="90"/>
      <c r="Q270" s="90"/>
      <c r="R270" s="90"/>
      <c r="S270" s="90"/>
      <c r="T270" s="90"/>
      <c r="U270" s="90"/>
      <c r="V270" s="90"/>
      <c r="W270" s="90"/>
      <c r="X270" s="90"/>
      <c r="Y270" s="90"/>
      <c r="Z270" s="114"/>
    </row>
    <row r="271" spans="1:26" ht="15.75" customHeight="1">
      <c r="A271" s="90"/>
      <c r="B271" s="90"/>
      <c r="C271" s="91"/>
      <c r="D271" s="91"/>
      <c r="E271" s="91"/>
      <c r="F271" s="90"/>
      <c r="G271" s="90"/>
      <c r="H271" s="90"/>
      <c r="I271" s="90"/>
      <c r="J271" s="90"/>
      <c r="K271" s="90"/>
      <c r="L271" s="90"/>
      <c r="M271" s="90"/>
      <c r="N271" s="90"/>
      <c r="O271" s="90"/>
      <c r="P271" s="90"/>
      <c r="Q271" s="90"/>
      <c r="R271" s="90"/>
      <c r="S271" s="90"/>
      <c r="T271" s="90"/>
      <c r="U271" s="90"/>
      <c r="V271" s="90"/>
      <c r="W271" s="90"/>
      <c r="X271" s="90"/>
      <c r="Y271" s="90"/>
      <c r="Z271" s="114"/>
    </row>
    <row r="272" spans="1:26" ht="15.75" customHeight="1">
      <c r="A272" s="90"/>
      <c r="B272" s="90"/>
      <c r="C272" s="91"/>
      <c r="D272" s="91"/>
      <c r="E272" s="91"/>
      <c r="F272" s="90"/>
      <c r="G272" s="90"/>
      <c r="H272" s="90"/>
      <c r="I272" s="90"/>
      <c r="J272" s="90"/>
      <c r="K272" s="90"/>
      <c r="L272" s="90"/>
      <c r="M272" s="90"/>
      <c r="N272" s="90"/>
      <c r="O272" s="90"/>
      <c r="P272" s="90"/>
      <c r="Q272" s="90"/>
      <c r="R272" s="90"/>
      <c r="S272" s="90"/>
      <c r="T272" s="90"/>
      <c r="U272" s="90"/>
      <c r="V272" s="90"/>
      <c r="W272" s="90"/>
      <c r="X272" s="90"/>
      <c r="Y272" s="90"/>
      <c r="Z272" s="114"/>
    </row>
    <row r="273" spans="1:26" ht="15.75" customHeight="1">
      <c r="A273" s="90"/>
      <c r="B273" s="90"/>
      <c r="C273" s="91"/>
      <c r="D273" s="91"/>
      <c r="E273" s="91"/>
      <c r="F273" s="90"/>
      <c r="G273" s="90"/>
      <c r="H273" s="90"/>
      <c r="I273" s="90"/>
      <c r="J273" s="90"/>
      <c r="K273" s="90"/>
      <c r="L273" s="90"/>
      <c r="M273" s="90"/>
      <c r="N273" s="90"/>
      <c r="O273" s="90"/>
      <c r="P273" s="90"/>
      <c r="Q273" s="90"/>
      <c r="R273" s="90"/>
      <c r="S273" s="90"/>
      <c r="T273" s="90"/>
      <c r="U273" s="90"/>
      <c r="V273" s="90"/>
      <c r="W273" s="90"/>
      <c r="X273" s="90"/>
      <c r="Y273" s="90"/>
      <c r="Z273" s="114"/>
    </row>
    <row r="274" spans="1:26" ht="15.75" customHeight="1">
      <c r="A274" s="90"/>
      <c r="B274" s="90"/>
      <c r="C274" s="91"/>
      <c r="D274" s="91"/>
      <c r="E274" s="91"/>
      <c r="F274" s="90"/>
      <c r="G274" s="90"/>
      <c r="H274" s="90"/>
      <c r="I274" s="90"/>
      <c r="J274" s="90"/>
      <c r="K274" s="90"/>
      <c r="L274" s="90"/>
      <c r="M274" s="90"/>
      <c r="N274" s="90"/>
      <c r="O274" s="90"/>
      <c r="P274" s="90"/>
      <c r="Q274" s="90"/>
      <c r="R274" s="90"/>
      <c r="S274" s="90"/>
      <c r="T274" s="90"/>
      <c r="U274" s="90"/>
      <c r="V274" s="90"/>
      <c r="W274" s="90"/>
      <c r="X274" s="90"/>
      <c r="Y274" s="90"/>
      <c r="Z274" s="114"/>
    </row>
    <row r="275" spans="1:26" ht="15.75" customHeight="1">
      <c r="A275" s="90"/>
      <c r="B275" s="90"/>
      <c r="C275" s="91"/>
      <c r="D275" s="91"/>
      <c r="E275" s="91"/>
      <c r="F275" s="90"/>
      <c r="G275" s="90"/>
      <c r="H275" s="90"/>
      <c r="I275" s="90"/>
      <c r="J275" s="90"/>
      <c r="K275" s="90"/>
      <c r="L275" s="90"/>
      <c r="M275" s="90"/>
      <c r="N275" s="90"/>
      <c r="O275" s="90"/>
      <c r="P275" s="90"/>
      <c r="Q275" s="90"/>
      <c r="R275" s="90"/>
      <c r="S275" s="90"/>
      <c r="T275" s="90"/>
      <c r="U275" s="90"/>
      <c r="V275" s="90"/>
      <c r="W275" s="90"/>
      <c r="X275" s="90"/>
      <c r="Y275" s="90"/>
      <c r="Z275" s="114"/>
    </row>
    <row r="276" spans="1:26" ht="15.75" customHeight="1">
      <c r="A276" s="90"/>
      <c r="B276" s="90"/>
      <c r="C276" s="91"/>
      <c r="D276" s="91"/>
      <c r="E276" s="91"/>
      <c r="F276" s="90"/>
      <c r="G276" s="90"/>
      <c r="H276" s="90"/>
      <c r="I276" s="90"/>
      <c r="J276" s="90"/>
      <c r="K276" s="90"/>
      <c r="L276" s="90"/>
      <c r="M276" s="90"/>
      <c r="N276" s="90"/>
      <c r="O276" s="90"/>
      <c r="P276" s="90"/>
      <c r="Q276" s="90"/>
      <c r="R276" s="90"/>
      <c r="S276" s="90"/>
      <c r="T276" s="90"/>
      <c r="U276" s="90"/>
      <c r="V276" s="90"/>
      <c r="W276" s="90"/>
      <c r="X276" s="90"/>
      <c r="Y276" s="90"/>
      <c r="Z276" s="114"/>
    </row>
    <row r="277" spans="1:26" ht="15.75" customHeight="1">
      <c r="A277" s="90"/>
      <c r="B277" s="90"/>
      <c r="C277" s="91"/>
      <c r="D277" s="91"/>
      <c r="E277" s="91"/>
      <c r="F277" s="90"/>
      <c r="G277" s="90"/>
      <c r="H277" s="90"/>
      <c r="I277" s="90"/>
      <c r="J277" s="90"/>
      <c r="K277" s="90"/>
      <c r="L277" s="90"/>
      <c r="M277" s="90"/>
      <c r="N277" s="90"/>
      <c r="O277" s="90"/>
      <c r="P277" s="90"/>
      <c r="Q277" s="90"/>
      <c r="R277" s="90"/>
      <c r="S277" s="90"/>
      <c r="T277" s="90"/>
      <c r="U277" s="90"/>
      <c r="V277" s="90"/>
      <c r="W277" s="90"/>
      <c r="X277" s="90"/>
      <c r="Y277" s="90"/>
      <c r="Z277" s="114"/>
    </row>
    <row r="278" spans="1:26" ht="15.75" customHeight="1">
      <c r="A278" s="90"/>
      <c r="B278" s="90"/>
      <c r="C278" s="91"/>
      <c r="D278" s="91"/>
      <c r="E278" s="91"/>
      <c r="F278" s="90"/>
      <c r="G278" s="90"/>
      <c r="H278" s="90"/>
      <c r="I278" s="90"/>
      <c r="J278" s="90"/>
      <c r="K278" s="90"/>
      <c r="L278" s="90"/>
      <c r="M278" s="90"/>
      <c r="N278" s="90"/>
      <c r="O278" s="90"/>
      <c r="P278" s="90"/>
      <c r="Q278" s="90"/>
      <c r="R278" s="90"/>
      <c r="S278" s="90"/>
      <c r="T278" s="90"/>
      <c r="U278" s="90"/>
      <c r="V278" s="90"/>
      <c r="W278" s="90"/>
      <c r="X278" s="90"/>
      <c r="Y278" s="90"/>
      <c r="Z278" s="114"/>
    </row>
    <row r="279" spans="1:26" ht="15.75" customHeight="1">
      <c r="A279" s="90"/>
      <c r="B279" s="90"/>
      <c r="C279" s="91"/>
      <c r="D279" s="91"/>
      <c r="E279" s="91"/>
      <c r="F279" s="90"/>
      <c r="G279" s="90"/>
      <c r="H279" s="90"/>
      <c r="I279" s="90"/>
      <c r="J279" s="90"/>
      <c r="K279" s="90"/>
      <c r="L279" s="90"/>
      <c r="M279" s="90"/>
      <c r="N279" s="90"/>
      <c r="O279" s="90"/>
      <c r="P279" s="90"/>
      <c r="Q279" s="90"/>
      <c r="R279" s="90"/>
      <c r="S279" s="90"/>
      <c r="T279" s="90"/>
      <c r="U279" s="90"/>
      <c r="V279" s="90"/>
      <c r="W279" s="90"/>
      <c r="X279" s="90"/>
      <c r="Y279" s="90"/>
      <c r="Z279" s="114"/>
    </row>
    <row r="280" spans="1:26" ht="15.75" customHeight="1">
      <c r="A280" s="90"/>
      <c r="B280" s="90"/>
      <c r="C280" s="91"/>
      <c r="D280" s="91"/>
      <c r="E280" s="91"/>
      <c r="F280" s="90"/>
      <c r="G280" s="90"/>
      <c r="H280" s="90"/>
      <c r="I280" s="90"/>
      <c r="J280" s="90"/>
      <c r="K280" s="90"/>
      <c r="L280" s="90"/>
      <c r="M280" s="90"/>
      <c r="N280" s="90"/>
      <c r="O280" s="90"/>
      <c r="P280" s="90"/>
      <c r="Q280" s="90"/>
      <c r="R280" s="90"/>
      <c r="S280" s="90"/>
      <c r="T280" s="90"/>
      <c r="U280" s="90"/>
      <c r="V280" s="90"/>
      <c r="W280" s="90"/>
      <c r="X280" s="90"/>
      <c r="Y280" s="90"/>
      <c r="Z280" s="114"/>
    </row>
    <row r="281" spans="1:26" ht="15.75" customHeight="1">
      <c r="A281" s="90"/>
      <c r="B281" s="90"/>
      <c r="C281" s="91"/>
      <c r="D281" s="91"/>
      <c r="E281" s="91"/>
      <c r="F281" s="90"/>
      <c r="G281" s="90"/>
      <c r="H281" s="90"/>
      <c r="I281" s="90"/>
      <c r="J281" s="90"/>
      <c r="K281" s="90"/>
      <c r="L281" s="90"/>
      <c r="M281" s="90"/>
      <c r="N281" s="90"/>
      <c r="O281" s="90"/>
      <c r="P281" s="90"/>
      <c r="Q281" s="90"/>
      <c r="R281" s="90"/>
      <c r="S281" s="90"/>
      <c r="T281" s="90"/>
      <c r="U281" s="90"/>
      <c r="V281" s="90"/>
      <c r="W281" s="90"/>
      <c r="X281" s="90"/>
      <c r="Y281" s="90"/>
      <c r="Z281" s="114"/>
    </row>
    <row r="282" spans="1:26" ht="15.75" customHeight="1">
      <c r="A282" s="90"/>
      <c r="B282" s="90"/>
      <c r="C282" s="91"/>
      <c r="D282" s="91"/>
      <c r="E282" s="91"/>
      <c r="F282" s="90"/>
      <c r="G282" s="90"/>
      <c r="H282" s="90"/>
      <c r="I282" s="90"/>
      <c r="J282" s="90"/>
      <c r="K282" s="90"/>
      <c r="L282" s="90"/>
      <c r="M282" s="90"/>
      <c r="N282" s="90"/>
      <c r="O282" s="90"/>
      <c r="P282" s="90"/>
      <c r="Q282" s="90"/>
      <c r="R282" s="90"/>
      <c r="S282" s="90"/>
      <c r="T282" s="90"/>
      <c r="U282" s="90"/>
      <c r="V282" s="90"/>
      <c r="W282" s="90"/>
      <c r="X282" s="90"/>
      <c r="Y282" s="90"/>
      <c r="Z282" s="114"/>
    </row>
    <row r="283" spans="1:26" ht="15.75" customHeight="1">
      <c r="A283" s="90"/>
      <c r="B283" s="90"/>
      <c r="C283" s="91"/>
      <c r="D283" s="91"/>
      <c r="E283" s="91"/>
      <c r="F283" s="90"/>
      <c r="G283" s="90"/>
      <c r="H283" s="90"/>
      <c r="I283" s="90"/>
      <c r="J283" s="90"/>
      <c r="K283" s="90"/>
      <c r="L283" s="90"/>
      <c r="M283" s="90"/>
      <c r="N283" s="90"/>
      <c r="O283" s="90"/>
      <c r="P283" s="90"/>
      <c r="Q283" s="90"/>
      <c r="R283" s="90"/>
      <c r="S283" s="90"/>
      <c r="T283" s="90"/>
      <c r="U283" s="90"/>
      <c r="V283" s="90"/>
      <c r="W283" s="90"/>
      <c r="X283" s="90"/>
      <c r="Y283" s="90"/>
      <c r="Z283" s="114"/>
    </row>
    <row r="284" spans="1:26" ht="15.75" customHeight="1">
      <c r="A284" s="90"/>
      <c r="B284" s="90"/>
      <c r="C284" s="91"/>
      <c r="D284" s="91"/>
      <c r="E284" s="91"/>
      <c r="F284" s="90"/>
      <c r="G284" s="90"/>
      <c r="H284" s="90"/>
      <c r="I284" s="90"/>
      <c r="J284" s="90"/>
      <c r="K284" s="90"/>
      <c r="L284" s="90"/>
      <c r="M284" s="90"/>
      <c r="N284" s="90"/>
      <c r="O284" s="90"/>
      <c r="P284" s="90"/>
      <c r="Q284" s="90"/>
      <c r="R284" s="90"/>
      <c r="S284" s="90"/>
      <c r="T284" s="90"/>
      <c r="U284" s="90"/>
      <c r="V284" s="90"/>
      <c r="W284" s="90"/>
      <c r="X284" s="90"/>
      <c r="Y284" s="90"/>
      <c r="Z284" s="114"/>
    </row>
    <row r="285" spans="1:26" ht="15.75" customHeight="1">
      <c r="A285" s="90"/>
      <c r="B285" s="90"/>
      <c r="C285" s="91"/>
      <c r="D285" s="91"/>
      <c r="E285" s="91"/>
      <c r="F285" s="90"/>
      <c r="G285" s="90"/>
      <c r="H285" s="90"/>
      <c r="I285" s="90"/>
      <c r="J285" s="90"/>
      <c r="K285" s="90"/>
      <c r="L285" s="90"/>
      <c r="M285" s="90"/>
      <c r="N285" s="90"/>
      <c r="O285" s="90"/>
      <c r="P285" s="90"/>
      <c r="Q285" s="90"/>
      <c r="R285" s="90"/>
      <c r="S285" s="90"/>
      <c r="T285" s="90"/>
      <c r="U285" s="90"/>
      <c r="V285" s="90"/>
      <c r="W285" s="90"/>
      <c r="X285" s="90"/>
      <c r="Y285" s="90"/>
      <c r="Z285" s="114"/>
    </row>
    <row r="286" spans="1:26" ht="15.75" customHeight="1">
      <c r="A286" s="90"/>
      <c r="B286" s="90"/>
      <c r="C286" s="91"/>
      <c r="D286" s="91"/>
      <c r="E286" s="91"/>
      <c r="F286" s="90"/>
      <c r="G286" s="90"/>
      <c r="H286" s="90"/>
      <c r="I286" s="90"/>
      <c r="J286" s="90"/>
      <c r="K286" s="90"/>
      <c r="L286" s="90"/>
      <c r="M286" s="90"/>
      <c r="N286" s="90"/>
      <c r="O286" s="90"/>
      <c r="P286" s="90"/>
      <c r="Q286" s="90"/>
      <c r="R286" s="90"/>
      <c r="S286" s="90"/>
      <c r="T286" s="90"/>
      <c r="U286" s="90"/>
      <c r="V286" s="90"/>
      <c r="W286" s="90"/>
      <c r="X286" s="90"/>
      <c r="Y286" s="90"/>
      <c r="Z286" s="114"/>
    </row>
    <row r="287" spans="1:26" ht="15.75" customHeight="1">
      <c r="A287" s="90"/>
      <c r="B287" s="90"/>
      <c r="C287" s="91"/>
      <c r="D287" s="91"/>
      <c r="E287" s="91"/>
      <c r="F287" s="90"/>
      <c r="G287" s="90"/>
      <c r="H287" s="90"/>
      <c r="I287" s="90"/>
      <c r="J287" s="90"/>
      <c r="K287" s="90"/>
      <c r="L287" s="90"/>
      <c r="M287" s="90"/>
      <c r="N287" s="90"/>
      <c r="O287" s="90"/>
      <c r="P287" s="90"/>
      <c r="Q287" s="90"/>
      <c r="R287" s="90"/>
      <c r="S287" s="90"/>
      <c r="T287" s="90"/>
      <c r="U287" s="90"/>
      <c r="V287" s="90"/>
      <c r="W287" s="90"/>
      <c r="X287" s="90"/>
      <c r="Y287" s="90"/>
      <c r="Z287" s="114"/>
    </row>
    <row r="288" spans="1:26" ht="15.75" customHeight="1">
      <c r="A288" s="90"/>
      <c r="B288" s="90"/>
      <c r="C288" s="91"/>
      <c r="D288" s="91"/>
      <c r="E288" s="91"/>
      <c r="F288" s="90"/>
      <c r="G288" s="90"/>
      <c r="H288" s="90"/>
      <c r="I288" s="90"/>
      <c r="J288" s="90"/>
      <c r="K288" s="90"/>
      <c r="L288" s="90"/>
      <c r="M288" s="90"/>
      <c r="N288" s="90"/>
      <c r="O288" s="90"/>
      <c r="P288" s="90"/>
      <c r="Q288" s="90"/>
      <c r="R288" s="90"/>
      <c r="S288" s="90"/>
      <c r="T288" s="90"/>
      <c r="U288" s="90"/>
      <c r="V288" s="90"/>
      <c r="W288" s="90"/>
      <c r="X288" s="90"/>
      <c r="Y288" s="90"/>
      <c r="Z288" s="114"/>
    </row>
    <row r="289" spans="1:26" ht="15.75" customHeight="1">
      <c r="A289" s="90"/>
      <c r="B289" s="90"/>
      <c r="C289" s="91"/>
      <c r="D289" s="91"/>
      <c r="E289" s="91"/>
      <c r="F289" s="90"/>
      <c r="G289" s="90"/>
      <c r="H289" s="90"/>
      <c r="I289" s="90"/>
      <c r="J289" s="90"/>
      <c r="K289" s="90"/>
      <c r="L289" s="90"/>
      <c r="M289" s="90"/>
      <c r="N289" s="90"/>
      <c r="O289" s="90"/>
      <c r="P289" s="90"/>
      <c r="Q289" s="90"/>
      <c r="R289" s="90"/>
      <c r="S289" s="90"/>
      <c r="T289" s="90"/>
      <c r="U289" s="90"/>
      <c r="V289" s="90"/>
      <c r="W289" s="90"/>
      <c r="X289" s="90"/>
      <c r="Y289" s="90"/>
      <c r="Z289" s="114"/>
    </row>
    <row r="290" spans="1:26" ht="15.75" customHeight="1">
      <c r="A290" s="90"/>
      <c r="B290" s="90"/>
      <c r="C290" s="91"/>
      <c r="D290" s="91"/>
      <c r="E290" s="91"/>
      <c r="F290" s="90"/>
      <c r="G290" s="90"/>
      <c r="H290" s="90"/>
      <c r="I290" s="90"/>
      <c r="J290" s="90"/>
      <c r="K290" s="90"/>
      <c r="L290" s="90"/>
      <c r="M290" s="90"/>
      <c r="N290" s="90"/>
      <c r="O290" s="90"/>
      <c r="P290" s="90"/>
      <c r="Q290" s="90"/>
      <c r="R290" s="90"/>
      <c r="S290" s="90"/>
      <c r="T290" s="90"/>
      <c r="U290" s="90"/>
      <c r="V290" s="90"/>
      <c r="W290" s="90"/>
      <c r="X290" s="90"/>
      <c r="Y290" s="90"/>
      <c r="Z290" s="114"/>
    </row>
    <row r="291" spans="1:26" ht="15.75" customHeight="1">
      <c r="A291" s="90"/>
      <c r="B291" s="90"/>
      <c r="C291" s="91"/>
      <c r="D291" s="91"/>
      <c r="E291" s="91"/>
      <c r="F291" s="90"/>
      <c r="G291" s="90"/>
      <c r="H291" s="90"/>
      <c r="I291" s="90"/>
      <c r="J291" s="90"/>
      <c r="K291" s="90"/>
      <c r="L291" s="90"/>
      <c r="M291" s="90"/>
      <c r="N291" s="90"/>
      <c r="O291" s="90"/>
      <c r="P291" s="90"/>
      <c r="Q291" s="90"/>
      <c r="R291" s="90"/>
      <c r="S291" s="90"/>
      <c r="T291" s="90"/>
      <c r="U291" s="90"/>
      <c r="V291" s="90"/>
      <c r="W291" s="90"/>
      <c r="X291" s="90"/>
      <c r="Y291" s="90"/>
      <c r="Z291" s="114"/>
    </row>
    <row r="292" spans="1:26" ht="15.75" customHeight="1">
      <c r="A292" s="90"/>
      <c r="B292" s="90"/>
      <c r="C292" s="91"/>
      <c r="D292" s="91"/>
      <c r="E292" s="91"/>
      <c r="F292" s="90"/>
      <c r="G292" s="90"/>
      <c r="H292" s="90"/>
      <c r="I292" s="90"/>
      <c r="J292" s="90"/>
      <c r="K292" s="90"/>
      <c r="L292" s="90"/>
      <c r="M292" s="90"/>
      <c r="N292" s="90"/>
      <c r="O292" s="90"/>
      <c r="P292" s="90"/>
      <c r="Q292" s="90"/>
      <c r="R292" s="90"/>
      <c r="S292" s="90"/>
      <c r="T292" s="90"/>
      <c r="U292" s="90"/>
      <c r="V292" s="90"/>
      <c r="W292" s="90"/>
      <c r="X292" s="90"/>
      <c r="Y292" s="90"/>
      <c r="Z292" s="114"/>
    </row>
    <row r="293" spans="1:26" ht="15.75" customHeight="1">
      <c r="A293" s="90"/>
      <c r="B293" s="90"/>
      <c r="C293" s="91"/>
      <c r="D293" s="91"/>
      <c r="E293" s="91"/>
      <c r="F293" s="90"/>
      <c r="G293" s="90"/>
      <c r="H293" s="90"/>
      <c r="I293" s="90"/>
      <c r="J293" s="90"/>
      <c r="K293" s="90"/>
      <c r="L293" s="90"/>
      <c r="M293" s="90"/>
      <c r="N293" s="90"/>
      <c r="O293" s="90"/>
      <c r="P293" s="90"/>
      <c r="Q293" s="90"/>
      <c r="R293" s="90"/>
      <c r="S293" s="90"/>
      <c r="T293" s="90"/>
      <c r="U293" s="90"/>
      <c r="V293" s="90"/>
      <c r="W293" s="90"/>
      <c r="X293" s="90"/>
      <c r="Y293" s="90"/>
      <c r="Z293" s="114"/>
    </row>
    <row r="294" spans="1:26" ht="15.75" customHeight="1">
      <c r="A294" s="90"/>
      <c r="B294" s="90"/>
      <c r="C294" s="91"/>
      <c r="D294" s="91"/>
      <c r="E294" s="91"/>
      <c r="F294" s="90"/>
      <c r="G294" s="90"/>
      <c r="H294" s="90"/>
      <c r="I294" s="90"/>
      <c r="J294" s="90"/>
      <c r="K294" s="90"/>
      <c r="L294" s="90"/>
      <c r="M294" s="90"/>
      <c r="N294" s="90"/>
      <c r="O294" s="90"/>
      <c r="P294" s="90"/>
      <c r="Q294" s="90"/>
      <c r="R294" s="90"/>
      <c r="S294" s="90"/>
      <c r="T294" s="90"/>
      <c r="U294" s="90"/>
      <c r="V294" s="90"/>
      <c r="W294" s="90"/>
      <c r="X294" s="90"/>
      <c r="Y294" s="90"/>
      <c r="Z294" s="114"/>
    </row>
    <row r="295" spans="1:26" ht="15.75" customHeight="1">
      <c r="A295" s="90"/>
      <c r="B295" s="90"/>
      <c r="C295" s="91"/>
      <c r="D295" s="91"/>
      <c r="E295" s="91"/>
      <c r="F295" s="90"/>
      <c r="G295" s="90"/>
      <c r="H295" s="90"/>
      <c r="I295" s="90"/>
      <c r="J295" s="90"/>
      <c r="K295" s="90"/>
      <c r="L295" s="90"/>
      <c r="M295" s="90"/>
      <c r="N295" s="90"/>
      <c r="O295" s="90"/>
      <c r="P295" s="90"/>
      <c r="Q295" s="90"/>
      <c r="R295" s="90"/>
      <c r="S295" s="90"/>
      <c r="T295" s="90"/>
      <c r="U295" s="90"/>
      <c r="V295" s="90"/>
      <c r="W295" s="90"/>
      <c r="X295" s="90"/>
      <c r="Y295" s="90"/>
      <c r="Z295" s="114"/>
    </row>
    <row r="296" spans="1:26" ht="15.75" customHeight="1">
      <c r="A296" s="90"/>
      <c r="B296" s="90"/>
      <c r="C296" s="91"/>
      <c r="D296" s="91"/>
      <c r="E296" s="91"/>
      <c r="F296" s="90"/>
      <c r="G296" s="90"/>
      <c r="H296" s="90"/>
      <c r="I296" s="90"/>
      <c r="J296" s="90"/>
      <c r="K296" s="90"/>
      <c r="L296" s="90"/>
      <c r="M296" s="90"/>
      <c r="N296" s="90"/>
      <c r="O296" s="90"/>
      <c r="P296" s="90"/>
      <c r="Q296" s="90"/>
      <c r="R296" s="90"/>
      <c r="S296" s="90"/>
      <c r="T296" s="90"/>
      <c r="U296" s="90"/>
      <c r="V296" s="90"/>
      <c r="W296" s="90"/>
      <c r="X296" s="90"/>
      <c r="Y296" s="90"/>
      <c r="Z296" s="114"/>
    </row>
    <row r="297" spans="1:26" ht="15.75" customHeight="1">
      <c r="A297" s="90"/>
      <c r="B297" s="90"/>
      <c r="C297" s="91"/>
      <c r="D297" s="91"/>
      <c r="E297" s="91"/>
      <c r="F297" s="90"/>
      <c r="G297" s="90"/>
      <c r="H297" s="90"/>
      <c r="I297" s="90"/>
      <c r="J297" s="90"/>
      <c r="K297" s="90"/>
      <c r="L297" s="90"/>
      <c r="M297" s="90"/>
      <c r="N297" s="90"/>
      <c r="O297" s="90"/>
      <c r="P297" s="90"/>
      <c r="Q297" s="90"/>
      <c r="R297" s="90"/>
      <c r="S297" s="90"/>
      <c r="T297" s="90"/>
      <c r="U297" s="90"/>
      <c r="V297" s="90"/>
      <c r="W297" s="90"/>
      <c r="X297" s="90"/>
      <c r="Y297" s="90"/>
      <c r="Z297" s="114"/>
    </row>
    <row r="298" spans="1:26" ht="15.75" customHeight="1">
      <c r="A298" s="90"/>
      <c r="B298" s="90"/>
      <c r="C298" s="91"/>
      <c r="D298" s="91"/>
      <c r="E298" s="91"/>
      <c r="F298" s="90"/>
      <c r="G298" s="90"/>
      <c r="H298" s="90"/>
      <c r="I298" s="90"/>
      <c r="J298" s="90"/>
      <c r="K298" s="90"/>
      <c r="L298" s="90"/>
      <c r="M298" s="90"/>
      <c r="N298" s="90"/>
      <c r="O298" s="90"/>
      <c r="P298" s="90"/>
      <c r="Q298" s="90"/>
      <c r="R298" s="90"/>
      <c r="S298" s="90"/>
      <c r="T298" s="90"/>
      <c r="U298" s="90"/>
      <c r="V298" s="90"/>
      <c r="W298" s="90"/>
      <c r="X298" s="90"/>
      <c r="Y298" s="90"/>
      <c r="Z298" s="114"/>
    </row>
    <row r="299" spans="1:26" ht="15.75" customHeight="1">
      <c r="A299" s="90"/>
      <c r="B299" s="90"/>
      <c r="C299" s="91"/>
      <c r="D299" s="91"/>
      <c r="E299" s="91"/>
      <c r="F299" s="90"/>
      <c r="G299" s="90"/>
      <c r="H299" s="90"/>
      <c r="I299" s="90"/>
      <c r="J299" s="90"/>
      <c r="K299" s="90"/>
      <c r="L299" s="90"/>
      <c r="M299" s="90"/>
      <c r="N299" s="90"/>
      <c r="O299" s="90"/>
      <c r="P299" s="90"/>
      <c r="Q299" s="90"/>
      <c r="R299" s="90"/>
      <c r="S299" s="90"/>
      <c r="T299" s="90"/>
      <c r="U299" s="90"/>
      <c r="V299" s="90"/>
      <c r="W299" s="90"/>
      <c r="X299" s="90"/>
      <c r="Y299" s="90"/>
      <c r="Z299" s="114"/>
    </row>
    <row r="300" spans="1:26" ht="15.75" customHeight="1">
      <c r="A300" s="90"/>
      <c r="B300" s="90"/>
      <c r="C300" s="91"/>
      <c r="D300" s="91"/>
      <c r="E300" s="91"/>
      <c r="F300" s="90"/>
      <c r="G300" s="90"/>
      <c r="H300" s="90"/>
      <c r="I300" s="90"/>
      <c r="J300" s="90"/>
      <c r="K300" s="90"/>
      <c r="L300" s="90"/>
      <c r="M300" s="90"/>
      <c r="N300" s="90"/>
      <c r="O300" s="90"/>
      <c r="P300" s="90"/>
      <c r="Q300" s="90"/>
      <c r="R300" s="90"/>
      <c r="S300" s="90"/>
      <c r="T300" s="90"/>
      <c r="U300" s="90"/>
      <c r="V300" s="90"/>
      <c r="W300" s="90"/>
      <c r="X300" s="90"/>
      <c r="Y300" s="90"/>
      <c r="Z300" s="114"/>
    </row>
    <row r="301" spans="1:26" ht="15.75" customHeight="1">
      <c r="A301" s="90"/>
      <c r="B301" s="90"/>
      <c r="C301" s="91"/>
      <c r="D301" s="91"/>
      <c r="E301" s="91"/>
      <c r="F301" s="90"/>
      <c r="G301" s="90"/>
      <c r="H301" s="90"/>
      <c r="I301" s="90"/>
      <c r="J301" s="90"/>
      <c r="K301" s="90"/>
      <c r="L301" s="90"/>
      <c r="M301" s="90"/>
      <c r="N301" s="90"/>
      <c r="O301" s="90"/>
      <c r="P301" s="90"/>
      <c r="Q301" s="90"/>
      <c r="R301" s="90"/>
      <c r="S301" s="90"/>
      <c r="T301" s="90"/>
      <c r="U301" s="90"/>
      <c r="V301" s="90"/>
      <c r="W301" s="90"/>
      <c r="X301" s="90"/>
      <c r="Y301" s="90"/>
      <c r="Z301" s="114"/>
    </row>
    <row r="302" spans="1:26" ht="15.75" customHeight="1">
      <c r="A302" s="90"/>
      <c r="B302" s="90"/>
      <c r="C302" s="91"/>
      <c r="D302" s="91"/>
      <c r="E302" s="91"/>
      <c r="F302" s="90"/>
      <c r="G302" s="90"/>
      <c r="H302" s="90"/>
      <c r="I302" s="90"/>
      <c r="J302" s="90"/>
      <c r="K302" s="90"/>
      <c r="L302" s="90"/>
      <c r="M302" s="90"/>
      <c r="N302" s="90"/>
      <c r="O302" s="90"/>
      <c r="P302" s="90"/>
      <c r="Q302" s="90"/>
      <c r="R302" s="90"/>
      <c r="S302" s="90"/>
      <c r="T302" s="90"/>
      <c r="U302" s="90"/>
      <c r="V302" s="90"/>
      <c r="W302" s="90"/>
      <c r="X302" s="90"/>
      <c r="Y302" s="90"/>
      <c r="Z302" s="114"/>
    </row>
    <row r="303" spans="1:26" ht="15.75" customHeight="1">
      <c r="A303" s="90"/>
      <c r="B303" s="90"/>
      <c r="C303" s="91"/>
      <c r="D303" s="91"/>
      <c r="E303" s="91"/>
      <c r="F303" s="90"/>
      <c r="G303" s="90"/>
      <c r="H303" s="90"/>
      <c r="I303" s="90"/>
      <c r="J303" s="90"/>
      <c r="K303" s="90"/>
      <c r="L303" s="90"/>
      <c r="M303" s="90"/>
      <c r="N303" s="90"/>
      <c r="O303" s="90"/>
      <c r="P303" s="90"/>
      <c r="Q303" s="90"/>
      <c r="R303" s="90"/>
      <c r="S303" s="90"/>
      <c r="T303" s="90"/>
      <c r="U303" s="90"/>
      <c r="V303" s="90"/>
      <c r="W303" s="90"/>
      <c r="X303" s="90"/>
      <c r="Y303" s="90"/>
      <c r="Z303" s="114"/>
    </row>
    <row r="304" spans="1:26" ht="15.75" customHeight="1">
      <c r="A304" s="90"/>
      <c r="B304" s="90"/>
      <c r="C304" s="91"/>
      <c r="D304" s="91"/>
      <c r="E304" s="91"/>
      <c r="F304" s="90"/>
      <c r="G304" s="90"/>
      <c r="H304" s="90"/>
      <c r="I304" s="90"/>
      <c r="J304" s="90"/>
      <c r="K304" s="90"/>
      <c r="L304" s="90"/>
      <c r="M304" s="90"/>
      <c r="N304" s="90"/>
      <c r="O304" s="90"/>
      <c r="P304" s="90"/>
      <c r="Q304" s="90"/>
      <c r="R304" s="90"/>
      <c r="S304" s="90"/>
      <c r="T304" s="90"/>
      <c r="U304" s="90"/>
      <c r="V304" s="90"/>
      <c r="W304" s="90"/>
      <c r="X304" s="90"/>
      <c r="Y304" s="90"/>
      <c r="Z304" s="114"/>
    </row>
    <row r="305" spans="1:26" ht="15.75" customHeight="1">
      <c r="A305" s="90"/>
      <c r="B305" s="90"/>
      <c r="C305" s="91"/>
      <c r="D305" s="91"/>
      <c r="E305" s="91"/>
      <c r="F305" s="90"/>
      <c r="G305" s="90"/>
      <c r="H305" s="90"/>
      <c r="I305" s="90"/>
      <c r="J305" s="90"/>
      <c r="K305" s="90"/>
      <c r="L305" s="90"/>
      <c r="M305" s="90"/>
      <c r="N305" s="90"/>
      <c r="O305" s="90"/>
      <c r="P305" s="90"/>
      <c r="Q305" s="90"/>
      <c r="R305" s="90"/>
      <c r="S305" s="90"/>
      <c r="T305" s="90"/>
      <c r="U305" s="90"/>
      <c r="V305" s="90"/>
      <c r="W305" s="90"/>
      <c r="X305" s="90"/>
      <c r="Y305" s="90"/>
      <c r="Z305" s="114"/>
    </row>
    <row r="306" spans="1:26" ht="15.75" customHeight="1">
      <c r="A306" s="90"/>
      <c r="B306" s="90"/>
      <c r="C306" s="91"/>
      <c r="D306" s="91"/>
      <c r="E306" s="91"/>
      <c r="F306" s="90"/>
      <c r="G306" s="90"/>
      <c r="H306" s="90"/>
      <c r="I306" s="90"/>
      <c r="J306" s="90"/>
      <c r="K306" s="90"/>
      <c r="L306" s="90"/>
      <c r="M306" s="90"/>
      <c r="N306" s="90"/>
      <c r="O306" s="90"/>
      <c r="P306" s="90"/>
      <c r="Q306" s="90"/>
      <c r="R306" s="90"/>
      <c r="S306" s="90"/>
      <c r="T306" s="90"/>
      <c r="U306" s="90"/>
      <c r="V306" s="90"/>
      <c r="W306" s="90"/>
      <c r="X306" s="90"/>
      <c r="Y306" s="90"/>
      <c r="Z306" s="114"/>
    </row>
    <row r="307" spans="1:26" ht="15.75" customHeight="1">
      <c r="A307" s="90"/>
      <c r="B307" s="90"/>
      <c r="C307" s="91"/>
      <c r="D307" s="91"/>
      <c r="E307" s="91"/>
      <c r="F307" s="90"/>
      <c r="G307" s="90"/>
      <c r="H307" s="90"/>
      <c r="I307" s="90"/>
      <c r="J307" s="90"/>
      <c r="K307" s="90"/>
      <c r="L307" s="90"/>
      <c r="M307" s="90"/>
      <c r="N307" s="90"/>
      <c r="O307" s="90"/>
      <c r="P307" s="90"/>
      <c r="Q307" s="90"/>
      <c r="R307" s="90"/>
      <c r="S307" s="90"/>
      <c r="T307" s="90"/>
      <c r="U307" s="90"/>
      <c r="V307" s="90"/>
      <c r="W307" s="90"/>
      <c r="X307" s="90"/>
      <c r="Y307" s="90"/>
      <c r="Z307" s="114"/>
    </row>
    <row r="308" spans="1:26" ht="15.75" customHeight="1">
      <c r="A308" s="90"/>
      <c r="B308" s="90"/>
      <c r="C308" s="91"/>
      <c r="D308" s="91"/>
      <c r="E308" s="91"/>
      <c r="F308" s="90"/>
      <c r="G308" s="90"/>
      <c r="H308" s="90"/>
      <c r="I308" s="90"/>
      <c r="J308" s="90"/>
      <c r="K308" s="90"/>
      <c r="L308" s="90"/>
      <c r="M308" s="90"/>
      <c r="N308" s="90"/>
      <c r="O308" s="90"/>
      <c r="P308" s="90"/>
      <c r="Q308" s="90"/>
      <c r="R308" s="90"/>
      <c r="S308" s="90"/>
      <c r="T308" s="90"/>
      <c r="U308" s="90"/>
      <c r="V308" s="90"/>
      <c r="W308" s="90"/>
      <c r="X308" s="90"/>
      <c r="Y308" s="90"/>
      <c r="Z308" s="114"/>
    </row>
    <row r="309" spans="1:26" ht="15.75" customHeight="1">
      <c r="A309" s="90"/>
      <c r="B309" s="90"/>
      <c r="C309" s="91"/>
      <c r="D309" s="91"/>
      <c r="E309" s="91"/>
      <c r="F309" s="90"/>
      <c r="G309" s="90"/>
      <c r="H309" s="90"/>
      <c r="I309" s="90"/>
      <c r="J309" s="90"/>
      <c r="K309" s="90"/>
      <c r="L309" s="90"/>
      <c r="M309" s="90"/>
      <c r="N309" s="90"/>
      <c r="O309" s="90"/>
      <c r="P309" s="90"/>
      <c r="Q309" s="90"/>
      <c r="R309" s="90"/>
      <c r="S309" s="90"/>
      <c r="T309" s="90"/>
      <c r="U309" s="90"/>
      <c r="V309" s="90"/>
      <c r="W309" s="90"/>
      <c r="X309" s="90"/>
      <c r="Y309" s="90"/>
      <c r="Z309" s="114"/>
    </row>
    <row r="310" spans="1:26" ht="15.75" customHeight="1">
      <c r="A310" s="90"/>
      <c r="B310" s="90"/>
      <c r="C310" s="91"/>
      <c r="D310" s="91"/>
      <c r="E310" s="91"/>
      <c r="F310" s="90"/>
      <c r="G310" s="90"/>
      <c r="H310" s="90"/>
      <c r="I310" s="90"/>
      <c r="J310" s="90"/>
      <c r="K310" s="90"/>
      <c r="L310" s="90"/>
      <c r="M310" s="90"/>
      <c r="N310" s="90"/>
      <c r="O310" s="90"/>
      <c r="P310" s="90"/>
      <c r="Q310" s="90"/>
      <c r="R310" s="90"/>
      <c r="S310" s="90"/>
      <c r="T310" s="90"/>
      <c r="U310" s="90"/>
      <c r="V310" s="90"/>
      <c r="W310" s="90"/>
      <c r="X310" s="90"/>
      <c r="Y310" s="90"/>
      <c r="Z310" s="114"/>
    </row>
    <row r="311" spans="1:26" ht="15.75" customHeight="1">
      <c r="A311" s="90"/>
      <c r="B311" s="90"/>
      <c r="C311" s="91"/>
      <c r="D311" s="91"/>
      <c r="E311" s="91"/>
      <c r="F311" s="90"/>
      <c r="G311" s="90"/>
      <c r="H311" s="90"/>
      <c r="I311" s="90"/>
      <c r="J311" s="90"/>
      <c r="K311" s="90"/>
      <c r="L311" s="90"/>
      <c r="M311" s="90"/>
      <c r="N311" s="90"/>
      <c r="O311" s="90"/>
      <c r="P311" s="90"/>
      <c r="Q311" s="90"/>
      <c r="R311" s="90"/>
      <c r="S311" s="90"/>
      <c r="T311" s="90"/>
      <c r="U311" s="90"/>
      <c r="V311" s="90"/>
      <c r="W311" s="90"/>
      <c r="X311" s="90"/>
      <c r="Y311" s="90"/>
      <c r="Z311" s="114"/>
    </row>
    <row r="312" spans="1:26" ht="15.75" customHeight="1">
      <c r="A312" s="90"/>
      <c r="B312" s="90"/>
      <c r="C312" s="91"/>
      <c r="D312" s="91"/>
      <c r="E312" s="91"/>
      <c r="F312" s="90"/>
      <c r="G312" s="90"/>
      <c r="H312" s="90"/>
      <c r="I312" s="90"/>
      <c r="J312" s="90"/>
      <c r="K312" s="90"/>
      <c r="L312" s="90"/>
      <c r="M312" s="90"/>
      <c r="N312" s="90"/>
      <c r="O312" s="90"/>
      <c r="P312" s="90"/>
      <c r="Q312" s="90"/>
      <c r="R312" s="90"/>
      <c r="S312" s="90"/>
      <c r="T312" s="90"/>
      <c r="U312" s="90"/>
      <c r="V312" s="90"/>
      <c r="W312" s="90"/>
      <c r="X312" s="90"/>
      <c r="Y312" s="90"/>
      <c r="Z312" s="114"/>
    </row>
    <row r="313" spans="1:26" ht="15.75" customHeight="1">
      <c r="A313" s="90"/>
      <c r="B313" s="90"/>
      <c r="C313" s="91"/>
      <c r="D313" s="91"/>
      <c r="E313" s="91"/>
      <c r="F313" s="90"/>
      <c r="G313" s="90"/>
      <c r="H313" s="90"/>
      <c r="I313" s="90"/>
      <c r="J313" s="90"/>
      <c r="K313" s="90"/>
      <c r="L313" s="90"/>
      <c r="M313" s="90"/>
      <c r="N313" s="90"/>
      <c r="O313" s="90"/>
      <c r="P313" s="90"/>
      <c r="Q313" s="90"/>
      <c r="R313" s="90"/>
      <c r="S313" s="90"/>
      <c r="T313" s="90"/>
      <c r="U313" s="90"/>
      <c r="V313" s="90"/>
      <c r="W313" s="90"/>
      <c r="X313" s="90"/>
      <c r="Y313" s="90"/>
      <c r="Z313" s="114"/>
    </row>
    <row r="314" spans="1:26" ht="15.75" customHeight="1">
      <c r="A314" s="90"/>
      <c r="B314" s="90"/>
      <c r="C314" s="91"/>
      <c r="D314" s="91"/>
      <c r="E314" s="91"/>
      <c r="F314" s="90"/>
      <c r="G314" s="90"/>
      <c r="H314" s="90"/>
      <c r="I314" s="90"/>
      <c r="J314" s="90"/>
      <c r="K314" s="90"/>
      <c r="L314" s="90"/>
      <c r="M314" s="90"/>
      <c r="N314" s="90"/>
      <c r="O314" s="90"/>
      <c r="P314" s="90"/>
      <c r="Q314" s="90"/>
      <c r="R314" s="90"/>
      <c r="S314" s="90"/>
      <c r="T314" s="90"/>
      <c r="U314" s="90"/>
      <c r="V314" s="90"/>
      <c r="W314" s="90"/>
      <c r="X314" s="90"/>
      <c r="Y314" s="90"/>
      <c r="Z314" s="114"/>
    </row>
    <row r="315" spans="1:26" ht="15.75" customHeight="1">
      <c r="A315" s="90"/>
      <c r="B315" s="90"/>
      <c r="C315" s="91"/>
      <c r="D315" s="91"/>
      <c r="E315" s="91"/>
      <c r="F315" s="90"/>
      <c r="G315" s="90"/>
      <c r="H315" s="90"/>
      <c r="I315" s="90"/>
      <c r="J315" s="90"/>
      <c r="K315" s="90"/>
      <c r="L315" s="90"/>
      <c r="M315" s="90"/>
      <c r="N315" s="90"/>
      <c r="O315" s="90"/>
      <c r="P315" s="90"/>
      <c r="Q315" s="90"/>
      <c r="R315" s="90"/>
      <c r="S315" s="90"/>
      <c r="T315" s="90"/>
      <c r="U315" s="90"/>
      <c r="V315" s="90"/>
      <c r="W315" s="90"/>
      <c r="X315" s="90"/>
      <c r="Y315" s="90"/>
      <c r="Z315" s="114"/>
    </row>
    <row r="316" spans="1:26" ht="15.75" customHeight="1">
      <c r="A316" s="90"/>
      <c r="B316" s="90"/>
      <c r="C316" s="91"/>
      <c r="D316" s="91"/>
      <c r="E316" s="91"/>
      <c r="F316" s="90"/>
      <c r="G316" s="90"/>
      <c r="H316" s="90"/>
      <c r="I316" s="90"/>
      <c r="J316" s="90"/>
      <c r="K316" s="90"/>
      <c r="L316" s="90"/>
      <c r="M316" s="90"/>
      <c r="N316" s="90"/>
      <c r="O316" s="90"/>
      <c r="P316" s="90"/>
      <c r="Q316" s="90"/>
      <c r="R316" s="90"/>
      <c r="S316" s="90"/>
      <c r="T316" s="90"/>
      <c r="U316" s="90"/>
      <c r="V316" s="90"/>
      <c r="W316" s="90"/>
      <c r="X316" s="90"/>
      <c r="Y316" s="90"/>
      <c r="Z316" s="114"/>
    </row>
    <row r="317" spans="1:26" ht="15.75" customHeight="1">
      <c r="A317" s="90"/>
      <c r="B317" s="90"/>
      <c r="C317" s="91"/>
      <c r="D317" s="91"/>
      <c r="E317" s="91"/>
      <c r="F317" s="90"/>
      <c r="G317" s="90"/>
      <c r="H317" s="90"/>
      <c r="I317" s="90"/>
      <c r="J317" s="90"/>
      <c r="K317" s="90"/>
      <c r="L317" s="90"/>
      <c r="M317" s="90"/>
      <c r="N317" s="90"/>
      <c r="O317" s="90"/>
      <c r="P317" s="90"/>
      <c r="Q317" s="90"/>
      <c r="R317" s="90"/>
      <c r="S317" s="90"/>
      <c r="T317" s="90"/>
      <c r="U317" s="90"/>
      <c r="V317" s="90"/>
      <c r="W317" s="90"/>
      <c r="X317" s="90"/>
      <c r="Y317" s="90"/>
      <c r="Z317" s="114"/>
    </row>
    <row r="318" spans="1:26" ht="15.75" customHeight="1">
      <c r="A318" s="90"/>
      <c r="B318" s="90"/>
      <c r="C318" s="91"/>
      <c r="D318" s="91"/>
      <c r="E318" s="91"/>
      <c r="F318" s="90"/>
      <c r="G318" s="90"/>
      <c r="H318" s="90"/>
      <c r="I318" s="90"/>
      <c r="J318" s="90"/>
      <c r="K318" s="90"/>
      <c r="L318" s="90"/>
      <c r="M318" s="90"/>
      <c r="N318" s="90"/>
      <c r="O318" s="90"/>
      <c r="P318" s="90"/>
      <c r="Q318" s="90"/>
      <c r="R318" s="90"/>
      <c r="S318" s="90"/>
      <c r="T318" s="90"/>
      <c r="U318" s="90"/>
      <c r="V318" s="90"/>
      <c r="W318" s="90"/>
      <c r="X318" s="90"/>
      <c r="Y318" s="90"/>
      <c r="Z318" s="114"/>
    </row>
    <row r="319" spans="1:26" ht="15.75" customHeight="1">
      <c r="A319" s="90"/>
      <c r="B319" s="90"/>
      <c r="C319" s="91"/>
      <c r="D319" s="91"/>
      <c r="E319" s="91"/>
      <c r="F319" s="90"/>
      <c r="G319" s="90"/>
      <c r="H319" s="90"/>
      <c r="I319" s="90"/>
      <c r="J319" s="90"/>
      <c r="K319" s="90"/>
      <c r="L319" s="90"/>
      <c r="M319" s="90"/>
      <c r="N319" s="90"/>
      <c r="O319" s="90"/>
      <c r="P319" s="90"/>
      <c r="Q319" s="90"/>
      <c r="R319" s="90"/>
      <c r="S319" s="90"/>
      <c r="T319" s="90"/>
      <c r="U319" s="90"/>
      <c r="V319" s="90"/>
      <c r="W319" s="90"/>
      <c r="X319" s="90"/>
      <c r="Y319" s="90"/>
      <c r="Z319" s="114"/>
    </row>
    <row r="320" spans="1:26" ht="15.75" customHeight="1">
      <c r="A320" s="90"/>
      <c r="B320" s="90"/>
      <c r="C320" s="91"/>
      <c r="D320" s="91"/>
      <c r="E320" s="91"/>
      <c r="F320" s="90"/>
      <c r="G320" s="90"/>
      <c r="H320" s="90"/>
      <c r="I320" s="90"/>
      <c r="J320" s="90"/>
      <c r="K320" s="90"/>
      <c r="L320" s="90"/>
      <c r="M320" s="90"/>
      <c r="N320" s="90"/>
      <c r="O320" s="90"/>
      <c r="P320" s="90"/>
      <c r="Q320" s="90"/>
      <c r="R320" s="90"/>
      <c r="S320" s="90"/>
      <c r="T320" s="90"/>
      <c r="U320" s="90"/>
      <c r="V320" s="90"/>
      <c r="W320" s="90"/>
      <c r="X320" s="90"/>
      <c r="Y320" s="90"/>
      <c r="Z320" s="114"/>
    </row>
    <row r="321" spans="1:26" ht="15.75" customHeight="1">
      <c r="A321" s="90"/>
      <c r="B321" s="90"/>
      <c r="C321" s="91"/>
      <c r="D321" s="91"/>
      <c r="E321" s="91"/>
      <c r="F321" s="90"/>
      <c r="G321" s="90"/>
      <c r="H321" s="90"/>
      <c r="I321" s="90"/>
      <c r="J321" s="90"/>
      <c r="K321" s="90"/>
      <c r="L321" s="90"/>
      <c r="M321" s="90"/>
      <c r="N321" s="90"/>
      <c r="O321" s="90"/>
      <c r="P321" s="90"/>
      <c r="Q321" s="90"/>
      <c r="R321" s="90"/>
      <c r="S321" s="90"/>
      <c r="T321" s="90"/>
      <c r="U321" s="90"/>
      <c r="V321" s="90"/>
      <c r="W321" s="90"/>
      <c r="X321" s="90"/>
      <c r="Y321" s="90"/>
      <c r="Z321" s="114"/>
    </row>
    <row r="322" spans="1:26" ht="15.75" customHeight="1">
      <c r="A322" s="90"/>
      <c r="B322" s="90"/>
      <c r="C322" s="91"/>
      <c r="D322" s="91"/>
      <c r="E322" s="91"/>
      <c r="F322" s="90"/>
      <c r="G322" s="90"/>
      <c r="H322" s="90"/>
      <c r="I322" s="90"/>
      <c r="J322" s="90"/>
      <c r="K322" s="90"/>
      <c r="L322" s="90"/>
      <c r="M322" s="90"/>
      <c r="N322" s="90"/>
      <c r="O322" s="90"/>
      <c r="P322" s="90"/>
      <c r="Q322" s="90"/>
      <c r="R322" s="90"/>
      <c r="S322" s="90"/>
      <c r="T322" s="90"/>
      <c r="U322" s="90"/>
      <c r="V322" s="90"/>
      <c r="W322" s="90"/>
      <c r="X322" s="90"/>
      <c r="Y322" s="90"/>
      <c r="Z322" s="114"/>
    </row>
    <row r="323" spans="1:26" ht="15.75" customHeight="1">
      <c r="A323" s="90"/>
      <c r="B323" s="90"/>
      <c r="C323" s="91"/>
      <c r="D323" s="91"/>
      <c r="E323" s="91"/>
      <c r="F323" s="90"/>
      <c r="G323" s="90"/>
      <c r="H323" s="90"/>
      <c r="I323" s="90"/>
      <c r="J323" s="90"/>
      <c r="K323" s="90"/>
      <c r="L323" s="90"/>
      <c r="M323" s="90"/>
      <c r="N323" s="90"/>
      <c r="O323" s="90"/>
      <c r="P323" s="90"/>
      <c r="Q323" s="90"/>
      <c r="R323" s="90"/>
      <c r="S323" s="90"/>
      <c r="T323" s="90"/>
      <c r="U323" s="90"/>
      <c r="V323" s="90"/>
      <c r="W323" s="90"/>
      <c r="X323" s="90"/>
      <c r="Y323" s="90"/>
      <c r="Z323" s="114"/>
    </row>
    <row r="324" spans="1:26" ht="15.75" customHeight="1">
      <c r="A324" s="90"/>
      <c r="B324" s="90"/>
      <c r="C324" s="91"/>
      <c r="D324" s="91"/>
      <c r="E324" s="91"/>
      <c r="F324" s="90"/>
      <c r="G324" s="90"/>
      <c r="H324" s="90"/>
      <c r="I324" s="90"/>
      <c r="J324" s="90"/>
      <c r="K324" s="90"/>
      <c r="L324" s="90"/>
      <c r="M324" s="90"/>
      <c r="N324" s="90"/>
      <c r="O324" s="90"/>
      <c r="P324" s="90"/>
      <c r="Q324" s="90"/>
      <c r="R324" s="90"/>
      <c r="S324" s="90"/>
      <c r="T324" s="90"/>
      <c r="U324" s="90"/>
      <c r="V324" s="90"/>
      <c r="W324" s="90"/>
      <c r="X324" s="90"/>
      <c r="Y324" s="90"/>
      <c r="Z324" s="114"/>
    </row>
    <row r="325" spans="1:26" ht="15.75" customHeight="1">
      <c r="A325" s="90"/>
      <c r="B325" s="90"/>
      <c r="C325" s="91"/>
      <c r="D325" s="91"/>
      <c r="E325" s="91"/>
      <c r="F325" s="90"/>
      <c r="G325" s="90"/>
      <c r="H325" s="90"/>
      <c r="I325" s="90"/>
      <c r="J325" s="90"/>
      <c r="K325" s="90"/>
      <c r="L325" s="90"/>
      <c r="M325" s="90"/>
      <c r="N325" s="90"/>
      <c r="O325" s="90"/>
      <c r="P325" s="90"/>
      <c r="Q325" s="90"/>
      <c r="R325" s="90"/>
      <c r="S325" s="90"/>
      <c r="T325" s="90"/>
      <c r="U325" s="90"/>
      <c r="V325" s="90"/>
      <c r="W325" s="90"/>
      <c r="X325" s="90"/>
      <c r="Y325" s="90"/>
      <c r="Z325" s="114"/>
    </row>
    <row r="326" spans="1:26" ht="15.75" customHeight="1">
      <c r="A326" s="90"/>
      <c r="B326" s="90"/>
      <c r="C326" s="91"/>
      <c r="D326" s="91"/>
      <c r="E326" s="91"/>
      <c r="F326" s="90"/>
      <c r="G326" s="90"/>
      <c r="H326" s="90"/>
      <c r="I326" s="90"/>
      <c r="J326" s="90"/>
      <c r="K326" s="90"/>
      <c r="L326" s="90"/>
      <c r="M326" s="90"/>
      <c r="N326" s="90"/>
      <c r="O326" s="90"/>
      <c r="P326" s="90"/>
      <c r="Q326" s="90"/>
      <c r="R326" s="90"/>
      <c r="S326" s="90"/>
      <c r="T326" s="90"/>
      <c r="U326" s="90"/>
      <c r="V326" s="90"/>
      <c r="W326" s="90"/>
      <c r="X326" s="90"/>
      <c r="Y326" s="90"/>
      <c r="Z326" s="114"/>
    </row>
    <row r="327" spans="1:26" ht="15.75" customHeight="1">
      <c r="A327" s="90"/>
      <c r="B327" s="90"/>
      <c r="C327" s="91"/>
      <c r="D327" s="91"/>
      <c r="E327" s="91"/>
      <c r="F327" s="90"/>
      <c r="G327" s="90"/>
      <c r="H327" s="90"/>
      <c r="I327" s="90"/>
      <c r="J327" s="90"/>
      <c r="K327" s="90"/>
      <c r="L327" s="90"/>
      <c r="M327" s="90"/>
      <c r="N327" s="90"/>
      <c r="O327" s="90"/>
      <c r="P327" s="90"/>
      <c r="Q327" s="90"/>
      <c r="R327" s="90"/>
      <c r="S327" s="90"/>
      <c r="T327" s="90"/>
      <c r="U327" s="90"/>
      <c r="V327" s="90"/>
      <c r="W327" s="90"/>
      <c r="X327" s="90"/>
      <c r="Y327" s="90"/>
      <c r="Z327" s="114"/>
    </row>
    <row r="328" spans="1:26" ht="15.75" customHeight="1">
      <c r="A328" s="90"/>
      <c r="B328" s="90"/>
      <c r="C328" s="91"/>
      <c r="D328" s="91"/>
      <c r="E328" s="91"/>
      <c r="F328" s="90"/>
      <c r="G328" s="90"/>
      <c r="H328" s="90"/>
      <c r="I328" s="90"/>
      <c r="J328" s="90"/>
      <c r="K328" s="90"/>
      <c r="L328" s="90"/>
      <c r="M328" s="90"/>
      <c r="N328" s="90"/>
      <c r="O328" s="90"/>
      <c r="P328" s="90"/>
      <c r="Q328" s="90"/>
      <c r="R328" s="90"/>
      <c r="S328" s="90"/>
      <c r="T328" s="90"/>
      <c r="U328" s="90"/>
      <c r="V328" s="90"/>
      <c r="W328" s="90"/>
      <c r="X328" s="90"/>
      <c r="Y328" s="90"/>
      <c r="Z328" s="114"/>
    </row>
    <row r="329" spans="1:26" ht="15.75" customHeight="1">
      <c r="A329" s="90"/>
      <c r="B329" s="90"/>
      <c r="C329" s="91"/>
      <c r="D329" s="91"/>
      <c r="E329" s="91"/>
      <c r="F329" s="90"/>
      <c r="G329" s="90"/>
      <c r="H329" s="90"/>
      <c r="I329" s="90"/>
      <c r="J329" s="90"/>
      <c r="K329" s="90"/>
      <c r="L329" s="90"/>
      <c r="M329" s="90"/>
      <c r="N329" s="90"/>
      <c r="O329" s="90"/>
      <c r="P329" s="90"/>
      <c r="Q329" s="90"/>
      <c r="R329" s="90"/>
      <c r="S329" s="90"/>
      <c r="T329" s="90"/>
      <c r="U329" s="90"/>
      <c r="V329" s="90"/>
      <c r="W329" s="90"/>
      <c r="X329" s="90"/>
      <c r="Y329" s="90"/>
      <c r="Z329" s="114"/>
    </row>
    <row r="330" spans="1:26" ht="15.75" customHeight="1">
      <c r="A330" s="90"/>
      <c r="B330" s="90"/>
      <c r="C330" s="91"/>
      <c r="D330" s="91"/>
      <c r="E330" s="91"/>
      <c r="F330" s="90"/>
      <c r="G330" s="90"/>
      <c r="H330" s="90"/>
      <c r="I330" s="90"/>
      <c r="J330" s="90"/>
      <c r="K330" s="90"/>
      <c r="L330" s="90"/>
      <c r="M330" s="90"/>
      <c r="N330" s="90"/>
      <c r="O330" s="90"/>
      <c r="P330" s="90"/>
      <c r="Q330" s="90"/>
      <c r="R330" s="90"/>
      <c r="S330" s="90"/>
      <c r="T330" s="90"/>
      <c r="U330" s="90"/>
      <c r="V330" s="90"/>
      <c r="W330" s="90"/>
      <c r="X330" s="90"/>
      <c r="Y330" s="90"/>
      <c r="Z330" s="114"/>
    </row>
    <row r="331" spans="1:26" ht="15.75" customHeight="1">
      <c r="A331" s="90"/>
      <c r="B331" s="90"/>
      <c r="C331" s="91"/>
      <c r="D331" s="91"/>
      <c r="E331" s="91"/>
      <c r="F331" s="90"/>
      <c r="G331" s="90"/>
      <c r="H331" s="90"/>
      <c r="I331" s="90"/>
      <c r="J331" s="90"/>
      <c r="K331" s="90"/>
      <c r="L331" s="90"/>
      <c r="M331" s="90"/>
      <c r="N331" s="90"/>
      <c r="O331" s="90"/>
      <c r="P331" s="90"/>
      <c r="Q331" s="90"/>
      <c r="R331" s="90"/>
      <c r="S331" s="90"/>
      <c r="T331" s="90"/>
      <c r="U331" s="90"/>
      <c r="V331" s="90"/>
      <c r="W331" s="90"/>
      <c r="X331" s="90"/>
      <c r="Y331" s="90"/>
      <c r="Z331" s="114"/>
    </row>
    <row r="332" spans="1:26" ht="15.75" customHeight="1">
      <c r="A332" s="90"/>
      <c r="B332" s="90"/>
      <c r="C332" s="91"/>
      <c r="D332" s="91"/>
      <c r="E332" s="91"/>
      <c r="F332" s="90"/>
      <c r="G332" s="90"/>
      <c r="H332" s="90"/>
      <c r="I332" s="90"/>
      <c r="J332" s="90"/>
      <c r="K332" s="90"/>
      <c r="L332" s="90"/>
      <c r="M332" s="90"/>
      <c r="N332" s="90"/>
      <c r="O332" s="90"/>
      <c r="P332" s="90"/>
      <c r="Q332" s="90"/>
      <c r="R332" s="90"/>
      <c r="S332" s="90"/>
      <c r="T332" s="90"/>
      <c r="U332" s="90"/>
      <c r="V332" s="90"/>
      <c r="W332" s="90"/>
      <c r="X332" s="90"/>
      <c r="Y332" s="90"/>
      <c r="Z332" s="114"/>
    </row>
    <row r="333" spans="1:26" ht="15.75" customHeight="1">
      <c r="A333" s="90"/>
      <c r="B333" s="90"/>
      <c r="C333" s="91"/>
      <c r="D333" s="91"/>
      <c r="E333" s="91"/>
      <c r="F333" s="90"/>
      <c r="G333" s="90"/>
      <c r="H333" s="90"/>
      <c r="I333" s="90"/>
      <c r="J333" s="90"/>
      <c r="K333" s="90"/>
      <c r="L333" s="90"/>
      <c r="M333" s="90"/>
      <c r="N333" s="90"/>
      <c r="O333" s="90"/>
      <c r="P333" s="90"/>
      <c r="Q333" s="90"/>
      <c r="R333" s="90"/>
      <c r="S333" s="90"/>
      <c r="T333" s="90"/>
      <c r="U333" s="90"/>
      <c r="V333" s="90"/>
      <c r="W333" s="90"/>
      <c r="X333" s="90"/>
      <c r="Y333" s="90"/>
      <c r="Z333" s="114"/>
    </row>
    <row r="334" spans="1:26" ht="15.75" customHeight="1">
      <c r="A334" s="90"/>
      <c r="B334" s="90"/>
      <c r="C334" s="91"/>
      <c r="D334" s="91"/>
      <c r="E334" s="91"/>
      <c r="F334" s="90"/>
      <c r="G334" s="90"/>
      <c r="H334" s="90"/>
      <c r="I334" s="90"/>
      <c r="J334" s="90"/>
      <c r="K334" s="90"/>
      <c r="L334" s="90"/>
      <c r="M334" s="90"/>
      <c r="N334" s="90"/>
      <c r="O334" s="90"/>
      <c r="P334" s="90"/>
      <c r="Q334" s="90"/>
      <c r="R334" s="90"/>
      <c r="S334" s="90"/>
      <c r="T334" s="90"/>
      <c r="U334" s="90"/>
      <c r="V334" s="90"/>
      <c r="W334" s="90"/>
      <c r="X334" s="90"/>
      <c r="Y334" s="90"/>
      <c r="Z334" s="114"/>
    </row>
    <row r="335" spans="1:26" ht="15.75" customHeight="1">
      <c r="A335" s="90"/>
      <c r="B335" s="90"/>
      <c r="C335" s="91"/>
      <c r="D335" s="91"/>
      <c r="E335" s="91"/>
      <c r="F335" s="90"/>
      <c r="G335" s="90"/>
      <c r="H335" s="90"/>
      <c r="I335" s="90"/>
      <c r="J335" s="90"/>
      <c r="K335" s="90"/>
      <c r="L335" s="90"/>
      <c r="M335" s="90"/>
      <c r="N335" s="90"/>
      <c r="O335" s="90"/>
      <c r="P335" s="90"/>
      <c r="Q335" s="90"/>
      <c r="R335" s="90"/>
      <c r="S335" s="90"/>
      <c r="T335" s="90"/>
      <c r="U335" s="90"/>
      <c r="V335" s="90"/>
      <c r="W335" s="90"/>
      <c r="X335" s="90"/>
      <c r="Y335" s="90"/>
      <c r="Z335" s="114"/>
    </row>
    <row r="336" spans="1:26" ht="15.75" customHeight="1">
      <c r="A336" s="90"/>
      <c r="B336" s="90"/>
      <c r="C336" s="91"/>
      <c r="D336" s="91"/>
      <c r="E336" s="91"/>
      <c r="F336" s="90"/>
      <c r="G336" s="90"/>
      <c r="H336" s="90"/>
      <c r="I336" s="90"/>
      <c r="J336" s="90"/>
      <c r="K336" s="90"/>
      <c r="L336" s="90"/>
      <c r="M336" s="90"/>
      <c r="N336" s="90"/>
      <c r="O336" s="90"/>
      <c r="P336" s="90"/>
      <c r="Q336" s="90"/>
      <c r="R336" s="90"/>
      <c r="S336" s="90"/>
      <c r="T336" s="90"/>
      <c r="U336" s="90"/>
      <c r="V336" s="90"/>
      <c r="W336" s="90"/>
      <c r="X336" s="90"/>
      <c r="Y336" s="90"/>
      <c r="Z336" s="114"/>
    </row>
    <row r="337" spans="1:26" ht="15.75" customHeight="1">
      <c r="A337" s="90"/>
      <c r="B337" s="90"/>
      <c r="C337" s="91"/>
      <c r="D337" s="91"/>
      <c r="E337" s="91"/>
      <c r="F337" s="90"/>
      <c r="G337" s="90"/>
      <c r="H337" s="90"/>
      <c r="I337" s="90"/>
      <c r="J337" s="90"/>
      <c r="K337" s="90"/>
      <c r="L337" s="90"/>
      <c r="M337" s="90"/>
      <c r="N337" s="90"/>
      <c r="O337" s="90"/>
      <c r="P337" s="90"/>
      <c r="Q337" s="90"/>
      <c r="R337" s="90"/>
      <c r="S337" s="90"/>
      <c r="T337" s="90"/>
      <c r="U337" s="90"/>
      <c r="V337" s="90"/>
      <c r="W337" s="90"/>
      <c r="X337" s="90"/>
      <c r="Y337" s="90"/>
      <c r="Z337" s="114"/>
    </row>
    <row r="338" spans="1:26" ht="15.75" customHeight="1">
      <c r="A338" s="90"/>
      <c r="B338" s="90"/>
      <c r="C338" s="91"/>
      <c r="D338" s="91"/>
      <c r="E338" s="91"/>
      <c r="F338" s="90"/>
      <c r="G338" s="90"/>
      <c r="H338" s="90"/>
      <c r="I338" s="90"/>
      <c r="J338" s="90"/>
      <c r="K338" s="90"/>
      <c r="L338" s="90"/>
      <c r="M338" s="90"/>
      <c r="N338" s="90"/>
      <c r="O338" s="90"/>
      <c r="P338" s="90"/>
      <c r="Q338" s="90"/>
      <c r="R338" s="90"/>
      <c r="S338" s="90"/>
      <c r="T338" s="90"/>
      <c r="U338" s="90"/>
      <c r="V338" s="90"/>
      <c r="W338" s="90"/>
      <c r="X338" s="90"/>
      <c r="Y338" s="90"/>
      <c r="Z338" s="114"/>
    </row>
    <row r="339" spans="1:26" ht="15.75" customHeight="1">
      <c r="A339" s="90"/>
      <c r="B339" s="90"/>
      <c r="C339" s="91"/>
      <c r="D339" s="91"/>
      <c r="E339" s="91"/>
      <c r="F339" s="90"/>
      <c r="G339" s="90"/>
      <c r="H339" s="90"/>
      <c r="I339" s="90"/>
      <c r="J339" s="90"/>
      <c r="K339" s="90"/>
      <c r="L339" s="90"/>
      <c r="M339" s="90"/>
      <c r="N339" s="90"/>
      <c r="O339" s="90"/>
      <c r="P339" s="90"/>
      <c r="Q339" s="90"/>
      <c r="R339" s="90"/>
      <c r="S339" s="90"/>
      <c r="T339" s="90"/>
      <c r="U339" s="90"/>
      <c r="V339" s="90"/>
      <c r="W339" s="90"/>
      <c r="X339" s="90"/>
      <c r="Y339" s="90"/>
      <c r="Z339" s="114"/>
    </row>
    <row r="340" spans="1:26" ht="15.75" customHeight="1">
      <c r="A340" s="90"/>
      <c r="B340" s="90"/>
      <c r="C340" s="91"/>
      <c r="D340" s="91"/>
      <c r="E340" s="91"/>
      <c r="F340" s="90"/>
      <c r="G340" s="90"/>
      <c r="H340" s="90"/>
      <c r="I340" s="90"/>
      <c r="J340" s="90"/>
      <c r="K340" s="90"/>
      <c r="L340" s="90"/>
      <c r="M340" s="90"/>
      <c r="N340" s="90"/>
      <c r="O340" s="90"/>
      <c r="P340" s="90"/>
      <c r="Q340" s="90"/>
      <c r="R340" s="90"/>
      <c r="S340" s="90"/>
      <c r="T340" s="90"/>
      <c r="U340" s="90"/>
      <c r="V340" s="90"/>
      <c r="W340" s="90"/>
      <c r="X340" s="90"/>
      <c r="Y340" s="90"/>
      <c r="Z340" s="114"/>
    </row>
    <row r="341" spans="1:26" ht="15.75" customHeight="1">
      <c r="A341" s="90"/>
      <c r="B341" s="90"/>
      <c r="C341" s="91"/>
      <c r="D341" s="91"/>
      <c r="E341" s="91"/>
      <c r="F341" s="90"/>
      <c r="G341" s="90"/>
      <c r="H341" s="90"/>
      <c r="I341" s="90"/>
      <c r="J341" s="90"/>
      <c r="K341" s="90"/>
      <c r="L341" s="90"/>
      <c r="M341" s="90"/>
      <c r="N341" s="90"/>
      <c r="O341" s="90"/>
      <c r="P341" s="90"/>
      <c r="Q341" s="90"/>
      <c r="R341" s="90"/>
      <c r="S341" s="90"/>
      <c r="T341" s="90"/>
      <c r="U341" s="90"/>
      <c r="V341" s="90"/>
      <c r="W341" s="90"/>
      <c r="X341" s="90"/>
      <c r="Y341" s="90"/>
      <c r="Z341" s="114"/>
    </row>
    <row r="342" spans="1:26" ht="15.75" customHeight="1">
      <c r="A342" s="90"/>
      <c r="B342" s="90"/>
      <c r="C342" s="91"/>
      <c r="D342" s="91"/>
      <c r="E342" s="91"/>
      <c r="F342" s="90"/>
      <c r="G342" s="90"/>
      <c r="H342" s="90"/>
      <c r="I342" s="90"/>
      <c r="J342" s="90"/>
      <c r="K342" s="90"/>
      <c r="L342" s="90"/>
      <c r="M342" s="90"/>
      <c r="N342" s="90"/>
      <c r="O342" s="90"/>
      <c r="P342" s="90"/>
      <c r="Q342" s="90"/>
      <c r="R342" s="90"/>
      <c r="S342" s="90"/>
      <c r="T342" s="90"/>
      <c r="U342" s="90"/>
      <c r="V342" s="90"/>
      <c r="W342" s="90"/>
      <c r="X342" s="90"/>
      <c r="Y342" s="90"/>
      <c r="Z342" s="114"/>
    </row>
    <row r="343" spans="1:26" ht="15.75" customHeight="1">
      <c r="A343" s="90"/>
      <c r="B343" s="90"/>
      <c r="C343" s="91"/>
      <c r="D343" s="91"/>
      <c r="E343" s="91"/>
      <c r="F343" s="90"/>
      <c r="G343" s="90"/>
      <c r="H343" s="90"/>
      <c r="I343" s="90"/>
      <c r="J343" s="90"/>
      <c r="K343" s="90"/>
      <c r="L343" s="90"/>
      <c r="M343" s="90"/>
      <c r="N343" s="90"/>
      <c r="O343" s="90"/>
      <c r="P343" s="90"/>
      <c r="Q343" s="90"/>
      <c r="R343" s="90"/>
      <c r="S343" s="90"/>
      <c r="T343" s="90"/>
      <c r="U343" s="90"/>
      <c r="V343" s="90"/>
      <c r="W343" s="90"/>
      <c r="X343" s="90"/>
      <c r="Y343" s="90"/>
      <c r="Z343" s="114"/>
    </row>
    <row r="344" spans="1:26" ht="15.75" customHeight="1">
      <c r="A344" s="90"/>
      <c r="B344" s="90"/>
      <c r="C344" s="91"/>
      <c r="D344" s="91"/>
      <c r="E344" s="91"/>
      <c r="F344" s="90"/>
      <c r="G344" s="90"/>
      <c r="H344" s="90"/>
      <c r="I344" s="90"/>
      <c r="J344" s="90"/>
      <c r="K344" s="90"/>
      <c r="L344" s="90"/>
      <c r="M344" s="90"/>
      <c r="N344" s="90"/>
      <c r="O344" s="90"/>
      <c r="P344" s="90"/>
      <c r="Q344" s="90"/>
      <c r="R344" s="90"/>
      <c r="S344" s="90"/>
      <c r="T344" s="90"/>
      <c r="U344" s="90"/>
      <c r="V344" s="90"/>
      <c r="W344" s="90"/>
      <c r="X344" s="90"/>
      <c r="Y344" s="90"/>
      <c r="Z344" s="114"/>
    </row>
    <row r="345" spans="1:26" ht="15.75" customHeight="1">
      <c r="A345" s="90"/>
      <c r="B345" s="90"/>
      <c r="C345" s="91"/>
      <c r="D345" s="91"/>
      <c r="E345" s="91"/>
      <c r="F345" s="90"/>
      <c r="G345" s="90"/>
      <c r="H345" s="90"/>
      <c r="I345" s="90"/>
      <c r="J345" s="90"/>
      <c r="K345" s="90"/>
      <c r="L345" s="90"/>
      <c r="M345" s="90"/>
      <c r="N345" s="90"/>
      <c r="O345" s="90"/>
      <c r="P345" s="90"/>
      <c r="Q345" s="90"/>
      <c r="R345" s="90"/>
      <c r="S345" s="90"/>
      <c r="T345" s="90"/>
      <c r="U345" s="90"/>
      <c r="V345" s="90"/>
      <c r="W345" s="90"/>
      <c r="X345" s="90"/>
      <c r="Y345" s="90"/>
      <c r="Z345" s="114"/>
    </row>
    <row r="346" spans="1:26" ht="15.75" customHeight="1">
      <c r="A346" s="90"/>
      <c r="B346" s="90"/>
      <c r="C346" s="91"/>
      <c r="D346" s="91"/>
      <c r="E346" s="91"/>
      <c r="F346" s="90"/>
      <c r="G346" s="90"/>
      <c r="H346" s="90"/>
      <c r="I346" s="90"/>
      <c r="J346" s="90"/>
      <c r="K346" s="90"/>
      <c r="L346" s="90"/>
      <c r="M346" s="90"/>
      <c r="N346" s="90"/>
      <c r="O346" s="90"/>
      <c r="P346" s="90"/>
      <c r="Q346" s="90"/>
      <c r="R346" s="90"/>
      <c r="S346" s="90"/>
      <c r="T346" s="90"/>
      <c r="U346" s="90"/>
      <c r="V346" s="90"/>
      <c r="W346" s="90"/>
      <c r="X346" s="90"/>
      <c r="Y346" s="90"/>
      <c r="Z346" s="114"/>
    </row>
    <row r="347" spans="1:26" ht="15.75" customHeight="1">
      <c r="A347" s="90"/>
      <c r="B347" s="90"/>
      <c r="C347" s="91"/>
      <c r="D347" s="91"/>
      <c r="E347" s="91"/>
      <c r="F347" s="90"/>
      <c r="G347" s="90"/>
      <c r="H347" s="90"/>
      <c r="I347" s="90"/>
      <c r="J347" s="90"/>
      <c r="K347" s="90"/>
      <c r="L347" s="90"/>
      <c r="M347" s="90"/>
      <c r="N347" s="90"/>
      <c r="O347" s="90"/>
      <c r="P347" s="90"/>
      <c r="Q347" s="90"/>
      <c r="R347" s="90"/>
      <c r="S347" s="90"/>
      <c r="T347" s="90"/>
      <c r="U347" s="90"/>
      <c r="V347" s="90"/>
      <c r="W347" s="90"/>
      <c r="X347" s="90"/>
      <c r="Y347" s="90"/>
      <c r="Z347" s="114"/>
    </row>
    <row r="348" spans="1:26" ht="15.75" customHeight="1">
      <c r="A348" s="90"/>
      <c r="B348" s="90"/>
      <c r="C348" s="91"/>
      <c r="D348" s="91"/>
      <c r="E348" s="91"/>
      <c r="F348" s="90"/>
      <c r="G348" s="90"/>
      <c r="H348" s="90"/>
      <c r="I348" s="90"/>
      <c r="J348" s="90"/>
      <c r="K348" s="90"/>
      <c r="L348" s="90"/>
      <c r="M348" s="90"/>
      <c r="N348" s="90"/>
      <c r="O348" s="90"/>
      <c r="P348" s="90"/>
      <c r="Q348" s="90"/>
      <c r="R348" s="90"/>
      <c r="S348" s="90"/>
      <c r="T348" s="90"/>
      <c r="U348" s="90"/>
      <c r="V348" s="90"/>
      <c r="W348" s="90"/>
      <c r="X348" s="90"/>
      <c r="Y348" s="90"/>
      <c r="Z348" s="114"/>
    </row>
    <row r="349" spans="1:26" ht="15.75" customHeight="1">
      <c r="A349" s="90"/>
      <c r="B349" s="90"/>
      <c r="C349" s="91"/>
      <c r="D349" s="91"/>
      <c r="E349" s="91"/>
      <c r="F349" s="90"/>
      <c r="G349" s="90"/>
      <c r="H349" s="90"/>
      <c r="I349" s="90"/>
      <c r="J349" s="90"/>
      <c r="K349" s="90"/>
      <c r="L349" s="90"/>
      <c r="M349" s="90"/>
      <c r="N349" s="90"/>
      <c r="O349" s="90"/>
      <c r="P349" s="90"/>
      <c r="Q349" s="90"/>
      <c r="R349" s="90"/>
      <c r="S349" s="90"/>
      <c r="T349" s="90"/>
      <c r="U349" s="90"/>
      <c r="V349" s="90"/>
      <c r="W349" s="90"/>
      <c r="X349" s="90"/>
      <c r="Y349" s="90"/>
      <c r="Z349" s="114"/>
    </row>
    <row r="350" spans="1:26" ht="15.75" customHeight="1">
      <c r="A350" s="90"/>
      <c r="B350" s="90"/>
      <c r="C350" s="91"/>
      <c r="D350" s="91"/>
      <c r="E350" s="91"/>
      <c r="F350" s="90"/>
      <c r="G350" s="90"/>
      <c r="H350" s="90"/>
      <c r="I350" s="90"/>
      <c r="J350" s="90"/>
      <c r="K350" s="90"/>
      <c r="L350" s="90"/>
      <c r="M350" s="90"/>
      <c r="N350" s="90"/>
      <c r="O350" s="90"/>
      <c r="P350" s="90"/>
      <c r="Q350" s="90"/>
      <c r="R350" s="90"/>
      <c r="S350" s="90"/>
      <c r="T350" s="90"/>
      <c r="U350" s="90"/>
      <c r="V350" s="90"/>
      <c r="W350" s="90"/>
      <c r="X350" s="90"/>
      <c r="Y350" s="90"/>
      <c r="Z350" s="114"/>
    </row>
    <row r="351" spans="1:26" ht="15.75" customHeight="1">
      <c r="A351" s="90"/>
      <c r="B351" s="90"/>
      <c r="C351" s="91"/>
      <c r="D351" s="91"/>
      <c r="E351" s="91"/>
      <c r="F351" s="90"/>
      <c r="G351" s="90"/>
      <c r="H351" s="90"/>
      <c r="I351" s="90"/>
      <c r="J351" s="90"/>
      <c r="K351" s="90"/>
      <c r="L351" s="90"/>
      <c r="M351" s="90"/>
      <c r="N351" s="90"/>
      <c r="O351" s="90"/>
      <c r="P351" s="90"/>
      <c r="Q351" s="90"/>
      <c r="R351" s="90"/>
      <c r="S351" s="90"/>
      <c r="T351" s="90"/>
      <c r="U351" s="90"/>
      <c r="V351" s="90"/>
      <c r="W351" s="90"/>
      <c r="X351" s="90"/>
      <c r="Y351" s="90"/>
      <c r="Z351" s="114"/>
    </row>
    <row r="352" spans="1:26" ht="15.75" customHeight="1">
      <c r="A352" s="90"/>
      <c r="B352" s="90"/>
      <c r="C352" s="91"/>
      <c r="D352" s="91"/>
      <c r="E352" s="91"/>
      <c r="F352" s="90"/>
      <c r="G352" s="90"/>
      <c r="H352" s="90"/>
      <c r="I352" s="90"/>
      <c r="J352" s="90"/>
      <c r="K352" s="90"/>
      <c r="L352" s="90"/>
      <c r="M352" s="90"/>
      <c r="N352" s="90"/>
      <c r="O352" s="90"/>
      <c r="P352" s="90"/>
      <c r="Q352" s="90"/>
      <c r="R352" s="90"/>
      <c r="S352" s="90"/>
      <c r="T352" s="90"/>
      <c r="U352" s="90"/>
      <c r="V352" s="90"/>
      <c r="W352" s="90"/>
      <c r="X352" s="90"/>
      <c r="Y352" s="90"/>
      <c r="Z352" s="114"/>
    </row>
    <row r="353" spans="1:26" ht="15.75" customHeight="1">
      <c r="A353" s="90"/>
      <c r="B353" s="90"/>
      <c r="C353" s="91"/>
      <c r="D353" s="91"/>
      <c r="E353" s="91"/>
      <c r="F353" s="90"/>
      <c r="G353" s="90"/>
      <c r="H353" s="90"/>
      <c r="I353" s="90"/>
      <c r="J353" s="90"/>
      <c r="K353" s="90"/>
      <c r="L353" s="90"/>
      <c r="M353" s="90"/>
      <c r="N353" s="90"/>
      <c r="O353" s="90"/>
      <c r="P353" s="90"/>
      <c r="Q353" s="90"/>
      <c r="R353" s="90"/>
      <c r="S353" s="90"/>
      <c r="T353" s="90"/>
      <c r="U353" s="90"/>
      <c r="V353" s="90"/>
      <c r="W353" s="90"/>
      <c r="X353" s="90"/>
      <c r="Y353" s="90"/>
      <c r="Z353" s="114"/>
    </row>
    <row r="354" spans="1:26" ht="15.75" customHeight="1">
      <c r="A354" s="90"/>
      <c r="B354" s="90"/>
      <c r="C354" s="91"/>
      <c r="D354" s="91"/>
      <c r="E354" s="91"/>
      <c r="F354" s="90"/>
      <c r="G354" s="90"/>
      <c r="H354" s="90"/>
      <c r="I354" s="90"/>
      <c r="J354" s="90"/>
      <c r="K354" s="90"/>
      <c r="L354" s="90"/>
      <c r="M354" s="90"/>
      <c r="N354" s="90"/>
      <c r="O354" s="90"/>
      <c r="P354" s="90"/>
      <c r="Q354" s="90"/>
      <c r="R354" s="90"/>
      <c r="S354" s="90"/>
      <c r="T354" s="90"/>
      <c r="U354" s="90"/>
      <c r="V354" s="90"/>
      <c r="W354" s="90"/>
      <c r="X354" s="90"/>
      <c r="Y354" s="90"/>
      <c r="Z354" s="114"/>
    </row>
    <row r="355" spans="1:26" ht="15.75" customHeight="1">
      <c r="A355" s="90"/>
      <c r="B355" s="90"/>
      <c r="C355" s="91"/>
      <c r="D355" s="91"/>
      <c r="E355" s="91"/>
      <c r="F355" s="90"/>
      <c r="G355" s="90"/>
      <c r="H355" s="90"/>
      <c r="I355" s="90"/>
      <c r="J355" s="90"/>
      <c r="K355" s="90"/>
      <c r="L355" s="90"/>
      <c r="M355" s="90"/>
      <c r="N355" s="90"/>
      <c r="O355" s="90"/>
      <c r="P355" s="90"/>
      <c r="Q355" s="90"/>
      <c r="R355" s="90"/>
      <c r="S355" s="90"/>
      <c r="T355" s="90"/>
      <c r="U355" s="90"/>
      <c r="V355" s="90"/>
      <c r="W355" s="90"/>
      <c r="X355" s="90"/>
      <c r="Y355" s="90"/>
      <c r="Z355" s="114"/>
    </row>
    <row r="356" spans="1:26" ht="15.75" customHeight="1">
      <c r="A356" s="90"/>
      <c r="B356" s="90"/>
      <c r="C356" s="91"/>
      <c r="D356" s="91"/>
      <c r="E356" s="91"/>
      <c r="F356" s="90"/>
      <c r="G356" s="90"/>
      <c r="H356" s="90"/>
      <c r="I356" s="90"/>
      <c r="J356" s="90"/>
      <c r="K356" s="90"/>
      <c r="L356" s="90"/>
      <c r="M356" s="90"/>
      <c r="N356" s="90"/>
      <c r="O356" s="90"/>
      <c r="P356" s="90"/>
      <c r="Q356" s="90"/>
      <c r="R356" s="90"/>
      <c r="S356" s="90"/>
      <c r="T356" s="90"/>
      <c r="U356" s="90"/>
      <c r="V356" s="90"/>
      <c r="W356" s="90"/>
      <c r="X356" s="90"/>
      <c r="Y356" s="90"/>
      <c r="Z356" s="114"/>
    </row>
    <row r="357" spans="1:26" ht="15.75" customHeight="1">
      <c r="A357" s="90"/>
      <c r="B357" s="90"/>
      <c r="C357" s="91"/>
      <c r="D357" s="91"/>
      <c r="E357" s="91"/>
      <c r="F357" s="90"/>
      <c r="G357" s="90"/>
      <c r="H357" s="90"/>
      <c r="I357" s="90"/>
      <c r="J357" s="90"/>
      <c r="K357" s="90"/>
      <c r="L357" s="90"/>
      <c r="M357" s="90"/>
      <c r="N357" s="90"/>
      <c r="O357" s="90"/>
      <c r="P357" s="90"/>
      <c r="Q357" s="90"/>
      <c r="R357" s="90"/>
      <c r="S357" s="90"/>
      <c r="T357" s="90"/>
      <c r="U357" s="90"/>
      <c r="V357" s="90"/>
      <c r="W357" s="90"/>
      <c r="X357" s="90"/>
      <c r="Y357" s="90"/>
      <c r="Z357" s="114"/>
    </row>
    <row r="358" spans="1:26" ht="15.75" customHeight="1">
      <c r="A358" s="90"/>
      <c r="B358" s="90"/>
      <c r="C358" s="91"/>
      <c r="D358" s="91"/>
      <c r="E358" s="91"/>
      <c r="F358" s="90"/>
      <c r="G358" s="90"/>
      <c r="H358" s="90"/>
      <c r="I358" s="90"/>
      <c r="J358" s="90"/>
      <c r="K358" s="90"/>
      <c r="L358" s="90"/>
      <c r="M358" s="90"/>
      <c r="N358" s="90"/>
      <c r="O358" s="90"/>
      <c r="P358" s="90"/>
      <c r="Q358" s="90"/>
      <c r="R358" s="90"/>
      <c r="S358" s="90"/>
      <c r="T358" s="90"/>
      <c r="U358" s="90"/>
      <c r="V358" s="90"/>
      <c r="W358" s="90"/>
      <c r="X358" s="90"/>
      <c r="Y358" s="90"/>
      <c r="Z358" s="114"/>
    </row>
    <row r="359" spans="1:26" ht="15.75" customHeight="1">
      <c r="A359" s="90"/>
      <c r="B359" s="90"/>
      <c r="C359" s="91"/>
      <c r="D359" s="91"/>
      <c r="E359" s="91"/>
      <c r="F359" s="90"/>
      <c r="G359" s="90"/>
      <c r="H359" s="90"/>
      <c r="I359" s="90"/>
      <c r="J359" s="90"/>
      <c r="K359" s="90"/>
      <c r="L359" s="90"/>
      <c r="M359" s="90"/>
      <c r="N359" s="90"/>
      <c r="O359" s="90"/>
      <c r="P359" s="90"/>
      <c r="Q359" s="90"/>
      <c r="R359" s="90"/>
      <c r="S359" s="90"/>
      <c r="T359" s="90"/>
      <c r="U359" s="90"/>
      <c r="V359" s="90"/>
      <c r="W359" s="90"/>
      <c r="X359" s="90"/>
      <c r="Y359" s="90"/>
      <c r="Z359" s="114"/>
    </row>
    <row r="360" spans="1:26" ht="15.75" customHeight="1">
      <c r="A360" s="90"/>
      <c r="B360" s="90"/>
      <c r="C360" s="91"/>
      <c r="D360" s="91"/>
      <c r="E360" s="91"/>
      <c r="F360" s="90"/>
      <c r="G360" s="90"/>
      <c r="H360" s="90"/>
      <c r="I360" s="90"/>
      <c r="J360" s="90"/>
      <c r="K360" s="90"/>
      <c r="L360" s="90"/>
      <c r="M360" s="90"/>
      <c r="N360" s="90"/>
      <c r="O360" s="90"/>
      <c r="P360" s="90"/>
      <c r="Q360" s="90"/>
      <c r="R360" s="90"/>
      <c r="S360" s="90"/>
      <c r="T360" s="90"/>
      <c r="U360" s="90"/>
      <c r="V360" s="90"/>
      <c r="W360" s="90"/>
      <c r="X360" s="90"/>
      <c r="Y360" s="90"/>
      <c r="Z360" s="114"/>
    </row>
    <row r="361" spans="1:26" ht="15.75" customHeight="1">
      <c r="A361" s="90"/>
      <c r="B361" s="90"/>
      <c r="C361" s="91"/>
      <c r="D361" s="91"/>
      <c r="E361" s="91"/>
      <c r="F361" s="90"/>
      <c r="G361" s="90"/>
      <c r="H361" s="90"/>
      <c r="I361" s="90"/>
      <c r="J361" s="90"/>
      <c r="K361" s="90"/>
      <c r="L361" s="90"/>
      <c r="M361" s="90"/>
      <c r="N361" s="90"/>
      <c r="O361" s="90"/>
      <c r="P361" s="90"/>
      <c r="Q361" s="90"/>
      <c r="R361" s="90"/>
      <c r="S361" s="90"/>
      <c r="T361" s="90"/>
      <c r="U361" s="90"/>
      <c r="V361" s="90"/>
      <c r="W361" s="90"/>
      <c r="X361" s="90"/>
      <c r="Y361" s="90"/>
      <c r="Z361" s="114"/>
    </row>
    <row r="362" spans="1:26" ht="15.75" customHeight="1">
      <c r="A362" s="90"/>
      <c r="B362" s="90"/>
      <c r="C362" s="91"/>
      <c r="D362" s="91"/>
      <c r="E362" s="91"/>
      <c r="F362" s="90"/>
      <c r="G362" s="90"/>
      <c r="H362" s="90"/>
      <c r="I362" s="90"/>
      <c r="J362" s="90"/>
      <c r="K362" s="90"/>
      <c r="L362" s="90"/>
      <c r="M362" s="90"/>
      <c r="N362" s="90"/>
      <c r="O362" s="90"/>
      <c r="P362" s="90"/>
      <c r="Q362" s="90"/>
      <c r="R362" s="90"/>
      <c r="S362" s="90"/>
      <c r="T362" s="90"/>
      <c r="U362" s="90"/>
      <c r="V362" s="90"/>
      <c r="W362" s="90"/>
      <c r="X362" s="90"/>
      <c r="Y362" s="90"/>
      <c r="Z362" s="114"/>
    </row>
    <row r="363" spans="1:26" ht="15.75" customHeight="1">
      <c r="A363" s="90"/>
      <c r="B363" s="90"/>
      <c r="C363" s="91"/>
      <c r="D363" s="91"/>
      <c r="E363" s="91"/>
      <c r="F363" s="90"/>
      <c r="G363" s="90"/>
      <c r="H363" s="90"/>
      <c r="I363" s="90"/>
      <c r="J363" s="90"/>
      <c r="K363" s="90"/>
      <c r="L363" s="90"/>
      <c r="M363" s="90"/>
      <c r="N363" s="90"/>
      <c r="O363" s="90"/>
      <c r="P363" s="90"/>
      <c r="Q363" s="90"/>
      <c r="R363" s="90"/>
      <c r="S363" s="90"/>
      <c r="T363" s="90"/>
      <c r="U363" s="90"/>
      <c r="V363" s="90"/>
      <c r="W363" s="90"/>
      <c r="X363" s="90"/>
      <c r="Y363" s="90"/>
      <c r="Z363" s="114"/>
    </row>
    <row r="364" spans="1:26" ht="15.75" customHeight="1">
      <c r="A364" s="90"/>
      <c r="B364" s="90"/>
      <c r="C364" s="91"/>
      <c r="D364" s="91"/>
      <c r="E364" s="91"/>
      <c r="F364" s="90"/>
      <c r="G364" s="90"/>
      <c r="H364" s="90"/>
      <c r="I364" s="90"/>
      <c r="J364" s="90"/>
      <c r="K364" s="90"/>
      <c r="L364" s="90"/>
      <c r="M364" s="90"/>
      <c r="N364" s="90"/>
      <c r="O364" s="90"/>
      <c r="P364" s="90"/>
      <c r="Q364" s="90"/>
      <c r="R364" s="90"/>
      <c r="S364" s="90"/>
      <c r="T364" s="90"/>
      <c r="U364" s="90"/>
      <c r="V364" s="90"/>
      <c r="W364" s="90"/>
      <c r="X364" s="90"/>
      <c r="Y364" s="90"/>
      <c r="Z364" s="114"/>
    </row>
    <row r="365" spans="1:26" ht="15.75" customHeight="1">
      <c r="A365" s="90"/>
      <c r="B365" s="90"/>
      <c r="C365" s="91"/>
      <c r="D365" s="91"/>
      <c r="E365" s="91"/>
      <c r="F365" s="90"/>
      <c r="G365" s="90"/>
      <c r="H365" s="90"/>
      <c r="I365" s="90"/>
      <c r="J365" s="90"/>
      <c r="K365" s="90"/>
      <c r="L365" s="90"/>
      <c r="M365" s="90"/>
      <c r="N365" s="90"/>
      <c r="O365" s="90"/>
      <c r="P365" s="90"/>
      <c r="Q365" s="90"/>
      <c r="R365" s="90"/>
      <c r="S365" s="90"/>
      <c r="T365" s="90"/>
      <c r="U365" s="90"/>
      <c r="V365" s="90"/>
      <c r="W365" s="90"/>
      <c r="X365" s="90"/>
      <c r="Y365" s="90"/>
      <c r="Z365" s="114"/>
    </row>
    <row r="366" spans="1:26" ht="15.75" customHeight="1">
      <c r="A366" s="90"/>
      <c r="B366" s="90"/>
      <c r="C366" s="91"/>
      <c r="D366" s="91"/>
      <c r="E366" s="91"/>
      <c r="F366" s="90"/>
      <c r="G366" s="90"/>
      <c r="H366" s="90"/>
      <c r="I366" s="90"/>
      <c r="J366" s="90"/>
      <c r="K366" s="90"/>
      <c r="L366" s="90"/>
      <c r="M366" s="90"/>
      <c r="N366" s="90"/>
      <c r="O366" s="90"/>
      <c r="P366" s="90"/>
      <c r="Q366" s="90"/>
      <c r="R366" s="90"/>
      <c r="S366" s="90"/>
      <c r="T366" s="90"/>
      <c r="U366" s="90"/>
      <c r="V366" s="90"/>
      <c r="W366" s="90"/>
      <c r="X366" s="90"/>
      <c r="Y366" s="90"/>
      <c r="Z366" s="114"/>
    </row>
    <row r="367" spans="1:26" ht="15.75" customHeight="1">
      <c r="A367" s="90"/>
      <c r="B367" s="90"/>
      <c r="C367" s="91"/>
      <c r="D367" s="91"/>
      <c r="E367" s="91"/>
      <c r="F367" s="90"/>
      <c r="G367" s="90"/>
      <c r="H367" s="90"/>
      <c r="I367" s="90"/>
      <c r="J367" s="90"/>
      <c r="K367" s="90"/>
      <c r="L367" s="90"/>
      <c r="M367" s="90"/>
      <c r="N367" s="90"/>
      <c r="O367" s="90"/>
      <c r="P367" s="90"/>
      <c r="Q367" s="90"/>
      <c r="R367" s="90"/>
      <c r="S367" s="90"/>
      <c r="T367" s="90"/>
      <c r="U367" s="90"/>
      <c r="V367" s="90"/>
      <c r="W367" s="90"/>
      <c r="X367" s="90"/>
      <c r="Y367" s="90"/>
      <c r="Z367" s="114"/>
    </row>
    <row r="368" spans="1:26" ht="15.75" customHeight="1">
      <c r="A368" s="90"/>
      <c r="B368" s="90"/>
      <c r="C368" s="91"/>
      <c r="D368" s="91"/>
      <c r="E368" s="91"/>
      <c r="F368" s="90"/>
      <c r="G368" s="90"/>
      <c r="H368" s="90"/>
      <c r="I368" s="90"/>
      <c r="J368" s="90"/>
      <c r="K368" s="90"/>
      <c r="L368" s="90"/>
      <c r="M368" s="90"/>
      <c r="N368" s="90"/>
      <c r="O368" s="90"/>
      <c r="P368" s="90"/>
      <c r="Q368" s="90"/>
      <c r="R368" s="90"/>
      <c r="S368" s="90"/>
      <c r="T368" s="90"/>
      <c r="U368" s="90"/>
      <c r="V368" s="90"/>
      <c r="W368" s="90"/>
      <c r="X368" s="90"/>
      <c r="Y368" s="90"/>
      <c r="Z368" s="114"/>
    </row>
    <row r="369" spans="1:26" ht="15.7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spans="1:26" ht="15.7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spans="1:26" ht="15.7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spans="1:26" ht="15.7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spans="1:26" ht="15.7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spans="1:26" ht="15.7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spans="1:26" ht="15.7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spans="1:26" ht="15.7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spans="1:26" ht="15.7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spans="1:26" ht="15.7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spans="1:26" ht="15.7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spans="1:26" ht="15.7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spans="1:26" ht="15.7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spans="1:26" ht="15.7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spans="1:26" ht="15.7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spans="1:26" ht="15.7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spans="1:26" ht="15.7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spans="1:26" ht="15.7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spans="1:26" ht="15.7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spans="1:26" ht="15.7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spans="1:26" ht="15.7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spans="1:26" ht="15.7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spans="1:26" ht="15.7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spans="1:26" ht="15.7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spans="1:26" ht="15.7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spans="1:26" ht="15.7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spans="1:26" ht="15.7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spans="1:26" ht="15.7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spans="1:26" ht="15.7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spans="1:26" ht="15.7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spans="1:26" ht="15.7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spans="1:26" ht="15.7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spans="1:26" ht="15.7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spans="1:26" ht="15.7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spans="1:26" ht="15.7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spans="1:26" ht="15.7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spans="1:26" ht="15.7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spans="1:26" ht="15.7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spans="1:26" ht="15.7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spans="1:26" ht="15.7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spans="1:26" ht="15.7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spans="1:26" ht="15.7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spans="1:26" ht="15.7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spans="1:26" ht="15.7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spans="1:26" ht="15.7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spans="1:26" ht="15.7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spans="1:26" ht="15.7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spans="1:26" ht="15.7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spans="1:26" ht="15.7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spans="1:26" ht="15.7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spans="1:26" ht="15.7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spans="1:26" ht="15.7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spans="1:26" ht="15.7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spans="1:26" ht="15.7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spans="1:26" ht="15.7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spans="1:26" ht="15.7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spans="1:26" ht="15.7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spans="1:26" ht="15.7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spans="1:26" ht="15.7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spans="1:26" ht="15.7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spans="1:26" ht="15.7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spans="1:26" ht="15.7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spans="1:26" ht="15.7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spans="1:26" ht="15.7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spans="1:26" ht="15.7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spans="1:26" ht="15.7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spans="1:26" ht="15.7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spans="1:26" ht="15.7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spans="1:26" ht="15.7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spans="1:26" ht="15.7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spans="1:26" ht="15.7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spans="1:26" ht="15.7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spans="1:26" ht="15.7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spans="1:26" ht="15.7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spans="1:26" ht="15.7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spans="1:26" ht="15.7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spans="1:26" ht="15.7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spans="1:26" ht="15.7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spans="1:26" ht="15.7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spans="1:26" ht="15.7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spans="1:26" ht="15.7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spans="1:26" ht="15.7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spans="1:26" ht="15.7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spans="1:26" ht="15.7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spans="1:26" ht="15.7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spans="1:26" ht="15.7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spans="1:26" ht="15.7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spans="1:26" ht="15.7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spans="1:26" ht="15.7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spans="1:26" ht="15.7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spans="1:26" ht="15.7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spans="1:26" ht="15.7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spans="1:26" ht="15.7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spans="1:26" ht="15.7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spans="1:26" ht="15.7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spans="1:26" ht="15.7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spans="1:26" ht="15.7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spans="1:26" ht="15.7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spans="1:26" ht="15.7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spans="1:26" ht="15.7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spans="1:26" ht="15.7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spans="1:26" ht="15.7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spans="1:26" ht="15.7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spans="1:26" ht="15.7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spans="1:26" ht="15.7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spans="1:26" ht="15.7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spans="1:26" ht="15.7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spans="1:26" ht="15.7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spans="1:26" ht="15.7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spans="1:26" ht="15.7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spans="1:26" ht="15.7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spans="1:26" ht="15.7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spans="1:26" ht="15.7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spans="1:26" ht="15.7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spans="1:26" ht="15.7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spans="1:26" ht="15.7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spans="1:26" ht="15.7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spans="1:26" ht="15.7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spans="1:26" ht="15.7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spans="1:26" ht="15.7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spans="1:26" ht="15.7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spans="1:26" ht="15.7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spans="1:26" ht="15.7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spans="1:26" ht="15.7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spans="1:26" ht="15.7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spans="1:26" ht="15.7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spans="1:26" ht="15.7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spans="1:26" ht="15.7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spans="1:26" ht="15.7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spans="1:26" ht="15.7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spans="1:26" ht="15.7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spans="1:26" ht="15.7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spans="1:26" ht="15.7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spans="1:26" ht="15.7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spans="1:26" ht="15.7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spans="1:26" ht="15.7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spans="1:26" ht="15.7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spans="1:26" ht="15.7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spans="1:26" ht="15.7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spans="1:26" ht="15.7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spans="1:26" ht="15.7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spans="1:26" ht="15.7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spans="1:26" ht="15.7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spans="1:26" ht="15.7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spans="1:26" ht="15.7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spans="1:26" ht="15.7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spans="1:26" ht="15.7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spans="1:26" ht="15.7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spans="1:26" ht="15.7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spans="1:26" ht="15.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spans="1:26" ht="15.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spans="1:26" ht="15.7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spans="1:26" ht="15.7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spans="1:26" ht="15.7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spans="1:26" ht="15.7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spans="1:26" ht="15.7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spans="1:26" ht="15.7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spans="1:26" ht="15.7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spans="1:26" ht="15.7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spans="1:26" ht="15.7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spans="1:26" ht="15.7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spans="1:26" ht="15.7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spans="1:26" ht="15.7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spans="1:26" ht="15.7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spans="1:26" ht="15.7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spans="1:26" ht="15.7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spans="1:26" ht="15.7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spans="1:26" ht="15.7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spans="1:26" ht="15.7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spans="1:26" ht="15.7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spans="1:26" ht="15.7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spans="1:26" ht="15.7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spans="1:26" ht="15.7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spans="1:26" ht="15.7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spans="1:26" ht="15.7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spans="1:26" ht="15.7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spans="1:26" ht="15.7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spans="1:26" ht="15.7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spans="1:26" ht="15.7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spans="1:26" ht="15.7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spans="1:26" ht="15.7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spans="1:26" ht="15.7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spans="1:26" ht="15.7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spans="1:26" ht="15.7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spans="1:26" ht="15.7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spans="1:26" ht="15.7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spans="1:26" ht="15.7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spans="1:26" ht="15.7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spans="1:26" ht="15.7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spans="1:26" ht="15.7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spans="1:26" ht="15.7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spans="1:26" ht="15.7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spans="1:26" ht="15.7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spans="1:26" ht="15.7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spans="1:26" ht="15.7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spans="1:26" ht="15.7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spans="1:26" ht="15.7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spans="1:26" ht="15.7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spans="1:26" ht="15.7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spans="1:26" ht="15.7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spans="1:26" ht="15.7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spans="1:26" ht="15.7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spans="1:26" ht="15.7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spans="1:26" ht="15.7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spans="1:26" ht="15.7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spans="1:26" ht="15.7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spans="1:26" ht="15.7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spans="1:26" ht="15.7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spans="1:26" ht="15.7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spans="1:26" ht="15.7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spans="1:26" ht="15.7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spans="1:26" ht="15.7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spans="1:26" ht="15.7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spans="1:26" ht="15.7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spans="1:26" ht="15.7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spans="1:26" ht="15.7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spans="1:26" ht="15.7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spans="1:26" ht="15.7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spans="1:26" ht="15.7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spans="1:26" ht="15.7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spans="1:26" ht="15.7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spans="1:26" ht="15.7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spans="1:26" ht="15.7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spans="1:26" ht="15.7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spans="1:26" ht="15.7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spans="1:26" ht="15.7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spans="1:26" ht="15.7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spans="1:26" ht="15.7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spans="1:26" ht="15.7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spans="1:26" ht="15.7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spans="1:26" ht="15.7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spans="1:26" ht="15.7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spans="1:26" ht="15.7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spans="1:26" ht="15.7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spans="1:26" ht="15.7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spans="1:26" ht="15.7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spans="1:26" ht="15.7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spans="1:26" ht="15.7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spans="1:26" ht="15.7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spans="1:26" ht="15.7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spans="1:26" ht="15.7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spans="1:26" ht="15.7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spans="1:26" ht="15.7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spans="1:26" ht="15.7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spans="1:26" ht="15.7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spans="1:26" ht="15.7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spans="1:26" ht="15.7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spans="1:26" ht="15.7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spans="1:26" ht="15.7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spans="1:26" ht="15.7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spans="1:26" ht="15.7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spans="1:26" ht="15.7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spans="1:26" ht="15.7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spans="1:26" ht="15.7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spans="1:26" ht="15.7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spans="1:26" ht="15.7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spans="1:26" ht="15.7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spans="1:26" ht="15.7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spans="1:26" ht="15.7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spans="1:26" ht="15.7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spans="1:26" ht="15.7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spans="1:26" ht="15.7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spans="1:26" ht="15.7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spans="1:26" ht="15.7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spans="1:26" ht="15.7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spans="1:26" ht="15.7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spans="1:26" ht="15.7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spans="1:26" ht="15.7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spans="1:26" ht="15.7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spans="1:26" ht="15.7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spans="1:26" ht="15.7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spans="1:26" ht="15.7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spans="1:26" ht="15.7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spans="1:26" ht="15.7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spans="1:26" ht="15.7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spans="1:26" ht="15.7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spans="1:26" ht="15.7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spans="1:26" ht="15.7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spans="1:26" ht="15.7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spans="1:26" ht="15.7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spans="1:26" ht="15.7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spans="1:26" ht="15.7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spans="1:26" ht="15.7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spans="1:26" ht="15.7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spans="1:26" ht="15.7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spans="1:26" ht="15.7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spans="1:26" ht="15.7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spans="1:26" ht="15.7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spans="1:26" ht="15.7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spans="1:26" ht="15.7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spans="1:26" ht="15.7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spans="1:26" ht="15.7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spans="1:26" ht="15.7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spans="1:26" ht="15.7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spans="1:26" ht="15.7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spans="1:26" ht="15.7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spans="1:26" ht="15.7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spans="1:26" ht="15.7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spans="1:26" ht="15.7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spans="1:26" ht="15.7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spans="1:26" ht="15.7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spans="1:26" ht="15.7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spans="1:26" ht="15.7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spans="1:26" ht="15.7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spans="1:26" ht="15.7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spans="1:26" ht="15.7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spans="1:26" ht="15.7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spans="1:26" ht="15.7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spans="1:26" ht="15.7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spans="1:26" ht="15.7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spans="1:26" ht="15.7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spans="1:26" ht="15.7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spans="1:26" ht="15.7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spans="1:26" ht="15.7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spans="1:26" ht="15.7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spans="1:26" ht="15.7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spans="1:26" ht="15.7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spans="1:26" ht="15.7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spans="1:26" ht="15.7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spans="1:26" ht="15.7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spans="1:26" ht="15.7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spans="1:26" ht="15.7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spans="1:26" ht="15.7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spans="1:26" ht="15.7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spans="1:26" ht="15.7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spans="1:26" ht="15.7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spans="1:26" ht="15.7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spans="1:26" ht="15.7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spans="1:26" ht="15.7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spans="1:26" ht="15.7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spans="1:26" ht="15.7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spans="1:26" ht="15.7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spans="1:26" ht="15.7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spans="1:26" ht="15.7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spans="1:26" ht="15.7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spans="1:26" ht="15.7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spans="1:26" ht="15.7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spans="1:26" ht="15.7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spans="1:26" ht="15.7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spans="1:26" ht="15.7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spans="1:26" ht="15.7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spans="1:26" ht="15.7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spans="1:26" ht="15.7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spans="1:26" ht="15.7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spans="1:26" ht="15.7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spans="1:26" ht="15.7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spans="1:26" ht="15.7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spans="1:26" ht="15.7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spans="1:26" ht="15.7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spans="1:26" ht="15.7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spans="1:26" ht="15.7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spans="1:26" ht="15.7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spans="1:26" ht="15.7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spans="1:26" ht="15.7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spans="1:26" ht="15.7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spans="1:26" ht="15.7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spans="1:26" ht="15.7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spans="1:26" ht="15.7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spans="1:26" ht="15.7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spans="1:26" ht="15.7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spans="1:26" ht="15.7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spans="1:26" ht="15.7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spans="1:26" ht="15.7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spans="1:26" ht="15.7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spans="1:26" ht="15.7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spans="1:26" ht="15.7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spans="1:26" ht="15.7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spans="1:26" ht="15.7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spans="1:26" ht="15.7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spans="1:26" ht="15.7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spans="1:26" ht="15.7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spans="1:26" ht="15.7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spans="1:26" ht="15.7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spans="1:26" ht="15.7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spans="1:26" ht="15.7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spans="1:26" ht="15.7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spans="1:26" ht="15.7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spans="1:26" ht="15.7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spans="1:26" ht="15.7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spans="1:26" ht="15.7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spans="1:26" ht="15.7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spans="1:26" ht="15.7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spans="1:26" ht="15.7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spans="1:26" ht="15.7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spans="1:26" ht="15.7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spans="1:26" ht="15.7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spans="1:26" ht="15.7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spans="1:26" ht="15.7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spans="1:26" ht="15.7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spans="1:26" ht="15.7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spans="1:26" ht="15.7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spans="1:26" ht="15.7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spans="1:26" ht="15.7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spans="1:26" ht="15.7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spans="1:26" ht="15.7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spans="1:26" ht="15.7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spans="1:26" ht="15.7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spans="1:26" ht="15.7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spans="1:26" ht="15.7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spans="1:26" ht="15.7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spans="1:26" ht="15.7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spans="1:26" ht="15.7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spans="1:26" ht="15.7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spans="1:26" ht="15.7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spans="1:26" ht="15.7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spans="1:26" ht="15.7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spans="1:26" ht="15.7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spans="1:26" ht="15.7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spans="1:26" ht="15.7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spans="1:26" ht="15.7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spans="1:26" ht="15.7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spans="1:26" ht="15.7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spans="1:26" ht="15.7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spans="1:26" ht="15.7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spans="1:26" ht="15.7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spans="1:26" ht="15.7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spans="1:26" ht="15.7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spans="1:26" ht="15.7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spans="1:26" ht="15.7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spans="1:26" ht="15.7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spans="1:26" ht="15.7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spans="1:26" ht="15.7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spans="1:26" ht="15.7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spans="1:26" ht="15.7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spans="1:26" ht="15.7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spans="1:26" ht="15.7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spans="1:26" ht="15.7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spans="1:26" ht="15.7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spans="1:26" ht="15.7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spans="1:26" ht="15.7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spans="1:26" ht="15.7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spans="1:26" ht="15.7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spans="1:26" ht="15.7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spans="1:26" ht="15.7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spans="1:26" ht="15.7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spans="1:26" ht="15.7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spans="1:26" ht="15.7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spans="1:26" ht="15.7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spans="1:26" ht="15.7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spans="1:26" ht="15.7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spans="1:26" ht="15.7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spans="1:26" ht="15.7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spans="1:26" ht="15.7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spans="1:26" ht="15.7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spans="1:26" ht="15.7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spans="1:26" ht="15.7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spans="1:26" ht="15.7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spans="1:26" ht="15.7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spans="1:26" ht="15.7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spans="1:26" ht="15.7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spans="1:26" ht="15.7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spans="1:26" ht="15.7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spans="1:26" ht="15.7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spans="1:26" ht="15.7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spans="1:26" ht="15.7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spans="1:26" ht="15.7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spans="1:26" ht="15.7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spans="1:26" ht="15.7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spans="1:26" ht="15.7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spans="1:26" ht="15.7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spans="1:26" ht="15.7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spans="1:26" ht="15.7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spans="1:26" ht="15.7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spans="1:26" ht="15.7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spans="1:26" ht="15.7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spans="1:26" ht="15.7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spans="1:26" ht="15.7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spans="1:26" ht="15.7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spans="1:26" ht="15.7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spans="1:26" ht="15.7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spans="1:26" ht="15.7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spans="1:26" ht="15.7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spans="1:26" ht="15.7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spans="1:26" ht="15.7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spans="1:26" ht="15.7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spans="1:26" ht="15.7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spans="1:26" ht="15.7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spans="1:26" ht="15.7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spans="1:26" ht="15.7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spans="1:26" ht="15.7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spans="1:26" ht="15.7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spans="1:26" ht="15.7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spans="1:26" ht="15.7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spans="1:26" ht="15.7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spans="1:26" ht="15.7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spans="1:26" ht="15.7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spans="1:26" ht="15.7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spans="1:26" ht="15.7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spans="1:26" ht="15.7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spans="1:26" ht="15.7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spans="1:26" ht="15.7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spans="1:26" ht="15.7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spans="1:26" ht="15.7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spans="1:26" ht="15.7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spans="1:26" ht="15.7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spans="1:26" ht="15.7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spans="1:26" ht="15.7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spans="1:26" ht="15.7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spans="1:26" ht="15.7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spans="1:26" ht="15.7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spans="1:26" ht="15.7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spans="1:26" ht="15.7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spans="1:26" ht="15.7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spans="1:26" ht="15.7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spans="1:26" ht="15.7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spans="1:26" ht="15.7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spans="1:26" ht="15.7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spans="1:26" ht="15.7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spans="1:26" ht="15.7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spans="1:26" ht="15.7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spans="1:26" ht="15.7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spans="1:26" ht="15.7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spans="1:26" ht="15.7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spans="1:26" ht="15.7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spans="1:26" ht="15.7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spans="1:26" ht="15.7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spans="1:26" ht="15.7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spans="1:26" ht="15.7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spans="1:26" ht="15.7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spans="1:26" ht="15.7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spans="1:26" ht="15.7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spans="1:26" ht="15.7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spans="1:26" ht="15.7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spans="1:26" ht="15.7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spans="1:26" ht="15.7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spans="1:26" ht="15.7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spans="1:26" ht="15.7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spans="1:26" ht="15.7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spans="1:26" ht="15.7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spans="1:26" ht="15.7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spans="1:26" ht="15.7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spans="1:26" ht="15.7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spans="1:26" ht="15.7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spans="1:26" ht="15.7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spans="1:26" ht="15.7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spans="1:26" ht="15.7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spans="1:26" ht="15.7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spans="1:26" ht="15.7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spans="1:26" ht="15.7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spans="1:26" ht="15.7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spans="1:26" ht="15.7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spans="1:26" ht="15.7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5.7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5.7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5.7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5.7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5.7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5.7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5.7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5.7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5.7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5.7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5.7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5.7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5.7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5.7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5.7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5.7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5.7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5.7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5.7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5.7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5.7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5.7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5.7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5.7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5.7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5.7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5.7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5.7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5.7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5.7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5.7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5.7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5.7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5.7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5.7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5.7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5.7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5.7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5.7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5.7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5.7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5.7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5.7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5.7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5.7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5.7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5.7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5.7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5.7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5.7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5.7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5.7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5.7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5.7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5.7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5.7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5.7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5.7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5.7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5.7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5.7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sheetData>
  <mergeCells count="2">
    <mergeCell ref="B2:E2"/>
    <mergeCell ref="B3:E3"/>
  </mergeCells>
  <pageMargins left="0.7" right="0.7" top="0.75" bottom="0.75" header="0" footer="0"/>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3B4DC-AE79-476A-A89B-4C737D59AA12}">
  <dimension ref="A1:I1754"/>
  <sheetViews>
    <sheetView topLeftCell="A153" zoomScaleNormal="100" workbookViewId="0">
      <selection activeCell="D290" sqref="D290"/>
    </sheetView>
  </sheetViews>
  <sheetFormatPr defaultColWidth="12.625" defaultRowHeight="16.5" outlineLevelRow="1"/>
  <cols>
    <col min="1" max="1" width="6.125" style="229" customWidth="1"/>
    <col min="2" max="2" width="33.875" style="229" customWidth="1"/>
    <col min="3" max="3" width="18.125" style="229" customWidth="1"/>
    <col min="4" max="4" width="48.75" style="251" customWidth="1"/>
    <col min="5" max="5" width="12.75" style="229" customWidth="1"/>
    <col min="6" max="6" width="9" style="229" customWidth="1"/>
    <col min="7" max="7" width="8.5" style="229" customWidth="1"/>
    <col min="8" max="8" width="7.625" style="229" customWidth="1"/>
    <col min="9" max="9" width="18.5" style="229" customWidth="1"/>
    <col min="10" max="16384" width="12.625" style="229"/>
  </cols>
  <sheetData>
    <row r="1" spans="1:9">
      <c r="A1" s="228"/>
      <c r="B1" s="228"/>
      <c r="C1" s="228"/>
      <c r="D1" s="228"/>
      <c r="E1" s="228"/>
      <c r="F1" s="228"/>
      <c r="G1" s="228"/>
      <c r="H1" s="228"/>
      <c r="I1" s="228"/>
    </row>
    <row r="2" spans="1:9">
      <c r="A2" s="572" t="s">
        <v>1330</v>
      </c>
      <c r="B2" s="573"/>
      <c r="C2" s="573"/>
      <c r="D2" s="573"/>
      <c r="E2" s="573"/>
      <c r="F2" s="573"/>
      <c r="G2" s="573"/>
      <c r="H2" s="228"/>
      <c r="I2" s="230">
        <f>PM_LGSP.VIII!I10</f>
        <v>7003000000</v>
      </c>
    </row>
    <row r="3" spans="1:9">
      <c r="A3" s="503" t="s">
        <v>1331</v>
      </c>
      <c r="B3" s="573"/>
      <c r="C3" s="573"/>
      <c r="D3" s="573"/>
      <c r="E3" s="573"/>
      <c r="F3" s="573"/>
      <c r="G3" s="573"/>
      <c r="H3" s="228"/>
      <c r="I3" s="228"/>
    </row>
    <row r="4" spans="1:9">
      <c r="A4" s="228"/>
      <c r="B4" s="228"/>
      <c r="C4" s="228"/>
      <c r="D4" s="228"/>
      <c r="E4" s="228"/>
      <c r="F4" s="228"/>
      <c r="G4" s="228"/>
      <c r="H4" s="228"/>
      <c r="I4" s="228"/>
    </row>
    <row r="5" spans="1:9" ht="66">
      <c r="A5" s="231" t="s">
        <v>66</v>
      </c>
      <c r="B5" s="231" t="s">
        <v>201</v>
      </c>
      <c r="C5" s="231" t="s">
        <v>837</v>
      </c>
      <c r="D5" s="231" t="s">
        <v>1243</v>
      </c>
      <c r="E5" s="231" t="s">
        <v>1245</v>
      </c>
      <c r="F5" s="231" t="s">
        <v>1244</v>
      </c>
      <c r="G5" s="231" t="s">
        <v>202</v>
      </c>
      <c r="H5" s="228"/>
      <c r="I5" s="228"/>
    </row>
    <row r="6" spans="1:9">
      <c r="A6" s="231" t="s">
        <v>15</v>
      </c>
      <c r="B6" s="232" t="s">
        <v>1479</v>
      </c>
      <c r="C6" s="233"/>
      <c r="D6" s="233"/>
      <c r="E6" s="233"/>
      <c r="F6" s="233"/>
      <c r="G6" s="233"/>
      <c r="H6" s="228"/>
      <c r="I6" s="228"/>
    </row>
    <row r="7" spans="1:9">
      <c r="A7" s="233"/>
      <c r="B7" s="232" t="s">
        <v>203</v>
      </c>
      <c r="C7" s="233"/>
      <c r="D7" s="233"/>
      <c r="E7" s="233"/>
      <c r="F7" s="233"/>
      <c r="G7" s="233"/>
      <c r="H7" s="228"/>
      <c r="I7" s="228"/>
    </row>
    <row r="8" spans="1:9" collapsed="1">
      <c r="A8" s="234">
        <f>IF(C8="","",SUBTOTAL(3,$C$8:C8))</f>
        <v>1</v>
      </c>
      <c r="B8" s="235" t="s">
        <v>203</v>
      </c>
      <c r="C8" s="235" t="s">
        <v>203</v>
      </c>
      <c r="D8" s="233"/>
      <c r="E8" s="234" t="str">
        <f>IF(G8&lt;4,"Đơn giản",IF(G8&lt;=7,"Trung bình","Phức tạp"))</f>
        <v>Phức tạp</v>
      </c>
      <c r="F8" s="234" t="s">
        <v>205</v>
      </c>
      <c r="G8" s="234">
        <f>COUNTA(D9:D17)</f>
        <v>9</v>
      </c>
      <c r="H8" s="228"/>
      <c r="I8" s="228"/>
    </row>
    <row r="9" spans="1:9" outlineLevel="1">
      <c r="A9" s="234" t="str">
        <f>IF(C9="","",SUBTOTAL(3,$C$8:C9))</f>
        <v/>
      </c>
      <c r="B9" s="233"/>
      <c r="C9" s="233"/>
      <c r="D9" s="236" t="s">
        <v>1352</v>
      </c>
      <c r="E9" s="233"/>
      <c r="F9" s="233"/>
      <c r="G9" s="233"/>
      <c r="H9" s="228"/>
      <c r="I9" s="228"/>
    </row>
    <row r="10" spans="1:9" outlineLevel="1">
      <c r="A10" s="234" t="str">
        <f>IF(C10="","",SUBTOTAL(3,$C$8:C10))</f>
        <v/>
      </c>
      <c r="B10" s="233"/>
      <c r="C10" s="233"/>
      <c r="D10" s="236" t="s">
        <v>1353</v>
      </c>
      <c r="E10" s="233"/>
      <c r="F10" s="233"/>
      <c r="G10" s="233"/>
      <c r="H10" s="228"/>
      <c r="I10" s="228"/>
    </row>
    <row r="11" spans="1:9" outlineLevel="1">
      <c r="A11" s="234" t="str">
        <f>IF(C11="","",SUBTOTAL(3,$C$8:C11))</f>
        <v/>
      </c>
      <c r="B11" s="233"/>
      <c r="C11" s="233"/>
      <c r="D11" s="236" t="s">
        <v>1354</v>
      </c>
      <c r="E11" s="233"/>
      <c r="F11" s="233"/>
      <c r="G11" s="233"/>
      <c r="H11" s="228"/>
      <c r="I11" s="228"/>
    </row>
    <row r="12" spans="1:9" outlineLevel="1">
      <c r="A12" s="234" t="str">
        <f>IF(C12="","",SUBTOTAL(3,$C$8:C12))</f>
        <v/>
      </c>
      <c r="B12" s="233"/>
      <c r="C12" s="233"/>
      <c r="D12" s="236" t="s">
        <v>1355</v>
      </c>
      <c r="E12" s="233"/>
      <c r="F12" s="233"/>
      <c r="G12" s="233"/>
      <c r="H12" s="228"/>
      <c r="I12" s="228"/>
    </row>
    <row r="13" spans="1:9" ht="33" outlineLevel="1">
      <c r="A13" s="234" t="str">
        <f>IF(C13="","",SUBTOTAL(3,$C$8:C13))</f>
        <v/>
      </c>
      <c r="B13" s="233"/>
      <c r="C13" s="233"/>
      <c r="D13" s="236" t="s">
        <v>1356</v>
      </c>
      <c r="E13" s="233"/>
      <c r="F13" s="233"/>
      <c r="G13" s="233"/>
      <c r="H13" s="228"/>
      <c r="I13" s="228"/>
    </row>
    <row r="14" spans="1:9" outlineLevel="1">
      <c r="A14" s="234" t="str">
        <f>IF(C14="","",SUBTOTAL(3,$C$8:C14))</f>
        <v/>
      </c>
      <c r="B14" s="233"/>
      <c r="C14" s="233"/>
      <c r="D14" s="236" t="s">
        <v>1357</v>
      </c>
      <c r="E14" s="233"/>
      <c r="F14" s="233"/>
      <c r="G14" s="233"/>
      <c r="H14" s="228"/>
      <c r="I14" s="228"/>
    </row>
    <row r="15" spans="1:9" outlineLevel="1">
      <c r="A15" s="234" t="str">
        <f>IF(C15="","",SUBTOTAL(3,$C$8:C15))</f>
        <v/>
      </c>
      <c r="B15" s="233"/>
      <c r="C15" s="233"/>
      <c r="D15" s="236" t="s">
        <v>1358</v>
      </c>
      <c r="E15" s="233"/>
      <c r="F15" s="233"/>
      <c r="G15" s="233"/>
      <c r="H15" s="228"/>
      <c r="I15" s="228"/>
    </row>
    <row r="16" spans="1:9" outlineLevel="1">
      <c r="A16" s="234" t="str">
        <f>IF(C16="","",SUBTOTAL(3,$C$8:C16))</f>
        <v/>
      </c>
      <c r="B16" s="233"/>
      <c r="C16" s="233"/>
      <c r="D16" s="236" t="s">
        <v>206</v>
      </c>
      <c r="E16" s="233"/>
      <c r="F16" s="233"/>
      <c r="G16" s="233"/>
      <c r="H16" s="228"/>
      <c r="I16" s="228"/>
    </row>
    <row r="17" spans="1:9" ht="33" outlineLevel="1">
      <c r="A17" s="234" t="str">
        <f>IF(C17="","",SUBTOTAL(3,$C$8:C17))</f>
        <v/>
      </c>
      <c r="B17" s="233"/>
      <c r="C17" s="233"/>
      <c r="D17" s="236" t="s">
        <v>1359</v>
      </c>
      <c r="E17" s="233"/>
      <c r="F17" s="233"/>
      <c r="G17" s="233"/>
      <c r="H17" s="228"/>
      <c r="I17" s="228"/>
    </row>
    <row r="18" spans="1:9" ht="33">
      <c r="A18" s="234">
        <f>IF(C18="","",SUBTOTAL(3,$C$8:C18))</f>
        <v>2</v>
      </c>
      <c r="B18" s="235" t="s">
        <v>1360</v>
      </c>
      <c r="C18" s="235" t="s">
        <v>203</v>
      </c>
      <c r="D18" s="233"/>
      <c r="E18" s="234" t="str">
        <f>IF(G18&lt;4,"Đơn giản",IF(G18&lt;=7,"Trung bình","Phức tạp"))</f>
        <v>Phức tạp</v>
      </c>
      <c r="F18" s="234" t="s">
        <v>205</v>
      </c>
      <c r="G18" s="234">
        <f>COUNTA(D19:D27)</f>
        <v>9</v>
      </c>
      <c r="H18" s="228"/>
      <c r="I18" s="228"/>
    </row>
    <row r="19" spans="1:9" hidden="1" outlineLevel="1">
      <c r="A19" s="234" t="str">
        <f>IF(C19="","",SUBTOTAL(3,$C$8:C19))</f>
        <v/>
      </c>
      <c r="B19" s="233"/>
      <c r="C19" s="233"/>
      <c r="D19" s="236" t="s">
        <v>207</v>
      </c>
      <c r="E19" s="233"/>
      <c r="F19" s="233"/>
      <c r="G19" s="233"/>
      <c r="H19" s="228"/>
      <c r="I19" s="228"/>
    </row>
    <row r="20" spans="1:9" hidden="1" outlineLevel="1">
      <c r="A20" s="234" t="str">
        <f>IF(C20="","",SUBTOTAL(3,$C$8:C20))</f>
        <v/>
      </c>
      <c r="B20" s="233"/>
      <c r="C20" s="233"/>
      <c r="D20" s="236" t="s">
        <v>208</v>
      </c>
      <c r="E20" s="233"/>
      <c r="F20" s="233"/>
      <c r="G20" s="233"/>
      <c r="H20" s="228"/>
      <c r="I20" s="228"/>
    </row>
    <row r="21" spans="1:9" hidden="1" outlineLevel="1">
      <c r="A21" s="234" t="str">
        <f>IF(C21="","",SUBTOTAL(3,$C$8:C21))</f>
        <v/>
      </c>
      <c r="B21" s="233"/>
      <c r="C21" s="233"/>
      <c r="D21" s="236" t="s">
        <v>209</v>
      </c>
      <c r="E21" s="233"/>
      <c r="F21" s="233"/>
      <c r="G21" s="233"/>
      <c r="H21" s="228"/>
      <c r="I21" s="228"/>
    </row>
    <row r="22" spans="1:9" hidden="1" outlineLevel="1">
      <c r="A22" s="234" t="str">
        <f>IF(C22="","",SUBTOTAL(3,$C$8:C22))</f>
        <v/>
      </c>
      <c r="B22" s="233"/>
      <c r="C22" s="233"/>
      <c r="D22" s="236" t="s">
        <v>210</v>
      </c>
      <c r="E22" s="233"/>
      <c r="F22" s="233"/>
      <c r="G22" s="233"/>
      <c r="H22" s="228"/>
      <c r="I22" s="228"/>
    </row>
    <row r="23" spans="1:9" hidden="1" outlineLevel="1">
      <c r="A23" s="234" t="str">
        <f>IF(C23="","",SUBTOTAL(3,$C$8:C23))</f>
        <v/>
      </c>
      <c r="B23" s="233"/>
      <c r="C23" s="233"/>
      <c r="D23" s="236" t="s">
        <v>211</v>
      </c>
      <c r="E23" s="233"/>
      <c r="F23" s="233"/>
      <c r="G23" s="233"/>
      <c r="H23" s="228"/>
      <c r="I23" s="228"/>
    </row>
    <row r="24" spans="1:9" hidden="1" outlineLevel="1">
      <c r="A24" s="234" t="str">
        <f>IF(C24="","",SUBTOTAL(3,$C$8:C24))</f>
        <v/>
      </c>
      <c r="B24" s="233"/>
      <c r="C24" s="233"/>
      <c r="D24" s="236" t="s">
        <v>212</v>
      </c>
      <c r="E24" s="233"/>
      <c r="F24" s="233"/>
      <c r="G24" s="233"/>
      <c r="H24" s="228"/>
      <c r="I24" s="228"/>
    </row>
    <row r="25" spans="1:9" hidden="1" outlineLevel="1">
      <c r="A25" s="234" t="str">
        <f>IF(C25="","",SUBTOTAL(3,$C$8:C25))</f>
        <v/>
      </c>
      <c r="B25" s="233"/>
      <c r="C25" s="233"/>
      <c r="D25" s="236" t="s">
        <v>213</v>
      </c>
      <c r="E25" s="233"/>
      <c r="F25" s="233"/>
      <c r="G25" s="233"/>
      <c r="H25" s="228"/>
      <c r="I25" s="228"/>
    </row>
    <row r="26" spans="1:9" hidden="1" outlineLevel="1">
      <c r="A26" s="234" t="str">
        <f>IF(C26="","",SUBTOTAL(3,$C$8:C26))</f>
        <v/>
      </c>
      <c r="B26" s="233"/>
      <c r="C26" s="233"/>
      <c r="D26" s="236" t="s">
        <v>1361</v>
      </c>
      <c r="E26" s="233"/>
      <c r="F26" s="233"/>
      <c r="G26" s="233"/>
      <c r="H26" s="228"/>
      <c r="I26" s="228"/>
    </row>
    <row r="27" spans="1:9" hidden="1" outlineLevel="1">
      <c r="A27" s="234" t="str">
        <f>IF(C27="","",SUBTOTAL(3,$C$8:C27))</f>
        <v/>
      </c>
      <c r="B27" s="233"/>
      <c r="C27" s="233"/>
      <c r="D27" s="236" t="s">
        <v>1362</v>
      </c>
      <c r="E27" s="233"/>
      <c r="F27" s="233"/>
      <c r="G27" s="233"/>
      <c r="H27" s="228"/>
      <c r="I27" s="228"/>
    </row>
    <row r="28" spans="1:9" collapsed="1">
      <c r="A28" s="234">
        <f>IF(C28="","",SUBTOTAL(3,$C$8:C28))</f>
        <v>3</v>
      </c>
      <c r="B28" s="235" t="s">
        <v>1363</v>
      </c>
      <c r="C28" s="235" t="s">
        <v>203</v>
      </c>
      <c r="D28" s="233"/>
      <c r="E28" s="234" t="str">
        <f>IF(G28&lt;4,"Đơn giản",IF(G28&lt;=7,"Trung bình","Phức tạp"))</f>
        <v>Phức tạp</v>
      </c>
      <c r="F28" s="234" t="s">
        <v>205</v>
      </c>
      <c r="G28" s="234">
        <f>COUNTA(D29:D38)</f>
        <v>10</v>
      </c>
      <c r="H28" s="228"/>
      <c r="I28" s="228"/>
    </row>
    <row r="29" spans="1:9" ht="33" hidden="1" outlineLevel="1">
      <c r="A29" s="234" t="str">
        <f>IF(C29="","",SUBTOTAL(3,$C$8:C29))</f>
        <v/>
      </c>
      <c r="B29" s="233"/>
      <c r="C29" s="233"/>
      <c r="D29" s="236" t="s">
        <v>1364</v>
      </c>
      <c r="E29" s="233"/>
      <c r="F29" s="233"/>
      <c r="G29" s="233"/>
      <c r="H29" s="228"/>
      <c r="I29" s="228"/>
    </row>
    <row r="30" spans="1:9" hidden="1" outlineLevel="1">
      <c r="A30" s="234" t="str">
        <f>IF(C30="","",SUBTOTAL(3,$C$8:C30))</f>
        <v/>
      </c>
      <c r="B30" s="233"/>
      <c r="C30" s="233"/>
      <c r="D30" s="236" t="s">
        <v>1365</v>
      </c>
      <c r="E30" s="233"/>
      <c r="F30" s="233"/>
      <c r="G30" s="233"/>
      <c r="H30" s="228"/>
      <c r="I30" s="228"/>
    </row>
    <row r="31" spans="1:9" hidden="1" outlineLevel="1">
      <c r="A31" s="234" t="str">
        <f>IF(C31="","",SUBTOTAL(3,$C$8:C31))</f>
        <v/>
      </c>
      <c r="B31" s="233"/>
      <c r="C31" s="233"/>
      <c r="D31" s="236" t="s">
        <v>1366</v>
      </c>
      <c r="E31" s="233"/>
      <c r="F31" s="233"/>
      <c r="G31" s="233"/>
      <c r="H31" s="228"/>
      <c r="I31" s="228"/>
    </row>
    <row r="32" spans="1:9" hidden="1" outlineLevel="1">
      <c r="A32" s="234" t="str">
        <f>IF(C32="","",SUBTOTAL(3,$C$8:C32))</f>
        <v/>
      </c>
      <c r="B32" s="233"/>
      <c r="C32" s="233"/>
      <c r="D32" s="236" t="s">
        <v>1367</v>
      </c>
      <c r="E32" s="233"/>
      <c r="F32" s="233"/>
      <c r="G32" s="233"/>
      <c r="H32" s="228"/>
      <c r="I32" s="228"/>
    </row>
    <row r="33" spans="1:9" ht="33" hidden="1" outlineLevel="1">
      <c r="A33" s="234" t="str">
        <f>IF(C33="","",SUBTOTAL(3,$C$8:C33))</f>
        <v/>
      </c>
      <c r="B33" s="233"/>
      <c r="C33" s="233"/>
      <c r="D33" s="236" t="s">
        <v>1368</v>
      </c>
      <c r="E33" s="233"/>
      <c r="F33" s="233"/>
      <c r="G33" s="233"/>
      <c r="H33" s="228"/>
      <c r="I33" s="228"/>
    </row>
    <row r="34" spans="1:9" ht="33" hidden="1" outlineLevel="1">
      <c r="A34" s="234" t="str">
        <f>IF(C34="","",SUBTOTAL(3,$C$8:C34))</f>
        <v/>
      </c>
      <c r="B34" s="233"/>
      <c r="C34" s="233"/>
      <c r="D34" s="236" t="s">
        <v>1369</v>
      </c>
      <c r="E34" s="233"/>
      <c r="F34" s="233"/>
      <c r="G34" s="233"/>
      <c r="H34" s="228"/>
      <c r="I34" s="228"/>
    </row>
    <row r="35" spans="1:9" hidden="1" outlineLevel="1">
      <c r="A35" s="234" t="str">
        <f>IF(C35="","",SUBTOTAL(3,$C$8:C35))</f>
        <v/>
      </c>
      <c r="B35" s="233"/>
      <c r="C35" s="233"/>
      <c r="D35" s="236" t="s">
        <v>214</v>
      </c>
      <c r="E35" s="233"/>
      <c r="F35" s="233"/>
      <c r="G35" s="233"/>
      <c r="H35" s="228"/>
      <c r="I35" s="228"/>
    </row>
    <row r="36" spans="1:9" hidden="1" outlineLevel="1">
      <c r="A36" s="234" t="str">
        <f>IF(C36="","",SUBTOTAL(3,$C$8:C36))</f>
        <v/>
      </c>
      <c r="B36" s="233"/>
      <c r="C36" s="233"/>
      <c r="D36" s="236" t="s">
        <v>1370</v>
      </c>
      <c r="E36" s="233"/>
      <c r="F36" s="233"/>
      <c r="G36" s="233"/>
      <c r="H36" s="228"/>
      <c r="I36" s="228"/>
    </row>
    <row r="37" spans="1:9" hidden="1" outlineLevel="1">
      <c r="A37" s="234" t="str">
        <f>IF(C37="","",SUBTOTAL(3,$C$8:C37))</f>
        <v/>
      </c>
      <c r="B37" s="233"/>
      <c r="C37" s="233"/>
      <c r="D37" s="236" t="s">
        <v>206</v>
      </c>
      <c r="E37" s="233"/>
      <c r="F37" s="233"/>
      <c r="G37" s="233"/>
      <c r="H37" s="228"/>
      <c r="I37" s="228"/>
    </row>
    <row r="38" spans="1:9" ht="33" hidden="1" outlineLevel="1">
      <c r="A38" s="234" t="str">
        <f>IF(C38="","",SUBTOTAL(3,$C$8:C38))</f>
        <v/>
      </c>
      <c r="B38" s="233"/>
      <c r="C38" s="233"/>
      <c r="D38" s="236" t="s">
        <v>1371</v>
      </c>
      <c r="E38" s="233"/>
      <c r="F38" s="233"/>
      <c r="G38" s="233"/>
      <c r="H38" s="228"/>
      <c r="I38" s="228"/>
    </row>
    <row r="39" spans="1:9" collapsed="1">
      <c r="A39" s="234">
        <f>IF(C39="","",SUBTOTAL(3,$C$8:C39))</f>
        <v>4</v>
      </c>
      <c r="B39" s="235" t="s">
        <v>149</v>
      </c>
      <c r="C39" s="235" t="s">
        <v>203</v>
      </c>
      <c r="D39" s="233"/>
      <c r="E39" s="234" t="str">
        <f>IF(G39&lt;4,"Đơn giản",IF(G39&lt;=7,"Trung bình","Phức tạp"))</f>
        <v>Trung bình</v>
      </c>
      <c r="F39" s="234" t="s">
        <v>205</v>
      </c>
      <c r="G39" s="234">
        <f>COUNTA(D40:D43)</f>
        <v>4</v>
      </c>
      <c r="H39" s="228"/>
      <c r="I39" s="228"/>
    </row>
    <row r="40" spans="1:9" ht="33" hidden="1" outlineLevel="1">
      <c r="A40" s="234" t="str">
        <f>IF(C40="","",SUBTOTAL(3,$C$8:C40))</f>
        <v/>
      </c>
      <c r="B40" s="233"/>
      <c r="C40" s="233"/>
      <c r="D40" s="235" t="s">
        <v>216</v>
      </c>
      <c r="E40" s="233"/>
      <c r="F40" s="233"/>
      <c r="G40" s="233"/>
      <c r="H40" s="228"/>
      <c r="I40" s="228"/>
    </row>
    <row r="41" spans="1:9" hidden="1" outlineLevel="1">
      <c r="A41" s="234" t="str">
        <f>IF(C41="","",SUBTOTAL(3,$C$8:C41))</f>
        <v/>
      </c>
      <c r="B41" s="233"/>
      <c r="C41" s="233"/>
      <c r="D41" s="235" t="s">
        <v>217</v>
      </c>
      <c r="E41" s="233"/>
      <c r="F41" s="233"/>
      <c r="G41" s="233"/>
      <c r="H41" s="228"/>
      <c r="I41" s="228"/>
    </row>
    <row r="42" spans="1:9" ht="33" hidden="1" outlineLevel="1">
      <c r="A42" s="234" t="str">
        <f>IF(C42="","",SUBTOTAL(3,$C$8:C42))</f>
        <v/>
      </c>
      <c r="B42" s="233"/>
      <c r="C42" s="233"/>
      <c r="D42" s="235" t="s">
        <v>218</v>
      </c>
      <c r="E42" s="233"/>
      <c r="F42" s="233"/>
      <c r="G42" s="233"/>
      <c r="H42" s="228"/>
      <c r="I42" s="228"/>
    </row>
    <row r="43" spans="1:9" hidden="1" outlineLevel="1">
      <c r="A43" s="234" t="str">
        <f>IF(C43="","",SUBTOTAL(3,$C$8:C43))</f>
        <v/>
      </c>
      <c r="B43" s="233"/>
      <c r="C43" s="233"/>
      <c r="D43" s="235" t="s">
        <v>219</v>
      </c>
      <c r="E43" s="233"/>
      <c r="F43" s="233"/>
      <c r="G43" s="233"/>
      <c r="H43" s="228"/>
      <c r="I43" s="228"/>
    </row>
    <row r="44" spans="1:9" collapsed="1">
      <c r="A44" s="234">
        <f>IF(C44="","",SUBTOTAL(3,$C$8:C44))</f>
        <v>5</v>
      </c>
      <c r="B44" s="235" t="s">
        <v>150</v>
      </c>
      <c r="C44" s="235" t="s">
        <v>203</v>
      </c>
      <c r="D44" s="233"/>
      <c r="E44" s="234" t="str">
        <f>IF(G44&lt;4,"Đơn giản",IF(G44&lt;=7,"Trung bình","Phức tạp"))</f>
        <v>Phức tạp</v>
      </c>
      <c r="F44" s="234" t="s">
        <v>205</v>
      </c>
      <c r="G44" s="234">
        <v>9</v>
      </c>
      <c r="H44" s="228"/>
      <c r="I44" s="228"/>
    </row>
    <row r="45" spans="1:9" ht="33" hidden="1" outlineLevel="1">
      <c r="A45" s="234" t="str">
        <f>IF(C45="","",SUBTOTAL(3,$C$8:C45))</f>
        <v/>
      </c>
      <c r="B45" s="233"/>
      <c r="C45" s="233"/>
      <c r="D45" s="235" t="s">
        <v>220</v>
      </c>
      <c r="E45" s="233"/>
      <c r="F45" s="233"/>
      <c r="G45" s="233"/>
      <c r="H45" s="228"/>
      <c r="I45" s="228"/>
    </row>
    <row r="46" spans="1:9" hidden="1" outlineLevel="1">
      <c r="A46" s="234" t="str">
        <f>IF(C46="","",SUBTOTAL(3,$C$8:C46))</f>
        <v/>
      </c>
      <c r="B46" s="233"/>
      <c r="C46" s="233"/>
      <c r="D46" s="235" t="s">
        <v>221</v>
      </c>
      <c r="E46" s="233"/>
      <c r="F46" s="233"/>
      <c r="G46" s="233"/>
      <c r="H46" s="228"/>
      <c r="I46" s="228"/>
    </row>
    <row r="47" spans="1:9" hidden="1" outlineLevel="1">
      <c r="A47" s="234" t="str">
        <f>IF(C47="","",SUBTOTAL(3,$C$8:C47))</f>
        <v/>
      </c>
      <c r="B47" s="233"/>
      <c r="C47" s="233"/>
      <c r="D47" s="235" t="s">
        <v>222</v>
      </c>
      <c r="E47" s="233"/>
      <c r="F47" s="233"/>
      <c r="G47" s="233"/>
      <c r="H47" s="228"/>
      <c r="I47" s="228"/>
    </row>
    <row r="48" spans="1:9" hidden="1" outlineLevel="1">
      <c r="A48" s="234" t="str">
        <f>IF(C48="","",SUBTOTAL(3,$C$8:C48))</f>
        <v/>
      </c>
      <c r="B48" s="233"/>
      <c r="C48" s="233"/>
      <c r="D48" s="235" t="s">
        <v>223</v>
      </c>
      <c r="E48" s="233"/>
      <c r="F48" s="233"/>
      <c r="G48" s="233"/>
      <c r="H48" s="228"/>
      <c r="I48" s="228"/>
    </row>
    <row r="49" spans="1:9" hidden="1" outlineLevel="1">
      <c r="A49" s="234" t="str">
        <f>IF(C49="","",SUBTOTAL(3,$C$8:C49))</f>
        <v/>
      </c>
      <c r="B49" s="233"/>
      <c r="C49" s="233"/>
      <c r="D49" s="235" t="s">
        <v>931</v>
      </c>
      <c r="E49" s="233"/>
      <c r="F49" s="233"/>
      <c r="G49" s="233"/>
      <c r="H49" s="228"/>
      <c r="I49" s="228"/>
    </row>
    <row r="50" spans="1:9" hidden="1" outlineLevel="1">
      <c r="A50" s="234" t="str">
        <f>IF(C50="","",SUBTOTAL(3,$C$8:C50))</f>
        <v/>
      </c>
      <c r="B50" s="233"/>
      <c r="C50" s="233"/>
      <c r="D50" s="235" t="s">
        <v>224</v>
      </c>
      <c r="E50" s="233"/>
      <c r="F50" s="233"/>
      <c r="G50" s="233"/>
      <c r="H50" s="228"/>
      <c r="I50" s="228"/>
    </row>
    <row r="51" spans="1:9" hidden="1" outlineLevel="1">
      <c r="A51" s="234" t="str">
        <f>IF(C51="","",SUBTOTAL(3,$C$8:C51))</f>
        <v/>
      </c>
      <c r="B51" s="233"/>
      <c r="C51" s="233"/>
      <c r="D51" s="235" t="s">
        <v>225</v>
      </c>
      <c r="E51" s="233"/>
      <c r="F51" s="233"/>
      <c r="G51" s="233"/>
      <c r="H51" s="228"/>
      <c r="I51" s="228"/>
    </row>
    <row r="52" spans="1:9" ht="33" hidden="1" outlineLevel="1">
      <c r="A52" s="234" t="str">
        <f>IF(C52="","",SUBTOTAL(3,$C$8:C52))</f>
        <v/>
      </c>
      <c r="B52" s="233"/>
      <c r="C52" s="233"/>
      <c r="D52" s="235" t="s">
        <v>936</v>
      </c>
      <c r="E52" s="233"/>
      <c r="F52" s="233"/>
      <c r="G52" s="233"/>
      <c r="H52" s="228"/>
      <c r="I52" s="228"/>
    </row>
    <row r="53" spans="1:9" hidden="1" outlineLevel="1">
      <c r="A53" s="234" t="str">
        <f>IF(C53="","",SUBTOTAL(3,$C$8:C53))</f>
        <v/>
      </c>
      <c r="B53" s="233"/>
      <c r="C53" s="233"/>
      <c r="D53" s="235" t="s">
        <v>226</v>
      </c>
      <c r="E53" s="233"/>
      <c r="F53" s="233"/>
      <c r="G53" s="233"/>
      <c r="H53" s="228"/>
      <c r="I53" s="228"/>
    </row>
    <row r="54" spans="1:9" collapsed="1">
      <c r="A54" s="234">
        <f>IF(C54="","",SUBTOTAL(3,$C$8:C54))</f>
        <v>6</v>
      </c>
      <c r="B54" s="235" t="s">
        <v>152</v>
      </c>
      <c r="C54" s="235" t="s">
        <v>203</v>
      </c>
      <c r="D54" s="233"/>
      <c r="E54" s="234" t="str">
        <f>IF(G54&lt;4,"Đơn giản",IF(G54&lt;=7,"Trung bình","Phức tạp"))</f>
        <v>Trung bình</v>
      </c>
      <c r="F54" s="234" t="s">
        <v>205</v>
      </c>
      <c r="G54" s="234">
        <f>COUNTA(D55:D58)</f>
        <v>4</v>
      </c>
      <c r="H54" s="228"/>
      <c r="I54" s="228"/>
    </row>
    <row r="55" spans="1:9" hidden="1" outlineLevel="1">
      <c r="A55" s="234" t="str">
        <f>IF(C55="","",SUBTOTAL(3,$C$8:C55))</f>
        <v/>
      </c>
      <c r="B55" s="233"/>
      <c r="C55" s="233"/>
      <c r="D55" s="235" t="s">
        <v>227</v>
      </c>
      <c r="E55" s="233"/>
      <c r="F55" s="233"/>
      <c r="G55" s="233"/>
      <c r="H55" s="228"/>
      <c r="I55" s="228"/>
    </row>
    <row r="56" spans="1:9" hidden="1" outlineLevel="1">
      <c r="A56" s="234" t="str">
        <f>IF(C56="","",SUBTOTAL(3,$C$8:C56))</f>
        <v/>
      </c>
      <c r="B56" s="233"/>
      <c r="C56" s="233"/>
      <c r="D56" s="235" t="s">
        <v>228</v>
      </c>
      <c r="E56" s="233"/>
      <c r="F56" s="233"/>
      <c r="G56" s="233"/>
      <c r="H56" s="228"/>
      <c r="I56" s="228"/>
    </row>
    <row r="57" spans="1:9" hidden="1" outlineLevel="1">
      <c r="A57" s="234" t="str">
        <f>IF(C57="","",SUBTOTAL(3,$C$8:C57))</f>
        <v/>
      </c>
      <c r="B57" s="233"/>
      <c r="C57" s="233"/>
      <c r="D57" s="235" t="s">
        <v>229</v>
      </c>
      <c r="E57" s="233"/>
      <c r="F57" s="233"/>
      <c r="G57" s="233"/>
      <c r="H57" s="228"/>
      <c r="I57" s="228"/>
    </row>
    <row r="58" spans="1:9" hidden="1" outlineLevel="1">
      <c r="A58" s="234" t="str">
        <f>IF(C58="","",SUBTOTAL(3,$C$8:C58))</f>
        <v/>
      </c>
      <c r="B58" s="233"/>
      <c r="C58" s="233"/>
      <c r="D58" s="235" t="s">
        <v>230</v>
      </c>
      <c r="E58" s="233"/>
      <c r="F58" s="233"/>
      <c r="G58" s="233"/>
      <c r="H58" s="228"/>
      <c r="I58" s="228"/>
    </row>
    <row r="59" spans="1:9" collapsed="1">
      <c r="A59" s="234" t="str">
        <f>IF(C59="","",SUBTOTAL(3,$C$8:C59))</f>
        <v/>
      </c>
      <c r="B59" s="232" t="s">
        <v>231</v>
      </c>
      <c r="C59" s="233"/>
      <c r="D59" s="233"/>
      <c r="E59" s="233"/>
      <c r="F59" s="233"/>
      <c r="G59" s="233"/>
      <c r="H59" s="228"/>
      <c r="I59" s="228"/>
    </row>
    <row r="60" spans="1:9" ht="33" collapsed="1">
      <c r="A60" s="234">
        <f>IF(C60="","",SUBTOTAL(3,$C$8:C60))</f>
        <v>7</v>
      </c>
      <c r="B60" s="235" t="s">
        <v>937</v>
      </c>
      <c r="C60" s="235" t="s">
        <v>203</v>
      </c>
      <c r="D60" s="233"/>
      <c r="E60" s="234" t="str">
        <f>IF(G60&lt;4,"Đơn giản",IF(G60&lt;=7,"Trung bình","Phức tạp"))</f>
        <v>Phức tạp</v>
      </c>
      <c r="F60" s="234" t="s">
        <v>205</v>
      </c>
      <c r="G60" s="234">
        <f>COUNTA(D61:D69)</f>
        <v>9</v>
      </c>
      <c r="H60" s="228"/>
      <c r="I60" s="228"/>
    </row>
    <row r="61" spans="1:9" ht="33" hidden="1" outlineLevel="1">
      <c r="A61" s="234" t="str">
        <f>IF(C61="","",SUBTOTAL(3,$C$8:C61))</f>
        <v/>
      </c>
      <c r="B61" s="233"/>
      <c r="C61" s="233"/>
      <c r="D61" s="235" t="s">
        <v>932</v>
      </c>
      <c r="E61" s="233"/>
      <c r="F61" s="233"/>
      <c r="G61" s="233"/>
      <c r="H61" s="228"/>
      <c r="I61" s="228"/>
    </row>
    <row r="62" spans="1:9" hidden="1" outlineLevel="1">
      <c r="A62" s="234" t="str">
        <f>IF(C62="","",SUBTOTAL(3,$C$8:C62))</f>
        <v/>
      </c>
      <c r="B62" s="233"/>
      <c r="C62" s="233"/>
      <c r="D62" s="235" t="s">
        <v>933</v>
      </c>
      <c r="E62" s="233"/>
      <c r="F62" s="233"/>
      <c r="G62" s="233"/>
      <c r="H62" s="228"/>
      <c r="I62" s="228"/>
    </row>
    <row r="63" spans="1:9" ht="33" hidden="1" outlineLevel="1">
      <c r="A63" s="234" t="str">
        <f>IF(C63="","",SUBTOTAL(3,$C$8:C63))</f>
        <v/>
      </c>
      <c r="B63" s="233"/>
      <c r="C63" s="233"/>
      <c r="D63" s="235" t="s">
        <v>934</v>
      </c>
      <c r="E63" s="233"/>
      <c r="F63" s="233"/>
      <c r="G63" s="233"/>
      <c r="H63" s="228"/>
      <c r="I63" s="228"/>
    </row>
    <row r="64" spans="1:9" hidden="1" outlineLevel="1">
      <c r="A64" s="234" t="str">
        <f>IF(C64="","",SUBTOTAL(3,$C$8:C64))</f>
        <v/>
      </c>
      <c r="B64" s="233"/>
      <c r="C64" s="233"/>
      <c r="D64" s="235" t="s">
        <v>935</v>
      </c>
      <c r="E64" s="233"/>
      <c r="F64" s="233"/>
      <c r="G64" s="233"/>
      <c r="H64" s="228"/>
      <c r="I64" s="228"/>
    </row>
    <row r="65" spans="1:9" ht="33" hidden="1" outlineLevel="1">
      <c r="A65" s="234" t="str">
        <f>IF(C65="","",SUBTOTAL(3,$C$8:C65))</f>
        <v/>
      </c>
      <c r="B65" s="233"/>
      <c r="C65" s="233"/>
      <c r="D65" s="235" t="s">
        <v>938</v>
      </c>
      <c r="E65" s="233"/>
      <c r="F65" s="233"/>
      <c r="G65" s="233"/>
      <c r="H65" s="228"/>
      <c r="I65" s="228"/>
    </row>
    <row r="66" spans="1:9" ht="33" hidden="1" outlineLevel="1">
      <c r="A66" s="234" t="str">
        <f>IF(C66="","",SUBTOTAL(3,$C$8:C66))</f>
        <v/>
      </c>
      <c r="B66" s="233"/>
      <c r="C66" s="233"/>
      <c r="D66" s="235" t="s">
        <v>939</v>
      </c>
      <c r="E66" s="233"/>
      <c r="F66" s="233"/>
      <c r="G66" s="233"/>
      <c r="H66" s="228"/>
      <c r="I66" s="228"/>
    </row>
    <row r="67" spans="1:9" ht="33" hidden="1" outlineLevel="1">
      <c r="A67" s="234" t="str">
        <f>IF(C67="","",SUBTOTAL(3,$C$8:C67))</f>
        <v/>
      </c>
      <c r="B67" s="233"/>
      <c r="C67" s="233"/>
      <c r="D67" s="235" t="s">
        <v>940</v>
      </c>
      <c r="E67" s="233"/>
      <c r="F67" s="233"/>
      <c r="G67" s="233"/>
      <c r="H67" s="228"/>
      <c r="I67" s="228"/>
    </row>
    <row r="68" spans="1:9" hidden="1" outlineLevel="1">
      <c r="A68" s="234" t="str">
        <f>IF(C68="","",SUBTOTAL(3,$C$8:C68))</f>
        <v/>
      </c>
      <c r="B68" s="233"/>
      <c r="C68" s="233"/>
      <c r="D68" s="235" t="s">
        <v>1372</v>
      </c>
      <c r="E68" s="233"/>
      <c r="F68" s="233"/>
      <c r="G68" s="233"/>
      <c r="H68" s="228"/>
      <c r="I68" s="228"/>
    </row>
    <row r="69" spans="1:9" hidden="1" outlineLevel="1">
      <c r="A69" s="234" t="str">
        <f>IF(C69="","",SUBTOTAL(3,$C$8:C69))</f>
        <v/>
      </c>
      <c r="B69" s="233"/>
      <c r="C69" s="233"/>
      <c r="D69" s="235" t="s">
        <v>941</v>
      </c>
      <c r="E69" s="233"/>
      <c r="F69" s="233"/>
      <c r="G69" s="233"/>
      <c r="H69" s="228"/>
      <c r="I69" s="228"/>
    </row>
    <row r="70" spans="1:9" ht="33" collapsed="1">
      <c r="A70" s="234">
        <f>IF(C70="","",SUBTOTAL(3,$C$8:C70))</f>
        <v>8</v>
      </c>
      <c r="B70" s="235" t="s">
        <v>153</v>
      </c>
      <c r="C70" s="235" t="s">
        <v>203</v>
      </c>
      <c r="D70" s="233"/>
      <c r="E70" s="234" t="str">
        <f>IF(G70&lt;4,"Đơn giản",IF(G70&lt;=7,"Trung bình","Phức tạp"))</f>
        <v>Trung bình</v>
      </c>
      <c r="F70" s="234" t="s">
        <v>205</v>
      </c>
      <c r="G70" s="234">
        <f>COUNTA(D71:D74)</f>
        <v>4</v>
      </c>
      <c r="H70" s="228"/>
      <c r="I70" s="228"/>
    </row>
    <row r="71" spans="1:9" ht="33" hidden="1" outlineLevel="1">
      <c r="A71" s="234" t="str">
        <f>IF(C71="","",SUBTOTAL(3,$C$8:C71))</f>
        <v/>
      </c>
      <c r="B71" s="233"/>
      <c r="C71" s="233"/>
      <c r="D71" s="235" t="s">
        <v>942</v>
      </c>
      <c r="E71" s="233"/>
      <c r="F71" s="233"/>
      <c r="G71" s="233"/>
      <c r="H71" s="228"/>
      <c r="I71" s="228"/>
    </row>
    <row r="72" spans="1:9" ht="33" hidden="1" outlineLevel="1">
      <c r="A72" s="234" t="str">
        <f>IF(C72="","",SUBTOTAL(3,$C$8:C72))</f>
        <v/>
      </c>
      <c r="B72" s="233"/>
      <c r="C72" s="233"/>
      <c r="D72" s="235" t="s">
        <v>943</v>
      </c>
      <c r="E72" s="233"/>
      <c r="F72" s="233"/>
      <c r="G72" s="233"/>
      <c r="H72" s="228"/>
      <c r="I72" s="228"/>
    </row>
    <row r="73" spans="1:9" ht="33" hidden="1" outlineLevel="1">
      <c r="A73" s="234" t="str">
        <f>IF(C73="","",SUBTOTAL(3,$C$8:C73))</f>
        <v/>
      </c>
      <c r="B73" s="233"/>
      <c r="C73" s="233"/>
      <c r="D73" s="235" t="s">
        <v>944</v>
      </c>
      <c r="E73" s="233"/>
      <c r="F73" s="233"/>
      <c r="G73" s="233"/>
      <c r="H73" s="228"/>
      <c r="I73" s="228"/>
    </row>
    <row r="74" spans="1:9" ht="49.5" hidden="1" outlineLevel="1">
      <c r="A74" s="234" t="str">
        <f>IF(C74="","",SUBTOTAL(3,$C$8:C74))</f>
        <v/>
      </c>
      <c r="B74" s="233"/>
      <c r="C74" s="233"/>
      <c r="D74" s="235" t="s">
        <v>945</v>
      </c>
      <c r="E74" s="233"/>
      <c r="F74" s="233"/>
      <c r="G74" s="233"/>
      <c r="H74" s="228"/>
      <c r="I74" s="228"/>
    </row>
    <row r="75" spans="1:9" collapsed="1">
      <c r="A75" s="234">
        <f>IF(C75="","",SUBTOTAL(3,$C$8:C75))</f>
        <v>9</v>
      </c>
      <c r="B75" s="233" t="s">
        <v>154</v>
      </c>
      <c r="C75" s="235" t="s">
        <v>203</v>
      </c>
      <c r="D75" s="233"/>
      <c r="E75" s="234" t="str">
        <f>IF(G75&lt;4,"Đơn giản",IF(G75&lt;=7,"Trung bình","Phức tạp"))</f>
        <v>Đơn giản</v>
      </c>
      <c r="F75" s="234" t="s">
        <v>205</v>
      </c>
      <c r="G75" s="234">
        <f>COUNTA(D76:D78)</f>
        <v>3</v>
      </c>
      <c r="H75" s="228"/>
      <c r="I75" s="228"/>
    </row>
    <row r="76" spans="1:9" ht="33" hidden="1" outlineLevel="1">
      <c r="A76" s="234" t="str">
        <f>IF(C76="","",SUBTOTAL(3,$C$8:C76))</f>
        <v/>
      </c>
      <c r="B76" s="233"/>
      <c r="C76" s="233"/>
      <c r="D76" s="235" t="s">
        <v>233</v>
      </c>
      <c r="E76" s="233"/>
      <c r="F76" s="233"/>
      <c r="G76" s="233"/>
      <c r="H76" s="228"/>
      <c r="I76" s="228"/>
    </row>
    <row r="77" spans="1:9" ht="33" hidden="1" outlineLevel="1">
      <c r="A77" s="234" t="str">
        <f>IF(C77="","",SUBTOTAL(3,$C$8:C77))</f>
        <v/>
      </c>
      <c r="B77" s="233"/>
      <c r="C77" s="233"/>
      <c r="D77" s="235" t="s">
        <v>234</v>
      </c>
      <c r="E77" s="233"/>
      <c r="F77" s="233"/>
      <c r="G77" s="233"/>
      <c r="H77" s="228"/>
      <c r="I77" s="228"/>
    </row>
    <row r="78" spans="1:9" ht="33" hidden="1" outlineLevel="1">
      <c r="A78" s="234" t="str">
        <f>IF(C78="","",SUBTOTAL(3,$C$8:C78))</f>
        <v/>
      </c>
      <c r="B78" s="233"/>
      <c r="C78" s="233"/>
      <c r="D78" s="235" t="s">
        <v>235</v>
      </c>
      <c r="E78" s="234"/>
      <c r="F78" s="234"/>
      <c r="G78" s="234"/>
      <c r="H78" s="228"/>
      <c r="I78" s="228"/>
    </row>
    <row r="79" spans="1:9" collapsed="1">
      <c r="A79" s="234">
        <f>IF(C79="","",SUBTOTAL(3,$C$8:C79))</f>
        <v>10</v>
      </c>
      <c r="B79" s="235" t="s">
        <v>236</v>
      </c>
      <c r="C79" s="235" t="s">
        <v>203</v>
      </c>
      <c r="D79" s="233"/>
      <c r="E79" s="234" t="str">
        <f>IF(G79&lt;4,"Đơn giản",IF(G79&lt;=7,"Trung bình","Phức tạp"))</f>
        <v>Trung bình</v>
      </c>
      <c r="F79" s="234" t="s">
        <v>205</v>
      </c>
      <c r="G79" s="234">
        <f>COUNTA(D80:D84)</f>
        <v>5</v>
      </c>
      <c r="H79" s="228"/>
      <c r="I79" s="228"/>
    </row>
    <row r="80" spans="1:9" hidden="1" outlineLevel="1">
      <c r="A80" s="234" t="str">
        <f>IF(C80="","",SUBTOTAL(3,$C$8:C80))</f>
        <v/>
      </c>
      <c r="B80" s="233"/>
      <c r="C80" s="233"/>
      <c r="D80" s="235" t="s">
        <v>237</v>
      </c>
      <c r="E80" s="233"/>
      <c r="F80" s="233"/>
      <c r="G80" s="233"/>
      <c r="H80" s="228"/>
      <c r="I80" s="228"/>
    </row>
    <row r="81" spans="1:9" hidden="1" outlineLevel="1">
      <c r="A81" s="234" t="str">
        <f>IF(C81="","",SUBTOTAL(3,$C$8:C81))</f>
        <v/>
      </c>
      <c r="B81" s="233"/>
      <c r="C81" s="233"/>
      <c r="D81" s="235" t="s">
        <v>238</v>
      </c>
      <c r="E81" s="233"/>
      <c r="F81" s="233"/>
      <c r="G81" s="233"/>
      <c r="H81" s="228"/>
      <c r="I81" s="228"/>
    </row>
    <row r="82" spans="1:9" hidden="1" outlineLevel="1">
      <c r="A82" s="234" t="str">
        <f>IF(C82="","",SUBTOTAL(3,$C$8:C82))</f>
        <v/>
      </c>
      <c r="B82" s="233"/>
      <c r="C82" s="233"/>
      <c r="D82" s="235" t="s">
        <v>239</v>
      </c>
      <c r="E82" s="233"/>
      <c r="F82" s="233"/>
      <c r="G82" s="233"/>
      <c r="H82" s="228"/>
      <c r="I82" s="228"/>
    </row>
    <row r="83" spans="1:9" hidden="1" outlineLevel="1">
      <c r="A83" s="234" t="str">
        <f>IF(C83="","",SUBTOTAL(3,$C$8:C83))</f>
        <v/>
      </c>
      <c r="B83" s="233"/>
      <c r="C83" s="233"/>
      <c r="D83" s="235" t="s">
        <v>240</v>
      </c>
      <c r="E83" s="233"/>
      <c r="F83" s="233"/>
      <c r="G83" s="233"/>
      <c r="H83" s="228"/>
      <c r="I83" s="228"/>
    </row>
    <row r="84" spans="1:9" hidden="1" outlineLevel="1">
      <c r="A84" s="234" t="str">
        <f>IF(C84="","",SUBTOTAL(3,$C$8:C84))</f>
        <v/>
      </c>
      <c r="B84" s="233"/>
      <c r="C84" s="233"/>
      <c r="D84" s="235" t="s">
        <v>241</v>
      </c>
      <c r="E84" s="233"/>
      <c r="F84" s="233"/>
      <c r="G84" s="233"/>
      <c r="H84" s="228"/>
      <c r="I84" s="228"/>
    </row>
    <row r="85" spans="1:9" collapsed="1">
      <c r="A85" s="234">
        <f>IF(C85="","",SUBTOTAL(3,$C$8:C85))</f>
        <v>11</v>
      </c>
      <c r="B85" s="235" t="s">
        <v>155</v>
      </c>
      <c r="C85" s="235" t="s">
        <v>203</v>
      </c>
      <c r="D85" s="233"/>
      <c r="E85" s="234" t="str">
        <f>IF(G85&lt;4,"Đơn giản",IF(G85&lt;=7,"Trung bình","Phức tạp"))</f>
        <v>Phức tạp</v>
      </c>
      <c r="F85" s="234" t="s">
        <v>205</v>
      </c>
      <c r="G85" s="234">
        <f>COUNTA(D86:D93)</f>
        <v>8</v>
      </c>
      <c r="H85" s="228"/>
      <c r="I85" s="228"/>
    </row>
    <row r="86" spans="1:9" ht="33" hidden="1" outlineLevel="1">
      <c r="A86" s="234" t="str">
        <f>IF(C86="","",SUBTOTAL(3,$C$8:C86))</f>
        <v/>
      </c>
      <c r="B86" s="233"/>
      <c r="C86" s="233"/>
      <c r="D86" s="235" t="s">
        <v>242</v>
      </c>
      <c r="E86" s="233"/>
      <c r="F86" s="233"/>
      <c r="G86" s="233"/>
      <c r="H86" s="228"/>
      <c r="I86" s="228"/>
    </row>
    <row r="87" spans="1:9" hidden="1" outlineLevel="1">
      <c r="A87" s="234" t="str">
        <f>IF(C87="","",SUBTOTAL(3,$C$8:C87))</f>
        <v/>
      </c>
      <c r="B87" s="233"/>
      <c r="C87" s="233"/>
      <c r="D87" s="235" t="s">
        <v>243</v>
      </c>
      <c r="E87" s="233"/>
      <c r="F87" s="233"/>
      <c r="G87" s="233"/>
      <c r="H87" s="228"/>
      <c r="I87" s="228"/>
    </row>
    <row r="88" spans="1:9" hidden="1" outlineLevel="1">
      <c r="A88" s="234" t="str">
        <f>IF(C88="","",SUBTOTAL(3,$C$8:C88))</f>
        <v/>
      </c>
      <c r="B88" s="233"/>
      <c r="C88" s="233"/>
      <c r="D88" s="235" t="s">
        <v>244</v>
      </c>
      <c r="E88" s="233"/>
      <c r="F88" s="233"/>
      <c r="G88" s="233"/>
      <c r="H88" s="228"/>
      <c r="I88" s="228"/>
    </row>
    <row r="89" spans="1:9" hidden="1" outlineLevel="1">
      <c r="A89" s="234" t="str">
        <f>IF(C89="","",SUBTOTAL(3,$C$8:C89))</f>
        <v/>
      </c>
      <c r="B89" s="233"/>
      <c r="C89" s="233"/>
      <c r="D89" s="235" t="s">
        <v>245</v>
      </c>
      <c r="E89" s="233"/>
      <c r="F89" s="233"/>
      <c r="G89" s="233"/>
      <c r="H89" s="228"/>
      <c r="I89" s="228"/>
    </row>
    <row r="90" spans="1:9" ht="33" hidden="1" outlineLevel="1">
      <c r="A90" s="234" t="str">
        <f>IF(C90="","",SUBTOTAL(3,$C$8:C90))</f>
        <v/>
      </c>
      <c r="B90" s="233"/>
      <c r="C90" s="233"/>
      <c r="D90" s="235" t="s">
        <v>246</v>
      </c>
      <c r="E90" s="233"/>
      <c r="F90" s="233"/>
      <c r="G90" s="233"/>
      <c r="H90" s="228"/>
      <c r="I90" s="228"/>
    </row>
    <row r="91" spans="1:9" hidden="1" outlineLevel="1">
      <c r="A91" s="234" t="str">
        <f>IF(C91="","",SUBTOTAL(3,$C$8:C91))</f>
        <v/>
      </c>
      <c r="B91" s="233"/>
      <c r="C91" s="233"/>
      <c r="D91" s="235" t="s">
        <v>247</v>
      </c>
      <c r="E91" s="233"/>
      <c r="F91" s="233"/>
      <c r="G91" s="233"/>
      <c r="H91" s="228"/>
      <c r="I91" s="228"/>
    </row>
    <row r="92" spans="1:9" hidden="1" outlineLevel="1">
      <c r="A92" s="234" t="str">
        <f>IF(C92="","",SUBTOTAL(3,$C$8:C92))</f>
        <v/>
      </c>
      <c r="B92" s="233"/>
      <c r="C92" s="233"/>
      <c r="D92" s="235" t="s">
        <v>248</v>
      </c>
      <c r="E92" s="233"/>
      <c r="F92" s="233"/>
      <c r="G92" s="233"/>
      <c r="H92" s="228"/>
      <c r="I92" s="228"/>
    </row>
    <row r="93" spans="1:9" hidden="1" outlineLevel="1">
      <c r="A93" s="234" t="str">
        <f>IF(C93="","",SUBTOTAL(3,$C$8:C93))</f>
        <v/>
      </c>
      <c r="B93" s="233"/>
      <c r="C93" s="233"/>
      <c r="D93" s="235" t="s">
        <v>249</v>
      </c>
      <c r="E93" s="233"/>
      <c r="F93" s="233"/>
      <c r="G93" s="233"/>
      <c r="H93" s="228"/>
      <c r="I93" s="228"/>
    </row>
    <row r="94" spans="1:9" collapsed="1">
      <c r="A94" s="234">
        <f>IF(C94="","",SUBTOTAL(3,$C$8:C94))</f>
        <v>12</v>
      </c>
      <c r="B94" s="235" t="s">
        <v>156</v>
      </c>
      <c r="C94" s="235" t="s">
        <v>203</v>
      </c>
      <c r="D94" s="233"/>
      <c r="E94" s="234" t="str">
        <f>IF(G94&lt;4,"Đơn giản",IF(G94&lt;=7,"Trung bình","Phức tạp"))</f>
        <v>Trung bình</v>
      </c>
      <c r="F94" s="234" t="s">
        <v>205</v>
      </c>
      <c r="G94" s="234">
        <f>COUNTA(D95:D98)</f>
        <v>4</v>
      </c>
      <c r="H94" s="228"/>
      <c r="I94" s="228"/>
    </row>
    <row r="95" spans="1:9" hidden="1" outlineLevel="1">
      <c r="A95" s="234" t="str">
        <f>IF(C95="","",SUBTOTAL(3,$C$8:C95))</f>
        <v/>
      </c>
      <c r="B95" s="233"/>
      <c r="C95" s="233"/>
      <c r="D95" s="235" t="s">
        <v>250</v>
      </c>
      <c r="E95" s="233"/>
      <c r="F95" s="233"/>
      <c r="G95" s="233"/>
      <c r="H95" s="228"/>
      <c r="I95" s="228"/>
    </row>
    <row r="96" spans="1:9" hidden="1" outlineLevel="1">
      <c r="A96" s="234" t="str">
        <f>IF(C96="","",SUBTOTAL(3,$C$8:C96))</f>
        <v/>
      </c>
      <c r="B96" s="233"/>
      <c r="C96" s="233"/>
      <c r="D96" s="235" t="s">
        <v>251</v>
      </c>
      <c r="E96" s="233"/>
      <c r="F96" s="233"/>
      <c r="G96" s="233"/>
      <c r="H96" s="228"/>
      <c r="I96" s="228"/>
    </row>
    <row r="97" spans="1:9" hidden="1" outlineLevel="1">
      <c r="A97" s="234" t="str">
        <f>IF(C97="","",SUBTOTAL(3,$C$8:C97))</f>
        <v/>
      </c>
      <c r="B97" s="233"/>
      <c r="C97" s="233"/>
      <c r="D97" s="235" t="s">
        <v>252</v>
      </c>
      <c r="E97" s="233"/>
      <c r="F97" s="233"/>
      <c r="G97" s="233"/>
      <c r="H97" s="228"/>
      <c r="I97" s="228"/>
    </row>
    <row r="98" spans="1:9" hidden="1" outlineLevel="1">
      <c r="A98" s="234" t="str">
        <f>IF(C98="","",SUBTOTAL(3,$C$8:C98))</f>
        <v/>
      </c>
      <c r="B98" s="233"/>
      <c r="C98" s="233"/>
      <c r="D98" s="235" t="s">
        <v>253</v>
      </c>
      <c r="E98" s="233"/>
      <c r="F98" s="233"/>
      <c r="G98" s="233"/>
      <c r="H98" s="228"/>
      <c r="I98" s="228"/>
    </row>
    <row r="99" spans="1:9" collapsed="1">
      <c r="A99" s="234">
        <f>IF(C99="","",SUBTOTAL(3,$C$8:C99))</f>
        <v>13</v>
      </c>
      <c r="B99" s="235" t="s">
        <v>254</v>
      </c>
      <c r="C99" s="235" t="s">
        <v>203</v>
      </c>
      <c r="D99" s="233"/>
      <c r="E99" s="234" t="str">
        <f>IF(G99&lt;4,"Đơn giản",IF(G99&lt;=7,"Trung bình","Phức tạp"))</f>
        <v>Trung bình</v>
      </c>
      <c r="F99" s="234" t="s">
        <v>205</v>
      </c>
      <c r="G99" s="234">
        <f>COUNTA(D100:D104)</f>
        <v>5</v>
      </c>
      <c r="H99" s="228"/>
      <c r="I99" s="228"/>
    </row>
    <row r="100" spans="1:9" hidden="1" outlineLevel="1">
      <c r="A100" s="234" t="str">
        <f>IF(C100="","",SUBTOTAL(3,$C$8:C100))</f>
        <v/>
      </c>
      <c r="B100" s="233"/>
      <c r="C100" s="233"/>
      <c r="D100" s="235" t="s">
        <v>255</v>
      </c>
      <c r="E100" s="233"/>
      <c r="F100" s="233"/>
      <c r="G100" s="233"/>
      <c r="H100" s="228"/>
      <c r="I100" s="228"/>
    </row>
    <row r="101" spans="1:9" hidden="1" outlineLevel="1">
      <c r="A101" s="234" t="str">
        <f>IF(C101="","",SUBTOTAL(3,$C$8:C101))</f>
        <v/>
      </c>
      <c r="B101" s="233"/>
      <c r="C101" s="233"/>
      <c r="D101" s="235" t="s">
        <v>256</v>
      </c>
      <c r="E101" s="233"/>
      <c r="F101" s="233"/>
      <c r="G101" s="233"/>
      <c r="H101" s="228"/>
      <c r="I101" s="228"/>
    </row>
    <row r="102" spans="1:9" hidden="1" outlineLevel="1">
      <c r="A102" s="234" t="str">
        <f>IF(C102="","",SUBTOTAL(3,$C$8:C102))</f>
        <v/>
      </c>
      <c r="B102" s="233"/>
      <c r="C102" s="233"/>
      <c r="D102" s="235" t="s">
        <v>257</v>
      </c>
      <c r="E102" s="233"/>
      <c r="F102" s="233"/>
      <c r="G102" s="233"/>
      <c r="H102" s="228"/>
      <c r="I102" s="228"/>
    </row>
    <row r="103" spans="1:9" hidden="1" outlineLevel="1">
      <c r="A103" s="234" t="str">
        <f>IF(C103="","",SUBTOTAL(3,$C$8:C103))</f>
        <v/>
      </c>
      <c r="B103" s="233"/>
      <c r="C103" s="233"/>
      <c r="D103" s="235" t="s">
        <v>258</v>
      </c>
      <c r="E103" s="233"/>
      <c r="F103" s="233"/>
      <c r="G103" s="233"/>
      <c r="H103" s="228"/>
      <c r="I103" s="228"/>
    </row>
    <row r="104" spans="1:9" hidden="1" outlineLevel="1">
      <c r="A104" s="234" t="str">
        <f>IF(C104="","",SUBTOTAL(3,$C$8:C104))</f>
        <v/>
      </c>
      <c r="B104" s="233"/>
      <c r="C104" s="233"/>
      <c r="D104" s="235" t="s">
        <v>259</v>
      </c>
      <c r="E104" s="233"/>
      <c r="F104" s="233"/>
      <c r="G104" s="233"/>
      <c r="H104" s="228"/>
      <c r="I104" s="228"/>
    </row>
    <row r="105" spans="1:9" ht="49.5" collapsed="1">
      <c r="A105" s="234">
        <f>IF(C105="","",SUBTOTAL(3,$C$8:C105))</f>
        <v>14</v>
      </c>
      <c r="B105" s="235" t="s">
        <v>157</v>
      </c>
      <c r="C105" s="235" t="s">
        <v>203</v>
      </c>
      <c r="D105" s="233"/>
      <c r="E105" s="234" t="str">
        <f>IF(G105&lt;4,"Đơn giản",IF(G105&lt;=7,"Trung bình","Phức tạp"))</f>
        <v>Trung bình</v>
      </c>
      <c r="F105" s="234" t="s">
        <v>205</v>
      </c>
      <c r="G105" s="234">
        <f>COUNTA(D106:D110)</f>
        <v>5</v>
      </c>
      <c r="H105" s="228"/>
      <c r="I105" s="228"/>
    </row>
    <row r="106" spans="1:9" ht="33" hidden="1" outlineLevel="1">
      <c r="A106" s="234" t="str">
        <f>IF(C106="","",SUBTOTAL(3,$C$8:C106))</f>
        <v/>
      </c>
      <c r="B106" s="233"/>
      <c r="C106" s="233"/>
      <c r="D106" s="235" t="s">
        <v>260</v>
      </c>
      <c r="E106" s="233"/>
      <c r="F106" s="233"/>
      <c r="G106" s="233"/>
      <c r="H106" s="228"/>
      <c r="I106" s="228"/>
    </row>
    <row r="107" spans="1:9" ht="33" hidden="1" outlineLevel="1">
      <c r="A107" s="234" t="str">
        <f>IF(C107="","",SUBTOTAL(3,$C$8:C107))</f>
        <v/>
      </c>
      <c r="B107" s="233"/>
      <c r="C107" s="233"/>
      <c r="D107" s="235" t="s">
        <v>261</v>
      </c>
      <c r="E107" s="233"/>
      <c r="F107" s="233"/>
      <c r="G107" s="233"/>
      <c r="H107" s="228"/>
      <c r="I107" s="228"/>
    </row>
    <row r="108" spans="1:9" ht="33" hidden="1" outlineLevel="1">
      <c r="A108" s="234" t="str">
        <f>IF(C108="","",SUBTOTAL(3,$C$8:C108))</f>
        <v/>
      </c>
      <c r="B108" s="233"/>
      <c r="C108" s="233"/>
      <c r="D108" s="235" t="s">
        <v>262</v>
      </c>
      <c r="E108" s="233"/>
      <c r="F108" s="233"/>
      <c r="G108" s="233"/>
      <c r="H108" s="228"/>
      <c r="I108" s="228"/>
    </row>
    <row r="109" spans="1:9" hidden="1" outlineLevel="1">
      <c r="A109" s="234" t="str">
        <f>IF(C109="","",SUBTOTAL(3,$C$8:C109))</f>
        <v/>
      </c>
      <c r="B109" s="233"/>
      <c r="C109" s="233"/>
      <c r="D109" s="235" t="s">
        <v>263</v>
      </c>
      <c r="E109" s="233"/>
      <c r="F109" s="233"/>
      <c r="G109" s="233"/>
      <c r="H109" s="228"/>
      <c r="I109" s="228"/>
    </row>
    <row r="110" spans="1:9" ht="33" hidden="1" outlineLevel="1">
      <c r="A110" s="234" t="str">
        <f>IF(C110="","",SUBTOTAL(3,$C$8:C110))</f>
        <v/>
      </c>
      <c r="B110" s="233"/>
      <c r="C110" s="233"/>
      <c r="D110" s="235" t="s">
        <v>264</v>
      </c>
      <c r="E110" s="233"/>
      <c r="F110" s="233"/>
      <c r="G110" s="233"/>
      <c r="H110" s="228"/>
      <c r="I110" s="228"/>
    </row>
    <row r="111" spans="1:9" collapsed="1">
      <c r="A111" s="234">
        <f>IF(C111="","",SUBTOTAL(3,$C$8:C111))</f>
        <v>15</v>
      </c>
      <c r="B111" s="235" t="s">
        <v>265</v>
      </c>
      <c r="C111" s="235" t="s">
        <v>203</v>
      </c>
      <c r="D111" s="233"/>
      <c r="E111" s="234" t="str">
        <f>IF(G111&lt;4,"Đơn giản",IF(G111&lt;=7,"Trung bình","Phức tạp"))</f>
        <v>Trung bình</v>
      </c>
      <c r="F111" s="234" t="s">
        <v>205</v>
      </c>
      <c r="G111" s="234">
        <f>COUNTA(D112:D115)</f>
        <v>4</v>
      </c>
      <c r="H111" s="228"/>
      <c r="I111" s="228"/>
    </row>
    <row r="112" spans="1:9" ht="33" hidden="1" outlineLevel="1">
      <c r="A112" s="234" t="str">
        <f>IF(C112="","",SUBTOTAL(3,$C$8:C112))</f>
        <v/>
      </c>
      <c r="B112" s="233"/>
      <c r="C112" s="233"/>
      <c r="D112" s="235" t="s">
        <v>266</v>
      </c>
      <c r="E112" s="233"/>
      <c r="F112" s="233"/>
      <c r="G112" s="233"/>
      <c r="H112" s="228"/>
      <c r="I112" s="228"/>
    </row>
    <row r="113" spans="1:9" ht="33" hidden="1" outlineLevel="1">
      <c r="A113" s="234" t="str">
        <f>IF(C113="","",SUBTOTAL(3,$C$8:C113))</f>
        <v/>
      </c>
      <c r="B113" s="233"/>
      <c r="C113" s="233"/>
      <c r="D113" s="235" t="s">
        <v>267</v>
      </c>
      <c r="E113" s="233"/>
      <c r="F113" s="233"/>
      <c r="G113" s="233"/>
      <c r="H113" s="228"/>
      <c r="I113" s="228"/>
    </row>
    <row r="114" spans="1:9" ht="33" hidden="1" outlineLevel="1">
      <c r="A114" s="234" t="str">
        <f>IF(C114="","",SUBTOTAL(3,$C$8:C114))</f>
        <v/>
      </c>
      <c r="B114" s="233"/>
      <c r="C114" s="233"/>
      <c r="D114" s="235" t="s">
        <v>268</v>
      </c>
      <c r="E114" s="233"/>
      <c r="F114" s="233"/>
      <c r="G114" s="233"/>
      <c r="H114" s="228"/>
      <c r="I114" s="228"/>
    </row>
    <row r="115" spans="1:9" hidden="1" outlineLevel="1">
      <c r="A115" s="234" t="str">
        <f>IF(C115="","",SUBTOTAL(3,$C$8:C115))</f>
        <v/>
      </c>
      <c r="B115" s="233"/>
      <c r="C115" s="233"/>
      <c r="D115" s="235" t="s">
        <v>269</v>
      </c>
      <c r="E115" s="233"/>
      <c r="F115" s="233"/>
      <c r="G115" s="233"/>
      <c r="H115" s="228"/>
      <c r="I115" s="228"/>
    </row>
    <row r="116" spans="1:9" collapsed="1">
      <c r="A116" s="234">
        <f>IF(C116="","",SUBTOTAL(3,$C$8:C116))</f>
        <v>16</v>
      </c>
      <c r="B116" s="235" t="s">
        <v>270</v>
      </c>
      <c r="C116" s="235" t="s">
        <v>203</v>
      </c>
      <c r="D116" s="233"/>
      <c r="E116" s="234" t="str">
        <f>IF(G116&lt;4,"Đơn giản",IF(G116&lt;=7,"Trung bình","Phức tạp"))</f>
        <v>Trung bình</v>
      </c>
      <c r="F116" s="234" t="s">
        <v>205</v>
      </c>
      <c r="G116" s="234">
        <f>COUNTA(D117:D120)</f>
        <v>4</v>
      </c>
      <c r="H116" s="228"/>
      <c r="I116" s="228"/>
    </row>
    <row r="117" spans="1:9" ht="33" hidden="1" outlineLevel="1">
      <c r="A117" s="234" t="str">
        <f>IF(C117="","",SUBTOTAL(3,$C$8:C117))</f>
        <v/>
      </c>
      <c r="B117" s="233"/>
      <c r="C117" s="233"/>
      <c r="D117" s="235" t="s">
        <v>271</v>
      </c>
      <c r="E117" s="233"/>
      <c r="F117" s="233"/>
      <c r="G117" s="233"/>
      <c r="H117" s="228"/>
      <c r="I117" s="228"/>
    </row>
    <row r="118" spans="1:9" ht="33" hidden="1" outlineLevel="1">
      <c r="A118" s="234" t="str">
        <f>IF(C118="","",SUBTOTAL(3,$C$8:C118))</f>
        <v/>
      </c>
      <c r="B118" s="233"/>
      <c r="C118" s="233"/>
      <c r="D118" s="235" t="s">
        <v>272</v>
      </c>
      <c r="E118" s="233"/>
      <c r="F118" s="233"/>
      <c r="G118" s="233"/>
      <c r="H118" s="228"/>
      <c r="I118" s="228"/>
    </row>
    <row r="119" spans="1:9" ht="33" hidden="1" outlineLevel="1">
      <c r="A119" s="234" t="str">
        <f>IF(C119="","",SUBTOTAL(3,$C$8:C119))</f>
        <v/>
      </c>
      <c r="B119" s="233"/>
      <c r="C119" s="233"/>
      <c r="D119" s="235" t="s">
        <v>273</v>
      </c>
      <c r="E119" s="233"/>
      <c r="F119" s="233"/>
      <c r="G119" s="233"/>
      <c r="H119" s="228"/>
      <c r="I119" s="228"/>
    </row>
    <row r="120" spans="1:9" hidden="1" outlineLevel="1">
      <c r="A120" s="234" t="str">
        <f>IF(C120="","",SUBTOTAL(3,$C$8:C120))</f>
        <v/>
      </c>
      <c r="B120" s="233"/>
      <c r="C120" s="233"/>
      <c r="D120" s="235" t="s">
        <v>274</v>
      </c>
      <c r="E120" s="233"/>
      <c r="F120" s="233"/>
      <c r="G120" s="233"/>
      <c r="H120" s="228"/>
      <c r="I120" s="228"/>
    </row>
    <row r="121" spans="1:9" collapsed="1">
      <c r="A121" s="234">
        <f>IF(C121="","",SUBTOTAL(3,$C$8:C121))</f>
        <v>17</v>
      </c>
      <c r="B121" s="235" t="s">
        <v>275</v>
      </c>
      <c r="C121" s="235" t="s">
        <v>203</v>
      </c>
      <c r="D121" s="233"/>
      <c r="E121" s="234" t="str">
        <f>IF(G121&lt;4,"Đơn giản",IF(G121&lt;=7,"Trung bình","Phức tạp"))</f>
        <v>Trung bình</v>
      </c>
      <c r="F121" s="234" t="s">
        <v>205</v>
      </c>
      <c r="G121" s="234">
        <f>COUNTA(D122:D125)</f>
        <v>4</v>
      </c>
      <c r="H121" s="228"/>
      <c r="I121" s="228"/>
    </row>
    <row r="122" spans="1:9" ht="33" hidden="1" outlineLevel="1">
      <c r="A122" s="234" t="str">
        <f>IF(C122="","",SUBTOTAL(3,$C$8:C122))</f>
        <v/>
      </c>
      <c r="B122" s="233"/>
      <c r="C122" s="233"/>
      <c r="D122" s="235" t="s">
        <v>276</v>
      </c>
      <c r="E122" s="233"/>
      <c r="F122" s="233"/>
      <c r="G122" s="233"/>
      <c r="H122" s="228"/>
      <c r="I122" s="228"/>
    </row>
    <row r="123" spans="1:9" ht="33" hidden="1" outlineLevel="1">
      <c r="A123" s="234" t="str">
        <f>IF(C123="","",SUBTOTAL(3,$C$8:C123))</f>
        <v/>
      </c>
      <c r="B123" s="233"/>
      <c r="C123" s="233"/>
      <c r="D123" s="235" t="s">
        <v>277</v>
      </c>
      <c r="E123" s="233"/>
      <c r="F123" s="233"/>
      <c r="G123" s="233"/>
      <c r="H123" s="228"/>
      <c r="I123" s="228"/>
    </row>
    <row r="124" spans="1:9" ht="33" hidden="1" outlineLevel="1">
      <c r="A124" s="234" t="str">
        <f>IF(C124="","",SUBTOTAL(3,$C$8:C124))</f>
        <v/>
      </c>
      <c r="B124" s="233"/>
      <c r="C124" s="233"/>
      <c r="D124" s="235" t="s">
        <v>278</v>
      </c>
      <c r="E124" s="233"/>
      <c r="F124" s="233"/>
      <c r="G124" s="233"/>
      <c r="H124" s="228"/>
      <c r="I124" s="228"/>
    </row>
    <row r="125" spans="1:9" hidden="1" outlineLevel="1">
      <c r="A125" s="234" t="str">
        <f>IF(C125="","",SUBTOTAL(3,$C$8:C125))</f>
        <v/>
      </c>
      <c r="B125" s="233"/>
      <c r="C125" s="233"/>
      <c r="D125" s="235" t="s">
        <v>279</v>
      </c>
      <c r="E125" s="233"/>
      <c r="F125" s="233"/>
      <c r="G125" s="233"/>
      <c r="H125" s="228"/>
      <c r="I125" s="228"/>
    </row>
    <row r="126" spans="1:9" ht="49.5" collapsed="1">
      <c r="A126" s="234" t="str">
        <f>IF(C126="","",SUBTOTAL(3,$C$8:C126))</f>
        <v/>
      </c>
      <c r="B126" s="232" t="s">
        <v>280</v>
      </c>
      <c r="C126" s="233"/>
      <c r="D126" s="233"/>
      <c r="E126" s="233"/>
      <c r="F126" s="233"/>
      <c r="G126" s="233"/>
      <c r="H126" s="228"/>
      <c r="I126" s="228"/>
    </row>
    <row r="127" spans="1:9" collapsed="1">
      <c r="A127" s="234">
        <f>IF(C127="","",SUBTOTAL(3,$C$8:C127))</f>
        <v>18</v>
      </c>
      <c r="B127" s="235" t="s">
        <v>158</v>
      </c>
      <c r="C127" s="235" t="s">
        <v>203</v>
      </c>
      <c r="D127" s="233"/>
      <c r="E127" s="234" t="str">
        <f>IF(G127&lt;4,"Đơn giản",IF(G127&lt;=7,"Trung bình","Phức tạp"))</f>
        <v>Trung bình</v>
      </c>
      <c r="F127" s="234" t="s">
        <v>205</v>
      </c>
      <c r="G127" s="234">
        <f>COUNTA(D128:D132)</f>
        <v>5</v>
      </c>
      <c r="H127" s="228"/>
      <c r="I127" s="228"/>
    </row>
    <row r="128" spans="1:9" hidden="1" outlineLevel="1">
      <c r="A128" s="234" t="str">
        <f>IF(C128="","",SUBTOTAL(3,$C$8:C128))</f>
        <v/>
      </c>
      <c r="B128" s="233"/>
      <c r="C128" s="233"/>
      <c r="D128" s="235" t="s">
        <v>946</v>
      </c>
      <c r="E128" s="233"/>
      <c r="F128" s="233"/>
      <c r="G128" s="233"/>
      <c r="H128" s="228"/>
      <c r="I128" s="228"/>
    </row>
    <row r="129" spans="1:9" hidden="1" outlineLevel="1">
      <c r="A129" s="234" t="str">
        <f>IF(C129="","",SUBTOTAL(3,$C$8:C129))</f>
        <v/>
      </c>
      <c r="B129" s="233"/>
      <c r="C129" s="233"/>
      <c r="D129" s="235" t="s">
        <v>281</v>
      </c>
      <c r="E129" s="233"/>
      <c r="F129" s="233"/>
      <c r="G129" s="233"/>
      <c r="H129" s="228"/>
      <c r="I129" s="228"/>
    </row>
    <row r="130" spans="1:9" hidden="1" outlineLevel="1">
      <c r="A130" s="234" t="str">
        <f>IF(C130="","",SUBTOTAL(3,$C$8:C130))</f>
        <v/>
      </c>
      <c r="B130" s="233"/>
      <c r="C130" s="233"/>
      <c r="D130" s="235" t="s">
        <v>947</v>
      </c>
      <c r="E130" s="233"/>
      <c r="F130" s="233"/>
      <c r="G130" s="233"/>
      <c r="H130" s="228"/>
      <c r="I130" s="228"/>
    </row>
    <row r="131" spans="1:9" ht="33" hidden="1" outlineLevel="1">
      <c r="A131" s="234" t="str">
        <f>IF(C131="","",SUBTOTAL(3,$C$8:C131))</f>
        <v/>
      </c>
      <c r="B131" s="233"/>
      <c r="C131" s="233"/>
      <c r="D131" s="235" t="s">
        <v>948</v>
      </c>
      <c r="E131" s="233"/>
      <c r="F131" s="233"/>
      <c r="G131" s="233"/>
      <c r="H131" s="228"/>
      <c r="I131" s="228"/>
    </row>
    <row r="132" spans="1:9" ht="33" hidden="1" outlineLevel="1">
      <c r="A132" s="234" t="str">
        <f>IF(C132="","",SUBTOTAL(3,$C$8:C132))</f>
        <v/>
      </c>
      <c r="B132" s="233"/>
      <c r="C132" s="233"/>
      <c r="D132" s="235" t="s">
        <v>949</v>
      </c>
      <c r="E132" s="233"/>
      <c r="F132" s="233"/>
      <c r="G132" s="233"/>
      <c r="H132" s="228"/>
      <c r="I132" s="228"/>
    </row>
    <row r="133" spans="1:9" ht="33" collapsed="1">
      <c r="A133" s="234">
        <f>IF(C133="","",SUBTOTAL(3,$C$8:C133))</f>
        <v>19</v>
      </c>
      <c r="B133" s="235" t="s">
        <v>159</v>
      </c>
      <c r="C133" s="235" t="s">
        <v>203</v>
      </c>
      <c r="D133" s="233"/>
      <c r="E133" s="234" t="str">
        <f>IF(G133&lt;4,"Đơn giản",IF(G133&lt;=7,"Trung bình","Phức tạp"))</f>
        <v>Trung bình</v>
      </c>
      <c r="F133" s="234" t="s">
        <v>205</v>
      </c>
      <c r="G133" s="234">
        <f>COUNTA(D134:D137)</f>
        <v>4</v>
      </c>
      <c r="H133" s="228"/>
      <c r="I133" s="228"/>
    </row>
    <row r="134" spans="1:9" hidden="1" outlineLevel="1">
      <c r="A134" s="234" t="str">
        <f>IF(C134="","",SUBTOTAL(3,$C$8:C134))</f>
        <v/>
      </c>
      <c r="B134" s="233"/>
      <c r="C134" s="233"/>
      <c r="D134" s="235" t="s">
        <v>950</v>
      </c>
      <c r="E134" s="233"/>
      <c r="F134" s="233"/>
      <c r="G134" s="233"/>
      <c r="H134" s="228"/>
      <c r="I134" s="228"/>
    </row>
    <row r="135" spans="1:9" hidden="1" outlineLevel="1">
      <c r="A135" s="234" t="str">
        <f>IF(C135="","",SUBTOTAL(3,$C$8:C135))</f>
        <v/>
      </c>
      <c r="B135" s="233"/>
      <c r="C135" s="233"/>
      <c r="D135" s="235" t="s">
        <v>951</v>
      </c>
      <c r="E135" s="233"/>
      <c r="F135" s="233"/>
      <c r="G135" s="233"/>
      <c r="H135" s="228"/>
      <c r="I135" s="228"/>
    </row>
    <row r="136" spans="1:9" ht="33" hidden="1" outlineLevel="1">
      <c r="A136" s="234" t="str">
        <f>IF(C136="","",SUBTOTAL(3,$C$8:C136))</f>
        <v/>
      </c>
      <c r="B136" s="233"/>
      <c r="C136" s="233"/>
      <c r="D136" s="235" t="s">
        <v>952</v>
      </c>
      <c r="E136" s="233"/>
      <c r="F136" s="233"/>
      <c r="G136" s="233"/>
      <c r="H136" s="228"/>
      <c r="I136" s="228"/>
    </row>
    <row r="137" spans="1:9" ht="33" hidden="1" outlineLevel="1">
      <c r="A137" s="234" t="str">
        <f>IF(C137="","",SUBTOTAL(3,$C$8:C137))</f>
        <v/>
      </c>
      <c r="B137" s="233"/>
      <c r="C137" s="233"/>
      <c r="D137" s="235" t="s">
        <v>953</v>
      </c>
      <c r="E137" s="233"/>
      <c r="F137" s="233"/>
      <c r="G137" s="233"/>
      <c r="H137" s="228"/>
      <c r="I137" s="228"/>
    </row>
    <row r="138" spans="1:9" collapsed="1">
      <c r="A138" s="234">
        <f>IF(C138="","",SUBTOTAL(3,$C$8:C138))</f>
        <v>20</v>
      </c>
      <c r="B138" s="235" t="s">
        <v>160</v>
      </c>
      <c r="C138" s="235" t="s">
        <v>203</v>
      </c>
      <c r="D138" s="233"/>
      <c r="E138" s="234" t="str">
        <f>IF(G138&lt;4,"Đơn giản",IF(G138&lt;=7,"Trung bình","Phức tạp"))</f>
        <v>Trung bình</v>
      </c>
      <c r="F138" s="234" t="s">
        <v>205</v>
      </c>
      <c r="G138" s="234">
        <f>COUNTA(D139:D142)</f>
        <v>4</v>
      </c>
      <c r="H138" s="228"/>
      <c r="I138" s="228"/>
    </row>
    <row r="139" spans="1:9" ht="33" hidden="1" outlineLevel="1">
      <c r="A139" s="234" t="str">
        <f>IF(C139="","",SUBTOTAL(3,$C$8:C139))</f>
        <v/>
      </c>
      <c r="B139" s="233"/>
      <c r="C139" s="233"/>
      <c r="D139" s="235" t="s">
        <v>954</v>
      </c>
      <c r="E139" s="233"/>
      <c r="F139" s="233"/>
      <c r="G139" s="233"/>
      <c r="H139" s="228"/>
      <c r="I139" s="228"/>
    </row>
    <row r="140" spans="1:9" ht="33" hidden="1" outlineLevel="1">
      <c r="A140" s="234" t="str">
        <f>IF(C140="","",SUBTOTAL(3,$C$8:C140))</f>
        <v/>
      </c>
      <c r="B140" s="233"/>
      <c r="C140" s="233"/>
      <c r="D140" s="235" t="s">
        <v>955</v>
      </c>
      <c r="E140" s="233"/>
      <c r="F140" s="233"/>
      <c r="G140" s="233"/>
      <c r="H140" s="228"/>
      <c r="I140" s="228"/>
    </row>
    <row r="141" spans="1:9" hidden="1" outlineLevel="1">
      <c r="A141" s="234" t="str">
        <f>IF(C141="","",SUBTOTAL(3,$C$8:C141))</f>
        <v/>
      </c>
      <c r="B141" s="233"/>
      <c r="C141" s="233"/>
      <c r="D141" s="235" t="s">
        <v>956</v>
      </c>
      <c r="E141" s="233"/>
      <c r="F141" s="233"/>
      <c r="G141" s="233"/>
      <c r="H141" s="228"/>
      <c r="I141" s="228"/>
    </row>
    <row r="142" spans="1:9" ht="33" hidden="1" outlineLevel="1">
      <c r="A142" s="234" t="str">
        <f>IF(C142="","",SUBTOTAL(3,$C$8:C142))</f>
        <v/>
      </c>
      <c r="B142" s="233"/>
      <c r="C142" s="233"/>
      <c r="D142" s="235" t="s">
        <v>957</v>
      </c>
      <c r="E142" s="233"/>
      <c r="F142" s="233"/>
      <c r="G142" s="233"/>
      <c r="H142" s="228"/>
      <c r="I142" s="228"/>
    </row>
    <row r="143" spans="1:9" collapsed="1">
      <c r="A143" s="234">
        <f>IF(C143="","",SUBTOTAL(3,$C$8:C143))</f>
        <v>21</v>
      </c>
      <c r="B143" s="235" t="s">
        <v>161</v>
      </c>
      <c r="C143" s="235" t="s">
        <v>203</v>
      </c>
      <c r="D143" s="233"/>
      <c r="E143" s="234" t="str">
        <f>IF(G143&lt;4,"Đơn giản",IF(G143&lt;=7,"Trung bình","Phức tạp"))</f>
        <v>Phức tạp</v>
      </c>
      <c r="F143" s="234" t="s">
        <v>205</v>
      </c>
      <c r="G143" s="234">
        <f>COUNTA(D144:D152)</f>
        <v>9</v>
      </c>
      <c r="H143" s="228"/>
      <c r="I143" s="228"/>
    </row>
    <row r="144" spans="1:9" hidden="1" outlineLevel="1">
      <c r="A144" s="234" t="str">
        <f>IF(C144="","",SUBTOTAL(3,$C$8:C144))</f>
        <v/>
      </c>
      <c r="B144" s="233"/>
      <c r="C144" s="233"/>
      <c r="D144" s="235" t="s">
        <v>282</v>
      </c>
      <c r="E144" s="233"/>
      <c r="F144" s="233"/>
      <c r="G144" s="233"/>
      <c r="H144" s="228"/>
      <c r="I144" s="228"/>
    </row>
    <row r="145" spans="1:9" hidden="1" outlineLevel="1">
      <c r="A145" s="234" t="str">
        <f>IF(C145="","",SUBTOTAL(3,$C$8:C145))</f>
        <v/>
      </c>
      <c r="B145" s="233"/>
      <c r="C145" s="233"/>
      <c r="D145" s="235" t="s">
        <v>283</v>
      </c>
      <c r="E145" s="233"/>
      <c r="F145" s="233"/>
      <c r="G145" s="233"/>
      <c r="H145" s="228"/>
      <c r="I145" s="228"/>
    </row>
    <row r="146" spans="1:9" hidden="1" outlineLevel="1">
      <c r="A146" s="234" t="str">
        <f>IF(C146="","",SUBTOTAL(3,$C$8:C146))</f>
        <v/>
      </c>
      <c r="B146" s="233"/>
      <c r="C146" s="233"/>
      <c r="D146" s="235" t="s">
        <v>284</v>
      </c>
      <c r="E146" s="233"/>
      <c r="F146" s="233"/>
      <c r="G146" s="233"/>
      <c r="H146" s="228"/>
      <c r="I146" s="228"/>
    </row>
    <row r="147" spans="1:9" hidden="1" outlineLevel="1">
      <c r="A147" s="234" t="str">
        <f>IF(C147="","",SUBTOTAL(3,$C$8:C147))</f>
        <v/>
      </c>
      <c r="B147" s="233"/>
      <c r="C147" s="233"/>
      <c r="D147" s="235" t="s">
        <v>285</v>
      </c>
      <c r="E147" s="233"/>
      <c r="F147" s="233"/>
      <c r="G147" s="233"/>
      <c r="H147" s="228"/>
      <c r="I147" s="228"/>
    </row>
    <row r="148" spans="1:9" ht="33" hidden="1" outlineLevel="1">
      <c r="A148" s="234" t="str">
        <f>IF(C148="","",SUBTOTAL(3,$C$8:C148))</f>
        <v/>
      </c>
      <c r="B148" s="233"/>
      <c r="C148" s="233"/>
      <c r="D148" s="235" t="s">
        <v>286</v>
      </c>
      <c r="E148" s="233"/>
      <c r="F148" s="233"/>
      <c r="G148" s="233"/>
      <c r="H148" s="228"/>
      <c r="I148" s="228"/>
    </row>
    <row r="149" spans="1:9" ht="33" hidden="1" outlineLevel="1">
      <c r="A149" s="234" t="str">
        <f>IF(C149="","",SUBTOTAL(3,$C$8:C149))</f>
        <v/>
      </c>
      <c r="B149" s="233"/>
      <c r="C149" s="233"/>
      <c r="D149" s="235" t="s">
        <v>287</v>
      </c>
      <c r="E149" s="233"/>
      <c r="F149" s="233"/>
      <c r="G149" s="233"/>
      <c r="H149" s="228"/>
      <c r="I149" s="228"/>
    </row>
    <row r="150" spans="1:9" ht="33" hidden="1" outlineLevel="1">
      <c r="A150" s="234" t="str">
        <f>IF(C150="","",SUBTOTAL(3,$C$8:C150))</f>
        <v/>
      </c>
      <c r="B150" s="233"/>
      <c r="C150" s="233"/>
      <c r="D150" s="235" t="s">
        <v>288</v>
      </c>
      <c r="E150" s="233"/>
      <c r="F150" s="233"/>
      <c r="G150" s="233"/>
      <c r="H150" s="228"/>
      <c r="I150" s="228"/>
    </row>
    <row r="151" spans="1:9" hidden="1" outlineLevel="1">
      <c r="A151" s="234" t="str">
        <f>IF(C151="","",SUBTOTAL(3,$C$8:C151))</f>
        <v/>
      </c>
      <c r="B151" s="233"/>
      <c r="C151" s="233"/>
      <c r="D151" s="235" t="s">
        <v>289</v>
      </c>
      <c r="E151" s="233"/>
      <c r="F151" s="233"/>
      <c r="G151" s="233"/>
      <c r="H151" s="228"/>
      <c r="I151" s="228"/>
    </row>
    <row r="152" spans="1:9" hidden="1" outlineLevel="1">
      <c r="A152" s="234" t="str">
        <f>IF(C152="","",SUBTOTAL(3,$C$8:C152))</f>
        <v/>
      </c>
      <c r="B152" s="233"/>
      <c r="C152" s="233"/>
      <c r="D152" s="235" t="s">
        <v>290</v>
      </c>
      <c r="E152" s="233"/>
      <c r="F152" s="233"/>
      <c r="G152" s="233"/>
      <c r="H152" s="228"/>
      <c r="I152" s="228"/>
    </row>
    <row r="153" spans="1:9" collapsed="1">
      <c r="A153" s="234">
        <f>IF(C153="","",SUBTOTAL(3,$C$8:C153))</f>
        <v>22</v>
      </c>
      <c r="B153" s="235" t="s">
        <v>291</v>
      </c>
      <c r="C153" s="235" t="s">
        <v>203</v>
      </c>
      <c r="D153" s="233"/>
      <c r="E153" s="234" t="str">
        <f>IF(G153&lt;4,"Đơn giản",IF(G153&lt;=7,"Trung bình","Phức tạp"))</f>
        <v>Trung bình</v>
      </c>
      <c r="F153" s="234" t="s">
        <v>205</v>
      </c>
      <c r="G153" s="234">
        <f>COUNTA(D154:D158)</f>
        <v>5</v>
      </c>
      <c r="H153" s="228"/>
      <c r="I153" s="228"/>
    </row>
    <row r="154" spans="1:9" ht="33" hidden="1" outlineLevel="1">
      <c r="A154" s="234" t="str">
        <f>IF(C154="","",SUBTOTAL(3,$C$8:C154))</f>
        <v/>
      </c>
      <c r="B154" s="233"/>
      <c r="C154" s="233"/>
      <c r="D154" s="235" t="s">
        <v>292</v>
      </c>
      <c r="E154" s="233"/>
      <c r="F154" s="233"/>
      <c r="G154" s="233"/>
      <c r="H154" s="228"/>
      <c r="I154" s="228"/>
    </row>
    <row r="155" spans="1:9" ht="33" hidden="1" outlineLevel="1">
      <c r="A155" s="234" t="str">
        <f>IF(C155="","",SUBTOTAL(3,$C$8:C155))</f>
        <v/>
      </c>
      <c r="B155" s="233"/>
      <c r="C155" s="233"/>
      <c r="D155" s="235" t="s">
        <v>293</v>
      </c>
      <c r="E155" s="233"/>
      <c r="F155" s="233"/>
      <c r="G155" s="233"/>
      <c r="H155" s="228"/>
      <c r="I155" s="228"/>
    </row>
    <row r="156" spans="1:9" ht="33" hidden="1" outlineLevel="1">
      <c r="A156" s="234" t="str">
        <f>IF(C156="","",SUBTOTAL(3,$C$8:C156))</f>
        <v/>
      </c>
      <c r="B156" s="233"/>
      <c r="C156" s="233"/>
      <c r="D156" s="235" t="s">
        <v>294</v>
      </c>
      <c r="E156" s="233"/>
      <c r="F156" s="233"/>
      <c r="G156" s="233"/>
      <c r="H156" s="228"/>
      <c r="I156" s="228"/>
    </row>
    <row r="157" spans="1:9" hidden="1" outlineLevel="1">
      <c r="A157" s="234" t="str">
        <f>IF(C157="","",SUBTOTAL(3,$C$8:C157))</f>
        <v/>
      </c>
      <c r="B157" s="233"/>
      <c r="C157" s="233"/>
      <c r="D157" s="235" t="s">
        <v>295</v>
      </c>
      <c r="E157" s="233"/>
      <c r="F157" s="233"/>
      <c r="G157" s="233"/>
      <c r="H157" s="228"/>
      <c r="I157" s="228"/>
    </row>
    <row r="158" spans="1:9" ht="33" hidden="1" outlineLevel="1">
      <c r="A158" s="234" t="str">
        <f>IF(C158="","",SUBTOTAL(3,$C$8:C158))</f>
        <v/>
      </c>
      <c r="B158" s="233"/>
      <c r="C158" s="233"/>
      <c r="D158" s="235" t="s">
        <v>296</v>
      </c>
      <c r="E158" s="233"/>
      <c r="F158" s="233"/>
      <c r="G158" s="233"/>
      <c r="H158" s="228"/>
      <c r="I158" s="228"/>
    </row>
    <row r="159" spans="1:9" ht="33" collapsed="1">
      <c r="A159" s="354">
        <f>IF(C159="","",SUBTOTAL(3,$C$8:C159))</f>
        <v>23</v>
      </c>
      <c r="B159" s="355" t="s">
        <v>2821</v>
      </c>
      <c r="C159" s="235" t="s">
        <v>203</v>
      </c>
      <c r="D159" s="233"/>
      <c r="E159" s="234" t="str">
        <f>IF(G159&lt;4,"Đơn giản",IF(G159&lt;=7,"Trung bình","Phức tạp"))</f>
        <v>Trung bình</v>
      </c>
      <c r="F159" s="234" t="s">
        <v>205</v>
      </c>
      <c r="G159" s="234">
        <f>COUNTA(D160:D164)</f>
        <v>5</v>
      </c>
      <c r="H159" s="228"/>
      <c r="I159" s="228"/>
    </row>
    <row r="160" spans="1:9" hidden="1" outlineLevel="1">
      <c r="A160" s="234" t="str">
        <f>IF(C160="","",SUBTOTAL(3,$C$8:C160))</f>
        <v/>
      </c>
      <c r="B160" s="233"/>
      <c r="C160" s="233"/>
      <c r="D160" s="235" t="s">
        <v>958</v>
      </c>
      <c r="E160" s="233"/>
      <c r="F160" s="233"/>
      <c r="G160" s="233"/>
      <c r="H160" s="228"/>
      <c r="I160" s="228"/>
    </row>
    <row r="161" spans="1:9" ht="33" hidden="1" outlineLevel="1">
      <c r="A161" s="234" t="str">
        <f>IF(C161="","",SUBTOTAL(3,$C$8:C161))</f>
        <v/>
      </c>
      <c r="B161" s="233"/>
      <c r="C161" s="233"/>
      <c r="D161" s="235" t="s">
        <v>959</v>
      </c>
      <c r="E161" s="233"/>
      <c r="F161" s="233"/>
      <c r="G161" s="233"/>
      <c r="H161" s="228"/>
      <c r="I161" s="228"/>
    </row>
    <row r="162" spans="1:9" ht="33" hidden="1" outlineLevel="1">
      <c r="A162" s="234" t="str">
        <f>IF(C162="","",SUBTOTAL(3,$C$8:C162))</f>
        <v/>
      </c>
      <c r="B162" s="233"/>
      <c r="C162" s="233"/>
      <c r="D162" s="235" t="s">
        <v>960</v>
      </c>
      <c r="E162" s="233"/>
      <c r="F162" s="233"/>
      <c r="G162" s="233"/>
      <c r="H162" s="228"/>
      <c r="I162" s="228"/>
    </row>
    <row r="163" spans="1:9" ht="33" hidden="1" outlineLevel="1">
      <c r="A163" s="234" t="str">
        <f>IF(C163="","",SUBTOTAL(3,$C$8:C163))</f>
        <v/>
      </c>
      <c r="B163" s="233"/>
      <c r="C163" s="233"/>
      <c r="D163" s="235" t="s">
        <v>961</v>
      </c>
      <c r="E163" s="233"/>
      <c r="F163" s="233"/>
      <c r="G163" s="233"/>
      <c r="H163" s="228"/>
      <c r="I163" s="228"/>
    </row>
    <row r="164" spans="1:9" ht="33" hidden="1" outlineLevel="1">
      <c r="A164" s="234" t="str">
        <f>IF(C164="","",SUBTOTAL(3,$C$8:C164))</f>
        <v/>
      </c>
      <c r="B164" s="233"/>
      <c r="C164" s="233"/>
      <c r="D164" s="235" t="s">
        <v>962</v>
      </c>
      <c r="E164" s="233"/>
      <c r="F164" s="233"/>
      <c r="G164" s="233"/>
      <c r="H164" s="228"/>
      <c r="I164" s="228"/>
    </row>
    <row r="165" spans="1:9" collapsed="1">
      <c r="A165" s="234">
        <f>IF(C165="","",SUBTOTAL(3,$C$8:C165))</f>
        <v>24</v>
      </c>
      <c r="B165" s="235" t="s">
        <v>163</v>
      </c>
      <c r="C165" s="235" t="s">
        <v>203</v>
      </c>
      <c r="D165" s="233"/>
      <c r="E165" s="234" t="str">
        <f>IF(G165&lt;4,"Đơn giản",IF(G165&lt;=7,"Trung bình","Phức tạp"))</f>
        <v>Trung bình</v>
      </c>
      <c r="F165" s="234" t="s">
        <v>205</v>
      </c>
      <c r="G165" s="234">
        <f>COUNTA(D166:D169)</f>
        <v>4</v>
      </c>
      <c r="H165" s="228"/>
      <c r="I165" s="228"/>
    </row>
    <row r="166" spans="1:9" hidden="1" outlineLevel="1">
      <c r="A166" s="234" t="str">
        <f>IF(C166="","",SUBTOTAL(3,$C$8:C166))</f>
        <v/>
      </c>
      <c r="B166" s="233"/>
      <c r="C166" s="233"/>
      <c r="D166" s="235" t="s">
        <v>963</v>
      </c>
      <c r="E166" s="233"/>
      <c r="F166" s="233"/>
      <c r="G166" s="233"/>
      <c r="H166" s="228"/>
      <c r="I166" s="228"/>
    </row>
    <row r="167" spans="1:9" hidden="1" outlineLevel="1">
      <c r="A167" s="234" t="str">
        <f>IF(C167="","",SUBTOTAL(3,$C$8:C167))</f>
        <v/>
      </c>
      <c r="B167" s="233"/>
      <c r="C167" s="233"/>
      <c r="D167" s="235" t="s">
        <v>964</v>
      </c>
      <c r="E167" s="233"/>
      <c r="F167" s="233"/>
      <c r="G167" s="233"/>
      <c r="H167" s="228"/>
      <c r="I167" s="228"/>
    </row>
    <row r="168" spans="1:9" hidden="1" outlineLevel="1">
      <c r="A168" s="234" t="str">
        <f>IF(C168="","",SUBTOTAL(3,$C$8:C168))</f>
        <v/>
      </c>
      <c r="B168" s="233"/>
      <c r="C168" s="233"/>
      <c r="D168" s="235" t="s">
        <v>965</v>
      </c>
      <c r="E168" s="233"/>
      <c r="F168" s="233"/>
      <c r="G168" s="233"/>
      <c r="H168" s="228"/>
      <c r="I168" s="228"/>
    </row>
    <row r="169" spans="1:9" ht="33" hidden="1" outlineLevel="1">
      <c r="A169" s="234" t="str">
        <f>IF(C169="","",SUBTOTAL(3,$C$8:C169))</f>
        <v/>
      </c>
      <c r="B169" s="233"/>
      <c r="C169" s="233"/>
      <c r="D169" s="235" t="s">
        <v>966</v>
      </c>
      <c r="E169" s="233"/>
      <c r="F169" s="233"/>
      <c r="G169" s="233"/>
      <c r="H169" s="228"/>
      <c r="I169" s="228"/>
    </row>
    <row r="170" spans="1:9" collapsed="1">
      <c r="A170" s="234" t="str">
        <f>IF(C170="","",SUBTOTAL(3,$C$8:C170))</f>
        <v/>
      </c>
      <c r="B170" s="574" t="s">
        <v>297</v>
      </c>
      <c r="C170" s="575"/>
      <c r="D170" s="237"/>
      <c r="E170" s="233"/>
      <c r="F170" s="233"/>
      <c r="G170" s="233"/>
      <c r="H170" s="228"/>
      <c r="I170" s="228"/>
    </row>
    <row r="171" spans="1:9">
      <c r="A171" s="234" t="str">
        <f>IF(C171="","",SUBTOTAL(3,$C$8:C171))</f>
        <v/>
      </c>
      <c r="B171" s="232" t="s">
        <v>298</v>
      </c>
      <c r="C171" s="233"/>
      <c r="D171" s="233"/>
      <c r="E171" s="233"/>
      <c r="F171" s="233"/>
      <c r="G171" s="233"/>
      <c r="H171" s="228"/>
      <c r="I171" s="228"/>
    </row>
    <row r="172" spans="1:9" ht="49.5" collapsed="1">
      <c r="A172" s="234">
        <f>IF(C172="","",SUBTOTAL(3,$C$8:C172))</f>
        <v>25</v>
      </c>
      <c r="B172" s="235" t="s">
        <v>299</v>
      </c>
      <c r="C172" s="235" t="s">
        <v>1373</v>
      </c>
      <c r="D172" s="233"/>
      <c r="E172" s="234" t="str">
        <f>IF(G172&lt;4,"Đơn giản",IF(G172&lt;=7,"Trung bình","Phức tạp"))</f>
        <v>Trung bình</v>
      </c>
      <c r="F172" s="234" t="s">
        <v>205</v>
      </c>
      <c r="G172" s="234">
        <f>COUNTA(D173:D176)</f>
        <v>4</v>
      </c>
      <c r="H172" s="228"/>
      <c r="I172" s="228"/>
    </row>
    <row r="173" spans="1:9" ht="33" outlineLevel="1">
      <c r="A173" s="234" t="str">
        <f>IF(C173="","",SUBTOTAL(3,$C$8:C173))</f>
        <v/>
      </c>
      <c r="B173" s="233"/>
      <c r="C173" s="233"/>
      <c r="D173" s="235" t="s">
        <v>301</v>
      </c>
      <c r="E173" s="233"/>
      <c r="F173" s="233"/>
      <c r="G173" s="233"/>
      <c r="H173" s="228"/>
      <c r="I173" s="228"/>
    </row>
    <row r="174" spans="1:9" ht="33" outlineLevel="1">
      <c r="A174" s="234" t="str">
        <f>IF(C174="","",SUBTOTAL(3,$C$8:C174))</f>
        <v/>
      </c>
      <c r="B174" s="233"/>
      <c r="C174" s="233"/>
      <c r="D174" s="235" t="s">
        <v>1374</v>
      </c>
      <c r="E174" s="233"/>
      <c r="F174" s="233"/>
      <c r="G174" s="233"/>
      <c r="H174" s="228"/>
      <c r="I174" s="228"/>
    </row>
    <row r="175" spans="1:9" ht="33" outlineLevel="1">
      <c r="A175" s="234" t="str">
        <f>IF(C175="","",SUBTOTAL(3,$C$8:C175))</f>
        <v/>
      </c>
      <c r="B175" s="233"/>
      <c r="C175" s="233"/>
      <c r="D175" s="235" t="s">
        <v>1375</v>
      </c>
      <c r="E175" s="233"/>
      <c r="F175" s="233"/>
      <c r="G175" s="233"/>
      <c r="H175" s="228"/>
      <c r="I175" s="228"/>
    </row>
    <row r="176" spans="1:9" ht="33" outlineLevel="1">
      <c r="A176" s="234" t="str">
        <f>IF(C176="","",SUBTOTAL(3,$C$8:C176))</f>
        <v/>
      </c>
      <c r="B176" s="233"/>
      <c r="C176" s="233"/>
      <c r="D176" s="235" t="s">
        <v>1376</v>
      </c>
      <c r="E176" s="233"/>
      <c r="F176" s="233"/>
      <c r="G176" s="233"/>
      <c r="H176" s="228"/>
      <c r="I176" s="228"/>
    </row>
    <row r="177" spans="1:9" ht="49.5">
      <c r="A177" s="234">
        <f>IF(C177="","",SUBTOTAL(3,$C$8:C177))</f>
        <v>26</v>
      </c>
      <c r="B177" s="235" t="s">
        <v>298</v>
      </c>
      <c r="C177" s="235" t="s">
        <v>1373</v>
      </c>
      <c r="D177" s="233"/>
      <c r="E177" s="234" t="str">
        <f>IF(G177&lt;4,"Đơn giản",IF(G177&lt;=7,"Trung bình","Phức tạp"))</f>
        <v>Trung bình</v>
      </c>
      <c r="F177" s="234" t="s">
        <v>205</v>
      </c>
      <c r="G177" s="234">
        <f>COUNTA(D178:D181)</f>
        <v>4</v>
      </c>
      <c r="H177" s="228"/>
      <c r="I177" s="228"/>
    </row>
    <row r="178" spans="1:9" hidden="1" outlineLevel="1">
      <c r="A178" s="234" t="str">
        <f>IF(C178="","",SUBTOTAL(3,$C$8:C178))</f>
        <v/>
      </c>
      <c r="B178" s="233"/>
      <c r="C178" s="233"/>
      <c r="D178" s="235" t="s">
        <v>302</v>
      </c>
      <c r="E178" s="233"/>
      <c r="F178" s="233"/>
      <c r="G178" s="233"/>
      <c r="H178" s="228"/>
      <c r="I178" s="228"/>
    </row>
    <row r="179" spans="1:9" ht="33" hidden="1" outlineLevel="1">
      <c r="A179" s="234" t="str">
        <f>IF(C179="","",SUBTOTAL(3,$C$8:C179))</f>
        <v/>
      </c>
      <c r="B179" s="233"/>
      <c r="C179" s="233"/>
      <c r="D179" s="235" t="s">
        <v>1377</v>
      </c>
      <c r="E179" s="233"/>
      <c r="F179" s="233"/>
      <c r="G179" s="233"/>
      <c r="H179" s="228"/>
      <c r="I179" s="228"/>
    </row>
    <row r="180" spans="1:9" ht="33" hidden="1" outlineLevel="1">
      <c r="A180" s="234" t="str">
        <f>IF(C180="","",SUBTOTAL(3,$C$8:C180))</f>
        <v/>
      </c>
      <c r="B180" s="233"/>
      <c r="C180" s="233"/>
      <c r="D180" s="235" t="s">
        <v>1378</v>
      </c>
      <c r="E180" s="233"/>
      <c r="F180" s="233"/>
      <c r="G180" s="233"/>
      <c r="H180" s="228"/>
      <c r="I180" s="228"/>
    </row>
    <row r="181" spans="1:9" ht="33" hidden="1" outlineLevel="1">
      <c r="A181" s="234" t="str">
        <f>IF(C181="","",SUBTOTAL(3,$C$8:C181))</f>
        <v/>
      </c>
      <c r="B181" s="233"/>
      <c r="C181" s="233"/>
      <c r="D181" s="235" t="s">
        <v>1379</v>
      </c>
      <c r="E181" s="233"/>
      <c r="F181" s="233"/>
      <c r="G181" s="233"/>
      <c r="H181" s="228"/>
      <c r="I181" s="228"/>
    </row>
    <row r="182" spans="1:9" collapsed="1">
      <c r="A182" s="234">
        <f>IF(C182="","",SUBTOTAL(3,$C$8:C182))</f>
        <v>27</v>
      </c>
      <c r="B182" s="235" t="s">
        <v>164</v>
      </c>
      <c r="C182" s="235" t="s">
        <v>1380</v>
      </c>
      <c r="D182" s="233"/>
      <c r="E182" s="234" t="str">
        <f>IF(G182&lt;4,"Đơn giản",IF(G182&lt;=7,"Trung bình","Phức tạp"))</f>
        <v>Trung bình</v>
      </c>
      <c r="F182" s="234" t="s">
        <v>205</v>
      </c>
      <c r="G182" s="234">
        <f>COUNTA(D183:D188)</f>
        <v>6</v>
      </c>
      <c r="H182" s="228"/>
      <c r="I182" s="228"/>
    </row>
    <row r="183" spans="1:9" ht="33" hidden="1" outlineLevel="1">
      <c r="A183" s="234" t="str">
        <f>IF(C183="","",SUBTOTAL(3,$C$8:C183))</f>
        <v/>
      </c>
      <c r="B183" s="233"/>
      <c r="C183" s="233"/>
      <c r="D183" s="235" t="s">
        <v>1381</v>
      </c>
      <c r="E183" s="233"/>
      <c r="F183" s="233"/>
      <c r="G183" s="233"/>
      <c r="H183" s="228"/>
      <c r="I183" s="228"/>
    </row>
    <row r="184" spans="1:9" hidden="1" outlineLevel="1">
      <c r="A184" s="234" t="str">
        <f>IF(C184="","",SUBTOTAL(3,$C$8:C184))</f>
        <v/>
      </c>
      <c r="B184" s="233"/>
      <c r="C184" s="233"/>
      <c r="D184" s="235" t="s">
        <v>1382</v>
      </c>
      <c r="E184" s="233"/>
      <c r="F184" s="233"/>
      <c r="G184" s="233"/>
      <c r="H184" s="228"/>
      <c r="I184" s="228"/>
    </row>
    <row r="185" spans="1:9" ht="33" hidden="1" outlineLevel="1">
      <c r="A185" s="234" t="str">
        <f>IF(C185="","",SUBTOTAL(3,$C$8:C185))</f>
        <v/>
      </c>
      <c r="B185" s="233"/>
      <c r="C185" s="233"/>
      <c r="D185" s="235" t="s">
        <v>1383</v>
      </c>
      <c r="E185" s="233"/>
      <c r="F185" s="233"/>
      <c r="G185" s="233"/>
      <c r="H185" s="228"/>
      <c r="I185" s="228"/>
    </row>
    <row r="186" spans="1:9" ht="33" hidden="1" outlineLevel="1">
      <c r="A186" s="234" t="str">
        <f>IF(C186="","",SUBTOTAL(3,$C$8:C186))</f>
        <v/>
      </c>
      <c r="B186" s="233"/>
      <c r="C186" s="233"/>
      <c r="D186" s="235" t="s">
        <v>1384</v>
      </c>
      <c r="E186" s="233"/>
      <c r="F186" s="233"/>
      <c r="G186" s="233"/>
      <c r="H186" s="228"/>
      <c r="I186" s="228"/>
    </row>
    <row r="187" spans="1:9" ht="33" hidden="1" outlineLevel="1">
      <c r="A187" s="234" t="str">
        <f>IF(C187="","",SUBTOTAL(3,$C$8:C187))</f>
        <v/>
      </c>
      <c r="B187" s="233"/>
      <c r="C187" s="233"/>
      <c r="D187" s="235" t="s">
        <v>1385</v>
      </c>
      <c r="E187" s="233"/>
      <c r="F187" s="233"/>
      <c r="G187" s="233"/>
      <c r="H187" s="228"/>
      <c r="I187" s="228"/>
    </row>
    <row r="188" spans="1:9" hidden="1" outlineLevel="1">
      <c r="A188" s="234" t="str">
        <f>IF(C188="","",SUBTOTAL(3,$C$8:C188))</f>
        <v/>
      </c>
      <c r="B188" s="233"/>
      <c r="C188" s="233"/>
      <c r="D188" s="235" t="s">
        <v>1386</v>
      </c>
      <c r="E188" s="233"/>
      <c r="F188" s="233"/>
      <c r="G188" s="233"/>
      <c r="H188" s="228"/>
      <c r="I188" s="228"/>
    </row>
    <row r="189" spans="1:9" collapsed="1">
      <c r="A189" s="234" t="str">
        <f>IF(C189="","",SUBTOTAL(3,$C$8:C189))</f>
        <v/>
      </c>
      <c r="B189" s="232" t="s">
        <v>303</v>
      </c>
      <c r="C189" s="233"/>
      <c r="D189" s="233"/>
      <c r="E189" s="233"/>
      <c r="F189" s="233"/>
      <c r="G189" s="233"/>
      <c r="H189" s="228"/>
      <c r="I189" s="228"/>
    </row>
    <row r="190" spans="1:9" ht="49.5" collapsed="1">
      <c r="A190" s="234">
        <f>IF(C190="","",SUBTOTAL(3,$C$8:C190))</f>
        <v>28</v>
      </c>
      <c r="B190" s="235" t="s">
        <v>165</v>
      </c>
      <c r="C190" s="235" t="s">
        <v>1387</v>
      </c>
      <c r="D190" s="233"/>
      <c r="E190" s="234" t="str">
        <f>IF(G190&lt;4,"Đơn giản",IF(G190&lt;=7,"Trung bình","Phức tạp"))</f>
        <v>Trung bình</v>
      </c>
      <c r="F190" s="234" t="s">
        <v>205</v>
      </c>
      <c r="G190" s="234">
        <f>COUNTA(D191:D194)</f>
        <v>4</v>
      </c>
      <c r="H190" s="228"/>
      <c r="I190" s="228"/>
    </row>
    <row r="191" spans="1:9" ht="33" hidden="1" outlineLevel="1">
      <c r="A191" s="234" t="str">
        <f>IF(C191="","",SUBTOTAL(3,$C$8:C191))</f>
        <v/>
      </c>
      <c r="B191" s="233"/>
      <c r="C191" s="233"/>
      <c r="D191" s="235" t="s">
        <v>305</v>
      </c>
      <c r="E191" s="233"/>
      <c r="F191" s="233"/>
      <c r="G191" s="233"/>
      <c r="H191" s="228"/>
      <c r="I191" s="228"/>
    </row>
    <row r="192" spans="1:9" ht="33" hidden="1" outlineLevel="1">
      <c r="A192" s="234" t="str">
        <f>IF(C192="","",SUBTOTAL(3,$C$8:C192))</f>
        <v/>
      </c>
      <c r="B192" s="233"/>
      <c r="C192" s="233"/>
      <c r="D192" s="235" t="s">
        <v>1374</v>
      </c>
      <c r="E192" s="233"/>
      <c r="F192" s="233"/>
      <c r="G192" s="233"/>
      <c r="H192" s="228"/>
      <c r="I192" s="228"/>
    </row>
    <row r="193" spans="1:9" ht="33" hidden="1" outlineLevel="1">
      <c r="A193" s="234" t="str">
        <f>IF(C193="","",SUBTOTAL(3,$C$8:C193))</f>
        <v/>
      </c>
      <c r="B193" s="233"/>
      <c r="C193" s="233"/>
      <c r="D193" s="235" t="s">
        <v>1388</v>
      </c>
      <c r="E193" s="233"/>
      <c r="F193" s="233"/>
      <c r="G193" s="233"/>
      <c r="H193" s="228"/>
      <c r="I193" s="228"/>
    </row>
    <row r="194" spans="1:9" ht="33" hidden="1" outlineLevel="1">
      <c r="A194" s="234" t="str">
        <f>IF(C194="","",SUBTOTAL(3,$C$8:C194))</f>
        <v/>
      </c>
      <c r="B194" s="233"/>
      <c r="C194" s="233"/>
      <c r="D194" s="235" t="s">
        <v>1389</v>
      </c>
      <c r="E194" s="233"/>
      <c r="F194" s="233"/>
      <c r="G194" s="233"/>
      <c r="H194" s="228"/>
      <c r="I194" s="228"/>
    </row>
    <row r="195" spans="1:9" ht="33" collapsed="1">
      <c r="A195" s="234">
        <f>IF(C195="","",SUBTOTAL(3,$C$8:C195))</f>
        <v>29</v>
      </c>
      <c r="B195" s="235" t="s">
        <v>166</v>
      </c>
      <c r="C195" s="235" t="s">
        <v>1380</v>
      </c>
      <c r="D195" s="233"/>
      <c r="E195" s="234" t="str">
        <f>IF(G195&lt;4,"Đơn giản",IF(G195&lt;=7,"Trung bình","Phức tạp"))</f>
        <v>Trung bình</v>
      </c>
      <c r="F195" s="234" t="s">
        <v>205</v>
      </c>
      <c r="G195" s="234">
        <f>COUNTA(D196:D199)</f>
        <v>4</v>
      </c>
      <c r="H195" s="228"/>
      <c r="I195" s="228"/>
    </row>
    <row r="196" spans="1:9" hidden="1" outlineLevel="1">
      <c r="A196" s="234" t="str">
        <f>IF(C196="","",SUBTOTAL(3,$C$8:C196))</f>
        <v/>
      </c>
      <c r="B196" s="233"/>
      <c r="C196" s="233"/>
      <c r="D196" s="235" t="s">
        <v>1390</v>
      </c>
      <c r="E196" s="233"/>
      <c r="F196" s="233"/>
      <c r="G196" s="233"/>
      <c r="H196" s="228"/>
      <c r="I196" s="228"/>
    </row>
    <row r="197" spans="1:9" hidden="1" outlineLevel="1">
      <c r="A197" s="234" t="str">
        <f>IF(C197="","",SUBTOTAL(3,$C$8:C197))</f>
        <v/>
      </c>
      <c r="B197" s="233"/>
      <c r="C197" s="233"/>
      <c r="D197" s="235" t="s">
        <v>1391</v>
      </c>
      <c r="E197" s="233"/>
      <c r="F197" s="233"/>
      <c r="G197" s="233"/>
      <c r="H197" s="228"/>
      <c r="I197" s="228"/>
    </row>
    <row r="198" spans="1:9" ht="33" hidden="1" outlineLevel="1">
      <c r="A198" s="234" t="str">
        <f>IF(C198="","",SUBTOTAL(3,$C$8:C198))</f>
        <v/>
      </c>
      <c r="B198" s="233"/>
      <c r="C198" s="233"/>
      <c r="D198" s="235" t="s">
        <v>1392</v>
      </c>
      <c r="E198" s="233"/>
      <c r="F198" s="233"/>
      <c r="G198" s="233"/>
      <c r="H198" s="228"/>
      <c r="I198" s="228"/>
    </row>
    <row r="199" spans="1:9" ht="33" hidden="1" outlineLevel="1">
      <c r="A199" s="234" t="str">
        <f>IF(C199="","",SUBTOTAL(3,$C$8:C199))</f>
        <v/>
      </c>
      <c r="B199" s="233"/>
      <c r="C199" s="233"/>
      <c r="D199" s="235" t="s">
        <v>1393</v>
      </c>
      <c r="E199" s="233"/>
      <c r="F199" s="233"/>
      <c r="G199" s="233"/>
      <c r="H199" s="228"/>
      <c r="I199" s="228"/>
    </row>
    <row r="200" spans="1:9" ht="33" collapsed="1">
      <c r="A200" s="234">
        <f>IF(C200="","",SUBTOTAL(3,$C$8:C200))</f>
        <v>30</v>
      </c>
      <c r="B200" s="235" t="s">
        <v>167</v>
      </c>
      <c r="C200" s="235" t="s">
        <v>304</v>
      </c>
      <c r="D200" s="233"/>
      <c r="E200" s="234" t="str">
        <f>IF(G200&lt;4,"Đơn giản",IF(G200&lt;=7,"Trung bình","Phức tạp"))</f>
        <v>Trung bình</v>
      </c>
      <c r="F200" s="234" t="s">
        <v>205</v>
      </c>
      <c r="G200" s="234">
        <f>COUNTA(D201:D204)</f>
        <v>4</v>
      </c>
      <c r="H200" s="228"/>
      <c r="I200" s="228"/>
    </row>
    <row r="201" spans="1:9" ht="33" hidden="1" outlineLevel="1">
      <c r="A201" s="234" t="str">
        <f>IF(C201="","",SUBTOTAL(3,$C$8:C201))</f>
        <v/>
      </c>
      <c r="B201" s="233"/>
      <c r="C201" s="233"/>
      <c r="D201" s="235" t="s">
        <v>306</v>
      </c>
      <c r="E201" s="233"/>
      <c r="F201" s="233"/>
      <c r="G201" s="233"/>
      <c r="H201" s="228"/>
      <c r="I201" s="228"/>
    </row>
    <row r="202" spans="1:9" ht="33" hidden="1" outlineLevel="1">
      <c r="A202" s="234" t="str">
        <f>IF(C202="","",SUBTOTAL(3,$C$8:C202))</f>
        <v/>
      </c>
      <c r="B202" s="233"/>
      <c r="C202" s="233"/>
      <c r="D202" s="235" t="s">
        <v>307</v>
      </c>
      <c r="E202" s="233"/>
      <c r="F202" s="233"/>
      <c r="G202" s="233"/>
      <c r="H202" s="228"/>
      <c r="I202" s="228"/>
    </row>
    <row r="203" spans="1:9" ht="33" hidden="1" outlineLevel="1">
      <c r="A203" s="234" t="str">
        <f>IF(C203="","",SUBTOTAL(3,$C$8:C203))</f>
        <v/>
      </c>
      <c r="B203" s="233"/>
      <c r="C203" s="233"/>
      <c r="D203" s="235" t="s">
        <v>308</v>
      </c>
      <c r="E203" s="233"/>
      <c r="F203" s="233"/>
      <c r="G203" s="233"/>
      <c r="H203" s="228"/>
      <c r="I203" s="228"/>
    </row>
    <row r="204" spans="1:9" ht="33" hidden="1" outlineLevel="1">
      <c r="A204" s="234" t="str">
        <f>IF(C204="","",SUBTOTAL(3,$C$8:C204))</f>
        <v/>
      </c>
      <c r="B204" s="233"/>
      <c r="C204" s="233"/>
      <c r="D204" s="235" t="s">
        <v>309</v>
      </c>
      <c r="E204" s="233"/>
      <c r="F204" s="233"/>
      <c r="G204" s="233"/>
      <c r="H204" s="228"/>
      <c r="I204" s="228"/>
    </row>
    <row r="205" spans="1:9" ht="33" collapsed="1">
      <c r="A205" s="234">
        <f>IF(C205="","",SUBTOTAL(3,$C$8:C205))</f>
        <v>31</v>
      </c>
      <c r="B205" s="235" t="s">
        <v>168</v>
      </c>
      <c r="C205" s="235" t="s">
        <v>300</v>
      </c>
      <c r="D205" s="233"/>
      <c r="E205" s="234" t="str">
        <f>IF(G205&lt;4,"Đơn giản",IF(G205&lt;=7,"Trung bình","Phức tạp"))</f>
        <v>Trung bình</v>
      </c>
      <c r="F205" s="234" t="s">
        <v>205</v>
      </c>
      <c r="G205" s="234">
        <f>COUNTA(D206:D209)</f>
        <v>4</v>
      </c>
      <c r="H205" s="228"/>
      <c r="I205" s="228"/>
    </row>
    <row r="206" spans="1:9" ht="33" hidden="1" outlineLevel="1">
      <c r="A206" s="234" t="str">
        <f>IF(C206="","",SUBTOTAL(3,$C$8:C206))</f>
        <v/>
      </c>
      <c r="B206" s="233"/>
      <c r="C206" s="233"/>
      <c r="D206" s="235" t="s">
        <v>310</v>
      </c>
      <c r="E206" s="233"/>
      <c r="F206" s="233"/>
      <c r="G206" s="233"/>
      <c r="H206" s="228"/>
      <c r="I206" s="228"/>
    </row>
    <row r="207" spans="1:9" ht="33" hidden="1" outlineLevel="1">
      <c r="A207" s="234" t="str">
        <f>IF(C207="","",SUBTOTAL(3,$C$8:C207))</f>
        <v/>
      </c>
      <c r="B207" s="233"/>
      <c r="C207" s="233"/>
      <c r="D207" s="235" t="s">
        <v>311</v>
      </c>
      <c r="E207" s="233"/>
      <c r="F207" s="233"/>
      <c r="G207" s="233"/>
      <c r="H207" s="228"/>
      <c r="I207" s="228"/>
    </row>
    <row r="208" spans="1:9" ht="33" hidden="1" outlineLevel="1">
      <c r="A208" s="234" t="str">
        <f>IF(C208="","",SUBTOTAL(3,$C$8:C208))</f>
        <v/>
      </c>
      <c r="B208" s="233"/>
      <c r="C208" s="233"/>
      <c r="D208" s="235" t="s">
        <v>312</v>
      </c>
      <c r="E208" s="233"/>
      <c r="F208" s="233"/>
      <c r="G208" s="233"/>
      <c r="H208" s="228"/>
      <c r="I208" s="228"/>
    </row>
    <row r="209" spans="1:9" ht="33" hidden="1" outlineLevel="1">
      <c r="A209" s="234" t="str">
        <f>IF(C209="","",SUBTOTAL(3,$C$8:C209))</f>
        <v/>
      </c>
      <c r="B209" s="233"/>
      <c r="C209" s="233"/>
      <c r="D209" s="235" t="s">
        <v>313</v>
      </c>
      <c r="E209" s="233"/>
      <c r="F209" s="233"/>
      <c r="G209" s="233"/>
      <c r="H209" s="228"/>
      <c r="I209" s="228"/>
    </row>
    <row r="210" spans="1:9" collapsed="1">
      <c r="A210" s="234" t="str">
        <f>IF(C210="","",SUBTOTAL(3,$C$8:C210))</f>
        <v/>
      </c>
      <c r="B210" s="238" t="s">
        <v>314</v>
      </c>
      <c r="C210" s="239"/>
      <c r="D210" s="240"/>
      <c r="E210" s="233"/>
      <c r="F210" s="233"/>
      <c r="G210" s="233"/>
      <c r="H210" s="228"/>
      <c r="I210" s="228"/>
    </row>
    <row r="211" spans="1:9">
      <c r="A211" s="234" t="str">
        <f>IF(C211="","",SUBTOTAL(3,$C$8:C211))</f>
        <v/>
      </c>
      <c r="B211" s="232" t="s">
        <v>315</v>
      </c>
      <c r="C211" s="233"/>
      <c r="D211" s="233"/>
      <c r="E211" s="233"/>
      <c r="F211" s="233"/>
      <c r="G211" s="233"/>
      <c r="H211" s="228"/>
      <c r="I211" s="228"/>
    </row>
    <row r="212" spans="1:9" collapsed="1">
      <c r="A212" s="234">
        <f>IF(C212="","",SUBTOTAL(3,$C$8:C212))</f>
        <v>32</v>
      </c>
      <c r="B212" s="235" t="s">
        <v>316</v>
      </c>
      <c r="C212" s="235" t="s">
        <v>203</v>
      </c>
      <c r="D212" s="233"/>
      <c r="E212" s="234" t="str">
        <f>IF(G212&lt;4,"Đơn giản",IF(G212&lt;=7,"Trung bình","Phức tạp"))</f>
        <v>Trung bình</v>
      </c>
      <c r="F212" s="234" t="s">
        <v>205</v>
      </c>
      <c r="G212" s="234">
        <f>COUNTA(D213:D216)</f>
        <v>4</v>
      </c>
      <c r="H212" s="228"/>
      <c r="I212" s="228"/>
    </row>
    <row r="213" spans="1:9" ht="33" hidden="1" outlineLevel="1">
      <c r="A213" s="234" t="str">
        <f>IF(C213="","",SUBTOTAL(3,$C$8:C213))</f>
        <v/>
      </c>
      <c r="B213" s="233"/>
      <c r="C213" s="233"/>
      <c r="D213" s="235" t="s">
        <v>317</v>
      </c>
      <c r="E213" s="233"/>
      <c r="F213" s="233"/>
      <c r="G213" s="233"/>
      <c r="H213" s="228"/>
      <c r="I213" s="228"/>
    </row>
    <row r="214" spans="1:9" ht="33" hidden="1" outlineLevel="1">
      <c r="A214" s="234" t="str">
        <f>IF(C214="","",SUBTOTAL(3,$C$8:C214))</f>
        <v/>
      </c>
      <c r="B214" s="233"/>
      <c r="C214" s="233"/>
      <c r="D214" s="235" t="s">
        <v>318</v>
      </c>
      <c r="E214" s="233"/>
      <c r="F214" s="233"/>
      <c r="G214" s="233"/>
      <c r="H214" s="228"/>
      <c r="I214" s="228"/>
    </row>
    <row r="215" spans="1:9" ht="33" hidden="1" outlineLevel="1">
      <c r="A215" s="234" t="str">
        <f>IF(C215="","",SUBTOTAL(3,$C$8:C215))</f>
        <v/>
      </c>
      <c r="B215" s="233"/>
      <c r="C215" s="233"/>
      <c r="D215" s="235" t="s">
        <v>319</v>
      </c>
      <c r="E215" s="233"/>
      <c r="F215" s="233"/>
      <c r="G215" s="233"/>
      <c r="H215" s="228"/>
      <c r="I215" s="228"/>
    </row>
    <row r="216" spans="1:9" ht="33" hidden="1" outlineLevel="1">
      <c r="A216" s="234" t="str">
        <f>IF(C216="","",SUBTOTAL(3,$C$8:C216))</f>
        <v/>
      </c>
      <c r="B216" s="233"/>
      <c r="C216" s="233"/>
      <c r="D216" s="235" t="s">
        <v>320</v>
      </c>
      <c r="E216" s="233"/>
      <c r="F216" s="233"/>
      <c r="G216" s="233"/>
      <c r="H216" s="228"/>
      <c r="I216" s="228"/>
    </row>
    <row r="217" spans="1:9" ht="33" collapsed="1">
      <c r="A217" s="234">
        <f>IF(C217="","",SUBTOTAL(3,$C$8:C217))</f>
        <v>33</v>
      </c>
      <c r="B217" s="235" t="s">
        <v>169</v>
      </c>
      <c r="C217" s="235" t="s">
        <v>203</v>
      </c>
      <c r="D217" s="233"/>
      <c r="E217" s="234" t="str">
        <f>IF(G217&lt;4,"Đơn giản",IF(G217&lt;=7,"Trung bình","Phức tạp"))</f>
        <v>Trung bình</v>
      </c>
      <c r="F217" s="234" t="s">
        <v>205</v>
      </c>
      <c r="G217" s="234">
        <f>COUNTA(D218:D221)</f>
        <v>4</v>
      </c>
      <c r="H217" s="228"/>
      <c r="I217" s="228"/>
    </row>
    <row r="218" spans="1:9" ht="33" hidden="1" outlineLevel="1">
      <c r="A218" s="234" t="str">
        <f>IF(C218="","",SUBTOTAL(3,$C$8:C218))</f>
        <v/>
      </c>
      <c r="B218" s="235"/>
      <c r="C218" s="235"/>
      <c r="D218" s="233" t="s">
        <v>1239</v>
      </c>
      <c r="E218" s="234"/>
      <c r="F218" s="234"/>
      <c r="G218" s="234"/>
      <c r="H218" s="228"/>
      <c r="I218" s="228"/>
    </row>
    <row r="219" spans="1:9" ht="33" hidden="1" outlineLevel="1">
      <c r="A219" s="234" t="str">
        <f>IF(C219="","",SUBTOTAL(3,$C$8:C219))</f>
        <v/>
      </c>
      <c r="B219" s="233"/>
      <c r="C219" s="233"/>
      <c r="D219" s="233" t="s">
        <v>321</v>
      </c>
      <c r="E219" s="233"/>
      <c r="F219" s="233"/>
      <c r="G219" s="233"/>
      <c r="H219" s="228"/>
      <c r="I219" s="228"/>
    </row>
    <row r="220" spans="1:9" hidden="1" outlineLevel="1">
      <c r="A220" s="234" t="str">
        <f>IF(C220="","",SUBTOTAL(3,$C$8:C220))</f>
        <v/>
      </c>
      <c r="B220" s="233"/>
      <c r="C220" s="233"/>
      <c r="D220" s="233" t="s">
        <v>322</v>
      </c>
      <c r="E220" s="233"/>
      <c r="F220" s="233"/>
      <c r="G220" s="233"/>
      <c r="H220" s="228"/>
      <c r="I220" s="228"/>
    </row>
    <row r="221" spans="1:9" hidden="1" outlineLevel="1">
      <c r="A221" s="234" t="str">
        <f>IF(C221="","",SUBTOTAL(3,$C$8:C221))</f>
        <v/>
      </c>
      <c r="B221" s="233"/>
      <c r="C221" s="233"/>
      <c r="D221" s="233" t="s">
        <v>323</v>
      </c>
      <c r="E221" s="234"/>
      <c r="F221" s="234"/>
      <c r="G221" s="234"/>
      <c r="H221" s="228"/>
      <c r="I221" s="228"/>
    </row>
    <row r="222" spans="1:9" ht="33" collapsed="1">
      <c r="A222" s="234">
        <f>IF(C222="","",SUBTOTAL(3,$C$8:C222))</f>
        <v>34</v>
      </c>
      <c r="B222" s="235" t="s">
        <v>170</v>
      </c>
      <c r="C222" s="235" t="s">
        <v>203</v>
      </c>
      <c r="D222" s="233"/>
      <c r="E222" s="234" t="str">
        <f>IF(G222&lt;4,"Đơn giản",IF(G222&lt;=7,"Trung bình","Phức tạp"))</f>
        <v>Trung bình</v>
      </c>
      <c r="F222" s="234" t="s">
        <v>205</v>
      </c>
      <c r="G222" s="234">
        <f>COUNTA(D223:D226)</f>
        <v>4</v>
      </c>
      <c r="H222" s="228"/>
      <c r="I222" s="228"/>
    </row>
    <row r="223" spans="1:9" ht="33" hidden="1" outlineLevel="1">
      <c r="A223" s="234" t="str">
        <f>IF(C223="","",SUBTOTAL(3,$C$8:C223))</f>
        <v/>
      </c>
      <c r="B223" s="233"/>
      <c r="C223" s="233"/>
      <c r="D223" s="235" t="s">
        <v>324</v>
      </c>
      <c r="E223" s="233"/>
      <c r="F223" s="233"/>
      <c r="G223" s="233"/>
      <c r="H223" s="228"/>
      <c r="I223" s="228"/>
    </row>
    <row r="224" spans="1:9" ht="33" hidden="1" outlineLevel="1">
      <c r="A224" s="234" t="str">
        <f>IF(C224="","",SUBTOTAL(3,$C$8:C224))</f>
        <v/>
      </c>
      <c r="B224" s="233"/>
      <c r="C224" s="233"/>
      <c r="D224" s="235" t="s">
        <v>325</v>
      </c>
      <c r="E224" s="233"/>
      <c r="F224" s="233"/>
      <c r="G224" s="233"/>
      <c r="H224" s="228"/>
      <c r="I224" s="228"/>
    </row>
    <row r="225" spans="1:9" ht="33" hidden="1" outlineLevel="1">
      <c r="A225" s="234" t="str">
        <f>IF(C225="","",SUBTOTAL(3,$C$8:C225))</f>
        <v/>
      </c>
      <c r="B225" s="233"/>
      <c r="C225" s="233"/>
      <c r="D225" s="235" t="s">
        <v>326</v>
      </c>
      <c r="E225" s="233"/>
      <c r="F225" s="233"/>
      <c r="G225" s="233"/>
      <c r="H225" s="228"/>
      <c r="I225" s="228"/>
    </row>
    <row r="226" spans="1:9" ht="33" hidden="1" outlineLevel="1">
      <c r="A226" s="234" t="str">
        <f>IF(C226="","",SUBTOTAL(3,$C$8:C226))</f>
        <v/>
      </c>
      <c r="B226" s="233"/>
      <c r="C226" s="233"/>
      <c r="D226" s="235" t="s">
        <v>327</v>
      </c>
      <c r="E226" s="233"/>
      <c r="F226" s="233"/>
      <c r="G226" s="233"/>
      <c r="H226" s="228"/>
      <c r="I226" s="228"/>
    </row>
    <row r="227" spans="1:9" ht="33" collapsed="1">
      <c r="A227" s="234">
        <f>IF(C227="","",SUBTOTAL(3,$C$8:C227))</f>
        <v>35</v>
      </c>
      <c r="B227" s="235" t="s">
        <v>171</v>
      </c>
      <c r="C227" s="235" t="s">
        <v>203</v>
      </c>
      <c r="D227" s="233"/>
      <c r="E227" s="234" t="str">
        <f>IF(G227&lt;4,"Đơn giản",IF(G227&lt;=7,"Trung bình","Phức tạp"))</f>
        <v>Phức tạp</v>
      </c>
      <c r="F227" s="234" t="s">
        <v>205</v>
      </c>
      <c r="G227" s="234">
        <f>COUNTA(D228:D235)</f>
        <v>8</v>
      </c>
      <c r="H227" s="228"/>
      <c r="I227" s="228"/>
    </row>
    <row r="228" spans="1:9" ht="33" hidden="1" outlineLevel="1">
      <c r="A228" s="234" t="str">
        <f>IF(C228="","",SUBTOTAL(3,$C$8:C228))</f>
        <v/>
      </c>
      <c r="B228" s="233"/>
      <c r="C228" s="233"/>
      <c r="D228" s="235" t="s">
        <v>328</v>
      </c>
      <c r="E228" s="233"/>
      <c r="F228" s="233"/>
      <c r="G228" s="233"/>
      <c r="H228" s="228"/>
      <c r="I228" s="228"/>
    </row>
    <row r="229" spans="1:9" ht="33" hidden="1" outlineLevel="1">
      <c r="A229" s="234" t="str">
        <f>IF(C229="","",SUBTOTAL(3,$C$8:C229))</f>
        <v/>
      </c>
      <c r="B229" s="233"/>
      <c r="C229" s="233"/>
      <c r="D229" s="235" t="s">
        <v>329</v>
      </c>
      <c r="E229" s="233"/>
      <c r="F229" s="233"/>
      <c r="G229" s="233"/>
      <c r="H229" s="228"/>
      <c r="I229" s="228"/>
    </row>
    <row r="230" spans="1:9" ht="33" hidden="1" outlineLevel="1">
      <c r="A230" s="234" t="str">
        <f>IF(C230="","",SUBTOTAL(3,$C$8:C230))</f>
        <v/>
      </c>
      <c r="B230" s="233"/>
      <c r="C230" s="233"/>
      <c r="D230" s="235" t="s">
        <v>330</v>
      </c>
      <c r="E230" s="233"/>
      <c r="F230" s="233"/>
      <c r="G230" s="233"/>
      <c r="H230" s="228"/>
      <c r="I230" s="228"/>
    </row>
    <row r="231" spans="1:9" ht="33" hidden="1" outlineLevel="1">
      <c r="A231" s="234" t="str">
        <f>IF(C231="","",SUBTOTAL(3,$C$8:C231))</f>
        <v/>
      </c>
      <c r="B231" s="233"/>
      <c r="C231" s="233"/>
      <c r="D231" s="235" t="s">
        <v>1394</v>
      </c>
      <c r="E231" s="233"/>
      <c r="F231" s="233"/>
      <c r="G231" s="233"/>
      <c r="H231" s="228"/>
      <c r="I231" s="228"/>
    </row>
    <row r="232" spans="1:9" ht="33" hidden="1" outlineLevel="1">
      <c r="A232" s="234" t="str">
        <f>IF(C232="","",SUBTOTAL(3,$C$8:C232))</f>
        <v/>
      </c>
      <c r="B232" s="233"/>
      <c r="C232" s="233"/>
      <c r="D232" s="235" t="s">
        <v>331</v>
      </c>
      <c r="E232" s="233"/>
      <c r="F232" s="233"/>
      <c r="G232" s="233"/>
      <c r="H232" s="228"/>
      <c r="I232" s="228"/>
    </row>
    <row r="233" spans="1:9" ht="33" hidden="1" outlineLevel="1">
      <c r="A233" s="234" t="str">
        <f>IF(C233="","",SUBTOTAL(3,$C$8:C233))</f>
        <v/>
      </c>
      <c r="B233" s="233"/>
      <c r="C233" s="233"/>
      <c r="D233" s="235" t="s">
        <v>332</v>
      </c>
      <c r="E233" s="233"/>
      <c r="F233" s="233"/>
      <c r="G233" s="233"/>
      <c r="H233" s="228"/>
      <c r="I233" s="228"/>
    </row>
    <row r="234" spans="1:9" ht="33" hidden="1" outlineLevel="1">
      <c r="A234" s="234" t="str">
        <f>IF(C234="","",SUBTOTAL(3,$C$8:C234))</f>
        <v/>
      </c>
      <c r="B234" s="233"/>
      <c r="C234" s="233"/>
      <c r="D234" s="235" t="s">
        <v>333</v>
      </c>
      <c r="E234" s="233"/>
      <c r="F234" s="233"/>
      <c r="G234" s="233"/>
      <c r="H234" s="228"/>
      <c r="I234" s="228"/>
    </row>
    <row r="235" spans="1:9" ht="33" hidden="1" outlineLevel="1">
      <c r="A235" s="234" t="str">
        <f>IF(C235="","",SUBTOTAL(3,$C$8:C235))</f>
        <v/>
      </c>
      <c r="B235" s="233"/>
      <c r="C235" s="233"/>
      <c r="D235" s="235" t="s">
        <v>334</v>
      </c>
      <c r="E235" s="233"/>
      <c r="F235" s="233"/>
      <c r="G235" s="233"/>
      <c r="H235" s="228"/>
      <c r="I235" s="228"/>
    </row>
    <row r="236" spans="1:9" ht="33" collapsed="1">
      <c r="A236" s="234">
        <f>IF(C236="","",SUBTOTAL(3,$C$8:C236))</f>
        <v>36</v>
      </c>
      <c r="B236" s="235" t="s">
        <v>335</v>
      </c>
      <c r="C236" s="235" t="s">
        <v>203</v>
      </c>
      <c r="D236" s="233"/>
      <c r="E236" s="234" t="str">
        <f>IF(G236&lt;4,"Đơn giản",IF(G236&lt;=7,"Trung bình","Phức tạp"))</f>
        <v>Trung bình</v>
      </c>
      <c r="F236" s="234" t="s">
        <v>205</v>
      </c>
      <c r="G236" s="234">
        <f>COUNTA(D237:D240)</f>
        <v>4</v>
      </c>
      <c r="H236" s="228"/>
      <c r="I236" s="228"/>
    </row>
    <row r="237" spans="1:9" ht="33" hidden="1" outlineLevel="1">
      <c r="A237" s="234" t="str">
        <f>IF(C237="","",SUBTOTAL(3,$C$8:C237))</f>
        <v/>
      </c>
      <c r="B237" s="233"/>
      <c r="C237" s="233"/>
      <c r="D237" s="235" t="s">
        <v>336</v>
      </c>
      <c r="E237" s="233"/>
      <c r="F237" s="233"/>
      <c r="G237" s="233"/>
      <c r="H237" s="228"/>
      <c r="I237" s="228"/>
    </row>
    <row r="238" spans="1:9" ht="33" hidden="1" outlineLevel="1">
      <c r="A238" s="234" t="str">
        <f>IF(C238="","",SUBTOTAL(3,$C$8:C238))</f>
        <v/>
      </c>
      <c r="B238" s="233"/>
      <c r="C238" s="233"/>
      <c r="D238" s="235" t="s">
        <v>337</v>
      </c>
      <c r="E238" s="233"/>
      <c r="F238" s="233"/>
      <c r="G238" s="233"/>
      <c r="H238" s="228"/>
      <c r="I238" s="228"/>
    </row>
    <row r="239" spans="1:9" ht="33" hidden="1" outlineLevel="1">
      <c r="A239" s="234" t="str">
        <f>IF(C239="","",SUBTOTAL(3,$C$8:C239))</f>
        <v/>
      </c>
      <c r="B239" s="233"/>
      <c r="C239" s="233"/>
      <c r="D239" s="235" t="s">
        <v>338</v>
      </c>
      <c r="E239" s="233"/>
      <c r="F239" s="233"/>
      <c r="G239" s="233"/>
      <c r="H239" s="228"/>
      <c r="I239" s="228"/>
    </row>
    <row r="240" spans="1:9" ht="33" hidden="1" outlineLevel="1">
      <c r="A240" s="234" t="str">
        <f>IF(C240="","",SUBTOTAL(3,$C$8:C240))</f>
        <v/>
      </c>
      <c r="B240" s="233"/>
      <c r="C240" s="233"/>
      <c r="D240" s="235" t="s">
        <v>339</v>
      </c>
      <c r="E240" s="233"/>
      <c r="F240" s="233"/>
      <c r="G240" s="233"/>
      <c r="H240" s="228"/>
      <c r="I240" s="228"/>
    </row>
    <row r="241" spans="1:9" ht="33" collapsed="1">
      <c r="A241" s="234">
        <f>IF(C241="","",SUBTOTAL(3,$C$8:C241))</f>
        <v>37</v>
      </c>
      <c r="B241" s="235" t="s">
        <v>172</v>
      </c>
      <c r="C241" s="235" t="s">
        <v>203</v>
      </c>
      <c r="D241" s="233"/>
      <c r="E241" s="234" t="str">
        <f>IF(G241&lt;4,"Đơn giản",IF(G241&lt;=7,"Trung bình","Phức tạp"))</f>
        <v>Trung bình</v>
      </c>
      <c r="F241" s="234" t="s">
        <v>205</v>
      </c>
      <c r="G241" s="234">
        <f>COUNTA(D242:D245)</f>
        <v>4</v>
      </c>
      <c r="H241" s="228"/>
      <c r="I241" s="228"/>
    </row>
    <row r="242" spans="1:9" ht="33" hidden="1" outlineLevel="1">
      <c r="A242" s="234" t="str">
        <f>IF(C242="","",SUBTOTAL(3,$C$8:C242))</f>
        <v/>
      </c>
      <c r="B242" s="233"/>
      <c r="C242" s="233"/>
      <c r="D242" s="235" t="s">
        <v>340</v>
      </c>
      <c r="E242" s="233"/>
      <c r="F242" s="233"/>
      <c r="G242" s="233"/>
      <c r="H242" s="228"/>
      <c r="I242" s="228"/>
    </row>
    <row r="243" spans="1:9" ht="33" hidden="1" outlineLevel="1">
      <c r="A243" s="234" t="str">
        <f>IF(C243="","",SUBTOTAL(3,$C$8:C243))</f>
        <v/>
      </c>
      <c r="B243" s="233"/>
      <c r="C243" s="233"/>
      <c r="D243" s="235" t="s">
        <v>1395</v>
      </c>
      <c r="E243" s="233"/>
      <c r="F243" s="233"/>
      <c r="G243" s="233"/>
      <c r="H243" s="228"/>
      <c r="I243" s="228"/>
    </row>
    <row r="244" spans="1:9" ht="33" hidden="1" outlineLevel="1">
      <c r="A244" s="234" t="str">
        <f>IF(C244="","",SUBTOTAL(3,$C$8:C244))</f>
        <v/>
      </c>
      <c r="B244" s="233"/>
      <c r="C244" s="233"/>
      <c r="D244" s="235" t="s">
        <v>341</v>
      </c>
      <c r="E244" s="233"/>
      <c r="F244" s="233"/>
      <c r="G244" s="233"/>
      <c r="H244" s="228"/>
      <c r="I244" s="228"/>
    </row>
    <row r="245" spans="1:9" ht="33" hidden="1" outlineLevel="1">
      <c r="A245" s="234" t="str">
        <f>IF(C245="","",SUBTOTAL(3,$C$8:C245))</f>
        <v/>
      </c>
      <c r="B245" s="233"/>
      <c r="C245" s="233"/>
      <c r="D245" s="235" t="s">
        <v>342</v>
      </c>
      <c r="E245" s="233"/>
      <c r="F245" s="233"/>
      <c r="G245" s="233"/>
      <c r="H245" s="228"/>
      <c r="I245" s="228"/>
    </row>
    <row r="246" spans="1:9" ht="33" collapsed="1">
      <c r="A246" s="234">
        <f>IF(C246="","",SUBTOTAL(3,$C$8:C246))</f>
        <v>38</v>
      </c>
      <c r="B246" s="235" t="s">
        <v>173</v>
      </c>
      <c r="C246" s="235" t="s">
        <v>203</v>
      </c>
      <c r="D246" s="233"/>
      <c r="E246" s="234" t="str">
        <f>IF(G246&lt;4,"Đơn giản",IF(G246&lt;=7,"Trung bình","Phức tạp"))</f>
        <v>Trung bình</v>
      </c>
      <c r="F246" s="234" t="s">
        <v>205</v>
      </c>
      <c r="G246" s="234">
        <f>COUNTA(D247:D250)</f>
        <v>4</v>
      </c>
      <c r="H246" s="228"/>
      <c r="I246" s="228"/>
    </row>
    <row r="247" spans="1:9" ht="33" hidden="1" outlineLevel="1">
      <c r="A247" s="234" t="str">
        <f>IF(C247="","",SUBTOTAL(3,$C$8:C247))</f>
        <v/>
      </c>
      <c r="B247" s="233"/>
      <c r="C247" s="233"/>
      <c r="D247" s="235" t="s">
        <v>343</v>
      </c>
      <c r="E247" s="233"/>
      <c r="F247" s="233"/>
      <c r="G247" s="233"/>
      <c r="H247" s="228"/>
      <c r="I247" s="228"/>
    </row>
    <row r="248" spans="1:9" ht="33" hidden="1" outlineLevel="1">
      <c r="A248" s="234" t="str">
        <f>IF(C248="","",SUBTOTAL(3,$C$8:C248))</f>
        <v/>
      </c>
      <c r="B248" s="233"/>
      <c r="C248" s="233"/>
      <c r="D248" s="235" t="s">
        <v>344</v>
      </c>
      <c r="E248" s="233"/>
      <c r="F248" s="233"/>
      <c r="G248" s="233"/>
      <c r="H248" s="228"/>
      <c r="I248" s="228"/>
    </row>
    <row r="249" spans="1:9" ht="33" hidden="1" outlineLevel="1">
      <c r="A249" s="234" t="str">
        <f>IF(C249="","",SUBTOTAL(3,$C$8:C249))</f>
        <v/>
      </c>
      <c r="B249" s="233"/>
      <c r="C249" s="233"/>
      <c r="D249" s="235" t="s">
        <v>345</v>
      </c>
      <c r="E249" s="233"/>
      <c r="F249" s="233"/>
      <c r="G249" s="233"/>
      <c r="H249" s="228"/>
      <c r="I249" s="228"/>
    </row>
    <row r="250" spans="1:9" ht="33" hidden="1" outlineLevel="1">
      <c r="A250" s="234" t="str">
        <f>IF(C250="","",SUBTOTAL(3,$C$8:C250))</f>
        <v/>
      </c>
      <c r="B250" s="233"/>
      <c r="C250" s="233"/>
      <c r="D250" s="235" t="s">
        <v>346</v>
      </c>
      <c r="E250" s="233"/>
      <c r="F250" s="233"/>
      <c r="G250" s="233"/>
      <c r="H250" s="228"/>
      <c r="I250" s="228"/>
    </row>
    <row r="251" spans="1:9" ht="33" collapsed="1">
      <c r="A251" s="234">
        <f>IF(C251="","",SUBTOTAL(3,$C$8:C251))</f>
        <v>39</v>
      </c>
      <c r="B251" s="235" t="s">
        <v>174</v>
      </c>
      <c r="C251" s="235" t="s">
        <v>203</v>
      </c>
      <c r="D251" s="233"/>
      <c r="E251" s="234" t="str">
        <f>IF(G251&lt;4,"Đơn giản",IF(G251&lt;=7,"Trung bình","Phức tạp"))</f>
        <v>Trung bình</v>
      </c>
      <c r="F251" s="234" t="s">
        <v>205</v>
      </c>
      <c r="G251" s="234">
        <f>COUNTA(D252:D255)</f>
        <v>4</v>
      </c>
      <c r="H251" s="228"/>
      <c r="I251" s="228"/>
    </row>
    <row r="252" spans="1:9" ht="33" hidden="1" outlineLevel="1">
      <c r="A252" s="234" t="str">
        <f>IF(C252="","",SUBTOTAL(3,$C$8:C252))</f>
        <v/>
      </c>
      <c r="B252" s="233"/>
      <c r="C252" s="233"/>
      <c r="D252" s="235" t="s">
        <v>347</v>
      </c>
      <c r="E252" s="233"/>
      <c r="F252" s="233"/>
      <c r="G252" s="233"/>
      <c r="H252" s="228"/>
      <c r="I252" s="228"/>
    </row>
    <row r="253" spans="1:9" ht="33" hidden="1" outlineLevel="1">
      <c r="A253" s="234" t="str">
        <f>IF(C253="","",SUBTOTAL(3,$C$8:C253))</f>
        <v/>
      </c>
      <c r="B253" s="233"/>
      <c r="C253" s="233"/>
      <c r="D253" s="235" t="s">
        <v>348</v>
      </c>
      <c r="E253" s="233"/>
      <c r="F253" s="233"/>
      <c r="G253" s="233"/>
      <c r="H253" s="228"/>
      <c r="I253" s="228"/>
    </row>
    <row r="254" spans="1:9" ht="33" hidden="1" outlineLevel="1">
      <c r="A254" s="234" t="str">
        <f>IF(C254="","",SUBTOTAL(3,$C$8:C254))</f>
        <v/>
      </c>
      <c r="B254" s="233"/>
      <c r="C254" s="233"/>
      <c r="D254" s="235" t="s">
        <v>344</v>
      </c>
      <c r="E254" s="233"/>
      <c r="F254" s="233"/>
      <c r="G254" s="233"/>
      <c r="H254" s="228"/>
      <c r="I254" s="228"/>
    </row>
    <row r="255" spans="1:9" ht="33" hidden="1" outlineLevel="1">
      <c r="A255" s="234" t="str">
        <f>IF(C255="","",SUBTOTAL(3,$C$8:C255))</f>
        <v/>
      </c>
      <c r="B255" s="233"/>
      <c r="C255" s="233"/>
      <c r="D255" s="235" t="s">
        <v>346</v>
      </c>
      <c r="E255" s="233"/>
      <c r="F255" s="233"/>
      <c r="G255" s="233"/>
      <c r="H255" s="228"/>
      <c r="I255" s="228"/>
    </row>
    <row r="256" spans="1:9" hidden="1" outlineLevel="1">
      <c r="A256" s="234" t="str">
        <f>IF(C256="","",SUBTOTAL(3,$C$8:C256))</f>
        <v/>
      </c>
      <c r="B256" s="233"/>
      <c r="C256" s="233"/>
      <c r="D256" s="233"/>
      <c r="E256" s="233"/>
      <c r="F256" s="233"/>
      <c r="G256" s="233"/>
      <c r="H256" s="228"/>
      <c r="I256" s="228"/>
    </row>
    <row r="257" spans="1:9" ht="33" collapsed="1">
      <c r="A257" s="234">
        <f>IF(C257="","",SUBTOTAL(3,$C$8:C257))</f>
        <v>40</v>
      </c>
      <c r="B257" s="235" t="s">
        <v>175</v>
      </c>
      <c r="C257" s="235" t="s">
        <v>203</v>
      </c>
      <c r="D257" s="233"/>
      <c r="E257" s="234" t="str">
        <f>IF(G257&lt;4,"Đơn giản",IF(G257&lt;=7,"Trung bình","Phức tạp"))</f>
        <v>Phức tạp</v>
      </c>
      <c r="F257" s="234" t="s">
        <v>205</v>
      </c>
      <c r="G257" s="234">
        <f>COUNTA(D258:D267)</f>
        <v>10</v>
      </c>
      <c r="H257" s="228"/>
      <c r="I257" s="228"/>
    </row>
    <row r="258" spans="1:9" ht="33" hidden="1" outlineLevel="1">
      <c r="A258" s="234" t="str">
        <f>IF(C258="","",SUBTOTAL(3,$C$8:C258))</f>
        <v/>
      </c>
      <c r="B258" s="233"/>
      <c r="C258" s="233"/>
      <c r="D258" s="235" t="s">
        <v>349</v>
      </c>
      <c r="E258" s="233"/>
      <c r="F258" s="233"/>
      <c r="G258" s="233"/>
      <c r="H258" s="228"/>
      <c r="I258" s="228"/>
    </row>
    <row r="259" spans="1:9" hidden="1" outlineLevel="1">
      <c r="A259" s="234" t="str">
        <f>IF(C259="","",SUBTOTAL(3,$C$8:C259))</f>
        <v/>
      </c>
      <c r="B259" s="233"/>
      <c r="C259" s="233"/>
      <c r="D259" s="235" t="s">
        <v>350</v>
      </c>
      <c r="E259" s="233"/>
      <c r="F259" s="233"/>
      <c r="G259" s="233"/>
      <c r="H259" s="228"/>
      <c r="I259" s="228"/>
    </row>
    <row r="260" spans="1:9" ht="33" hidden="1" outlineLevel="1">
      <c r="A260" s="234" t="str">
        <f>IF(C260="","",SUBTOTAL(3,$C$8:C260))</f>
        <v/>
      </c>
      <c r="B260" s="233"/>
      <c r="C260" s="233"/>
      <c r="D260" s="235" t="s">
        <v>351</v>
      </c>
      <c r="E260" s="233"/>
      <c r="F260" s="233"/>
      <c r="G260" s="233"/>
      <c r="H260" s="228"/>
      <c r="I260" s="228"/>
    </row>
    <row r="261" spans="1:9" ht="33" hidden="1" outlineLevel="1">
      <c r="A261" s="234" t="str">
        <f>IF(C261="","",SUBTOTAL(3,$C$8:C261))</f>
        <v/>
      </c>
      <c r="B261" s="233"/>
      <c r="C261" s="233"/>
      <c r="D261" s="235" t="s">
        <v>352</v>
      </c>
      <c r="E261" s="233"/>
      <c r="F261" s="233"/>
      <c r="G261" s="233"/>
      <c r="H261" s="228"/>
      <c r="I261" s="228"/>
    </row>
    <row r="262" spans="1:9" ht="33" hidden="1" outlineLevel="1">
      <c r="A262" s="234" t="str">
        <f>IF(C262="","",SUBTOTAL(3,$C$8:C262))</f>
        <v/>
      </c>
      <c r="B262" s="233"/>
      <c r="C262" s="233"/>
      <c r="D262" s="235" t="s">
        <v>353</v>
      </c>
      <c r="E262" s="233"/>
      <c r="F262" s="233"/>
      <c r="G262" s="233"/>
      <c r="H262" s="228"/>
      <c r="I262" s="228"/>
    </row>
    <row r="263" spans="1:9" ht="33" hidden="1" outlineLevel="1">
      <c r="A263" s="234" t="str">
        <f>IF(C263="","",SUBTOTAL(3,$C$8:C263))</f>
        <v/>
      </c>
      <c r="B263" s="233"/>
      <c r="C263" s="233"/>
      <c r="D263" s="235" t="s">
        <v>354</v>
      </c>
      <c r="E263" s="233"/>
      <c r="F263" s="233"/>
      <c r="G263" s="233"/>
      <c r="H263" s="228"/>
      <c r="I263" s="228"/>
    </row>
    <row r="264" spans="1:9" ht="33" hidden="1" outlineLevel="1">
      <c r="A264" s="234" t="str">
        <f>IF(C264="","",SUBTOTAL(3,$C$8:C264))</f>
        <v/>
      </c>
      <c r="B264" s="233"/>
      <c r="C264" s="233"/>
      <c r="D264" s="235" t="s">
        <v>355</v>
      </c>
      <c r="E264" s="233"/>
      <c r="F264" s="233"/>
      <c r="G264" s="233"/>
      <c r="H264" s="228"/>
      <c r="I264" s="228"/>
    </row>
    <row r="265" spans="1:9" ht="33" hidden="1" outlineLevel="1">
      <c r="A265" s="234" t="str">
        <f>IF(C265="","",SUBTOTAL(3,$C$8:C265))</f>
        <v/>
      </c>
      <c r="B265" s="233"/>
      <c r="C265" s="233"/>
      <c r="D265" s="235" t="s">
        <v>356</v>
      </c>
      <c r="E265" s="233"/>
      <c r="F265" s="233"/>
      <c r="G265" s="233"/>
      <c r="H265" s="228"/>
      <c r="I265" s="228"/>
    </row>
    <row r="266" spans="1:9" ht="33" hidden="1" outlineLevel="1">
      <c r="A266" s="234" t="str">
        <f>IF(C266="","",SUBTOTAL(3,$C$8:C266))</f>
        <v/>
      </c>
      <c r="B266" s="233"/>
      <c r="C266" s="233"/>
      <c r="D266" s="235" t="s">
        <v>357</v>
      </c>
      <c r="E266" s="233"/>
      <c r="F266" s="233"/>
      <c r="G266" s="233"/>
      <c r="H266" s="228"/>
      <c r="I266" s="228"/>
    </row>
    <row r="267" spans="1:9" ht="33" hidden="1" outlineLevel="1">
      <c r="A267" s="234" t="str">
        <f>IF(C267="","",SUBTOTAL(3,$C$8:C267))</f>
        <v/>
      </c>
      <c r="B267" s="233"/>
      <c r="C267" s="233"/>
      <c r="D267" s="235" t="s">
        <v>358</v>
      </c>
      <c r="E267" s="233"/>
      <c r="F267" s="233"/>
      <c r="G267" s="233"/>
      <c r="H267" s="228"/>
      <c r="I267" s="228"/>
    </row>
    <row r="268" spans="1:9" ht="33" collapsed="1">
      <c r="A268" s="234">
        <f>IF(C268="","",SUBTOTAL(3,$C$8:C268))</f>
        <v>41</v>
      </c>
      <c r="B268" s="235" t="s">
        <v>176</v>
      </c>
      <c r="C268" s="235" t="s">
        <v>203</v>
      </c>
      <c r="D268" s="233"/>
      <c r="E268" s="234" t="str">
        <f>IF(G268&lt;4,"Đơn giản",IF(G268&lt;=7,"Trung bình","Phức tạp"))</f>
        <v>Phức tạp</v>
      </c>
      <c r="F268" s="234" t="s">
        <v>205</v>
      </c>
      <c r="G268" s="234">
        <f>COUNTA(D269:D278)</f>
        <v>10</v>
      </c>
      <c r="H268" s="228"/>
      <c r="I268" s="228"/>
    </row>
    <row r="269" spans="1:9" ht="33" hidden="1" outlineLevel="1">
      <c r="A269" s="234" t="str">
        <f>IF(C269="","",SUBTOTAL(3,$C$8:C269))</f>
        <v/>
      </c>
      <c r="B269" s="233"/>
      <c r="C269" s="233"/>
      <c r="D269" s="235" t="s">
        <v>359</v>
      </c>
      <c r="E269" s="233"/>
      <c r="F269" s="233"/>
      <c r="G269" s="233"/>
      <c r="H269" s="228"/>
      <c r="I269" s="228"/>
    </row>
    <row r="270" spans="1:9" ht="33" hidden="1" outlineLevel="1">
      <c r="A270" s="234" t="str">
        <f>IF(C270="","",SUBTOTAL(3,$C$8:C270))</f>
        <v/>
      </c>
      <c r="B270" s="233"/>
      <c r="C270" s="233"/>
      <c r="D270" s="235" t="s">
        <v>360</v>
      </c>
      <c r="E270" s="233"/>
      <c r="F270" s="233"/>
      <c r="G270" s="233"/>
      <c r="H270" s="228"/>
      <c r="I270" s="228"/>
    </row>
    <row r="271" spans="1:9" ht="33" hidden="1" outlineLevel="1">
      <c r="A271" s="234" t="str">
        <f>IF(C271="","",SUBTOTAL(3,$C$8:C271))</f>
        <v/>
      </c>
      <c r="B271" s="233"/>
      <c r="C271" s="233"/>
      <c r="D271" s="235" t="s">
        <v>361</v>
      </c>
      <c r="E271" s="233"/>
      <c r="F271" s="233"/>
      <c r="G271" s="233"/>
      <c r="H271" s="228"/>
      <c r="I271" s="228"/>
    </row>
    <row r="272" spans="1:9" ht="33" hidden="1" outlineLevel="1">
      <c r="A272" s="234" t="str">
        <f>IF(C272="","",SUBTOTAL(3,$C$8:C272))</f>
        <v/>
      </c>
      <c r="B272" s="233"/>
      <c r="C272" s="233"/>
      <c r="D272" s="235" t="s">
        <v>362</v>
      </c>
      <c r="E272" s="233"/>
      <c r="F272" s="233"/>
      <c r="G272" s="233"/>
      <c r="H272" s="228"/>
      <c r="I272" s="228"/>
    </row>
    <row r="273" spans="1:9" ht="33" hidden="1" outlineLevel="1">
      <c r="A273" s="234" t="str">
        <f>IF(C273="","",SUBTOTAL(3,$C$8:C273))</f>
        <v/>
      </c>
      <c r="B273" s="233"/>
      <c r="C273" s="233"/>
      <c r="D273" s="235" t="s">
        <v>363</v>
      </c>
      <c r="E273" s="233"/>
      <c r="F273" s="233"/>
      <c r="G273" s="233"/>
      <c r="H273" s="228"/>
      <c r="I273" s="228"/>
    </row>
    <row r="274" spans="1:9" ht="33" hidden="1" outlineLevel="1">
      <c r="A274" s="234" t="str">
        <f>IF(C274="","",SUBTOTAL(3,$C$8:C274))</f>
        <v/>
      </c>
      <c r="B274" s="233"/>
      <c r="C274" s="233"/>
      <c r="D274" s="235" t="s">
        <v>364</v>
      </c>
      <c r="E274" s="233"/>
      <c r="F274" s="233"/>
      <c r="G274" s="233"/>
      <c r="H274" s="228"/>
      <c r="I274" s="228"/>
    </row>
    <row r="275" spans="1:9" ht="33" hidden="1" outlineLevel="1">
      <c r="A275" s="234" t="str">
        <f>IF(C275="","",SUBTOTAL(3,$C$8:C275))</f>
        <v/>
      </c>
      <c r="B275" s="233"/>
      <c r="C275" s="233"/>
      <c r="D275" s="235" t="s">
        <v>365</v>
      </c>
      <c r="E275" s="233"/>
      <c r="F275" s="233"/>
      <c r="G275" s="233"/>
      <c r="H275" s="228"/>
      <c r="I275" s="228"/>
    </row>
    <row r="276" spans="1:9" ht="33" hidden="1" outlineLevel="1">
      <c r="A276" s="234" t="str">
        <f>IF(C276="","",SUBTOTAL(3,$C$8:C276))</f>
        <v/>
      </c>
      <c r="B276" s="233"/>
      <c r="C276" s="233"/>
      <c r="D276" s="235" t="s">
        <v>366</v>
      </c>
      <c r="E276" s="233"/>
      <c r="F276" s="233"/>
      <c r="G276" s="233"/>
      <c r="H276" s="228"/>
      <c r="I276" s="228"/>
    </row>
    <row r="277" spans="1:9" ht="33" hidden="1" outlineLevel="1">
      <c r="A277" s="234" t="str">
        <f>IF(C277="","",SUBTOTAL(3,$C$8:C277))</f>
        <v/>
      </c>
      <c r="B277" s="233"/>
      <c r="C277" s="233"/>
      <c r="D277" s="235" t="s">
        <v>367</v>
      </c>
      <c r="E277" s="233"/>
      <c r="F277" s="233"/>
      <c r="G277" s="233"/>
      <c r="H277" s="228"/>
      <c r="I277" s="228"/>
    </row>
    <row r="278" spans="1:9" ht="33" hidden="1" outlineLevel="1">
      <c r="A278" s="234" t="str">
        <f>IF(C278="","",SUBTOTAL(3,$C$8:C278))</f>
        <v/>
      </c>
      <c r="B278" s="233"/>
      <c r="C278" s="233"/>
      <c r="D278" s="235" t="s">
        <v>1396</v>
      </c>
      <c r="E278" s="233"/>
      <c r="F278" s="233"/>
      <c r="G278" s="233"/>
      <c r="H278" s="228"/>
      <c r="I278" s="228"/>
    </row>
    <row r="279" spans="1:9" ht="33" collapsed="1">
      <c r="A279" s="234">
        <f>IF(C279="","",SUBTOTAL(3,$C$8:C279))</f>
        <v>42</v>
      </c>
      <c r="B279" s="235" t="s">
        <v>177</v>
      </c>
      <c r="C279" s="235" t="s">
        <v>203</v>
      </c>
      <c r="D279" s="233"/>
      <c r="E279" s="234" t="str">
        <f>IF(G279&lt;4,"Đơn giản",IF(G279&lt;=7,"Trung bình","Phức tạp"))</f>
        <v>Phức tạp</v>
      </c>
      <c r="F279" s="234" t="s">
        <v>205</v>
      </c>
      <c r="G279" s="234">
        <f>COUNTA(D280:D288)</f>
        <v>9</v>
      </c>
      <c r="H279" s="228"/>
      <c r="I279" s="228"/>
    </row>
    <row r="280" spans="1:9" ht="33" outlineLevel="1">
      <c r="A280" s="234" t="str">
        <f>IF(C280="","",SUBTOTAL(3,$C$8:C280))</f>
        <v/>
      </c>
      <c r="B280" s="233"/>
      <c r="C280" s="233"/>
      <c r="D280" s="235" t="s">
        <v>368</v>
      </c>
      <c r="E280" s="233"/>
      <c r="F280" s="233"/>
      <c r="G280" s="233"/>
      <c r="H280" s="228"/>
      <c r="I280" s="228"/>
    </row>
    <row r="281" spans="1:9" ht="33" outlineLevel="1">
      <c r="A281" s="234" t="str">
        <f>IF(C281="","",SUBTOTAL(3,$C$8:C281))</f>
        <v/>
      </c>
      <c r="B281" s="233"/>
      <c r="C281" s="233"/>
      <c r="D281" s="235" t="s">
        <v>369</v>
      </c>
      <c r="E281" s="233"/>
      <c r="F281" s="233"/>
      <c r="G281" s="233"/>
      <c r="H281" s="228"/>
      <c r="I281" s="228"/>
    </row>
    <row r="282" spans="1:9" ht="33" outlineLevel="1">
      <c r="A282" s="234" t="str">
        <f>IF(C282="","",SUBTOTAL(3,$C$8:C282))</f>
        <v/>
      </c>
      <c r="B282" s="233"/>
      <c r="C282" s="233"/>
      <c r="D282" s="235" t="s">
        <v>370</v>
      </c>
      <c r="E282" s="233"/>
      <c r="F282" s="233"/>
      <c r="G282" s="233"/>
      <c r="H282" s="228"/>
      <c r="I282" s="228"/>
    </row>
    <row r="283" spans="1:9" ht="33" outlineLevel="1">
      <c r="A283" s="234" t="str">
        <f>IF(C283="","",SUBTOTAL(3,$C$8:C283))</f>
        <v/>
      </c>
      <c r="B283" s="233"/>
      <c r="C283" s="233"/>
      <c r="D283" s="235" t="s">
        <v>371</v>
      </c>
      <c r="E283" s="233"/>
      <c r="F283" s="233"/>
      <c r="G283" s="233"/>
      <c r="H283" s="228"/>
      <c r="I283" s="228"/>
    </row>
    <row r="284" spans="1:9" ht="33" outlineLevel="1">
      <c r="A284" s="234" t="str">
        <f>IF(C284="","",SUBTOTAL(3,$C$8:C284))</f>
        <v/>
      </c>
      <c r="B284" s="233"/>
      <c r="C284" s="233"/>
      <c r="D284" s="235" t="s">
        <v>372</v>
      </c>
      <c r="E284" s="233"/>
      <c r="F284" s="233"/>
      <c r="G284" s="233"/>
      <c r="H284" s="228"/>
      <c r="I284" s="228"/>
    </row>
    <row r="285" spans="1:9" ht="33" outlineLevel="1">
      <c r="A285" s="234" t="str">
        <f>IF(C285="","",SUBTOTAL(3,$C$8:C285))</f>
        <v/>
      </c>
      <c r="B285" s="233"/>
      <c r="C285" s="233"/>
      <c r="D285" s="235" t="s">
        <v>373</v>
      </c>
      <c r="E285" s="233"/>
      <c r="F285" s="233"/>
      <c r="G285" s="233"/>
      <c r="H285" s="228"/>
      <c r="I285" s="228"/>
    </row>
    <row r="286" spans="1:9" outlineLevel="1">
      <c r="A286" s="234" t="str">
        <f>IF(C286="","",SUBTOTAL(3,$C$8:C286))</f>
        <v/>
      </c>
      <c r="B286" s="233"/>
      <c r="C286" s="233"/>
      <c r="D286" s="235" t="s">
        <v>206</v>
      </c>
      <c r="E286" s="233"/>
      <c r="F286" s="233"/>
      <c r="G286" s="233"/>
      <c r="H286" s="228"/>
      <c r="I286" s="228"/>
    </row>
    <row r="287" spans="1:9" ht="33" outlineLevel="1">
      <c r="A287" s="234" t="str">
        <f>IF(C287="","",SUBTOTAL(3,$C$8:C287))</f>
        <v/>
      </c>
      <c r="B287" s="233"/>
      <c r="C287" s="233"/>
      <c r="D287" s="235" t="s">
        <v>374</v>
      </c>
      <c r="E287" s="233"/>
      <c r="F287" s="233"/>
      <c r="G287" s="233"/>
      <c r="H287" s="228"/>
      <c r="I287" s="228"/>
    </row>
    <row r="288" spans="1:9" ht="33" outlineLevel="1">
      <c r="A288" s="234" t="str">
        <f>IF(C288="","",SUBTOTAL(3,$C$8:C288))</f>
        <v/>
      </c>
      <c r="B288" s="233"/>
      <c r="C288" s="233"/>
      <c r="D288" s="235" t="s">
        <v>375</v>
      </c>
      <c r="E288" s="233"/>
      <c r="F288" s="233"/>
      <c r="G288" s="233"/>
      <c r="H288" s="228"/>
      <c r="I288" s="228"/>
    </row>
    <row r="289" spans="1:9">
      <c r="A289" s="234">
        <f>IF(C289="","",SUBTOTAL(3,$C$8:C289))</f>
        <v>43</v>
      </c>
      <c r="B289" s="235" t="s">
        <v>178</v>
      </c>
      <c r="C289" s="235" t="s">
        <v>203</v>
      </c>
      <c r="D289" s="233"/>
      <c r="E289" s="234" t="str">
        <f>IF(G289&lt;4,"Đơn giản",IF(G289&lt;=7,"Trung bình","Phức tạp"))</f>
        <v>Trung bình</v>
      </c>
      <c r="F289" s="234" t="s">
        <v>205</v>
      </c>
      <c r="G289" s="234">
        <f>COUNTA(D290:D293)</f>
        <v>4</v>
      </c>
      <c r="H289" s="228"/>
      <c r="I289" s="228"/>
    </row>
    <row r="290" spans="1:9" outlineLevel="1">
      <c r="A290" s="234" t="str">
        <f>IF(C290="","",SUBTOTAL(3,$C$8:C290))</f>
        <v/>
      </c>
      <c r="B290" s="233"/>
      <c r="C290" s="233"/>
      <c r="D290" s="235" t="s">
        <v>376</v>
      </c>
      <c r="E290" s="233"/>
      <c r="F290" s="233"/>
      <c r="G290" s="233"/>
      <c r="H290" s="228"/>
      <c r="I290" s="228"/>
    </row>
    <row r="291" spans="1:9" ht="33" outlineLevel="1">
      <c r="A291" s="234" t="str">
        <f>IF(C291="","",SUBTOTAL(3,$C$8:C291))</f>
        <v/>
      </c>
      <c r="B291" s="233"/>
      <c r="C291" s="233"/>
      <c r="D291" s="235" t="s">
        <v>377</v>
      </c>
      <c r="E291" s="233"/>
      <c r="F291" s="233"/>
      <c r="G291" s="233"/>
      <c r="H291" s="228"/>
      <c r="I291" s="228"/>
    </row>
    <row r="292" spans="1:9" outlineLevel="1">
      <c r="A292" s="234" t="str">
        <f>IF(C292="","",SUBTOTAL(3,$C$8:C292))</f>
        <v/>
      </c>
      <c r="B292" s="233"/>
      <c r="C292" s="233"/>
      <c r="D292" s="235" t="s">
        <v>378</v>
      </c>
      <c r="E292" s="233"/>
      <c r="F292" s="233"/>
      <c r="G292" s="233"/>
      <c r="H292" s="228"/>
      <c r="I292" s="228"/>
    </row>
    <row r="293" spans="1:9" ht="33" outlineLevel="1">
      <c r="A293" s="234" t="str">
        <f>IF(C293="","",SUBTOTAL(3,$C$8:C293))</f>
        <v/>
      </c>
      <c r="B293" s="233"/>
      <c r="C293" s="233"/>
      <c r="D293" s="235" t="s">
        <v>379</v>
      </c>
      <c r="E293" s="233"/>
      <c r="F293" s="233"/>
      <c r="G293" s="233"/>
      <c r="H293" s="228"/>
      <c r="I293" s="228"/>
    </row>
    <row r="294" spans="1:9">
      <c r="A294" s="234">
        <f>IF(C294="","",SUBTOTAL(3,$C$8:C294))</f>
        <v>44</v>
      </c>
      <c r="B294" s="235" t="s">
        <v>179</v>
      </c>
      <c r="C294" s="235" t="s">
        <v>203</v>
      </c>
      <c r="D294" s="233"/>
      <c r="E294" s="234" t="str">
        <f>IF(G294&lt;4,"Đơn giản",IF(G294&lt;=7,"Trung bình","Phức tạp"))</f>
        <v>Trung bình</v>
      </c>
      <c r="F294" s="234" t="s">
        <v>205</v>
      </c>
      <c r="G294" s="234">
        <f>COUNTA(D295:D298)</f>
        <v>4</v>
      </c>
      <c r="H294" s="228"/>
      <c r="I294" s="228"/>
    </row>
    <row r="295" spans="1:9" outlineLevel="1">
      <c r="A295" s="234" t="str">
        <f>IF(C295="","",SUBTOTAL(3,$C$8:C295))</f>
        <v/>
      </c>
      <c r="B295" s="233"/>
      <c r="C295" s="233"/>
      <c r="D295" s="235" t="s">
        <v>376</v>
      </c>
      <c r="E295" s="233"/>
      <c r="F295" s="233"/>
      <c r="G295" s="233"/>
      <c r="H295" s="228"/>
      <c r="I295" s="228"/>
    </row>
    <row r="296" spans="1:9" ht="33" outlineLevel="1">
      <c r="A296" s="234" t="str">
        <f>IF(C296="","",SUBTOTAL(3,$C$8:C296))</f>
        <v/>
      </c>
      <c r="B296" s="233"/>
      <c r="C296" s="233"/>
      <c r="D296" s="235" t="s">
        <v>380</v>
      </c>
      <c r="E296" s="233"/>
      <c r="F296" s="233"/>
      <c r="G296" s="233"/>
      <c r="H296" s="228"/>
      <c r="I296" s="228"/>
    </row>
    <row r="297" spans="1:9" outlineLevel="1">
      <c r="A297" s="234" t="str">
        <f>IF(C297="","",SUBTOTAL(3,$C$8:C297))</f>
        <v/>
      </c>
      <c r="B297" s="233"/>
      <c r="C297" s="233"/>
      <c r="D297" s="235" t="s">
        <v>378</v>
      </c>
      <c r="E297" s="233"/>
      <c r="F297" s="233"/>
      <c r="G297" s="233"/>
      <c r="H297" s="228"/>
      <c r="I297" s="228"/>
    </row>
    <row r="298" spans="1:9" ht="33" outlineLevel="1">
      <c r="A298" s="234" t="str">
        <f>IF(C298="","",SUBTOTAL(3,$C$8:C298))</f>
        <v/>
      </c>
      <c r="B298" s="233"/>
      <c r="C298" s="233"/>
      <c r="D298" s="235" t="s">
        <v>379</v>
      </c>
      <c r="E298" s="233"/>
      <c r="F298" s="233"/>
      <c r="G298" s="233"/>
      <c r="H298" s="228"/>
      <c r="I298" s="228"/>
    </row>
    <row r="299" spans="1:9" ht="33">
      <c r="A299" s="234">
        <f>IF(C299="","",SUBTOTAL(3,$C$8:C299))</f>
        <v>45</v>
      </c>
      <c r="B299" s="235" t="s">
        <v>180</v>
      </c>
      <c r="C299" s="235" t="s">
        <v>203</v>
      </c>
      <c r="D299" s="233"/>
      <c r="E299" s="234" t="str">
        <f>IF(G299&lt;4,"Đơn giản",IF(G299&lt;=7,"Trung bình","Phức tạp"))</f>
        <v>Trung bình</v>
      </c>
      <c r="F299" s="234" t="s">
        <v>205</v>
      </c>
      <c r="G299" s="234">
        <f>COUNTA(D300:D303)</f>
        <v>4</v>
      </c>
      <c r="H299" s="228"/>
      <c r="I299" s="228"/>
    </row>
    <row r="300" spans="1:9" hidden="1" outlineLevel="1">
      <c r="A300" s="234" t="str">
        <f>IF(C300="","",SUBTOTAL(3,$C$8:C300))</f>
        <v/>
      </c>
      <c r="B300" s="233"/>
      <c r="C300" s="233"/>
      <c r="D300" s="235" t="s">
        <v>376</v>
      </c>
      <c r="E300" s="233"/>
      <c r="F300" s="233"/>
      <c r="G300" s="233"/>
      <c r="H300" s="228"/>
      <c r="I300" s="228"/>
    </row>
    <row r="301" spans="1:9" ht="33" hidden="1" outlineLevel="1">
      <c r="A301" s="234" t="str">
        <f>IF(C301="","",SUBTOTAL(3,$C$8:C301))</f>
        <v/>
      </c>
      <c r="B301" s="233"/>
      <c r="C301" s="233"/>
      <c r="D301" s="235" t="s">
        <v>381</v>
      </c>
      <c r="E301" s="233"/>
      <c r="F301" s="233"/>
      <c r="G301" s="233"/>
      <c r="H301" s="228"/>
      <c r="I301" s="228"/>
    </row>
    <row r="302" spans="1:9" hidden="1" outlineLevel="1">
      <c r="A302" s="234" t="str">
        <f>IF(C302="","",SUBTOTAL(3,$C$8:C302))</f>
        <v/>
      </c>
      <c r="B302" s="233"/>
      <c r="C302" s="233"/>
      <c r="D302" s="235" t="s">
        <v>382</v>
      </c>
      <c r="E302" s="233"/>
      <c r="F302" s="233"/>
      <c r="G302" s="233"/>
      <c r="H302" s="228"/>
      <c r="I302" s="228"/>
    </row>
    <row r="303" spans="1:9" ht="33" hidden="1" outlineLevel="1">
      <c r="A303" s="234" t="str">
        <f>IF(C303="","",SUBTOTAL(3,$C$8:C303))</f>
        <v/>
      </c>
      <c r="B303" s="233"/>
      <c r="C303" s="233"/>
      <c r="D303" s="235" t="s">
        <v>379</v>
      </c>
      <c r="E303" s="233"/>
      <c r="F303" s="233"/>
      <c r="G303" s="233"/>
      <c r="H303" s="228"/>
      <c r="I303" s="228"/>
    </row>
    <row r="304" spans="1:9" collapsed="1">
      <c r="A304" s="234">
        <f>IF(C304="","",SUBTOTAL(3,$C$8:C304))</f>
        <v>46</v>
      </c>
      <c r="B304" s="235" t="s">
        <v>181</v>
      </c>
      <c r="C304" s="235" t="s">
        <v>203</v>
      </c>
      <c r="D304" s="233"/>
      <c r="E304" s="234" t="str">
        <f>IF(G304&lt;4,"Đơn giản",IF(G304&lt;=7,"Trung bình","Phức tạp"))</f>
        <v>Trung bình</v>
      </c>
      <c r="F304" s="234" t="s">
        <v>205</v>
      </c>
      <c r="G304" s="234">
        <f>COUNTA(D305:D308)</f>
        <v>4</v>
      </c>
      <c r="H304" s="228"/>
      <c r="I304" s="228"/>
    </row>
    <row r="305" spans="1:9" hidden="1" outlineLevel="1">
      <c r="A305" s="234" t="str">
        <f>IF(C305="","",SUBTOTAL(3,$C$8:C305))</f>
        <v/>
      </c>
      <c r="B305" s="233"/>
      <c r="C305" s="233"/>
      <c r="D305" s="235" t="s">
        <v>383</v>
      </c>
      <c r="E305" s="233"/>
      <c r="F305" s="233"/>
      <c r="G305" s="233"/>
      <c r="H305" s="228"/>
      <c r="I305" s="228"/>
    </row>
    <row r="306" spans="1:9" ht="33" hidden="1" outlineLevel="1">
      <c r="A306" s="234" t="str">
        <f>IF(C306="","",SUBTOTAL(3,$C$8:C306))</f>
        <v/>
      </c>
      <c r="B306" s="233"/>
      <c r="C306" s="233"/>
      <c r="D306" s="235" t="s">
        <v>384</v>
      </c>
      <c r="E306" s="233"/>
      <c r="F306" s="233"/>
      <c r="G306" s="233"/>
      <c r="H306" s="228"/>
      <c r="I306" s="228"/>
    </row>
    <row r="307" spans="1:9" ht="33" hidden="1" outlineLevel="1">
      <c r="A307" s="234" t="str">
        <f>IF(C307="","",SUBTOTAL(3,$C$8:C307))</f>
        <v/>
      </c>
      <c r="B307" s="233"/>
      <c r="C307" s="233"/>
      <c r="D307" s="235" t="s">
        <v>385</v>
      </c>
      <c r="E307" s="233"/>
      <c r="F307" s="233"/>
      <c r="G307" s="233"/>
      <c r="H307" s="228"/>
      <c r="I307" s="228"/>
    </row>
    <row r="308" spans="1:9" ht="33" hidden="1" outlineLevel="1">
      <c r="A308" s="234" t="str">
        <f>IF(C308="","",SUBTOTAL(3,$C$8:C308))</f>
        <v/>
      </c>
      <c r="B308" s="233"/>
      <c r="C308" s="233"/>
      <c r="D308" s="235" t="s">
        <v>386</v>
      </c>
      <c r="E308" s="233"/>
      <c r="F308" s="233"/>
      <c r="G308" s="233"/>
      <c r="H308" s="228"/>
      <c r="I308" s="228"/>
    </row>
    <row r="309" spans="1:9" ht="33" collapsed="1">
      <c r="A309" s="234">
        <f>IF(C309="","",SUBTOTAL(3,$C$8:C309))</f>
        <v>47</v>
      </c>
      <c r="B309" s="235" t="s">
        <v>182</v>
      </c>
      <c r="C309" s="235" t="s">
        <v>203</v>
      </c>
      <c r="D309" s="233"/>
      <c r="E309" s="234" t="str">
        <f>IF(G309&lt;4,"Đơn giản",IF(G309&lt;=7,"Trung bình","Phức tạp"))</f>
        <v>Trung bình</v>
      </c>
      <c r="F309" s="234" t="s">
        <v>205</v>
      </c>
      <c r="G309" s="234">
        <f>COUNTA(D310:D313)</f>
        <v>4</v>
      </c>
      <c r="H309" s="228"/>
      <c r="I309" s="228"/>
    </row>
    <row r="310" spans="1:9" hidden="1" outlineLevel="1">
      <c r="A310" s="234" t="str">
        <f>IF(C310="","",SUBTOTAL(3,$C$8:C310))</f>
        <v/>
      </c>
      <c r="B310" s="233"/>
      <c r="C310" s="233"/>
      <c r="D310" s="235" t="s">
        <v>383</v>
      </c>
      <c r="E310" s="233"/>
      <c r="F310" s="233"/>
      <c r="G310" s="233"/>
      <c r="H310" s="228"/>
      <c r="I310" s="228"/>
    </row>
    <row r="311" spans="1:9" ht="33" hidden="1" outlineLevel="1">
      <c r="A311" s="234" t="str">
        <f>IF(C311="","",SUBTOTAL(3,$C$8:C311))</f>
        <v/>
      </c>
      <c r="B311" s="233"/>
      <c r="C311" s="233"/>
      <c r="D311" s="235" t="s">
        <v>387</v>
      </c>
      <c r="E311" s="233"/>
      <c r="F311" s="233"/>
      <c r="G311" s="233"/>
      <c r="H311" s="228"/>
      <c r="I311" s="228"/>
    </row>
    <row r="312" spans="1:9" ht="33" hidden="1" outlineLevel="1">
      <c r="A312" s="234" t="str">
        <f>IF(C312="","",SUBTOTAL(3,$C$8:C312))</f>
        <v/>
      </c>
      <c r="B312" s="233"/>
      <c r="C312" s="233"/>
      <c r="D312" s="235" t="s">
        <v>388</v>
      </c>
      <c r="E312" s="233"/>
      <c r="F312" s="233"/>
      <c r="G312" s="233"/>
      <c r="H312" s="228"/>
      <c r="I312" s="228"/>
    </row>
    <row r="313" spans="1:9" ht="33" hidden="1" outlineLevel="1">
      <c r="A313" s="234" t="str">
        <f>IF(C313="","",SUBTOTAL(3,$C$8:C313))</f>
        <v/>
      </c>
      <c r="B313" s="233"/>
      <c r="C313" s="233"/>
      <c r="D313" s="235" t="s">
        <v>389</v>
      </c>
      <c r="E313" s="233"/>
      <c r="F313" s="233"/>
      <c r="G313" s="233"/>
      <c r="H313" s="228"/>
      <c r="I313" s="228"/>
    </row>
    <row r="314" spans="1:9" ht="33" collapsed="1">
      <c r="A314" s="234">
        <f>IF(C314="","",SUBTOTAL(3,$C$8:C314))</f>
        <v>48</v>
      </c>
      <c r="B314" s="235" t="s">
        <v>183</v>
      </c>
      <c r="C314" s="235" t="s">
        <v>203</v>
      </c>
      <c r="D314" s="233"/>
      <c r="E314" s="234" t="str">
        <f>IF(G314&lt;4,"Đơn giản",IF(G314&lt;=7,"Trung bình","Phức tạp"))</f>
        <v>Trung bình</v>
      </c>
      <c r="F314" s="234" t="s">
        <v>205</v>
      </c>
      <c r="G314" s="234">
        <f>COUNTA(D315:D318)</f>
        <v>4</v>
      </c>
      <c r="H314" s="228"/>
      <c r="I314" s="228"/>
    </row>
    <row r="315" spans="1:9" ht="33" hidden="1" outlineLevel="1">
      <c r="A315" s="234" t="str">
        <f>IF(C315="","",SUBTOTAL(3,$C$8:C315))</f>
        <v/>
      </c>
      <c r="B315" s="233"/>
      <c r="C315" s="233"/>
      <c r="D315" s="235" t="s">
        <v>390</v>
      </c>
      <c r="E315" s="233"/>
      <c r="F315" s="233"/>
      <c r="G315" s="233"/>
      <c r="H315" s="228"/>
      <c r="I315" s="228"/>
    </row>
    <row r="316" spans="1:9" hidden="1" outlineLevel="1">
      <c r="A316" s="234" t="str">
        <f>IF(C316="","",SUBTOTAL(3,$C$8:C316))</f>
        <v/>
      </c>
      <c r="B316" s="233"/>
      <c r="C316" s="233"/>
      <c r="D316" s="235" t="s">
        <v>391</v>
      </c>
      <c r="E316" s="233"/>
      <c r="F316" s="233"/>
      <c r="G316" s="233"/>
      <c r="H316" s="228"/>
      <c r="I316" s="228"/>
    </row>
    <row r="317" spans="1:9" hidden="1" outlineLevel="1">
      <c r="A317" s="234" t="str">
        <f>IF(C317="","",SUBTOTAL(3,$C$8:C317))</f>
        <v/>
      </c>
      <c r="B317" s="233"/>
      <c r="C317" s="233"/>
      <c r="D317" s="235" t="s">
        <v>392</v>
      </c>
      <c r="E317" s="233"/>
      <c r="F317" s="233"/>
      <c r="G317" s="233"/>
      <c r="H317" s="228"/>
      <c r="I317" s="228"/>
    </row>
    <row r="318" spans="1:9" hidden="1" outlineLevel="1">
      <c r="A318" s="234" t="str">
        <f>IF(C318="","",SUBTOTAL(3,$C$8:C318))</f>
        <v/>
      </c>
      <c r="B318" s="233"/>
      <c r="C318" s="233"/>
      <c r="D318" s="235" t="s">
        <v>393</v>
      </c>
      <c r="E318" s="233"/>
      <c r="F318" s="233"/>
      <c r="G318" s="233"/>
      <c r="H318" s="228"/>
      <c r="I318" s="228"/>
    </row>
    <row r="319" spans="1:9" ht="33" collapsed="1">
      <c r="A319" s="234">
        <f>IF(C319="","",SUBTOTAL(3,$C$8:C319))</f>
        <v>49</v>
      </c>
      <c r="B319" s="235" t="s">
        <v>184</v>
      </c>
      <c r="C319" s="235" t="s">
        <v>203</v>
      </c>
      <c r="D319" s="233"/>
      <c r="E319" s="234" t="str">
        <f>IF(G319&lt;4,"Đơn giản",IF(G319&lt;=7,"Trung bình","Phức tạp"))</f>
        <v>Trung bình</v>
      </c>
      <c r="F319" s="234" t="s">
        <v>205</v>
      </c>
      <c r="G319" s="234">
        <f>COUNTA(D320:D323)</f>
        <v>4</v>
      </c>
      <c r="H319" s="228"/>
      <c r="I319" s="228"/>
    </row>
    <row r="320" spans="1:9" ht="33" hidden="1" outlineLevel="1">
      <c r="A320" s="234" t="str">
        <f>IF(C320="","",SUBTOTAL(3,$C$8:C320))</f>
        <v/>
      </c>
      <c r="B320" s="233"/>
      <c r="C320" s="233"/>
      <c r="D320" s="235" t="s">
        <v>394</v>
      </c>
      <c r="E320" s="233"/>
      <c r="F320" s="233"/>
      <c r="G320" s="233"/>
      <c r="H320" s="228"/>
      <c r="I320" s="228"/>
    </row>
    <row r="321" spans="1:9" hidden="1" outlineLevel="1">
      <c r="A321" s="234" t="str">
        <f>IF(C321="","",SUBTOTAL(3,$C$8:C321))</f>
        <v/>
      </c>
      <c r="B321" s="233"/>
      <c r="C321" s="233"/>
      <c r="D321" s="235" t="s">
        <v>391</v>
      </c>
      <c r="E321" s="233"/>
      <c r="F321" s="233"/>
      <c r="G321" s="233"/>
      <c r="H321" s="228"/>
      <c r="I321" s="228"/>
    </row>
    <row r="322" spans="1:9" hidden="1" outlineLevel="1">
      <c r="A322" s="234" t="str">
        <f>IF(C322="","",SUBTOTAL(3,$C$8:C322))</f>
        <v/>
      </c>
      <c r="B322" s="233"/>
      <c r="C322" s="233"/>
      <c r="D322" s="235" t="s">
        <v>392</v>
      </c>
      <c r="E322" s="233"/>
      <c r="F322" s="233"/>
      <c r="G322" s="233"/>
      <c r="H322" s="228"/>
      <c r="I322" s="228"/>
    </row>
    <row r="323" spans="1:9" hidden="1" outlineLevel="1">
      <c r="A323" s="234" t="str">
        <f>IF(C323="","",SUBTOTAL(3,$C$8:C323))</f>
        <v/>
      </c>
      <c r="B323" s="233"/>
      <c r="C323" s="233"/>
      <c r="D323" s="235" t="s">
        <v>393</v>
      </c>
      <c r="E323" s="233"/>
      <c r="F323" s="233"/>
      <c r="G323" s="233"/>
      <c r="H323" s="228"/>
      <c r="I323" s="228"/>
    </row>
    <row r="324" spans="1:9" ht="33" collapsed="1">
      <c r="A324" s="234">
        <f>IF(C324="","",SUBTOTAL(3,$C$8:C324))</f>
        <v>50</v>
      </c>
      <c r="B324" s="235" t="s">
        <v>185</v>
      </c>
      <c r="C324" s="235" t="s">
        <v>203</v>
      </c>
      <c r="D324" s="233"/>
      <c r="E324" s="234" t="str">
        <f>IF(G324&lt;4,"Đơn giản",IF(G324&lt;=7,"Trung bình","Phức tạp"))</f>
        <v>Trung bình</v>
      </c>
      <c r="F324" s="234" t="s">
        <v>205</v>
      </c>
      <c r="G324" s="234">
        <f>COUNTA(D325:D328)</f>
        <v>4</v>
      </c>
      <c r="H324" s="228"/>
      <c r="I324" s="228"/>
    </row>
    <row r="325" spans="1:9" ht="33" hidden="1" outlineLevel="1">
      <c r="A325" s="234" t="str">
        <f>IF(C325="","",SUBTOTAL(3,$C$8:C325))</f>
        <v/>
      </c>
      <c r="B325" s="233"/>
      <c r="C325" s="233"/>
      <c r="D325" s="235" t="s">
        <v>394</v>
      </c>
      <c r="E325" s="233"/>
      <c r="F325" s="233"/>
      <c r="G325" s="233"/>
      <c r="H325" s="228"/>
      <c r="I325" s="228"/>
    </row>
    <row r="326" spans="1:9" hidden="1" outlineLevel="1">
      <c r="A326" s="234" t="str">
        <f>IF(C326="","",SUBTOTAL(3,$C$8:C326))</f>
        <v/>
      </c>
      <c r="B326" s="233"/>
      <c r="C326" s="233"/>
      <c r="D326" s="235" t="s">
        <v>391</v>
      </c>
      <c r="E326" s="233"/>
      <c r="F326" s="233"/>
      <c r="G326" s="233"/>
      <c r="H326" s="228"/>
      <c r="I326" s="228"/>
    </row>
    <row r="327" spans="1:9" hidden="1" outlineLevel="1">
      <c r="A327" s="234" t="str">
        <f>IF(C327="","",SUBTOTAL(3,$C$8:C327))</f>
        <v/>
      </c>
      <c r="B327" s="233"/>
      <c r="C327" s="233"/>
      <c r="D327" s="235" t="s">
        <v>392</v>
      </c>
      <c r="E327" s="233"/>
      <c r="F327" s="233"/>
      <c r="G327" s="233"/>
      <c r="H327" s="228"/>
      <c r="I327" s="228"/>
    </row>
    <row r="328" spans="1:9" hidden="1" outlineLevel="1">
      <c r="A328" s="234" t="str">
        <f>IF(C328="","",SUBTOTAL(3,$C$8:C328))</f>
        <v/>
      </c>
      <c r="B328" s="233"/>
      <c r="C328" s="233"/>
      <c r="D328" s="235" t="s">
        <v>393</v>
      </c>
      <c r="E328" s="233"/>
      <c r="F328" s="233"/>
      <c r="G328" s="233"/>
      <c r="H328" s="228"/>
      <c r="I328" s="228"/>
    </row>
    <row r="329" spans="1:9" ht="33" collapsed="1">
      <c r="A329" s="234" t="str">
        <f>IF(C329="","",SUBTOTAL(3,$C$8:C329))</f>
        <v/>
      </c>
      <c r="B329" s="238" t="s">
        <v>395</v>
      </c>
      <c r="C329" s="239"/>
      <c r="D329" s="240"/>
      <c r="E329" s="233"/>
      <c r="F329" s="233"/>
      <c r="G329" s="233"/>
      <c r="H329" s="228"/>
      <c r="I329" s="228"/>
    </row>
    <row r="330" spans="1:9" collapsed="1">
      <c r="A330" s="234">
        <f>IF(C330="","",SUBTOTAL(3,$C$8:C330))</f>
        <v>51</v>
      </c>
      <c r="B330" s="235" t="s">
        <v>186</v>
      </c>
      <c r="C330" s="235" t="s">
        <v>203</v>
      </c>
      <c r="D330" s="233"/>
      <c r="E330" s="234" t="str">
        <f>IF(G330&lt;4,"Đơn giản",IF(G330&lt;=7,"Trung bình","Phức tạp"))</f>
        <v>Phức tạp</v>
      </c>
      <c r="F330" s="234" t="s">
        <v>205</v>
      </c>
      <c r="G330" s="234">
        <f>COUNTA(D331:D339)</f>
        <v>9</v>
      </c>
      <c r="H330" s="228"/>
      <c r="I330" s="228"/>
    </row>
    <row r="331" spans="1:9" hidden="1" outlineLevel="1">
      <c r="A331" s="234" t="str">
        <f>IF(C331="","",SUBTOTAL(3,$C$8:C331))</f>
        <v/>
      </c>
      <c r="B331" s="233"/>
      <c r="C331" s="233"/>
      <c r="D331" s="235" t="s">
        <v>967</v>
      </c>
      <c r="E331" s="233"/>
      <c r="F331" s="233"/>
      <c r="G331" s="233"/>
      <c r="H331" s="228"/>
      <c r="I331" s="228"/>
    </row>
    <row r="332" spans="1:9" ht="33" hidden="1" outlineLevel="1">
      <c r="A332" s="234" t="str">
        <f>IF(C332="","",SUBTOTAL(3,$C$8:C332))</f>
        <v/>
      </c>
      <c r="B332" s="233"/>
      <c r="C332" s="233"/>
      <c r="D332" s="235" t="s">
        <v>968</v>
      </c>
      <c r="E332" s="233"/>
      <c r="F332" s="233"/>
      <c r="G332" s="233"/>
      <c r="H332" s="228"/>
      <c r="I332" s="228"/>
    </row>
    <row r="333" spans="1:9" ht="33" hidden="1" outlineLevel="1">
      <c r="A333" s="234" t="str">
        <f>IF(C333="","",SUBTOTAL(3,$C$8:C333))</f>
        <v/>
      </c>
      <c r="B333" s="233"/>
      <c r="C333" s="233"/>
      <c r="D333" s="235" t="s">
        <v>969</v>
      </c>
      <c r="E333" s="233"/>
      <c r="F333" s="233"/>
      <c r="G333" s="233"/>
      <c r="H333" s="228"/>
      <c r="I333" s="228"/>
    </row>
    <row r="334" spans="1:9" ht="33" hidden="1" outlineLevel="1">
      <c r="A334" s="234" t="str">
        <f>IF(C334="","",SUBTOTAL(3,$C$8:C334))</f>
        <v/>
      </c>
      <c r="B334" s="233"/>
      <c r="C334" s="233"/>
      <c r="D334" s="235" t="s">
        <v>970</v>
      </c>
      <c r="E334" s="233"/>
      <c r="F334" s="233"/>
      <c r="G334" s="233"/>
      <c r="H334" s="228"/>
      <c r="I334" s="228"/>
    </row>
    <row r="335" spans="1:9" ht="33" hidden="1" outlineLevel="1">
      <c r="A335" s="234" t="str">
        <f>IF(C335="","",SUBTOTAL(3,$C$8:C335))</f>
        <v/>
      </c>
      <c r="B335" s="233"/>
      <c r="C335" s="233"/>
      <c r="D335" s="235" t="s">
        <v>971</v>
      </c>
      <c r="E335" s="233"/>
      <c r="F335" s="233"/>
      <c r="G335" s="233"/>
      <c r="H335" s="228"/>
      <c r="I335" s="228"/>
    </row>
    <row r="336" spans="1:9" ht="33" hidden="1" outlineLevel="1">
      <c r="A336" s="234" t="str">
        <f>IF(C336="","",SUBTOTAL(3,$C$8:C336))</f>
        <v/>
      </c>
      <c r="B336" s="233"/>
      <c r="C336" s="233"/>
      <c r="D336" s="235" t="s">
        <v>972</v>
      </c>
      <c r="E336" s="233"/>
      <c r="F336" s="233"/>
      <c r="G336" s="233"/>
      <c r="H336" s="228"/>
      <c r="I336" s="228"/>
    </row>
    <row r="337" spans="1:9" ht="33" hidden="1" outlineLevel="1">
      <c r="A337" s="234" t="str">
        <f>IF(C337="","",SUBTOTAL(3,$C$8:C337))</f>
        <v/>
      </c>
      <c r="B337" s="233"/>
      <c r="C337" s="233"/>
      <c r="D337" s="235" t="s">
        <v>973</v>
      </c>
      <c r="E337" s="233"/>
      <c r="F337" s="233"/>
      <c r="G337" s="233"/>
      <c r="H337" s="228"/>
      <c r="I337" s="228"/>
    </row>
    <row r="338" spans="1:9" ht="33" hidden="1" outlineLevel="1">
      <c r="A338" s="234" t="str">
        <f>IF(C338="","",SUBTOTAL(3,$C$8:C338))</f>
        <v/>
      </c>
      <c r="B338" s="233"/>
      <c r="C338" s="233"/>
      <c r="D338" s="235" t="s">
        <v>974</v>
      </c>
      <c r="E338" s="233"/>
      <c r="F338" s="233"/>
      <c r="G338" s="233"/>
      <c r="H338" s="228"/>
      <c r="I338" s="228"/>
    </row>
    <row r="339" spans="1:9" ht="33" hidden="1" outlineLevel="1">
      <c r="A339" s="234" t="str">
        <f>IF(C339="","",SUBTOTAL(3,$C$8:C339))</f>
        <v/>
      </c>
      <c r="B339" s="233"/>
      <c r="C339" s="233"/>
      <c r="D339" s="235" t="s">
        <v>975</v>
      </c>
      <c r="E339" s="233"/>
      <c r="F339" s="233"/>
      <c r="G339" s="233"/>
      <c r="H339" s="228"/>
      <c r="I339" s="228"/>
    </row>
    <row r="340" spans="1:9" collapsed="1">
      <c r="A340" s="234">
        <f>IF(C340="","",SUBTOTAL(3,$C$8:C340))</f>
        <v>52</v>
      </c>
      <c r="B340" s="235" t="s">
        <v>187</v>
      </c>
      <c r="C340" s="235" t="s">
        <v>203</v>
      </c>
      <c r="D340" s="233"/>
      <c r="E340" s="234" t="str">
        <f>IF(G340&lt;4,"Đơn giản",IF(G340&lt;=7,"Trung bình","Phức tạp"))</f>
        <v>Phức tạp</v>
      </c>
      <c r="F340" s="234" t="s">
        <v>205</v>
      </c>
      <c r="G340" s="234">
        <f>COUNTA(D341:D349)</f>
        <v>9</v>
      </c>
      <c r="H340" s="228"/>
      <c r="I340" s="228"/>
    </row>
    <row r="341" spans="1:9" hidden="1" outlineLevel="1">
      <c r="A341" s="234" t="str">
        <f>IF(C341="","",SUBTOTAL(3,$C$8:C341))</f>
        <v/>
      </c>
      <c r="B341" s="233"/>
      <c r="C341" s="233"/>
      <c r="D341" s="235" t="s">
        <v>976</v>
      </c>
      <c r="E341" s="233"/>
      <c r="F341" s="233"/>
      <c r="G341" s="233"/>
      <c r="H341" s="228"/>
      <c r="I341" s="228"/>
    </row>
    <row r="342" spans="1:9" ht="33" hidden="1" outlineLevel="1">
      <c r="A342" s="234" t="str">
        <f>IF(C342="","",SUBTOTAL(3,$C$8:C342))</f>
        <v/>
      </c>
      <c r="B342" s="233"/>
      <c r="C342" s="233"/>
      <c r="D342" s="235" t="s">
        <v>977</v>
      </c>
      <c r="E342" s="233"/>
      <c r="F342" s="233"/>
      <c r="G342" s="233"/>
      <c r="H342" s="228"/>
      <c r="I342" s="228"/>
    </row>
    <row r="343" spans="1:9" ht="33" hidden="1" outlineLevel="1">
      <c r="A343" s="234" t="str">
        <f>IF(C343="","",SUBTOTAL(3,$C$8:C343))</f>
        <v/>
      </c>
      <c r="B343" s="233"/>
      <c r="C343" s="233"/>
      <c r="D343" s="235" t="s">
        <v>978</v>
      </c>
      <c r="E343" s="233"/>
      <c r="F343" s="233"/>
      <c r="G343" s="233"/>
      <c r="H343" s="228"/>
      <c r="I343" s="228"/>
    </row>
    <row r="344" spans="1:9" ht="33" hidden="1" outlineLevel="1">
      <c r="A344" s="234" t="str">
        <f>IF(C344="","",SUBTOTAL(3,$C$8:C344))</f>
        <v/>
      </c>
      <c r="B344" s="233"/>
      <c r="C344" s="233"/>
      <c r="D344" s="235" t="s">
        <v>979</v>
      </c>
      <c r="E344" s="233"/>
      <c r="F344" s="233"/>
      <c r="G344" s="233"/>
      <c r="H344" s="228"/>
      <c r="I344" s="228"/>
    </row>
    <row r="345" spans="1:9" ht="33" hidden="1" outlineLevel="1">
      <c r="A345" s="234" t="str">
        <f>IF(C345="","",SUBTOTAL(3,$C$8:C345))</f>
        <v/>
      </c>
      <c r="B345" s="233"/>
      <c r="C345" s="233"/>
      <c r="D345" s="235" t="s">
        <v>980</v>
      </c>
      <c r="E345" s="233"/>
      <c r="F345" s="233"/>
      <c r="G345" s="233"/>
      <c r="H345" s="228"/>
      <c r="I345" s="228"/>
    </row>
    <row r="346" spans="1:9" ht="33" hidden="1" outlineLevel="1">
      <c r="A346" s="234" t="str">
        <f>IF(C346="","",SUBTOTAL(3,$C$8:C346))</f>
        <v/>
      </c>
      <c r="B346" s="233"/>
      <c r="C346" s="233"/>
      <c r="D346" s="235" t="s">
        <v>981</v>
      </c>
      <c r="E346" s="233"/>
      <c r="F346" s="233"/>
      <c r="G346" s="233"/>
      <c r="H346" s="228"/>
      <c r="I346" s="228"/>
    </row>
    <row r="347" spans="1:9" ht="33" hidden="1" outlineLevel="1">
      <c r="A347" s="234" t="str">
        <f>IF(C347="","",SUBTOTAL(3,$C$8:C347))</f>
        <v/>
      </c>
      <c r="B347" s="233"/>
      <c r="C347" s="233"/>
      <c r="D347" s="235" t="s">
        <v>982</v>
      </c>
      <c r="E347" s="233"/>
      <c r="F347" s="233"/>
      <c r="G347" s="233"/>
      <c r="H347" s="228"/>
      <c r="I347" s="228"/>
    </row>
    <row r="348" spans="1:9" ht="33" hidden="1" outlineLevel="1">
      <c r="A348" s="234" t="str">
        <f>IF(C348="","",SUBTOTAL(3,$C$8:C348))</f>
        <v/>
      </c>
      <c r="B348" s="233"/>
      <c r="C348" s="233"/>
      <c r="D348" s="235" t="s">
        <v>974</v>
      </c>
      <c r="E348" s="233"/>
      <c r="F348" s="233"/>
      <c r="G348" s="233"/>
      <c r="H348" s="228"/>
      <c r="I348" s="228"/>
    </row>
    <row r="349" spans="1:9" ht="33" hidden="1" outlineLevel="1">
      <c r="A349" s="234" t="str">
        <f>IF(C349="","",SUBTOTAL(3,$C$8:C349))</f>
        <v/>
      </c>
      <c r="B349" s="233"/>
      <c r="C349" s="233"/>
      <c r="D349" s="235" t="s">
        <v>983</v>
      </c>
      <c r="E349" s="233"/>
      <c r="F349" s="233"/>
      <c r="G349" s="233"/>
      <c r="H349" s="228"/>
      <c r="I349" s="228"/>
    </row>
    <row r="350" spans="1:9" ht="33" collapsed="1">
      <c r="A350" s="234">
        <f>IF(C350="","",SUBTOTAL(3,$C$8:C350))</f>
        <v>53</v>
      </c>
      <c r="B350" s="235" t="s">
        <v>188</v>
      </c>
      <c r="C350" s="235" t="s">
        <v>203</v>
      </c>
      <c r="D350" s="233"/>
      <c r="E350" s="234" t="str">
        <f>IF(G350&lt;4,"Đơn giản",IF(G350&lt;=7,"Trung bình","Phức tạp"))</f>
        <v>Phức tạp</v>
      </c>
      <c r="F350" s="234" t="s">
        <v>205</v>
      </c>
      <c r="G350" s="234">
        <f>COUNTA(D351:D359)</f>
        <v>9</v>
      </c>
      <c r="H350" s="228"/>
      <c r="I350" s="228"/>
    </row>
    <row r="351" spans="1:9" hidden="1" outlineLevel="1">
      <c r="A351" s="234" t="str">
        <f>IF(C351="","",SUBTOTAL(3,$C$8:C351))</f>
        <v/>
      </c>
      <c r="B351" s="233"/>
      <c r="C351" s="233"/>
      <c r="D351" s="235" t="s">
        <v>984</v>
      </c>
      <c r="E351" s="233"/>
      <c r="F351" s="233"/>
      <c r="G351" s="233"/>
      <c r="H351" s="228"/>
      <c r="I351" s="228"/>
    </row>
    <row r="352" spans="1:9" hidden="1" outlineLevel="1">
      <c r="A352" s="234" t="str">
        <f>IF(C352="","",SUBTOTAL(3,$C$8:C352))</f>
        <v/>
      </c>
      <c r="B352" s="233"/>
      <c r="C352" s="233"/>
      <c r="D352" s="235" t="s">
        <v>985</v>
      </c>
      <c r="E352" s="233"/>
      <c r="F352" s="233"/>
      <c r="G352" s="233"/>
      <c r="H352" s="228"/>
      <c r="I352" s="228"/>
    </row>
    <row r="353" spans="1:9" ht="33" hidden="1" outlineLevel="1">
      <c r="A353" s="234" t="str">
        <f>IF(C353="","",SUBTOTAL(3,$C$8:C353))</f>
        <v/>
      </c>
      <c r="B353" s="233"/>
      <c r="C353" s="233"/>
      <c r="D353" s="235" t="s">
        <v>986</v>
      </c>
      <c r="E353" s="233"/>
      <c r="F353" s="233"/>
      <c r="G353" s="233"/>
      <c r="H353" s="228"/>
      <c r="I353" s="228"/>
    </row>
    <row r="354" spans="1:9" ht="33" hidden="1" outlineLevel="1">
      <c r="A354" s="234" t="str">
        <f>IF(C354="","",SUBTOTAL(3,$C$8:C354))</f>
        <v/>
      </c>
      <c r="B354" s="233"/>
      <c r="C354" s="233"/>
      <c r="D354" s="235" t="s">
        <v>987</v>
      </c>
      <c r="E354" s="233"/>
      <c r="F354" s="233"/>
      <c r="G354" s="233"/>
      <c r="H354" s="228"/>
      <c r="I354" s="228"/>
    </row>
    <row r="355" spans="1:9" ht="33" hidden="1" outlineLevel="1">
      <c r="A355" s="234" t="str">
        <f>IF(C355="","",SUBTOTAL(3,$C$8:C355))</f>
        <v/>
      </c>
      <c r="B355" s="233"/>
      <c r="C355" s="233"/>
      <c r="D355" s="235" t="s">
        <v>988</v>
      </c>
      <c r="E355" s="233"/>
      <c r="F355" s="233"/>
      <c r="G355" s="233"/>
      <c r="H355" s="228"/>
      <c r="I355" s="228"/>
    </row>
    <row r="356" spans="1:9" ht="33" hidden="1" outlineLevel="1">
      <c r="A356" s="234" t="str">
        <f>IF(C356="","",SUBTOTAL(3,$C$8:C356))</f>
        <v/>
      </c>
      <c r="B356" s="233"/>
      <c r="C356" s="233"/>
      <c r="D356" s="235" t="s">
        <v>989</v>
      </c>
      <c r="E356" s="233"/>
      <c r="F356" s="233"/>
      <c r="G356" s="233"/>
      <c r="H356" s="228"/>
      <c r="I356" s="228"/>
    </row>
    <row r="357" spans="1:9" hidden="1" outlineLevel="1">
      <c r="A357" s="234" t="str">
        <f>IF(C357="","",SUBTOTAL(3,$C$8:C357))</f>
        <v/>
      </c>
      <c r="B357" s="233"/>
      <c r="C357" s="233"/>
      <c r="D357" s="235" t="s">
        <v>990</v>
      </c>
      <c r="E357" s="233"/>
      <c r="F357" s="233"/>
      <c r="G357" s="233"/>
      <c r="H357" s="228"/>
      <c r="I357" s="228"/>
    </row>
    <row r="358" spans="1:9" hidden="1" outlineLevel="1">
      <c r="A358" s="234" t="str">
        <f>IF(C358="","",SUBTOTAL(3,$C$8:C358))</f>
        <v/>
      </c>
      <c r="B358" s="233"/>
      <c r="C358" s="233"/>
      <c r="D358" s="235" t="s">
        <v>991</v>
      </c>
      <c r="E358" s="233"/>
      <c r="F358" s="233"/>
      <c r="G358" s="233"/>
      <c r="H358" s="228"/>
      <c r="I358" s="228"/>
    </row>
    <row r="359" spans="1:9" ht="33" hidden="1" outlineLevel="1">
      <c r="A359" s="234" t="str">
        <f>IF(C359="","",SUBTOTAL(3,$C$8:C359))</f>
        <v/>
      </c>
      <c r="B359" s="233"/>
      <c r="C359" s="233"/>
      <c r="D359" s="235" t="s">
        <v>992</v>
      </c>
      <c r="E359" s="233"/>
      <c r="F359" s="233"/>
      <c r="G359" s="233"/>
      <c r="H359" s="228"/>
      <c r="I359" s="228"/>
    </row>
    <row r="360" spans="1:9" collapsed="1">
      <c r="A360" s="234">
        <f>IF(C360="","",SUBTOTAL(3,$C$8:C360))</f>
        <v>54</v>
      </c>
      <c r="B360" s="235" t="s">
        <v>189</v>
      </c>
      <c r="C360" s="235" t="s">
        <v>203</v>
      </c>
      <c r="D360" s="233"/>
      <c r="E360" s="234" t="str">
        <f>IF(G360&lt;4,"Đơn giản",IF(G360&lt;=7,"Trung bình","Phức tạp"))</f>
        <v>Phức tạp</v>
      </c>
      <c r="F360" s="234" t="s">
        <v>205</v>
      </c>
      <c r="G360" s="234">
        <f>COUNTA(D361:D368)</f>
        <v>8</v>
      </c>
      <c r="H360" s="228"/>
      <c r="I360" s="228"/>
    </row>
    <row r="361" spans="1:9" ht="33" hidden="1" outlineLevel="1">
      <c r="A361" s="234" t="str">
        <f>IF(C361="","",SUBTOTAL(3,$C$8:C361))</f>
        <v/>
      </c>
      <c r="B361" s="233"/>
      <c r="C361" s="233"/>
      <c r="D361" s="235" t="s">
        <v>993</v>
      </c>
      <c r="E361" s="233"/>
      <c r="F361" s="233"/>
      <c r="G361" s="233"/>
      <c r="H361" s="228"/>
      <c r="I361" s="228"/>
    </row>
    <row r="362" spans="1:9" ht="33" hidden="1" outlineLevel="1">
      <c r="A362" s="234" t="str">
        <f>IF(C362="","",SUBTOTAL(3,$C$8:C362))</f>
        <v/>
      </c>
      <c r="B362" s="233"/>
      <c r="C362" s="233"/>
      <c r="D362" s="235" t="s">
        <v>994</v>
      </c>
      <c r="E362" s="233"/>
      <c r="F362" s="233"/>
      <c r="G362" s="233"/>
      <c r="H362" s="228"/>
      <c r="I362" s="228"/>
    </row>
    <row r="363" spans="1:9" ht="33" hidden="1" outlineLevel="1">
      <c r="A363" s="234" t="str">
        <f>IF(C363="","",SUBTOTAL(3,$C$8:C363))</f>
        <v/>
      </c>
      <c r="B363" s="233"/>
      <c r="C363" s="233"/>
      <c r="D363" s="235" t="s">
        <v>995</v>
      </c>
      <c r="E363" s="233"/>
      <c r="F363" s="233"/>
      <c r="G363" s="233"/>
      <c r="H363" s="228"/>
      <c r="I363" s="228"/>
    </row>
    <row r="364" spans="1:9" ht="33" hidden="1" outlineLevel="1">
      <c r="A364" s="234" t="str">
        <f>IF(C364="","",SUBTOTAL(3,$C$8:C364))</f>
        <v/>
      </c>
      <c r="B364" s="233"/>
      <c r="C364" s="233"/>
      <c r="D364" s="235" t="s">
        <v>996</v>
      </c>
      <c r="E364" s="233"/>
      <c r="F364" s="233"/>
      <c r="G364" s="233"/>
      <c r="H364" s="228"/>
      <c r="I364" s="228"/>
    </row>
    <row r="365" spans="1:9" hidden="1" outlineLevel="1">
      <c r="A365" s="234" t="str">
        <f>IF(C365="","",SUBTOTAL(3,$C$8:C365))</f>
        <v/>
      </c>
      <c r="B365" s="233"/>
      <c r="C365" s="233"/>
      <c r="D365" s="235" t="s">
        <v>997</v>
      </c>
      <c r="E365" s="233"/>
      <c r="F365" s="233"/>
      <c r="G365" s="233"/>
      <c r="H365" s="228"/>
      <c r="I365" s="228"/>
    </row>
    <row r="366" spans="1:9" ht="33" hidden="1" outlineLevel="1">
      <c r="A366" s="234" t="str">
        <f>IF(C366="","",SUBTOTAL(3,$C$8:C366))</f>
        <v/>
      </c>
      <c r="B366" s="233"/>
      <c r="C366" s="233"/>
      <c r="D366" s="235" t="s">
        <v>998</v>
      </c>
      <c r="E366" s="233"/>
      <c r="F366" s="233"/>
      <c r="G366" s="233"/>
      <c r="H366" s="228"/>
      <c r="I366" s="228"/>
    </row>
    <row r="367" spans="1:9" ht="33" hidden="1" outlineLevel="1">
      <c r="A367" s="234" t="str">
        <f>IF(C367="","",SUBTOTAL(3,$C$8:C367))</f>
        <v/>
      </c>
      <c r="B367" s="233"/>
      <c r="C367" s="233"/>
      <c r="D367" s="235" t="s">
        <v>999</v>
      </c>
      <c r="E367" s="233"/>
      <c r="F367" s="233"/>
      <c r="G367" s="233"/>
      <c r="H367" s="228"/>
      <c r="I367" s="228"/>
    </row>
    <row r="368" spans="1:9" ht="33" hidden="1" outlineLevel="1">
      <c r="A368" s="234" t="str">
        <f>IF(C368="","",SUBTOTAL(3,$C$8:C368))</f>
        <v/>
      </c>
      <c r="B368" s="233"/>
      <c r="C368" s="233"/>
      <c r="D368" s="235" t="s">
        <v>1000</v>
      </c>
      <c r="E368" s="233"/>
      <c r="F368" s="233"/>
      <c r="G368" s="233"/>
      <c r="H368" s="228"/>
      <c r="I368" s="228"/>
    </row>
    <row r="369" spans="1:9" ht="33" collapsed="1">
      <c r="A369" s="234">
        <f>IF(C369="","",SUBTOTAL(3,$C$8:C369))</f>
        <v>55</v>
      </c>
      <c r="B369" s="235" t="s">
        <v>190</v>
      </c>
      <c r="C369" s="235" t="s">
        <v>203</v>
      </c>
      <c r="D369" s="233"/>
      <c r="E369" s="234" t="str">
        <f>IF(G369&lt;4,"Đơn giản",IF(G369&lt;=7,"Trung bình","Phức tạp"))</f>
        <v>Phức tạp</v>
      </c>
      <c r="F369" s="234" t="s">
        <v>205</v>
      </c>
      <c r="G369" s="234">
        <f>COUNTA(D370:D377)</f>
        <v>8</v>
      </c>
      <c r="H369" s="228"/>
      <c r="I369" s="228"/>
    </row>
    <row r="370" spans="1:9" ht="33" hidden="1" outlineLevel="1">
      <c r="A370" s="234" t="str">
        <f>IF(C370="","",SUBTOTAL(3,$C$8:C370))</f>
        <v/>
      </c>
      <c r="B370" s="233"/>
      <c r="C370" s="233"/>
      <c r="D370" s="235" t="s">
        <v>1001</v>
      </c>
      <c r="E370" s="233"/>
      <c r="F370" s="233"/>
      <c r="G370" s="233"/>
      <c r="H370" s="228"/>
      <c r="I370" s="228"/>
    </row>
    <row r="371" spans="1:9" ht="33" hidden="1" outlineLevel="1">
      <c r="A371" s="234" t="str">
        <f>IF(C371="","",SUBTOTAL(3,$C$8:C371))</f>
        <v/>
      </c>
      <c r="B371" s="233"/>
      <c r="C371" s="233"/>
      <c r="D371" s="235" t="s">
        <v>1002</v>
      </c>
      <c r="E371" s="233"/>
      <c r="F371" s="233"/>
      <c r="G371" s="233"/>
      <c r="H371" s="228"/>
      <c r="I371" s="228"/>
    </row>
    <row r="372" spans="1:9" ht="33" hidden="1" outlineLevel="1">
      <c r="A372" s="234" t="str">
        <f>IF(C372="","",SUBTOTAL(3,$C$8:C372))</f>
        <v/>
      </c>
      <c r="B372" s="233"/>
      <c r="C372" s="233"/>
      <c r="D372" s="235" t="s">
        <v>1003</v>
      </c>
      <c r="E372" s="233"/>
      <c r="F372" s="233"/>
      <c r="G372" s="233"/>
      <c r="H372" s="228"/>
      <c r="I372" s="228"/>
    </row>
    <row r="373" spans="1:9" ht="33" hidden="1" outlineLevel="1">
      <c r="A373" s="234" t="str">
        <f>IF(C373="","",SUBTOTAL(3,$C$8:C373))</f>
        <v/>
      </c>
      <c r="B373" s="233"/>
      <c r="C373" s="233"/>
      <c r="D373" s="235" t="s">
        <v>1004</v>
      </c>
      <c r="E373" s="233"/>
      <c r="F373" s="233"/>
      <c r="G373" s="233"/>
      <c r="H373" s="228"/>
      <c r="I373" s="228"/>
    </row>
    <row r="374" spans="1:9" hidden="1" outlineLevel="1">
      <c r="A374" s="234" t="str">
        <f>IF(C374="","",SUBTOTAL(3,$C$8:C374))</f>
        <v/>
      </c>
      <c r="B374" s="233"/>
      <c r="C374" s="233"/>
      <c r="D374" s="235" t="s">
        <v>997</v>
      </c>
      <c r="E374" s="233"/>
      <c r="F374" s="233"/>
      <c r="G374" s="233"/>
      <c r="H374" s="228"/>
      <c r="I374" s="228"/>
    </row>
    <row r="375" spans="1:9" ht="33" hidden="1" outlineLevel="1">
      <c r="A375" s="234" t="str">
        <f>IF(C375="","",SUBTOTAL(3,$C$8:C375))</f>
        <v/>
      </c>
      <c r="B375" s="233"/>
      <c r="C375" s="233"/>
      <c r="D375" s="235" t="s">
        <v>1005</v>
      </c>
      <c r="E375" s="233"/>
      <c r="F375" s="233"/>
      <c r="G375" s="233"/>
      <c r="H375" s="228"/>
      <c r="I375" s="228"/>
    </row>
    <row r="376" spans="1:9" ht="33" hidden="1" outlineLevel="1">
      <c r="A376" s="234" t="str">
        <f>IF(C376="","",SUBTOTAL(3,$C$8:C376))</f>
        <v/>
      </c>
      <c r="B376" s="233"/>
      <c r="C376" s="233"/>
      <c r="D376" s="235" t="s">
        <v>999</v>
      </c>
      <c r="E376" s="233"/>
      <c r="F376" s="233"/>
      <c r="G376" s="233"/>
      <c r="H376" s="228"/>
      <c r="I376" s="228"/>
    </row>
    <row r="377" spans="1:9" ht="33" hidden="1" outlineLevel="1">
      <c r="A377" s="234" t="str">
        <f>IF(C377="","",SUBTOTAL(3,$C$8:C377))</f>
        <v/>
      </c>
      <c r="B377" s="233"/>
      <c r="C377" s="233"/>
      <c r="D377" s="235" t="s">
        <v>1000</v>
      </c>
      <c r="E377" s="233"/>
      <c r="F377" s="233"/>
      <c r="G377" s="233"/>
      <c r="H377" s="228"/>
      <c r="I377" s="228"/>
    </row>
    <row r="378" spans="1:9" ht="33" collapsed="1">
      <c r="A378" s="234">
        <f>IF(C378="","",SUBTOTAL(3,$C$8:C378))</f>
        <v>56</v>
      </c>
      <c r="B378" s="235" t="s">
        <v>191</v>
      </c>
      <c r="C378" s="235" t="s">
        <v>203</v>
      </c>
      <c r="D378" s="233"/>
      <c r="E378" s="234" t="str">
        <f>IF(G378&lt;4,"Đơn giản",IF(G378&lt;=7,"Trung bình","Phức tạp"))</f>
        <v>Trung bình</v>
      </c>
      <c r="F378" s="234" t="s">
        <v>205</v>
      </c>
      <c r="G378" s="234">
        <f>COUNTA(D379:D382)</f>
        <v>4</v>
      </c>
      <c r="H378" s="228"/>
      <c r="I378" s="228"/>
    </row>
    <row r="379" spans="1:9" outlineLevel="1">
      <c r="A379" s="234" t="str">
        <f>IF(C379="","",SUBTOTAL(3,$C$8:C379))</f>
        <v/>
      </c>
      <c r="B379" s="233"/>
      <c r="C379" s="233"/>
      <c r="D379" s="235" t="s">
        <v>383</v>
      </c>
      <c r="E379" s="233"/>
      <c r="F379" s="233"/>
      <c r="G379" s="233"/>
      <c r="H379" s="228"/>
      <c r="I379" s="228"/>
    </row>
    <row r="380" spans="1:9" ht="33" outlineLevel="1">
      <c r="A380" s="234" t="str">
        <f>IF(C380="","",SUBTOTAL(3,$C$8:C380))</f>
        <v/>
      </c>
      <c r="B380" s="233"/>
      <c r="C380" s="233"/>
      <c r="D380" s="235" t="s">
        <v>1006</v>
      </c>
      <c r="E380" s="233"/>
      <c r="F380" s="233"/>
      <c r="G380" s="233"/>
      <c r="H380" s="228"/>
      <c r="I380" s="228"/>
    </row>
    <row r="381" spans="1:9" ht="33" outlineLevel="1">
      <c r="A381" s="234" t="str">
        <f>IF(C381="","",SUBTOTAL(3,$C$8:C381))</f>
        <v/>
      </c>
      <c r="B381" s="233"/>
      <c r="C381" s="233"/>
      <c r="D381" s="235" t="s">
        <v>385</v>
      </c>
      <c r="E381" s="233"/>
      <c r="F381" s="233"/>
      <c r="G381" s="233"/>
      <c r="H381" s="228"/>
      <c r="I381" s="228"/>
    </row>
    <row r="382" spans="1:9" ht="33" outlineLevel="1">
      <c r="A382" s="234" t="str">
        <f>IF(C382="","",SUBTOTAL(3,$C$8:C382))</f>
        <v/>
      </c>
      <c r="B382" s="233"/>
      <c r="C382" s="233"/>
      <c r="D382" s="235" t="s">
        <v>1007</v>
      </c>
      <c r="E382" s="233"/>
      <c r="F382" s="233"/>
      <c r="G382" s="233"/>
      <c r="H382" s="228"/>
      <c r="I382" s="228"/>
    </row>
    <row r="383" spans="1:9" ht="33">
      <c r="A383" s="234">
        <f>IF(C383="","",SUBTOTAL(3,$C$8:C383))</f>
        <v>57</v>
      </c>
      <c r="B383" s="235" t="s">
        <v>1008</v>
      </c>
      <c r="C383" s="235" t="s">
        <v>203</v>
      </c>
      <c r="D383" s="233"/>
      <c r="E383" s="234" t="str">
        <f>IF(G383&lt;4,"Đơn giản",IF(G383&lt;=7,"Trung bình","Phức tạp"))</f>
        <v>Trung bình</v>
      </c>
      <c r="F383" s="234" t="s">
        <v>205</v>
      </c>
      <c r="G383" s="234">
        <f>COUNTA(D384:D387)</f>
        <v>4</v>
      </c>
      <c r="H383" s="228"/>
      <c r="I383" s="228"/>
    </row>
    <row r="384" spans="1:9">
      <c r="A384" s="234" t="str">
        <f>IF(C384="","",SUBTOTAL(3,$C$8:C384))</f>
        <v/>
      </c>
      <c r="B384" s="233"/>
      <c r="C384" s="233"/>
      <c r="D384" s="235" t="s">
        <v>383</v>
      </c>
      <c r="E384" s="233"/>
      <c r="F384" s="233"/>
      <c r="G384" s="233"/>
      <c r="H384" s="228"/>
      <c r="I384" s="228"/>
    </row>
    <row r="385" spans="1:9" ht="33">
      <c r="A385" s="234" t="str">
        <f>IF(C385="","",SUBTOTAL(3,$C$8:C385))</f>
        <v/>
      </c>
      <c r="B385" s="233"/>
      <c r="C385" s="233"/>
      <c r="D385" s="235" t="s">
        <v>1009</v>
      </c>
      <c r="E385" s="233"/>
      <c r="F385" s="233"/>
      <c r="G385" s="233"/>
      <c r="H385" s="228"/>
      <c r="I385" s="228"/>
    </row>
    <row r="386" spans="1:9" ht="33">
      <c r="A386" s="234" t="str">
        <f>IF(C386="","",SUBTOTAL(3,$C$8:C386))</f>
        <v/>
      </c>
      <c r="B386" s="233"/>
      <c r="C386" s="233"/>
      <c r="D386" s="235" t="s">
        <v>385</v>
      </c>
      <c r="E386" s="233"/>
      <c r="F386" s="233"/>
      <c r="G386" s="233"/>
      <c r="H386" s="228"/>
      <c r="I386" s="228"/>
    </row>
    <row r="387" spans="1:9" ht="33">
      <c r="A387" s="234" t="str">
        <f>IF(C387="","",SUBTOTAL(3,$C$8:C387))</f>
        <v/>
      </c>
      <c r="B387" s="233"/>
      <c r="C387" s="233"/>
      <c r="D387" s="235" t="s">
        <v>1007</v>
      </c>
      <c r="E387" s="234"/>
      <c r="F387" s="233"/>
      <c r="G387" s="233"/>
      <c r="H387" s="228"/>
      <c r="I387" s="228"/>
    </row>
    <row r="388" spans="1:9">
      <c r="A388" s="234"/>
      <c r="B388" s="233"/>
      <c r="C388" s="233"/>
      <c r="D388" s="235"/>
      <c r="E388" s="234"/>
      <c r="F388" s="233"/>
      <c r="G388" s="233"/>
      <c r="H388" s="228"/>
      <c r="I388" s="228"/>
    </row>
    <row r="389" spans="1:9">
      <c r="A389" s="234"/>
      <c r="B389" s="233"/>
      <c r="C389" s="233"/>
      <c r="D389" s="235"/>
      <c r="E389" s="234"/>
      <c r="F389" s="233"/>
      <c r="G389" s="233"/>
      <c r="H389" s="228"/>
      <c r="I389" s="228"/>
    </row>
    <row r="390" spans="1:9">
      <c r="A390" s="234"/>
      <c r="B390" s="233"/>
      <c r="C390" s="233"/>
      <c r="D390" s="235"/>
      <c r="E390" s="234"/>
      <c r="F390" s="233"/>
      <c r="G390" s="233"/>
      <c r="H390" s="228"/>
      <c r="I390" s="228"/>
    </row>
    <row r="391" spans="1:9">
      <c r="A391" s="234"/>
      <c r="B391" s="233"/>
      <c r="C391" s="233"/>
      <c r="D391" s="235"/>
      <c r="E391" s="234"/>
      <c r="F391" s="233"/>
      <c r="G391" s="233"/>
      <c r="H391" s="228"/>
      <c r="I391" s="228"/>
    </row>
    <row r="392" spans="1:9" ht="49.5">
      <c r="A392" s="234" t="str">
        <f>IF(C392="","",SUBTOTAL(3,$C$8:C392))</f>
        <v/>
      </c>
      <c r="B392" s="232" t="s">
        <v>396</v>
      </c>
      <c r="C392" s="233"/>
      <c r="D392" s="233"/>
      <c r="E392" s="233"/>
      <c r="F392" s="233"/>
      <c r="G392" s="233"/>
      <c r="H392" s="228"/>
      <c r="I392" s="228"/>
    </row>
    <row r="393" spans="1:9" collapsed="1">
      <c r="A393" s="234">
        <f>IF(C393="","",SUBTOTAL(3,$C$8:C393))</f>
        <v>58</v>
      </c>
      <c r="B393" s="357" t="s">
        <v>2823</v>
      </c>
      <c r="C393" s="235" t="s">
        <v>203</v>
      </c>
      <c r="D393" s="233"/>
      <c r="E393" s="234" t="str">
        <f>IF(G393&lt;4,"Đơn giản",IF(G393&lt;=7,"Trung bình","Phức tạp"))</f>
        <v>Trung bình</v>
      </c>
      <c r="F393" s="234" t="s">
        <v>205</v>
      </c>
      <c r="G393" s="234">
        <f>COUNTA(D394:D400)</f>
        <v>7</v>
      </c>
      <c r="H393" s="228"/>
      <c r="I393" s="228"/>
    </row>
    <row r="394" spans="1:9" outlineLevel="1">
      <c r="A394" s="234"/>
      <c r="B394" s="356"/>
      <c r="C394" s="235"/>
      <c r="D394" s="235" t="s">
        <v>2824</v>
      </c>
      <c r="E394" s="234"/>
      <c r="F394" s="234"/>
      <c r="G394" s="234"/>
      <c r="H394" s="228"/>
      <c r="I394" s="228"/>
    </row>
    <row r="395" spans="1:9" outlineLevel="1">
      <c r="A395" s="234"/>
      <c r="B395" s="356"/>
      <c r="C395" s="235"/>
      <c r="D395" s="235" t="s">
        <v>410</v>
      </c>
      <c r="E395" s="234"/>
      <c r="F395" s="234"/>
      <c r="G395" s="234"/>
      <c r="H395" s="228"/>
      <c r="I395" s="228"/>
    </row>
    <row r="396" spans="1:9" ht="33" outlineLevel="1">
      <c r="A396" s="234" t="str">
        <f>IF(C396="","",SUBTOTAL(3,$C$8:C396))</f>
        <v/>
      </c>
      <c r="B396" s="233"/>
      <c r="C396" s="233"/>
      <c r="D396" s="235" t="s">
        <v>1010</v>
      </c>
      <c r="E396" s="233"/>
      <c r="F396" s="233"/>
      <c r="G396" s="233"/>
      <c r="H396" s="228"/>
      <c r="I396" s="228"/>
    </row>
    <row r="397" spans="1:9" ht="33" outlineLevel="1">
      <c r="A397" s="234" t="str">
        <f>IF(C397="","",SUBTOTAL(3,$C$8:C397))</f>
        <v/>
      </c>
      <c r="B397" s="233"/>
      <c r="C397" s="233"/>
      <c r="D397" s="235" t="s">
        <v>1011</v>
      </c>
      <c r="E397" s="233"/>
      <c r="F397" s="233"/>
      <c r="G397" s="233"/>
      <c r="H397" s="228"/>
      <c r="I397" s="228"/>
    </row>
    <row r="398" spans="1:9" outlineLevel="1">
      <c r="A398" s="234" t="str">
        <f>IF(C398="","",SUBTOTAL(3,$C$8:C398))</f>
        <v/>
      </c>
      <c r="B398" s="233"/>
      <c r="C398" s="233"/>
      <c r="D398" s="235" t="s">
        <v>1012</v>
      </c>
      <c r="E398" s="233"/>
      <c r="F398" s="233"/>
      <c r="G398" s="233"/>
      <c r="H398" s="228"/>
      <c r="I398" s="228"/>
    </row>
    <row r="399" spans="1:9" ht="33" outlineLevel="1">
      <c r="A399" s="234" t="str">
        <f>IF(C399="","",SUBTOTAL(3,$C$8:C399))</f>
        <v/>
      </c>
      <c r="B399" s="233"/>
      <c r="C399" s="233"/>
      <c r="D399" s="235" t="s">
        <v>1013</v>
      </c>
      <c r="E399" s="233"/>
      <c r="F399" s="233"/>
      <c r="G399" s="233"/>
      <c r="H399" s="228"/>
      <c r="I399" s="228"/>
    </row>
    <row r="400" spans="1:9" ht="33" outlineLevel="1">
      <c r="A400" s="234" t="str">
        <f>IF(C400="","",SUBTOTAL(3,$C$8:C400))</f>
        <v/>
      </c>
      <c r="B400" s="233"/>
      <c r="C400" s="233"/>
      <c r="D400" s="235" t="s">
        <v>1014</v>
      </c>
      <c r="E400" s="233"/>
      <c r="F400" s="233"/>
      <c r="G400" s="233"/>
      <c r="H400" s="228"/>
      <c r="I400" s="228"/>
    </row>
    <row r="401" spans="1:9">
      <c r="A401" s="234">
        <f>IF(C401="","",SUBTOTAL(3,$C$8:C401))</f>
        <v>59</v>
      </c>
      <c r="B401" s="235" t="s">
        <v>193</v>
      </c>
      <c r="C401" s="235" t="s">
        <v>203</v>
      </c>
      <c r="D401" s="233"/>
      <c r="E401" s="234" t="str">
        <f>IF(G401&lt;4,"Đơn giản",IF(G401&lt;=7,"Trung bình","Phức tạp"))</f>
        <v>Trung bình</v>
      </c>
      <c r="F401" s="234" t="s">
        <v>205</v>
      </c>
      <c r="G401" s="234">
        <f>COUNTA(D402:D406)</f>
        <v>5</v>
      </c>
      <c r="H401" s="228"/>
      <c r="I401" s="228"/>
    </row>
    <row r="402" spans="1:9" ht="33" outlineLevel="1">
      <c r="A402" s="234" t="str">
        <f>IF(C402="","",SUBTOTAL(3,$C$8:C402))</f>
        <v/>
      </c>
      <c r="B402" s="233"/>
      <c r="C402" s="233"/>
      <c r="D402" s="235" t="s">
        <v>1015</v>
      </c>
      <c r="E402" s="233"/>
      <c r="F402" s="233"/>
      <c r="G402" s="233"/>
      <c r="H402" s="228"/>
      <c r="I402" s="228"/>
    </row>
    <row r="403" spans="1:9" outlineLevel="1">
      <c r="A403" s="234" t="str">
        <f>IF(C403="","",SUBTOTAL(3,$C$8:C403))</f>
        <v/>
      </c>
      <c r="B403" s="233"/>
      <c r="C403" s="233"/>
      <c r="D403" s="235" t="s">
        <v>1016</v>
      </c>
      <c r="E403" s="233"/>
      <c r="F403" s="233"/>
      <c r="G403" s="233"/>
      <c r="H403" s="228"/>
      <c r="I403" s="228"/>
    </row>
    <row r="404" spans="1:9" outlineLevel="1">
      <c r="A404" s="234" t="str">
        <f>IF(C404="","",SUBTOTAL(3,$C$8:C404))</f>
        <v/>
      </c>
      <c r="B404" s="233"/>
      <c r="C404" s="233"/>
      <c r="D404" s="235" t="s">
        <v>1017</v>
      </c>
      <c r="E404" s="233"/>
      <c r="F404" s="233"/>
      <c r="G404" s="233"/>
      <c r="H404" s="228"/>
      <c r="I404" s="228"/>
    </row>
    <row r="405" spans="1:9" outlineLevel="1">
      <c r="A405" s="234" t="str">
        <f>IF(C405="","",SUBTOTAL(3,$C$8:C405))</f>
        <v/>
      </c>
      <c r="B405" s="233"/>
      <c r="C405" s="233"/>
      <c r="D405" s="235" t="s">
        <v>206</v>
      </c>
      <c r="E405" s="233"/>
      <c r="F405" s="233"/>
      <c r="G405" s="233"/>
      <c r="H405" s="228"/>
      <c r="I405" s="228"/>
    </row>
    <row r="406" spans="1:9" outlineLevel="1">
      <c r="A406" s="234" t="str">
        <f>IF(C406="","",SUBTOTAL(3,$C$8:C406))</f>
        <v/>
      </c>
      <c r="B406" s="233"/>
      <c r="C406" s="233"/>
      <c r="D406" s="235" t="s">
        <v>1018</v>
      </c>
      <c r="E406" s="233"/>
      <c r="F406" s="233"/>
      <c r="G406" s="233"/>
      <c r="H406" s="228"/>
      <c r="I406" s="228"/>
    </row>
    <row r="407" spans="1:9" ht="33">
      <c r="A407" s="234">
        <f>IF(C407="","",SUBTOTAL(3,$C$8:C407))</f>
        <v>60</v>
      </c>
      <c r="B407" s="235" t="s">
        <v>194</v>
      </c>
      <c r="C407" s="235" t="s">
        <v>203</v>
      </c>
      <c r="D407" s="233"/>
      <c r="E407" s="234" t="str">
        <f>IF(G407&lt;4,"Đơn giản",IF(G407&lt;=7,"Trung bình","Phức tạp"))</f>
        <v>Trung bình</v>
      </c>
      <c r="F407" s="234" t="s">
        <v>205</v>
      </c>
      <c r="G407" s="234">
        <f>COUNTA(D408:D412)</f>
        <v>5</v>
      </c>
      <c r="H407" s="228"/>
      <c r="I407" s="228"/>
    </row>
    <row r="408" spans="1:9" ht="33" hidden="1" outlineLevel="1">
      <c r="A408" s="234" t="str">
        <f>IF(C408="","",SUBTOTAL(3,$C$8:C408))</f>
        <v/>
      </c>
      <c r="B408" s="233"/>
      <c r="C408" s="233"/>
      <c r="D408" s="235" t="s">
        <v>1019</v>
      </c>
      <c r="E408" s="233"/>
      <c r="F408" s="233"/>
      <c r="G408" s="233"/>
      <c r="H408" s="228"/>
      <c r="I408" s="228"/>
    </row>
    <row r="409" spans="1:9" ht="33" hidden="1" outlineLevel="1">
      <c r="A409" s="234" t="str">
        <f>IF(C409="","",SUBTOTAL(3,$C$8:C409))</f>
        <v/>
      </c>
      <c r="B409" s="233"/>
      <c r="C409" s="233"/>
      <c r="D409" s="235" t="s">
        <v>1020</v>
      </c>
      <c r="E409" s="233"/>
      <c r="F409" s="233"/>
      <c r="G409" s="233"/>
      <c r="H409" s="228"/>
      <c r="I409" s="228"/>
    </row>
    <row r="410" spans="1:9" ht="33" hidden="1" outlineLevel="1">
      <c r="A410" s="234" t="str">
        <f>IF(C410="","",SUBTOTAL(3,$C$8:C410))</f>
        <v/>
      </c>
      <c r="B410" s="233"/>
      <c r="C410" s="233"/>
      <c r="D410" s="235" t="s">
        <v>1021</v>
      </c>
      <c r="E410" s="233"/>
      <c r="F410" s="233"/>
      <c r="G410" s="233"/>
      <c r="H410" s="228"/>
      <c r="I410" s="228"/>
    </row>
    <row r="411" spans="1:9" ht="33" hidden="1" outlineLevel="1">
      <c r="A411" s="234" t="str">
        <f>IF(C411="","",SUBTOTAL(3,$C$8:C411))</f>
        <v/>
      </c>
      <c r="B411" s="233"/>
      <c r="C411" s="233"/>
      <c r="D411" s="235" t="s">
        <v>1022</v>
      </c>
      <c r="E411" s="233"/>
      <c r="F411" s="233"/>
      <c r="G411" s="233"/>
      <c r="H411" s="228"/>
      <c r="I411" s="228"/>
    </row>
    <row r="412" spans="1:9" ht="33" hidden="1" outlineLevel="1">
      <c r="A412" s="234" t="str">
        <f>IF(C412="","",SUBTOTAL(3,$C$8:C412))</f>
        <v/>
      </c>
      <c r="B412" s="233"/>
      <c r="C412" s="233"/>
      <c r="D412" s="235" t="s">
        <v>1023</v>
      </c>
      <c r="E412" s="233"/>
      <c r="F412" s="233"/>
      <c r="G412" s="233"/>
      <c r="H412" s="228"/>
      <c r="I412" s="228"/>
    </row>
    <row r="413" spans="1:9" collapsed="1">
      <c r="A413" s="234">
        <f>IF(C413="","",SUBTOTAL(3,$C$8:C413))</f>
        <v>61</v>
      </c>
      <c r="B413" s="235" t="s">
        <v>195</v>
      </c>
      <c r="C413" s="235" t="s">
        <v>203</v>
      </c>
      <c r="D413" s="233"/>
      <c r="E413" s="234" t="str">
        <f>IF(G413&lt;4,"Đơn giản",IF(G413&lt;=7,"Trung bình","Phức tạp"))</f>
        <v>Trung bình</v>
      </c>
      <c r="F413" s="234" t="s">
        <v>205</v>
      </c>
      <c r="G413" s="234">
        <f>COUNTA(D414:D418)</f>
        <v>5</v>
      </c>
      <c r="H413" s="228"/>
      <c r="I413" s="228"/>
    </row>
    <row r="414" spans="1:9" outlineLevel="1">
      <c r="A414" s="234" t="str">
        <f>IF(C414="","",SUBTOTAL(3,$C$8:C414))</f>
        <v/>
      </c>
      <c r="B414" s="233"/>
      <c r="C414" s="233"/>
      <c r="D414" s="235" t="s">
        <v>1024</v>
      </c>
      <c r="E414" s="233"/>
      <c r="F414" s="233"/>
      <c r="G414" s="233"/>
      <c r="H414" s="228"/>
      <c r="I414" s="228"/>
    </row>
    <row r="415" spans="1:9" outlineLevel="1">
      <c r="A415" s="234" t="str">
        <f>IF(C415="","",SUBTOTAL(3,$C$8:C415))</f>
        <v/>
      </c>
      <c r="B415" s="233"/>
      <c r="C415" s="233"/>
      <c r="D415" s="235" t="s">
        <v>1025</v>
      </c>
      <c r="E415" s="233"/>
      <c r="F415" s="233"/>
      <c r="G415" s="233"/>
      <c r="H415" s="228"/>
      <c r="I415" s="228"/>
    </row>
    <row r="416" spans="1:9" outlineLevel="1">
      <c r="A416" s="234" t="str">
        <f>IF(C416="","",SUBTOTAL(3,$C$8:C416))</f>
        <v/>
      </c>
      <c r="B416" s="233"/>
      <c r="C416" s="233"/>
      <c r="D416" s="235" t="s">
        <v>1026</v>
      </c>
      <c r="E416" s="233"/>
      <c r="F416" s="233"/>
      <c r="G416" s="233"/>
      <c r="H416" s="228"/>
      <c r="I416" s="228"/>
    </row>
    <row r="417" spans="1:9" outlineLevel="1">
      <c r="A417" s="234" t="str">
        <f>IF(C417="","",SUBTOTAL(3,$C$8:C417))</f>
        <v/>
      </c>
      <c r="B417" s="233"/>
      <c r="C417" s="233"/>
      <c r="D417" s="235" t="s">
        <v>427</v>
      </c>
      <c r="E417" s="233"/>
      <c r="F417" s="233"/>
      <c r="G417" s="233"/>
      <c r="H417" s="228"/>
      <c r="I417" s="228"/>
    </row>
    <row r="418" spans="1:9" outlineLevel="1">
      <c r="A418" s="234" t="str">
        <f>IF(C418="","",SUBTOTAL(3,$C$8:C418))</f>
        <v/>
      </c>
      <c r="B418" s="233"/>
      <c r="C418" s="233"/>
      <c r="D418" s="235" t="s">
        <v>206</v>
      </c>
      <c r="E418" s="233"/>
      <c r="F418" s="233"/>
      <c r="G418" s="233"/>
      <c r="H418" s="228"/>
      <c r="I418" s="228"/>
    </row>
    <row r="419" spans="1:9" ht="33">
      <c r="A419" s="234">
        <f>IF(C419="","",SUBTOTAL(3,$C$8:C419))</f>
        <v>62</v>
      </c>
      <c r="B419" s="235" t="s">
        <v>196</v>
      </c>
      <c r="C419" s="235" t="s">
        <v>203</v>
      </c>
      <c r="D419" s="233"/>
      <c r="E419" s="234" t="str">
        <f>IF(G419&lt;4,"Đơn giản",IF(G419&lt;=7,"Trung bình","Phức tạp"))</f>
        <v>Trung bình</v>
      </c>
      <c r="F419" s="234" t="s">
        <v>205</v>
      </c>
      <c r="G419" s="234">
        <f>COUNTA(D420:D423)</f>
        <v>4</v>
      </c>
      <c r="H419" s="228"/>
      <c r="I419" s="228"/>
    </row>
    <row r="420" spans="1:9" ht="33" outlineLevel="1">
      <c r="A420" s="234" t="str">
        <f>IF(C420="","",SUBTOTAL(3,$C$8:C420))</f>
        <v/>
      </c>
      <c r="B420" s="233"/>
      <c r="C420" s="233"/>
      <c r="D420" s="235" t="s">
        <v>1027</v>
      </c>
      <c r="E420" s="233"/>
      <c r="F420" s="233"/>
      <c r="G420" s="233"/>
      <c r="H420" s="228"/>
      <c r="I420" s="228"/>
    </row>
    <row r="421" spans="1:9" ht="33" outlineLevel="1">
      <c r="A421" s="234" t="str">
        <f>IF(C421="","",SUBTOTAL(3,$C$8:C421))</f>
        <v/>
      </c>
      <c r="B421" s="233"/>
      <c r="C421" s="233"/>
      <c r="D421" s="235" t="s">
        <v>1028</v>
      </c>
      <c r="E421" s="233"/>
      <c r="F421" s="233"/>
      <c r="G421" s="233"/>
      <c r="H421" s="228"/>
      <c r="I421" s="228"/>
    </row>
    <row r="422" spans="1:9" ht="33" outlineLevel="1">
      <c r="A422" s="234" t="str">
        <f>IF(C422="","",SUBTOTAL(3,$C$8:C422))</f>
        <v/>
      </c>
      <c r="B422" s="233"/>
      <c r="C422" s="233"/>
      <c r="D422" s="235" t="s">
        <v>1029</v>
      </c>
      <c r="E422" s="233"/>
      <c r="F422" s="233"/>
      <c r="G422" s="233"/>
      <c r="H422" s="228"/>
      <c r="I422" s="228"/>
    </row>
    <row r="423" spans="1:9" ht="33" outlineLevel="1">
      <c r="A423" s="234" t="str">
        <f>IF(C423="","",SUBTOTAL(3,$C$8:C423))</f>
        <v/>
      </c>
      <c r="B423" s="233"/>
      <c r="C423" s="233"/>
      <c r="D423" s="235" t="s">
        <v>397</v>
      </c>
      <c r="E423" s="233"/>
      <c r="F423" s="233"/>
      <c r="G423" s="233"/>
      <c r="H423" s="228"/>
      <c r="I423" s="228"/>
    </row>
    <row r="424" spans="1:9" ht="33">
      <c r="A424" s="234">
        <f>IF(C424="","",SUBTOTAL(3,$C$8:C424))</f>
        <v>63</v>
      </c>
      <c r="B424" s="235" t="s">
        <v>197</v>
      </c>
      <c r="C424" s="235" t="s">
        <v>203</v>
      </c>
      <c r="D424" s="233"/>
      <c r="E424" s="234" t="str">
        <f>IF(G424&lt;4,"Đơn giản",IF(G424&lt;=7,"Trung bình","Phức tạp"))</f>
        <v>Phức tạp</v>
      </c>
      <c r="F424" s="234" t="s">
        <v>205</v>
      </c>
      <c r="G424" s="234">
        <f>COUNTA(D425:D432)</f>
        <v>8</v>
      </c>
      <c r="H424" s="228"/>
      <c r="I424" s="228"/>
    </row>
    <row r="425" spans="1:9" ht="33" outlineLevel="1">
      <c r="A425" s="234" t="str">
        <f>IF(C425="","",SUBTOTAL(3,$C$8:C425))</f>
        <v/>
      </c>
      <c r="B425" s="233"/>
      <c r="C425" s="233"/>
      <c r="D425" s="235" t="s">
        <v>398</v>
      </c>
      <c r="E425" s="233"/>
      <c r="F425" s="233"/>
      <c r="G425" s="233"/>
      <c r="H425" s="228"/>
      <c r="I425" s="228"/>
    </row>
    <row r="426" spans="1:9" ht="33" outlineLevel="1">
      <c r="A426" s="234" t="str">
        <f>IF(C426="","",SUBTOTAL(3,$C$8:C426))</f>
        <v/>
      </c>
      <c r="B426" s="233"/>
      <c r="C426" s="233"/>
      <c r="D426" s="235" t="s">
        <v>399</v>
      </c>
      <c r="E426" s="233"/>
      <c r="F426" s="233"/>
      <c r="G426" s="233"/>
      <c r="H426" s="228"/>
      <c r="I426" s="228"/>
    </row>
    <row r="427" spans="1:9" ht="33" outlineLevel="1">
      <c r="A427" s="234" t="str">
        <f>IF(C427="","",SUBTOTAL(3,$C$8:C427))</f>
        <v/>
      </c>
      <c r="B427" s="233"/>
      <c r="C427" s="233"/>
      <c r="D427" s="235" t="s">
        <v>400</v>
      </c>
      <c r="E427" s="233"/>
      <c r="F427" s="233"/>
      <c r="G427" s="233"/>
      <c r="H427" s="228"/>
      <c r="I427" s="228"/>
    </row>
    <row r="428" spans="1:9" ht="33" outlineLevel="1">
      <c r="A428" s="234" t="str">
        <f>IF(C428="","",SUBTOTAL(3,$C$8:C428))</f>
        <v/>
      </c>
      <c r="B428" s="233"/>
      <c r="C428" s="233"/>
      <c r="D428" s="235" t="s">
        <v>401</v>
      </c>
      <c r="E428" s="233"/>
      <c r="F428" s="233"/>
      <c r="G428" s="233"/>
      <c r="H428" s="228"/>
      <c r="I428" s="228"/>
    </row>
    <row r="429" spans="1:9" outlineLevel="1">
      <c r="A429" s="234" t="str">
        <f>IF(C429="","",SUBTOTAL(3,$C$8:C429))</f>
        <v/>
      </c>
      <c r="B429" s="233"/>
      <c r="C429" s="233"/>
      <c r="D429" s="235" t="s">
        <v>402</v>
      </c>
      <c r="E429" s="233"/>
      <c r="F429" s="233"/>
      <c r="G429" s="233"/>
      <c r="H429" s="228"/>
      <c r="I429" s="228"/>
    </row>
    <row r="430" spans="1:9" ht="33" outlineLevel="1">
      <c r="A430" s="234" t="str">
        <f>IF(C430="","",SUBTOTAL(3,$C$8:C430))</f>
        <v/>
      </c>
      <c r="B430" s="233"/>
      <c r="C430" s="233"/>
      <c r="D430" s="235" t="s">
        <v>403</v>
      </c>
      <c r="E430" s="233"/>
      <c r="F430" s="233"/>
      <c r="G430" s="233"/>
      <c r="H430" s="228"/>
      <c r="I430" s="228"/>
    </row>
    <row r="431" spans="1:9" ht="33" outlineLevel="1">
      <c r="A431" s="234" t="str">
        <f>IF(C431="","",SUBTOTAL(3,$C$8:C431))</f>
        <v/>
      </c>
      <c r="B431" s="233"/>
      <c r="C431" s="233"/>
      <c r="D431" s="235" t="s">
        <v>1397</v>
      </c>
      <c r="E431" s="233"/>
      <c r="F431" s="233"/>
      <c r="G431" s="233"/>
      <c r="H431" s="228"/>
      <c r="I431" s="228"/>
    </row>
    <row r="432" spans="1:9" ht="33" outlineLevel="1">
      <c r="A432" s="234" t="str">
        <f>IF(C432="","",SUBTOTAL(3,$C$8:C432))</f>
        <v/>
      </c>
      <c r="B432" s="233"/>
      <c r="C432" s="233"/>
      <c r="D432" s="235" t="s">
        <v>404</v>
      </c>
      <c r="E432" s="233"/>
      <c r="F432" s="233"/>
      <c r="G432" s="233"/>
      <c r="H432" s="228"/>
      <c r="I432" s="228"/>
    </row>
    <row r="433" spans="1:9" ht="33">
      <c r="A433" s="234">
        <f>IF(C433="","",SUBTOTAL(3,$C$8:C433))</f>
        <v>64</v>
      </c>
      <c r="B433" s="235" t="s">
        <v>198</v>
      </c>
      <c r="C433" s="235" t="s">
        <v>203</v>
      </c>
      <c r="D433" s="233"/>
      <c r="E433" s="234" t="str">
        <f>IF(G433&lt;4,"Đơn giản",IF(G433&lt;=7,"Trung bình","Phức tạp"))</f>
        <v>Phức tạp</v>
      </c>
      <c r="F433" s="234" t="s">
        <v>205</v>
      </c>
      <c r="G433" s="234">
        <f>COUNTA(D434:D441)</f>
        <v>8</v>
      </c>
      <c r="H433" s="228"/>
      <c r="I433" s="228"/>
    </row>
    <row r="434" spans="1:9" ht="33" hidden="1" outlineLevel="1">
      <c r="A434" s="234" t="str">
        <f>IF(C434="","",SUBTOTAL(3,$C$8:C434))</f>
        <v/>
      </c>
      <c r="B434" s="233"/>
      <c r="C434" s="233"/>
      <c r="D434" s="235" t="s">
        <v>405</v>
      </c>
      <c r="E434" s="233"/>
      <c r="F434" s="233"/>
      <c r="G434" s="233"/>
      <c r="H434" s="228"/>
      <c r="I434" s="228"/>
    </row>
    <row r="435" spans="1:9" hidden="1" outlineLevel="1">
      <c r="A435" s="234" t="str">
        <f>IF(C435="","",SUBTOTAL(3,$C$8:C435))</f>
        <v/>
      </c>
      <c r="B435" s="233"/>
      <c r="C435" s="233"/>
      <c r="D435" s="235" t="s">
        <v>406</v>
      </c>
      <c r="E435" s="233"/>
      <c r="F435" s="233"/>
      <c r="G435" s="233"/>
      <c r="H435" s="228"/>
      <c r="I435" s="228"/>
    </row>
    <row r="436" spans="1:9" hidden="1" outlineLevel="1">
      <c r="A436" s="234" t="str">
        <f>IF(C436="","",SUBTOTAL(3,$C$8:C436))</f>
        <v/>
      </c>
      <c r="B436" s="233"/>
      <c r="C436" s="233"/>
      <c r="D436" s="235" t="s">
        <v>407</v>
      </c>
      <c r="E436" s="233"/>
      <c r="F436" s="233"/>
      <c r="G436" s="233"/>
      <c r="H436" s="228"/>
      <c r="I436" s="228"/>
    </row>
    <row r="437" spans="1:9" hidden="1" outlineLevel="1">
      <c r="A437" s="234" t="str">
        <f>IF(C437="","",SUBTOTAL(3,$C$8:C437))</f>
        <v/>
      </c>
      <c r="B437" s="233"/>
      <c r="C437" s="233"/>
      <c r="D437" s="235" t="s">
        <v>408</v>
      </c>
      <c r="E437" s="233"/>
      <c r="F437" s="233"/>
      <c r="G437" s="233"/>
      <c r="H437" s="228"/>
      <c r="I437" s="228"/>
    </row>
    <row r="438" spans="1:9" ht="33" hidden="1" outlineLevel="1">
      <c r="A438" s="234" t="str">
        <f>IF(C438="","",SUBTOTAL(3,$C$8:C438))</f>
        <v/>
      </c>
      <c r="B438" s="233"/>
      <c r="C438" s="233"/>
      <c r="D438" s="235" t="s">
        <v>409</v>
      </c>
      <c r="E438" s="233"/>
      <c r="F438" s="233"/>
      <c r="G438" s="233"/>
      <c r="H438" s="228"/>
      <c r="I438" s="228"/>
    </row>
    <row r="439" spans="1:9" hidden="1" outlineLevel="1">
      <c r="A439" s="234" t="str">
        <f>IF(C439="","",SUBTOTAL(3,$C$8:C439))</f>
        <v/>
      </c>
      <c r="B439" s="233"/>
      <c r="C439" s="233"/>
      <c r="D439" s="235" t="s">
        <v>410</v>
      </c>
      <c r="E439" s="233"/>
      <c r="F439" s="233"/>
      <c r="G439" s="233"/>
      <c r="H439" s="228"/>
      <c r="I439" s="228"/>
    </row>
    <row r="440" spans="1:9" hidden="1" outlineLevel="1">
      <c r="A440" s="234" t="str">
        <f>IF(C440="","",SUBTOTAL(3,$C$8:C440))</f>
        <v/>
      </c>
      <c r="B440" s="233"/>
      <c r="C440" s="233"/>
      <c r="D440" s="235" t="s">
        <v>411</v>
      </c>
      <c r="E440" s="233"/>
      <c r="F440" s="233"/>
      <c r="G440" s="233"/>
      <c r="H440" s="228"/>
      <c r="I440" s="228"/>
    </row>
    <row r="441" spans="1:9" hidden="1" outlineLevel="1">
      <c r="A441" s="234" t="str">
        <f>IF(C441="","",SUBTOTAL(3,$C$8:C441))</f>
        <v/>
      </c>
      <c r="B441" s="233"/>
      <c r="C441" s="233"/>
      <c r="D441" s="235" t="s">
        <v>412</v>
      </c>
      <c r="E441" s="233"/>
      <c r="F441" s="233"/>
      <c r="G441" s="233"/>
      <c r="H441" s="228"/>
      <c r="I441" s="228"/>
    </row>
    <row r="442" spans="1:9" collapsed="1">
      <c r="A442" s="234">
        <f>IF(C442="","",SUBTOTAL(3,$C$8:C442))</f>
        <v>65</v>
      </c>
      <c r="B442" s="235" t="s">
        <v>199</v>
      </c>
      <c r="C442" s="235" t="s">
        <v>203</v>
      </c>
      <c r="D442" s="233"/>
      <c r="E442" s="234" t="str">
        <f>IF(G442&lt;4,"Đơn giản",IF(G442&lt;=7,"Trung bình","Phức tạp"))</f>
        <v>Phức tạp</v>
      </c>
      <c r="F442" s="234" t="s">
        <v>205</v>
      </c>
      <c r="G442" s="234">
        <f>COUNTA(D443:D450)</f>
        <v>8</v>
      </c>
      <c r="H442" s="228"/>
      <c r="I442" s="228"/>
    </row>
    <row r="443" spans="1:9" hidden="1" outlineLevel="1">
      <c r="A443" s="234" t="str">
        <f>IF(C443="","",SUBTOTAL(3,$C$8:C443))</f>
        <v/>
      </c>
      <c r="B443" s="233"/>
      <c r="C443" s="233"/>
      <c r="D443" s="235" t="s">
        <v>413</v>
      </c>
      <c r="E443" s="233"/>
      <c r="F443" s="233"/>
      <c r="G443" s="233"/>
      <c r="H443" s="228"/>
      <c r="I443" s="228"/>
    </row>
    <row r="444" spans="1:9" hidden="1" outlineLevel="1">
      <c r="A444" s="234" t="str">
        <f>IF(C444="","",SUBTOTAL(3,$C$8:C444))</f>
        <v/>
      </c>
      <c r="B444" s="233"/>
      <c r="C444" s="233"/>
      <c r="D444" s="235" t="s">
        <v>414</v>
      </c>
      <c r="E444" s="233"/>
      <c r="F444" s="233"/>
      <c r="G444" s="233"/>
      <c r="H444" s="228"/>
      <c r="I444" s="228"/>
    </row>
    <row r="445" spans="1:9" hidden="1" outlineLevel="1">
      <c r="A445" s="234" t="str">
        <f>IF(C445="","",SUBTOTAL(3,$C$8:C445))</f>
        <v/>
      </c>
      <c r="B445" s="233"/>
      <c r="C445" s="233"/>
      <c r="D445" s="235" t="s">
        <v>415</v>
      </c>
      <c r="E445" s="233"/>
      <c r="F445" s="233"/>
      <c r="G445" s="233"/>
      <c r="H445" s="228"/>
      <c r="I445" s="228"/>
    </row>
    <row r="446" spans="1:9" hidden="1" outlineLevel="1">
      <c r="A446" s="234" t="str">
        <f>IF(C446="","",SUBTOTAL(3,$C$8:C446))</f>
        <v/>
      </c>
      <c r="B446" s="233"/>
      <c r="C446" s="233"/>
      <c r="D446" s="235" t="s">
        <v>416</v>
      </c>
      <c r="E446" s="233"/>
      <c r="F446" s="233"/>
      <c r="G446" s="233"/>
      <c r="H446" s="228"/>
      <c r="I446" s="228"/>
    </row>
    <row r="447" spans="1:9" ht="33" hidden="1" outlineLevel="1">
      <c r="A447" s="234" t="str">
        <f>IF(C447="","",SUBTOTAL(3,$C$8:C447))</f>
        <v/>
      </c>
      <c r="B447" s="233"/>
      <c r="C447" s="233"/>
      <c r="D447" s="235" t="s">
        <v>417</v>
      </c>
      <c r="E447" s="233"/>
      <c r="F447" s="233"/>
      <c r="G447" s="233"/>
      <c r="H447" s="228"/>
      <c r="I447" s="228"/>
    </row>
    <row r="448" spans="1:9" ht="33" hidden="1" outlineLevel="1">
      <c r="A448" s="234" t="str">
        <f>IF(C448="","",SUBTOTAL(3,$C$8:C448))</f>
        <v/>
      </c>
      <c r="B448" s="233"/>
      <c r="C448" s="233"/>
      <c r="D448" s="235" t="s">
        <v>418</v>
      </c>
      <c r="E448" s="233"/>
      <c r="F448" s="233"/>
      <c r="G448" s="233"/>
      <c r="H448" s="228"/>
      <c r="I448" s="228"/>
    </row>
    <row r="449" spans="1:9" hidden="1" outlineLevel="1">
      <c r="A449" s="234" t="str">
        <f>IF(C449="","",SUBTOTAL(3,$C$8:C449))</f>
        <v/>
      </c>
      <c r="B449" s="233"/>
      <c r="C449" s="233"/>
      <c r="D449" s="235" t="s">
        <v>419</v>
      </c>
      <c r="E449" s="233"/>
      <c r="F449" s="233"/>
      <c r="G449" s="233"/>
      <c r="H449" s="228"/>
      <c r="I449" s="228"/>
    </row>
    <row r="450" spans="1:9" hidden="1" outlineLevel="1">
      <c r="A450" s="234" t="str">
        <f>IF(C450="","",SUBTOTAL(3,$C$8:C450))</f>
        <v/>
      </c>
      <c r="B450" s="233"/>
      <c r="C450" s="233"/>
      <c r="D450" s="235" t="s">
        <v>420</v>
      </c>
      <c r="E450" s="233"/>
      <c r="F450" s="233"/>
      <c r="G450" s="233"/>
      <c r="H450" s="228"/>
      <c r="I450" s="228"/>
    </row>
    <row r="451" spans="1:9" collapsed="1">
      <c r="A451" s="234">
        <f>IF(C451="","",SUBTOTAL(3,$C$8:C451))</f>
        <v>66</v>
      </c>
      <c r="B451" s="235" t="s">
        <v>200</v>
      </c>
      <c r="C451" s="235" t="s">
        <v>203</v>
      </c>
      <c r="D451" s="233"/>
      <c r="E451" s="234" t="str">
        <f>IF(G451&lt;4,"Đơn giản",IF(G451&lt;=7,"Trung bình","Phức tạp"))</f>
        <v>Phức tạp</v>
      </c>
      <c r="F451" s="234" t="s">
        <v>205</v>
      </c>
      <c r="G451" s="234">
        <f>COUNTA(D452:D459)</f>
        <v>8</v>
      </c>
      <c r="H451" s="228"/>
      <c r="I451" s="228"/>
    </row>
    <row r="452" spans="1:9" hidden="1" outlineLevel="1">
      <c r="A452" s="234" t="str">
        <f>IF(C452="","",SUBTOTAL(3,$C$8:C452))</f>
        <v/>
      </c>
      <c r="B452" s="233"/>
      <c r="C452" s="233"/>
      <c r="D452" s="235" t="s">
        <v>421</v>
      </c>
      <c r="E452" s="233"/>
      <c r="F452" s="233"/>
      <c r="G452" s="233"/>
      <c r="H452" s="228"/>
      <c r="I452" s="228"/>
    </row>
    <row r="453" spans="1:9" hidden="1" outlineLevel="1">
      <c r="A453" s="234" t="str">
        <f>IF(C453="","",SUBTOTAL(3,$C$8:C453))</f>
        <v/>
      </c>
      <c r="B453" s="233"/>
      <c r="C453" s="233"/>
      <c r="D453" s="235" t="s">
        <v>422</v>
      </c>
      <c r="E453" s="233"/>
      <c r="F453" s="233"/>
      <c r="G453" s="233"/>
      <c r="H453" s="228"/>
      <c r="I453" s="228"/>
    </row>
    <row r="454" spans="1:9" hidden="1" outlineLevel="1">
      <c r="A454" s="234" t="str">
        <f>IF(C454="","",SUBTOTAL(3,$C$8:C454))</f>
        <v/>
      </c>
      <c r="B454" s="233"/>
      <c r="C454" s="233"/>
      <c r="D454" s="235" t="s">
        <v>423</v>
      </c>
      <c r="E454" s="233"/>
      <c r="F454" s="233"/>
      <c r="G454" s="233"/>
      <c r="H454" s="228"/>
      <c r="I454" s="228"/>
    </row>
    <row r="455" spans="1:9" ht="33" hidden="1" outlineLevel="1">
      <c r="A455" s="234" t="str">
        <f>IF(C455="","",SUBTOTAL(3,$C$8:C455))</f>
        <v/>
      </c>
      <c r="B455" s="233"/>
      <c r="C455" s="233"/>
      <c r="D455" s="235" t="s">
        <v>424</v>
      </c>
      <c r="E455" s="233"/>
      <c r="F455" s="233"/>
      <c r="G455" s="233"/>
      <c r="H455" s="228"/>
      <c r="I455" s="228"/>
    </row>
    <row r="456" spans="1:9" ht="33" hidden="1" outlineLevel="1">
      <c r="A456" s="234" t="str">
        <f>IF(C456="","",SUBTOTAL(3,$C$8:C456))</f>
        <v/>
      </c>
      <c r="B456" s="233"/>
      <c r="C456" s="233"/>
      <c r="D456" s="235" t="s">
        <v>425</v>
      </c>
      <c r="E456" s="233"/>
      <c r="F456" s="233"/>
      <c r="G456" s="233"/>
      <c r="H456" s="228"/>
      <c r="I456" s="228"/>
    </row>
    <row r="457" spans="1:9" ht="33" hidden="1" outlineLevel="1">
      <c r="A457" s="234" t="str">
        <f>IF(C457="","",SUBTOTAL(3,$C$8:C457))</f>
        <v/>
      </c>
      <c r="B457" s="233"/>
      <c r="C457" s="233"/>
      <c r="D457" s="235" t="s">
        <v>426</v>
      </c>
      <c r="E457" s="233"/>
      <c r="F457" s="233"/>
      <c r="G457" s="233"/>
      <c r="H457" s="228"/>
      <c r="I457" s="228"/>
    </row>
    <row r="458" spans="1:9" hidden="1" outlineLevel="1">
      <c r="A458" s="234" t="str">
        <f>IF(C458="","",SUBTOTAL(3,$C$8:C458))</f>
        <v/>
      </c>
      <c r="B458" s="233"/>
      <c r="C458" s="233"/>
      <c r="D458" s="235" t="s">
        <v>427</v>
      </c>
      <c r="E458" s="233"/>
      <c r="F458" s="233"/>
      <c r="G458" s="233"/>
      <c r="H458" s="228"/>
      <c r="I458" s="228"/>
    </row>
    <row r="459" spans="1:9" ht="33" hidden="1" outlineLevel="1">
      <c r="A459" s="234" t="str">
        <f>IF(C459="","",SUBTOTAL(3,$C$8:C459))</f>
        <v/>
      </c>
      <c r="B459" s="241"/>
      <c r="C459" s="241"/>
      <c r="D459" s="242" t="s">
        <v>428</v>
      </c>
      <c r="E459" s="233"/>
      <c r="F459" s="233"/>
      <c r="G459" s="233"/>
      <c r="H459" s="228"/>
      <c r="I459" s="228"/>
    </row>
    <row r="460" spans="1:9" ht="169.15" customHeight="1" collapsed="1">
      <c r="A460" s="243" t="s">
        <v>17</v>
      </c>
      <c r="B460" s="244" t="s">
        <v>1470</v>
      </c>
      <c r="C460" s="245"/>
      <c r="D460" s="246"/>
      <c r="E460" s="240"/>
      <c r="F460" s="233"/>
      <c r="G460" s="233"/>
      <c r="H460" s="228"/>
      <c r="I460" s="228"/>
    </row>
    <row r="461" spans="1:9">
      <c r="A461" s="234" t="str">
        <f>IF(C461="","",SUBTOTAL(3,$C$8:C461))</f>
        <v/>
      </c>
      <c r="B461" s="247" t="s">
        <v>429</v>
      </c>
      <c r="C461" s="248"/>
      <c r="D461" s="248"/>
      <c r="E461" s="233"/>
      <c r="F461" s="233"/>
      <c r="G461" s="233"/>
      <c r="H461" s="228"/>
      <c r="I461" s="228"/>
    </row>
    <row r="462" spans="1:9" ht="49.5" collapsed="1">
      <c r="A462" s="234">
        <f>IF(C462="","",SUBTOTAL(3,$C$8:C462))</f>
        <v>67</v>
      </c>
      <c r="B462" s="235" t="s">
        <v>430</v>
      </c>
      <c r="C462" s="235" t="s">
        <v>203</v>
      </c>
      <c r="D462" s="233"/>
      <c r="E462" s="234" t="str">
        <f>IF(G462&lt;4,"Đơn giản",IF(G462&lt;=7,"Trung bình","Phức tạp"))</f>
        <v>Trung bình</v>
      </c>
      <c r="F462" s="234" t="s">
        <v>205</v>
      </c>
      <c r="G462" s="234">
        <f>COUNTA(D463:D466)</f>
        <v>4</v>
      </c>
      <c r="H462" s="228"/>
      <c r="I462" s="228"/>
    </row>
    <row r="463" spans="1:9" ht="33" outlineLevel="1">
      <c r="A463" s="234" t="str">
        <f>IF(C463="","",SUBTOTAL(3,$C$8:C463))</f>
        <v/>
      </c>
      <c r="B463" s="233"/>
      <c r="C463" s="233"/>
      <c r="D463" s="235" t="s">
        <v>1030</v>
      </c>
      <c r="E463" s="233"/>
      <c r="F463" s="233"/>
      <c r="G463" s="233"/>
      <c r="H463" s="228"/>
      <c r="I463" s="228"/>
    </row>
    <row r="464" spans="1:9" ht="33" outlineLevel="1">
      <c r="A464" s="234" t="str">
        <f>IF(C464="","",SUBTOTAL(3,$C$8:C464))</f>
        <v/>
      </c>
      <c r="B464" s="233"/>
      <c r="C464" s="233"/>
      <c r="D464" s="235" t="s">
        <v>1031</v>
      </c>
      <c r="E464" s="233"/>
      <c r="F464" s="233"/>
      <c r="G464" s="233"/>
      <c r="H464" s="228"/>
      <c r="I464" s="228"/>
    </row>
    <row r="465" spans="1:9" ht="33" outlineLevel="1">
      <c r="A465" s="234" t="str">
        <f>IF(C465="","",SUBTOTAL(3,$C$8:C465))</f>
        <v/>
      </c>
      <c r="B465" s="233"/>
      <c r="C465" s="233"/>
      <c r="D465" s="235" t="s">
        <v>1032</v>
      </c>
      <c r="E465" s="233"/>
      <c r="F465" s="233"/>
      <c r="G465" s="233"/>
      <c r="H465" s="228"/>
      <c r="I465" s="228"/>
    </row>
    <row r="466" spans="1:9" ht="33" outlineLevel="1">
      <c r="A466" s="234" t="str">
        <f>IF(C466="","",SUBTOTAL(3,$C$8:C466))</f>
        <v/>
      </c>
      <c r="B466" s="233"/>
      <c r="C466" s="233"/>
      <c r="D466" s="235" t="s">
        <v>1033</v>
      </c>
      <c r="E466" s="233"/>
      <c r="F466" s="233"/>
      <c r="G466" s="233"/>
      <c r="H466" s="228"/>
      <c r="I466" s="228"/>
    </row>
    <row r="467" spans="1:9" ht="33">
      <c r="A467" s="234">
        <f>IF(C467="","",SUBTOTAL(3,$C$8:C467))</f>
        <v>68</v>
      </c>
      <c r="B467" s="235" t="s">
        <v>431</v>
      </c>
      <c r="C467" s="235" t="s">
        <v>203</v>
      </c>
      <c r="D467" s="233"/>
      <c r="E467" s="234" t="str">
        <f>IF(G467&lt;4,"Đơn giản",IF(G467&lt;=7,"Trung bình","Phức tạp"))</f>
        <v>Trung bình</v>
      </c>
      <c r="F467" s="234" t="s">
        <v>205</v>
      </c>
      <c r="G467" s="234">
        <f>COUNTA(D468:D471)</f>
        <v>4</v>
      </c>
      <c r="H467" s="228"/>
      <c r="I467" s="228"/>
    </row>
    <row r="468" spans="1:9" ht="33" outlineLevel="1">
      <c r="A468" s="234" t="str">
        <f>IF(C468="","",SUBTOTAL(3,$C$8:C468))</f>
        <v/>
      </c>
      <c r="B468" s="233"/>
      <c r="C468" s="233"/>
      <c r="D468" s="235" t="s">
        <v>1034</v>
      </c>
      <c r="E468" s="233"/>
      <c r="F468" s="233"/>
      <c r="G468" s="233"/>
      <c r="H468" s="228"/>
      <c r="I468" s="228"/>
    </row>
    <row r="469" spans="1:9" ht="33" outlineLevel="1">
      <c r="A469" s="234" t="str">
        <f>IF(C469="","",SUBTOTAL(3,$C$8:C469))</f>
        <v/>
      </c>
      <c r="B469" s="233"/>
      <c r="C469" s="233"/>
      <c r="D469" s="235" t="s">
        <v>1035</v>
      </c>
      <c r="E469" s="233"/>
      <c r="F469" s="233"/>
      <c r="G469" s="233"/>
      <c r="H469" s="228"/>
      <c r="I469" s="228"/>
    </row>
    <row r="470" spans="1:9" ht="33" outlineLevel="1">
      <c r="A470" s="234" t="str">
        <f>IF(C470="","",SUBTOTAL(3,$C$8:C470))</f>
        <v/>
      </c>
      <c r="B470" s="233"/>
      <c r="C470" s="233"/>
      <c r="D470" s="235" t="s">
        <v>1036</v>
      </c>
      <c r="E470" s="233"/>
      <c r="F470" s="233"/>
      <c r="G470" s="233"/>
      <c r="H470" s="228"/>
      <c r="I470" s="228"/>
    </row>
    <row r="471" spans="1:9" ht="33" outlineLevel="1">
      <c r="A471" s="234" t="str">
        <f>IF(C471="","",SUBTOTAL(3,$C$8:C471))</f>
        <v/>
      </c>
      <c r="B471" s="233"/>
      <c r="C471" s="233"/>
      <c r="D471" s="235" t="s">
        <v>1037</v>
      </c>
      <c r="E471" s="233"/>
      <c r="F471" s="233"/>
      <c r="G471" s="233"/>
      <c r="H471" s="228"/>
      <c r="I471" s="228"/>
    </row>
    <row r="472" spans="1:9" ht="33">
      <c r="A472" s="234">
        <f>IF(C472="","",SUBTOTAL(3,$C$8:C472))</f>
        <v>69</v>
      </c>
      <c r="B472" s="235" t="s">
        <v>432</v>
      </c>
      <c r="C472" s="235" t="s">
        <v>203</v>
      </c>
      <c r="D472" s="233"/>
      <c r="E472" s="234" t="str">
        <f>IF(G472&lt;4,"Đơn giản",IF(G472&lt;=7,"Trung bình","Phức tạp"))</f>
        <v>Trung bình</v>
      </c>
      <c r="F472" s="234" t="s">
        <v>205</v>
      </c>
      <c r="G472" s="234">
        <f>COUNTA(D473:D476)</f>
        <v>4</v>
      </c>
      <c r="H472" s="228"/>
      <c r="I472" s="228"/>
    </row>
    <row r="473" spans="1:9" ht="33" hidden="1" outlineLevel="1">
      <c r="A473" s="234" t="str">
        <f>IF(C473="","",SUBTOTAL(3,$C$8:C473))</f>
        <v/>
      </c>
      <c r="B473" s="233"/>
      <c r="C473" s="233"/>
      <c r="D473" s="235" t="s">
        <v>1038</v>
      </c>
      <c r="E473" s="233"/>
      <c r="F473" s="233"/>
      <c r="G473" s="233"/>
      <c r="H473" s="228"/>
      <c r="I473" s="228"/>
    </row>
    <row r="474" spans="1:9" ht="33" hidden="1" outlineLevel="1">
      <c r="A474" s="234" t="str">
        <f>IF(C474="","",SUBTOTAL(3,$C$8:C474))</f>
        <v/>
      </c>
      <c r="B474" s="233"/>
      <c r="C474" s="233"/>
      <c r="D474" s="235" t="s">
        <v>1039</v>
      </c>
      <c r="E474" s="233"/>
      <c r="F474" s="233"/>
      <c r="G474" s="233"/>
      <c r="H474" s="228"/>
      <c r="I474" s="228"/>
    </row>
    <row r="475" spans="1:9" ht="33" hidden="1" outlineLevel="1">
      <c r="A475" s="234" t="str">
        <f>IF(C475="","",SUBTOTAL(3,$C$8:C475))</f>
        <v/>
      </c>
      <c r="B475" s="233"/>
      <c r="C475" s="233"/>
      <c r="D475" s="235" t="s">
        <v>1040</v>
      </c>
      <c r="E475" s="233"/>
      <c r="F475" s="233"/>
      <c r="G475" s="233"/>
      <c r="H475" s="228"/>
      <c r="I475" s="228"/>
    </row>
    <row r="476" spans="1:9" ht="33" hidden="1" outlineLevel="1">
      <c r="A476" s="234" t="str">
        <f>IF(C476="","",SUBTOTAL(3,$C$8:C476))</f>
        <v/>
      </c>
      <c r="B476" s="233"/>
      <c r="C476" s="233"/>
      <c r="D476" s="235" t="s">
        <v>1041</v>
      </c>
      <c r="E476" s="233"/>
      <c r="F476" s="233"/>
      <c r="G476" s="233"/>
      <c r="H476" s="228"/>
      <c r="I476" s="228"/>
    </row>
    <row r="477" spans="1:9" ht="33" collapsed="1">
      <c r="A477" s="234">
        <f>IF(C477="","",SUBTOTAL(3,$C$8:C477))</f>
        <v>70</v>
      </c>
      <c r="B477" s="235" t="s">
        <v>433</v>
      </c>
      <c r="C477" s="235" t="s">
        <v>203</v>
      </c>
      <c r="D477" s="233"/>
      <c r="E477" s="234" t="str">
        <f>IF(G477&lt;4,"Đơn giản",IF(G477&lt;=7,"Trung bình","Phức tạp"))</f>
        <v>Trung bình</v>
      </c>
      <c r="F477" s="234" t="s">
        <v>205</v>
      </c>
      <c r="G477" s="234">
        <f>COUNTA(D478:D481)</f>
        <v>4</v>
      </c>
      <c r="H477" s="228"/>
      <c r="I477" s="228"/>
    </row>
    <row r="478" spans="1:9" ht="33" outlineLevel="1">
      <c r="A478" s="234" t="str">
        <f>IF(C478="","",SUBTOTAL(3,$C$8:C478))</f>
        <v/>
      </c>
      <c r="B478" s="233"/>
      <c r="C478" s="233"/>
      <c r="D478" s="235" t="s">
        <v>1042</v>
      </c>
      <c r="E478" s="233"/>
      <c r="F478" s="233"/>
      <c r="G478" s="233"/>
      <c r="H478" s="228"/>
      <c r="I478" s="228"/>
    </row>
    <row r="479" spans="1:9" ht="33" outlineLevel="1">
      <c r="A479" s="234" t="str">
        <f>IF(C479="","",SUBTOTAL(3,$C$8:C479))</f>
        <v/>
      </c>
      <c r="B479" s="233"/>
      <c r="C479" s="233"/>
      <c r="D479" s="235" t="s">
        <v>1043</v>
      </c>
      <c r="E479" s="233"/>
      <c r="F479" s="233"/>
      <c r="G479" s="233"/>
      <c r="H479" s="228"/>
      <c r="I479" s="228"/>
    </row>
    <row r="480" spans="1:9" ht="33" outlineLevel="1">
      <c r="A480" s="234" t="str">
        <f>IF(C480="","",SUBTOTAL(3,$C$8:C480))</f>
        <v/>
      </c>
      <c r="B480" s="233"/>
      <c r="C480" s="233"/>
      <c r="D480" s="235" t="s">
        <v>1044</v>
      </c>
      <c r="E480" s="233"/>
      <c r="F480" s="233"/>
      <c r="G480" s="233"/>
      <c r="H480" s="228"/>
      <c r="I480" s="228"/>
    </row>
    <row r="481" spans="1:9" ht="33" outlineLevel="1">
      <c r="A481" s="234" t="str">
        <f>IF(C481="","",SUBTOTAL(3,$C$8:C481))</f>
        <v/>
      </c>
      <c r="B481" s="233"/>
      <c r="C481" s="233"/>
      <c r="D481" s="235" t="s">
        <v>1045</v>
      </c>
      <c r="E481" s="233"/>
      <c r="F481" s="233"/>
      <c r="G481" s="233"/>
      <c r="H481" s="228"/>
      <c r="I481" s="228"/>
    </row>
    <row r="482" spans="1:9" ht="33">
      <c r="A482" s="234">
        <f>IF(C482="","",SUBTOTAL(3,$C$8:C482))</f>
        <v>71</v>
      </c>
      <c r="B482" s="235" t="s">
        <v>434</v>
      </c>
      <c r="C482" s="235" t="s">
        <v>203</v>
      </c>
      <c r="D482" s="233"/>
      <c r="E482" s="234" t="str">
        <f>IF(G482&lt;4,"Đơn giản",IF(G482&lt;=7,"Trung bình","Phức tạp"))</f>
        <v>Trung bình</v>
      </c>
      <c r="F482" s="234" t="s">
        <v>205</v>
      </c>
      <c r="G482" s="234">
        <f>COUNTA(D483:D486)</f>
        <v>4</v>
      </c>
      <c r="H482" s="228"/>
      <c r="I482" s="228"/>
    </row>
    <row r="483" spans="1:9" ht="33" outlineLevel="1">
      <c r="A483" s="234" t="str">
        <f>IF(C483="","",SUBTOTAL(3,$C$8:C483))</f>
        <v/>
      </c>
      <c r="B483" s="233"/>
      <c r="C483" s="233"/>
      <c r="D483" s="235" t="s">
        <v>1046</v>
      </c>
      <c r="E483" s="233"/>
      <c r="F483" s="233"/>
      <c r="G483" s="233"/>
      <c r="H483" s="228"/>
      <c r="I483" s="228"/>
    </row>
    <row r="484" spans="1:9" ht="33" outlineLevel="1">
      <c r="A484" s="234" t="str">
        <f>IF(C484="","",SUBTOTAL(3,$C$8:C484))</f>
        <v/>
      </c>
      <c r="B484" s="233"/>
      <c r="C484" s="233"/>
      <c r="D484" s="235" t="s">
        <v>1047</v>
      </c>
      <c r="E484" s="233"/>
      <c r="F484" s="233"/>
      <c r="G484" s="233"/>
      <c r="H484" s="228"/>
      <c r="I484" s="228"/>
    </row>
    <row r="485" spans="1:9" ht="33" outlineLevel="1">
      <c r="A485" s="234" t="str">
        <f>IF(C485="","",SUBTOTAL(3,$C$8:C485))</f>
        <v/>
      </c>
      <c r="B485" s="233"/>
      <c r="C485" s="233"/>
      <c r="D485" s="235" t="s">
        <v>1048</v>
      </c>
      <c r="E485" s="233"/>
      <c r="F485" s="233"/>
      <c r="G485" s="233"/>
      <c r="H485" s="228"/>
      <c r="I485" s="228"/>
    </row>
    <row r="486" spans="1:9" ht="33" outlineLevel="1">
      <c r="A486" s="234" t="str">
        <f>IF(C486="","",SUBTOTAL(3,$C$8:C486))</f>
        <v/>
      </c>
      <c r="B486" s="233"/>
      <c r="C486" s="233"/>
      <c r="D486" s="235" t="s">
        <v>1049</v>
      </c>
      <c r="E486" s="233"/>
      <c r="F486" s="233"/>
      <c r="G486" s="233"/>
      <c r="H486" s="228"/>
      <c r="I486" s="228"/>
    </row>
    <row r="487" spans="1:9" ht="33">
      <c r="A487" s="234" t="str">
        <f>IF(C487="","",SUBTOTAL(3,$C$8:C487))</f>
        <v/>
      </c>
      <c r="B487" s="232" t="s">
        <v>435</v>
      </c>
      <c r="C487" s="233"/>
      <c r="D487" s="233"/>
      <c r="E487" s="233"/>
      <c r="F487" s="233"/>
      <c r="G487" s="233"/>
      <c r="H487" s="228"/>
      <c r="I487" s="228"/>
    </row>
    <row r="488" spans="1:9" ht="33" collapsed="1">
      <c r="A488" s="234">
        <f>IF(C488="","",SUBTOTAL(3,$C$8:C488))</f>
        <v>72</v>
      </c>
      <c r="B488" s="235" t="s">
        <v>436</v>
      </c>
      <c r="C488" s="215" t="s">
        <v>304</v>
      </c>
      <c r="D488" s="233"/>
      <c r="E488" s="234" t="str">
        <f>IF(G488&lt;4,"Đơn giản",IF(G488&lt;=7,"Trung bình","Phức tạp"))</f>
        <v>Trung bình</v>
      </c>
      <c r="F488" s="234" t="s">
        <v>205</v>
      </c>
      <c r="G488" s="234">
        <f>COUNTA(D489:D493)</f>
        <v>5</v>
      </c>
      <c r="H488" s="228"/>
      <c r="I488" s="228"/>
    </row>
    <row r="489" spans="1:9" ht="33" outlineLevel="1">
      <c r="A489" s="234" t="str">
        <f>IF(C489="","",SUBTOTAL(3,$C$8:C489))</f>
        <v/>
      </c>
      <c r="B489" s="233"/>
      <c r="C489" s="233"/>
      <c r="D489" s="235" t="s">
        <v>1398</v>
      </c>
      <c r="E489" s="233"/>
      <c r="F489" s="233"/>
      <c r="G489" s="233"/>
      <c r="H489" s="228"/>
      <c r="I489" s="228"/>
    </row>
    <row r="490" spans="1:9" ht="33" outlineLevel="1">
      <c r="A490" s="234" t="str">
        <f>IF(C490="","",SUBTOTAL(3,$C$8:C490))</f>
        <v/>
      </c>
      <c r="B490" s="233"/>
      <c r="C490" s="233"/>
      <c r="D490" s="235" t="s">
        <v>1399</v>
      </c>
      <c r="E490" s="233"/>
      <c r="F490" s="233"/>
      <c r="G490" s="233"/>
      <c r="H490" s="228"/>
      <c r="I490" s="228"/>
    </row>
    <row r="491" spans="1:9" ht="33" outlineLevel="1">
      <c r="A491" s="234" t="str">
        <f>IF(C491="","",SUBTOTAL(3,$C$8:C491))</f>
        <v/>
      </c>
      <c r="B491" s="233"/>
      <c r="C491" s="233"/>
      <c r="D491" s="235" t="s">
        <v>1400</v>
      </c>
      <c r="E491" s="233"/>
      <c r="F491" s="233"/>
      <c r="G491" s="233"/>
      <c r="H491" s="228"/>
      <c r="I491" s="228"/>
    </row>
    <row r="492" spans="1:9" ht="33" outlineLevel="1">
      <c r="A492" s="234" t="str">
        <f>IF(C492="","",SUBTOTAL(3,$C$8:C492))</f>
        <v/>
      </c>
      <c r="B492" s="233"/>
      <c r="C492" s="233"/>
      <c r="D492" s="235" t="s">
        <v>1401</v>
      </c>
      <c r="E492" s="233"/>
      <c r="F492" s="233"/>
      <c r="G492" s="233"/>
      <c r="H492" s="228"/>
      <c r="I492" s="228"/>
    </row>
    <row r="493" spans="1:9" ht="33" outlineLevel="1">
      <c r="A493" s="234" t="str">
        <f>IF(C493="","",SUBTOTAL(3,$C$8:C493))</f>
        <v/>
      </c>
      <c r="B493" s="233"/>
      <c r="C493" s="233"/>
      <c r="D493" s="235" t="s">
        <v>1402</v>
      </c>
      <c r="E493" s="233"/>
      <c r="F493" s="233"/>
      <c r="G493" s="233"/>
      <c r="H493" s="228"/>
      <c r="I493" s="228"/>
    </row>
    <row r="494" spans="1:9" ht="33">
      <c r="A494" s="234">
        <f>IF(C494="","",SUBTOTAL(3,$C$8:C494))</f>
        <v>73</v>
      </c>
      <c r="B494" s="235" t="s">
        <v>437</v>
      </c>
      <c r="C494" s="215" t="s">
        <v>304</v>
      </c>
      <c r="D494" s="233"/>
      <c r="E494" s="234" t="str">
        <f>IF(G494&lt;4,"Đơn giản",IF(G494&lt;=7,"Trung bình","Phức tạp"))</f>
        <v>Trung bình</v>
      </c>
      <c r="F494" s="234" t="s">
        <v>205</v>
      </c>
      <c r="G494" s="234">
        <f>COUNTA(D495:D498)</f>
        <v>4</v>
      </c>
      <c r="H494" s="228"/>
      <c r="I494" s="228"/>
    </row>
    <row r="495" spans="1:9" ht="33" outlineLevel="1">
      <c r="A495" s="234" t="str">
        <f>IF(C495="","",SUBTOTAL(3,$C$8:C495))</f>
        <v/>
      </c>
      <c r="B495" s="233"/>
      <c r="C495" s="233"/>
      <c r="D495" s="235" t="s">
        <v>1403</v>
      </c>
      <c r="E495" s="233"/>
      <c r="F495" s="233"/>
      <c r="G495" s="233"/>
      <c r="H495" s="228"/>
      <c r="I495" s="228"/>
    </row>
    <row r="496" spans="1:9" ht="33" outlineLevel="1">
      <c r="A496" s="234" t="str">
        <f>IF(C496="","",SUBTOTAL(3,$C$8:C496))</f>
        <v/>
      </c>
      <c r="B496" s="233"/>
      <c r="C496" s="233"/>
      <c r="D496" s="235" t="s">
        <v>1404</v>
      </c>
      <c r="E496" s="233"/>
      <c r="F496" s="233"/>
      <c r="G496" s="233"/>
      <c r="H496" s="228"/>
      <c r="I496" s="228"/>
    </row>
    <row r="497" spans="1:9" ht="33" outlineLevel="1">
      <c r="A497" s="234" t="str">
        <f>IF(C497="","",SUBTOTAL(3,$C$8:C497))</f>
        <v/>
      </c>
      <c r="B497" s="233"/>
      <c r="C497" s="233"/>
      <c r="D497" s="235" t="s">
        <v>1405</v>
      </c>
      <c r="E497" s="233"/>
      <c r="F497" s="233"/>
      <c r="G497" s="233"/>
      <c r="H497" s="228"/>
      <c r="I497" s="228"/>
    </row>
    <row r="498" spans="1:9" ht="33" outlineLevel="1">
      <c r="A498" s="234" t="str">
        <f>IF(C498="","",SUBTOTAL(3,$C$8:C498))</f>
        <v/>
      </c>
      <c r="B498" s="233"/>
      <c r="C498" s="233"/>
      <c r="D498" s="235" t="s">
        <v>1406</v>
      </c>
      <c r="E498" s="233"/>
      <c r="F498" s="233"/>
      <c r="G498" s="233"/>
      <c r="H498" s="228"/>
      <c r="I498" s="228"/>
    </row>
    <row r="499" spans="1:9" ht="33">
      <c r="A499" s="234">
        <f>IF(C499="","",SUBTOTAL(3,$C$8:C499))</f>
        <v>74</v>
      </c>
      <c r="B499" s="235" t="s">
        <v>438</v>
      </c>
      <c r="C499" s="215" t="s">
        <v>304</v>
      </c>
      <c r="D499" s="233"/>
      <c r="E499" s="234" t="str">
        <f>IF(G499&lt;4,"Đơn giản",IF(G499&lt;=7,"Trung bình","Phức tạp"))</f>
        <v>Trung bình</v>
      </c>
      <c r="F499" s="234" t="s">
        <v>205</v>
      </c>
      <c r="G499" s="234">
        <f>COUNTA(D500:D503)</f>
        <v>4</v>
      </c>
      <c r="H499" s="228"/>
      <c r="I499" s="228"/>
    </row>
    <row r="500" spans="1:9" ht="33" hidden="1" outlineLevel="1">
      <c r="A500" s="234" t="str">
        <f>IF(C500="","",SUBTOTAL(3,$C$8:C500))</f>
        <v/>
      </c>
      <c r="B500" s="233"/>
      <c r="C500" s="233"/>
      <c r="D500" s="235" t="s">
        <v>1407</v>
      </c>
      <c r="E500" s="233"/>
      <c r="F500" s="233"/>
      <c r="G500" s="233"/>
      <c r="H500" s="228"/>
      <c r="I500" s="228"/>
    </row>
    <row r="501" spans="1:9" hidden="1" outlineLevel="1">
      <c r="A501" s="234" t="str">
        <f>IF(C501="","",SUBTOTAL(3,$C$8:C501))</f>
        <v/>
      </c>
      <c r="B501" s="233"/>
      <c r="C501" s="233"/>
      <c r="D501" s="235" t="s">
        <v>1408</v>
      </c>
      <c r="E501" s="233"/>
      <c r="F501" s="233"/>
      <c r="G501" s="233"/>
      <c r="H501" s="228"/>
      <c r="I501" s="228"/>
    </row>
    <row r="502" spans="1:9" hidden="1" outlineLevel="1">
      <c r="A502" s="234" t="str">
        <f>IF(C502="","",SUBTOTAL(3,$C$8:C502))</f>
        <v/>
      </c>
      <c r="B502" s="233"/>
      <c r="C502" s="233"/>
      <c r="D502" s="235" t="s">
        <v>1409</v>
      </c>
      <c r="E502" s="233"/>
      <c r="F502" s="233"/>
      <c r="G502" s="233"/>
      <c r="H502" s="228"/>
      <c r="I502" s="228"/>
    </row>
    <row r="503" spans="1:9" ht="33" hidden="1" outlineLevel="1">
      <c r="A503" s="234" t="str">
        <f>IF(C503="","",SUBTOTAL(3,$C$8:C503))</f>
        <v/>
      </c>
      <c r="B503" s="233"/>
      <c r="C503" s="233"/>
      <c r="D503" s="235" t="s">
        <v>1410</v>
      </c>
      <c r="E503" s="233"/>
      <c r="F503" s="233"/>
      <c r="G503" s="233"/>
      <c r="H503" s="228"/>
      <c r="I503" s="228"/>
    </row>
    <row r="504" spans="1:9" ht="33" collapsed="1">
      <c r="A504" s="234">
        <f>IF(C504="","",SUBTOTAL(3,$C$8:C504))</f>
        <v>75</v>
      </c>
      <c r="B504" s="235" t="s">
        <v>439</v>
      </c>
      <c r="C504" s="215" t="s">
        <v>304</v>
      </c>
      <c r="D504" s="233"/>
      <c r="E504" s="234" t="str">
        <f>IF(G504&lt;4,"Đơn giản",IF(G504&lt;=7,"Trung bình","Phức tạp"))</f>
        <v>Trung bình</v>
      </c>
      <c r="F504" s="234" t="s">
        <v>205</v>
      </c>
      <c r="G504" s="234">
        <f>COUNTA(D505:D508)</f>
        <v>4</v>
      </c>
      <c r="H504" s="228"/>
      <c r="I504" s="228"/>
    </row>
    <row r="505" spans="1:9" ht="33" hidden="1" outlineLevel="1">
      <c r="A505" s="234" t="str">
        <f>IF(C505="","",SUBTOTAL(3,$C$8:C505))</f>
        <v/>
      </c>
      <c r="B505" s="233"/>
      <c r="C505" s="233"/>
      <c r="D505" s="235" t="s">
        <v>1411</v>
      </c>
      <c r="E505" s="233"/>
      <c r="F505" s="233"/>
      <c r="G505" s="233"/>
      <c r="H505" s="228"/>
      <c r="I505" s="228"/>
    </row>
    <row r="506" spans="1:9" ht="33" hidden="1" outlineLevel="1">
      <c r="A506" s="234" t="str">
        <f>IF(C506="","",SUBTOTAL(3,$C$8:C506))</f>
        <v/>
      </c>
      <c r="B506" s="233"/>
      <c r="C506" s="233"/>
      <c r="D506" s="235" t="s">
        <v>1412</v>
      </c>
      <c r="E506" s="233"/>
      <c r="F506" s="233"/>
      <c r="G506" s="233"/>
      <c r="H506" s="228"/>
      <c r="I506" s="228"/>
    </row>
    <row r="507" spans="1:9" ht="33" hidden="1" outlineLevel="1">
      <c r="A507" s="234" t="str">
        <f>IF(C507="","",SUBTOTAL(3,$C$8:C507))</f>
        <v/>
      </c>
      <c r="B507" s="233"/>
      <c r="C507" s="233"/>
      <c r="D507" s="235" t="s">
        <v>1413</v>
      </c>
      <c r="E507" s="233"/>
      <c r="F507" s="233"/>
      <c r="G507" s="233"/>
      <c r="H507" s="228"/>
      <c r="I507" s="228"/>
    </row>
    <row r="508" spans="1:9" ht="33" hidden="1" outlineLevel="1">
      <c r="A508" s="234" t="str">
        <f>IF(C508="","",SUBTOTAL(3,$C$8:C508))</f>
        <v/>
      </c>
      <c r="B508" s="233"/>
      <c r="C508" s="233"/>
      <c r="D508" s="235" t="s">
        <v>1414</v>
      </c>
      <c r="E508" s="233"/>
      <c r="F508" s="233"/>
      <c r="G508" s="233"/>
      <c r="H508" s="228"/>
      <c r="I508" s="228"/>
    </row>
    <row r="509" spans="1:9" ht="33" collapsed="1">
      <c r="A509" s="234" t="str">
        <f>IF(C509="","",SUBTOTAL(3,$C$8:C509))</f>
        <v/>
      </c>
      <c r="B509" s="232" t="s">
        <v>1050</v>
      </c>
      <c r="C509" s="233"/>
      <c r="D509" s="233"/>
      <c r="E509" s="233"/>
      <c r="F509" s="233"/>
      <c r="G509" s="233"/>
      <c r="H509" s="228"/>
      <c r="I509" s="228"/>
    </row>
    <row r="510" spans="1:9">
      <c r="A510" s="234">
        <f>IF(C510="","",SUBTOTAL(3,$C$8:C510))</f>
        <v>76</v>
      </c>
      <c r="B510" s="235" t="s">
        <v>440</v>
      </c>
      <c r="C510" s="235" t="s">
        <v>203</v>
      </c>
      <c r="D510" s="233"/>
      <c r="E510" s="234" t="str">
        <f>IF(G510&lt;4,"Đơn giản",IF(G510&lt;=7,"Trung bình","Phức tạp"))</f>
        <v>Đơn giản</v>
      </c>
      <c r="F510" s="234" t="s">
        <v>205</v>
      </c>
      <c r="G510" s="234">
        <f>COUNTA(D511:D513)</f>
        <v>3</v>
      </c>
      <c r="H510" s="228"/>
      <c r="I510" s="228"/>
    </row>
    <row r="511" spans="1:9" hidden="1" outlineLevel="1">
      <c r="A511" s="234" t="str">
        <f>IF(C511="","",SUBTOTAL(3,$C$8:C511))</f>
        <v/>
      </c>
      <c r="B511" s="233"/>
      <c r="C511" s="233"/>
      <c r="D511" s="235" t="s">
        <v>441</v>
      </c>
      <c r="E511" s="233"/>
      <c r="F511" s="233"/>
      <c r="G511" s="233"/>
      <c r="H511" s="228"/>
      <c r="I511" s="228"/>
    </row>
    <row r="512" spans="1:9" ht="33" hidden="1" outlineLevel="1">
      <c r="A512" s="234" t="str">
        <f>IF(C512="","",SUBTOTAL(3,$C$8:C512))</f>
        <v/>
      </c>
      <c r="B512" s="233"/>
      <c r="C512" s="233"/>
      <c r="D512" s="235" t="s">
        <v>442</v>
      </c>
      <c r="E512" s="233"/>
      <c r="F512" s="233"/>
      <c r="G512" s="233"/>
      <c r="H512" s="228"/>
      <c r="I512" s="228"/>
    </row>
    <row r="513" spans="1:9" ht="33" hidden="1" outlineLevel="1">
      <c r="A513" s="234" t="str">
        <f>IF(C513="","",SUBTOTAL(3,$C$8:C513))</f>
        <v/>
      </c>
      <c r="B513" s="233"/>
      <c r="C513" s="233"/>
      <c r="D513" s="235" t="s">
        <v>443</v>
      </c>
      <c r="E513" s="233"/>
      <c r="F513" s="233"/>
      <c r="G513" s="233"/>
      <c r="H513" s="228"/>
      <c r="I513" s="228"/>
    </row>
    <row r="514" spans="1:9" collapsed="1">
      <c r="A514" s="234">
        <f>IF(C514="","",SUBTOTAL(3,$C$8:C514))</f>
        <v>77</v>
      </c>
      <c r="B514" s="235" t="s">
        <v>444</v>
      </c>
      <c r="C514" s="235" t="s">
        <v>203</v>
      </c>
      <c r="D514" s="233"/>
      <c r="E514" s="234" t="str">
        <f>IF(G514&lt;4,"Đơn giản",IF(G514&lt;=7,"Trung bình","Phức tạp"))</f>
        <v>Trung bình</v>
      </c>
      <c r="F514" s="234" t="s">
        <v>205</v>
      </c>
      <c r="G514" s="234">
        <f>COUNTA(D515:D518)</f>
        <v>4</v>
      </c>
      <c r="H514" s="228"/>
      <c r="I514" s="228"/>
    </row>
    <row r="515" spans="1:9" hidden="1" outlineLevel="1">
      <c r="A515" s="234" t="str">
        <f>IF(C515="","",SUBTOTAL(3,$C$8:C515))</f>
        <v/>
      </c>
      <c r="B515" s="233"/>
      <c r="C515" s="233"/>
      <c r="D515" s="235" t="s">
        <v>1051</v>
      </c>
      <c r="E515" s="233"/>
      <c r="F515" s="233"/>
      <c r="G515" s="233"/>
      <c r="H515" s="228"/>
      <c r="I515" s="228"/>
    </row>
    <row r="516" spans="1:9" ht="33" hidden="1" outlineLevel="1">
      <c r="A516" s="234" t="str">
        <f>IF(C516="","",SUBTOTAL(3,$C$8:C516))</f>
        <v/>
      </c>
      <c r="B516" s="233"/>
      <c r="C516" s="233"/>
      <c r="D516" s="235" t="s">
        <v>1052</v>
      </c>
      <c r="E516" s="233"/>
      <c r="F516" s="233"/>
      <c r="G516" s="233"/>
      <c r="H516" s="228"/>
      <c r="I516" s="228"/>
    </row>
    <row r="517" spans="1:9" ht="33" hidden="1" outlineLevel="1">
      <c r="A517" s="234" t="str">
        <f>IF(C517="","",SUBTOTAL(3,$C$8:C517))</f>
        <v/>
      </c>
      <c r="B517" s="233"/>
      <c r="C517" s="233"/>
      <c r="D517" s="235" t="s">
        <v>1053</v>
      </c>
      <c r="E517" s="233"/>
      <c r="F517" s="233"/>
      <c r="G517" s="233"/>
      <c r="H517" s="228"/>
      <c r="I517" s="228"/>
    </row>
    <row r="518" spans="1:9" hidden="1" outlineLevel="1">
      <c r="A518" s="234" t="str">
        <f>IF(C518="","",SUBTOTAL(3,$C$8:C518))</f>
        <v/>
      </c>
      <c r="B518" s="233"/>
      <c r="C518" s="233"/>
      <c r="D518" s="235" t="s">
        <v>1054</v>
      </c>
      <c r="E518" s="233"/>
      <c r="F518" s="233"/>
      <c r="G518" s="233"/>
      <c r="H518" s="228"/>
      <c r="I518" s="228"/>
    </row>
    <row r="519" spans="1:9" ht="33" collapsed="1">
      <c r="A519" s="234">
        <f>IF(C519="","",SUBTOTAL(3,$C$8:C519))</f>
        <v>78</v>
      </c>
      <c r="B519" s="235" t="s">
        <v>1055</v>
      </c>
      <c r="C519" s="235" t="s">
        <v>203</v>
      </c>
      <c r="D519" s="233"/>
      <c r="E519" s="234" t="str">
        <f>IF(G519&lt;4,"Đơn giản",IF(G519&lt;=7,"Trung bình","Phức tạp"))</f>
        <v>Đơn giản</v>
      </c>
      <c r="F519" s="234" t="s">
        <v>205</v>
      </c>
      <c r="G519" s="234">
        <f>COUNTA(D520:D522)</f>
        <v>3</v>
      </c>
      <c r="H519" s="228"/>
      <c r="I519" s="228"/>
    </row>
    <row r="520" spans="1:9" ht="33" hidden="1" outlineLevel="1">
      <c r="A520" s="234" t="str">
        <f>IF(C520="","",SUBTOTAL(3,$C$8:C520))</f>
        <v/>
      </c>
      <c r="B520" s="233"/>
      <c r="C520" s="233"/>
      <c r="D520" s="235" t="s">
        <v>1056</v>
      </c>
      <c r="E520" s="233"/>
      <c r="F520" s="233"/>
      <c r="G520" s="233"/>
      <c r="H520" s="228"/>
      <c r="I520" s="228"/>
    </row>
    <row r="521" spans="1:9" hidden="1" outlineLevel="1">
      <c r="A521" s="234" t="str">
        <f>IF(C521="","",SUBTOTAL(3,$C$8:C521))</f>
        <v/>
      </c>
      <c r="B521" s="233"/>
      <c r="C521" s="233"/>
      <c r="D521" s="235" t="s">
        <v>1057</v>
      </c>
      <c r="E521" s="233"/>
      <c r="F521" s="233"/>
      <c r="G521" s="233"/>
      <c r="H521" s="228"/>
      <c r="I521" s="228"/>
    </row>
    <row r="522" spans="1:9" hidden="1" outlineLevel="1">
      <c r="A522" s="234" t="str">
        <f>IF(C522="","",SUBTOTAL(3,$C$8:C522))</f>
        <v/>
      </c>
      <c r="B522" s="233"/>
      <c r="C522" s="233"/>
      <c r="D522" s="235" t="s">
        <v>1058</v>
      </c>
      <c r="E522" s="233"/>
      <c r="F522" s="233"/>
      <c r="G522" s="233"/>
      <c r="H522" s="228"/>
      <c r="I522" s="228"/>
    </row>
    <row r="523" spans="1:9" ht="49.5" collapsed="1">
      <c r="A523" s="234">
        <f>IF(C523="","",SUBTOTAL(3,$C$8:C523))</f>
        <v>79</v>
      </c>
      <c r="B523" s="235" t="s">
        <v>1059</v>
      </c>
      <c r="C523" s="235" t="s">
        <v>1415</v>
      </c>
      <c r="D523" s="233"/>
      <c r="E523" s="234" t="str">
        <f>IF(G523&lt;4,"Đơn giản",IF(G523&lt;=7,"Trung bình","Phức tạp"))</f>
        <v>Trung bình</v>
      </c>
      <c r="F523" s="234" t="s">
        <v>205</v>
      </c>
      <c r="G523" s="234">
        <f>COUNTA(D524:D527)</f>
        <v>4</v>
      </c>
      <c r="H523" s="228"/>
      <c r="I523" s="228"/>
    </row>
    <row r="524" spans="1:9" ht="33" hidden="1" outlineLevel="1">
      <c r="A524" s="234" t="str">
        <f>IF(C524="","",SUBTOTAL(3,$C$8:C524))</f>
        <v/>
      </c>
      <c r="B524" s="233"/>
      <c r="C524" s="233"/>
      <c r="D524" s="235" t="s">
        <v>1060</v>
      </c>
      <c r="E524" s="233"/>
      <c r="F524" s="233"/>
      <c r="G524" s="233"/>
      <c r="H524" s="228"/>
      <c r="I524" s="228"/>
    </row>
    <row r="525" spans="1:9" hidden="1" outlineLevel="1">
      <c r="A525" s="234" t="str">
        <f>IF(C525="","",SUBTOTAL(3,$C$8:C525))</f>
        <v/>
      </c>
      <c r="B525" s="233"/>
      <c r="C525" s="233"/>
      <c r="D525" s="235" t="s">
        <v>1061</v>
      </c>
      <c r="E525" s="233"/>
      <c r="F525" s="233"/>
      <c r="G525" s="233"/>
      <c r="H525" s="228"/>
      <c r="I525" s="228"/>
    </row>
    <row r="526" spans="1:9" ht="33" hidden="1" outlineLevel="1">
      <c r="A526" s="234" t="str">
        <f>IF(C526="","",SUBTOTAL(3,$C$8:C526))</f>
        <v/>
      </c>
      <c r="B526" s="233"/>
      <c r="C526" s="233"/>
      <c r="D526" s="235" t="s">
        <v>1416</v>
      </c>
      <c r="E526" s="233"/>
      <c r="F526" s="233"/>
      <c r="G526" s="233"/>
      <c r="H526" s="228"/>
      <c r="I526" s="228"/>
    </row>
    <row r="527" spans="1:9" ht="49.5" hidden="1" outlineLevel="1">
      <c r="A527" s="234" t="str">
        <f>IF(C527="","",SUBTOTAL(3,$C$8:C527))</f>
        <v/>
      </c>
      <c r="B527" s="233"/>
      <c r="C527" s="233"/>
      <c r="D527" s="235" t="s">
        <v>1417</v>
      </c>
      <c r="E527" s="233"/>
      <c r="F527" s="233"/>
      <c r="G527" s="233"/>
      <c r="H527" s="228"/>
      <c r="I527" s="228"/>
    </row>
    <row r="528" spans="1:9" ht="49.5" collapsed="1">
      <c r="A528" s="234">
        <f>IF(C528="","",SUBTOTAL(3,$C$8:C528))</f>
        <v>80</v>
      </c>
      <c r="B528" s="235" t="s">
        <v>1062</v>
      </c>
      <c r="C528" s="235" t="s">
        <v>1415</v>
      </c>
      <c r="D528" s="233"/>
      <c r="E528" s="234" t="str">
        <f>IF(G528&lt;4,"Đơn giản",IF(G528&lt;=7,"Trung bình","Phức tạp"))</f>
        <v>Trung bình</v>
      </c>
      <c r="F528" s="234" t="s">
        <v>205</v>
      </c>
      <c r="G528" s="234">
        <f>COUNTA(D529:D532)</f>
        <v>4</v>
      </c>
      <c r="H528" s="228"/>
      <c r="I528" s="228"/>
    </row>
    <row r="529" spans="1:9" ht="33" hidden="1" outlineLevel="1">
      <c r="A529" s="234" t="str">
        <f>IF(C529="","",SUBTOTAL(3,$C$8:C529))</f>
        <v/>
      </c>
      <c r="B529" s="233"/>
      <c r="C529" s="233"/>
      <c r="D529" s="235" t="s">
        <v>1060</v>
      </c>
      <c r="E529" s="233"/>
      <c r="F529" s="233"/>
      <c r="G529" s="233"/>
      <c r="H529" s="228"/>
      <c r="I529" s="228"/>
    </row>
    <row r="530" spans="1:9" hidden="1" outlineLevel="1">
      <c r="A530" s="234" t="str">
        <f>IF(C530="","",SUBTOTAL(3,$C$8:C530))</f>
        <v/>
      </c>
      <c r="B530" s="233"/>
      <c r="C530" s="233"/>
      <c r="D530" s="235" t="s">
        <v>1061</v>
      </c>
      <c r="E530" s="233"/>
      <c r="F530" s="233"/>
      <c r="G530" s="233"/>
      <c r="H530" s="228"/>
      <c r="I530" s="228"/>
    </row>
    <row r="531" spans="1:9" ht="33" hidden="1" outlineLevel="1">
      <c r="A531" s="234" t="str">
        <f>IF(C531="","",SUBTOTAL(3,$C$8:C531))</f>
        <v/>
      </c>
      <c r="B531" s="233"/>
      <c r="C531" s="233"/>
      <c r="D531" s="235" t="s">
        <v>1416</v>
      </c>
      <c r="E531" s="233"/>
      <c r="F531" s="233"/>
      <c r="G531" s="233"/>
      <c r="H531" s="228"/>
      <c r="I531" s="228"/>
    </row>
    <row r="532" spans="1:9" ht="49.5" hidden="1" outlineLevel="1">
      <c r="A532" s="234" t="str">
        <f>IF(C532="","",SUBTOTAL(3,$C$8:C532))</f>
        <v/>
      </c>
      <c r="B532" s="233"/>
      <c r="C532" s="233"/>
      <c r="D532" s="235" t="s">
        <v>1417</v>
      </c>
      <c r="E532" s="233"/>
      <c r="F532" s="233"/>
      <c r="G532" s="233"/>
      <c r="H532" s="228"/>
      <c r="I532" s="228"/>
    </row>
    <row r="533" spans="1:9" ht="49.5" collapsed="1">
      <c r="A533" s="234">
        <f>IF(C533="","",SUBTOTAL(3,$C$8:C533))</f>
        <v>81</v>
      </c>
      <c r="B533" s="235" t="s">
        <v>445</v>
      </c>
      <c r="C533" s="235" t="s">
        <v>1380</v>
      </c>
      <c r="D533" s="233"/>
      <c r="E533" s="234" t="str">
        <f>IF(G533&lt;4,"Đơn giản",IF(G533&lt;=7,"Trung bình","Phức tạp"))</f>
        <v>Trung bình</v>
      </c>
      <c r="F533" s="234" t="s">
        <v>205</v>
      </c>
      <c r="G533" s="234">
        <f>COUNTA(D534:D537)</f>
        <v>4</v>
      </c>
      <c r="H533" s="228"/>
      <c r="I533" s="228"/>
    </row>
    <row r="534" spans="1:9" ht="33" hidden="1" outlineLevel="1">
      <c r="A534" s="234" t="str">
        <f>IF(C534="","",SUBTOTAL(3,$C$8:C534))</f>
        <v/>
      </c>
      <c r="B534" s="233"/>
      <c r="C534" s="233"/>
      <c r="D534" s="235" t="s">
        <v>1418</v>
      </c>
      <c r="E534" s="233"/>
      <c r="F534" s="233"/>
      <c r="G534" s="233"/>
      <c r="H534" s="228"/>
      <c r="I534" s="228"/>
    </row>
    <row r="535" spans="1:9" hidden="1" outlineLevel="1">
      <c r="A535" s="234" t="str">
        <f>IF(C535="","",SUBTOTAL(3,$C$8:C535))</f>
        <v/>
      </c>
      <c r="B535" s="233"/>
      <c r="C535" s="233"/>
      <c r="D535" s="235" t="s">
        <v>446</v>
      </c>
      <c r="E535" s="233"/>
      <c r="F535" s="233"/>
      <c r="G535" s="233"/>
      <c r="H535" s="228"/>
      <c r="I535" s="228"/>
    </row>
    <row r="536" spans="1:9" ht="33" hidden="1" outlineLevel="1">
      <c r="A536" s="234" t="str">
        <f>IF(C536="","",SUBTOTAL(3,$C$8:C536))</f>
        <v/>
      </c>
      <c r="B536" s="233"/>
      <c r="C536" s="233"/>
      <c r="D536" s="235" t="s">
        <v>1419</v>
      </c>
      <c r="E536" s="233"/>
      <c r="F536" s="233"/>
      <c r="G536" s="233"/>
      <c r="H536" s="228"/>
      <c r="I536" s="228"/>
    </row>
    <row r="537" spans="1:9" ht="33" hidden="1" outlineLevel="1">
      <c r="A537" s="234" t="str">
        <f>IF(C537="","",SUBTOTAL(3,$C$8:C537))</f>
        <v/>
      </c>
      <c r="B537" s="233"/>
      <c r="C537" s="233"/>
      <c r="D537" s="235" t="s">
        <v>1420</v>
      </c>
      <c r="E537" s="233"/>
      <c r="F537" s="233"/>
      <c r="G537" s="233"/>
      <c r="H537" s="228"/>
      <c r="I537" s="228"/>
    </row>
    <row r="538" spans="1:9" collapsed="1">
      <c r="A538" s="234">
        <f>IF(C538="","",SUBTOTAL(3,$C$8:C538))</f>
        <v>82</v>
      </c>
      <c r="B538" s="235" t="s">
        <v>447</v>
      </c>
      <c r="C538" s="235" t="s">
        <v>203</v>
      </c>
      <c r="D538" s="233"/>
      <c r="E538" s="234" t="str">
        <f>IF(G538&lt;4,"Đơn giản",IF(G538&lt;=7,"Trung bình","Phức tạp"))</f>
        <v>Đơn giản</v>
      </c>
      <c r="F538" s="234" t="s">
        <v>205</v>
      </c>
      <c r="G538" s="234">
        <f>COUNTA(D539:D541)</f>
        <v>3</v>
      </c>
      <c r="H538" s="228"/>
      <c r="I538" s="228"/>
    </row>
    <row r="539" spans="1:9" hidden="1" outlineLevel="1">
      <c r="A539" s="234" t="str">
        <f>IF(C539="","",SUBTOTAL(3,$C$8:C539))</f>
        <v/>
      </c>
      <c r="B539" s="233"/>
      <c r="C539" s="233"/>
      <c r="D539" s="235" t="s">
        <v>1063</v>
      </c>
      <c r="E539" s="233"/>
      <c r="F539" s="233"/>
      <c r="G539" s="233"/>
      <c r="H539" s="228"/>
      <c r="I539" s="228"/>
    </row>
    <row r="540" spans="1:9" hidden="1" outlineLevel="1">
      <c r="A540" s="234" t="str">
        <f>IF(C540="","",SUBTOTAL(3,$C$8:C540))</f>
        <v/>
      </c>
      <c r="B540" s="233"/>
      <c r="C540" s="233"/>
      <c r="D540" s="235" t="s">
        <v>1064</v>
      </c>
      <c r="E540" s="233"/>
      <c r="F540" s="233"/>
      <c r="G540" s="233"/>
      <c r="H540" s="228"/>
      <c r="I540" s="228"/>
    </row>
    <row r="541" spans="1:9" hidden="1" outlineLevel="1">
      <c r="A541" s="234" t="str">
        <f>IF(C541="","",SUBTOTAL(3,$C$8:C541))</f>
        <v/>
      </c>
      <c r="B541" s="233"/>
      <c r="C541" s="233"/>
      <c r="D541" s="235" t="s">
        <v>1065</v>
      </c>
      <c r="E541" s="233"/>
      <c r="F541" s="233"/>
      <c r="G541" s="233"/>
      <c r="H541" s="228"/>
      <c r="I541" s="228"/>
    </row>
    <row r="542" spans="1:9" collapsed="1">
      <c r="A542" s="234">
        <f>IF(C542="","",SUBTOTAL(3,$C$8:C542))</f>
        <v>83</v>
      </c>
      <c r="B542" s="235" t="s">
        <v>448</v>
      </c>
      <c r="C542" s="235" t="s">
        <v>203</v>
      </c>
      <c r="D542" s="233"/>
      <c r="E542" s="234" t="str">
        <f>IF(G542&lt;4,"Đơn giản",IF(G542&lt;=7,"Trung bình","Phức tạp"))</f>
        <v>Đơn giản</v>
      </c>
      <c r="F542" s="234" t="s">
        <v>205</v>
      </c>
      <c r="G542" s="234">
        <f>COUNTA(D543:D545)</f>
        <v>3</v>
      </c>
      <c r="H542" s="228"/>
      <c r="I542" s="228"/>
    </row>
    <row r="543" spans="1:9" hidden="1" outlineLevel="1">
      <c r="A543" s="234" t="str">
        <f>IF(C543="","",SUBTOTAL(3,$C$8:C543))</f>
        <v/>
      </c>
      <c r="B543" s="233"/>
      <c r="C543" s="233"/>
      <c r="D543" s="235" t="s">
        <v>1066</v>
      </c>
      <c r="E543" s="233"/>
      <c r="F543" s="233"/>
      <c r="G543" s="233"/>
      <c r="H543" s="228"/>
      <c r="I543" s="228"/>
    </row>
    <row r="544" spans="1:9" ht="33" hidden="1" outlineLevel="1">
      <c r="A544" s="234" t="str">
        <f>IF(C544="","",SUBTOTAL(3,$C$8:C544))</f>
        <v/>
      </c>
      <c r="B544" s="233"/>
      <c r="C544" s="233"/>
      <c r="D544" s="235" t="s">
        <v>1067</v>
      </c>
      <c r="E544" s="233"/>
      <c r="F544" s="233"/>
      <c r="G544" s="233"/>
      <c r="H544" s="228"/>
      <c r="I544" s="228"/>
    </row>
    <row r="545" spans="1:9" hidden="1" outlineLevel="1">
      <c r="A545" s="234" t="str">
        <f>IF(C545="","",SUBTOTAL(3,$C$8:C545))</f>
        <v/>
      </c>
      <c r="B545" s="233"/>
      <c r="C545" s="233"/>
      <c r="D545" s="235" t="s">
        <v>1068</v>
      </c>
      <c r="E545" s="233"/>
      <c r="F545" s="233"/>
      <c r="G545" s="233"/>
      <c r="H545" s="228"/>
      <c r="I545" s="228"/>
    </row>
    <row r="546" spans="1:9" collapsed="1">
      <c r="A546" s="234">
        <f>IF(C546="","",SUBTOTAL(3,$C$8:C546))</f>
        <v>84</v>
      </c>
      <c r="B546" s="235" t="s">
        <v>449</v>
      </c>
      <c r="C546" s="235" t="s">
        <v>203</v>
      </c>
      <c r="D546" s="233"/>
      <c r="E546" s="234" t="str">
        <f>IF(G546&lt;4,"Đơn giản",IF(G546&lt;=7,"Trung bình","Phức tạp"))</f>
        <v>Trung bình</v>
      </c>
      <c r="F546" s="234" t="s">
        <v>205</v>
      </c>
      <c r="G546" s="234">
        <f>COUNTA(D547:D550)</f>
        <v>4</v>
      </c>
      <c r="H546" s="228"/>
      <c r="I546" s="228"/>
    </row>
    <row r="547" spans="1:9" ht="33" hidden="1" outlineLevel="1">
      <c r="A547" s="234" t="str">
        <f>IF(C547="","",SUBTOTAL(3,$C$8:C547))</f>
        <v/>
      </c>
      <c r="B547" s="233"/>
      <c r="C547" s="233"/>
      <c r="D547" s="235" t="s">
        <v>450</v>
      </c>
      <c r="E547" s="233"/>
      <c r="F547" s="233"/>
      <c r="G547" s="233"/>
      <c r="H547" s="228"/>
      <c r="I547" s="228"/>
    </row>
    <row r="548" spans="1:9" ht="33" hidden="1" outlineLevel="1">
      <c r="A548" s="234" t="str">
        <f>IF(C548="","",SUBTOTAL(3,$C$8:C548))</f>
        <v/>
      </c>
      <c r="B548" s="233"/>
      <c r="C548" s="233"/>
      <c r="D548" s="235" t="s">
        <v>451</v>
      </c>
      <c r="E548" s="233"/>
      <c r="F548" s="233"/>
      <c r="G548" s="233"/>
      <c r="H548" s="228"/>
      <c r="I548" s="228"/>
    </row>
    <row r="549" spans="1:9" ht="33" hidden="1" outlineLevel="1">
      <c r="A549" s="234" t="str">
        <f>IF(C549="","",SUBTOTAL(3,$C$8:C549))</f>
        <v/>
      </c>
      <c r="B549" s="233"/>
      <c r="C549" s="233"/>
      <c r="D549" s="235" t="s">
        <v>452</v>
      </c>
      <c r="E549" s="233"/>
      <c r="F549" s="233"/>
      <c r="G549" s="233"/>
      <c r="H549" s="228"/>
      <c r="I549" s="228"/>
    </row>
    <row r="550" spans="1:9" ht="33" hidden="1" outlineLevel="1">
      <c r="A550" s="234" t="str">
        <f>IF(C550="","",SUBTOTAL(3,$C$8:C550))</f>
        <v/>
      </c>
      <c r="B550" s="233"/>
      <c r="C550" s="233"/>
      <c r="D550" s="235" t="s">
        <v>453</v>
      </c>
      <c r="E550" s="233"/>
      <c r="F550" s="233"/>
      <c r="G550" s="233"/>
      <c r="H550" s="228"/>
      <c r="I550" s="228"/>
    </row>
    <row r="551" spans="1:9" collapsed="1">
      <c r="A551" s="234">
        <f>IF(C551="","",SUBTOTAL(3,$C$8:C551))</f>
        <v>85</v>
      </c>
      <c r="B551" s="235" t="s">
        <v>454</v>
      </c>
      <c r="C551" s="235" t="s">
        <v>203</v>
      </c>
      <c r="D551" s="233"/>
      <c r="E551" s="234" t="str">
        <f>IF(G551&lt;4,"Đơn giản",IF(G551&lt;=7,"Trung bình","Phức tạp"))</f>
        <v>Trung bình</v>
      </c>
      <c r="F551" s="234" t="s">
        <v>205</v>
      </c>
      <c r="G551" s="234">
        <f>COUNTA(D552:D556)</f>
        <v>5</v>
      </c>
      <c r="H551" s="228"/>
      <c r="I551" s="228"/>
    </row>
    <row r="552" spans="1:9" hidden="1" outlineLevel="1">
      <c r="A552" s="234" t="str">
        <f>IF(C552="","",SUBTOTAL(3,$C$8:C552))</f>
        <v/>
      </c>
      <c r="B552" s="233"/>
      <c r="C552" s="233"/>
      <c r="D552" s="235" t="s">
        <v>455</v>
      </c>
      <c r="E552" s="233"/>
      <c r="F552" s="233"/>
      <c r="G552" s="233"/>
      <c r="H552" s="228"/>
      <c r="I552" s="228"/>
    </row>
    <row r="553" spans="1:9" hidden="1" outlineLevel="1">
      <c r="A553" s="234" t="str">
        <f>IF(C553="","",SUBTOTAL(3,$C$8:C553))</f>
        <v/>
      </c>
      <c r="B553" s="233"/>
      <c r="C553" s="233"/>
      <c r="D553" s="235" t="s">
        <v>456</v>
      </c>
      <c r="E553" s="233"/>
      <c r="F553" s="233"/>
      <c r="G553" s="233"/>
      <c r="H553" s="228"/>
      <c r="I553" s="228"/>
    </row>
    <row r="554" spans="1:9" hidden="1" outlineLevel="1">
      <c r="A554" s="234" t="str">
        <f>IF(C554="","",SUBTOTAL(3,$C$8:C554))</f>
        <v/>
      </c>
      <c r="B554" s="233"/>
      <c r="C554" s="233"/>
      <c r="D554" s="235" t="s">
        <v>457</v>
      </c>
      <c r="E554" s="233"/>
      <c r="F554" s="233"/>
      <c r="G554" s="233"/>
      <c r="H554" s="228"/>
      <c r="I554" s="228"/>
    </row>
    <row r="555" spans="1:9" hidden="1" outlineLevel="1">
      <c r="A555" s="234" t="str">
        <f>IF(C555="","",SUBTOTAL(3,$C$8:C555))</f>
        <v/>
      </c>
      <c r="B555" s="233"/>
      <c r="C555" s="233"/>
      <c r="D555" s="235" t="s">
        <v>458</v>
      </c>
      <c r="E555" s="233"/>
      <c r="F555" s="233"/>
      <c r="G555" s="233"/>
      <c r="H555" s="228"/>
      <c r="I555" s="228"/>
    </row>
    <row r="556" spans="1:9" hidden="1" outlineLevel="1">
      <c r="A556" s="234" t="str">
        <f>IF(C556="","",SUBTOTAL(3,$C$8:C556))</f>
        <v/>
      </c>
      <c r="B556" s="233"/>
      <c r="C556" s="233"/>
      <c r="D556" s="235" t="s">
        <v>459</v>
      </c>
      <c r="E556" s="233"/>
      <c r="F556" s="233"/>
      <c r="G556" s="233"/>
      <c r="H556" s="228"/>
      <c r="I556" s="228"/>
    </row>
    <row r="557" spans="1:9" collapsed="1">
      <c r="A557" s="234">
        <f>IF(C557="","",SUBTOTAL(3,$C$8:C557))</f>
        <v>86</v>
      </c>
      <c r="B557" s="235" t="s">
        <v>460</v>
      </c>
      <c r="C557" s="235" t="s">
        <v>203</v>
      </c>
      <c r="D557" s="233"/>
      <c r="E557" s="234" t="str">
        <f>IF(G557&lt;4,"Đơn giản",IF(G557&lt;=7,"Trung bình","Phức tạp"))</f>
        <v>Đơn giản</v>
      </c>
      <c r="F557" s="234" t="s">
        <v>205</v>
      </c>
      <c r="G557" s="234">
        <f>COUNTA(D558:D559)</f>
        <v>2</v>
      </c>
      <c r="H557" s="228"/>
      <c r="I557" s="228"/>
    </row>
    <row r="558" spans="1:9" ht="33" hidden="1" outlineLevel="1">
      <c r="A558" s="234" t="str">
        <f>IF(C558="","",SUBTOTAL(3,$C$8:C558))</f>
        <v/>
      </c>
      <c r="B558" s="233"/>
      <c r="C558" s="233"/>
      <c r="D558" s="235" t="s">
        <v>461</v>
      </c>
      <c r="E558" s="233"/>
      <c r="F558" s="233"/>
      <c r="G558" s="233"/>
      <c r="H558" s="228"/>
      <c r="I558" s="228"/>
    </row>
    <row r="559" spans="1:9" hidden="1" outlineLevel="1">
      <c r="A559" s="234" t="str">
        <f>IF(C559="","",SUBTOTAL(3,$C$8:C559))</f>
        <v/>
      </c>
      <c r="B559" s="233"/>
      <c r="C559" s="233"/>
      <c r="D559" s="235" t="s">
        <v>462</v>
      </c>
      <c r="E559" s="233"/>
      <c r="F559" s="233"/>
      <c r="G559" s="233"/>
      <c r="H559" s="228"/>
      <c r="I559" s="228"/>
    </row>
    <row r="560" spans="1:9" collapsed="1">
      <c r="A560" s="234">
        <f>IF(C560="","",SUBTOTAL(3,$C$8:C560))</f>
        <v>87</v>
      </c>
      <c r="B560" s="235" t="s">
        <v>463</v>
      </c>
      <c r="C560" s="235" t="s">
        <v>203</v>
      </c>
      <c r="D560" s="233"/>
      <c r="E560" s="234" t="str">
        <f>IF(G560&lt;4,"Đơn giản",IF(G560&lt;=7,"Trung bình","Phức tạp"))</f>
        <v>Trung bình</v>
      </c>
      <c r="F560" s="234" t="s">
        <v>205</v>
      </c>
      <c r="G560" s="234">
        <f>COUNTA(D561:D565)</f>
        <v>5</v>
      </c>
      <c r="H560" s="228"/>
      <c r="I560" s="228"/>
    </row>
    <row r="561" spans="1:9" ht="33" hidden="1" outlineLevel="1">
      <c r="A561" s="234" t="str">
        <f>IF(C561="","",SUBTOTAL(3,$C$8:C561))</f>
        <v/>
      </c>
      <c r="B561" s="233"/>
      <c r="C561" s="233"/>
      <c r="D561" s="235" t="s">
        <v>464</v>
      </c>
      <c r="E561" s="233"/>
      <c r="F561" s="233"/>
      <c r="G561" s="233"/>
      <c r="H561" s="228"/>
      <c r="I561" s="228"/>
    </row>
    <row r="562" spans="1:9" ht="33" hidden="1" outlineLevel="1">
      <c r="A562" s="234" t="str">
        <f>IF(C562="","",SUBTOTAL(3,$C$8:C562))</f>
        <v/>
      </c>
      <c r="B562" s="233"/>
      <c r="C562" s="233"/>
      <c r="D562" s="235" t="s">
        <v>465</v>
      </c>
      <c r="E562" s="233"/>
      <c r="F562" s="233"/>
      <c r="G562" s="233"/>
      <c r="H562" s="228"/>
      <c r="I562" s="228"/>
    </row>
    <row r="563" spans="1:9" hidden="1" outlineLevel="1">
      <c r="A563" s="234" t="str">
        <f>IF(C563="","",SUBTOTAL(3,$C$8:C563))</f>
        <v/>
      </c>
      <c r="B563" s="233"/>
      <c r="C563" s="233"/>
      <c r="D563" s="235" t="s">
        <v>466</v>
      </c>
      <c r="E563" s="233"/>
      <c r="F563" s="233"/>
      <c r="G563" s="233"/>
      <c r="H563" s="228"/>
      <c r="I563" s="228"/>
    </row>
    <row r="564" spans="1:9" hidden="1" outlineLevel="1">
      <c r="A564" s="234" t="str">
        <f>IF(C564="","",SUBTOTAL(3,$C$8:C564))</f>
        <v/>
      </c>
      <c r="B564" s="233"/>
      <c r="C564" s="233"/>
      <c r="D564" s="235" t="s">
        <v>467</v>
      </c>
      <c r="E564" s="233"/>
      <c r="F564" s="233"/>
      <c r="G564" s="233"/>
      <c r="H564" s="228"/>
      <c r="I564" s="228"/>
    </row>
    <row r="565" spans="1:9" hidden="1" outlineLevel="1">
      <c r="A565" s="234" t="str">
        <f>IF(C565="","",SUBTOTAL(3,$C$8:C565))</f>
        <v/>
      </c>
      <c r="B565" s="233"/>
      <c r="C565" s="233"/>
      <c r="D565" s="235" t="s">
        <v>468</v>
      </c>
      <c r="E565" s="233"/>
      <c r="F565" s="233"/>
      <c r="G565" s="233"/>
      <c r="H565" s="228"/>
      <c r="I565" s="228"/>
    </row>
    <row r="566" spans="1:9" collapsed="1">
      <c r="A566" s="234">
        <f>IF(C566="","",SUBTOTAL(3,$C$8:C566))</f>
        <v>88</v>
      </c>
      <c r="B566" s="235" t="s">
        <v>469</v>
      </c>
      <c r="C566" s="235" t="s">
        <v>203</v>
      </c>
      <c r="D566" s="233"/>
      <c r="E566" s="234" t="str">
        <f>IF(G566&lt;4,"Đơn giản",IF(G566&lt;=7,"Trung bình","Phức tạp"))</f>
        <v>Trung bình</v>
      </c>
      <c r="F566" s="234" t="s">
        <v>205</v>
      </c>
      <c r="G566" s="234">
        <f>COUNTA(D567:D571)</f>
        <v>5</v>
      </c>
      <c r="H566" s="228"/>
      <c r="I566" s="228"/>
    </row>
    <row r="567" spans="1:9" hidden="1" outlineLevel="1">
      <c r="A567" s="234" t="str">
        <f>IF(C567="","",SUBTOTAL(3,$C$8:C567))</f>
        <v/>
      </c>
      <c r="B567" s="233"/>
      <c r="C567" s="233"/>
      <c r="D567" s="235" t="s">
        <v>470</v>
      </c>
      <c r="E567" s="233"/>
      <c r="F567" s="233"/>
      <c r="G567" s="233"/>
      <c r="H567" s="228"/>
      <c r="I567" s="228"/>
    </row>
    <row r="568" spans="1:9" hidden="1" outlineLevel="1">
      <c r="A568" s="234" t="str">
        <f>IF(C568="","",SUBTOTAL(3,$C$8:C568))</f>
        <v/>
      </c>
      <c r="B568" s="233"/>
      <c r="C568" s="233"/>
      <c r="D568" s="235" t="s">
        <v>471</v>
      </c>
      <c r="E568" s="233"/>
      <c r="F568" s="233"/>
      <c r="G568" s="233"/>
      <c r="H568" s="228"/>
      <c r="I568" s="228"/>
    </row>
    <row r="569" spans="1:9" hidden="1" outlineLevel="1">
      <c r="A569" s="234" t="str">
        <f>IF(C569="","",SUBTOTAL(3,$C$8:C569))</f>
        <v/>
      </c>
      <c r="B569" s="233"/>
      <c r="C569" s="233"/>
      <c r="D569" s="235" t="s">
        <v>472</v>
      </c>
      <c r="E569" s="233"/>
      <c r="F569" s="233"/>
      <c r="G569" s="233"/>
      <c r="H569" s="228"/>
      <c r="I569" s="228"/>
    </row>
    <row r="570" spans="1:9" hidden="1" outlineLevel="1">
      <c r="A570" s="234" t="str">
        <f>IF(C570="","",SUBTOTAL(3,$C$8:C570))</f>
        <v/>
      </c>
      <c r="B570" s="233"/>
      <c r="C570" s="233"/>
      <c r="D570" s="235" t="s">
        <v>473</v>
      </c>
      <c r="E570" s="233"/>
      <c r="F570" s="233"/>
      <c r="G570" s="233"/>
      <c r="H570" s="228"/>
      <c r="I570" s="228"/>
    </row>
    <row r="571" spans="1:9" hidden="1" outlineLevel="1">
      <c r="A571" s="234" t="str">
        <f>IF(C571="","",SUBTOTAL(3,$C$8:C571))</f>
        <v/>
      </c>
      <c r="B571" s="233"/>
      <c r="C571" s="233"/>
      <c r="D571" s="235" t="s">
        <v>474</v>
      </c>
      <c r="E571" s="233"/>
      <c r="F571" s="233"/>
      <c r="G571" s="233"/>
      <c r="H571" s="228"/>
      <c r="I571" s="228"/>
    </row>
    <row r="572" spans="1:9" collapsed="1">
      <c r="A572" s="234" t="str">
        <f>IF(C572="","",SUBTOTAL(3,$C$8:C572))</f>
        <v/>
      </c>
      <c r="B572" s="232" t="s">
        <v>475</v>
      </c>
      <c r="C572" s="233"/>
      <c r="D572" s="233"/>
      <c r="E572" s="233"/>
      <c r="F572" s="233"/>
      <c r="G572" s="233"/>
      <c r="H572" s="228"/>
      <c r="I572" s="228"/>
    </row>
    <row r="573" spans="1:9" collapsed="1">
      <c r="A573" s="234">
        <f>IF(C573="","",SUBTOTAL(3,$C$8:C573))</f>
        <v>89</v>
      </c>
      <c r="B573" s="235" t="s">
        <v>476</v>
      </c>
      <c r="C573" s="235" t="s">
        <v>203</v>
      </c>
      <c r="D573" s="233"/>
      <c r="E573" s="234" t="str">
        <f>IF(G573&lt;4,"Đơn giản",IF(G573&lt;=7,"Trung bình","Phức tạp"))</f>
        <v>Đơn giản</v>
      </c>
      <c r="F573" s="234" t="s">
        <v>205</v>
      </c>
      <c r="G573" s="234">
        <f>COUNTA(D574:D576)</f>
        <v>3</v>
      </c>
      <c r="H573" s="228"/>
      <c r="I573" s="228"/>
    </row>
    <row r="574" spans="1:9" ht="33" hidden="1" outlineLevel="1">
      <c r="A574" s="234" t="str">
        <f>IF(C574="","",SUBTOTAL(3,$C$8:C574))</f>
        <v/>
      </c>
      <c r="B574" s="233"/>
      <c r="C574" s="233"/>
      <c r="D574" s="235" t="s">
        <v>477</v>
      </c>
      <c r="E574" s="233"/>
      <c r="F574" s="233"/>
      <c r="G574" s="233"/>
      <c r="H574" s="228"/>
      <c r="I574" s="228"/>
    </row>
    <row r="575" spans="1:9" ht="33" hidden="1" outlineLevel="1">
      <c r="A575" s="234" t="str">
        <f>IF(C575="","",SUBTOTAL(3,$C$8:C575))</f>
        <v/>
      </c>
      <c r="B575" s="233"/>
      <c r="C575" s="233"/>
      <c r="D575" s="235" t="s">
        <v>478</v>
      </c>
      <c r="E575" s="233"/>
      <c r="F575" s="233"/>
      <c r="G575" s="233"/>
      <c r="H575" s="228"/>
      <c r="I575" s="228"/>
    </row>
    <row r="576" spans="1:9" ht="33" hidden="1" outlineLevel="1">
      <c r="A576" s="234" t="str">
        <f>IF(C576="","",SUBTOTAL(3,$C$8:C576))</f>
        <v/>
      </c>
      <c r="B576" s="233"/>
      <c r="C576" s="233"/>
      <c r="D576" s="235" t="s">
        <v>479</v>
      </c>
      <c r="E576" s="233"/>
      <c r="F576" s="233"/>
      <c r="G576" s="233"/>
      <c r="H576" s="228"/>
      <c r="I576" s="228"/>
    </row>
    <row r="577" spans="1:9" hidden="1" outlineLevel="1">
      <c r="A577" s="234" t="str">
        <f>IF(C577="","",SUBTOTAL(3,$C$8:C577))</f>
        <v/>
      </c>
      <c r="B577" s="233"/>
      <c r="C577" s="233"/>
      <c r="D577" s="235"/>
      <c r="E577" s="233"/>
      <c r="F577" s="233"/>
      <c r="G577" s="233"/>
      <c r="H577" s="228"/>
      <c r="I577" s="228"/>
    </row>
    <row r="578" spans="1:9" collapsed="1">
      <c r="A578" s="234">
        <f>IF(C578="","",SUBTOTAL(3,$C$8:C578))</f>
        <v>90</v>
      </c>
      <c r="B578" s="235" t="s">
        <v>480</v>
      </c>
      <c r="C578" s="235" t="s">
        <v>203</v>
      </c>
      <c r="D578" s="233"/>
      <c r="E578" s="234" t="str">
        <f>IF(G578&lt;4,"Đơn giản",IF(G578&lt;=7,"Trung bình","Phức tạp"))</f>
        <v>Phức tạp</v>
      </c>
      <c r="F578" s="234" t="s">
        <v>205</v>
      </c>
      <c r="G578" s="234">
        <f>COUNTA(D579:D586)</f>
        <v>8</v>
      </c>
      <c r="H578" s="228"/>
      <c r="I578" s="228"/>
    </row>
    <row r="579" spans="1:9" ht="33" hidden="1" outlineLevel="1">
      <c r="A579" s="234" t="str">
        <f>IF(C579="","",SUBTOTAL(3,$C$8:C579))</f>
        <v/>
      </c>
      <c r="B579" s="233"/>
      <c r="C579" s="233"/>
      <c r="D579" s="235" t="s">
        <v>1069</v>
      </c>
      <c r="E579" s="233"/>
      <c r="F579" s="233"/>
      <c r="G579" s="233"/>
      <c r="H579" s="228"/>
      <c r="I579" s="228"/>
    </row>
    <row r="580" spans="1:9" hidden="1" outlineLevel="1">
      <c r="A580" s="234" t="str">
        <f>IF(C580="","",SUBTOTAL(3,$C$8:C580))</f>
        <v/>
      </c>
      <c r="B580" s="233"/>
      <c r="C580" s="233"/>
      <c r="D580" s="235" t="s">
        <v>1070</v>
      </c>
      <c r="E580" s="233"/>
      <c r="F580" s="233"/>
      <c r="G580" s="233"/>
      <c r="H580" s="228"/>
      <c r="I580" s="228"/>
    </row>
    <row r="581" spans="1:9" ht="33" hidden="1" outlineLevel="1">
      <c r="A581" s="234" t="str">
        <f>IF(C581="","",SUBTOTAL(3,$C$8:C581))</f>
        <v/>
      </c>
      <c r="B581" s="233"/>
      <c r="C581" s="233"/>
      <c r="D581" s="235" t="s">
        <v>1071</v>
      </c>
      <c r="E581" s="233"/>
      <c r="F581" s="233"/>
      <c r="G581" s="233"/>
      <c r="H581" s="228"/>
      <c r="I581" s="228"/>
    </row>
    <row r="582" spans="1:9" ht="33" hidden="1" outlineLevel="1">
      <c r="A582" s="234" t="str">
        <f>IF(C582="","",SUBTOTAL(3,$C$8:C582))</f>
        <v/>
      </c>
      <c r="B582" s="233"/>
      <c r="C582" s="233"/>
      <c r="D582" s="235" t="s">
        <v>1072</v>
      </c>
      <c r="E582" s="233"/>
      <c r="F582" s="233"/>
      <c r="G582" s="233"/>
      <c r="H582" s="228"/>
      <c r="I582" s="228"/>
    </row>
    <row r="583" spans="1:9" ht="33" hidden="1" outlineLevel="1">
      <c r="A583" s="234" t="str">
        <f>IF(C583="","",SUBTOTAL(3,$C$8:C583))</f>
        <v/>
      </c>
      <c r="B583" s="233"/>
      <c r="C583" s="233"/>
      <c r="D583" s="235" t="s">
        <v>1073</v>
      </c>
      <c r="E583" s="233"/>
      <c r="F583" s="233"/>
      <c r="G583" s="233"/>
      <c r="H583" s="228"/>
      <c r="I583" s="228"/>
    </row>
    <row r="584" spans="1:9" ht="33" hidden="1" outlineLevel="1">
      <c r="A584" s="234" t="str">
        <f>IF(C584="","",SUBTOTAL(3,$C$8:C584))</f>
        <v/>
      </c>
      <c r="B584" s="233"/>
      <c r="C584" s="233"/>
      <c r="D584" s="235" t="s">
        <v>1074</v>
      </c>
      <c r="E584" s="233"/>
      <c r="F584" s="233"/>
      <c r="G584" s="233"/>
      <c r="H584" s="228"/>
      <c r="I584" s="228"/>
    </row>
    <row r="585" spans="1:9" hidden="1" outlineLevel="1">
      <c r="A585" s="234" t="str">
        <f>IF(C585="","",SUBTOTAL(3,$C$8:C585))</f>
        <v/>
      </c>
      <c r="B585" s="233"/>
      <c r="C585" s="233"/>
      <c r="D585" s="235" t="s">
        <v>1075</v>
      </c>
      <c r="E585" s="233"/>
      <c r="F585" s="233"/>
      <c r="G585" s="233"/>
      <c r="H585" s="228"/>
      <c r="I585" s="228"/>
    </row>
    <row r="586" spans="1:9" hidden="1" outlineLevel="1">
      <c r="A586" s="234" t="str">
        <f>IF(C586="","",SUBTOTAL(3,$C$8:C586))</f>
        <v/>
      </c>
      <c r="B586" s="233"/>
      <c r="C586" s="233"/>
      <c r="D586" s="235" t="s">
        <v>1076</v>
      </c>
      <c r="E586" s="233"/>
      <c r="F586" s="233"/>
      <c r="G586" s="233"/>
      <c r="H586" s="228"/>
      <c r="I586" s="228"/>
    </row>
    <row r="587" spans="1:9" collapsed="1">
      <c r="A587" s="234">
        <f>IF(C587="","",SUBTOTAL(3,$C$8:C587))</f>
        <v>91</v>
      </c>
      <c r="B587" s="235" t="s">
        <v>481</v>
      </c>
      <c r="C587" s="235" t="s">
        <v>203</v>
      </c>
      <c r="D587" s="233"/>
      <c r="E587" s="234" t="str">
        <f>IF(G587&lt;4,"Đơn giản",IF(G587&lt;=7,"Trung bình","Phức tạp"))</f>
        <v>Phức tạp</v>
      </c>
      <c r="F587" s="234" t="s">
        <v>205</v>
      </c>
      <c r="G587" s="234">
        <f>COUNTA(D588:D595)</f>
        <v>8</v>
      </c>
      <c r="H587" s="228"/>
      <c r="I587" s="228"/>
    </row>
    <row r="588" spans="1:9" hidden="1" outlineLevel="1">
      <c r="A588" s="234" t="str">
        <f>IF(C588="","",SUBTOTAL(3,$C$8:C588))</f>
        <v/>
      </c>
      <c r="B588" s="233"/>
      <c r="C588" s="233"/>
      <c r="D588" s="235" t="s">
        <v>482</v>
      </c>
      <c r="E588" s="233"/>
      <c r="F588" s="233"/>
      <c r="G588" s="233"/>
      <c r="H588" s="228"/>
      <c r="I588" s="228"/>
    </row>
    <row r="589" spans="1:9" hidden="1" outlineLevel="1">
      <c r="A589" s="234" t="str">
        <f>IF(C589="","",SUBTOTAL(3,$C$8:C589))</f>
        <v/>
      </c>
      <c r="B589" s="233"/>
      <c r="C589" s="233"/>
      <c r="D589" s="235" t="s">
        <v>483</v>
      </c>
      <c r="E589" s="233"/>
      <c r="F589" s="233"/>
      <c r="G589" s="233"/>
      <c r="H589" s="228"/>
      <c r="I589" s="228"/>
    </row>
    <row r="590" spans="1:9" hidden="1" outlineLevel="1">
      <c r="A590" s="234" t="str">
        <f>IF(C590="","",SUBTOTAL(3,$C$8:C590))</f>
        <v/>
      </c>
      <c r="B590" s="233"/>
      <c r="C590" s="233"/>
      <c r="D590" s="235" t="s">
        <v>484</v>
      </c>
      <c r="E590" s="233"/>
      <c r="F590" s="233"/>
      <c r="G590" s="233"/>
      <c r="H590" s="228"/>
      <c r="I590" s="228"/>
    </row>
    <row r="591" spans="1:9" ht="33" hidden="1" outlineLevel="1">
      <c r="A591" s="234" t="str">
        <f>IF(C591="","",SUBTOTAL(3,$C$8:C591))</f>
        <v/>
      </c>
      <c r="B591" s="233"/>
      <c r="C591" s="233"/>
      <c r="D591" s="235" t="s">
        <v>485</v>
      </c>
      <c r="E591" s="233"/>
      <c r="F591" s="233"/>
      <c r="G591" s="233"/>
      <c r="H591" s="228"/>
      <c r="I591" s="228"/>
    </row>
    <row r="592" spans="1:9" hidden="1" outlineLevel="1">
      <c r="A592" s="234" t="str">
        <f>IF(C592="","",SUBTOTAL(3,$C$8:C592))</f>
        <v/>
      </c>
      <c r="B592" s="233"/>
      <c r="C592" s="233"/>
      <c r="D592" s="235" t="s">
        <v>486</v>
      </c>
      <c r="E592" s="233"/>
      <c r="F592" s="233"/>
      <c r="G592" s="233"/>
      <c r="H592" s="228"/>
      <c r="I592" s="228"/>
    </row>
    <row r="593" spans="1:9" hidden="1" outlineLevel="1">
      <c r="A593" s="234" t="str">
        <f>IF(C593="","",SUBTOTAL(3,$C$8:C593))</f>
        <v/>
      </c>
      <c r="B593" s="233"/>
      <c r="C593" s="233"/>
      <c r="D593" s="235" t="s">
        <v>487</v>
      </c>
      <c r="E593" s="233"/>
      <c r="F593" s="233"/>
      <c r="G593" s="233"/>
      <c r="H593" s="228"/>
      <c r="I593" s="228"/>
    </row>
    <row r="594" spans="1:9" hidden="1" outlineLevel="1">
      <c r="A594" s="234" t="str">
        <f>IF(C594="","",SUBTOTAL(3,$C$8:C594))</f>
        <v/>
      </c>
      <c r="B594" s="233"/>
      <c r="C594" s="233"/>
      <c r="D594" s="235" t="s">
        <v>488</v>
      </c>
      <c r="E594" s="233"/>
      <c r="F594" s="233"/>
      <c r="G594" s="233"/>
      <c r="H594" s="228"/>
      <c r="I594" s="228"/>
    </row>
    <row r="595" spans="1:9" hidden="1" outlineLevel="1">
      <c r="A595" s="234" t="str">
        <f>IF(C595="","",SUBTOTAL(3,$C$8:C595))</f>
        <v/>
      </c>
      <c r="B595" s="233"/>
      <c r="C595" s="233"/>
      <c r="D595" s="235" t="s">
        <v>489</v>
      </c>
      <c r="E595" s="233"/>
      <c r="F595" s="233"/>
      <c r="G595" s="233"/>
      <c r="H595" s="228"/>
      <c r="I595" s="228"/>
    </row>
    <row r="596" spans="1:9" collapsed="1">
      <c r="A596" s="234">
        <f>IF(C596="","",SUBTOTAL(3,$C$8:C596))</f>
        <v>92</v>
      </c>
      <c r="B596" s="235" t="s">
        <v>490</v>
      </c>
      <c r="C596" s="235" t="s">
        <v>203</v>
      </c>
      <c r="D596" s="233"/>
      <c r="E596" s="234" t="str">
        <f>IF(G596&lt;4,"Đơn giản",IF(G596&lt;=7,"Trung bình","Phức tạp"))</f>
        <v>Trung bình</v>
      </c>
      <c r="F596" s="234" t="s">
        <v>205</v>
      </c>
      <c r="G596" s="234">
        <f>COUNTA(D597:D601)</f>
        <v>5</v>
      </c>
      <c r="H596" s="228"/>
      <c r="I596" s="228"/>
    </row>
    <row r="597" spans="1:9" hidden="1" outlineLevel="1">
      <c r="A597" s="234" t="str">
        <f>IF(C597="","",SUBTOTAL(3,$C$8:C597))</f>
        <v/>
      </c>
      <c r="B597" s="233"/>
      <c r="C597" s="233"/>
      <c r="D597" s="235" t="s">
        <v>1070</v>
      </c>
      <c r="E597" s="233"/>
      <c r="F597" s="233"/>
      <c r="G597" s="233"/>
      <c r="H597" s="228"/>
      <c r="I597" s="228"/>
    </row>
    <row r="598" spans="1:9" hidden="1" outlineLevel="1">
      <c r="A598" s="234" t="str">
        <f>IF(C598="","",SUBTOTAL(3,$C$8:C598))</f>
        <v/>
      </c>
      <c r="B598" s="233"/>
      <c r="C598" s="233"/>
      <c r="D598" s="233" t="s">
        <v>1077</v>
      </c>
      <c r="E598" s="233"/>
      <c r="F598" s="233"/>
      <c r="G598" s="233"/>
      <c r="H598" s="228"/>
      <c r="I598" s="228"/>
    </row>
    <row r="599" spans="1:9" hidden="1" outlineLevel="1">
      <c r="A599" s="234" t="str">
        <f>IF(C599="","",SUBTOTAL(3,$C$8:C599))</f>
        <v/>
      </c>
      <c r="B599" s="233"/>
      <c r="C599" s="233"/>
      <c r="D599" s="233" t="s">
        <v>1078</v>
      </c>
      <c r="E599" s="233"/>
      <c r="F599" s="233"/>
      <c r="G599" s="233"/>
      <c r="H599" s="228"/>
      <c r="I599" s="228"/>
    </row>
    <row r="600" spans="1:9" hidden="1" outlineLevel="1">
      <c r="A600" s="234" t="str">
        <f>IF(C600="","",SUBTOTAL(3,$C$8:C600))</f>
        <v/>
      </c>
      <c r="B600" s="233"/>
      <c r="C600" s="233"/>
      <c r="D600" s="235" t="s">
        <v>1079</v>
      </c>
      <c r="E600" s="233"/>
      <c r="F600" s="233"/>
      <c r="G600" s="233"/>
      <c r="H600" s="228"/>
      <c r="I600" s="228"/>
    </row>
    <row r="601" spans="1:9" hidden="1" outlineLevel="1">
      <c r="A601" s="234" t="str">
        <f>IF(C601="","",SUBTOTAL(3,$C$8:C601))</f>
        <v/>
      </c>
      <c r="B601" s="233"/>
      <c r="C601" s="233"/>
      <c r="D601" s="235" t="s">
        <v>1080</v>
      </c>
      <c r="E601" s="233"/>
      <c r="F601" s="233"/>
      <c r="G601" s="233"/>
      <c r="H601" s="228"/>
      <c r="I601" s="228"/>
    </row>
    <row r="602" spans="1:9" collapsed="1">
      <c r="A602" s="234">
        <f>IF(C602="","",SUBTOTAL(3,$C$8:C602))</f>
        <v>93</v>
      </c>
      <c r="B602" s="235" t="s">
        <v>491</v>
      </c>
      <c r="C602" s="235" t="s">
        <v>203</v>
      </c>
      <c r="D602" s="233"/>
      <c r="E602" s="234" t="str">
        <f>IF(G602&lt;4,"Đơn giản",IF(G602&lt;=7,"Trung bình","Phức tạp"))</f>
        <v>Phức tạp</v>
      </c>
      <c r="F602" s="234" t="s">
        <v>205</v>
      </c>
      <c r="G602" s="234">
        <f>COUNTA(D603:D610)</f>
        <v>8</v>
      </c>
      <c r="H602" s="228"/>
      <c r="I602" s="228"/>
    </row>
    <row r="603" spans="1:9" hidden="1" outlineLevel="1">
      <c r="A603" s="234" t="str">
        <f>IF(C603="","",SUBTOTAL(3,$C$8:C603))</f>
        <v/>
      </c>
      <c r="B603" s="233"/>
      <c r="C603" s="233"/>
      <c r="D603" s="235" t="s">
        <v>1081</v>
      </c>
      <c r="E603" s="233"/>
      <c r="F603" s="233"/>
      <c r="G603" s="233"/>
      <c r="H603" s="228"/>
      <c r="I603" s="228"/>
    </row>
    <row r="604" spans="1:9" hidden="1" outlineLevel="1">
      <c r="A604" s="234" t="str">
        <f>IF(C604="","",SUBTOTAL(3,$C$8:C604))</f>
        <v/>
      </c>
      <c r="B604" s="233"/>
      <c r="C604" s="233"/>
      <c r="D604" s="235" t="s">
        <v>1082</v>
      </c>
      <c r="E604" s="233"/>
      <c r="F604" s="233"/>
      <c r="G604" s="233"/>
      <c r="H604" s="228"/>
      <c r="I604" s="228"/>
    </row>
    <row r="605" spans="1:9" ht="33" hidden="1" outlineLevel="1">
      <c r="A605" s="234" t="str">
        <f>IF(C605="","",SUBTOTAL(3,$C$8:C605))</f>
        <v/>
      </c>
      <c r="B605" s="233"/>
      <c r="C605" s="233"/>
      <c r="D605" s="235" t="s">
        <v>1083</v>
      </c>
      <c r="E605" s="233"/>
      <c r="F605" s="233"/>
      <c r="G605" s="233"/>
      <c r="H605" s="228"/>
      <c r="I605" s="228"/>
    </row>
    <row r="606" spans="1:9" ht="33" hidden="1" outlineLevel="1">
      <c r="A606" s="234" t="str">
        <f>IF(C606="","",SUBTOTAL(3,$C$8:C606))</f>
        <v/>
      </c>
      <c r="B606" s="233"/>
      <c r="C606" s="233"/>
      <c r="D606" s="235" t="s">
        <v>1084</v>
      </c>
      <c r="E606" s="233"/>
      <c r="F606" s="233"/>
      <c r="G606" s="233"/>
      <c r="H606" s="228"/>
      <c r="I606" s="228"/>
    </row>
    <row r="607" spans="1:9" ht="33" hidden="1" outlineLevel="1">
      <c r="A607" s="234" t="str">
        <f>IF(C607="","",SUBTOTAL(3,$C$8:C607))</f>
        <v/>
      </c>
      <c r="B607" s="233"/>
      <c r="C607" s="233"/>
      <c r="D607" s="235" t="s">
        <v>1085</v>
      </c>
      <c r="E607" s="233"/>
      <c r="F607" s="233"/>
      <c r="G607" s="233"/>
      <c r="H607" s="228"/>
      <c r="I607" s="228"/>
    </row>
    <row r="608" spans="1:9" hidden="1" outlineLevel="1">
      <c r="A608" s="234" t="str">
        <f>IF(C608="","",SUBTOTAL(3,$C$8:C608))</f>
        <v/>
      </c>
      <c r="B608" s="233"/>
      <c r="C608" s="233"/>
      <c r="D608" s="235" t="s">
        <v>1086</v>
      </c>
      <c r="E608" s="233"/>
      <c r="F608" s="233"/>
      <c r="G608" s="233"/>
      <c r="H608" s="228"/>
      <c r="I608" s="228"/>
    </row>
    <row r="609" spans="1:9" hidden="1" outlineLevel="1">
      <c r="A609" s="234" t="str">
        <f>IF(C609="","",SUBTOTAL(3,$C$8:C609))</f>
        <v/>
      </c>
      <c r="B609" s="233"/>
      <c r="C609" s="233"/>
      <c r="D609" s="235" t="s">
        <v>1421</v>
      </c>
      <c r="E609" s="233"/>
      <c r="F609" s="233"/>
      <c r="G609" s="233"/>
      <c r="H609" s="228"/>
      <c r="I609" s="228"/>
    </row>
    <row r="610" spans="1:9" hidden="1" outlineLevel="1">
      <c r="A610" s="234" t="str">
        <f>IF(C610="","",SUBTOTAL(3,$C$8:C610))</f>
        <v/>
      </c>
      <c r="B610" s="233"/>
      <c r="C610" s="233"/>
      <c r="D610" s="235" t="s">
        <v>1087</v>
      </c>
      <c r="E610" s="233"/>
      <c r="F610" s="233"/>
      <c r="G610" s="233"/>
      <c r="H610" s="228"/>
      <c r="I610" s="228"/>
    </row>
    <row r="611" spans="1:9" collapsed="1">
      <c r="A611" s="234">
        <f>IF(C611="","",SUBTOTAL(3,$C$8:C611))</f>
        <v>94</v>
      </c>
      <c r="B611" s="235" t="s">
        <v>492</v>
      </c>
      <c r="C611" s="235" t="s">
        <v>203</v>
      </c>
      <c r="D611" s="233"/>
      <c r="E611" s="234" t="str">
        <f>IF(G611&lt;4,"Đơn giản",IF(G611&lt;=7,"Trung bình","Phức tạp"))</f>
        <v>Phức tạp</v>
      </c>
      <c r="F611" s="234" t="s">
        <v>205</v>
      </c>
      <c r="G611" s="234">
        <f>COUNTA(D612:D619)</f>
        <v>8</v>
      </c>
      <c r="H611" s="228"/>
      <c r="I611" s="228"/>
    </row>
    <row r="612" spans="1:9" hidden="1" outlineLevel="1">
      <c r="A612" s="234" t="str">
        <f>IF(C612="","",SUBTOTAL(3,$C$8:C612))</f>
        <v/>
      </c>
      <c r="B612" s="233"/>
      <c r="C612" s="233"/>
      <c r="D612" s="235" t="s">
        <v>493</v>
      </c>
      <c r="E612" s="233"/>
      <c r="F612" s="233"/>
      <c r="G612" s="233"/>
      <c r="H612" s="228"/>
      <c r="I612" s="228"/>
    </row>
    <row r="613" spans="1:9" hidden="1" outlineLevel="1">
      <c r="A613" s="234" t="str">
        <f>IF(C613="","",SUBTOTAL(3,$C$8:C613))</f>
        <v/>
      </c>
      <c r="B613" s="233"/>
      <c r="C613" s="233"/>
      <c r="D613" s="235" t="s">
        <v>494</v>
      </c>
      <c r="E613" s="233"/>
      <c r="F613" s="233"/>
      <c r="G613" s="233"/>
      <c r="H613" s="228"/>
      <c r="I613" s="228"/>
    </row>
    <row r="614" spans="1:9" hidden="1" outlineLevel="1">
      <c r="A614" s="234" t="str">
        <f>IF(C614="","",SUBTOTAL(3,$C$8:C614))</f>
        <v/>
      </c>
      <c r="B614" s="233"/>
      <c r="C614" s="233"/>
      <c r="D614" s="235" t="s">
        <v>495</v>
      </c>
      <c r="E614" s="233"/>
      <c r="F614" s="233"/>
      <c r="G614" s="233"/>
      <c r="H614" s="228"/>
      <c r="I614" s="228"/>
    </row>
    <row r="615" spans="1:9" ht="33" hidden="1" outlineLevel="1">
      <c r="A615" s="234" t="str">
        <f>IF(C615="","",SUBTOTAL(3,$C$8:C615))</f>
        <v/>
      </c>
      <c r="B615" s="233"/>
      <c r="C615" s="233"/>
      <c r="D615" s="235" t="s">
        <v>496</v>
      </c>
      <c r="E615" s="233"/>
      <c r="F615" s="233"/>
      <c r="G615" s="233"/>
      <c r="H615" s="228"/>
      <c r="I615" s="228"/>
    </row>
    <row r="616" spans="1:9" hidden="1" outlineLevel="1">
      <c r="A616" s="234" t="str">
        <f>IF(C616="","",SUBTOTAL(3,$C$8:C616))</f>
        <v/>
      </c>
      <c r="B616" s="233"/>
      <c r="C616" s="233"/>
      <c r="D616" s="235" t="s">
        <v>497</v>
      </c>
      <c r="E616" s="233"/>
      <c r="F616" s="233"/>
      <c r="G616" s="233"/>
      <c r="H616" s="228"/>
      <c r="I616" s="228"/>
    </row>
    <row r="617" spans="1:9" hidden="1" outlineLevel="1">
      <c r="A617" s="234" t="str">
        <f>IF(C617="","",SUBTOTAL(3,$C$8:C617))</f>
        <v/>
      </c>
      <c r="B617" s="233"/>
      <c r="C617" s="233"/>
      <c r="D617" s="235" t="s">
        <v>498</v>
      </c>
      <c r="E617" s="233"/>
      <c r="F617" s="233"/>
      <c r="G617" s="233"/>
      <c r="H617" s="228"/>
      <c r="I617" s="228"/>
    </row>
    <row r="618" spans="1:9" hidden="1" outlineLevel="1">
      <c r="A618" s="234" t="str">
        <f>IF(C618="","",SUBTOTAL(3,$C$8:C618))</f>
        <v/>
      </c>
      <c r="B618" s="233"/>
      <c r="C618" s="233"/>
      <c r="D618" s="235" t="s">
        <v>499</v>
      </c>
      <c r="E618" s="233"/>
      <c r="F618" s="233"/>
      <c r="G618" s="233"/>
      <c r="H618" s="228"/>
      <c r="I618" s="228"/>
    </row>
    <row r="619" spans="1:9" hidden="1" outlineLevel="1">
      <c r="A619" s="234" t="str">
        <f>IF(C619="","",SUBTOTAL(3,$C$8:C619))</f>
        <v/>
      </c>
      <c r="B619" s="233"/>
      <c r="C619" s="233"/>
      <c r="D619" s="235" t="s">
        <v>500</v>
      </c>
      <c r="E619" s="233"/>
      <c r="F619" s="233"/>
      <c r="G619" s="233"/>
      <c r="H619" s="228"/>
      <c r="I619" s="228"/>
    </row>
    <row r="620" spans="1:9" collapsed="1">
      <c r="A620" s="234">
        <f>IF(C620="","",SUBTOTAL(3,$C$8:C620))</f>
        <v>95</v>
      </c>
      <c r="B620" s="235" t="s">
        <v>501</v>
      </c>
      <c r="C620" s="235" t="s">
        <v>203</v>
      </c>
      <c r="D620" s="233"/>
      <c r="E620" s="234" t="str">
        <f>IF(G620&lt;4,"Đơn giản",IF(G620&lt;=7,"Trung bình","Phức tạp"))</f>
        <v>Trung bình</v>
      </c>
      <c r="F620" s="234" t="s">
        <v>205</v>
      </c>
      <c r="G620" s="234">
        <f>COUNTA(D621:D625)</f>
        <v>5</v>
      </c>
      <c r="H620" s="228"/>
      <c r="I620" s="228"/>
    </row>
    <row r="621" spans="1:9" hidden="1" outlineLevel="1">
      <c r="A621" s="234" t="str">
        <f>IF(C621="","",SUBTOTAL(3,$C$8:C621))</f>
        <v/>
      </c>
      <c r="B621" s="233"/>
      <c r="C621" s="233"/>
      <c r="D621" s="235" t="s">
        <v>1082</v>
      </c>
      <c r="E621" s="233"/>
      <c r="F621" s="233"/>
      <c r="G621" s="233"/>
      <c r="H621" s="228"/>
      <c r="I621" s="228"/>
    </row>
    <row r="622" spans="1:9" hidden="1" outlineLevel="1">
      <c r="A622" s="234" t="str">
        <f>IF(C622="","",SUBTOTAL(3,$C$8:C622))</f>
        <v/>
      </c>
      <c r="B622" s="233"/>
      <c r="C622" s="233"/>
      <c r="D622" s="233" t="s">
        <v>1088</v>
      </c>
      <c r="E622" s="233"/>
      <c r="F622" s="233"/>
      <c r="G622" s="233"/>
      <c r="H622" s="228"/>
      <c r="I622" s="228"/>
    </row>
    <row r="623" spans="1:9" hidden="1" outlineLevel="1">
      <c r="A623" s="234" t="str">
        <f>IF(C623="","",SUBTOTAL(3,$C$8:C623))</f>
        <v/>
      </c>
      <c r="B623" s="233"/>
      <c r="C623" s="233"/>
      <c r="D623" s="233" t="s">
        <v>1078</v>
      </c>
      <c r="E623" s="233"/>
      <c r="F623" s="233"/>
      <c r="G623" s="233"/>
      <c r="H623" s="228"/>
      <c r="I623" s="228"/>
    </row>
    <row r="624" spans="1:9" hidden="1" outlineLevel="1">
      <c r="A624" s="234" t="str">
        <f>IF(C624="","",SUBTOTAL(3,$C$8:C624))</f>
        <v/>
      </c>
      <c r="B624" s="233"/>
      <c r="C624" s="233"/>
      <c r="D624" s="235" t="s">
        <v>1089</v>
      </c>
      <c r="E624" s="233"/>
      <c r="F624" s="233"/>
      <c r="G624" s="233"/>
      <c r="H624" s="228"/>
      <c r="I624" s="228"/>
    </row>
    <row r="625" spans="1:9" hidden="1" outlineLevel="1">
      <c r="A625" s="234" t="str">
        <f>IF(C625="","",SUBTOTAL(3,$C$8:C625))</f>
        <v/>
      </c>
      <c r="B625" s="233"/>
      <c r="C625" s="233"/>
      <c r="D625" s="235" t="s">
        <v>1090</v>
      </c>
      <c r="E625" s="233"/>
      <c r="F625" s="233"/>
      <c r="G625" s="233"/>
      <c r="H625" s="228"/>
      <c r="I625" s="228"/>
    </row>
    <row r="626" spans="1:9" collapsed="1">
      <c r="A626" s="234">
        <f>IF(C626="","",SUBTOTAL(3,$C$8:C626))</f>
        <v>96</v>
      </c>
      <c r="B626" s="235" t="s">
        <v>502</v>
      </c>
      <c r="C626" s="235" t="s">
        <v>203</v>
      </c>
      <c r="D626" s="233"/>
      <c r="E626" s="234" t="str">
        <f>IF(G626&lt;4,"Đơn giản",IF(G626&lt;=7,"Trung bình","Phức tạp"))</f>
        <v>Phức tạp</v>
      </c>
      <c r="F626" s="234" t="s">
        <v>205</v>
      </c>
      <c r="G626" s="234">
        <f>COUNTA(D627:D634)</f>
        <v>8</v>
      </c>
      <c r="H626" s="228"/>
      <c r="I626" s="228"/>
    </row>
    <row r="627" spans="1:9" ht="33" hidden="1" outlineLevel="1">
      <c r="A627" s="234" t="str">
        <f>IF(C627="","",SUBTOTAL(3,$C$8:C627))</f>
        <v/>
      </c>
      <c r="B627" s="233"/>
      <c r="C627" s="233"/>
      <c r="D627" s="235" t="s">
        <v>503</v>
      </c>
      <c r="E627" s="233"/>
      <c r="F627" s="233"/>
      <c r="G627" s="233"/>
      <c r="H627" s="228"/>
      <c r="I627" s="228"/>
    </row>
    <row r="628" spans="1:9" ht="33" hidden="1" outlineLevel="1">
      <c r="A628" s="234" t="str">
        <f>IF(C628="","",SUBTOTAL(3,$C$8:C628))</f>
        <v/>
      </c>
      <c r="B628" s="233"/>
      <c r="C628" s="233"/>
      <c r="D628" s="235" t="s">
        <v>504</v>
      </c>
      <c r="E628" s="233"/>
      <c r="F628" s="233"/>
      <c r="G628" s="233"/>
      <c r="H628" s="228"/>
      <c r="I628" s="228"/>
    </row>
    <row r="629" spans="1:9" ht="33" hidden="1" outlineLevel="1">
      <c r="A629" s="234" t="str">
        <f>IF(C629="","",SUBTOTAL(3,$C$8:C629))</f>
        <v/>
      </c>
      <c r="B629" s="233"/>
      <c r="C629" s="233"/>
      <c r="D629" s="235" t="s">
        <v>505</v>
      </c>
      <c r="E629" s="233"/>
      <c r="F629" s="233"/>
      <c r="G629" s="233"/>
      <c r="H629" s="228"/>
      <c r="I629" s="228"/>
    </row>
    <row r="630" spans="1:9" ht="33" hidden="1" outlineLevel="1">
      <c r="A630" s="234" t="str">
        <f>IF(C630="","",SUBTOTAL(3,$C$8:C630))</f>
        <v/>
      </c>
      <c r="B630" s="233"/>
      <c r="C630" s="233"/>
      <c r="D630" s="235" t="s">
        <v>506</v>
      </c>
      <c r="E630" s="233"/>
      <c r="F630" s="233"/>
      <c r="G630" s="233"/>
      <c r="H630" s="228"/>
      <c r="I630" s="228"/>
    </row>
    <row r="631" spans="1:9" ht="33" hidden="1" outlineLevel="1">
      <c r="A631" s="234" t="str">
        <f>IF(C631="","",SUBTOTAL(3,$C$8:C631))</f>
        <v/>
      </c>
      <c r="B631" s="233"/>
      <c r="C631" s="233"/>
      <c r="D631" s="235" t="s">
        <v>507</v>
      </c>
      <c r="E631" s="233"/>
      <c r="F631" s="233"/>
      <c r="G631" s="233"/>
      <c r="H631" s="228"/>
      <c r="I631" s="228"/>
    </row>
    <row r="632" spans="1:9" ht="33" hidden="1" outlineLevel="1">
      <c r="A632" s="234" t="str">
        <f>IF(C632="","",SUBTOTAL(3,$C$8:C632))</f>
        <v/>
      </c>
      <c r="B632" s="233"/>
      <c r="C632" s="233"/>
      <c r="D632" s="235" t="s">
        <v>508</v>
      </c>
      <c r="E632" s="233"/>
      <c r="F632" s="233"/>
      <c r="G632" s="233"/>
      <c r="H632" s="228"/>
      <c r="I632" s="228"/>
    </row>
    <row r="633" spans="1:9" ht="33" hidden="1" outlineLevel="1">
      <c r="A633" s="234" t="str">
        <f>IF(C633="","",SUBTOTAL(3,$C$8:C633))</f>
        <v/>
      </c>
      <c r="B633" s="233"/>
      <c r="C633" s="233"/>
      <c r="D633" s="235" t="s">
        <v>509</v>
      </c>
      <c r="E633" s="233"/>
      <c r="F633" s="233"/>
      <c r="G633" s="233"/>
      <c r="H633" s="228"/>
      <c r="I633" s="228"/>
    </row>
    <row r="634" spans="1:9" ht="33" hidden="1" outlineLevel="1">
      <c r="A634" s="234" t="str">
        <f>IF(C634="","",SUBTOTAL(3,$C$8:C634))</f>
        <v/>
      </c>
      <c r="B634" s="233"/>
      <c r="C634" s="233"/>
      <c r="D634" s="235" t="s">
        <v>510</v>
      </c>
      <c r="E634" s="233"/>
      <c r="F634" s="233"/>
      <c r="G634" s="233"/>
      <c r="H634" s="228"/>
      <c r="I634" s="228"/>
    </row>
    <row r="635" spans="1:9" collapsed="1">
      <c r="A635" s="234" t="str">
        <f>IF(C635="","",SUBTOTAL(3,$C$8:C635))</f>
        <v/>
      </c>
      <c r="B635" s="232" t="s">
        <v>511</v>
      </c>
      <c r="C635" s="233"/>
      <c r="D635" s="233"/>
      <c r="E635" s="233"/>
      <c r="F635" s="233"/>
      <c r="G635" s="233"/>
      <c r="H635" s="228"/>
      <c r="I635" s="228"/>
    </row>
    <row r="636" spans="1:9" ht="33">
      <c r="A636" s="234" t="str">
        <f>IF(C636="","",SUBTOTAL(3,$C$8:C636))</f>
        <v/>
      </c>
      <c r="B636" s="232" t="s">
        <v>512</v>
      </c>
      <c r="C636" s="233"/>
      <c r="D636" s="233"/>
      <c r="E636" s="233"/>
      <c r="F636" s="233"/>
      <c r="G636" s="233"/>
      <c r="H636" s="228"/>
      <c r="I636" s="228"/>
    </row>
    <row r="637" spans="1:9" collapsed="1">
      <c r="A637" s="234">
        <f>IF(C637="","",SUBTOTAL(3,$C$8:C637))</f>
        <v>97</v>
      </c>
      <c r="B637" s="235" t="s">
        <v>513</v>
      </c>
      <c r="C637" s="235" t="s">
        <v>203</v>
      </c>
      <c r="D637" s="233"/>
      <c r="E637" s="234" t="str">
        <f>IF(G637&lt;4,"Đơn giản",IF(G637&lt;=7,"Trung bình","Phức tạp"))</f>
        <v>Trung bình</v>
      </c>
      <c r="F637" s="234" t="s">
        <v>205</v>
      </c>
      <c r="G637" s="234">
        <f>COUNTA(D638:D644)</f>
        <v>7</v>
      </c>
      <c r="H637" s="228"/>
      <c r="I637" s="228"/>
    </row>
    <row r="638" spans="1:9" hidden="1" outlineLevel="1">
      <c r="A638" s="234" t="str">
        <f>IF(C638="","",SUBTOTAL(3,$C$8:C638))</f>
        <v/>
      </c>
      <c r="B638" s="233"/>
      <c r="C638" s="233"/>
      <c r="D638" s="235" t="s">
        <v>514</v>
      </c>
      <c r="E638" s="233"/>
      <c r="F638" s="233"/>
      <c r="G638" s="233"/>
      <c r="H638" s="228"/>
      <c r="I638" s="228"/>
    </row>
    <row r="639" spans="1:9" ht="33" hidden="1" outlineLevel="1">
      <c r="A639" s="234" t="str">
        <f>IF(C639="","",SUBTOTAL(3,$C$8:C639))</f>
        <v/>
      </c>
      <c r="B639" s="233"/>
      <c r="C639" s="233"/>
      <c r="D639" s="235" t="s">
        <v>515</v>
      </c>
      <c r="E639" s="233"/>
      <c r="F639" s="233"/>
      <c r="G639" s="233"/>
      <c r="H639" s="228"/>
      <c r="I639" s="228"/>
    </row>
    <row r="640" spans="1:9" ht="33" hidden="1" outlineLevel="1">
      <c r="A640" s="234" t="str">
        <f>IF(C640="","",SUBTOTAL(3,$C$8:C640))</f>
        <v/>
      </c>
      <c r="B640" s="233"/>
      <c r="C640" s="233"/>
      <c r="D640" s="235" t="s">
        <v>516</v>
      </c>
      <c r="E640" s="233"/>
      <c r="F640" s="233"/>
      <c r="G640" s="233"/>
      <c r="H640" s="228"/>
      <c r="I640" s="228"/>
    </row>
    <row r="641" spans="1:9" ht="33" hidden="1" outlineLevel="1">
      <c r="A641" s="234" t="str">
        <f>IF(C641="","",SUBTOTAL(3,$C$8:C641))</f>
        <v/>
      </c>
      <c r="B641" s="233"/>
      <c r="C641" s="233"/>
      <c r="D641" s="235" t="s">
        <v>517</v>
      </c>
      <c r="E641" s="233"/>
      <c r="F641" s="233"/>
      <c r="G641" s="233"/>
      <c r="H641" s="228"/>
      <c r="I641" s="228"/>
    </row>
    <row r="642" spans="1:9" ht="33" hidden="1" outlineLevel="1">
      <c r="A642" s="234" t="str">
        <f>IF(C642="","",SUBTOTAL(3,$C$8:C642))</f>
        <v/>
      </c>
      <c r="B642" s="233"/>
      <c r="C642" s="233"/>
      <c r="D642" s="235" t="s">
        <v>518</v>
      </c>
      <c r="E642" s="233"/>
      <c r="F642" s="233"/>
      <c r="G642" s="233"/>
      <c r="H642" s="228"/>
      <c r="I642" s="228"/>
    </row>
    <row r="643" spans="1:9" ht="33" hidden="1" outlineLevel="1">
      <c r="A643" s="234" t="str">
        <f>IF(C643="","",SUBTOTAL(3,$C$8:C643))</f>
        <v/>
      </c>
      <c r="B643" s="233"/>
      <c r="C643" s="233"/>
      <c r="D643" s="235" t="s">
        <v>1091</v>
      </c>
      <c r="E643" s="233"/>
      <c r="F643" s="233"/>
      <c r="G643" s="233"/>
      <c r="H643" s="228"/>
      <c r="I643" s="228"/>
    </row>
    <row r="644" spans="1:9" ht="33" hidden="1" outlineLevel="1">
      <c r="A644" s="234" t="str">
        <f>IF(C644="","",SUBTOTAL(3,$C$8:C644))</f>
        <v/>
      </c>
      <c r="B644" s="233"/>
      <c r="C644" s="233"/>
      <c r="D644" s="235" t="s">
        <v>1092</v>
      </c>
      <c r="E644" s="233"/>
      <c r="F644" s="233"/>
      <c r="G644" s="233"/>
      <c r="H644" s="228"/>
      <c r="I644" s="228"/>
    </row>
    <row r="645" spans="1:9" collapsed="1">
      <c r="A645" s="234">
        <f>IF(C645="","",SUBTOTAL(3,$C$8:C645))</f>
        <v>98</v>
      </c>
      <c r="B645" s="235" t="s">
        <v>519</v>
      </c>
      <c r="C645" s="235" t="s">
        <v>203</v>
      </c>
      <c r="D645" s="233"/>
      <c r="E645" s="234" t="str">
        <f>IF(G645&lt;4,"Đơn giản",IF(G645&lt;=7,"Trung bình","Phức tạp"))</f>
        <v>Trung bình</v>
      </c>
      <c r="F645" s="234" t="s">
        <v>205</v>
      </c>
      <c r="G645" s="234">
        <f>COUNTA(D646:D652)</f>
        <v>7</v>
      </c>
      <c r="H645" s="228"/>
      <c r="I645" s="228"/>
    </row>
    <row r="646" spans="1:9" hidden="1" outlineLevel="1">
      <c r="A646" s="234" t="str">
        <f>IF(C646="","",SUBTOTAL(3,$C$8:C646))</f>
        <v/>
      </c>
      <c r="B646" s="233"/>
      <c r="C646" s="233"/>
      <c r="D646" s="235" t="s">
        <v>520</v>
      </c>
      <c r="E646" s="233"/>
      <c r="F646" s="233"/>
      <c r="G646" s="233"/>
      <c r="H646" s="228"/>
      <c r="I646" s="228"/>
    </row>
    <row r="647" spans="1:9" ht="33" hidden="1" outlineLevel="1">
      <c r="A647" s="234" t="str">
        <f>IF(C647="","",SUBTOTAL(3,$C$8:C647))</f>
        <v/>
      </c>
      <c r="B647" s="233"/>
      <c r="C647" s="233"/>
      <c r="D647" s="235" t="s">
        <v>521</v>
      </c>
      <c r="E647" s="233"/>
      <c r="F647" s="233"/>
      <c r="G647" s="233"/>
      <c r="H647" s="228"/>
      <c r="I647" s="228"/>
    </row>
    <row r="648" spans="1:9" ht="33" hidden="1" outlineLevel="1">
      <c r="A648" s="234" t="str">
        <f>IF(C648="","",SUBTOTAL(3,$C$8:C648))</f>
        <v/>
      </c>
      <c r="B648" s="233"/>
      <c r="C648" s="233"/>
      <c r="D648" s="235" t="s">
        <v>522</v>
      </c>
      <c r="E648" s="233"/>
      <c r="F648" s="233"/>
      <c r="G648" s="233"/>
      <c r="H648" s="228"/>
      <c r="I648" s="228"/>
    </row>
    <row r="649" spans="1:9" ht="33" hidden="1" outlineLevel="1">
      <c r="A649" s="234" t="str">
        <f>IF(C649="","",SUBTOTAL(3,$C$8:C649))</f>
        <v/>
      </c>
      <c r="B649" s="233"/>
      <c r="C649" s="233"/>
      <c r="D649" s="235" t="s">
        <v>523</v>
      </c>
      <c r="E649" s="233"/>
      <c r="F649" s="233"/>
      <c r="G649" s="233"/>
      <c r="H649" s="228"/>
      <c r="I649" s="228"/>
    </row>
    <row r="650" spans="1:9" ht="33" hidden="1" outlineLevel="1">
      <c r="A650" s="234" t="str">
        <f>IF(C650="","",SUBTOTAL(3,$C$8:C650))</f>
        <v/>
      </c>
      <c r="B650" s="233"/>
      <c r="C650" s="233"/>
      <c r="D650" s="235" t="s">
        <v>524</v>
      </c>
      <c r="E650" s="233"/>
      <c r="F650" s="233"/>
      <c r="G650" s="233"/>
      <c r="H650" s="228"/>
      <c r="I650" s="228"/>
    </row>
    <row r="651" spans="1:9" ht="33" hidden="1" outlineLevel="1">
      <c r="A651" s="234" t="str">
        <f>IF(C651="","",SUBTOTAL(3,$C$8:C651))</f>
        <v/>
      </c>
      <c r="B651" s="233"/>
      <c r="C651" s="233"/>
      <c r="D651" s="235" t="s">
        <v>1093</v>
      </c>
      <c r="E651" s="233"/>
      <c r="F651" s="233"/>
      <c r="G651" s="233"/>
      <c r="H651" s="228"/>
      <c r="I651" s="228"/>
    </row>
    <row r="652" spans="1:9" ht="33" hidden="1" outlineLevel="1">
      <c r="A652" s="234" t="str">
        <f>IF(C652="","",SUBTOTAL(3,$C$8:C652))</f>
        <v/>
      </c>
      <c r="B652" s="233"/>
      <c r="C652" s="233"/>
      <c r="D652" s="235" t="s">
        <v>1094</v>
      </c>
      <c r="E652" s="233"/>
      <c r="F652" s="233"/>
      <c r="G652" s="233"/>
      <c r="H652" s="228"/>
      <c r="I652" s="228"/>
    </row>
    <row r="653" spans="1:9" collapsed="1">
      <c r="A653" s="234">
        <f>IF(C653="","",SUBTOTAL(3,$C$8:C653))</f>
        <v>99</v>
      </c>
      <c r="B653" s="235" t="s">
        <v>525</v>
      </c>
      <c r="C653" s="235" t="s">
        <v>203</v>
      </c>
      <c r="D653" s="233"/>
      <c r="E653" s="234" t="str">
        <f>IF(G653&lt;4,"Đơn giản",IF(G653&lt;=7,"Trung bình","Phức tạp"))</f>
        <v>Trung bình</v>
      </c>
      <c r="F653" s="234" t="s">
        <v>205</v>
      </c>
      <c r="G653" s="234">
        <f>COUNTA(D654:D660)</f>
        <v>7</v>
      </c>
      <c r="H653" s="228"/>
      <c r="I653" s="228"/>
    </row>
    <row r="654" spans="1:9" hidden="1" outlineLevel="1">
      <c r="A654" s="234" t="str">
        <f>IF(C654="","",SUBTOTAL(3,$C$8:C654))</f>
        <v/>
      </c>
      <c r="B654" s="233"/>
      <c r="C654" s="233"/>
      <c r="D654" s="235" t="s">
        <v>526</v>
      </c>
      <c r="E654" s="233"/>
      <c r="F654" s="233"/>
      <c r="G654" s="233"/>
      <c r="H654" s="228"/>
      <c r="I654" s="228"/>
    </row>
    <row r="655" spans="1:9" ht="33" hidden="1" outlineLevel="1">
      <c r="A655" s="234" t="str">
        <f>IF(C655="","",SUBTOTAL(3,$C$8:C655))</f>
        <v/>
      </c>
      <c r="B655" s="233"/>
      <c r="C655" s="233"/>
      <c r="D655" s="235" t="s">
        <v>527</v>
      </c>
      <c r="E655" s="233"/>
      <c r="F655" s="233"/>
      <c r="G655" s="233"/>
      <c r="H655" s="228"/>
      <c r="I655" s="228"/>
    </row>
    <row r="656" spans="1:9" ht="33" hidden="1" outlineLevel="1">
      <c r="A656" s="234" t="str">
        <f>IF(C656="","",SUBTOTAL(3,$C$8:C656))</f>
        <v/>
      </c>
      <c r="B656" s="233"/>
      <c r="C656" s="233"/>
      <c r="D656" s="235" t="s">
        <v>528</v>
      </c>
      <c r="E656" s="233"/>
      <c r="F656" s="233"/>
      <c r="G656" s="233"/>
      <c r="H656" s="228"/>
      <c r="I656" s="228"/>
    </row>
    <row r="657" spans="1:9" ht="33" hidden="1" outlineLevel="1">
      <c r="A657" s="234" t="str">
        <f>IF(C657="","",SUBTOTAL(3,$C$8:C657))</f>
        <v/>
      </c>
      <c r="B657" s="233"/>
      <c r="C657" s="233"/>
      <c r="D657" s="235" t="s">
        <v>529</v>
      </c>
      <c r="E657" s="233"/>
      <c r="F657" s="233"/>
      <c r="G657" s="233"/>
      <c r="H657" s="228"/>
      <c r="I657" s="228"/>
    </row>
    <row r="658" spans="1:9" ht="33" hidden="1" outlineLevel="1">
      <c r="A658" s="234" t="str">
        <f>IF(C658="","",SUBTOTAL(3,$C$8:C658))</f>
        <v/>
      </c>
      <c r="B658" s="233"/>
      <c r="C658" s="233"/>
      <c r="D658" s="235" t="s">
        <v>530</v>
      </c>
      <c r="E658" s="233"/>
      <c r="F658" s="233"/>
      <c r="G658" s="233"/>
      <c r="H658" s="228"/>
      <c r="I658" s="228"/>
    </row>
    <row r="659" spans="1:9" ht="33" hidden="1" outlineLevel="1">
      <c r="A659" s="234" t="str">
        <f>IF(C659="","",SUBTOTAL(3,$C$8:C659))</f>
        <v/>
      </c>
      <c r="B659" s="233"/>
      <c r="C659" s="233"/>
      <c r="D659" s="235" t="s">
        <v>1095</v>
      </c>
      <c r="E659" s="233"/>
      <c r="F659" s="233"/>
      <c r="G659" s="233"/>
      <c r="H659" s="228"/>
      <c r="I659" s="228"/>
    </row>
    <row r="660" spans="1:9" ht="33" hidden="1" outlineLevel="1">
      <c r="A660" s="234" t="str">
        <f>IF(C660="","",SUBTOTAL(3,$C$8:C660))</f>
        <v/>
      </c>
      <c r="B660" s="233"/>
      <c r="C660" s="233"/>
      <c r="D660" s="235" t="s">
        <v>1096</v>
      </c>
      <c r="E660" s="233"/>
      <c r="F660" s="233"/>
      <c r="G660" s="233"/>
      <c r="H660" s="228"/>
      <c r="I660" s="228"/>
    </row>
    <row r="661" spans="1:9" collapsed="1">
      <c r="A661" s="234">
        <f>IF(C661="","",SUBTOTAL(3,$C$8:C661))</f>
        <v>100</v>
      </c>
      <c r="B661" s="235" t="s">
        <v>531</v>
      </c>
      <c r="C661" s="235" t="s">
        <v>203</v>
      </c>
      <c r="D661" s="233"/>
      <c r="E661" s="234" t="str">
        <f>IF(G661&lt;4,"Đơn giản",IF(G661&lt;=7,"Trung bình","Phức tạp"))</f>
        <v>Trung bình</v>
      </c>
      <c r="F661" s="234" t="s">
        <v>205</v>
      </c>
      <c r="G661" s="234">
        <f>COUNTA(D662:D668)</f>
        <v>7</v>
      </c>
      <c r="H661" s="228"/>
      <c r="I661" s="228"/>
    </row>
    <row r="662" spans="1:9" hidden="1" outlineLevel="1">
      <c r="A662" s="234" t="str">
        <f>IF(C662="","",SUBTOTAL(3,$C$8:C662))</f>
        <v/>
      </c>
      <c r="B662" s="233"/>
      <c r="C662" s="233"/>
      <c r="D662" s="235" t="s">
        <v>532</v>
      </c>
      <c r="E662" s="233"/>
      <c r="F662" s="233"/>
      <c r="G662" s="233"/>
      <c r="H662" s="228"/>
      <c r="I662" s="228"/>
    </row>
    <row r="663" spans="1:9" ht="33" hidden="1" outlineLevel="1">
      <c r="A663" s="234" t="str">
        <f>IF(C663="","",SUBTOTAL(3,$C$8:C663))</f>
        <v/>
      </c>
      <c r="B663" s="233"/>
      <c r="C663" s="233"/>
      <c r="D663" s="235" t="s">
        <v>533</v>
      </c>
      <c r="E663" s="233"/>
      <c r="F663" s="233"/>
      <c r="G663" s="233"/>
      <c r="H663" s="228"/>
      <c r="I663" s="228"/>
    </row>
    <row r="664" spans="1:9" ht="33" hidden="1" outlineLevel="1">
      <c r="A664" s="234" t="str">
        <f>IF(C664="","",SUBTOTAL(3,$C$8:C664))</f>
        <v/>
      </c>
      <c r="B664" s="233"/>
      <c r="C664" s="233"/>
      <c r="D664" s="235" t="s">
        <v>534</v>
      </c>
      <c r="E664" s="233"/>
      <c r="F664" s="233"/>
      <c r="G664" s="233"/>
      <c r="H664" s="228"/>
      <c r="I664" s="228"/>
    </row>
    <row r="665" spans="1:9" hidden="1" outlineLevel="1">
      <c r="A665" s="234" t="str">
        <f>IF(C665="","",SUBTOTAL(3,$C$8:C665))</f>
        <v/>
      </c>
      <c r="B665" s="233"/>
      <c r="C665" s="233"/>
      <c r="D665" s="235" t="s">
        <v>535</v>
      </c>
      <c r="E665" s="233"/>
      <c r="F665" s="233"/>
      <c r="G665" s="233"/>
      <c r="H665" s="228"/>
      <c r="I665" s="228"/>
    </row>
    <row r="666" spans="1:9" ht="33" hidden="1" outlineLevel="1">
      <c r="A666" s="234" t="str">
        <f>IF(C666="","",SUBTOTAL(3,$C$8:C666))</f>
        <v/>
      </c>
      <c r="B666" s="233"/>
      <c r="C666" s="233"/>
      <c r="D666" s="235" t="s">
        <v>536</v>
      </c>
      <c r="E666" s="233"/>
      <c r="F666" s="233"/>
      <c r="G666" s="233"/>
      <c r="H666" s="228"/>
      <c r="I666" s="228"/>
    </row>
    <row r="667" spans="1:9" ht="33" hidden="1" outlineLevel="1">
      <c r="A667" s="234" t="str">
        <f>IF(C667="","",SUBTOTAL(3,$C$8:C667))</f>
        <v/>
      </c>
      <c r="B667" s="233"/>
      <c r="C667" s="233"/>
      <c r="D667" s="235" t="s">
        <v>1097</v>
      </c>
      <c r="E667" s="233"/>
      <c r="F667" s="233"/>
      <c r="G667" s="233"/>
      <c r="H667" s="228"/>
      <c r="I667" s="228"/>
    </row>
    <row r="668" spans="1:9" hidden="1" outlineLevel="1">
      <c r="A668" s="234" t="str">
        <f>IF(C668="","",SUBTOTAL(3,$C$8:C668))</f>
        <v/>
      </c>
      <c r="B668" s="233"/>
      <c r="C668" s="233"/>
      <c r="D668" s="235" t="s">
        <v>1098</v>
      </c>
      <c r="E668" s="233"/>
      <c r="F668" s="233"/>
      <c r="G668" s="233"/>
      <c r="H668" s="228"/>
      <c r="I668" s="228"/>
    </row>
    <row r="669" spans="1:9" collapsed="1">
      <c r="A669" s="234">
        <f>IF(C669="","",SUBTOTAL(3,$C$8:C669))</f>
        <v>101</v>
      </c>
      <c r="B669" s="235" t="s">
        <v>537</v>
      </c>
      <c r="C669" s="235" t="s">
        <v>203</v>
      </c>
      <c r="D669" s="233"/>
      <c r="E669" s="234" t="str">
        <f>IF(G669&lt;4,"Đơn giản",IF(G669&lt;=7,"Trung bình","Phức tạp"))</f>
        <v>Trung bình</v>
      </c>
      <c r="F669" s="234" t="s">
        <v>205</v>
      </c>
      <c r="G669" s="234">
        <f>COUNTA(D670:D676)</f>
        <v>7</v>
      </c>
      <c r="H669" s="228"/>
      <c r="I669" s="228"/>
    </row>
    <row r="670" spans="1:9" hidden="1" outlineLevel="1">
      <c r="A670" s="234" t="str">
        <f>IF(C670="","",SUBTOTAL(3,$C$8:C670))</f>
        <v/>
      </c>
      <c r="B670" s="233"/>
      <c r="C670" s="233"/>
      <c r="D670" s="235" t="s">
        <v>538</v>
      </c>
      <c r="E670" s="233"/>
      <c r="F670" s="233"/>
      <c r="G670" s="233"/>
      <c r="H670" s="228"/>
      <c r="I670" s="228"/>
    </row>
    <row r="671" spans="1:9" ht="33" hidden="1" outlineLevel="1">
      <c r="A671" s="234" t="str">
        <f>IF(C671="","",SUBTOTAL(3,$C$8:C671))</f>
        <v/>
      </c>
      <c r="B671" s="233"/>
      <c r="C671" s="233"/>
      <c r="D671" s="235" t="s">
        <v>539</v>
      </c>
      <c r="E671" s="233"/>
      <c r="F671" s="233"/>
      <c r="G671" s="233"/>
      <c r="H671" s="228"/>
      <c r="I671" s="228"/>
    </row>
    <row r="672" spans="1:9" ht="33" hidden="1" outlineLevel="1">
      <c r="A672" s="234" t="str">
        <f>IF(C672="","",SUBTOTAL(3,$C$8:C672))</f>
        <v/>
      </c>
      <c r="B672" s="233"/>
      <c r="C672" s="233"/>
      <c r="D672" s="235" t="s">
        <v>540</v>
      </c>
      <c r="E672" s="233"/>
      <c r="F672" s="233"/>
      <c r="G672" s="233"/>
      <c r="H672" s="228"/>
      <c r="I672" s="228"/>
    </row>
    <row r="673" spans="1:9" ht="33" hidden="1" outlineLevel="1">
      <c r="A673" s="234" t="str">
        <f>IF(C673="","",SUBTOTAL(3,$C$8:C673))</f>
        <v/>
      </c>
      <c r="B673" s="233"/>
      <c r="C673" s="233"/>
      <c r="D673" s="235" t="s">
        <v>541</v>
      </c>
      <c r="E673" s="233"/>
      <c r="F673" s="233"/>
      <c r="G673" s="233"/>
      <c r="H673" s="228"/>
      <c r="I673" s="228"/>
    </row>
    <row r="674" spans="1:9" ht="33" hidden="1" outlineLevel="1">
      <c r="A674" s="234" t="str">
        <f>IF(C674="","",SUBTOTAL(3,$C$8:C674))</f>
        <v/>
      </c>
      <c r="B674" s="233"/>
      <c r="C674" s="233"/>
      <c r="D674" s="235" t="s">
        <v>542</v>
      </c>
      <c r="E674" s="233"/>
      <c r="F674" s="233"/>
      <c r="G674" s="233"/>
      <c r="H674" s="228"/>
      <c r="I674" s="228"/>
    </row>
    <row r="675" spans="1:9" ht="33" hidden="1" outlineLevel="1">
      <c r="A675" s="234" t="str">
        <f>IF(C675="","",SUBTOTAL(3,$C$8:C675))</f>
        <v/>
      </c>
      <c r="B675" s="233"/>
      <c r="C675" s="233"/>
      <c r="D675" s="235" t="s">
        <v>1099</v>
      </c>
      <c r="E675" s="233"/>
      <c r="F675" s="233"/>
      <c r="G675" s="233"/>
      <c r="H675" s="228"/>
      <c r="I675" s="228"/>
    </row>
    <row r="676" spans="1:9" ht="33" hidden="1" outlineLevel="1">
      <c r="A676" s="234" t="str">
        <f>IF(C676="","",SUBTOTAL(3,$C$8:C676))</f>
        <v/>
      </c>
      <c r="B676" s="233"/>
      <c r="C676" s="233"/>
      <c r="D676" s="235" t="s">
        <v>1100</v>
      </c>
      <c r="E676" s="233"/>
      <c r="F676" s="233"/>
      <c r="G676" s="233"/>
      <c r="H676" s="228"/>
      <c r="I676" s="228"/>
    </row>
    <row r="677" spans="1:9" collapsed="1">
      <c r="A677" s="234">
        <f>IF(C677="","",SUBTOTAL(3,$C$8:C677))</f>
        <v>102</v>
      </c>
      <c r="B677" s="235" t="s">
        <v>543</v>
      </c>
      <c r="C677" s="235" t="s">
        <v>203</v>
      </c>
      <c r="D677" s="233"/>
      <c r="E677" s="234" t="str">
        <f>IF(G677&lt;4,"Đơn giản",IF(G677&lt;=7,"Trung bình","Phức tạp"))</f>
        <v>Trung bình</v>
      </c>
      <c r="F677" s="234" t="s">
        <v>205</v>
      </c>
      <c r="G677" s="234">
        <f>COUNTA(D678:D681)</f>
        <v>4</v>
      </c>
      <c r="H677" s="228"/>
      <c r="I677" s="228"/>
    </row>
    <row r="678" spans="1:9" ht="33" hidden="1" outlineLevel="1">
      <c r="A678" s="234" t="str">
        <f>IF(C678="","",SUBTOTAL(3,$C$8:C678))</f>
        <v/>
      </c>
      <c r="B678" s="233"/>
      <c r="C678" s="233"/>
      <c r="D678" s="235" t="s">
        <v>1101</v>
      </c>
      <c r="E678" s="233"/>
      <c r="F678" s="233"/>
      <c r="G678" s="233"/>
      <c r="H678" s="228"/>
      <c r="I678" s="228"/>
    </row>
    <row r="679" spans="1:9" ht="49.5" hidden="1" outlineLevel="1">
      <c r="A679" s="234" t="str">
        <f>IF(C679="","",SUBTOTAL(3,$C$8:C679))</f>
        <v/>
      </c>
      <c r="B679" s="233"/>
      <c r="C679" s="233"/>
      <c r="D679" s="235" t="s">
        <v>1102</v>
      </c>
      <c r="E679" s="233"/>
      <c r="F679" s="233"/>
      <c r="G679" s="233"/>
      <c r="H679" s="228"/>
      <c r="I679" s="228"/>
    </row>
    <row r="680" spans="1:9" hidden="1" outlineLevel="1">
      <c r="A680" s="234" t="str">
        <f>IF(C680="","",SUBTOTAL(3,$C$8:C680))</f>
        <v/>
      </c>
      <c r="B680" s="233"/>
      <c r="C680" s="233"/>
      <c r="D680" s="235" t="s">
        <v>1103</v>
      </c>
      <c r="E680" s="233"/>
      <c r="F680" s="233"/>
      <c r="G680" s="233"/>
      <c r="H680" s="228"/>
      <c r="I680" s="228"/>
    </row>
    <row r="681" spans="1:9" hidden="1" outlineLevel="1">
      <c r="A681" s="234" t="str">
        <f>IF(C681="","",SUBTOTAL(3,$C$8:C681))</f>
        <v/>
      </c>
      <c r="B681" s="233"/>
      <c r="C681" s="233"/>
      <c r="D681" s="235" t="s">
        <v>1104</v>
      </c>
      <c r="E681" s="233"/>
      <c r="F681" s="233"/>
      <c r="G681" s="233"/>
      <c r="H681" s="228"/>
      <c r="I681" s="228"/>
    </row>
    <row r="682" spans="1:9" collapsed="1">
      <c r="A682" s="234">
        <f>IF(C682="","",SUBTOTAL(3,$C$8:C682))</f>
        <v>103</v>
      </c>
      <c r="B682" s="235" t="s">
        <v>544</v>
      </c>
      <c r="C682" s="235" t="s">
        <v>203</v>
      </c>
      <c r="D682" s="233"/>
      <c r="E682" s="234" t="str">
        <f>IF(G682&lt;4,"Đơn giản",IF(G682&lt;=7,"Trung bình","Phức tạp"))</f>
        <v>Trung bình</v>
      </c>
      <c r="F682" s="234" t="s">
        <v>205</v>
      </c>
      <c r="G682" s="234">
        <f>COUNTA(D683:D686)</f>
        <v>4</v>
      </c>
      <c r="H682" s="228"/>
      <c r="I682" s="228"/>
    </row>
    <row r="683" spans="1:9" ht="33" hidden="1" outlineLevel="1">
      <c r="A683" s="234" t="str">
        <f>IF(C683="","",SUBTOTAL(3,$C$8:C683))</f>
        <v/>
      </c>
      <c r="B683" s="233"/>
      <c r="C683" s="233"/>
      <c r="D683" s="235" t="s">
        <v>1105</v>
      </c>
      <c r="E683" s="233"/>
      <c r="F683" s="233"/>
      <c r="G683" s="233"/>
      <c r="H683" s="228"/>
      <c r="I683" s="228"/>
    </row>
    <row r="684" spans="1:9" ht="49.5" hidden="1" outlineLevel="1">
      <c r="A684" s="234" t="str">
        <f>IF(C684="","",SUBTOTAL(3,$C$8:C684))</f>
        <v/>
      </c>
      <c r="B684" s="233"/>
      <c r="C684" s="233"/>
      <c r="D684" s="235" t="s">
        <v>1102</v>
      </c>
      <c r="E684" s="233"/>
      <c r="F684" s="233"/>
      <c r="G684" s="233"/>
      <c r="H684" s="228"/>
      <c r="I684" s="228"/>
    </row>
    <row r="685" spans="1:9" hidden="1" outlineLevel="1">
      <c r="A685" s="234" t="str">
        <f>IF(C685="","",SUBTOTAL(3,$C$8:C685))</f>
        <v/>
      </c>
      <c r="B685" s="233"/>
      <c r="C685" s="233"/>
      <c r="D685" s="235" t="s">
        <v>1106</v>
      </c>
      <c r="E685" s="233"/>
      <c r="F685" s="233"/>
      <c r="G685" s="233"/>
      <c r="H685" s="228"/>
      <c r="I685" s="228"/>
    </row>
    <row r="686" spans="1:9" hidden="1" outlineLevel="1">
      <c r="A686" s="234" t="str">
        <f>IF(C686="","",SUBTOTAL(3,$C$8:C686))</f>
        <v/>
      </c>
      <c r="B686" s="233"/>
      <c r="C686" s="233"/>
      <c r="D686" s="235" t="s">
        <v>1107</v>
      </c>
      <c r="E686" s="233"/>
      <c r="F686" s="233"/>
      <c r="G686" s="233"/>
      <c r="H686" s="228"/>
      <c r="I686" s="228"/>
    </row>
    <row r="687" spans="1:9" collapsed="1">
      <c r="A687" s="234">
        <f>IF(C687="","",SUBTOTAL(3,$C$8:C687))</f>
        <v>104</v>
      </c>
      <c r="B687" s="235" t="s">
        <v>545</v>
      </c>
      <c r="C687" s="235" t="s">
        <v>203</v>
      </c>
      <c r="D687" s="233"/>
      <c r="E687" s="234" t="str">
        <f>IF(G687&lt;4,"Đơn giản",IF(G687&lt;=7,"Trung bình","Phức tạp"))</f>
        <v>Trung bình</v>
      </c>
      <c r="F687" s="234" t="s">
        <v>205</v>
      </c>
      <c r="G687" s="234">
        <f>COUNTA(D688:D691)</f>
        <v>4</v>
      </c>
      <c r="H687" s="228"/>
      <c r="I687" s="228"/>
    </row>
    <row r="688" spans="1:9" ht="33" hidden="1" outlineLevel="1">
      <c r="A688" s="234" t="str">
        <f>IF(C688="","",SUBTOTAL(3,$C$8:C688))</f>
        <v/>
      </c>
      <c r="B688" s="233"/>
      <c r="C688" s="233"/>
      <c r="D688" s="235" t="s">
        <v>1108</v>
      </c>
      <c r="E688" s="233"/>
      <c r="F688" s="233"/>
      <c r="G688" s="233"/>
      <c r="H688" s="228"/>
      <c r="I688" s="228"/>
    </row>
    <row r="689" spans="1:9" ht="49.5" hidden="1" outlineLevel="1">
      <c r="A689" s="234" t="str">
        <f>IF(C689="","",SUBTOTAL(3,$C$8:C689))</f>
        <v/>
      </c>
      <c r="B689" s="233"/>
      <c r="C689" s="233"/>
      <c r="D689" s="235" t="s">
        <v>1102</v>
      </c>
      <c r="E689" s="233"/>
      <c r="F689" s="233"/>
      <c r="G689" s="233"/>
      <c r="H689" s="228"/>
      <c r="I689" s="228"/>
    </row>
    <row r="690" spans="1:9" hidden="1" outlineLevel="1">
      <c r="A690" s="234" t="str">
        <f>IF(C690="","",SUBTOTAL(3,$C$8:C690))</f>
        <v/>
      </c>
      <c r="B690" s="233"/>
      <c r="C690" s="233"/>
      <c r="D690" s="235" t="s">
        <v>1109</v>
      </c>
      <c r="E690" s="233"/>
      <c r="F690" s="233"/>
      <c r="G690" s="233"/>
      <c r="H690" s="228"/>
      <c r="I690" s="228"/>
    </row>
    <row r="691" spans="1:9" hidden="1" outlineLevel="1">
      <c r="A691" s="234" t="str">
        <f>IF(C691="","",SUBTOTAL(3,$C$8:C691))</f>
        <v/>
      </c>
      <c r="B691" s="233"/>
      <c r="C691" s="233"/>
      <c r="D691" s="235" t="s">
        <v>1110</v>
      </c>
      <c r="E691" s="233"/>
      <c r="F691" s="233"/>
      <c r="G691" s="233"/>
      <c r="H691" s="228"/>
      <c r="I691" s="228"/>
    </row>
    <row r="692" spans="1:9" collapsed="1">
      <c r="A692" s="234">
        <f>IF(C692="","",SUBTOTAL(3,$C$8:C692))</f>
        <v>105</v>
      </c>
      <c r="B692" s="235" t="s">
        <v>546</v>
      </c>
      <c r="C692" s="235" t="s">
        <v>203</v>
      </c>
      <c r="D692" s="233"/>
      <c r="E692" s="234" t="str">
        <f>IF(G692&lt;4,"Đơn giản",IF(G692&lt;=7,"Trung bình","Phức tạp"))</f>
        <v>Trung bình</v>
      </c>
      <c r="F692" s="234" t="s">
        <v>205</v>
      </c>
      <c r="G692" s="234">
        <f>COUNTA(D693:D696)</f>
        <v>4</v>
      </c>
      <c r="H692" s="228"/>
      <c r="I692" s="228"/>
    </row>
    <row r="693" spans="1:9" ht="33" hidden="1" outlineLevel="1">
      <c r="A693" s="234" t="str">
        <f>IF(C693="","",SUBTOTAL(3,$C$8:C693))</f>
        <v/>
      </c>
      <c r="B693" s="233"/>
      <c r="C693" s="233"/>
      <c r="D693" s="235" t="s">
        <v>1111</v>
      </c>
      <c r="E693" s="233"/>
      <c r="F693" s="233"/>
      <c r="G693" s="233"/>
      <c r="H693" s="228"/>
      <c r="I693" s="228"/>
    </row>
    <row r="694" spans="1:9" ht="49.5" hidden="1" outlineLevel="1">
      <c r="A694" s="234" t="str">
        <f>IF(C694="","",SUBTOTAL(3,$C$8:C694))</f>
        <v/>
      </c>
      <c r="B694" s="233"/>
      <c r="C694" s="233"/>
      <c r="D694" s="235" t="s">
        <v>1102</v>
      </c>
      <c r="E694" s="233"/>
      <c r="F694" s="233"/>
      <c r="G694" s="233"/>
      <c r="H694" s="228"/>
      <c r="I694" s="228"/>
    </row>
    <row r="695" spans="1:9" hidden="1" outlineLevel="1">
      <c r="A695" s="234" t="str">
        <f>IF(C695="","",SUBTOTAL(3,$C$8:C695))</f>
        <v/>
      </c>
      <c r="B695" s="233"/>
      <c r="C695" s="233"/>
      <c r="D695" s="235" t="s">
        <v>1112</v>
      </c>
      <c r="E695" s="233"/>
      <c r="F695" s="233"/>
      <c r="G695" s="233"/>
      <c r="H695" s="228"/>
      <c r="I695" s="228"/>
    </row>
    <row r="696" spans="1:9" hidden="1" outlineLevel="1">
      <c r="A696" s="234" t="str">
        <f>IF(C696="","",SUBTOTAL(3,$C$8:C696))</f>
        <v/>
      </c>
      <c r="B696" s="233"/>
      <c r="C696" s="233"/>
      <c r="D696" s="235" t="s">
        <v>1113</v>
      </c>
      <c r="E696" s="233"/>
      <c r="F696" s="233"/>
      <c r="G696" s="233"/>
      <c r="H696" s="228"/>
      <c r="I696" s="228"/>
    </row>
    <row r="697" spans="1:9" collapsed="1">
      <c r="A697" s="234">
        <f>IF(C697="","",SUBTOTAL(3,$C$8:C697))</f>
        <v>106</v>
      </c>
      <c r="B697" s="235" t="s">
        <v>547</v>
      </c>
      <c r="C697" s="235" t="s">
        <v>203</v>
      </c>
      <c r="D697" s="233"/>
      <c r="E697" s="234" t="str">
        <f>IF(G697&lt;4,"Đơn giản",IF(G697&lt;=7,"Trung bình","Phức tạp"))</f>
        <v>Trung bình</v>
      </c>
      <c r="F697" s="234" t="s">
        <v>205</v>
      </c>
      <c r="G697" s="234">
        <f>COUNTA(D698:D701)</f>
        <v>4</v>
      </c>
      <c r="H697" s="228"/>
      <c r="I697" s="228"/>
    </row>
    <row r="698" spans="1:9" ht="33" hidden="1" outlineLevel="1">
      <c r="A698" s="234" t="str">
        <f>IF(C698="","",SUBTOTAL(3,$C$8:C698))</f>
        <v/>
      </c>
      <c r="B698" s="233"/>
      <c r="C698" s="233"/>
      <c r="D698" s="235" t="s">
        <v>1108</v>
      </c>
      <c r="E698" s="233"/>
      <c r="F698" s="233"/>
      <c r="G698" s="233"/>
      <c r="H698" s="228"/>
      <c r="I698" s="228"/>
    </row>
    <row r="699" spans="1:9" ht="49.5" hidden="1" outlineLevel="1">
      <c r="A699" s="234" t="str">
        <f>IF(C699="","",SUBTOTAL(3,$C$8:C699))</f>
        <v/>
      </c>
      <c r="B699" s="233"/>
      <c r="C699" s="233"/>
      <c r="D699" s="235" t="s">
        <v>1102</v>
      </c>
      <c r="E699" s="233"/>
      <c r="F699" s="233"/>
      <c r="G699" s="233"/>
      <c r="H699" s="228"/>
      <c r="I699" s="228"/>
    </row>
    <row r="700" spans="1:9" hidden="1" outlineLevel="1">
      <c r="A700" s="234" t="str">
        <f>IF(C700="","",SUBTOTAL(3,$C$8:C700))</f>
        <v/>
      </c>
      <c r="B700" s="233"/>
      <c r="C700" s="233"/>
      <c r="D700" s="235" t="s">
        <v>1109</v>
      </c>
      <c r="E700" s="233"/>
      <c r="F700" s="233"/>
      <c r="G700" s="233"/>
      <c r="H700" s="228"/>
      <c r="I700" s="228"/>
    </row>
    <row r="701" spans="1:9" hidden="1" outlineLevel="1">
      <c r="A701" s="234" t="str">
        <f>IF(C701="","",SUBTOTAL(3,$C$8:C701))</f>
        <v/>
      </c>
      <c r="B701" s="233"/>
      <c r="C701" s="233"/>
      <c r="D701" s="235" t="s">
        <v>1110</v>
      </c>
      <c r="E701" s="233"/>
      <c r="F701" s="233"/>
      <c r="G701" s="233"/>
      <c r="H701" s="228"/>
      <c r="I701" s="228"/>
    </row>
    <row r="702" spans="1:9" ht="33" collapsed="1">
      <c r="A702" s="234">
        <f>IF(C702="","",SUBTOTAL(3,$C$8:C702))</f>
        <v>107</v>
      </c>
      <c r="B702" s="235" t="s">
        <v>548</v>
      </c>
      <c r="C702" s="235" t="s">
        <v>203</v>
      </c>
      <c r="D702" s="233"/>
      <c r="E702" s="234" t="str">
        <f>IF(G702&lt;4,"Đơn giản",IF(G702&lt;=7,"Trung bình","Phức tạp"))</f>
        <v>Đơn giản</v>
      </c>
      <c r="F702" s="234" t="s">
        <v>205</v>
      </c>
      <c r="G702" s="234">
        <f>COUNTA(D703:D704)</f>
        <v>2</v>
      </c>
      <c r="H702" s="228"/>
      <c r="I702" s="228"/>
    </row>
    <row r="703" spans="1:9" ht="33" hidden="1" outlineLevel="1">
      <c r="A703" s="234" t="str">
        <f>IF(C703="","",SUBTOTAL(3,$C$8:C703))</f>
        <v/>
      </c>
      <c r="B703" s="233"/>
      <c r="C703" s="233"/>
      <c r="D703" s="235" t="s">
        <v>1114</v>
      </c>
      <c r="E703" s="233"/>
      <c r="F703" s="233"/>
      <c r="G703" s="233"/>
      <c r="H703" s="228"/>
      <c r="I703" s="228"/>
    </row>
    <row r="704" spans="1:9" ht="33" hidden="1" outlineLevel="1">
      <c r="A704" s="234" t="str">
        <f>IF(C704="","",SUBTOTAL(3,$C$8:C704))</f>
        <v/>
      </c>
      <c r="B704" s="233"/>
      <c r="C704" s="233"/>
      <c r="D704" s="235" t="s">
        <v>1115</v>
      </c>
      <c r="E704" s="233"/>
      <c r="F704" s="233"/>
      <c r="G704" s="233"/>
      <c r="H704" s="228"/>
      <c r="I704" s="228"/>
    </row>
    <row r="705" spans="1:9" ht="33" collapsed="1">
      <c r="A705" s="234">
        <f>IF(C705="","",SUBTOTAL(3,$C$8:C705))</f>
        <v>108</v>
      </c>
      <c r="B705" s="235" t="s">
        <v>549</v>
      </c>
      <c r="C705" s="235" t="s">
        <v>203</v>
      </c>
      <c r="D705" s="233"/>
      <c r="E705" s="234" t="str">
        <f>IF(G705&lt;4,"Đơn giản",IF(G705&lt;=7,"Trung bình","Phức tạp"))</f>
        <v>Đơn giản</v>
      </c>
      <c r="F705" s="234" t="s">
        <v>205</v>
      </c>
      <c r="G705" s="234">
        <f>COUNTA(D706:D707)</f>
        <v>2</v>
      </c>
      <c r="H705" s="228"/>
      <c r="I705" s="228"/>
    </row>
    <row r="706" spans="1:9" hidden="1" outlineLevel="1">
      <c r="A706" s="234" t="str">
        <f>IF(C706="","",SUBTOTAL(3,$C$8:C706))</f>
        <v/>
      </c>
      <c r="B706" s="233"/>
      <c r="C706" s="233"/>
      <c r="D706" s="235" t="s">
        <v>1116</v>
      </c>
      <c r="E706" s="233"/>
      <c r="F706" s="233"/>
      <c r="G706" s="233"/>
      <c r="H706" s="228"/>
      <c r="I706" s="228"/>
    </row>
    <row r="707" spans="1:9" ht="33" hidden="1" outlineLevel="1">
      <c r="A707" s="234" t="str">
        <f>IF(C707="","",SUBTOTAL(3,$C$8:C707))</f>
        <v/>
      </c>
      <c r="B707" s="233"/>
      <c r="C707" s="233"/>
      <c r="D707" s="235" t="s">
        <v>1117</v>
      </c>
      <c r="E707" s="233"/>
      <c r="F707" s="233"/>
      <c r="G707" s="233"/>
      <c r="H707" s="228"/>
      <c r="I707" s="228"/>
    </row>
    <row r="708" spans="1:9" collapsed="1">
      <c r="A708" s="234">
        <f>IF(C708="","",SUBTOTAL(3,$C$8:C708))</f>
        <v>109</v>
      </c>
      <c r="B708" s="235" t="s">
        <v>550</v>
      </c>
      <c r="C708" s="235" t="s">
        <v>203</v>
      </c>
      <c r="D708" s="233"/>
      <c r="E708" s="234" t="str">
        <f>IF(G708&lt;4,"Đơn giản",IF(G708&lt;=7,"Trung bình","Phức tạp"))</f>
        <v>Đơn giản</v>
      </c>
      <c r="F708" s="234" t="s">
        <v>205</v>
      </c>
      <c r="G708" s="234">
        <f>COUNTA(D709:D710)</f>
        <v>2</v>
      </c>
      <c r="H708" s="228"/>
      <c r="I708" s="228"/>
    </row>
    <row r="709" spans="1:9" hidden="1" outlineLevel="1">
      <c r="A709" s="234" t="str">
        <f>IF(C709="","",SUBTOTAL(3,$C$8:C709))</f>
        <v/>
      </c>
      <c r="B709" s="233"/>
      <c r="C709" s="233"/>
      <c r="D709" s="235" t="s">
        <v>1118</v>
      </c>
      <c r="E709" s="233"/>
      <c r="F709" s="233"/>
      <c r="G709" s="233"/>
      <c r="H709" s="228"/>
      <c r="I709" s="228"/>
    </row>
    <row r="710" spans="1:9" ht="33" hidden="1" outlineLevel="1">
      <c r="A710" s="234" t="str">
        <f>IF(C710="","",SUBTOTAL(3,$C$8:C710))</f>
        <v/>
      </c>
      <c r="B710" s="233"/>
      <c r="C710" s="233"/>
      <c r="D710" s="235" t="s">
        <v>1119</v>
      </c>
      <c r="E710" s="233"/>
      <c r="F710" s="233"/>
      <c r="G710" s="233"/>
      <c r="H710" s="228"/>
      <c r="I710" s="228"/>
    </row>
    <row r="711" spans="1:9" ht="49.5" hidden="1" outlineLevel="1">
      <c r="A711" s="234" t="str">
        <f>IF(C711="","",SUBTOTAL(3,$C$8:C711))</f>
        <v/>
      </c>
      <c r="B711" s="233"/>
      <c r="C711" s="233"/>
      <c r="D711" s="235" t="s">
        <v>1120</v>
      </c>
      <c r="E711" s="233"/>
      <c r="F711" s="233"/>
      <c r="G711" s="233"/>
      <c r="H711" s="228"/>
      <c r="I711" s="228"/>
    </row>
    <row r="712" spans="1:9" ht="49.5" hidden="1" outlineLevel="1">
      <c r="A712" s="234" t="str">
        <f>IF(C712="","",SUBTOTAL(3,$C$8:C712))</f>
        <v/>
      </c>
      <c r="B712" s="233"/>
      <c r="C712" s="233"/>
      <c r="D712" s="235" t="s">
        <v>1121</v>
      </c>
      <c r="E712" s="233"/>
      <c r="F712" s="233"/>
      <c r="G712" s="233"/>
      <c r="H712" s="228"/>
      <c r="I712" s="228"/>
    </row>
    <row r="713" spans="1:9" hidden="1" outlineLevel="1">
      <c r="A713" s="234" t="str">
        <f>IF(C713="","",SUBTOTAL(3,$C$8:C713))</f>
        <v/>
      </c>
      <c r="B713" s="233"/>
      <c r="C713" s="233"/>
      <c r="D713" s="235" t="s">
        <v>737</v>
      </c>
      <c r="E713" s="233"/>
      <c r="F713" s="233"/>
      <c r="G713" s="233"/>
      <c r="H713" s="228"/>
      <c r="I713" s="228"/>
    </row>
    <row r="714" spans="1:9" hidden="1" outlineLevel="1">
      <c r="A714" s="234" t="str">
        <f>IF(C714="","",SUBTOTAL(3,$C$8:C714))</f>
        <v/>
      </c>
      <c r="B714" s="233"/>
      <c r="C714" s="233"/>
      <c r="D714" s="235" t="s">
        <v>738</v>
      </c>
      <c r="E714" s="233"/>
      <c r="F714" s="233"/>
      <c r="G714" s="233"/>
      <c r="H714" s="228"/>
      <c r="I714" s="228"/>
    </row>
    <row r="715" spans="1:9" hidden="1" outlineLevel="1">
      <c r="A715" s="234" t="str">
        <f>IF(C715="","",SUBTOTAL(3,$C$8:C715))</f>
        <v/>
      </c>
      <c r="B715" s="233"/>
      <c r="C715" s="233"/>
      <c r="D715" s="235" t="s">
        <v>740</v>
      </c>
      <c r="E715" s="233"/>
      <c r="F715" s="233"/>
      <c r="G715" s="233"/>
      <c r="H715" s="228"/>
      <c r="I715" s="228"/>
    </row>
    <row r="716" spans="1:9" ht="33" collapsed="1">
      <c r="A716" s="234" t="str">
        <f>IF(C716="","",SUBTOTAL(3,$C$8:C716))</f>
        <v/>
      </c>
      <c r="B716" s="232" t="s">
        <v>551</v>
      </c>
      <c r="C716" s="233"/>
      <c r="D716" s="233"/>
      <c r="E716" s="233"/>
      <c r="F716" s="233"/>
      <c r="G716" s="233"/>
      <c r="H716" s="228"/>
      <c r="I716" s="228"/>
    </row>
    <row r="717" spans="1:9" collapsed="1">
      <c r="A717" s="234">
        <f>IF(C717="","",SUBTOTAL(3,$C$8:C717))</f>
        <v>110</v>
      </c>
      <c r="B717" s="235" t="s">
        <v>557</v>
      </c>
      <c r="C717" s="235" t="s">
        <v>203</v>
      </c>
      <c r="D717" s="233"/>
      <c r="E717" s="234" t="str">
        <f>IF(G717&lt;4,"Đơn giản",IF(G717&lt;=7,"Trung bình","Phức tạp"))</f>
        <v>Trung bình</v>
      </c>
      <c r="F717" s="234" t="s">
        <v>205</v>
      </c>
      <c r="G717" s="234">
        <f>COUNTA(D718:D724)</f>
        <v>7</v>
      </c>
      <c r="H717" s="228"/>
      <c r="I717" s="228"/>
    </row>
    <row r="718" spans="1:9" ht="33" hidden="1" outlineLevel="1">
      <c r="A718" s="234" t="str">
        <f>IF(C718="","",SUBTOTAL(3,$C$8:C718))</f>
        <v/>
      </c>
      <c r="B718" s="233"/>
      <c r="C718" s="233"/>
      <c r="D718" s="235" t="s">
        <v>558</v>
      </c>
      <c r="E718" s="233"/>
      <c r="F718" s="233"/>
      <c r="G718" s="233"/>
      <c r="H718" s="228"/>
      <c r="I718" s="228"/>
    </row>
    <row r="719" spans="1:9" ht="33" hidden="1" outlineLevel="1">
      <c r="A719" s="234" t="str">
        <f>IF(C719="","",SUBTOTAL(3,$C$8:C719))</f>
        <v/>
      </c>
      <c r="B719" s="233"/>
      <c r="C719" s="233"/>
      <c r="D719" s="235" t="s">
        <v>559</v>
      </c>
      <c r="E719" s="233"/>
      <c r="F719" s="233"/>
      <c r="G719" s="233"/>
      <c r="H719" s="228"/>
      <c r="I719" s="228"/>
    </row>
    <row r="720" spans="1:9" ht="33" hidden="1" outlineLevel="1">
      <c r="A720" s="234" t="str">
        <f>IF(C720="","",SUBTOTAL(3,$C$8:C720))</f>
        <v/>
      </c>
      <c r="B720" s="233"/>
      <c r="C720" s="233"/>
      <c r="D720" s="235" t="s">
        <v>560</v>
      </c>
      <c r="E720" s="233"/>
      <c r="F720" s="233"/>
      <c r="G720" s="233"/>
      <c r="H720" s="228"/>
      <c r="I720" s="228"/>
    </row>
    <row r="721" spans="1:9" ht="33" hidden="1" outlineLevel="1">
      <c r="A721" s="234" t="str">
        <f>IF(C721="","",SUBTOTAL(3,$C$8:C721))</f>
        <v/>
      </c>
      <c r="B721" s="233"/>
      <c r="C721" s="233"/>
      <c r="D721" s="235" t="s">
        <v>561</v>
      </c>
      <c r="E721" s="233"/>
      <c r="F721" s="233"/>
      <c r="G721" s="233"/>
      <c r="H721" s="228"/>
      <c r="I721" s="228"/>
    </row>
    <row r="722" spans="1:9" ht="33" hidden="1" outlineLevel="1">
      <c r="A722" s="234" t="str">
        <f>IF(C722="","",SUBTOTAL(3,$C$8:C722))</f>
        <v/>
      </c>
      <c r="B722" s="233"/>
      <c r="C722" s="233"/>
      <c r="D722" s="235" t="s">
        <v>562</v>
      </c>
      <c r="E722" s="233"/>
      <c r="F722" s="233"/>
      <c r="G722" s="233"/>
      <c r="H722" s="228"/>
      <c r="I722" s="228"/>
    </row>
    <row r="723" spans="1:9" ht="33" hidden="1" outlineLevel="1">
      <c r="A723" s="234" t="str">
        <f>IF(C723="","",SUBTOTAL(3,$C$8:C723))</f>
        <v/>
      </c>
      <c r="B723" s="233"/>
      <c r="C723" s="233"/>
      <c r="D723" s="235" t="s">
        <v>1124</v>
      </c>
      <c r="E723" s="233"/>
      <c r="F723" s="233"/>
      <c r="G723" s="233"/>
      <c r="H723" s="228"/>
      <c r="I723" s="228"/>
    </row>
    <row r="724" spans="1:9" ht="33" hidden="1" outlineLevel="1">
      <c r="A724" s="234" t="str">
        <f>IF(C724="","",SUBTOTAL(3,$C$8:C724))</f>
        <v/>
      </c>
      <c r="B724" s="233"/>
      <c r="C724" s="233"/>
      <c r="D724" s="235" t="s">
        <v>1125</v>
      </c>
      <c r="E724" s="233"/>
      <c r="F724" s="233"/>
      <c r="G724" s="233"/>
      <c r="H724" s="228"/>
      <c r="I724" s="228"/>
    </row>
    <row r="725" spans="1:9" collapsed="1">
      <c r="A725" s="234">
        <f>IF(C725="","",SUBTOTAL(3,$C$8:C725))</f>
        <v>111</v>
      </c>
      <c r="B725" s="235" t="s">
        <v>563</v>
      </c>
      <c r="C725" s="235" t="s">
        <v>203</v>
      </c>
      <c r="D725" s="233"/>
      <c r="E725" s="234" t="str">
        <f>IF(G725&lt;4,"Đơn giản",IF(G725&lt;=7,"Trung bình","Phức tạp"))</f>
        <v>Trung bình</v>
      </c>
      <c r="F725" s="234" t="s">
        <v>205</v>
      </c>
      <c r="G725" s="234">
        <f>COUNTA(D726:D732)</f>
        <v>7</v>
      </c>
      <c r="H725" s="228"/>
      <c r="I725" s="228"/>
    </row>
    <row r="726" spans="1:9" hidden="1" outlineLevel="1">
      <c r="A726" s="234" t="str">
        <f>IF(C726="","",SUBTOTAL(3,$C$8:C726))</f>
        <v/>
      </c>
      <c r="B726" s="233"/>
      <c r="C726" s="233"/>
      <c r="D726" s="235" t="s">
        <v>552</v>
      </c>
      <c r="E726" s="233"/>
      <c r="F726" s="233"/>
      <c r="G726" s="233"/>
      <c r="H726" s="228"/>
      <c r="I726" s="228"/>
    </row>
    <row r="727" spans="1:9" ht="33" hidden="1" outlineLevel="1">
      <c r="A727" s="234" t="str">
        <f>IF(C727="","",SUBTOTAL(3,$C$8:C727))</f>
        <v/>
      </c>
      <c r="B727" s="233"/>
      <c r="C727" s="233"/>
      <c r="D727" s="235" t="s">
        <v>553</v>
      </c>
      <c r="E727" s="233"/>
      <c r="F727" s="233"/>
      <c r="G727" s="233"/>
      <c r="H727" s="228"/>
      <c r="I727" s="228"/>
    </row>
    <row r="728" spans="1:9" ht="33" hidden="1" outlineLevel="1">
      <c r="A728" s="234" t="str">
        <f>IF(C728="","",SUBTOTAL(3,$C$8:C728))</f>
        <v/>
      </c>
      <c r="B728" s="233"/>
      <c r="C728" s="233"/>
      <c r="D728" s="235" t="s">
        <v>554</v>
      </c>
      <c r="E728" s="233"/>
      <c r="F728" s="233"/>
      <c r="G728" s="233"/>
      <c r="H728" s="228"/>
      <c r="I728" s="228"/>
    </row>
    <row r="729" spans="1:9" ht="33" hidden="1" outlineLevel="1">
      <c r="A729" s="234" t="str">
        <f>IF(C729="","",SUBTOTAL(3,$C$8:C729))</f>
        <v/>
      </c>
      <c r="B729" s="233"/>
      <c r="C729" s="233"/>
      <c r="D729" s="235" t="s">
        <v>555</v>
      </c>
      <c r="E729" s="233"/>
      <c r="F729" s="233"/>
      <c r="G729" s="233"/>
      <c r="H729" s="228"/>
      <c r="I729" s="228"/>
    </row>
    <row r="730" spans="1:9" ht="33" hidden="1" outlineLevel="1">
      <c r="A730" s="234" t="str">
        <f>IF(C730="","",SUBTOTAL(3,$C$8:C730))</f>
        <v/>
      </c>
      <c r="B730" s="233"/>
      <c r="C730" s="233"/>
      <c r="D730" s="235" t="s">
        <v>556</v>
      </c>
      <c r="E730" s="233"/>
      <c r="F730" s="233"/>
      <c r="G730" s="233"/>
      <c r="H730" s="228"/>
      <c r="I730" s="228"/>
    </row>
    <row r="731" spans="1:9" ht="33" hidden="1" outlineLevel="1">
      <c r="A731" s="234" t="str">
        <f>IF(C731="","",SUBTOTAL(3,$C$8:C731))</f>
        <v/>
      </c>
      <c r="B731" s="233"/>
      <c r="C731" s="233"/>
      <c r="D731" s="235" t="s">
        <v>1122</v>
      </c>
      <c r="E731" s="233"/>
      <c r="F731" s="233"/>
      <c r="G731" s="233"/>
      <c r="H731" s="228"/>
      <c r="I731" s="228"/>
    </row>
    <row r="732" spans="1:9" ht="33" hidden="1" outlineLevel="1">
      <c r="A732" s="234" t="str">
        <f>IF(C732="","",SUBTOTAL(3,$C$8:C732))</f>
        <v/>
      </c>
      <c r="B732" s="233"/>
      <c r="C732" s="233"/>
      <c r="D732" s="235" t="s">
        <v>1123</v>
      </c>
      <c r="E732" s="233"/>
      <c r="F732" s="233"/>
      <c r="G732" s="233"/>
      <c r="H732" s="228"/>
      <c r="I732" s="228"/>
    </row>
    <row r="733" spans="1:9" collapsed="1">
      <c r="A733" s="234">
        <f>IF(C733="","",SUBTOTAL(3,$C$8:C733))</f>
        <v>112</v>
      </c>
      <c r="B733" s="235" t="s">
        <v>564</v>
      </c>
      <c r="C733" s="235" t="s">
        <v>203</v>
      </c>
      <c r="D733" s="233"/>
      <c r="E733" s="234" t="str">
        <f>IF(G733&lt;4,"Đơn giản",IF(G733&lt;=7,"Trung bình","Phức tạp"))</f>
        <v>Trung bình</v>
      </c>
      <c r="F733" s="234" t="s">
        <v>205</v>
      </c>
      <c r="G733" s="234">
        <f>COUNTA(D734:D740)</f>
        <v>7</v>
      </c>
      <c r="H733" s="228"/>
      <c r="I733" s="228"/>
    </row>
    <row r="734" spans="1:9" hidden="1" outlineLevel="1">
      <c r="A734" s="234" t="str">
        <f>IF(C734="","",SUBTOTAL(3,$C$8:C734))</f>
        <v/>
      </c>
      <c r="B734" s="233"/>
      <c r="C734" s="233"/>
      <c r="D734" s="235" t="s">
        <v>565</v>
      </c>
      <c r="E734" s="233"/>
      <c r="F734" s="233"/>
      <c r="G734" s="233"/>
      <c r="H734" s="228"/>
      <c r="I734" s="228"/>
    </row>
    <row r="735" spans="1:9" ht="33" hidden="1" outlineLevel="1">
      <c r="A735" s="234" t="str">
        <f>IF(C735="","",SUBTOTAL(3,$C$8:C735))</f>
        <v/>
      </c>
      <c r="B735" s="233"/>
      <c r="C735" s="233"/>
      <c r="D735" s="235" t="s">
        <v>566</v>
      </c>
      <c r="E735" s="233"/>
      <c r="F735" s="233"/>
      <c r="G735" s="233"/>
      <c r="H735" s="228"/>
      <c r="I735" s="228"/>
    </row>
    <row r="736" spans="1:9" ht="33" hidden="1" outlineLevel="1">
      <c r="A736" s="234" t="str">
        <f>IF(C736="","",SUBTOTAL(3,$C$8:C736))</f>
        <v/>
      </c>
      <c r="B736" s="233"/>
      <c r="C736" s="233"/>
      <c r="D736" s="235" t="s">
        <v>567</v>
      </c>
      <c r="E736" s="233"/>
      <c r="F736" s="233"/>
      <c r="G736" s="233"/>
      <c r="H736" s="228"/>
      <c r="I736" s="228"/>
    </row>
    <row r="737" spans="1:9" ht="33" hidden="1" outlineLevel="1">
      <c r="A737" s="234" t="str">
        <f>IF(C737="","",SUBTOTAL(3,$C$8:C737))</f>
        <v/>
      </c>
      <c r="B737" s="233"/>
      <c r="C737" s="233"/>
      <c r="D737" s="235" t="s">
        <v>568</v>
      </c>
      <c r="E737" s="233"/>
      <c r="F737" s="233"/>
      <c r="G737" s="233"/>
      <c r="H737" s="228"/>
      <c r="I737" s="228"/>
    </row>
    <row r="738" spans="1:9" ht="33" hidden="1" outlineLevel="1">
      <c r="A738" s="234" t="str">
        <f>IF(C738="","",SUBTOTAL(3,$C$8:C738))</f>
        <v/>
      </c>
      <c r="B738" s="233"/>
      <c r="C738" s="233"/>
      <c r="D738" s="235" t="s">
        <v>569</v>
      </c>
      <c r="E738" s="233"/>
      <c r="F738" s="233"/>
      <c r="G738" s="233"/>
      <c r="H738" s="228"/>
      <c r="I738" s="228"/>
    </row>
    <row r="739" spans="1:9" ht="33" hidden="1" outlineLevel="1">
      <c r="A739" s="234" t="str">
        <f>IF(C739="","",SUBTOTAL(3,$C$8:C739))</f>
        <v/>
      </c>
      <c r="B739" s="233"/>
      <c r="C739" s="233"/>
      <c r="D739" s="235" t="s">
        <v>1126</v>
      </c>
      <c r="E739" s="233"/>
      <c r="F739" s="233"/>
      <c r="G739" s="233"/>
      <c r="H739" s="228"/>
      <c r="I739" s="228"/>
    </row>
    <row r="740" spans="1:9" ht="33" hidden="1" outlineLevel="1">
      <c r="A740" s="234" t="str">
        <f>IF(C740="","",SUBTOTAL(3,$C$8:C740))</f>
        <v/>
      </c>
      <c r="B740" s="233"/>
      <c r="C740" s="233"/>
      <c r="D740" s="235" t="s">
        <v>1127</v>
      </c>
      <c r="E740" s="233"/>
      <c r="F740" s="233"/>
      <c r="G740" s="233"/>
      <c r="H740" s="228"/>
      <c r="I740" s="228"/>
    </row>
    <row r="741" spans="1:9" collapsed="1">
      <c r="A741" s="234">
        <f>IF(C741="","",SUBTOTAL(3,$C$8:C741))</f>
        <v>113</v>
      </c>
      <c r="B741" s="235" t="s">
        <v>570</v>
      </c>
      <c r="C741" s="235" t="s">
        <v>203</v>
      </c>
      <c r="D741" s="233"/>
      <c r="E741" s="234" t="str">
        <f>IF(G741&lt;4,"Đơn giản",IF(G741&lt;=7,"Trung bình","Phức tạp"))</f>
        <v>Trung bình</v>
      </c>
      <c r="F741" s="234" t="s">
        <v>205</v>
      </c>
      <c r="G741" s="234">
        <f>COUNTA(D742:D748)</f>
        <v>7</v>
      </c>
      <c r="H741" s="228"/>
      <c r="I741" s="228"/>
    </row>
    <row r="742" spans="1:9" hidden="1" outlineLevel="1">
      <c r="A742" s="234" t="str">
        <f>IF(C742="","",SUBTOTAL(3,$C$8:C742))</f>
        <v/>
      </c>
      <c r="B742" s="233"/>
      <c r="C742" s="233"/>
      <c r="D742" s="235" t="s">
        <v>571</v>
      </c>
      <c r="E742" s="233"/>
      <c r="F742" s="233"/>
      <c r="G742" s="233"/>
      <c r="H742" s="228"/>
      <c r="I742" s="228"/>
    </row>
    <row r="743" spans="1:9" ht="33" hidden="1" outlineLevel="1">
      <c r="A743" s="234" t="str">
        <f>IF(C743="","",SUBTOTAL(3,$C$8:C743))</f>
        <v/>
      </c>
      <c r="B743" s="233"/>
      <c r="C743" s="233"/>
      <c r="D743" s="235" t="s">
        <v>572</v>
      </c>
      <c r="E743" s="233"/>
      <c r="F743" s="233"/>
      <c r="G743" s="233"/>
      <c r="H743" s="228"/>
      <c r="I743" s="228"/>
    </row>
    <row r="744" spans="1:9" ht="33" hidden="1" outlineLevel="1">
      <c r="A744" s="234" t="str">
        <f>IF(C744="","",SUBTOTAL(3,$C$8:C744))</f>
        <v/>
      </c>
      <c r="B744" s="233"/>
      <c r="C744" s="233"/>
      <c r="D744" s="235" t="s">
        <v>573</v>
      </c>
      <c r="E744" s="233"/>
      <c r="F744" s="233"/>
      <c r="G744" s="233"/>
      <c r="H744" s="228"/>
      <c r="I744" s="228"/>
    </row>
    <row r="745" spans="1:9" ht="33" hidden="1" outlineLevel="1">
      <c r="A745" s="234" t="str">
        <f>IF(C745="","",SUBTOTAL(3,$C$8:C745))</f>
        <v/>
      </c>
      <c r="B745" s="233"/>
      <c r="C745" s="233"/>
      <c r="D745" s="235" t="s">
        <v>574</v>
      </c>
      <c r="E745" s="233"/>
      <c r="F745" s="233"/>
      <c r="G745" s="233"/>
      <c r="H745" s="228"/>
      <c r="I745" s="228"/>
    </row>
    <row r="746" spans="1:9" ht="33" hidden="1" outlineLevel="1">
      <c r="A746" s="234" t="str">
        <f>IF(C746="","",SUBTOTAL(3,$C$8:C746))</f>
        <v/>
      </c>
      <c r="B746" s="233"/>
      <c r="C746" s="233"/>
      <c r="D746" s="235" t="s">
        <v>575</v>
      </c>
      <c r="E746" s="233"/>
      <c r="F746" s="233"/>
      <c r="G746" s="233"/>
      <c r="H746" s="228"/>
      <c r="I746" s="228"/>
    </row>
    <row r="747" spans="1:9" ht="33" hidden="1" outlineLevel="1">
      <c r="A747" s="234" t="str">
        <f>IF(C747="","",SUBTOTAL(3,$C$8:C747))</f>
        <v/>
      </c>
      <c r="B747" s="233"/>
      <c r="C747" s="233"/>
      <c r="D747" s="235" t="s">
        <v>1128</v>
      </c>
      <c r="E747" s="233"/>
      <c r="F747" s="233"/>
      <c r="G747" s="233"/>
      <c r="H747" s="228"/>
      <c r="I747" s="228"/>
    </row>
    <row r="748" spans="1:9" ht="33" hidden="1" outlineLevel="1">
      <c r="A748" s="234" t="str">
        <f>IF(C748="","",SUBTOTAL(3,$C$8:C748))</f>
        <v/>
      </c>
      <c r="B748" s="233"/>
      <c r="C748" s="233"/>
      <c r="D748" s="235" t="s">
        <v>1129</v>
      </c>
      <c r="E748" s="233"/>
      <c r="F748" s="233"/>
      <c r="G748" s="233"/>
      <c r="H748" s="228"/>
      <c r="I748" s="228"/>
    </row>
    <row r="749" spans="1:9" collapsed="1">
      <c r="A749" s="234">
        <f>IF(C749="","",SUBTOTAL(3,$C$8:C749))</f>
        <v>114</v>
      </c>
      <c r="B749" s="235" t="s">
        <v>576</v>
      </c>
      <c r="C749" s="235" t="s">
        <v>203</v>
      </c>
      <c r="D749" s="233"/>
      <c r="E749" s="234" t="str">
        <f>IF(G749&lt;4,"Đơn giản",IF(G749&lt;=7,"Trung bình","Phức tạp"))</f>
        <v>Trung bình</v>
      </c>
      <c r="F749" s="234" t="s">
        <v>205</v>
      </c>
      <c r="G749" s="234">
        <f>COUNTA(D750:D756)</f>
        <v>7</v>
      </c>
      <c r="H749" s="228"/>
      <c r="I749" s="228"/>
    </row>
    <row r="750" spans="1:9" ht="33" hidden="1" outlineLevel="1">
      <c r="A750" s="234" t="str">
        <f>IF(C750="","",SUBTOTAL(3,$C$8:C750))</f>
        <v/>
      </c>
      <c r="B750" s="233"/>
      <c r="C750" s="233"/>
      <c r="D750" s="235" t="s">
        <v>577</v>
      </c>
      <c r="E750" s="233"/>
      <c r="F750" s="233"/>
      <c r="G750" s="233"/>
      <c r="H750" s="228"/>
      <c r="I750" s="228"/>
    </row>
    <row r="751" spans="1:9" ht="33" hidden="1" outlineLevel="1">
      <c r="A751" s="234" t="str">
        <f>IF(C751="","",SUBTOTAL(3,$C$8:C751))</f>
        <v/>
      </c>
      <c r="B751" s="233"/>
      <c r="C751" s="233"/>
      <c r="D751" s="235" t="s">
        <v>578</v>
      </c>
      <c r="E751" s="233"/>
      <c r="F751" s="233"/>
      <c r="G751" s="233"/>
      <c r="H751" s="228"/>
      <c r="I751" s="228"/>
    </row>
    <row r="752" spans="1:9" ht="33" hidden="1" outlineLevel="1">
      <c r="A752" s="234" t="str">
        <f>IF(C752="","",SUBTOTAL(3,$C$8:C752))</f>
        <v/>
      </c>
      <c r="B752" s="233"/>
      <c r="C752" s="233"/>
      <c r="D752" s="235" t="s">
        <v>579</v>
      </c>
      <c r="E752" s="233"/>
      <c r="F752" s="233"/>
      <c r="G752" s="233"/>
      <c r="H752" s="228"/>
      <c r="I752" s="228"/>
    </row>
    <row r="753" spans="1:9" ht="33" hidden="1" outlineLevel="1">
      <c r="A753" s="234" t="str">
        <f>IF(C753="","",SUBTOTAL(3,$C$8:C753))</f>
        <v/>
      </c>
      <c r="B753" s="233"/>
      <c r="C753" s="233"/>
      <c r="D753" s="235" t="s">
        <v>580</v>
      </c>
      <c r="E753" s="233"/>
      <c r="F753" s="233"/>
      <c r="G753" s="233"/>
      <c r="H753" s="228"/>
      <c r="I753" s="228"/>
    </row>
    <row r="754" spans="1:9" ht="33" hidden="1" outlineLevel="1">
      <c r="A754" s="234" t="str">
        <f>IF(C754="","",SUBTOTAL(3,$C$8:C754))</f>
        <v/>
      </c>
      <c r="B754" s="233"/>
      <c r="C754" s="233"/>
      <c r="D754" s="235" t="s">
        <v>581</v>
      </c>
      <c r="E754" s="233"/>
      <c r="F754" s="233"/>
      <c r="G754" s="233"/>
      <c r="H754" s="228"/>
      <c r="I754" s="228"/>
    </row>
    <row r="755" spans="1:9" ht="33" hidden="1" outlineLevel="1">
      <c r="A755" s="234" t="str">
        <f>IF(C755="","",SUBTOTAL(3,$C$8:C755))</f>
        <v/>
      </c>
      <c r="B755" s="233"/>
      <c r="C755" s="233"/>
      <c r="D755" s="235" t="s">
        <v>1130</v>
      </c>
      <c r="E755" s="233"/>
      <c r="F755" s="233"/>
      <c r="G755" s="233"/>
      <c r="H755" s="228"/>
      <c r="I755" s="228"/>
    </row>
    <row r="756" spans="1:9" ht="33" hidden="1" outlineLevel="1">
      <c r="A756" s="234" t="str">
        <f>IF(C756="","",SUBTOTAL(3,$C$8:C756))</f>
        <v/>
      </c>
      <c r="B756" s="233"/>
      <c r="C756" s="233"/>
      <c r="D756" s="235" t="s">
        <v>1131</v>
      </c>
      <c r="E756" s="233"/>
      <c r="F756" s="233"/>
      <c r="G756" s="233"/>
      <c r="H756" s="228"/>
      <c r="I756" s="228"/>
    </row>
    <row r="757" spans="1:9" collapsed="1">
      <c r="A757" s="234">
        <f>IF(C757="","",SUBTOTAL(3,$C$8:C757))</f>
        <v>115</v>
      </c>
      <c r="B757" s="235" t="s">
        <v>582</v>
      </c>
      <c r="C757" s="235" t="s">
        <v>203</v>
      </c>
      <c r="D757" s="233"/>
      <c r="E757" s="234" t="str">
        <f>IF(G757&lt;4,"Đơn giản",IF(G757&lt;=7,"Trung bình","Phức tạp"))</f>
        <v>Trung bình</v>
      </c>
      <c r="F757" s="234" t="s">
        <v>205</v>
      </c>
      <c r="G757" s="234">
        <f>COUNTA(D758:D764)</f>
        <v>7</v>
      </c>
      <c r="H757" s="228"/>
      <c r="I757" s="228"/>
    </row>
    <row r="758" spans="1:9" hidden="1" outlineLevel="1">
      <c r="A758" s="234" t="str">
        <f>IF(C758="","",SUBTOTAL(3,$C$8:C758))</f>
        <v/>
      </c>
      <c r="B758" s="233"/>
      <c r="C758" s="233"/>
      <c r="D758" s="235" t="s">
        <v>583</v>
      </c>
      <c r="E758" s="233"/>
      <c r="F758" s="233"/>
      <c r="G758" s="233"/>
      <c r="H758" s="228"/>
      <c r="I758" s="228"/>
    </row>
    <row r="759" spans="1:9" ht="33" hidden="1" outlineLevel="1">
      <c r="A759" s="234" t="str">
        <f>IF(C759="","",SUBTOTAL(3,$C$8:C759))</f>
        <v/>
      </c>
      <c r="B759" s="233"/>
      <c r="C759" s="233"/>
      <c r="D759" s="235" t="s">
        <v>584</v>
      </c>
      <c r="E759" s="233"/>
      <c r="F759" s="233"/>
      <c r="G759" s="233"/>
      <c r="H759" s="228"/>
      <c r="I759" s="228"/>
    </row>
    <row r="760" spans="1:9" ht="33" hidden="1" outlineLevel="1">
      <c r="A760" s="234" t="str">
        <f>IF(C760="","",SUBTOTAL(3,$C$8:C760))</f>
        <v/>
      </c>
      <c r="B760" s="233"/>
      <c r="C760" s="233"/>
      <c r="D760" s="235" t="s">
        <v>585</v>
      </c>
      <c r="E760" s="233"/>
      <c r="F760" s="233"/>
      <c r="G760" s="233"/>
      <c r="H760" s="228"/>
      <c r="I760" s="228"/>
    </row>
    <row r="761" spans="1:9" ht="33" hidden="1" outlineLevel="1">
      <c r="A761" s="234" t="str">
        <f>IF(C761="","",SUBTOTAL(3,$C$8:C761))</f>
        <v/>
      </c>
      <c r="B761" s="233"/>
      <c r="C761" s="233"/>
      <c r="D761" s="235" t="s">
        <v>586</v>
      </c>
      <c r="E761" s="233"/>
      <c r="F761" s="233"/>
      <c r="G761" s="233"/>
      <c r="H761" s="228"/>
      <c r="I761" s="228"/>
    </row>
    <row r="762" spans="1:9" ht="33" hidden="1" outlineLevel="1">
      <c r="A762" s="234" t="str">
        <f>IF(C762="","",SUBTOTAL(3,$C$8:C762))</f>
        <v/>
      </c>
      <c r="B762" s="233"/>
      <c r="C762" s="233"/>
      <c r="D762" s="235" t="s">
        <v>587</v>
      </c>
      <c r="E762" s="233"/>
      <c r="F762" s="233"/>
      <c r="G762" s="233"/>
      <c r="H762" s="228"/>
      <c r="I762" s="228"/>
    </row>
    <row r="763" spans="1:9" ht="33" hidden="1" outlineLevel="1">
      <c r="A763" s="234" t="str">
        <f>IF(C763="","",SUBTOTAL(3,$C$8:C763))</f>
        <v/>
      </c>
      <c r="B763" s="233"/>
      <c r="C763" s="233"/>
      <c r="D763" s="235" t="s">
        <v>1132</v>
      </c>
      <c r="E763" s="233"/>
      <c r="F763" s="233"/>
      <c r="G763" s="233"/>
      <c r="H763" s="228"/>
      <c r="I763" s="228"/>
    </row>
    <row r="764" spans="1:9" ht="33" hidden="1" outlineLevel="1">
      <c r="A764" s="234" t="str">
        <f>IF(C764="","",SUBTOTAL(3,$C$8:C764))</f>
        <v/>
      </c>
      <c r="B764" s="233"/>
      <c r="C764" s="233"/>
      <c r="D764" s="235" t="s">
        <v>1133</v>
      </c>
      <c r="E764" s="233"/>
      <c r="F764" s="233"/>
      <c r="G764" s="233"/>
      <c r="H764" s="228"/>
      <c r="I764" s="228"/>
    </row>
    <row r="765" spans="1:9" ht="33" collapsed="1">
      <c r="A765" s="234">
        <f>IF(C765="","",SUBTOTAL(3,$C$8:C765))</f>
        <v>116</v>
      </c>
      <c r="B765" s="235" t="s">
        <v>588</v>
      </c>
      <c r="C765" s="235" t="s">
        <v>203</v>
      </c>
      <c r="D765" s="233"/>
      <c r="E765" s="234" t="str">
        <f>IF(G765&lt;4,"Đơn giản",IF(G765&lt;=7,"Trung bình","Phức tạp"))</f>
        <v>Trung bình</v>
      </c>
      <c r="F765" s="234" t="s">
        <v>205</v>
      </c>
      <c r="G765" s="234">
        <f>COUNTA(D766:D772)</f>
        <v>7</v>
      </c>
      <c r="H765" s="228"/>
      <c r="I765" s="228"/>
    </row>
    <row r="766" spans="1:9" ht="33" hidden="1" outlineLevel="1">
      <c r="A766" s="234" t="str">
        <f>IF(C766="","",SUBTOTAL(3,$C$8:C766))</f>
        <v/>
      </c>
      <c r="B766" s="233"/>
      <c r="C766" s="233"/>
      <c r="D766" s="235" t="s">
        <v>589</v>
      </c>
      <c r="E766" s="233"/>
      <c r="F766" s="233"/>
      <c r="G766" s="233"/>
      <c r="H766" s="228"/>
      <c r="I766" s="228"/>
    </row>
    <row r="767" spans="1:9" ht="33" hidden="1" outlineLevel="1">
      <c r="A767" s="234" t="str">
        <f>IF(C767="","",SUBTOTAL(3,$C$8:C767))</f>
        <v/>
      </c>
      <c r="B767" s="233"/>
      <c r="C767" s="233"/>
      <c r="D767" s="235" t="s">
        <v>590</v>
      </c>
      <c r="E767" s="233"/>
      <c r="F767" s="233"/>
      <c r="G767" s="233"/>
      <c r="H767" s="228"/>
      <c r="I767" s="228"/>
    </row>
    <row r="768" spans="1:9" ht="33" hidden="1" outlineLevel="1">
      <c r="A768" s="234" t="str">
        <f>IF(C768="","",SUBTOTAL(3,$C$8:C768))</f>
        <v/>
      </c>
      <c r="B768" s="233"/>
      <c r="C768" s="233"/>
      <c r="D768" s="235" t="s">
        <v>591</v>
      </c>
      <c r="E768" s="233"/>
      <c r="F768" s="233"/>
      <c r="G768" s="233"/>
      <c r="H768" s="228"/>
      <c r="I768" s="228"/>
    </row>
    <row r="769" spans="1:9" ht="33" hidden="1" outlineLevel="1">
      <c r="A769" s="234" t="str">
        <f>IF(C769="","",SUBTOTAL(3,$C$8:C769))</f>
        <v/>
      </c>
      <c r="B769" s="233"/>
      <c r="C769" s="233"/>
      <c r="D769" s="235" t="s">
        <v>592</v>
      </c>
      <c r="E769" s="233"/>
      <c r="F769" s="233"/>
      <c r="G769" s="233"/>
      <c r="H769" s="228"/>
      <c r="I769" s="228"/>
    </row>
    <row r="770" spans="1:9" ht="33" hidden="1" outlineLevel="1">
      <c r="A770" s="234" t="str">
        <f>IF(C770="","",SUBTOTAL(3,$C$8:C770))</f>
        <v/>
      </c>
      <c r="B770" s="233"/>
      <c r="C770" s="233"/>
      <c r="D770" s="235" t="s">
        <v>593</v>
      </c>
      <c r="E770" s="233"/>
      <c r="F770" s="233"/>
      <c r="G770" s="233"/>
      <c r="H770" s="228"/>
      <c r="I770" s="228"/>
    </row>
    <row r="771" spans="1:9" ht="33" hidden="1" outlineLevel="1">
      <c r="A771" s="234" t="str">
        <f>IF(C771="","",SUBTOTAL(3,$C$8:C771))</f>
        <v/>
      </c>
      <c r="B771" s="233"/>
      <c r="C771" s="233"/>
      <c r="D771" s="235" t="s">
        <v>1134</v>
      </c>
      <c r="E771" s="233"/>
      <c r="F771" s="233"/>
      <c r="G771" s="233"/>
      <c r="H771" s="228"/>
      <c r="I771" s="228"/>
    </row>
    <row r="772" spans="1:9" ht="33" hidden="1" outlineLevel="1">
      <c r="A772" s="234" t="str">
        <f>IF(C772="","",SUBTOTAL(3,$C$8:C772))</f>
        <v/>
      </c>
      <c r="B772" s="233"/>
      <c r="C772" s="233"/>
      <c r="D772" s="235" t="s">
        <v>1135</v>
      </c>
      <c r="E772" s="233"/>
      <c r="F772" s="233"/>
      <c r="G772" s="233"/>
      <c r="H772" s="228"/>
      <c r="I772" s="228"/>
    </row>
    <row r="773" spans="1:9" collapsed="1">
      <c r="A773" s="234">
        <f>IF(C773="","",SUBTOTAL(3,$C$8:C773))</f>
        <v>117</v>
      </c>
      <c r="B773" s="235" t="s">
        <v>594</v>
      </c>
      <c r="C773" s="235" t="s">
        <v>203</v>
      </c>
      <c r="D773" s="233"/>
      <c r="E773" s="234" t="str">
        <f>IF(G773&lt;4,"Đơn giản",IF(G773&lt;=7,"Trung bình","Phức tạp"))</f>
        <v>Trung bình</v>
      </c>
      <c r="F773" s="234" t="s">
        <v>205</v>
      </c>
      <c r="G773" s="234">
        <f>COUNTA(D774:D780)</f>
        <v>7</v>
      </c>
      <c r="H773" s="228"/>
      <c r="I773" s="228"/>
    </row>
    <row r="774" spans="1:9" hidden="1" outlineLevel="1">
      <c r="A774" s="234" t="str">
        <f>IF(C774="","",SUBTOTAL(3,$C$8:C774))</f>
        <v/>
      </c>
      <c r="B774" s="233"/>
      <c r="C774" s="233"/>
      <c r="D774" s="235" t="s">
        <v>595</v>
      </c>
      <c r="E774" s="233"/>
      <c r="F774" s="233"/>
      <c r="G774" s="233"/>
      <c r="H774" s="228"/>
      <c r="I774" s="228"/>
    </row>
    <row r="775" spans="1:9" ht="33" hidden="1" outlineLevel="1">
      <c r="A775" s="234" t="str">
        <f>IF(C775="","",SUBTOTAL(3,$C$8:C775))</f>
        <v/>
      </c>
      <c r="B775" s="233"/>
      <c r="C775" s="233"/>
      <c r="D775" s="235" t="s">
        <v>596</v>
      </c>
      <c r="E775" s="233"/>
      <c r="F775" s="233"/>
      <c r="G775" s="233"/>
      <c r="H775" s="228"/>
      <c r="I775" s="228"/>
    </row>
    <row r="776" spans="1:9" ht="33" hidden="1" outlineLevel="1">
      <c r="A776" s="234" t="str">
        <f>IF(C776="","",SUBTOTAL(3,$C$8:C776))</f>
        <v/>
      </c>
      <c r="B776" s="233"/>
      <c r="C776" s="233"/>
      <c r="D776" s="235" t="s">
        <v>597</v>
      </c>
      <c r="E776" s="233"/>
      <c r="F776" s="233"/>
      <c r="G776" s="233"/>
      <c r="H776" s="228"/>
      <c r="I776" s="228"/>
    </row>
    <row r="777" spans="1:9" ht="33" hidden="1" outlineLevel="1">
      <c r="A777" s="234" t="str">
        <f>IF(C777="","",SUBTOTAL(3,$C$8:C777))</f>
        <v/>
      </c>
      <c r="B777" s="233"/>
      <c r="C777" s="233"/>
      <c r="D777" s="235" t="s">
        <v>598</v>
      </c>
      <c r="E777" s="233"/>
      <c r="F777" s="233"/>
      <c r="G777" s="233"/>
      <c r="H777" s="228"/>
      <c r="I777" s="228"/>
    </row>
    <row r="778" spans="1:9" ht="33" hidden="1" outlineLevel="1">
      <c r="A778" s="234" t="str">
        <f>IF(C778="","",SUBTOTAL(3,$C$8:C778))</f>
        <v/>
      </c>
      <c r="B778" s="233"/>
      <c r="C778" s="233"/>
      <c r="D778" s="235" t="s">
        <v>599</v>
      </c>
      <c r="E778" s="233"/>
      <c r="F778" s="233"/>
      <c r="G778" s="233"/>
      <c r="H778" s="228"/>
      <c r="I778" s="228"/>
    </row>
    <row r="779" spans="1:9" ht="33" hidden="1" outlineLevel="1">
      <c r="A779" s="234" t="str">
        <f>IF(C779="","",SUBTOTAL(3,$C$8:C779))</f>
        <v/>
      </c>
      <c r="B779" s="233"/>
      <c r="C779" s="233"/>
      <c r="D779" s="235" t="s">
        <v>1136</v>
      </c>
      <c r="E779" s="233"/>
      <c r="F779" s="233"/>
      <c r="G779" s="233"/>
      <c r="H779" s="228"/>
      <c r="I779" s="228"/>
    </row>
    <row r="780" spans="1:9" ht="33" hidden="1" outlineLevel="1">
      <c r="A780" s="234" t="str">
        <f>IF(C780="","",SUBTOTAL(3,$C$8:C780))</f>
        <v/>
      </c>
      <c r="B780" s="233"/>
      <c r="C780" s="233"/>
      <c r="D780" s="235" t="s">
        <v>1137</v>
      </c>
      <c r="E780" s="233"/>
      <c r="F780" s="233"/>
      <c r="G780" s="233"/>
      <c r="H780" s="228"/>
      <c r="I780" s="228"/>
    </row>
    <row r="781" spans="1:9" collapsed="1">
      <c r="A781" s="234">
        <f>IF(C781="","",SUBTOTAL(3,$C$8:C781))</f>
        <v>118</v>
      </c>
      <c r="B781" s="235" t="s">
        <v>600</v>
      </c>
      <c r="C781" s="235" t="s">
        <v>203</v>
      </c>
      <c r="D781" s="233"/>
      <c r="E781" s="234" t="str">
        <f>IF(G781&lt;4,"Đơn giản",IF(G781&lt;=7,"Trung bình","Phức tạp"))</f>
        <v>Trung bình</v>
      </c>
      <c r="F781" s="234" t="s">
        <v>205</v>
      </c>
      <c r="G781" s="234">
        <f>COUNTA(D782:D788)</f>
        <v>7</v>
      </c>
      <c r="H781" s="228"/>
      <c r="I781" s="228"/>
    </row>
    <row r="782" spans="1:9" hidden="1" outlineLevel="1">
      <c r="A782" s="234" t="str">
        <f>IF(C782="","",SUBTOTAL(3,$C$8:C782))</f>
        <v/>
      </c>
      <c r="B782" s="233"/>
      <c r="C782" s="233"/>
      <c r="D782" s="235" t="s">
        <v>601</v>
      </c>
      <c r="E782" s="233"/>
      <c r="F782" s="233"/>
      <c r="G782" s="233"/>
      <c r="H782" s="228"/>
      <c r="I782" s="228"/>
    </row>
    <row r="783" spans="1:9" ht="33" hidden="1" outlineLevel="1">
      <c r="A783" s="234" t="str">
        <f>IF(C783="","",SUBTOTAL(3,$C$8:C783))</f>
        <v/>
      </c>
      <c r="B783" s="233"/>
      <c r="C783" s="233"/>
      <c r="D783" s="235" t="s">
        <v>602</v>
      </c>
      <c r="E783" s="233"/>
      <c r="F783" s="233"/>
      <c r="G783" s="233"/>
      <c r="H783" s="228"/>
      <c r="I783" s="228"/>
    </row>
    <row r="784" spans="1:9" ht="33" hidden="1" outlineLevel="1">
      <c r="A784" s="234" t="str">
        <f>IF(C784="","",SUBTOTAL(3,$C$8:C784))</f>
        <v/>
      </c>
      <c r="B784" s="233"/>
      <c r="C784" s="233"/>
      <c r="D784" s="235" t="s">
        <v>603</v>
      </c>
      <c r="E784" s="233"/>
      <c r="F784" s="233"/>
      <c r="G784" s="233"/>
      <c r="H784" s="228"/>
      <c r="I784" s="228"/>
    </row>
    <row r="785" spans="1:9" ht="33" hidden="1" outlineLevel="1">
      <c r="A785" s="234" t="str">
        <f>IF(C785="","",SUBTOTAL(3,$C$8:C785))</f>
        <v/>
      </c>
      <c r="B785" s="233"/>
      <c r="C785" s="233"/>
      <c r="D785" s="235" t="s">
        <v>604</v>
      </c>
      <c r="E785" s="233"/>
      <c r="F785" s="233"/>
      <c r="G785" s="233"/>
      <c r="H785" s="228"/>
      <c r="I785" s="228"/>
    </row>
    <row r="786" spans="1:9" ht="33" hidden="1" outlineLevel="1">
      <c r="A786" s="234" t="str">
        <f>IF(C786="","",SUBTOTAL(3,$C$8:C786))</f>
        <v/>
      </c>
      <c r="B786" s="233"/>
      <c r="C786" s="233"/>
      <c r="D786" s="235" t="s">
        <v>605</v>
      </c>
      <c r="E786" s="233"/>
      <c r="F786" s="233"/>
      <c r="G786" s="233"/>
      <c r="H786" s="228"/>
      <c r="I786" s="228"/>
    </row>
    <row r="787" spans="1:9" ht="33" hidden="1" outlineLevel="1">
      <c r="A787" s="234" t="str">
        <f>IF(C787="","",SUBTOTAL(3,$C$8:C787))</f>
        <v/>
      </c>
      <c r="B787" s="233"/>
      <c r="C787" s="233"/>
      <c r="D787" s="235" t="s">
        <v>1138</v>
      </c>
      <c r="E787" s="233"/>
      <c r="F787" s="233"/>
      <c r="G787" s="233"/>
      <c r="H787" s="228"/>
      <c r="I787" s="228"/>
    </row>
    <row r="788" spans="1:9" ht="33" hidden="1" outlineLevel="1">
      <c r="A788" s="234" t="str">
        <f>IF(C788="","",SUBTOTAL(3,$C$8:C788))</f>
        <v/>
      </c>
      <c r="B788" s="233"/>
      <c r="C788" s="233"/>
      <c r="D788" s="235" t="s">
        <v>1139</v>
      </c>
      <c r="E788" s="233"/>
      <c r="F788" s="233"/>
      <c r="G788" s="233"/>
      <c r="H788" s="228"/>
      <c r="I788" s="228"/>
    </row>
    <row r="789" spans="1:9" collapsed="1">
      <c r="A789" s="234">
        <f>IF(C789="","",SUBTOTAL(3,$C$8:C789))</f>
        <v>119</v>
      </c>
      <c r="B789" s="235" t="s">
        <v>606</v>
      </c>
      <c r="C789" s="235" t="s">
        <v>203</v>
      </c>
      <c r="D789" s="233"/>
      <c r="E789" s="234" t="str">
        <f>IF(G789&lt;4,"Đơn giản",IF(G789&lt;=7,"Trung bình","Phức tạp"))</f>
        <v>Trung bình</v>
      </c>
      <c r="F789" s="234" t="s">
        <v>205</v>
      </c>
      <c r="G789" s="234">
        <f>COUNTA(D790:D796)</f>
        <v>7</v>
      </c>
      <c r="H789" s="228"/>
      <c r="I789" s="228"/>
    </row>
    <row r="790" spans="1:9" ht="33" hidden="1" outlineLevel="1">
      <c r="A790" s="234" t="str">
        <f>IF(C790="","",SUBTOTAL(3,$C$8:C790))</f>
        <v/>
      </c>
      <c r="B790" s="233"/>
      <c r="C790" s="233"/>
      <c r="D790" s="235" t="s">
        <v>607</v>
      </c>
      <c r="E790" s="233"/>
      <c r="F790" s="233"/>
      <c r="G790" s="233"/>
      <c r="H790" s="228"/>
      <c r="I790" s="228"/>
    </row>
    <row r="791" spans="1:9" ht="33" hidden="1" outlineLevel="1">
      <c r="A791" s="234" t="str">
        <f>IF(C791="","",SUBTOTAL(3,$C$8:C791))</f>
        <v/>
      </c>
      <c r="B791" s="233"/>
      <c r="C791" s="233"/>
      <c r="D791" s="235" t="s">
        <v>608</v>
      </c>
      <c r="E791" s="233"/>
      <c r="F791" s="233"/>
      <c r="G791" s="233"/>
      <c r="H791" s="228"/>
      <c r="I791" s="228"/>
    </row>
    <row r="792" spans="1:9" ht="33" hidden="1" outlineLevel="1">
      <c r="A792" s="234" t="str">
        <f>IF(C792="","",SUBTOTAL(3,$C$8:C792))</f>
        <v/>
      </c>
      <c r="B792" s="233"/>
      <c r="C792" s="233"/>
      <c r="D792" s="235" t="s">
        <v>609</v>
      </c>
      <c r="E792" s="233"/>
      <c r="F792" s="233"/>
      <c r="G792" s="233"/>
      <c r="H792" s="228"/>
      <c r="I792" s="228"/>
    </row>
    <row r="793" spans="1:9" ht="33" hidden="1" outlineLevel="1">
      <c r="A793" s="234" t="str">
        <f>IF(C793="","",SUBTOTAL(3,$C$8:C793))</f>
        <v/>
      </c>
      <c r="B793" s="233"/>
      <c r="C793" s="233"/>
      <c r="D793" s="235" t="s">
        <v>610</v>
      </c>
      <c r="E793" s="233"/>
      <c r="F793" s="233"/>
      <c r="G793" s="233"/>
      <c r="H793" s="228"/>
      <c r="I793" s="228"/>
    </row>
    <row r="794" spans="1:9" ht="33" hidden="1" outlineLevel="1">
      <c r="A794" s="234" t="str">
        <f>IF(C794="","",SUBTOTAL(3,$C$8:C794))</f>
        <v/>
      </c>
      <c r="B794" s="233"/>
      <c r="C794" s="233"/>
      <c r="D794" s="235" t="s">
        <v>611</v>
      </c>
      <c r="E794" s="233"/>
      <c r="F794" s="233"/>
      <c r="G794" s="233"/>
      <c r="H794" s="228"/>
      <c r="I794" s="228"/>
    </row>
    <row r="795" spans="1:9" ht="33" hidden="1" outlineLevel="1">
      <c r="A795" s="234" t="str">
        <f>IF(C795="","",SUBTOTAL(3,$C$8:C795))</f>
        <v/>
      </c>
      <c r="B795" s="233"/>
      <c r="C795" s="233"/>
      <c r="D795" s="235" t="s">
        <v>1140</v>
      </c>
      <c r="E795" s="233"/>
      <c r="F795" s="233"/>
      <c r="G795" s="233"/>
      <c r="H795" s="228"/>
      <c r="I795" s="228"/>
    </row>
    <row r="796" spans="1:9" ht="33" hidden="1" outlineLevel="1">
      <c r="A796" s="234" t="str">
        <f>IF(C796="","",SUBTOTAL(3,$C$8:C796))</f>
        <v/>
      </c>
      <c r="B796" s="233"/>
      <c r="C796" s="233"/>
      <c r="D796" s="235" t="s">
        <v>1141</v>
      </c>
      <c r="E796" s="233"/>
      <c r="F796" s="233"/>
      <c r="G796" s="233"/>
      <c r="H796" s="228"/>
      <c r="I796" s="228"/>
    </row>
    <row r="797" spans="1:9" collapsed="1">
      <c r="A797" s="234">
        <f>IF(C797="","",SUBTOTAL(3,$C$8:C797))</f>
        <v>120</v>
      </c>
      <c r="B797" s="235" t="s">
        <v>612</v>
      </c>
      <c r="C797" s="235" t="s">
        <v>203</v>
      </c>
      <c r="D797" s="233"/>
      <c r="E797" s="234" t="str">
        <f>IF(G797&lt;4,"Đơn giản",IF(G797&lt;=7,"Trung bình","Phức tạp"))</f>
        <v>Trung bình</v>
      </c>
      <c r="F797" s="234" t="s">
        <v>205</v>
      </c>
      <c r="G797" s="234">
        <f>COUNTA(D798:D804)</f>
        <v>7</v>
      </c>
      <c r="H797" s="228"/>
      <c r="I797" s="228"/>
    </row>
    <row r="798" spans="1:9" ht="33" hidden="1" outlineLevel="1">
      <c r="A798" s="234" t="str">
        <f>IF(C798="","",SUBTOTAL(3,$C$8:C798))</f>
        <v/>
      </c>
      <c r="B798" s="233"/>
      <c r="C798" s="233"/>
      <c r="D798" s="235" t="s">
        <v>613</v>
      </c>
      <c r="E798" s="233"/>
      <c r="F798" s="233"/>
      <c r="G798" s="233"/>
      <c r="H798" s="228"/>
      <c r="I798" s="228"/>
    </row>
    <row r="799" spans="1:9" ht="33" hidden="1" outlineLevel="1">
      <c r="A799" s="234" t="str">
        <f>IF(C799="","",SUBTOTAL(3,$C$8:C799))</f>
        <v/>
      </c>
      <c r="B799" s="233"/>
      <c r="C799" s="233"/>
      <c r="D799" s="235" t="s">
        <v>614</v>
      </c>
      <c r="E799" s="233"/>
      <c r="F799" s="233"/>
      <c r="G799" s="233"/>
      <c r="H799" s="228"/>
      <c r="I799" s="228"/>
    </row>
    <row r="800" spans="1:9" ht="33" hidden="1" outlineLevel="1">
      <c r="A800" s="234" t="str">
        <f>IF(C800="","",SUBTOTAL(3,$C$8:C800))</f>
        <v/>
      </c>
      <c r="B800" s="233"/>
      <c r="C800" s="233"/>
      <c r="D800" s="235" t="s">
        <v>615</v>
      </c>
      <c r="E800" s="233"/>
      <c r="F800" s="233"/>
      <c r="G800" s="233"/>
      <c r="H800" s="228"/>
      <c r="I800" s="228"/>
    </row>
    <row r="801" spans="1:9" ht="33" hidden="1" outlineLevel="1">
      <c r="A801" s="234" t="str">
        <f>IF(C801="","",SUBTOTAL(3,$C$8:C801))</f>
        <v/>
      </c>
      <c r="B801" s="233"/>
      <c r="C801" s="233"/>
      <c r="D801" s="235" t="s">
        <v>616</v>
      </c>
      <c r="E801" s="233"/>
      <c r="F801" s="233"/>
      <c r="G801" s="233"/>
      <c r="H801" s="228"/>
      <c r="I801" s="228"/>
    </row>
    <row r="802" spans="1:9" ht="33" hidden="1" outlineLevel="1">
      <c r="A802" s="234" t="str">
        <f>IF(C802="","",SUBTOTAL(3,$C$8:C802))</f>
        <v/>
      </c>
      <c r="B802" s="233"/>
      <c r="C802" s="233"/>
      <c r="D802" s="235" t="s">
        <v>617</v>
      </c>
      <c r="E802" s="233"/>
      <c r="F802" s="233"/>
      <c r="G802" s="233"/>
      <c r="H802" s="228"/>
      <c r="I802" s="228"/>
    </row>
    <row r="803" spans="1:9" ht="33" hidden="1" outlineLevel="1">
      <c r="A803" s="234" t="str">
        <f>IF(C803="","",SUBTOTAL(3,$C$8:C803))</f>
        <v/>
      </c>
      <c r="B803" s="233"/>
      <c r="C803" s="233"/>
      <c r="D803" s="235" t="s">
        <v>1142</v>
      </c>
      <c r="E803" s="233"/>
      <c r="F803" s="233"/>
      <c r="G803" s="233"/>
      <c r="H803" s="228"/>
      <c r="I803" s="228"/>
    </row>
    <row r="804" spans="1:9" ht="33" hidden="1" outlineLevel="1">
      <c r="A804" s="234" t="str">
        <f>IF(C804="","",SUBTOTAL(3,$C$8:C804))</f>
        <v/>
      </c>
      <c r="B804" s="233"/>
      <c r="C804" s="233"/>
      <c r="D804" s="235" t="s">
        <v>1143</v>
      </c>
      <c r="E804" s="233"/>
      <c r="F804" s="233"/>
      <c r="G804" s="233"/>
      <c r="H804" s="228"/>
      <c r="I804" s="228"/>
    </row>
    <row r="805" spans="1:9" collapsed="1">
      <c r="A805" s="234">
        <f>IF(C805="","",SUBTOTAL(3,$C$8:C805))</f>
        <v>121</v>
      </c>
      <c r="B805" s="235" t="s">
        <v>618</v>
      </c>
      <c r="C805" s="235" t="s">
        <v>203</v>
      </c>
      <c r="D805" s="233"/>
      <c r="E805" s="234" t="str">
        <f>IF(G805&lt;4,"Đơn giản",IF(G805&lt;=7,"Trung bình","Phức tạp"))</f>
        <v>Trung bình</v>
      </c>
      <c r="F805" s="234" t="s">
        <v>205</v>
      </c>
      <c r="G805" s="234">
        <f>COUNTA(D806:D812)</f>
        <v>7</v>
      </c>
      <c r="H805" s="228"/>
      <c r="I805" s="228"/>
    </row>
    <row r="806" spans="1:9" ht="33" hidden="1" outlineLevel="1">
      <c r="A806" s="234" t="str">
        <f>IF(C806="","",SUBTOTAL(3,$C$8:C806))</f>
        <v/>
      </c>
      <c r="B806" s="233"/>
      <c r="C806" s="233"/>
      <c r="D806" s="235" t="s">
        <v>619</v>
      </c>
      <c r="E806" s="233"/>
      <c r="F806" s="233"/>
      <c r="G806" s="233"/>
      <c r="H806" s="228"/>
      <c r="I806" s="228"/>
    </row>
    <row r="807" spans="1:9" ht="33" hidden="1" outlineLevel="1">
      <c r="A807" s="234" t="str">
        <f>IF(C807="","",SUBTOTAL(3,$C$8:C807))</f>
        <v/>
      </c>
      <c r="B807" s="233"/>
      <c r="C807" s="233"/>
      <c r="D807" s="235" t="s">
        <v>620</v>
      </c>
      <c r="E807" s="233"/>
      <c r="F807" s="233"/>
      <c r="G807" s="233"/>
      <c r="H807" s="228"/>
      <c r="I807" s="228"/>
    </row>
    <row r="808" spans="1:9" ht="33" hidden="1" outlineLevel="1">
      <c r="A808" s="234" t="str">
        <f>IF(C808="","",SUBTOTAL(3,$C$8:C808))</f>
        <v/>
      </c>
      <c r="B808" s="233"/>
      <c r="C808" s="233"/>
      <c r="D808" s="235" t="s">
        <v>621</v>
      </c>
      <c r="E808" s="233"/>
      <c r="F808" s="233"/>
      <c r="G808" s="233"/>
      <c r="H808" s="228"/>
      <c r="I808" s="228"/>
    </row>
    <row r="809" spans="1:9" ht="33" hidden="1" outlineLevel="1">
      <c r="A809" s="234" t="str">
        <f>IF(C809="","",SUBTOTAL(3,$C$8:C809))</f>
        <v/>
      </c>
      <c r="B809" s="233"/>
      <c r="C809" s="233"/>
      <c r="D809" s="235" t="s">
        <v>622</v>
      </c>
      <c r="E809" s="233"/>
      <c r="F809" s="233"/>
      <c r="G809" s="233"/>
      <c r="H809" s="228"/>
      <c r="I809" s="228"/>
    </row>
    <row r="810" spans="1:9" ht="33" hidden="1" outlineLevel="1">
      <c r="A810" s="234" t="str">
        <f>IF(C810="","",SUBTOTAL(3,$C$8:C810))</f>
        <v/>
      </c>
      <c r="B810" s="233"/>
      <c r="C810" s="233"/>
      <c r="D810" s="235" t="s">
        <v>623</v>
      </c>
      <c r="E810" s="233"/>
      <c r="F810" s="233"/>
      <c r="G810" s="233"/>
      <c r="H810" s="228"/>
      <c r="I810" s="228"/>
    </row>
    <row r="811" spans="1:9" ht="33" hidden="1" outlineLevel="1">
      <c r="A811" s="234" t="str">
        <f>IF(C811="","",SUBTOTAL(3,$C$8:C811))</f>
        <v/>
      </c>
      <c r="B811" s="233"/>
      <c r="C811" s="233"/>
      <c r="D811" s="235" t="s">
        <v>1144</v>
      </c>
      <c r="E811" s="233"/>
      <c r="F811" s="233"/>
      <c r="G811" s="233"/>
      <c r="H811" s="228"/>
      <c r="I811" s="228"/>
    </row>
    <row r="812" spans="1:9" ht="33" hidden="1" outlineLevel="1">
      <c r="A812" s="234" t="str">
        <f>IF(C812="","",SUBTOTAL(3,$C$8:C812))</f>
        <v/>
      </c>
      <c r="B812" s="233"/>
      <c r="C812" s="233"/>
      <c r="D812" s="235" t="s">
        <v>1145</v>
      </c>
      <c r="E812" s="233"/>
      <c r="F812" s="233"/>
      <c r="G812" s="233"/>
      <c r="H812" s="228"/>
      <c r="I812" s="228"/>
    </row>
    <row r="813" spans="1:9" ht="33" collapsed="1">
      <c r="A813" s="234">
        <f>IF(C813="","",SUBTOTAL(3,$C$8:C813))</f>
        <v>122</v>
      </c>
      <c r="B813" s="235" t="s">
        <v>624</v>
      </c>
      <c r="C813" s="235" t="s">
        <v>203</v>
      </c>
      <c r="D813" s="233"/>
      <c r="E813" s="234" t="str">
        <f>IF(G813&lt;4,"Đơn giản",IF(G813&lt;=7,"Trung bình","Phức tạp"))</f>
        <v>Trung bình</v>
      </c>
      <c r="F813" s="234" t="s">
        <v>205</v>
      </c>
      <c r="G813" s="234">
        <f>COUNTA(D814:D817)</f>
        <v>4</v>
      </c>
      <c r="H813" s="228"/>
      <c r="I813" s="228"/>
    </row>
    <row r="814" spans="1:9" ht="33" hidden="1" outlineLevel="1">
      <c r="A814" s="234" t="str">
        <f>IF(C814="","",SUBTOTAL(3,$C$8:C814))</f>
        <v/>
      </c>
      <c r="B814" s="233"/>
      <c r="C814" s="233"/>
      <c r="D814" s="235" t="s">
        <v>1146</v>
      </c>
      <c r="E814" s="233"/>
      <c r="F814" s="233"/>
      <c r="G814" s="233"/>
      <c r="H814" s="228"/>
      <c r="I814" s="228"/>
    </row>
    <row r="815" spans="1:9" ht="49.5" hidden="1" outlineLevel="1">
      <c r="A815" s="234" t="str">
        <f>IF(C815="","",SUBTOTAL(3,$C$8:C815))</f>
        <v/>
      </c>
      <c r="B815" s="233"/>
      <c r="C815" s="233"/>
      <c r="D815" s="235" t="s">
        <v>1102</v>
      </c>
      <c r="E815" s="233"/>
      <c r="F815" s="233"/>
      <c r="G815" s="233"/>
      <c r="H815" s="228"/>
      <c r="I815" s="228"/>
    </row>
    <row r="816" spans="1:9" ht="33" hidden="1" outlineLevel="1">
      <c r="A816" s="234" t="str">
        <f>IF(C816="","",SUBTOTAL(3,$C$8:C816))</f>
        <v/>
      </c>
      <c r="B816" s="233"/>
      <c r="C816" s="233"/>
      <c r="D816" s="235" t="s">
        <v>1147</v>
      </c>
      <c r="E816" s="233"/>
      <c r="F816" s="233"/>
      <c r="G816" s="233"/>
      <c r="H816" s="228"/>
      <c r="I816" s="228"/>
    </row>
    <row r="817" spans="1:9" hidden="1" outlineLevel="1">
      <c r="A817" s="234" t="str">
        <f>IF(C817="","",SUBTOTAL(3,$C$8:C817))</f>
        <v/>
      </c>
      <c r="B817" s="233"/>
      <c r="C817" s="233"/>
      <c r="D817" s="235" t="s">
        <v>1148</v>
      </c>
      <c r="E817" s="233"/>
      <c r="F817" s="233"/>
      <c r="G817" s="233"/>
      <c r="H817" s="228"/>
      <c r="I817" s="228"/>
    </row>
    <row r="818" spans="1:9" ht="33" collapsed="1">
      <c r="A818" s="234">
        <f>IF(C818="","",SUBTOTAL(3,$C$8:C818))</f>
        <v>123</v>
      </c>
      <c r="B818" s="235" t="s">
        <v>625</v>
      </c>
      <c r="C818" s="235" t="s">
        <v>203</v>
      </c>
      <c r="D818" s="233"/>
      <c r="E818" s="234" t="str">
        <f>IF(G818&lt;4,"Đơn giản",IF(G818&lt;=7,"Trung bình","Phức tạp"))</f>
        <v>Trung bình</v>
      </c>
      <c r="F818" s="234" t="s">
        <v>205</v>
      </c>
      <c r="G818" s="234">
        <f>COUNTA(D819:D822)</f>
        <v>4</v>
      </c>
      <c r="H818" s="228"/>
      <c r="I818" s="228"/>
    </row>
    <row r="819" spans="1:9" ht="33" hidden="1" outlineLevel="1">
      <c r="A819" s="234" t="str">
        <f>IF(C819="","",SUBTOTAL(3,$C$8:C819))</f>
        <v/>
      </c>
      <c r="B819" s="233"/>
      <c r="C819" s="233"/>
      <c r="D819" s="235" t="s">
        <v>1149</v>
      </c>
      <c r="E819" s="233"/>
      <c r="F819" s="233"/>
      <c r="G819" s="233"/>
      <c r="H819" s="228"/>
      <c r="I819" s="228"/>
    </row>
    <row r="820" spans="1:9" ht="49.5" hidden="1" outlineLevel="1">
      <c r="A820" s="234" t="str">
        <f>IF(C820="","",SUBTOTAL(3,$C$8:C820))</f>
        <v/>
      </c>
      <c r="B820" s="233"/>
      <c r="C820" s="233"/>
      <c r="D820" s="235" t="s">
        <v>1102</v>
      </c>
      <c r="E820" s="233"/>
      <c r="F820" s="233"/>
      <c r="G820" s="233"/>
      <c r="H820" s="228"/>
      <c r="I820" s="228"/>
    </row>
    <row r="821" spans="1:9" hidden="1" outlineLevel="1">
      <c r="A821" s="234" t="str">
        <f>IF(C821="","",SUBTOTAL(3,$C$8:C821))</f>
        <v/>
      </c>
      <c r="B821" s="233"/>
      <c r="C821" s="233"/>
      <c r="D821" s="235" t="s">
        <v>1150</v>
      </c>
      <c r="E821" s="233"/>
      <c r="F821" s="233"/>
      <c r="G821" s="233"/>
      <c r="H821" s="228"/>
      <c r="I821" s="228"/>
    </row>
    <row r="822" spans="1:9" hidden="1" outlineLevel="1">
      <c r="A822" s="234" t="str">
        <f>IF(C822="","",SUBTOTAL(3,$C$8:C822))</f>
        <v/>
      </c>
      <c r="B822" s="233"/>
      <c r="C822" s="233"/>
      <c r="D822" s="235" t="s">
        <v>1151</v>
      </c>
      <c r="E822" s="233"/>
      <c r="F822" s="233"/>
      <c r="G822" s="233"/>
      <c r="H822" s="228"/>
      <c r="I822" s="228"/>
    </row>
    <row r="823" spans="1:9" ht="33" collapsed="1">
      <c r="A823" s="234">
        <f>IF(C823="","",SUBTOTAL(3,$C$8:C823))</f>
        <v>124</v>
      </c>
      <c r="B823" s="235" t="s">
        <v>626</v>
      </c>
      <c r="C823" s="235" t="s">
        <v>203</v>
      </c>
      <c r="D823" s="233"/>
      <c r="E823" s="234" t="str">
        <f>IF(G823&lt;4,"Đơn giản",IF(G823&lt;=7,"Trung bình","Phức tạp"))</f>
        <v>Trung bình</v>
      </c>
      <c r="F823" s="234" t="s">
        <v>205</v>
      </c>
      <c r="G823" s="234">
        <f>COUNTA(D824:D827)</f>
        <v>4</v>
      </c>
      <c r="H823" s="228"/>
      <c r="I823" s="228"/>
    </row>
    <row r="824" spans="1:9" ht="33" hidden="1" outlineLevel="1">
      <c r="A824" s="234" t="str">
        <f>IF(C824="","",SUBTOTAL(3,$C$8:C824))</f>
        <v/>
      </c>
      <c r="B824" s="233"/>
      <c r="C824" s="233"/>
      <c r="D824" s="235" t="s">
        <v>1152</v>
      </c>
      <c r="E824" s="233"/>
      <c r="F824" s="233"/>
      <c r="G824" s="233"/>
      <c r="H824" s="228"/>
      <c r="I824" s="228"/>
    </row>
    <row r="825" spans="1:9" ht="49.5" hidden="1" outlineLevel="1">
      <c r="A825" s="234" t="str">
        <f>IF(C825="","",SUBTOTAL(3,$C$8:C825))</f>
        <v/>
      </c>
      <c r="B825" s="233"/>
      <c r="C825" s="233"/>
      <c r="D825" s="235" t="s">
        <v>1102</v>
      </c>
      <c r="E825" s="233"/>
      <c r="F825" s="233"/>
      <c r="G825" s="233"/>
      <c r="H825" s="228"/>
      <c r="I825" s="228"/>
    </row>
    <row r="826" spans="1:9" hidden="1" outlineLevel="1">
      <c r="A826" s="234" t="str">
        <f>IF(C826="","",SUBTOTAL(3,$C$8:C826))</f>
        <v/>
      </c>
      <c r="B826" s="233"/>
      <c r="C826" s="233"/>
      <c r="D826" s="235" t="s">
        <v>1153</v>
      </c>
      <c r="E826" s="233"/>
      <c r="F826" s="233"/>
      <c r="G826" s="233"/>
      <c r="H826" s="228"/>
      <c r="I826" s="228"/>
    </row>
    <row r="827" spans="1:9" hidden="1" outlineLevel="1">
      <c r="A827" s="234" t="str">
        <f>IF(C827="","",SUBTOTAL(3,$C$8:C827))</f>
        <v/>
      </c>
      <c r="B827" s="233"/>
      <c r="C827" s="233"/>
      <c r="D827" s="235" t="s">
        <v>1154</v>
      </c>
      <c r="E827" s="233"/>
      <c r="F827" s="233"/>
      <c r="G827" s="233"/>
      <c r="H827" s="228"/>
      <c r="I827" s="228"/>
    </row>
    <row r="828" spans="1:9" collapsed="1">
      <c r="A828" s="234">
        <f>IF(C828="","",SUBTOTAL(3,$C$8:C828))</f>
        <v>125</v>
      </c>
      <c r="B828" s="235" t="s">
        <v>627</v>
      </c>
      <c r="C828" s="235" t="s">
        <v>203</v>
      </c>
      <c r="D828" s="233"/>
      <c r="E828" s="234" t="str">
        <f>IF(G828&lt;4,"Đơn giản",IF(G828&lt;=7,"Trung bình","Phức tạp"))</f>
        <v>Trung bình</v>
      </c>
      <c r="F828" s="234" t="s">
        <v>205</v>
      </c>
      <c r="G828" s="234">
        <f>COUNTA(D829:D832)</f>
        <v>4</v>
      </c>
      <c r="H828" s="228"/>
      <c r="I828" s="228"/>
    </row>
    <row r="829" spans="1:9" ht="33" hidden="1" outlineLevel="1">
      <c r="A829" s="234" t="str">
        <f>IF(C829="","",SUBTOTAL(3,$C$8:C829))</f>
        <v/>
      </c>
      <c r="B829" s="233"/>
      <c r="C829" s="233"/>
      <c r="D829" s="235" t="s">
        <v>1155</v>
      </c>
      <c r="E829" s="233"/>
      <c r="F829" s="233"/>
      <c r="G829" s="233"/>
      <c r="H829" s="228"/>
      <c r="I829" s="228"/>
    </row>
    <row r="830" spans="1:9" ht="49.5" hidden="1" outlineLevel="1">
      <c r="A830" s="234" t="str">
        <f>IF(C830="","",SUBTOTAL(3,$C$8:C830))</f>
        <v/>
      </c>
      <c r="B830" s="233"/>
      <c r="C830" s="233"/>
      <c r="D830" s="235" t="s">
        <v>1102</v>
      </c>
      <c r="E830" s="233"/>
      <c r="F830" s="233"/>
      <c r="G830" s="233"/>
      <c r="H830" s="228"/>
      <c r="I830" s="228"/>
    </row>
    <row r="831" spans="1:9" hidden="1" outlineLevel="1">
      <c r="A831" s="234" t="str">
        <f>IF(C831="","",SUBTOTAL(3,$C$8:C831))</f>
        <v/>
      </c>
      <c r="B831" s="233"/>
      <c r="C831" s="233"/>
      <c r="D831" s="235" t="s">
        <v>1156</v>
      </c>
      <c r="E831" s="233"/>
      <c r="F831" s="233"/>
      <c r="G831" s="233"/>
      <c r="H831" s="228"/>
      <c r="I831" s="228"/>
    </row>
    <row r="832" spans="1:9" hidden="1" outlineLevel="1">
      <c r="A832" s="234" t="str">
        <f>IF(C832="","",SUBTOTAL(3,$C$8:C832))</f>
        <v/>
      </c>
      <c r="B832" s="233"/>
      <c r="C832" s="233"/>
      <c r="D832" s="235" t="s">
        <v>1157</v>
      </c>
      <c r="E832" s="233"/>
      <c r="F832" s="233"/>
      <c r="G832" s="233"/>
      <c r="H832" s="228"/>
      <c r="I832" s="228"/>
    </row>
    <row r="833" spans="1:9" ht="33" collapsed="1">
      <c r="A833" s="234">
        <f>IF(C833="","",SUBTOTAL(3,$C$8:C833))</f>
        <v>126</v>
      </c>
      <c r="B833" s="235" t="s">
        <v>628</v>
      </c>
      <c r="C833" s="235" t="s">
        <v>203</v>
      </c>
      <c r="D833" s="233"/>
      <c r="E833" s="234" t="str">
        <f>IF(G833&lt;4,"Đơn giản",IF(G833&lt;=7,"Trung bình","Phức tạp"))</f>
        <v>Trung bình</v>
      </c>
      <c r="F833" s="234" t="s">
        <v>205</v>
      </c>
      <c r="G833" s="234">
        <f>COUNTA(D834:D837)</f>
        <v>4</v>
      </c>
      <c r="H833" s="228"/>
      <c r="I833" s="228"/>
    </row>
    <row r="834" spans="1:9" ht="49.5" hidden="1" outlineLevel="1">
      <c r="A834" s="234" t="str">
        <f>IF(C834="","",SUBTOTAL(3,$C$8:C834))</f>
        <v/>
      </c>
      <c r="B834" s="233"/>
      <c r="C834" s="233"/>
      <c r="D834" s="235" t="s">
        <v>1158</v>
      </c>
      <c r="E834" s="233"/>
      <c r="F834" s="233"/>
      <c r="G834" s="233"/>
      <c r="H834" s="228"/>
      <c r="I834" s="228"/>
    </row>
    <row r="835" spans="1:9" ht="49.5" hidden="1" outlineLevel="1">
      <c r="A835" s="234" t="str">
        <f>IF(C835="","",SUBTOTAL(3,$C$8:C835))</f>
        <v/>
      </c>
      <c r="B835" s="233"/>
      <c r="C835" s="233"/>
      <c r="D835" s="235" t="s">
        <v>1102</v>
      </c>
      <c r="E835" s="233"/>
      <c r="F835" s="233"/>
      <c r="G835" s="233"/>
      <c r="H835" s="228"/>
      <c r="I835" s="228"/>
    </row>
    <row r="836" spans="1:9" ht="33" hidden="1" outlineLevel="1">
      <c r="A836" s="234" t="str">
        <f>IF(C836="","",SUBTOTAL(3,$C$8:C836))</f>
        <v/>
      </c>
      <c r="B836" s="233"/>
      <c r="C836" s="233"/>
      <c r="D836" s="235" t="s">
        <v>1159</v>
      </c>
      <c r="E836" s="233"/>
      <c r="F836" s="233"/>
      <c r="G836" s="233"/>
      <c r="H836" s="228"/>
      <c r="I836" s="228"/>
    </row>
    <row r="837" spans="1:9" ht="33" hidden="1" outlineLevel="1">
      <c r="A837" s="234" t="str">
        <f>IF(C837="","",SUBTOTAL(3,$C$8:C837))</f>
        <v/>
      </c>
      <c r="B837" s="233"/>
      <c r="C837" s="233"/>
      <c r="D837" s="235" t="s">
        <v>1160</v>
      </c>
      <c r="E837" s="233"/>
      <c r="F837" s="233"/>
      <c r="G837" s="233"/>
      <c r="H837" s="228"/>
      <c r="I837" s="228"/>
    </row>
    <row r="838" spans="1:9" collapsed="1">
      <c r="A838" s="234">
        <f>IF(C838="","",SUBTOTAL(3,$C$8:C838))</f>
        <v>127</v>
      </c>
      <c r="B838" s="235" t="s">
        <v>629</v>
      </c>
      <c r="C838" s="235" t="s">
        <v>203</v>
      </c>
      <c r="D838" s="233"/>
      <c r="E838" s="234" t="str">
        <f>IF(G838&lt;4,"Đơn giản",IF(G838&lt;=7,"Trung bình","Phức tạp"))</f>
        <v>Trung bình</v>
      </c>
      <c r="F838" s="234" t="s">
        <v>205</v>
      </c>
      <c r="G838" s="234">
        <f>COUNTA(D839:D842)</f>
        <v>4</v>
      </c>
      <c r="H838" s="228"/>
      <c r="I838" s="228"/>
    </row>
    <row r="839" spans="1:9" ht="33" hidden="1" outlineLevel="1">
      <c r="A839" s="234" t="str">
        <f>IF(C839="","",SUBTOTAL(3,$C$8:C839))</f>
        <v/>
      </c>
      <c r="B839" s="233"/>
      <c r="C839" s="233"/>
      <c r="D839" s="235" t="s">
        <v>1161</v>
      </c>
      <c r="E839" s="233"/>
      <c r="F839" s="233"/>
      <c r="G839" s="233"/>
      <c r="H839" s="228"/>
      <c r="I839" s="228"/>
    </row>
    <row r="840" spans="1:9" ht="49.5" hidden="1" outlineLevel="1">
      <c r="A840" s="234" t="str">
        <f>IF(C840="","",SUBTOTAL(3,$C$8:C840))</f>
        <v/>
      </c>
      <c r="B840" s="233"/>
      <c r="C840" s="233"/>
      <c r="D840" s="235" t="s">
        <v>1102</v>
      </c>
      <c r="E840" s="233"/>
      <c r="F840" s="233"/>
      <c r="G840" s="233"/>
      <c r="H840" s="228"/>
      <c r="I840" s="228"/>
    </row>
    <row r="841" spans="1:9" hidden="1" outlineLevel="1">
      <c r="A841" s="234" t="str">
        <f>IF(C841="","",SUBTOTAL(3,$C$8:C841))</f>
        <v/>
      </c>
      <c r="B841" s="233"/>
      <c r="C841" s="233"/>
      <c r="D841" s="235" t="s">
        <v>1162</v>
      </c>
      <c r="E841" s="233"/>
      <c r="F841" s="233"/>
      <c r="G841" s="233"/>
      <c r="H841" s="228"/>
      <c r="I841" s="228"/>
    </row>
    <row r="842" spans="1:9" hidden="1" outlineLevel="1">
      <c r="A842" s="234" t="str">
        <f>IF(C842="","",SUBTOTAL(3,$C$8:C842))</f>
        <v/>
      </c>
      <c r="B842" s="233"/>
      <c r="C842" s="233"/>
      <c r="D842" s="235" t="s">
        <v>1163</v>
      </c>
      <c r="E842" s="233"/>
      <c r="F842" s="233"/>
      <c r="G842" s="233"/>
      <c r="H842" s="228"/>
      <c r="I842" s="228"/>
    </row>
    <row r="843" spans="1:9" ht="33" collapsed="1">
      <c r="A843" s="234">
        <f>IF(C843="","",SUBTOTAL(3,$C$8:C843))</f>
        <v>128</v>
      </c>
      <c r="B843" s="235" t="s">
        <v>630</v>
      </c>
      <c r="C843" s="235" t="s">
        <v>203</v>
      </c>
      <c r="D843" s="233"/>
      <c r="E843" s="234" t="str">
        <f>IF(G843&lt;4,"Đơn giản",IF(G843&lt;=7,"Trung bình","Phức tạp"))</f>
        <v>Trung bình</v>
      </c>
      <c r="F843" s="234" t="s">
        <v>205</v>
      </c>
      <c r="G843" s="234">
        <f>COUNTA(D844:D847)</f>
        <v>4</v>
      </c>
      <c r="H843" s="228"/>
      <c r="I843" s="228"/>
    </row>
    <row r="844" spans="1:9" ht="49.5" hidden="1" outlineLevel="1">
      <c r="A844" s="234" t="str">
        <f>IF(C844="","",SUBTOTAL(3,$C$8:C844))</f>
        <v/>
      </c>
      <c r="B844" s="233"/>
      <c r="C844" s="233"/>
      <c r="D844" s="235" t="s">
        <v>1164</v>
      </c>
      <c r="E844" s="233"/>
      <c r="F844" s="233"/>
      <c r="G844" s="233"/>
      <c r="H844" s="228"/>
      <c r="I844" s="228"/>
    </row>
    <row r="845" spans="1:9" ht="49.5" hidden="1" outlineLevel="1">
      <c r="A845" s="234" t="str">
        <f>IF(C845="","",SUBTOTAL(3,$C$8:C845))</f>
        <v/>
      </c>
      <c r="B845" s="233"/>
      <c r="C845" s="233"/>
      <c r="D845" s="235" t="s">
        <v>1102</v>
      </c>
      <c r="E845" s="233"/>
      <c r="F845" s="233"/>
      <c r="G845" s="233"/>
      <c r="H845" s="228"/>
      <c r="I845" s="228"/>
    </row>
    <row r="846" spans="1:9" ht="33" hidden="1" outlineLevel="1">
      <c r="A846" s="234" t="str">
        <f>IF(C846="","",SUBTOTAL(3,$C$8:C846))</f>
        <v/>
      </c>
      <c r="B846" s="233"/>
      <c r="C846" s="233"/>
      <c r="D846" s="235" t="s">
        <v>1165</v>
      </c>
      <c r="E846" s="233"/>
      <c r="F846" s="233"/>
      <c r="G846" s="233"/>
      <c r="H846" s="228"/>
      <c r="I846" s="228"/>
    </row>
    <row r="847" spans="1:9" ht="33" hidden="1" outlineLevel="1">
      <c r="A847" s="234" t="str">
        <f>IF(C847="","",SUBTOTAL(3,$C$8:C847))</f>
        <v/>
      </c>
      <c r="B847" s="233"/>
      <c r="C847" s="233"/>
      <c r="D847" s="235" t="s">
        <v>1166</v>
      </c>
      <c r="E847" s="233"/>
      <c r="F847" s="233"/>
      <c r="G847" s="233"/>
      <c r="H847" s="228"/>
      <c r="I847" s="228"/>
    </row>
    <row r="848" spans="1:9" collapsed="1">
      <c r="A848" s="234">
        <f>IF(C848="","",SUBTOTAL(3,$C$8:C848))</f>
        <v>129</v>
      </c>
      <c r="B848" s="235" t="s">
        <v>631</v>
      </c>
      <c r="C848" s="235" t="s">
        <v>203</v>
      </c>
      <c r="D848" s="233"/>
      <c r="E848" s="234" t="str">
        <f>IF(G848&lt;4,"Đơn giản",IF(G848&lt;=7,"Trung bình","Phức tạp"))</f>
        <v>Trung bình</v>
      </c>
      <c r="F848" s="234" t="s">
        <v>205</v>
      </c>
      <c r="G848" s="234">
        <f>COUNTA(D849:D852)</f>
        <v>4</v>
      </c>
      <c r="H848" s="228"/>
      <c r="I848" s="228"/>
    </row>
    <row r="849" spans="1:9" ht="33" hidden="1" outlineLevel="1">
      <c r="A849" s="234" t="str">
        <f>IF(C849="","",SUBTOTAL(3,$C$8:C849))</f>
        <v/>
      </c>
      <c r="B849" s="233"/>
      <c r="C849" s="233"/>
      <c r="D849" s="235" t="s">
        <v>1167</v>
      </c>
      <c r="E849" s="233"/>
      <c r="F849" s="233"/>
      <c r="G849" s="233"/>
      <c r="H849" s="228"/>
      <c r="I849" s="228"/>
    </row>
    <row r="850" spans="1:9" ht="49.5" hidden="1" outlineLevel="1">
      <c r="A850" s="234" t="str">
        <f>IF(C850="","",SUBTOTAL(3,$C$8:C850))</f>
        <v/>
      </c>
      <c r="B850" s="233"/>
      <c r="C850" s="233"/>
      <c r="D850" s="235" t="s">
        <v>1102</v>
      </c>
      <c r="E850" s="233"/>
      <c r="F850" s="233"/>
      <c r="G850" s="233"/>
      <c r="H850" s="228"/>
      <c r="I850" s="228"/>
    </row>
    <row r="851" spans="1:9" hidden="1" outlineLevel="1">
      <c r="A851" s="234" t="str">
        <f>IF(C851="","",SUBTOTAL(3,$C$8:C851))</f>
        <v/>
      </c>
      <c r="B851" s="233"/>
      <c r="C851" s="233"/>
      <c r="D851" s="235" t="s">
        <v>1168</v>
      </c>
      <c r="E851" s="233"/>
      <c r="F851" s="233"/>
      <c r="G851" s="233"/>
      <c r="H851" s="228"/>
      <c r="I851" s="228"/>
    </row>
    <row r="852" spans="1:9" hidden="1" outlineLevel="1">
      <c r="A852" s="234" t="str">
        <f>IF(C852="","",SUBTOTAL(3,$C$8:C852))</f>
        <v/>
      </c>
      <c r="B852" s="233"/>
      <c r="C852" s="233"/>
      <c r="D852" s="235" t="s">
        <v>1169</v>
      </c>
      <c r="E852" s="233"/>
      <c r="F852" s="233"/>
      <c r="G852" s="233"/>
      <c r="H852" s="228"/>
      <c r="I852" s="228"/>
    </row>
    <row r="853" spans="1:9" collapsed="1">
      <c r="A853" s="234">
        <f>IF(C853="","",SUBTOTAL(3,$C$8:C853))</f>
        <v>130</v>
      </c>
      <c r="B853" s="235" t="s">
        <v>632</v>
      </c>
      <c r="C853" s="235" t="s">
        <v>203</v>
      </c>
      <c r="D853" s="233"/>
      <c r="E853" s="234" t="str">
        <f>IF(G853&lt;4,"Đơn giản",IF(G853&lt;=7,"Trung bình","Phức tạp"))</f>
        <v>Trung bình</v>
      </c>
      <c r="F853" s="234" t="s">
        <v>205</v>
      </c>
      <c r="G853" s="234">
        <f>COUNTA(D854:D857)</f>
        <v>4</v>
      </c>
      <c r="H853" s="228"/>
      <c r="I853" s="228"/>
    </row>
    <row r="854" spans="1:9" ht="33" hidden="1" outlineLevel="1">
      <c r="A854" s="234" t="str">
        <f>IF(C854="","",SUBTOTAL(3,$C$8:C854))</f>
        <v/>
      </c>
      <c r="B854" s="233"/>
      <c r="C854" s="233"/>
      <c r="D854" s="235" t="s">
        <v>1170</v>
      </c>
      <c r="E854" s="233"/>
      <c r="F854" s="233"/>
      <c r="G854" s="233"/>
      <c r="H854" s="228"/>
      <c r="I854" s="228"/>
    </row>
    <row r="855" spans="1:9" ht="49.5" hidden="1" outlineLevel="1">
      <c r="A855" s="234" t="str">
        <f>IF(C855="","",SUBTOTAL(3,$C$8:C855))</f>
        <v/>
      </c>
      <c r="B855" s="233"/>
      <c r="C855" s="233"/>
      <c r="D855" s="235" t="s">
        <v>1102</v>
      </c>
      <c r="E855" s="233"/>
      <c r="F855" s="233"/>
      <c r="G855" s="233"/>
      <c r="H855" s="228"/>
      <c r="I855" s="228"/>
    </row>
    <row r="856" spans="1:9" hidden="1" outlineLevel="1">
      <c r="A856" s="234" t="str">
        <f>IF(C856="","",SUBTOTAL(3,$C$8:C856))</f>
        <v/>
      </c>
      <c r="B856" s="233"/>
      <c r="C856" s="233"/>
      <c r="D856" s="235" t="s">
        <v>1171</v>
      </c>
      <c r="E856" s="233"/>
      <c r="F856" s="233"/>
      <c r="G856" s="233"/>
      <c r="H856" s="228"/>
      <c r="I856" s="228"/>
    </row>
    <row r="857" spans="1:9" hidden="1" outlineLevel="1">
      <c r="A857" s="234" t="str">
        <f>IF(C857="","",SUBTOTAL(3,$C$8:C857))</f>
        <v/>
      </c>
      <c r="B857" s="233"/>
      <c r="C857" s="233"/>
      <c r="D857" s="235" t="s">
        <v>1172</v>
      </c>
      <c r="E857" s="233"/>
      <c r="F857" s="233"/>
      <c r="G857" s="233"/>
      <c r="H857" s="228"/>
      <c r="I857" s="228"/>
    </row>
    <row r="858" spans="1:9" ht="33" collapsed="1">
      <c r="A858" s="234">
        <f>IF(C858="","",SUBTOTAL(3,$C$8:C858))</f>
        <v>131</v>
      </c>
      <c r="B858" s="235" t="s">
        <v>633</v>
      </c>
      <c r="C858" s="235" t="s">
        <v>203</v>
      </c>
      <c r="D858" s="233"/>
      <c r="E858" s="234" t="str">
        <f>IF(G858&lt;4,"Đơn giản",IF(G858&lt;=7,"Trung bình","Phức tạp"))</f>
        <v>Trung bình</v>
      </c>
      <c r="F858" s="234" t="s">
        <v>205</v>
      </c>
      <c r="G858" s="234">
        <f>COUNTA(D859:D862)</f>
        <v>4</v>
      </c>
      <c r="H858" s="228"/>
      <c r="I858" s="228"/>
    </row>
    <row r="859" spans="1:9" ht="33" hidden="1" outlineLevel="1">
      <c r="A859" s="234" t="str">
        <f>IF(C859="","",SUBTOTAL(3,$C$8:C859))</f>
        <v/>
      </c>
      <c r="B859" s="233"/>
      <c r="C859" s="233"/>
      <c r="D859" s="235" t="s">
        <v>1173</v>
      </c>
      <c r="E859" s="233"/>
      <c r="F859" s="233"/>
      <c r="G859" s="233"/>
      <c r="H859" s="228"/>
      <c r="I859" s="228"/>
    </row>
    <row r="860" spans="1:9" ht="49.5" hidden="1" outlineLevel="1">
      <c r="A860" s="234" t="str">
        <f>IF(C860="","",SUBTOTAL(3,$C$8:C860))</f>
        <v/>
      </c>
      <c r="B860" s="233"/>
      <c r="C860" s="233"/>
      <c r="D860" s="235" t="s">
        <v>1102</v>
      </c>
      <c r="E860" s="233"/>
      <c r="F860" s="233"/>
      <c r="G860" s="233"/>
      <c r="H860" s="228"/>
      <c r="I860" s="228"/>
    </row>
    <row r="861" spans="1:9" ht="33" hidden="1" outlineLevel="1">
      <c r="A861" s="234" t="str">
        <f>IF(C861="","",SUBTOTAL(3,$C$8:C861))</f>
        <v/>
      </c>
      <c r="B861" s="233"/>
      <c r="C861" s="233"/>
      <c r="D861" s="235" t="s">
        <v>1174</v>
      </c>
      <c r="E861" s="233"/>
      <c r="F861" s="233"/>
      <c r="G861" s="233"/>
      <c r="H861" s="228"/>
      <c r="I861" s="228"/>
    </row>
    <row r="862" spans="1:9" hidden="1" outlineLevel="1">
      <c r="A862" s="234" t="str">
        <f>IF(C862="","",SUBTOTAL(3,$C$8:C862))</f>
        <v/>
      </c>
      <c r="B862" s="233"/>
      <c r="C862" s="233"/>
      <c r="D862" s="235" t="s">
        <v>1175</v>
      </c>
      <c r="E862" s="233"/>
      <c r="F862" s="233"/>
      <c r="G862" s="233"/>
      <c r="H862" s="228"/>
      <c r="I862" s="228"/>
    </row>
    <row r="863" spans="1:9" ht="33" collapsed="1">
      <c r="A863" s="234">
        <f>IF(C863="","",SUBTOTAL(3,$C$8:C863))</f>
        <v>132</v>
      </c>
      <c r="B863" s="235" t="s">
        <v>634</v>
      </c>
      <c r="C863" s="235" t="s">
        <v>203</v>
      </c>
      <c r="D863" s="233"/>
      <c r="E863" s="234" t="str">
        <f>IF(G863&lt;4,"Đơn giản",IF(G863&lt;=7,"Trung bình","Phức tạp"))</f>
        <v>Trung bình</v>
      </c>
      <c r="F863" s="234" t="s">
        <v>205</v>
      </c>
      <c r="G863" s="234">
        <f>COUNTA(D864:D867)</f>
        <v>4</v>
      </c>
      <c r="H863" s="228"/>
      <c r="I863" s="228"/>
    </row>
    <row r="864" spans="1:9" ht="33" hidden="1" outlineLevel="1">
      <c r="A864" s="234" t="str">
        <f>IF(C864="","",SUBTOTAL(3,$C$8:C864))</f>
        <v/>
      </c>
      <c r="B864" s="233"/>
      <c r="C864" s="233"/>
      <c r="D864" s="235" t="s">
        <v>1176</v>
      </c>
      <c r="E864" s="233"/>
      <c r="F864" s="233"/>
      <c r="G864" s="233"/>
      <c r="H864" s="228"/>
      <c r="I864" s="228"/>
    </row>
    <row r="865" spans="1:9" ht="49.5" hidden="1" outlineLevel="1">
      <c r="A865" s="234" t="str">
        <f>IF(C865="","",SUBTOTAL(3,$C$8:C865))</f>
        <v/>
      </c>
      <c r="B865" s="233"/>
      <c r="C865" s="233"/>
      <c r="D865" s="235" t="s">
        <v>1102</v>
      </c>
      <c r="E865" s="233"/>
      <c r="F865" s="233"/>
      <c r="G865" s="233"/>
      <c r="H865" s="228"/>
      <c r="I865" s="228"/>
    </row>
    <row r="866" spans="1:9" hidden="1" outlineLevel="1">
      <c r="A866" s="234" t="str">
        <f>IF(C866="","",SUBTOTAL(3,$C$8:C866))</f>
        <v/>
      </c>
      <c r="B866" s="233"/>
      <c r="C866" s="233"/>
      <c r="D866" s="235" t="s">
        <v>1177</v>
      </c>
      <c r="E866" s="233"/>
      <c r="F866" s="233"/>
      <c r="G866" s="233"/>
      <c r="H866" s="228"/>
      <c r="I866" s="228"/>
    </row>
    <row r="867" spans="1:9" hidden="1" outlineLevel="1">
      <c r="A867" s="234" t="str">
        <f>IF(C867="","",SUBTOTAL(3,$C$8:C867))</f>
        <v/>
      </c>
      <c r="B867" s="233"/>
      <c r="C867" s="233"/>
      <c r="D867" s="235" t="s">
        <v>1178</v>
      </c>
      <c r="E867" s="233"/>
      <c r="F867" s="233"/>
      <c r="G867" s="233"/>
      <c r="H867" s="228"/>
      <c r="I867" s="228"/>
    </row>
    <row r="868" spans="1:9" ht="33" collapsed="1">
      <c r="A868" s="234">
        <f>IF(C868="","",SUBTOTAL(3,$C$8:C868))</f>
        <v>133</v>
      </c>
      <c r="B868" s="235" t="s">
        <v>635</v>
      </c>
      <c r="C868" s="235" t="s">
        <v>203</v>
      </c>
      <c r="D868" s="233"/>
      <c r="E868" s="234" t="str">
        <f>IF(G868&lt;4,"Đơn giản",IF(G868&lt;=7,"Trung bình","Phức tạp"))</f>
        <v>Trung bình</v>
      </c>
      <c r="F868" s="234" t="s">
        <v>205</v>
      </c>
      <c r="G868" s="234">
        <f>COUNTA(D869:D872)</f>
        <v>4</v>
      </c>
      <c r="H868" s="228"/>
      <c r="I868" s="228"/>
    </row>
    <row r="869" spans="1:9" ht="33" hidden="1" outlineLevel="1">
      <c r="A869" s="234" t="str">
        <f>IF(C869="","",SUBTOTAL(3,$C$8:C869))</f>
        <v/>
      </c>
      <c r="B869" s="233"/>
      <c r="C869" s="233"/>
      <c r="D869" s="235" t="s">
        <v>1179</v>
      </c>
      <c r="E869" s="233"/>
      <c r="F869" s="234"/>
      <c r="G869" s="234"/>
      <c r="H869" s="228"/>
      <c r="I869" s="228"/>
    </row>
    <row r="870" spans="1:9" ht="49.5" hidden="1" outlineLevel="1">
      <c r="A870" s="234" t="str">
        <f>IF(C870="","",SUBTOTAL(3,$C$8:C870))</f>
        <v/>
      </c>
      <c r="B870" s="233"/>
      <c r="C870" s="233"/>
      <c r="D870" s="235" t="s">
        <v>1102</v>
      </c>
      <c r="E870" s="233"/>
      <c r="F870" s="234"/>
      <c r="G870" s="234"/>
      <c r="H870" s="228"/>
      <c r="I870" s="228"/>
    </row>
    <row r="871" spans="1:9" ht="33" hidden="1" outlineLevel="1">
      <c r="A871" s="234" t="str">
        <f>IF(C871="","",SUBTOTAL(3,$C$8:C871))</f>
        <v/>
      </c>
      <c r="B871" s="233"/>
      <c r="C871" s="233"/>
      <c r="D871" s="235" t="s">
        <v>1180</v>
      </c>
      <c r="E871" s="233"/>
      <c r="F871" s="234"/>
      <c r="G871" s="234"/>
      <c r="H871" s="228"/>
      <c r="I871" s="228"/>
    </row>
    <row r="872" spans="1:9" hidden="1" outlineLevel="1">
      <c r="A872" s="234" t="str">
        <f>IF(C872="","",SUBTOTAL(3,$C$8:C872))</f>
        <v/>
      </c>
      <c r="B872" s="233"/>
      <c r="C872" s="233"/>
      <c r="D872" s="235" t="s">
        <v>1181</v>
      </c>
      <c r="E872" s="233"/>
      <c r="F872" s="234"/>
      <c r="G872" s="234"/>
      <c r="H872" s="228"/>
      <c r="I872" s="228"/>
    </row>
    <row r="873" spans="1:9" ht="33" collapsed="1">
      <c r="A873" s="234">
        <f>IF(C873="","",SUBTOTAL(3,$C$8:C873))</f>
        <v>134</v>
      </c>
      <c r="B873" s="235" t="s">
        <v>636</v>
      </c>
      <c r="C873" s="235" t="s">
        <v>203</v>
      </c>
      <c r="D873" s="233"/>
      <c r="E873" s="234" t="str">
        <f>IF(G873&lt;4,"Đơn giản",IF(G873&lt;=7,"Trung bình","Phức tạp"))</f>
        <v>Trung bình</v>
      </c>
      <c r="F873" s="234" t="s">
        <v>205</v>
      </c>
      <c r="G873" s="234">
        <f>COUNTA(D874:D878)</f>
        <v>5</v>
      </c>
      <c r="H873" s="228"/>
      <c r="I873" s="228"/>
    </row>
    <row r="874" spans="1:9" ht="33" hidden="1" outlineLevel="1">
      <c r="A874" s="234" t="str">
        <f>IF(C874="","",SUBTOTAL(3,$C$8:C874))</f>
        <v/>
      </c>
      <c r="B874" s="233"/>
      <c r="C874" s="233"/>
      <c r="D874" s="235" t="s">
        <v>1182</v>
      </c>
      <c r="E874" s="233"/>
      <c r="F874" s="233"/>
      <c r="G874" s="233"/>
      <c r="H874" s="228"/>
      <c r="I874" s="228"/>
    </row>
    <row r="875" spans="1:9" hidden="1" outlineLevel="1">
      <c r="A875" s="234" t="str">
        <f>IF(C875="","",SUBTOTAL(3,$C$8:C875))</f>
        <v/>
      </c>
      <c r="B875" s="233"/>
      <c r="C875" s="233"/>
      <c r="D875" s="235" t="s">
        <v>737</v>
      </c>
      <c r="E875" s="233"/>
      <c r="F875" s="233"/>
      <c r="G875" s="233"/>
      <c r="H875" s="228"/>
      <c r="I875" s="228"/>
    </row>
    <row r="876" spans="1:9" hidden="1" outlineLevel="1">
      <c r="A876" s="234" t="str">
        <f>IF(C876="","",SUBTOTAL(3,$C$8:C876))</f>
        <v/>
      </c>
      <c r="B876" s="233"/>
      <c r="C876" s="233"/>
      <c r="D876" s="235" t="s">
        <v>738</v>
      </c>
      <c r="E876" s="233"/>
      <c r="F876" s="233"/>
      <c r="G876" s="233"/>
      <c r="H876" s="228"/>
      <c r="I876" s="228"/>
    </row>
    <row r="877" spans="1:9" hidden="1" outlineLevel="1">
      <c r="A877" s="234" t="str">
        <f>IF(C877="","",SUBTOTAL(3,$C$8:C877))</f>
        <v/>
      </c>
      <c r="B877" s="233"/>
      <c r="C877" s="233"/>
      <c r="D877" s="235" t="s">
        <v>739</v>
      </c>
      <c r="E877" s="233"/>
      <c r="F877" s="233"/>
      <c r="G877" s="233"/>
      <c r="H877" s="228"/>
      <c r="I877" s="228"/>
    </row>
    <row r="878" spans="1:9" hidden="1" outlineLevel="1">
      <c r="A878" s="234" t="str">
        <f>IF(C878="","",SUBTOTAL(3,$C$8:C878))</f>
        <v/>
      </c>
      <c r="B878" s="233"/>
      <c r="C878" s="233"/>
      <c r="D878" s="235" t="s">
        <v>740</v>
      </c>
      <c r="E878" s="233"/>
      <c r="F878" s="233"/>
      <c r="G878" s="233"/>
      <c r="H878" s="228"/>
      <c r="I878" s="228"/>
    </row>
    <row r="879" spans="1:9" ht="33" collapsed="1">
      <c r="A879" s="234">
        <f>IF(C879="","",SUBTOTAL(3,$C$8:C879))</f>
        <v>135</v>
      </c>
      <c r="B879" s="235" t="s">
        <v>637</v>
      </c>
      <c r="C879" s="235" t="s">
        <v>203</v>
      </c>
      <c r="D879" s="233"/>
      <c r="E879" s="234" t="str">
        <f>IF(G879&lt;4,"Đơn giản",IF(G879&lt;=7,"Trung bình","Phức tạp"))</f>
        <v>Trung bình</v>
      </c>
      <c r="F879" s="234" t="s">
        <v>205</v>
      </c>
      <c r="G879" s="234">
        <f>COUNTA(D880:D884)</f>
        <v>5</v>
      </c>
      <c r="H879" s="228"/>
      <c r="I879" s="228"/>
    </row>
    <row r="880" spans="1:9" ht="33" hidden="1" outlineLevel="1">
      <c r="A880" s="234" t="str">
        <f>IF(C880="","",SUBTOTAL(3,$C$8:C880))</f>
        <v/>
      </c>
      <c r="B880" s="233"/>
      <c r="C880" s="233"/>
      <c r="D880" s="235" t="s">
        <v>1183</v>
      </c>
      <c r="E880" s="233"/>
      <c r="F880" s="233"/>
      <c r="G880" s="233"/>
      <c r="H880" s="228"/>
      <c r="I880" s="228"/>
    </row>
    <row r="881" spans="1:9" hidden="1" outlineLevel="1">
      <c r="A881" s="234" t="str">
        <f>IF(C881="","",SUBTOTAL(3,$C$8:C881))</f>
        <v/>
      </c>
      <c r="B881" s="233"/>
      <c r="C881" s="233"/>
      <c r="D881" s="235" t="s">
        <v>737</v>
      </c>
      <c r="E881" s="233"/>
      <c r="F881" s="233"/>
      <c r="G881" s="233"/>
      <c r="H881" s="228"/>
      <c r="I881" s="228"/>
    </row>
    <row r="882" spans="1:9" hidden="1" outlineLevel="1">
      <c r="A882" s="234" t="str">
        <f>IF(C882="","",SUBTOTAL(3,$C$8:C882))</f>
        <v/>
      </c>
      <c r="B882" s="233"/>
      <c r="C882" s="233"/>
      <c r="D882" s="235" t="s">
        <v>738</v>
      </c>
      <c r="E882" s="233"/>
      <c r="F882" s="233"/>
      <c r="G882" s="233"/>
      <c r="H882" s="228"/>
      <c r="I882" s="228"/>
    </row>
    <row r="883" spans="1:9" hidden="1" outlineLevel="1">
      <c r="A883" s="234" t="str">
        <f>IF(C883="","",SUBTOTAL(3,$C$8:C883))</f>
        <v/>
      </c>
      <c r="B883" s="233"/>
      <c r="C883" s="233"/>
      <c r="D883" s="235" t="s">
        <v>739</v>
      </c>
      <c r="E883" s="233"/>
      <c r="F883" s="233"/>
      <c r="G883" s="233"/>
      <c r="H883" s="228"/>
      <c r="I883" s="228"/>
    </row>
    <row r="884" spans="1:9" hidden="1" outlineLevel="1">
      <c r="A884" s="234" t="str">
        <f>IF(C884="","",SUBTOTAL(3,$C$8:C884))</f>
        <v/>
      </c>
      <c r="B884" s="233"/>
      <c r="C884" s="233"/>
      <c r="D884" s="235" t="s">
        <v>740</v>
      </c>
      <c r="E884" s="233"/>
      <c r="F884" s="233"/>
      <c r="G884" s="233"/>
      <c r="H884" s="228"/>
      <c r="I884" s="228"/>
    </row>
    <row r="885" spans="1:9" ht="33" collapsed="1">
      <c r="A885" s="234">
        <f>IF(C885="","",SUBTOTAL(3,$C$8:C885))</f>
        <v>136</v>
      </c>
      <c r="B885" s="235" t="s">
        <v>638</v>
      </c>
      <c r="C885" s="235" t="s">
        <v>203</v>
      </c>
      <c r="D885" s="233"/>
      <c r="E885" s="234" t="str">
        <f>IF(G885&lt;4,"Đơn giản",IF(G885&lt;=7,"Trung bình","Phức tạp"))</f>
        <v>Trung bình</v>
      </c>
      <c r="F885" s="234" t="s">
        <v>205</v>
      </c>
      <c r="G885" s="234">
        <f>COUNTA(D886:D890)</f>
        <v>5</v>
      </c>
      <c r="H885" s="228"/>
      <c r="I885" s="228"/>
    </row>
    <row r="886" spans="1:9" ht="33" hidden="1" outlineLevel="1">
      <c r="A886" s="234" t="str">
        <f>IF(C886="","",SUBTOTAL(3,$C$8:C886))</f>
        <v/>
      </c>
      <c r="B886" s="233"/>
      <c r="C886" s="233"/>
      <c r="D886" s="235" t="s">
        <v>1184</v>
      </c>
      <c r="E886" s="233"/>
      <c r="F886" s="233"/>
      <c r="G886" s="233"/>
      <c r="H886" s="228"/>
      <c r="I886" s="228"/>
    </row>
    <row r="887" spans="1:9" hidden="1" outlineLevel="1">
      <c r="A887" s="234" t="str">
        <f>IF(C887="","",SUBTOTAL(3,$C$8:C887))</f>
        <v/>
      </c>
      <c r="B887" s="233"/>
      <c r="C887" s="233"/>
      <c r="D887" s="235" t="s">
        <v>737</v>
      </c>
      <c r="E887" s="233"/>
      <c r="F887" s="233"/>
      <c r="G887" s="233"/>
      <c r="H887" s="228"/>
      <c r="I887" s="228"/>
    </row>
    <row r="888" spans="1:9" hidden="1" outlineLevel="1">
      <c r="A888" s="234" t="str">
        <f>IF(C888="","",SUBTOTAL(3,$C$8:C888))</f>
        <v/>
      </c>
      <c r="B888" s="233"/>
      <c r="C888" s="233"/>
      <c r="D888" s="235" t="s">
        <v>738</v>
      </c>
      <c r="E888" s="233"/>
      <c r="F888" s="233"/>
      <c r="G888" s="233"/>
      <c r="H888" s="228"/>
      <c r="I888" s="228"/>
    </row>
    <row r="889" spans="1:9" hidden="1" outlineLevel="1">
      <c r="A889" s="234" t="str">
        <f>IF(C889="","",SUBTOTAL(3,$C$8:C889))</f>
        <v/>
      </c>
      <c r="B889" s="233"/>
      <c r="C889" s="233"/>
      <c r="D889" s="235" t="s">
        <v>739</v>
      </c>
      <c r="E889" s="233"/>
      <c r="F889" s="233"/>
      <c r="G889" s="233"/>
      <c r="H889" s="228"/>
      <c r="I889" s="228"/>
    </row>
    <row r="890" spans="1:9" hidden="1" outlineLevel="1">
      <c r="A890" s="234" t="str">
        <f>IF(C890="","",SUBTOTAL(3,$C$8:C890))</f>
        <v/>
      </c>
      <c r="B890" s="233"/>
      <c r="C890" s="233"/>
      <c r="D890" s="235" t="s">
        <v>740</v>
      </c>
      <c r="E890" s="233"/>
      <c r="F890" s="233"/>
      <c r="G890" s="233"/>
      <c r="H890" s="228"/>
      <c r="I890" s="228"/>
    </row>
    <row r="891" spans="1:9" ht="33" collapsed="1">
      <c r="A891" s="234">
        <f>IF(C891="","",SUBTOTAL(3,$C$8:C891))</f>
        <v>137</v>
      </c>
      <c r="B891" s="235" t="s">
        <v>639</v>
      </c>
      <c r="C891" s="235" t="s">
        <v>203</v>
      </c>
      <c r="D891" s="233"/>
      <c r="E891" s="234" t="str">
        <f>IF(G891&lt;4,"Đơn giản",IF(G891&lt;=7,"Trung bình","Phức tạp"))</f>
        <v>Trung bình</v>
      </c>
      <c r="F891" s="234" t="s">
        <v>205</v>
      </c>
      <c r="G891" s="234">
        <f>COUNTA(D892:D896)</f>
        <v>5</v>
      </c>
      <c r="H891" s="228"/>
      <c r="I891" s="228"/>
    </row>
    <row r="892" spans="1:9" ht="33" hidden="1" outlineLevel="1">
      <c r="A892" s="234" t="str">
        <f>IF(C892="","",SUBTOTAL(3,$C$8:C892))</f>
        <v/>
      </c>
      <c r="B892" s="233"/>
      <c r="C892" s="233"/>
      <c r="D892" s="235" t="s">
        <v>1185</v>
      </c>
      <c r="E892" s="233"/>
      <c r="F892" s="233"/>
      <c r="G892" s="233"/>
      <c r="H892" s="228"/>
      <c r="I892" s="228"/>
    </row>
    <row r="893" spans="1:9" hidden="1" outlineLevel="1">
      <c r="A893" s="234" t="str">
        <f>IF(C893="","",SUBTOTAL(3,$C$8:C893))</f>
        <v/>
      </c>
      <c r="B893" s="233"/>
      <c r="C893" s="233"/>
      <c r="D893" s="235" t="s">
        <v>737</v>
      </c>
      <c r="E893" s="233"/>
      <c r="F893" s="233"/>
      <c r="G893" s="233"/>
      <c r="H893" s="228"/>
      <c r="I893" s="228"/>
    </row>
    <row r="894" spans="1:9" hidden="1" outlineLevel="1">
      <c r="A894" s="234" t="str">
        <f>IF(C894="","",SUBTOTAL(3,$C$8:C894))</f>
        <v/>
      </c>
      <c r="B894" s="233"/>
      <c r="C894" s="233"/>
      <c r="D894" s="235" t="s">
        <v>738</v>
      </c>
      <c r="E894" s="233"/>
      <c r="F894" s="233"/>
      <c r="G894" s="233"/>
      <c r="H894" s="228"/>
      <c r="I894" s="228"/>
    </row>
    <row r="895" spans="1:9" hidden="1" outlineLevel="1">
      <c r="A895" s="234" t="str">
        <f>IF(C895="","",SUBTOTAL(3,$C$8:C895))</f>
        <v/>
      </c>
      <c r="B895" s="233"/>
      <c r="C895" s="233"/>
      <c r="D895" s="235" t="s">
        <v>739</v>
      </c>
      <c r="E895" s="233"/>
      <c r="F895" s="233"/>
      <c r="G895" s="233"/>
      <c r="H895" s="228"/>
      <c r="I895" s="228"/>
    </row>
    <row r="896" spans="1:9" hidden="1" outlineLevel="1">
      <c r="A896" s="234" t="str">
        <f>IF(C896="","",SUBTOTAL(3,$C$8:C896))</f>
        <v/>
      </c>
      <c r="B896" s="233"/>
      <c r="C896" s="233"/>
      <c r="D896" s="235" t="s">
        <v>740</v>
      </c>
      <c r="E896" s="233"/>
      <c r="F896" s="233"/>
      <c r="G896" s="233"/>
      <c r="H896" s="228"/>
      <c r="I896" s="228"/>
    </row>
    <row r="897" spans="1:9" ht="49.5" collapsed="1">
      <c r="A897" s="234">
        <f>IF(C897="","",SUBTOTAL(3,$C$8:C897))</f>
        <v>138</v>
      </c>
      <c r="B897" s="235" t="s">
        <v>640</v>
      </c>
      <c r="C897" s="235" t="s">
        <v>203</v>
      </c>
      <c r="D897" s="233"/>
      <c r="E897" s="234" t="str">
        <f>IF(G897&lt;4,"Đơn giản",IF(G897&lt;=7,"Trung bình","Phức tạp"))</f>
        <v>Trung bình</v>
      </c>
      <c r="F897" s="234" t="s">
        <v>205</v>
      </c>
      <c r="G897" s="234">
        <f>COUNTA(D898:D902)</f>
        <v>5</v>
      </c>
      <c r="H897" s="228"/>
      <c r="I897" s="228"/>
    </row>
    <row r="898" spans="1:9" ht="33" hidden="1" outlineLevel="1">
      <c r="A898" s="234" t="str">
        <f>IF(C898="","",SUBTOTAL(3,$C$8:C898))</f>
        <v/>
      </c>
      <c r="B898" s="233"/>
      <c r="C898" s="233"/>
      <c r="D898" s="235" t="s">
        <v>1186</v>
      </c>
      <c r="E898" s="233"/>
      <c r="F898" s="233"/>
      <c r="G898" s="233"/>
      <c r="H898" s="228"/>
      <c r="I898" s="228"/>
    </row>
    <row r="899" spans="1:9" hidden="1" outlineLevel="1">
      <c r="A899" s="234" t="str">
        <f>IF(C899="","",SUBTOTAL(3,$C$8:C899))</f>
        <v/>
      </c>
      <c r="B899" s="233"/>
      <c r="C899" s="233"/>
      <c r="D899" s="235" t="s">
        <v>737</v>
      </c>
      <c r="E899" s="233"/>
      <c r="F899" s="233"/>
      <c r="G899" s="233"/>
      <c r="H899" s="228"/>
      <c r="I899" s="228"/>
    </row>
    <row r="900" spans="1:9" hidden="1" outlineLevel="1">
      <c r="A900" s="234" t="str">
        <f>IF(C900="","",SUBTOTAL(3,$C$8:C900))</f>
        <v/>
      </c>
      <c r="B900" s="233"/>
      <c r="C900" s="233"/>
      <c r="D900" s="235" t="s">
        <v>738</v>
      </c>
      <c r="E900" s="233"/>
      <c r="F900" s="233"/>
      <c r="G900" s="233"/>
      <c r="H900" s="228"/>
      <c r="I900" s="228"/>
    </row>
    <row r="901" spans="1:9" hidden="1" outlineLevel="1">
      <c r="A901" s="234" t="str">
        <f>IF(C901="","",SUBTOTAL(3,$C$8:C901))</f>
        <v/>
      </c>
      <c r="B901" s="233"/>
      <c r="C901" s="233"/>
      <c r="D901" s="235" t="s">
        <v>739</v>
      </c>
      <c r="E901" s="233"/>
      <c r="F901" s="233"/>
      <c r="G901" s="233"/>
      <c r="H901" s="228"/>
      <c r="I901" s="228"/>
    </row>
    <row r="902" spans="1:9" hidden="1" outlineLevel="1">
      <c r="A902" s="234" t="str">
        <f>IF(C902="","",SUBTOTAL(3,$C$8:C902))</f>
        <v/>
      </c>
      <c r="B902" s="233"/>
      <c r="C902" s="233"/>
      <c r="D902" s="235" t="s">
        <v>740</v>
      </c>
      <c r="E902" s="233"/>
      <c r="F902" s="233"/>
      <c r="G902" s="233"/>
      <c r="H902" s="228"/>
      <c r="I902" s="228"/>
    </row>
    <row r="903" spans="1:9" ht="33" collapsed="1">
      <c r="A903" s="234">
        <f>IF(C903="","",SUBTOTAL(3,$C$8:C903))</f>
        <v>139</v>
      </c>
      <c r="B903" s="235" t="s">
        <v>641</v>
      </c>
      <c r="C903" s="235" t="s">
        <v>203</v>
      </c>
      <c r="D903" s="233"/>
      <c r="E903" s="234" t="str">
        <f>IF(G903&lt;4,"Đơn giản",IF(G903&lt;=7,"Trung bình","Phức tạp"))</f>
        <v>Trung bình</v>
      </c>
      <c r="F903" s="234" t="s">
        <v>205</v>
      </c>
      <c r="G903" s="234">
        <f>COUNTA(D904:D908)</f>
        <v>5</v>
      </c>
      <c r="H903" s="228"/>
      <c r="I903" s="228"/>
    </row>
    <row r="904" spans="1:9" ht="33" hidden="1" outlineLevel="1">
      <c r="A904" s="234" t="str">
        <f>IF(C904="","",SUBTOTAL(3,$C$8:C904))</f>
        <v/>
      </c>
      <c r="B904" s="233"/>
      <c r="C904" s="233"/>
      <c r="D904" s="235" t="s">
        <v>1187</v>
      </c>
      <c r="E904" s="233"/>
      <c r="F904" s="233"/>
      <c r="G904" s="233"/>
      <c r="H904" s="228"/>
      <c r="I904" s="228"/>
    </row>
    <row r="905" spans="1:9" hidden="1" outlineLevel="1">
      <c r="A905" s="234" t="str">
        <f>IF(C905="","",SUBTOTAL(3,$C$8:C905))</f>
        <v/>
      </c>
      <c r="B905" s="233"/>
      <c r="C905" s="233"/>
      <c r="D905" s="235" t="s">
        <v>737</v>
      </c>
      <c r="E905" s="233"/>
      <c r="F905" s="233"/>
      <c r="G905" s="233"/>
      <c r="H905" s="228"/>
      <c r="I905" s="228"/>
    </row>
    <row r="906" spans="1:9" hidden="1" outlineLevel="1">
      <c r="A906" s="234" t="str">
        <f>IF(C906="","",SUBTOTAL(3,$C$8:C906))</f>
        <v/>
      </c>
      <c r="B906" s="233"/>
      <c r="C906" s="233"/>
      <c r="D906" s="235" t="s">
        <v>738</v>
      </c>
      <c r="E906" s="233"/>
      <c r="F906" s="233"/>
      <c r="G906" s="233"/>
      <c r="H906" s="228"/>
      <c r="I906" s="228"/>
    </row>
    <row r="907" spans="1:9" hidden="1" outlineLevel="1">
      <c r="A907" s="234" t="str">
        <f>IF(C907="","",SUBTOTAL(3,$C$8:C907))</f>
        <v/>
      </c>
      <c r="B907" s="233"/>
      <c r="C907" s="233"/>
      <c r="D907" s="235" t="s">
        <v>739</v>
      </c>
      <c r="E907" s="233"/>
      <c r="F907" s="233"/>
      <c r="G907" s="233"/>
      <c r="H907" s="228"/>
      <c r="I907" s="228"/>
    </row>
    <row r="908" spans="1:9" hidden="1" outlineLevel="1">
      <c r="A908" s="234" t="str">
        <f>IF(C908="","",SUBTOTAL(3,$C$8:C908))</f>
        <v/>
      </c>
      <c r="B908" s="233"/>
      <c r="C908" s="233"/>
      <c r="D908" s="235" t="s">
        <v>740</v>
      </c>
      <c r="E908" s="233"/>
      <c r="F908" s="233"/>
      <c r="G908" s="233"/>
      <c r="H908" s="228"/>
      <c r="I908" s="228"/>
    </row>
    <row r="909" spans="1:9" ht="49.5" collapsed="1">
      <c r="A909" s="234">
        <f>IF(C909="","",SUBTOTAL(3,$C$8:C909))</f>
        <v>140</v>
      </c>
      <c r="B909" s="235" t="s">
        <v>642</v>
      </c>
      <c r="C909" s="235" t="s">
        <v>203</v>
      </c>
      <c r="D909" s="233"/>
      <c r="E909" s="234" t="str">
        <f>IF(G909&lt;4,"Đơn giản",IF(G909&lt;=7,"Trung bình","Phức tạp"))</f>
        <v>Trung bình</v>
      </c>
      <c r="F909" s="234" t="s">
        <v>205</v>
      </c>
      <c r="G909" s="234">
        <f>COUNTA(D910:D914)</f>
        <v>5</v>
      </c>
      <c r="H909" s="228"/>
      <c r="I909" s="228"/>
    </row>
    <row r="910" spans="1:9" ht="33" hidden="1" outlineLevel="1">
      <c r="A910" s="234" t="str">
        <f>IF(C910="","",SUBTOTAL(3,$C$8:C910))</f>
        <v/>
      </c>
      <c r="B910" s="233"/>
      <c r="C910" s="233"/>
      <c r="D910" s="235" t="s">
        <v>1188</v>
      </c>
      <c r="E910" s="233"/>
      <c r="F910" s="233"/>
      <c r="G910" s="233"/>
      <c r="H910" s="228"/>
      <c r="I910" s="228"/>
    </row>
    <row r="911" spans="1:9" hidden="1" outlineLevel="1">
      <c r="A911" s="234" t="str">
        <f>IF(C911="","",SUBTOTAL(3,$C$8:C911))</f>
        <v/>
      </c>
      <c r="B911" s="233"/>
      <c r="C911" s="233"/>
      <c r="D911" s="235" t="s">
        <v>737</v>
      </c>
      <c r="E911" s="233"/>
      <c r="F911" s="233"/>
      <c r="G911" s="233"/>
      <c r="H911" s="228"/>
      <c r="I911" s="228"/>
    </row>
    <row r="912" spans="1:9" hidden="1" outlineLevel="1">
      <c r="A912" s="234" t="str">
        <f>IF(C912="","",SUBTOTAL(3,$C$8:C912))</f>
        <v/>
      </c>
      <c r="B912" s="233"/>
      <c r="C912" s="233"/>
      <c r="D912" s="235" t="s">
        <v>738</v>
      </c>
      <c r="E912" s="233"/>
      <c r="F912" s="233"/>
      <c r="G912" s="233"/>
      <c r="H912" s="228"/>
      <c r="I912" s="228"/>
    </row>
    <row r="913" spans="1:9" hidden="1" outlineLevel="1">
      <c r="A913" s="234" t="str">
        <f>IF(C913="","",SUBTOTAL(3,$C$8:C913))</f>
        <v/>
      </c>
      <c r="B913" s="233"/>
      <c r="C913" s="233"/>
      <c r="D913" s="235" t="s">
        <v>739</v>
      </c>
      <c r="E913" s="233"/>
      <c r="F913" s="233"/>
      <c r="G913" s="233"/>
      <c r="H913" s="228"/>
      <c r="I913" s="228"/>
    </row>
    <row r="914" spans="1:9" hidden="1" outlineLevel="1">
      <c r="A914" s="234" t="str">
        <f>IF(C914="","",SUBTOTAL(3,$C$8:C914))</f>
        <v/>
      </c>
      <c r="B914" s="233"/>
      <c r="C914" s="233"/>
      <c r="D914" s="235" t="s">
        <v>740</v>
      </c>
      <c r="E914" s="233"/>
      <c r="F914" s="233"/>
      <c r="G914" s="233"/>
      <c r="H914" s="228"/>
      <c r="I914" s="228"/>
    </row>
    <row r="915" spans="1:9" ht="33" collapsed="1">
      <c r="A915" s="234">
        <f>IF(C915="","",SUBTOTAL(3,$C$8:C915))</f>
        <v>141</v>
      </c>
      <c r="B915" s="235" t="s">
        <v>643</v>
      </c>
      <c r="C915" s="235" t="s">
        <v>203</v>
      </c>
      <c r="D915" s="233"/>
      <c r="E915" s="234" t="str">
        <f>IF(G915&lt;4,"Đơn giản",IF(G915&lt;=7,"Trung bình","Phức tạp"))</f>
        <v>Trung bình</v>
      </c>
      <c r="F915" s="234" t="s">
        <v>205</v>
      </c>
      <c r="G915" s="234">
        <f>COUNTA(D916:D920)</f>
        <v>5</v>
      </c>
      <c r="H915" s="228"/>
      <c r="I915" s="228"/>
    </row>
    <row r="916" spans="1:9" ht="33" hidden="1" outlineLevel="1">
      <c r="A916" s="234" t="str">
        <f>IF(C916="","",SUBTOTAL(3,$C$8:C916))</f>
        <v/>
      </c>
      <c r="B916" s="233"/>
      <c r="C916" s="233"/>
      <c r="D916" s="235" t="s">
        <v>1189</v>
      </c>
      <c r="E916" s="233"/>
      <c r="F916" s="233"/>
      <c r="G916" s="233"/>
      <c r="H916" s="228"/>
      <c r="I916" s="228"/>
    </row>
    <row r="917" spans="1:9" hidden="1" outlineLevel="1">
      <c r="A917" s="234" t="str">
        <f>IF(C917="","",SUBTOTAL(3,$C$8:C917))</f>
        <v/>
      </c>
      <c r="B917" s="233"/>
      <c r="C917" s="233"/>
      <c r="D917" s="235" t="s">
        <v>737</v>
      </c>
      <c r="E917" s="233"/>
      <c r="F917" s="233"/>
      <c r="G917" s="233"/>
      <c r="H917" s="228"/>
      <c r="I917" s="228"/>
    </row>
    <row r="918" spans="1:9" hidden="1" outlineLevel="1">
      <c r="A918" s="234" t="str">
        <f>IF(C918="","",SUBTOTAL(3,$C$8:C918))</f>
        <v/>
      </c>
      <c r="B918" s="233"/>
      <c r="C918" s="233"/>
      <c r="D918" s="235" t="s">
        <v>738</v>
      </c>
      <c r="E918" s="233"/>
      <c r="F918" s="233"/>
      <c r="G918" s="233"/>
      <c r="H918" s="228"/>
      <c r="I918" s="228"/>
    </row>
    <row r="919" spans="1:9" hidden="1" outlineLevel="1">
      <c r="A919" s="234" t="str">
        <f>IF(C919="","",SUBTOTAL(3,$C$8:C919))</f>
        <v/>
      </c>
      <c r="B919" s="233"/>
      <c r="C919" s="233"/>
      <c r="D919" s="235" t="s">
        <v>739</v>
      </c>
      <c r="E919" s="233"/>
      <c r="F919" s="233"/>
      <c r="G919" s="233"/>
      <c r="H919" s="228"/>
      <c r="I919" s="228"/>
    </row>
    <row r="920" spans="1:9" hidden="1" outlineLevel="1">
      <c r="A920" s="234" t="str">
        <f>IF(C920="","",SUBTOTAL(3,$C$8:C920))</f>
        <v/>
      </c>
      <c r="B920" s="233"/>
      <c r="C920" s="233"/>
      <c r="D920" s="235" t="s">
        <v>740</v>
      </c>
      <c r="E920" s="233"/>
      <c r="F920" s="233"/>
      <c r="G920" s="233"/>
      <c r="H920" s="228"/>
      <c r="I920" s="228"/>
    </row>
    <row r="921" spans="1:9" ht="33" collapsed="1">
      <c r="A921" s="234">
        <f>IF(C921="","",SUBTOTAL(3,$C$8:C921))</f>
        <v>142</v>
      </c>
      <c r="B921" s="235" t="s">
        <v>644</v>
      </c>
      <c r="C921" s="235" t="s">
        <v>203</v>
      </c>
      <c r="D921" s="233"/>
      <c r="E921" s="234" t="str">
        <f>IF(G921&lt;4,"Đơn giản",IF(G921&lt;=7,"Trung bình","Phức tạp"))</f>
        <v>Trung bình</v>
      </c>
      <c r="F921" s="234" t="s">
        <v>205</v>
      </c>
      <c r="G921" s="234">
        <f>COUNTA(D922:D926)</f>
        <v>5</v>
      </c>
      <c r="H921" s="228"/>
      <c r="I921" s="228"/>
    </row>
    <row r="922" spans="1:9" ht="33" hidden="1" outlineLevel="1">
      <c r="A922" s="234" t="str">
        <f>IF(C922="","",SUBTOTAL(3,$C$8:C922))</f>
        <v/>
      </c>
      <c r="B922" s="233"/>
      <c r="C922" s="233"/>
      <c r="D922" s="235" t="s">
        <v>1190</v>
      </c>
      <c r="E922" s="233"/>
      <c r="F922" s="233"/>
      <c r="G922" s="233"/>
      <c r="H922" s="228"/>
      <c r="I922" s="228"/>
    </row>
    <row r="923" spans="1:9" hidden="1" outlineLevel="1">
      <c r="A923" s="234" t="str">
        <f>IF(C923="","",SUBTOTAL(3,$C$8:C923))</f>
        <v/>
      </c>
      <c r="B923" s="233"/>
      <c r="C923" s="233"/>
      <c r="D923" s="235" t="s">
        <v>737</v>
      </c>
      <c r="E923" s="233"/>
      <c r="F923" s="233"/>
      <c r="G923" s="233"/>
      <c r="H923" s="228"/>
      <c r="I923" s="228"/>
    </row>
    <row r="924" spans="1:9" hidden="1" outlineLevel="1">
      <c r="A924" s="234" t="str">
        <f>IF(C924="","",SUBTOTAL(3,$C$8:C924))</f>
        <v/>
      </c>
      <c r="B924" s="233"/>
      <c r="C924" s="233"/>
      <c r="D924" s="235" t="s">
        <v>738</v>
      </c>
      <c r="E924" s="233"/>
      <c r="F924" s="233"/>
      <c r="G924" s="233"/>
      <c r="H924" s="228"/>
      <c r="I924" s="228"/>
    </row>
    <row r="925" spans="1:9" hidden="1" outlineLevel="1">
      <c r="A925" s="234" t="str">
        <f>IF(C925="","",SUBTOTAL(3,$C$8:C925))</f>
        <v/>
      </c>
      <c r="B925" s="233"/>
      <c r="C925" s="233"/>
      <c r="D925" s="235" t="s">
        <v>739</v>
      </c>
      <c r="E925" s="233"/>
      <c r="F925" s="233"/>
      <c r="G925" s="233"/>
      <c r="H925" s="228"/>
      <c r="I925" s="228"/>
    </row>
    <row r="926" spans="1:9" hidden="1" outlineLevel="1">
      <c r="A926" s="234" t="str">
        <f>IF(C926="","",SUBTOTAL(3,$C$8:C926))</f>
        <v/>
      </c>
      <c r="B926" s="233"/>
      <c r="C926" s="233"/>
      <c r="D926" s="235" t="s">
        <v>740</v>
      </c>
      <c r="E926" s="233"/>
      <c r="F926" s="233"/>
      <c r="G926" s="233"/>
      <c r="H926" s="228"/>
      <c r="I926" s="228"/>
    </row>
    <row r="927" spans="1:9" ht="49.5" collapsed="1">
      <c r="A927" s="234">
        <f>IF(C927="","",SUBTOTAL(3,$C$8:C927))</f>
        <v>143</v>
      </c>
      <c r="B927" s="235" t="s">
        <v>645</v>
      </c>
      <c r="C927" s="235" t="s">
        <v>203</v>
      </c>
      <c r="D927" s="233"/>
      <c r="E927" s="234" t="str">
        <f>IF(G927&lt;4,"Đơn giản",IF(G927&lt;=7,"Trung bình","Phức tạp"))</f>
        <v>Trung bình</v>
      </c>
      <c r="F927" s="234" t="s">
        <v>205</v>
      </c>
      <c r="G927" s="234">
        <f>COUNTA(D928:D932)</f>
        <v>5</v>
      </c>
      <c r="H927" s="228"/>
      <c r="I927" s="228"/>
    </row>
    <row r="928" spans="1:9" ht="33" hidden="1" outlineLevel="1">
      <c r="A928" s="234" t="str">
        <f>IF(C928="","",SUBTOTAL(3,$C$8:C928))</f>
        <v/>
      </c>
      <c r="B928" s="233"/>
      <c r="C928" s="233"/>
      <c r="D928" s="235" t="s">
        <v>1191</v>
      </c>
      <c r="E928" s="233"/>
      <c r="F928" s="233"/>
      <c r="G928" s="233"/>
      <c r="H928" s="228"/>
      <c r="I928" s="228"/>
    </row>
    <row r="929" spans="1:9" hidden="1" outlineLevel="1">
      <c r="A929" s="234" t="str">
        <f>IF(C929="","",SUBTOTAL(3,$C$8:C929))</f>
        <v/>
      </c>
      <c r="B929" s="233"/>
      <c r="C929" s="233"/>
      <c r="D929" s="235" t="s">
        <v>737</v>
      </c>
      <c r="E929" s="233"/>
      <c r="F929" s="233"/>
      <c r="G929" s="233"/>
      <c r="H929" s="228"/>
      <c r="I929" s="228"/>
    </row>
    <row r="930" spans="1:9" hidden="1" outlineLevel="1">
      <c r="A930" s="234" t="str">
        <f>IF(C930="","",SUBTOTAL(3,$C$8:C930))</f>
        <v/>
      </c>
      <c r="B930" s="233"/>
      <c r="C930" s="233"/>
      <c r="D930" s="235" t="s">
        <v>738</v>
      </c>
      <c r="E930" s="233"/>
      <c r="F930" s="233"/>
      <c r="G930" s="233"/>
      <c r="H930" s="228"/>
      <c r="I930" s="228"/>
    </row>
    <row r="931" spans="1:9" hidden="1" outlineLevel="1">
      <c r="A931" s="234" t="str">
        <f>IF(C931="","",SUBTOTAL(3,$C$8:C931))</f>
        <v/>
      </c>
      <c r="B931" s="233"/>
      <c r="C931" s="233"/>
      <c r="D931" s="235" t="s">
        <v>739</v>
      </c>
      <c r="E931" s="233"/>
      <c r="F931" s="233"/>
      <c r="G931" s="233"/>
      <c r="H931" s="228"/>
      <c r="I931" s="228"/>
    </row>
    <row r="932" spans="1:9" hidden="1" outlineLevel="1">
      <c r="A932" s="234" t="str">
        <f>IF(C932="","",SUBTOTAL(3,$C$8:C932))</f>
        <v/>
      </c>
      <c r="B932" s="233"/>
      <c r="C932" s="233"/>
      <c r="D932" s="235" t="s">
        <v>740</v>
      </c>
      <c r="E932" s="233"/>
      <c r="F932" s="233"/>
      <c r="G932" s="233"/>
      <c r="H932" s="228"/>
      <c r="I932" s="228"/>
    </row>
    <row r="933" spans="1:9" ht="33" collapsed="1">
      <c r="A933" s="234">
        <f>IF(C933="","",SUBTOTAL(3,$C$8:C933))</f>
        <v>144</v>
      </c>
      <c r="B933" s="235" t="s">
        <v>646</v>
      </c>
      <c r="C933" s="235" t="s">
        <v>203</v>
      </c>
      <c r="D933" s="233"/>
      <c r="E933" s="234" t="str">
        <f>IF(G933&lt;4,"Đơn giản",IF(G933&lt;=7,"Trung bình","Phức tạp"))</f>
        <v>Trung bình</v>
      </c>
      <c r="F933" s="234" t="s">
        <v>205</v>
      </c>
      <c r="G933" s="234">
        <f>COUNTA(D934:D938)</f>
        <v>5</v>
      </c>
      <c r="H933" s="228"/>
      <c r="I933" s="228"/>
    </row>
    <row r="934" spans="1:9" ht="33" hidden="1" outlineLevel="1">
      <c r="A934" s="234" t="str">
        <f>IF(C934="","",SUBTOTAL(3,$C$8:C934))</f>
        <v/>
      </c>
      <c r="B934" s="233"/>
      <c r="C934" s="233"/>
      <c r="D934" s="235" t="s">
        <v>1192</v>
      </c>
      <c r="E934" s="233"/>
      <c r="F934" s="233"/>
      <c r="G934" s="233"/>
      <c r="H934" s="228"/>
      <c r="I934" s="228"/>
    </row>
    <row r="935" spans="1:9" hidden="1" outlineLevel="1">
      <c r="A935" s="234" t="str">
        <f>IF(C935="","",SUBTOTAL(3,$C$8:C935))</f>
        <v/>
      </c>
      <c r="B935" s="233"/>
      <c r="C935" s="233"/>
      <c r="D935" s="235" t="s">
        <v>737</v>
      </c>
      <c r="E935" s="233"/>
      <c r="F935" s="233"/>
      <c r="G935" s="233"/>
      <c r="H935" s="228"/>
      <c r="I935" s="228"/>
    </row>
    <row r="936" spans="1:9" hidden="1" outlineLevel="1">
      <c r="A936" s="234" t="str">
        <f>IF(C936="","",SUBTOTAL(3,$C$8:C936))</f>
        <v/>
      </c>
      <c r="B936" s="233"/>
      <c r="C936" s="233"/>
      <c r="D936" s="235" t="s">
        <v>738</v>
      </c>
      <c r="E936" s="233"/>
      <c r="F936" s="233"/>
      <c r="G936" s="233"/>
      <c r="H936" s="228"/>
      <c r="I936" s="228"/>
    </row>
    <row r="937" spans="1:9" hidden="1" outlineLevel="1">
      <c r="A937" s="234" t="str">
        <f>IF(C937="","",SUBTOTAL(3,$C$8:C937))</f>
        <v/>
      </c>
      <c r="B937" s="233"/>
      <c r="C937" s="233"/>
      <c r="D937" s="235" t="s">
        <v>739</v>
      </c>
      <c r="E937" s="233"/>
      <c r="F937" s="233"/>
      <c r="G937" s="233"/>
      <c r="H937" s="228"/>
      <c r="I937" s="228"/>
    </row>
    <row r="938" spans="1:9" hidden="1" outlineLevel="1">
      <c r="A938" s="234" t="str">
        <f>IF(C938="","",SUBTOTAL(3,$C$8:C938))</f>
        <v/>
      </c>
      <c r="B938" s="233"/>
      <c r="C938" s="233"/>
      <c r="D938" s="235" t="s">
        <v>740</v>
      </c>
      <c r="E938" s="233"/>
      <c r="F938" s="233"/>
      <c r="G938" s="233"/>
      <c r="H938" s="228"/>
      <c r="I938" s="228"/>
    </row>
    <row r="939" spans="1:9" ht="33" collapsed="1">
      <c r="A939" s="234">
        <f>IF(C939="","",SUBTOTAL(3,$C$8:C939))</f>
        <v>145</v>
      </c>
      <c r="B939" s="235" t="s">
        <v>647</v>
      </c>
      <c r="C939" s="235" t="s">
        <v>203</v>
      </c>
      <c r="D939" s="233"/>
      <c r="E939" s="234" t="str">
        <f>IF(G939&lt;4,"Đơn giản",IF(G939&lt;=7,"Trung bình","Phức tạp"))</f>
        <v>Trung bình</v>
      </c>
      <c r="F939" s="234" t="s">
        <v>205</v>
      </c>
      <c r="G939" s="234">
        <f>COUNTA(D940:D944)</f>
        <v>5</v>
      </c>
      <c r="H939" s="228"/>
      <c r="I939" s="228"/>
    </row>
    <row r="940" spans="1:9" ht="33" hidden="1" outlineLevel="1">
      <c r="A940" s="234" t="str">
        <f>IF(C940="","",SUBTOTAL(3,$C$8:C940))</f>
        <v/>
      </c>
      <c r="B940" s="233"/>
      <c r="C940" s="233"/>
      <c r="D940" s="235" t="s">
        <v>1193</v>
      </c>
      <c r="E940" s="233"/>
      <c r="F940" s="233"/>
      <c r="G940" s="233"/>
      <c r="H940" s="228"/>
      <c r="I940" s="228"/>
    </row>
    <row r="941" spans="1:9" hidden="1" outlineLevel="1">
      <c r="A941" s="234" t="str">
        <f>IF(C941="","",SUBTOTAL(3,$C$8:C941))</f>
        <v/>
      </c>
      <c r="B941" s="233"/>
      <c r="C941" s="233"/>
      <c r="D941" s="235" t="s">
        <v>737</v>
      </c>
      <c r="E941" s="233"/>
      <c r="F941" s="233"/>
      <c r="G941" s="233"/>
      <c r="H941" s="228"/>
      <c r="I941" s="228"/>
    </row>
    <row r="942" spans="1:9" hidden="1" outlineLevel="1">
      <c r="A942" s="234" t="str">
        <f>IF(C942="","",SUBTOTAL(3,$C$8:C942))</f>
        <v/>
      </c>
      <c r="B942" s="233"/>
      <c r="C942" s="233"/>
      <c r="D942" s="235" t="s">
        <v>738</v>
      </c>
      <c r="E942" s="233"/>
      <c r="F942" s="233"/>
      <c r="G942" s="233"/>
      <c r="H942" s="228"/>
      <c r="I942" s="228"/>
    </row>
    <row r="943" spans="1:9" hidden="1" outlineLevel="1">
      <c r="A943" s="234" t="str">
        <f>IF(C943="","",SUBTOTAL(3,$C$8:C943))</f>
        <v/>
      </c>
      <c r="B943" s="233"/>
      <c r="C943" s="233"/>
      <c r="D943" s="235" t="s">
        <v>739</v>
      </c>
      <c r="E943" s="233"/>
      <c r="F943" s="233"/>
      <c r="G943" s="233"/>
      <c r="H943" s="228"/>
      <c r="I943" s="228"/>
    </row>
    <row r="944" spans="1:9" hidden="1" outlineLevel="1">
      <c r="A944" s="234" t="str">
        <f>IF(C944="","",SUBTOTAL(3,$C$8:C944))</f>
        <v/>
      </c>
      <c r="B944" s="233"/>
      <c r="C944" s="233"/>
      <c r="D944" s="235" t="s">
        <v>740</v>
      </c>
      <c r="E944" s="233"/>
      <c r="F944" s="233"/>
      <c r="G944" s="233"/>
      <c r="H944" s="228"/>
      <c r="I944" s="228"/>
    </row>
    <row r="945" spans="1:9" ht="33" collapsed="1">
      <c r="A945" s="234" t="str">
        <f>IF(C945="","",SUBTOTAL(3,$C$8:C945))</f>
        <v/>
      </c>
      <c r="B945" s="232" t="s">
        <v>1241</v>
      </c>
      <c r="C945" s="233"/>
      <c r="D945" s="233"/>
      <c r="E945" s="233"/>
      <c r="F945" s="233"/>
      <c r="G945" s="233"/>
      <c r="H945" s="228"/>
      <c r="I945" s="228"/>
    </row>
    <row r="946" spans="1:9" ht="33" collapsed="1">
      <c r="A946" s="234">
        <f>IF(C946="","",SUBTOTAL(3,$C$8:C946))</f>
        <v>146</v>
      </c>
      <c r="B946" s="235" t="s">
        <v>648</v>
      </c>
      <c r="C946" s="235" t="s">
        <v>203</v>
      </c>
      <c r="D946" s="233"/>
      <c r="E946" s="234" t="str">
        <f>IF(G946&lt;4,"Đơn giản",IF(G946&lt;=7,"Trung bình","Phức tạp"))</f>
        <v>Trung bình</v>
      </c>
      <c r="F946" s="234" t="s">
        <v>205</v>
      </c>
      <c r="G946" s="234">
        <f>COUNTA(D947:D951)</f>
        <v>5</v>
      </c>
      <c r="H946" s="228"/>
      <c r="I946" s="228"/>
    </row>
    <row r="947" spans="1:9" ht="33" hidden="1" outlineLevel="1">
      <c r="A947" s="234" t="str">
        <f>IF(C947="","",SUBTOTAL(3,$C$8:C947))</f>
        <v/>
      </c>
      <c r="B947" s="233"/>
      <c r="C947" s="233"/>
      <c r="D947" s="235" t="s">
        <v>1194</v>
      </c>
      <c r="E947" s="233"/>
      <c r="F947" s="233"/>
      <c r="G947" s="233"/>
      <c r="H947" s="228"/>
      <c r="I947" s="228"/>
    </row>
    <row r="948" spans="1:9" ht="33" hidden="1" outlineLevel="1">
      <c r="A948" s="234" t="str">
        <f>IF(C948="","",SUBTOTAL(3,$C$8:C948))</f>
        <v/>
      </c>
      <c r="B948" s="233"/>
      <c r="C948" s="233"/>
      <c r="D948" s="235" t="s">
        <v>1195</v>
      </c>
      <c r="E948" s="233"/>
      <c r="F948" s="233"/>
      <c r="G948" s="233"/>
      <c r="H948" s="228"/>
      <c r="I948" s="228"/>
    </row>
    <row r="949" spans="1:9" ht="33" hidden="1" outlineLevel="1">
      <c r="A949" s="234" t="str">
        <f>IF(C949="","",SUBTOTAL(3,$C$8:C949))</f>
        <v/>
      </c>
      <c r="B949" s="233"/>
      <c r="C949" s="233"/>
      <c r="D949" s="235" t="s">
        <v>1196</v>
      </c>
      <c r="E949" s="233"/>
      <c r="F949" s="233"/>
      <c r="G949" s="233"/>
      <c r="H949" s="228"/>
      <c r="I949" s="228"/>
    </row>
    <row r="950" spans="1:9" ht="33" hidden="1" outlineLevel="1">
      <c r="A950" s="234" t="str">
        <f>IF(C950="","",SUBTOTAL(3,$C$8:C950))</f>
        <v/>
      </c>
      <c r="B950" s="233"/>
      <c r="C950" s="233"/>
      <c r="D950" s="235" t="s">
        <v>1197</v>
      </c>
      <c r="E950" s="233"/>
      <c r="F950" s="233"/>
      <c r="G950" s="233"/>
      <c r="H950" s="228"/>
      <c r="I950" s="228"/>
    </row>
    <row r="951" spans="1:9" ht="33" hidden="1" outlineLevel="1">
      <c r="A951" s="234" t="str">
        <f>IF(C951="","",SUBTOTAL(3,$C$8:C951))</f>
        <v/>
      </c>
      <c r="B951" s="233"/>
      <c r="C951" s="233"/>
      <c r="D951" s="235" t="s">
        <v>1198</v>
      </c>
      <c r="E951" s="233"/>
      <c r="F951" s="233"/>
      <c r="G951" s="233"/>
      <c r="H951" s="228"/>
      <c r="I951" s="228"/>
    </row>
    <row r="952" spans="1:9" ht="33" collapsed="1">
      <c r="A952" s="234">
        <f>IF(C952="","",SUBTOTAL(3,$C$8:C952))</f>
        <v>147</v>
      </c>
      <c r="B952" s="235" t="s">
        <v>649</v>
      </c>
      <c r="C952" s="235" t="s">
        <v>203</v>
      </c>
      <c r="D952" s="233"/>
      <c r="E952" s="234" t="str">
        <f>IF(G952&lt;4,"Đơn giản",IF(G952&lt;=7,"Trung bình","Phức tạp"))</f>
        <v>Trung bình</v>
      </c>
      <c r="F952" s="234" t="s">
        <v>205</v>
      </c>
      <c r="G952" s="234">
        <f>COUNTA(D953:D957)</f>
        <v>5</v>
      </c>
      <c r="H952" s="228"/>
      <c r="I952" s="228"/>
    </row>
    <row r="953" spans="1:9" ht="33" hidden="1" outlineLevel="1">
      <c r="A953" s="234" t="str">
        <f>IF(C953="","",SUBTOTAL(3,$C$8:C953))</f>
        <v/>
      </c>
      <c r="B953" s="233"/>
      <c r="C953" s="233"/>
      <c r="D953" s="235" t="s">
        <v>1199</v>
      </c>
      <c r="E953" s="233"/>
      <c r="F953" s="233"/>
      <c r="G953" s="233"/>
      <c r="H953" s="228"/>
      <c r="I953" s="228"/>
    </row>
    <row r="954" spans="1:9" ht="33" hidden="1" outlineLevel="1">
      <c r="A954" s="234" t="str">
        <f>IF(C954="","",SUBTOTAL(3,$C$8:C954))</f>
        <v/>
      </c>
      <c r="B954" s="233"/>
      <c r="C954" s="233"/>
      <c r="D954" s="235" t="s">
        <v>1200</v>
      </c>
      <c r="E954" s="233"/>
      <c r="F954" s="233"/>
      <c r="G954" s="233"/>
      <c r="H954" s="228"/>
      <c r="I954" s="228"/>
    </row>
    <row r="955" spans="1:9" ht="33" hidden="1" outlineLevel="1">
      <c r="A955" s="234" t="str">
        <f>IF(C955="","",SUBTOTAL(3,$C$8:C955))</f>
        <v/>
      </c>
      <c r="B955" s="233"/>
      <c r="C955" s="233"/>
      <c r="D955" s="235" t="s">
        <v>1201</v>
      </c>
      <c r="E955" s="233"/>
      <c r="F955" s="233"/>
      <c r="G955" s="233"/>
      <c r="H955" s="228"/>
      <c r="I955" s="228"/>
    </row>
    <row r="956" spans="1:9" ht="33" hidden="1" outlineLevel="1">
      <c r="A956" s="234" t="str">
        <f>IF(C956="","",SUBTOTAL(3,$C$8:C956))</f>
        <v/>
      </c>
      <c r="B956" s="233"/>
      <c r="C956" s="233"/>
      <c r="D956" s="235" t="s">
        <v>1202</v>
      </c>
      <c r="E956" s="233"/>
      <c r="F956" s="233"/>
      <c r="G956" s="233"/>
      <c r="H956" s="228"/>
      <c r="I956" s="228"/>
    </row>
    <row r="957" spans="1:9" ht="33" hidden="1" outlineLevel="1">
      <c r="A957" s="234" t="str">
        <f>IF(C957="","",SUBTOTAL(3,$C$8:C957))</f>
        <v/>
      </c>
      <c r="B957" s="233"/>
      <c r="C957" s="233"/>
      <c r="D957" s="235" t="s">
        <v>1203</v>
      </c>
      <c r="E957" s="233"/>
      <c r="F957" s="233"/>
      <c r="G957" s="233"/>
      <c r="H957" s="228"/>
      <c r="I957" s="228"/>
    </row>
    <row r="958" spans="1:9" ht="33" collapsed="1">
      <c r="A958" s="234">
        <f>IF(C958="","",SUBTOTAL(3,$C$8:C958))</f>
        <v>148</v>
      </c>
      <c r="B958" s="235" t="s">
        <v>650</v>
      </c>
      <c r="C958" s="235" t="s">
        <v>203</v>
      </c>
      <c r="D958" s="233"/>
      <c r="E958" s="234" t="str">
        <f>IF(G958&lt;4,"Đơn giản",IF(G958&lt;=7,"Trung bình","Phức tạp"))</f>
        <v>Trung bình</v>
      </c>
      <c r="F958" s="234" t="s">
        <v>205</v>
      </c>
      <c r="G958" s="234">
        <f>COUNTA(D959:D962)</f>
        <v>4</v>
      </c>
      <c r="H958" s="228"/>
      <c r="I958" s="228"/>
    </row>
    <row r="959" spans="1:9" ht="33" hidden="1" outlineLevel="1">
      <c r="A959" s="234" t="str">
        <f>IF(C959="","",SUBTOTAL(3,$C$8:C959))</f>
        <v/>
      </c>
      <c r="B959" s="233"/>
      <c r="C959" s="233"/>
      <c r="D959" s="235" t="s">
        <v>1204</v>
      </c>
      <c r="E959" s="233"/>
      <c r="F959" s="233"/>
      <c r="G959" s="233"/>
      <c r="H959" s="228"/>
      <c r="I959" s="228"/>
    </row>
    <row r="960" spans="1:9" ht="33" hidden="1" outlineLevel="1">
      <c r="A960" s="234" t="str">
        <f>IF(C960="","",SUBTOTAL(3,$C$8:C960))</f>
        <v/>
      </c>
      <c r="B960" s="233"/>
      <c r="C960" s="233"/>
      <c r="D960" s="235" t="s">
        <v>1205</v>
      </c>
      <c r="E960" s="233"/>
      <c r="F960" s="233"/>
      <c r="G960" s="233"/>
      <c r="H960" s="228"/>
      <c r="I960" s="228"/>
    </row>
    <row r="961" spans="1:9" hidden="1" outlineLevel="1">
      <c r="A961" s="234" t="str">
        <f>IF(C961="","",SUBTOTAL(3,$C$8:C961))</f>
        <v/>
      </c>
      <c r="B961" s="233"/>
      <c r="C961" s="233"/>
      <c r="D961" s="235" t="s">
        <v>1079</v>
      </c>
      <c r="E961" s="233"/>
      <c r="F961" s="233"/>
      <c r="G961" s="233"/>
      <c r="H961" s="228"/>
      <c r="I961" s="228"/>
    </row>
    <row r="962" spans="1:9" ht="33" hidden="1" outlineLevel="1">
      <c r="A962" s="234" t="str">
        <f>IF(C962="","",SUBTOTAL(3,$C$8:C962))</f>
        <v/>
      </c>
      <c r="B962" s="233"/>
      <c r="C962" s="233"/>
      <c r="D962" s="235" t="s">
        <v>1206</v>
      </c>
      <c r="E962" s="233"/>
      <c r="F962" s="233"/>
      <c r="G962" s="233"/>
      <c r="H962" s="228"/>
      <c r="I962" s="228"/>
    </row>
    <row r="963" spans="1:9" ht="33" collapsed="1">
      <c r="A963" s="234">
        <f>IF(C963="","",SUBTOTAL(3,$C$8:C963))</f>
        <v>149</v>
      </c>
      <c r="B963" s="235" t="s">
        <v>651</v>
      </c>
      <c r="C963" s="235" t="s">
        <v>203</v>
      </c>
      <c r="D963" s="233"/>
      <c r="E963" s="234" t="str">
        <f>IF(G963&lt;4,"Đơn giản",IF(G963&lt;=7,"Trung bình","Phức tạp"))</f>
        <v>Trung bình</v>
      </c>
      <c r="F963" s="234" t="s">
        <v>205</v>
      </c>
      <c r="G963" s="234">
        <f>COUNTA(D964:D968)</f>
        <v>5</v>
      </c>
      <c r="H963" s="228"/>
      <c r="I963" s="228"/>
    </row>
    <row r="964" spans="1:9" ht="49.5" hidden="1" outlineLevel="1">
      <c r="A964" s="234" t="str">
        <f>IF(C964="","",SUBTOTAL(3,$C$8:C964))</f>
        <v/>
      </c>
      <c r="B964" s="233"/>
      <c r="C964" s="233"/>
      <c r="D964" s="235" t="s">
        <v>1207</v>
      </c>
      <c r="E964" s="233"/>
      <c r="F964" s="233"/>
      <c r="G964" s="233"/>
      <c r="H964" s="228"/>
      <c r="I964" s="228"/>
    </row>
    <row r="965" spans="1:9" ht="49.5" hidden="1" outlineLevel="1">
      <c r="A965" s="234" t="str">
        <f>IF(C965="","",SUBTOTAL(3,$C$8:C965))</f>
        <v/>
      </c>
      <c r="B965" s="233"/>
      <c r="C965" s="233"/>
      <c r="D965" s="235" t="s">
        <v>1102</v>
      </c>
      <c r="E965" s="233"/>
      <c r="F965" s="233"/>
      <c r="G965" s="233"/>
      <c r="H965" s="228"/>
      <c r="I965" s="228"/>
    </row>
    <row r="966" spans="1:9" ht="33" hidden="1" outlineLevel="1">
      <c r="A966" s="234" t="str">
        <f>IF(C966="","",SUBTOTAL(3,$C$8:C966))</f>
        <v/>
      </c>
      <c r="B966" s="233"/>
      <c r="C966" s="233"/>
      <c r="D966" s="235" t="s">
        <v>1208</v>
      </c>
      <c r="E966" s="233"/>
      <c r="F966" s="233"/>
      <c r="G966" s="233"/>
      <c r="H966" s="228"/>
      <c r="I966" s="228"/>
    </row>
    <row r="967" spans="1:9" ht="33" hidden="1" outlineLevel="1">
      <c r="A967" s="234" t="str">
        <f>IF(C967="","",SUBTOTAL(3,$C$8:C967))</f>
        <v/>
      </c>
      <c r="B967" s="233"/>
      <c r="C967" s="233"/>
      <c r="D967" s="235" t="s">
        <v>1209</v>
      </c>
      <c r="E967" s="233"/>
      <c r="F967" s="233"/>
      <c r="G967" s="233"/>
      <c r="H967" s="228"/>
      <c r="I967" s="228"/>
    </row>
    <row r="968" spans="1:9" ht="33" hidden="1" outlineLevel="1">
      <c r="A968" s="234" t="str">
        <f>IF(C968="","",SUBTOTAL(3,$C$8:C968))</f>
        <v/>
      </c>
      <c r="B968" s="233"/>
      <c r="C968" s="233"/>
      <c r="D968" s="235" t="s">
        <v>1210</v>
      </c>
      <c r="E968" s="233"/>
      <c r="F968" s="233"/>
      <c r="G968" s="233"/>
      <c r="H968" s="228"/>
      <c r="I968" s="228"/>
    </row>
    <row r="969" spans="1:9" collapsed="1">
      <c r="A969" s="234">
        <f>IF(C969="","",SUBTOTAL(3,$C$8:C969))</f>
        <v>150</v>
      </c>
      <c r="B969" s="235" t="s">
        <v>652</v>
      </c>
      <c r="C969" s="235" t="s">
        <v>1380</v>
      </c>
      <c r="D969" s="233"/>
      <c r="E969" s="234" t="str">
        <f>IF(G969&lt;4,"Đơn giản",IF(G969&lt;=7,"Trung bình","Phức tạp"))</f>
        <v>Trung bình</v>
      </c>
      <c r="F969" s="234" t="s">
        <v>205</v>
      </c>
      <c r="G969" s="234">
        <f>COUNTA(D970:D974)</f>
        <v>5</v>
      </c>
      <c r="H969" s="228"/>
      <c r="I969" s="228"/>
    </row>
    <row r="970" spans="1:9" hidden="1" outlineLevel="1">
      <c r="A970" s="234" t="str">
        <f>IF(C970="","",SUBTOTAL(3,$C$8:C970))</f>
        <v/>
      </c>
      <c r="B970" s="233"/>
      <c r="C970" s="233"/>
      <c r="D970" s="235" t="s">
        <v>1422</v>
      </c>
      <c r="E970" s="233"/>
      <c r="F970" s="233"/>
      <c r="G970" s="233"/>
      <c r="H970" s="228"/>
      <c r="I970" s="228"/>
    </row>
    <row r="971" spans="1:9" hidden="1" outlineLevel="1">
      <c r="A971" s="234" t="str">
        <f>IF(C971="","",SUBTOTAL(3,$C$8:C971))</f>
        <v/>
      </c>
      <c r="B971" s="233"/>
      <c r="C971" s="233"/>
      <c r="D971" s="235" t="s">
        <v>1423</v>
      </c>
      <c r="E971" s="233"/>
      <c r="F971" s="233"/>
      <c r="G971" s="233"/>
      <c r="H971" s="228"/>
      <c r="I971" s="228"/>
    </row>
    <row r="972" spans="1:9" hidden="1" outlineLevel="1">
      <c r="A972" s="234" t="str">
        <f>IF(C972="","",SUBTOTAL(3,$C$8:C972))</f>
        <v/>
      </c>
      <c r="B972" s="233"/>
      <c r="C972" s="233"/>
      <c r="D972" s="235" t="s">
        <v>1424</v>
      </c>
      <c r="E972" s="233"/>
      <c r="F972" s="233"/>
      <c r="G972" s="233"/>
      <c r="H972" s="228"/>
      <c r="I972" s="228"/>
    </row>
    <row r="973" spans="1:9" hidden="1" outlineLevel="1">
      <c r="A973" s="234" t="str">
        <f>IF(C973="","",SUBTOTAL(3,$C$8:C973))</f>
        <v/>
      </c>
      <c r="B973" s="233"/>
      <c r="C973" s="233"/>
      <c r="D973" s="235" t="s">
        <v>1425</v>
      </c>
      <c r="E973" s="233"/>
      <c r="F973" s="233"/>
      <c r="G973" s="233"/>
      <c r="H973" s="228"/>
      <c r="I973" s="228"/>
    </row>
    <row r="974" spans="1:9" ht="33" hidden="1" outlineLevel="1">
      <c r="A974" s="234" t="str">
        <f>IF(C974="","",SUBTOTAL(3,$C$8:C974))</f>
        <v/>
      </c>
      <c r="B974" s="233"/>
      <c r="C974" s="233"/>
      <c r="D974" s="235" t="s">
        <v>1426</v>
      </c>
      <c r="E974" s="233"/>
      <c r="F974" s="233"/>
      <c r="G974" s="233"/>
      <c r="H974" s="228"/>
      <c r="I974" s="228"/>
    </row>
    <row r="975" spans="1:9" collapsed="1">
      <c r="A975" s="234">
        <f>IF(C975="","",SUBTOTAL(3,$C$8:C975))</f>
        <v>151</v>
      </c>
      <c r="B975" s="235" t="s">
        <v>653</v>
      </c>
      <c r="C975" s="235" t="s">
        <v>1380</v>
      </c>
      <c r="D975" s="233"/>
      <c r="E975" s="234" t="str">
        <f>IF(G975&lt;4,"Đơn giản",IF(G975&lt;=7,"Trung bình","Phức tạp"))</f>
        <v>Trung bình</v>
      </c>
      <c r="F975" s="234" t="s">
        <v>205</v>
      </c>
      <c r="G975" s="234">
        <f>COUNTA(D976:D980)</f>
        <v>5</v>
      </c>
      <c r="H975" s="228"/>
      <c r="I975" s="228"/>
    </row>
    <row r="976" spans="1:9" hidden="1" outlineLevel="1">
      <c r="A976" s="234" t="str">
        <f>IF(C976="","",SUBTOTAL(3,$C$8:C976))</f>
        <v/>
      </c>
      <c r="B976" s="233"/>
      <c r="C976" s="233"/>
      <c r="D976" s="235" t="s">
        <v>1427</v>
      </c>
      <c r="E976" s="233"/>
      <c r="F976" s="233"/>
      <c r="G976" s="233"/>
      <c r="H976" s="228"/>
      <c r="I976" s="228"/>
    </row>
    <row r="977" spans="1:9" hidden="1" outlineLevel="1">
      <c r="A977" s="234" t="str">
        <f>IF(C977="","",SUBTOTAL(3,$C$8:C977))</f>
        <v/>
      </c>
      <c r="B977" s="233"/>
      <c r="C977" s="233"/>
      <c r="D977" s="235" t="s">
        <v>1423</v>
      </c>
      <c r="E977" s="233"/>
      <c r="F977" s="233"/>
      <c r="G977" s="233"/>
      <c r="H977" s="228"/>
      <c r="I977" s="228"/>
    </row>
    <row r="978" spans="1:9" hidden="1" outlineLevel="1">
      <c r="A978" s="234" t="str">
        <f>IF(C978="","",SUBTOTAL(3,$C$8:C978))</f>
        <v/>
      </c>
      <c r="B978" s="233"/>
      <c r="C978" s="233"/>
      <c r="D978" s="235" t="s">
        <v>1424</v>
      </c>
      <c r="E978" s="233"/>
      <c r="F978" s="233"/>
      <c r="G978" s="233"/>
      <c r="H978" s="228"/>
      <c r="I978" s="228"/>
    </row>
    <row r="979" spans="1:9" hidden="1" outlineLevel="1">
      <c r="A979" s="234" t="str">
        <f>IF(C979="","",SUBTOTAL(3,$C$8:C979))</f>
        <v/>
      </c>
      <c r="B979" s="233"/>
      <c r="C979" s="233"/>
      <c r="D979" s="235" t="s">
        <v>1428</v>
      </c>
      <c r="E979" s="233"/>
      <c r="F979" s="233"/>
      <c r="G979" s="233"/>
      <c r="H979" s="228"/>
      <c r="I979" s="228"/>
    </row>
    <row r="980" spans="1:9" hidden="1" outlineLevel="1">
      <c r="A980" s="234" t="str">
        <f>IF(C980="","",SUBTOTAL(3,$C$8:C980))</f>
        <v/>
      </c>
      <c r="B980" s="233"/>
      <c r="C980" s="233"/>
      <c r="D980" s="235" t="s">
        <v>1429</v>
      </c>
      <c r="E980" s="233"/>
      <c r="F980" s="233"/>
      <c r="G980" s="233"/>
      <c r="H980" s="228"/>
      <c r="I980" s="228"/>
    </row>
    <row r="981" spans="1:9" ht="49.5" collapsed="1">
      <c r="A981" s="234">
        <f>IF(C981="","",SUBTOTAL(3,$C$8:C981))</f>
        <v>152</v>
      </c>
      <c r="B981" s="235" t="s">
        <v>654</v>
      </c>
      <c r="C981" s="235" t="s">
        <v>1430</v>
      </c>
      <c r="D981" s="233"/>
      <c r="E981" s="234" t="str">
        <f>IF(G981&lt;4,"Đơn giản",IF(G981&lt;=7,"Trung bình","Phức tạp"))</f>
        <v>Trung bình</v>
      </c>
      <c r="F981" s="234" t="s">
        <v>205</v>
      </c>
      <c r="G981" s="234">
        <f>COUNTA(D982:D986)</f>
        <v>5</v>
      </c>
      <c r="H981" s="228"/>
      <c r="I981" s="228"/>
    </row>
    <row r="982" spans="1:9" ht="33" hidden="1" outlineLevel="1">
      <c r="A982" s="234" t="str">
        <f>IF(C982="","",SUBTOTAL(3,$C$8:C982))</f>
        <v/>
      </c>
      <c r="B982" s="233"/>
      <c r="C982" s="233"/>
      <c r="D982" s="235" t="s">
        <v>1431</v>
      </c>
      <c r="E982" s="233"/>
      <c r="F982" s="233"/>
      <c r="G982" s="233"/>
      <c r="H982" s="228"/>
      <c r="I982" s="228"/>
    </row>
    <row r="983" spans="1:9" ht="33" hidden="1" outlineLevel="1">
      <c r="A983" s="234" t="str">
        <f>IF(C983="","",SUBTOTAL(3,$C$8:C983))</f>
        <v/>
      </c>
      <c r="B983" s="233"/>
      <c r="C983" s="233"/>
      <c r="D983" s="235" t="s">
        <v>1432</v>
      </c>
      <c r="E983" s="233"/>
      <c r="F983" s="233"/>
      <c r="G983" s="233"/>
      <c r="H983" s="228"/>
      <c r="I983" s="228"/>
    </row>
    <row r="984" spans="1:9" hidden="1" outlineLevel="1">
      <c r="A984" s="234" t="str">
        <f>IF(C984="","",SUBTOTAL(3,$C$8:C984))</f>
        <v/>
      </c>
      <c r="B984" s="233"/>
      <c r="C984" s="233"/>
      <c r="D984" s="235" t="s">
        <v>1433</v>
      </c>
      <c r="E984" s="233"/>
      <c r="F984" s="233"/>
      <c r="G984" s="233"/>
      <c r="H984" s="228"/>
      <c r="I984" s="228"/>
    </row>
    <row r="985" spans="1:9" hidden="1" outlineLevel="1">
      <c r="A985" s="234" t="str">
        <f>IF(C985="","",SUBTOTAL(3,$C$8:C985))</f>
        <v/>
      </c>
      <c r="B985" s="233"/>
      <c r="C985" s="233"/>
      <c r="D985" s="235" t="s">
        <v>1434</v>
      </c>
      <c r="E985" s="233"/>
      <c r="F985" s="233"/>
      <c r="G985" s="233"/>
      <c r="H985" s="228"/>
      <c r="I985" s="228"/>
    </row>
    <row r="986" spans="1:9" hidden="1" outlineLevel="1">
      <c r="A986" s="234" t="str">
        <f>IF(C986="","",SUBTOTAL(3,$C$8:C986))</f>
        <v/>
      </c>
      <c r="B986" s="233"/>
      <c r="C986" s="233"/>
      <c r="D986" s="235" t="s">
        <v>655</v>
      </c>
      <c r="E986" s="233"/>
      <c r="F986" s="233"/>
      <c r="G986" s="233"/>
      <c r="H986" s="228"/>
      <c r="I986" s="228"/>
    </row>
    <row r="987" spans="1:9" ht="49.5" collapsed="1">
      <c r="A987" s="234">
        <f>IF(C987="","",SUBTOTAL(3,$C$8:C987))</f>
        <v>153</v>
      </c>
      <c r="B987" s="235" t="s">
        <v>656</v>
      </c>
      <c r="C987" s="235" t="s">
        <v>1430</v>
      </c>
      <c r="D987" s="233"/>
      <c r="E987" s="234" t="str">
        <f>IF(G987&lt;4,"Đơn giản",IF(G987&lt;=7,"Trung bình","Phức tạp"))</f>
        <v>Trung bình</v>
      </c>
      <c r="F987" s="234" t="s">
        <v>205</v>
      </c>
      <c r="G987" s="234">
        <f>COUNTA(D988:D992)</f>
        <v>5</v>
      </c>
      <c r="H987" s="228"/>
      <c r="I987" s="228"/>
    </row>
    <row r="988" spans="1:9" ht="33" hidden="1" outlineLevel="1">
      <c r="A988" s="234" t="str">
        <f>IF(C988="","",SUBTOTAL(3,$C$8:C988))</f>
        <v/>
      </c>
      <c r="B988" s="233"/>
      <c r="C988" s="233"/>
      <c r="D988" s="235" t="s">
        <v>1435</v>
      </c>
      <c r="E988" s="233"/>
      <c r="F988" s="233"/>
      <c r="G988" s="233"/>
      <c r="H988" s="228"/>
      <c r="I988" s="228"/>
    </row>
    <row r="989" spans="1:9" ht="33" hidden="1" outlineLevel="1">
      <c r="A989" s="234" t="str">
        <f>IF(C989="","",SUBTOTAL(3,$C$8:C989))</f>
        <v/>
      </c>
      <c r="B989" s="233"/>
      <c r="C989" s="233"/>
      <c r="D989" s="235" t="s">
        <v>1436</v>
      </c>
      <c r="E989" s="233"/>
      <c r="F989" s="233"/>
      <c r="G989" s="233"/>
      <c r="H989" s="228"/>
      <c r="I989" s="228"/>
    </row>
    <row r="990" spans="1:9" hidden="1" outlineLevel="1">
      <c r="A990" s="234" t="str">
        <f>IF(C990="","",SUBTOTAL(3,$C$8:C990))</f>
        <v/>
      </c>
      <c r="B990" s="233"/>
      <c r="C990" s="233"/>
      <c r="D990" s="235" t="s">
        <v>1433</v>
      </c>
      <c r="E990" s="233"/>
      <c r="F990" s="233"/>
      <c r="G990" s="233"/>
      <c r="H990" s="228"/>
      <c r="I990" s="228"/>
    </row>
    <row r="991" spans="1:9" hidden="1" outlineLevel="1">
      <c r="A991" s="234" t="str">
        <f>IF(C991="","",SUBTOTAL(3,$C$8:C991))</f>
        <v/>
      </c>
      <c r="B991" s="233"/>
      <c r="C991" s="233"/>
      <c r="D991" s="235" t="s">
        <v>1434</v>
      </c>
      <c r="E991" s="233"/>
      <c r="F991" s="233"/>
      <c r="G991" s="233"/>
      <c r="H991" s="228"/>
      <c r="I991" s="228"/>
    </row>
    <row r="992" spans="1:9" hidden="1" outlineLevel="1">
      <c r="A992" s="234" t="str">
        <f>IF(C992="","",SUBTOTAL(3,$C$8:C992))</f>
        <v/>
      </c>
      <c r="B992" s="233"/>
      <c r="C992" s="233"/>
      <c r="D992" s="235" t="s">
        <v>655</v>
      </c>
      <c r="E992" s="233"/>
      <c r="F992" s="233"/>
      <c r="G992" s="233"/>
      <c r="H992" s="228"/>
      <c r="I992" s="228"/>
    </row>
    <row r="993" spans="1:9" ht="33" collapsed="1">
      <c r="A993" s="234">
        <f>IF(C993="","",SUBTOTAL(3,$C$8:C993))</f>
        <v>154</v>
      </c>
      <c r="B993" s="235" t="s">
        <v>657</v>
      </c>
      <c r="C993" s="235" t="s">
        <v>1380</v>
      </c>
      <c r="D993" s="233"/>
      <c r="E993" s="234" t="str">
        <f>IF(G993&lt;4,"Đơn giản",IF(G993&lt;=7,"Trung bình","Phức tạp"))</f>
        <v>Trung bình</v>
      </c>
      <c r="F993" s="234" t="s">
        <v>205</v>
      </c>
      <c r="G993" s="234">
        <f>COUNTA(D994:D997)</f>
        <v>4</v>
      </c>
      <c r="H993" s="228"/>
      <c r="I993" s="228"/>
    </row>
    <row r="994" spans="1:9" ht="33" hidden="1" outlineLevel="1">
      <c r="A994" s="234" t="str">
        <f>IF(C994="","",SUBTOTAL(3,$C$8:C994))</f>
        <v/>
      </c>
      <c r="B994" s="233"/>
      <c r="C994" s="233"/>
      <c r="D994" s="235" t="s">
        <v>1437</v>
      </c>
      <c r="E994" s="233"/>
      <c r="F994" s="233"/>
      <c r="G994" s="233"/>
      <c r="H994" s="228"/>
      <c r="I994" s="228"/>
    </row>
    <row r="995" spans="1:9" hidden="1" outlineLevel="1">
      <c r="A995" s="234" t="str">
        <f>IF(C995="","",SUBTOTAL(3,$C$8:C995))</f>
        <v/>
      </c>
      <c r="B995" s="233"/>
      <c r="C995" s="233"/>
      <c r="D995" s="235" t="s">
        <v>1391</v>
      </c>
      <c r="E995" s="233"/>
      <c r="F995" s="233"/>
      <c r="G995" s="233"/>
      <c r="H995" s="228"/>
      <c r="I995" s="228"/>
    </row>
    <row r="996" spans="1:9" ht="33" hidden="1" outlineLevel="1">
      <c r="A996" s="234" t="str">
        <f>IF(C996="","",SUBTOTAL(3,$C$8:C996))</f>
        <v/>
      </c>
      <c r="B996" s="233"/>
      <c r="C996" s="233"/>
      <c r="D996" s="235" t="s">
        <v>1392</v>
      </c>
      <c r="E996" s="233"/>
      <c r="F996" s="233"/>
      <c r="G996" s="233"/>
      <c r="H996" s="228"/>
      <c r="I996" s="228"/>
    </row>
    <row r="997" spans="1:9" ht="33" hidden="1" outlineLevel="1">
      <c r="A997" s="234" t="str">
        <f>IF(C997="","",SUBTOTAL(3,$C$8:C997))</f>
        <v/>
      </c>
      <c r="B997" s="233"/>
      <c r="C997" s="233"/>
      <c r="D997" s="235" t="s">
        <v>1393</v>
      </c>
      <c r="E997" s="233"/>
      <c r="F997" s="233"/>
      <c r="G997" s="233"/>
      <c r="H997" s="228"/>
      <c r="I997" s="228"/>
    </row>
    <row r="998" spans="1:9" ht="33" collapsed="1">
      <c r="A998" s="234">
        <f>IF(C998="","",SUBTOTAL(3,$C$8:C998))</f>
        <v>155</v>
      </c>
      <c r="B998" s="235" t="s">
        <v>658</v>
      </c>
      <c r="C998" s="235" t="s">
        <v>1380</v>
      </c>
      <c r="D998" s="233"/>
      <c r="E998" s="234" t="str">
        <f>IF(G998&lt;4,"Đơn giản",IF(G998&lt;=7,"Trung bình","Phức tạp"))</f>
        <v>Trung bình</v>
      </c>
      <c r="F998" s="234" t="s">
        <v>205</v>
      </c>
      <c r="G998" s="234">
        <f>COUNTA(D999:D1002)</f>
        <v>4</v>
      </c>
      <c r="H998" s="228"/>
      <c r="I998" s="228"/>
    </row>
    <row r="999" spans="1:9" ht="33" hidden="1" outlineLevel="1">
      <c r="A999" s="234" t="str">
        <f>IF(C999="","",SUBTOTAL(3,$C$8:C999))</f>
        <v/>
      </c>
      <c r="B999" s="233"/>
      <c r="C999" s="233"/>
      <c r="D999" s="235" t="s">
        <v>1438</v>
      </c>
      <c r="E999" s="233"/>
      <c r="F999" s="233"/>
      <c r="G999" s="233"/>
      <c r="H999" s="228"/>
      <c r="I999" s="228"/>
    </row>
    <row r="1000" spans="1:9" hidden="1" outlineLevel="1">
      <c r="A1000" s="234" t="str">
        <f>IF(C1000="","",SUBTOTAL(3,$C$8:C1000))</f>
        <v/>
      </c>
      <c r="B1000" s="233"/>
      <c r="C1000" s="233"/>
      <c r="D1000" s="235" t="s">
        <v>1391</v>
      </c>
      <c r="E1000" s="233"/>
      <c r="F1000" s="233"/>
      <c r="G1000" s="233"/>
      <c r="H1000" s="228"/>
      <c r="I1000" s="228"/>
    </row>
    <row r="1001" spans="1:9" ht="33" hidden="1" outlineLevel="1">
      <c r="A1001" s="234" t="str">
        <f>IF(C1001="","",SUBTOTAL(3,$C$8:C1001))</f>
        <v/>
      </c>
      <c r="B1001" s="233"/>
      <c r="C1001" s="233"/>
      <c r="D1001" s="235" t="s">
        <v>1392</v>
      </c>
      <c r="E1001" s="233"/>
      <c r="F1001" s="233"/>
      <c r="G1001" s="233"/>
      <c r="H1001" s="228"/>
      <c r="I1001" s="228"/>
    </row>
    <row r="1002" spans="1:9" ht="33" hidden="1" outlineLevel="1">
      <c r="A1002" s="234" t="str">
        <f>IF(C1002="","",SUBTOTAL(3,$C$8:C1002))</f>
        <v/>
      </c>
      <c r="B1002" s="233"/>
      <c r="C1002" s="233"/>
      <c r="D1002" s="235" t="s">
        <v>1393</v>
      </c>
      <c r="E1002" s="233"/>
      <c r="F1002" s="233"/>
      <c r="G1002" s="233"/>
      <c r="H1002" s="228"/>
      <c r="I1002" s="228"/>
    </row>
    <row r="1003" spans="1:9" ht="49.5" collapsed="1">
      <c r="A1003" s="234">
        <f>IF(C1003="","",SUBTOTAL(3,$C$8:C1003))</f>
        <v>156</v>
      </c>
      <c r="B1003" s="235" t="s">
        <v>659</v>
      </c>
      <c r="C1003" s="235" t="s">
        <v>1439</v>
      </c>
      <c r="D1003" s="233"/>
      <c r="E1003" s="234" t="str">
        <f>IF(G1003&lt;4,"Đơn giản",IF(G1003&lt;=7,"Trung bình","Phức tạp"))</f>
        <v>Trung bình</v>
      </c>
      <c r="F1003" s="234" t="s">
        <v>205</v>
      </c>
      <c r="G1003" s="234">
        <f>COUNTA(D1004:D1008)</f>
        <v>5</v>
      </c>
      <c r="H1003" s="228"/>
      <c r="I1003" s="228"/>
    </row>
    <row r="1004" spans="1:9" ht="33" hidden="1" outlineLevel="1">
      <c r="A1004" s="234" t="str">
        <f>IF(C1004="","",SUBTOTAL(3,$C$8:C1004))</f>
        <v/>
      </c>
      <c r="B1004" s="233"/>
      <c r="C1004" s="233"/>
      <c r="D1004" s="235" t="s">
        <v>1440</v>
      </c>
      <c r="E1004" s="233"/>
      <c r="F1004" s="233"/>
      <c r="G1004" s="233"/>
      <c r="H1004" s="228"/>
      <c r="I1004" s="228"/>
    </row>
    <row r="1005" spans="1:9" hidden="1" outlineLevel="1">
      <c r="A1005" s="234" t="str">
        <f>IF(C1005="","",SUBTOTAL(3,$C$8:C1005))</f>
        <v/>
      </c>
      <c r="B1005" s="233"/>
      <c r="C1005" s="233"/>
      <c r="D1005" s="235" t="s">
        <v>1441</v>
      </c>
      <c r="E1005" s="233"/>
      <c r="F1005" s="233"/>
      <c r="G1005" s="233"/>
      <c r="H1005" s="228"/>
      <c r="I1005" s="228"/>
    </row>
    <row r="1006" spans="1:9" ht="33" hidden="1" outlineLevel="1">
      <c r="A1006" s="234" t="str">
        <f>IF(C1006="","",SUBTOTAL(3,$C$8:C1006))</f>
        <v/>
      </c>
      <c r="B1006" s="233"/>
      <c r="C1006" s="233"/>
      <c r="D1006" s="235" t="s">
        <v>1442</v>
      </c>
      <c r="E1006" s="233"/>
      <c r="F1006" s="233"/>
      <c r="G1006" s="233"/>
      <c r="H1006" s="228"/>
      <c r="I1006" s="228"/>
    </row>
    <row r="1007" spans="1:9" ht="33" hidden="1" outlineLevel="1">
      <c r="A1007" s="234" t="str">
        <f>IF(C1007="","",SUBTOTAL(3,$C$8:C1007))</f>
        <v/>
      </c>
      <c r="B1007" s="233"/>
      <c r="C1007" s="233"/>
      <c r="D1007" s="235" t="s">
        <v>660</v>
      </c>
      <c r="E1007" s="233"/>
      <c r="F1007" s="233"/>
      <c r="G1007" s="233"/>
      <c r="H1007" s="228"/>
      <c r="I1007" s="228"/>
    </row>
    <row r="1008" spans="1:9" hidden="1" outlineLevel="1">
      <c r="A1008" s="234" t="str">
        <f>IF(C1008="","",SUBTOTAL(3,$C$8:C1008))</f>
        <v/>
      </c>
      <c r="B1008" s="233"/>
      <c r="C1008" s="233"/>
      <c r="D1008" s="235" t="s">
        <v>661</v>
      </c>
      <c r="E1008" s="233"/>
      <c r="F1008" s="233"/>
      <c r="G1008" s="233"/>
      <c r="H1008" s="228"/>
      <c r="I1008" s="228"/>
    </row>
    <row r="1009" spans="1:9" ht="49.5" collapsed="1">
      <c r="A1009" s="234">
        <f>IF(C1009="","",SUBTOTAL(3,$C$8:C1009))</f>
        <v>157</v>
      </c>
      <c r="B1009" s="235" t="s">
        <v>662</v>
      </c>
      <c r="C1009" s="235" t="s">
        <v>1439</v>
      </c>
      <c r="D1009" s="233"/>
      <c r="E1009" s="234" t="str">
        <f>IF(G1009&lt;4,"Đơn giản",IF(G1009&lt;=7,"Trung bình","Phức tạp"))</f>
        <v>Trung bình</v>
      </c>
      <c r="F1009" s="234" t="s">
        <v>205</v>
      </c>
      <c r="G1009" s="234">
        <f>COUNTA(D1010:D1014)</f>
        <v>5</v>
      </c>
      <c r="H1009" s="228"/>
      <c r="I1009" s="228"/>
    </row>
    <row r="1010" spans="1:9" ht="33" hidden="1" outlineLevel="1">
      <c r="A1010" s="234" t="str">
        <f>IF(C1010="","",SUBTOTAL(3,$C$8:C1010))</f>
        <v/>
      </c>
      <c r="B1010" s="233"/>
      <c r="C1010" s="233"/>
      <c r="D1010" s="235" t="s">
        <v>1443</v>
      </c>
      <c r="E1010" s="233"/>
      <c r="F1010" s="233"/>
      <c r="G1010" s="233"/>
      <c r="H1010" s="228"/>
      <c r="I1010" s="228"/>
    </row>
    <row r="1011" spans="1:9" hidden="1" outlineLevel="1">
      <c r="A1011" s="234" t="str">
        <f>IF(C1011="","",SUBTOTAL(3,$C$8:C1011))</f>
        <v/>
      </c>
      <c r="B1011" s="233"/>
      <c r="C1011" s="233"/>
      <c r="D1011" s="235" t="s">
        <v>1441</v>
      </c>
      <c r="E1011" s="233"/>
      <c r="F1011" s="233"/>
      <c r="G1011" s="233"/>
      <c r="H1011" s="228"/>
      <c r="I1011" s="228"/>
    </row>
    <row r="1012" spans="1:9" ht="33" hidden="1" outlineLevel="1">
      <c r="A1012" s="234" t="str">
        <f>IF(C1012="","",SUBTOTAL(3,$C$8:C1012))</f>
        <v/>
      </c>
      <c r="B1012" s="233"/>
      <c r="C1012" s="233"/>
      <c r="D1012" s="235" t="s">
        <v>1442</v>
      </c>
      <c r="E1012" s="233"/>
      <c r="F1012" s="233"/>
      <c r="G1012" s="233"/>
      <c r="H1012" s="228"/>
      <c r="I1012" s="228"/>
    </row>
    <row r="1013" spans="1:9" ht="33" hidden="1" outlineLevel="1">
      <c r="A1013" s="234" t="str">
        <f>IF(C1013="","",SUBTOTAL(3,$C$8:C1013))</f>
        <v/>
      </c>
      <c r="B1013" s="233"/>
      <c r="C1013" s="233"/>
      <c r="D1013" s="235" t="s">
        <v>663</v>
      </c>
      <c r="E1013" s="233"/>
      <c r="F1013" s="233"/>
      <c r="G1013" s="233"/>
      <c r="H1013" s="228"/>
      <c r="I1013" s="228"/>
    </row>
    <row r="1014" spans="1:9" hidden="1" outlineLevel="1">
      <c r="A1014" s="234" t="str">
        <f>IF(C1014="","",SUBTOTAL(3,$C$8:C1014))</f>
        <v/>
      </c>
      <c r="B1014" s="233"/>
      <c r="C1014" s="233"/>
      <c r="D1014" s="235" t="s">
        <v>664</v>
      </c>
      <c r="E1014" s="233"/>
      <c r="F1014" s="233"/>
      <c r="G1014" s="233"/>
      <c r="H1014" s="228"/>
      <c r="I1014" s="228"/>
    </row>
    <row r="1015" spans="1:9" collapsed="1">
      <c r="A1015" s="234">
        <f>IF(C1015="","",SUBTOTAL(3,$C$8:C1015))</f>
        <v>158</v>
      </c>
      <c r="B1015" s="235" t="s">
        <v>665</v>
      </c>
      <c r="C1015" s="235" t="s">
        <v>203</v>
      </c>
      <c r="D1015" s="233"/>
      <c r="E1015" s="234" t="str">
        <f>IF(G1015&lt;4,"Đơn giản",IF(G1015&lt;=7,"Trung bình","Phức tạp"))</f>
        <v>Trung bình</v>
      </c>
      <c r="F1015" s="234" t="s">
        <v>205</v>
      </c>
      <c r="G1015" s="234">
        <f>COUNTA(D1016:D1020)</f>
        <v>5</v>
      </c>
      <c r="H1015" s="228"/>
      <c r="I1015" s="228"/>
    </row>
    <row r="1016" spans="1:9" ht="33" hidden="1" outlineLevel="1">
      <c r="A1016" s="234" t="str">
        <f>IF(C1016="","",SUBTOTAL(3,$C$8:C1016))</f>
        <v/>
      </c>
      <c r="B1016" s="233"/>
      <c r="C1016" s="233"/>
      <c r="D1016" s="235" t="s">
        <v>666</v>
      </c>
      <c r="E1016" s="233"/>
      <c r="F1016" s="233"/>
      <c r="G1016" s="233"/>
      <c r="H1016" s="228"/>
      <c r="I1016" s="228"/>
    </row>
    <row r="1017" spans="1:9" ht="33" hidden="1" outlineLevel="1">
      <c r="A1017" s="234" t="str">
        <f>IF(C1017="","",SUBTOTAL(3,$C$8:C1017))</f>
        <v/>
      </c>
      <c r="B1017" s="233"/>
      <c r="C1017" s="233"/>
      <c r="D1017" s="235" t="s">
        <v>667</v>
      </c>
      <c r="E1017" s="233"/>
      <c r="F1017" s="233"/>
      <c r="G1017" s="233"/>
      <c r="H1017" s="228"/>
      <c r="I1017" s="228"/>
    </row>
    <row r="1018" spans="1:9" ht="33" hidden="1" outlineLevel="1">
      <c r="A1018" s="234" t="str">
        <f>IF(C1018="","",SUBTOTAL(3,$C$8:C1018))</f>
        <v/>
      </c>
      <c r="B1018" s="233"/>
      <c r="C1018" s="233"/>
      <c r="D1018" s="235" t="s">
        <v>668</v>
      </c>
      <c r="E1018" s="233"/>
      <c r="F1018" s="233"/>
      <c r="G1018" s="233"/>
      <c r="H1018" s="228"/>
      <c r="I1018" s="228"/>
    </row>
    <row r="1019" spans="1:9" ht="33" hidden="1" outlineLevel="1">
      <c r="A1019" s="234" t="str">
        <f>IF(C1019="","",SUBTOTAL(3,$C$8:C1019))</f>
        <v/>
      </c>
      <c r="B1019" s="233"/>
      <c r="C1019" s="233"/>
      <c r="D1019" s="235" t="s">
        <v>669</v>
      </c>
      <c r="E1019" s="233"/>
      <c r="F1019" s="233"/>
      <c r="G1019" s="233"/>
      <c r="H1019" s="228"/>
      <c r="I1019" s="228"/>
    </row>
    <row r="1020" spans="1:9" ht="33" hidden="1" outlineLevel="1">
      <c r="A1020" s="234" t="str">
        <f>IF(C1020="","",SUBTOTAL(3,$C$8:C1020))</f>
        <v/>
      </c>
      <c r="B1020" s="233"/>
      <c r="C1020" s="233"/>
      <c r="D1020" s="235" t="s">
        <v>670</v>
      </c>
      <c r="E1020" s="233"/>
      <c r="F1020" s="233"/>
      <c r="G1020" s="233"/>
      <c r="H1020" s="228"/>
      <c r="I1020" s="228"/>
    </row>
    <row r="1021" spans="1:9" ht="33" collapsed="1">
      <c r="A1021" s="234">
        <f>IF(C1021="","",SUBTOTAL(3,$C$8:C1021))</f>
        <v>159</v>
      </c>
      <c r="B1021" s="235" t="s">
        <v>671</v>
      </c>
      <c r="C1021" s="235" t="s">
        <v>203</v>
      </c>
      <c r="D1021" s="233"/>
      <c r="E1021" s="234" t="str">
        <f>IF(G1021&lt;4,"Đơn giản",IF(G1021&lt;=7,"Trung bình","Phức tạp"))</f>
        <v>Trung bình</v>
      </c>
      <c r="F1021" s="234" t="s">
        <v>205</v>
      </c>
      <c r="G1021" s="234">
        <f>COUNTA(D1022:D1026)</f>
        <v>5</v>
      </c>
      <c r="H1021" s="228"/>
      <c r="I1021" s="228"/>
    </row>
    <row r="1022" spans="1:9" ht="33" hidden="1" outlineLevel="1">
      <c r="A1022" s="234" t="str">
        <f>IF(C1022="","",SUBTOTAL(3,$C$8:C1022))</f>
        <v/>
      </c>
      <c r="B1022" s="233"/>
      <c r="C1022" s="233"/>
      <c r="D1022" s="235" t="s">
        <v>672</v>
      </c>
      <c r="E1022" s="233"/>
      <c r="F1022" s="233"/>
      <c r="G1022" s="233"/>
      <c r="H1022" s="228"/>
      <c r="I1022" s="228"/>
    </row>
    <row r="1023" spans="1:9" ht="33" hidden="1" outlineLevel="1">
      <c r="A1023" s="234" t="str">
        <f>IF(C1023="","",SUBTOTAL(3,$C$8:C1023))</f>
        <v/>
      </c>
      <c r="B1023" s="233"/>
      <c r="C1023" s="233"/>
      <c r="D1023" s="235" t="s">
        <v>673</v>
      </c>
      <c r="E1023" s="233"/>
      <c r="F1023" s="233"/>
      <c r="G1023" s="233"/>
      <c r="H1023" s="228"/>
      <c r="I1023" s="228"/>
    </row>
    <row r="1024" spans="1:9" ht="33" hidden="1" outlineLevel="1">
      <c r="A1024" s="234" t="str">
        <f>IF(C1024="","",SUBTOTAL(3,$C$8:C1024))</f>
        <v/>
      </c>
      <c r="B1024" s="233"/>
      <c r="C1024" s="233"/>
      <c r="D1024" s="235" t="s">
        <v>674</v>
      </c>
      <c r="E1024" s="233"/>
      <c r="F1024" s="233"/>
      <c r="G1024" s="233"/>
      <c r="H1024" s="228"/>
      <c r="I1024" s="228"/>
    </row>
    <row r="1025" spans="1:9" ht="33" hidden="1" outlineLevel="1">
      <c r="A1025" s="234" t="str">
        <f>IF(C1025="","",SUBTOTAL(3,$C$8:C1025))</f>
        <v/>
      </c>
      <c r="B1025" s="233"/>
      <c r="C1025" s="233"/>
      <c r="D1025" s="235" t="s">
        <v>675</v>
      </c>
      <c r="E1025" s="233"/>
      <c r="F1025" s="233"/>
      <c r="G1025" s="233"/>
      <c r="H1025" s="228"/>
      <c r="I1025" s="228"/>
    </row>
    <row r="1026" spans="1:9" ht="33" hidden="1" outlineLevel="1">
      <c r="A1026" s="234" t="str">
        <f>IF(C1026="","",SUBTOTAL(3,$C$8:C1026))</f>
        <v/>
      </c>
      <c r="B1026" s="233"/>
      <c r="C1026" s="233"/>
      <c r="D1026" s="235" t="s">
        <v>676</v>
      </c>
      <c r="E1026" s="233"/>
      <c r="F1026" s="233"/>
      <c r="G1026" s="233"/>
      <c r="H1026" s="228"/>
      <c r="I1026" s="228"/>
    </row>
    <row r="1027" spans="1:9" collapsed="1">
      <c r="A1027" s="234">
        <f>IF(C1027="","",SUBTOTAL(3,$C$8:C1027))</f>
        <v>160</v>
      </c>
      <c r="B1027" s="235" t="s">
        <v>677</v>
      </c>
      <c r="C1027" s="235" t="s">
        <v>203</v>
      </c>
      <c r="D1027" s="233"/>
      <c r="E1027" s="234" t="str">
        <f>IF(G1027&lt;4,"Đơn giản",IF(G1027&lt;=7,"Trung bình","Phức tạp"))</f>
        <v>Trung bình</v>
      </c>
      <c r="F1027" s="234" t="s">
        <v>205</v>
      </c>
      <c r="G1027" s="234">
        <f>COUNTA(D1028:D1032)</f>
        <v>5</v>
      </c>
      <c r="H1027" s="228"/>
      <c r="I1027" s="228"/>
    </row>
    <row r="1028" spans="1:9" ht="33" hidden="1" outlineLevel="1">
      <c r="A1028" s="234" t="str">
        <f>IF(C1028="","",SUBTOTAL(3,$C$8:C1028))</f>
        <v/>
      </c>
      <c r="B1028" s="233"/>
      <c r="C1028" s="233"/>
      <c r="D1028" s="235" t="s">
        <v>678</v>
      </c>
      <c r="E1028" s="233"/>
      <c r="F1028" s="233"/>
      <c r="G1028" s="233"/>
      <c r="H1028" s="228"/>
      <c r="I1028" s="228"/>
    </row>
    <row r="1029" spans="1:9" ht="33" hidden="1" outlineLevel="1">
      <c r="A1029" s="234" t="str">
        <f>IF(C1029="","",SUBTOTAL(3,$C$8:C1029))</f>
        <v/>
      </c>
      <c r="B1029" s="233"/>
      <c r="C1029" s="233"/>
      <c r="D1029" s="235" t="s">
        <v>679</v>
      </c>
      <c r="E1029" s="233"/>
      <c r="F1029" s="233"/>
      <c r="G1029" s="233"/>
      <c r="H1029" s="228"/>
      <c r="I1029" s="228"/>
    </row>
    <row r="1030" spans="1:9" ht="33" hidden="1" outlineLevel="1">
      <c r="A1030" s="234" t="str">
        <f>IF(C1030="","",SUBTOTAL(3,$C$8:C1030))</f>
        <v/>
      </c>
      <c r="B1030" s="233"/>
      <c r="C1030" s="233"/>
      <c r="D1030" s="235" t="s">
        <v>680</v>
      </c>
      <c r="E1030" s="233"/>
      <c r="F1030" s="233"/>
      <c r="G1030" s="233"/>
      <c r="H1030" s="228"/>
      <c r="I1030" s="228"/>
    </row>
    <row r="1031" spans="1:9" ht="33" hidden="1" outlineLevel="1">
      <c r="A1031" s="234" t="str">
        <f>IF(C1031="","",SUBTOTAL(3,$C$8:C1031))</f>
        <v/>
      </c>
      <c r="B1031" s="233"/>
      <c r="C1031" s="233"/>
      <c r="D1031" s="235" t="s">
        <v>681</v>
      </c>
      <c r="E1031" s="233"/>
      <c r="F1031" s="233"/>
      <c r="G1031" s="233"/>
      <c r="H1031" s="228"/>
      <c r="I1031" s="228"/>
    </row>
    <row r="1032" spans="1:9" ht="33" hidden="1" outlineLevel="1">
      <c r="A1032" s="234" t="str">
        <f>IF(C1032="","",SUBTOTAL(3,$C$8:C1032))</f>
        <v/>
      </c>
      <c r="B1032" s="233"/>
      <c r="C1032" s="233"/>
      <c r="D1032" s="235" t="s">
        <v>682</v>
      </c>
      <c r="E1032" s="233"/>
      <c r="F1032" s="233"/>
      <c r="G1032" s="233"/>
      <c r="H1032" s="228"/>
      <c r="I1032" s="228"/>
    </row>
    <row r="1033" spans="1:9" collapsed="1">
      <c r="A1033" s="234">
        <f>IF(C1033="","",SUBTOTAL(3,$C$8:C1033))</f>
        <v>161</v>
      </c>
      <c r="B1033" s="235" t="s">
        <v>683</v>
      </c>
      <c r="C1033" s="235" t="s">
        <v>203</v>
      </c>
      <c r="D1033" s="233"/>
      <c r="E1033" s="234" t="str">
        <f>IF(G1033&lt;4,"Đơn giản",IF(G1033&lt;=7,"Trung bình","Phức tạp"))</f>
        <v>Trung bình</v>
      </c>
      <c r="F1033" s="234" t="s">
        <v>205</v>
      </c>
      <c r="G1033" s="234">
        <f>COUNTA(D1034:D1038)</f>
        <v>5</v>
      </c>
      <c r="H1033" s="228"/>
      <c r="I1033" s="228"/>
    </row>
    <row r="1034" spans="1:9" ht="33" hidden="1" outlineLevel="1">
      <c r="A1034" s="234" t="str">
        <f>IF(C1034="","",SUBTOTAL(3,$C$8:C1034))</f>
        <v/>
      </c>
      <c r="B1034" s="233"/>
      <c r="C1034" s="233"/>
      <c r="D1034" s="235" t="s">
        <v>684</v>
      </c>
      <c r="E1034" s="233"/>
      <c r="F1034" s="233"/>
      <c r="G1034" s="233"/>
      <c r="H1034" s="228"/>
      <c r="I1034" s="228"/>
    </row>
    <row r="1035" spans="1:9" ht="33" hidden="1" outlineLevel="1">
      <c r="A1035" s="234" t="str">
        <f>IF(C1035="","",SUBTOTAL(3,$C$8:C1035))</f>
        <v/>
      </c>
      <c r="B1035" s="233"/>
      <c r="C1035" s="233"/>
      <c r="D1035" s="235" t="s">
        <v>685</v>
      </c>
      <c r="E1035" s="233"/>
      <c r="F1035" s="233"/>
      <c r="G1035" s="233"/>
      <c r="H1035" s="228"/>
      <c r="I1035" s="228"/>
    </row>
    <row r="1036" spans="1:9" ht="33" hidden="1" outlineLevel="1">
      <c r="A1036" s="234" t="str">
        <f>IF(C1036="","",SUBTOTAL(3,$C$8:C1036))</f>
        <v/>
      </c>
      <c r="B1036" s="233"/>
      <c r="C1036" s="233"/>
      <c r="D1036" s="235" t="s">
        <v>686</v>
      </c>
      <c r="E1036" s="233"/>
      <c r="F1036" s="233"/>
      <c r="G1036" s="233"/>
      <c r="H1036" s="228"/>
      <c r="I1036" s="228"/>
    </row>
    <row r="1037" spans="1:9" ht="33" hidden="1" outlineLevel="1">
      <c r="A1037" s="234" t="str">
        <f>IF(C1037="","",SUBTOTAL(3,$C$8:C1037))</f>
        <v/>
      </c>
      <c r="B1037" s="233"/>
      <c r="C1037" s="233"/>
      <c r="D1037" s="235" t="s">
        <v>687</v>
      </c>
      <c r="E1037" s="233"/>
      <c r="F1037" s="233"/>
      <c r="G1037" s="233"/>
      <c r="H1037" s="228"/>
      <c r="I1037" s="228"/>
    </row>
    <row r="1038" spans="1:9" ht="33" hidden="1" outlineLevel="1">
      <c r="A1038" s="234" t="str">
        <f>IF(C1038="","",SUBTOTAL(3,$C$8:C1038))</f>
        <v/>
      </c>
      <c r="B1038" s="233"/>
      <c r="C1038" s="233"/>
      <c r="D1038" s="235" t="s">
        <v>688</v>
      </c>
      <c r="E1038" s="233"/>
      <c r="F1038" s="233"/>
      <c r="G1038" s="233"/>
      <c r="H1038" s="228"/>
      <c r="I1038" s="228"/>
    </row>
    <row r="1039" spans="1:9" collapsed="1">
      <c r="A1039" s="234">
        <f>IF(C1039="","",SUBTOTAL(3,$C$8:C1039))</f>
        <v>162</v>
      </c>
      <c r="B1039" s="235" t="s">
        <v>689</v>
      </c>
      <c r="C1039" s="235" t="s">
        <v>203</v>
      </c>
      <c r="D1039" s="233"/>
      <c r="E1039" s="234" t="str">
        <f>IF(G1039&lt;4,"Đơn giản",IF(G1039&lt;=7,"Trung bình","Phức tạp"))</f>
        <v>Trung bình</v>
      </c>
      <c r="F1039" s="234" t="s">
        <v>205</v>
      </c>
      <c r="G1039" s="234">
        <f>COUNTA(D1040:D1044)</f>
        <v>5</v>
      </c>
      <c r="H1039" s="228"/>
      <c r="I1039" s="228"/>
    </row>
    <row r="1040" spans="1:9" ht="33" hidden="1" outlineLevel="1">
      <c r="A1040" s="234" t="str">
        <f>IF(C1040="","",SUBTOTAL(3,$C$8:C1040))</f>
        <v/>
      </c>
      <c r="B1040" s="233"/>
      <c r="C1040" s="233"/>
      <c r="D1040" s="235" t="s">
        <v>690</v>
      </c>
      <c r="E1040" s="233"/>
      <c r="F1040" s="233"/>
      <c r="G1040" s="233"/>
      <c r="H1040" s="228"/>
      <c r="I1040" s="228"/>
    </row>
    <row r="1041" spans="1:9" ht="33" hidden="1" outlineLevel="1">
      <c r="A1041" s="234" t="str">
        <f>IF(C1041="","",SUBTOTAL(3,$C$8:C1041))</f>
        <v/>
      </c>
      <c r="B1041" s="233"/>
      <c r="C1041" s="233"/>
      <c r="D1041" s="235" t="s">
        <v>691</v>
      </c>
      <c r="E1041" s="233"/>
      <c r="F1041" s="233"/>
      <c r="G1041" s="233"/>
      <c r="H1041" s="228"/>
      <c r="I1041" s="228"/>
    </row>
    <row r="1042" spans="1:9" hidden="1" outlineLevel="1">
      <c r="A1042" s="234" t="str">
        <f>IF(C1042="","",SUBTOTAL(3,$C$8:C1042))</f>
        <v/>
      </c>
      <c r="B1042" s="233"/>
      <c r="C1042" s="233"/>
      <c r="D1042" s="235" t="s">
        <v>692</v>
      </c>
      <c r="E1042" s="233"/>
      <c r="F1042" s="233"/>
      <c r="G1042" s="233"/>
      <c r="H1042" s="228"/>
      <c r="I1042" s="228"/>
    </row>
    <row r="1043" spans="1:9" hidden="1" outlineLevel="1">
      <c r="A1043" s="234" t="str">
        <f>IF(C1043="","",SUBTOTAL(3,$C$8:C1043))</f>
        <v/>
      </c>
      <c r="B1043" s="233"/>
      <c r="C1043" s="233"/>
      <c r="D1043" s="235" t="s">
        <v>693</v>
      </c>
      <c r="E1043" s="233"/>
      <c r="F1043" s="233"/>
      <c r="G1043" s="233"/>
      <c r="H1043" s="228"/>
      <c r="I1043" s="228"/>
    </row>
    <row r="1044" spans="1:9" ht="33" hidden="1" outlineLevel="1">
      <c r="A1044" s="234" t="str">
        <f>IF(C1044="","",SUBTOTAL(3,$C$8:C1044))</f>
        <v/>
      </c>
      <c r="B1044" s="233"/>
      <c r="C1044" s="233"/>
      <c r="D1044" s="235" t="s">
        <v>694</v>
      </c>
      <c r="E1044" s="233"/>
      <c r="F1044" s="233"/>
      <c r="G1044" s="233"/>
      <c r="H1044" s="228"/>
      <c r="I1044" s="228"/>
    </row>
    <row r="1045" spans="1:9" collapsed="1">
      <c r="A1045" s="234">
        <f>IF(C1045="","",SUBTOTAL(3,$C$8:C1045))</f>
        <v>163</v>
      </c>
      <c r="B1045" s="235" t="s">
        <v>695</v>
      </c>
      <c r="C1045" s="235" t="s">
        <v>203</v>
      </c>
      <c r="D1045" s="233"/>
      <c r="E1045" s="234" t="str">
        <f>IF(G1045&lt;4,"Đơn giản",IF(G1045&lt;=7,"Trung bình","Phức tạp"))</f>
        <v>Trung bình</v>
      </c>
      <c r="F1045" s="234" t="s">
        <v>205</v>
      </c>
      <c r="G1045" s="234">
        <f>COUNTA(D1046:D1050)</f>
        <v>5</v>
      </c>
      <c r="H1045" s="228"/>
      <c r="I1045" s="228"/>
    </row>
    <row r="1046" spans="1:9" ht="33" hidden="1" outlineLevel="1">
      <c r="A1046" s="234" t="str">
        <f>IF(C1046="","",SUBTOTAL(3,$C$8:C1046))</f>
        <v/>
      </c>
      <c r="B1046" s="233"/>
      <c r="C1046" s="233"/>
      <c r="D1046" s="235" t="s">
        <v>696</v>
      </c>
      <c r="E1046" s="233"/>
      <c r="F1046" s="233"/>
      <c r="G1046" s="233"/>
      <c r="H1046" s="228"/>
      <c r="I1046" s="228"/>
    </row>
    <row r="1047" spans="1:9" ht="33" hidden="1" outlineLevel="1">
      <c r="A1047" s="234" t="str">
        <f>IF(C1047="","",SUBTOTAL(3,$C$8:C1047))</f>
        <v/>
      </c>
      <c r="B1047" s="233"/>
      <c r="C1047" s="233"/>
      <c r="D1047" s="235" t="s">
        <v>697</v>
      </c>
      <c r="E1047" s="233"/>
      <c r="F1047" s="233"/>
      <c r="G1047" s="233"/>
      <c r="H1047" s="228"/>
      <c r="I1047" s="228"/>
    </row>
    <row r="1048" spans="1:9" ht="33" hidden="1" outlineLevel="1">
      <c r="A1048" s="234" t="str">
        <f>IF(C1048="","",SUBTOTAL(3,$C$8:C1048))</f>
        <v/>
      </c>
      <c r="B1048" s="233"/>
      <c r="C1048" s="233"/>
      <c r="D1048" s="235" t="s">
        <v>698</v>
      </c>
      <c r="E1048" s="233"/>
      <c r="F1048" s="233"/>
      <c r="G1048" s="233"/>
      <c r="H1048" s="228"/>
      <c r="I1048" s="228"/>
    </row>
    <row r="1049" spans="1:9" hidden="1" outlineLevel="1">
      <c r="A1049" s="234" t="str">
        <f>IF(C1049="","",SUBTOTAL(3,$C$8:C1049))</f>
        <v/>
      </c>
      <c r="B1049" s="233"/>
      <c r="C1049" s="233"/>
      <c r="D1049" s="235" t="s">
        <v>699</v>
      </c>
      <c r="E1049" s="233"/>
      <c r="F1049" s="233"/>
      <c r="G1049" s="233"/>
      <c r="H1049" s="228"/>
      <c r="I1049" s="228"/>
    </row>
    <row r="1050" spans="1:9" ht="33" hidden="1" outlineLevel="1">
      <c r="A1050" s="234" t="str">
        <f>IF(C1050="","",SUBTOTAL(3,$C$8:C1050))</f>
        <v/>
      </c>
      <c r="B1050" s="233"/>
      <c r="C1050" s="233"/>
      <c r="D1050" s="235" t="s">
        <v>700</v>
      </c>
      <c r="E1050" s="233"/>
      <c r="F1050" s="233"/>
      <c r="G1050" s="233"/>
      <c r="H1050" s="228"/>
      <c r="I1050" s="228"/>
    </row>
    <row r="1051" spans="1:9" collapsed="1">
      <c r="A1051" s="234">
        <f>IF(C1051="","",SUBTOTAL(3,$C$8:C1051))</f>
        <v>164</v>
      </c>
      <c r="B1051" s="235" t="s">
        <v>701</v>
      </c>
      <c r="C1051" s="235" t="s">
        <v>203</v>
      </c>
      <c r="D1051" s="233"/>
      <c r="E1051" s="234" t="str">
        <f>IF(G1051&lt;4,"Đơn giản",IF(G1051&lt;=7,"Trung bình","Phức tạp"))</f>
        <v>Trung bình</v>
      </c>
      <c r="F1051" s="234" t="s">
        <v>205</v>
      </c>
      <c r="G1051" s="234">
        <f>COUNTA(D1052:D1056)</f>
        <v>5</v>
      </c>
      <c r="H1051" s="228"/>
      <c r="I1051" s="228"/>
    </row>
    <row r="1052" spans="1:9" ht="33" hidden="1" outlineLevel="1">
      <c r="A1052" s="234" t="str">
        <f>IF(C1052="","",SUBTOTAL(3,$C$8:C1052))</f>
        <v/>
      </c>
      <c r="B1052" s="233"/>
      <c r="C1052" s="233"/>
      <c r="D1052" s="235" t="s">
        <v>702</v>
      </c>
      <c r="E1052" s="233"/>
      <c r="F1052" s="233"/>
      <c r="G1052" s="233"/>
      <c r="H1052" s="228"/>
      <c r="I1052" s="228"/>
    </row>
    <row r="1053" spans="1:9" ht="33" hidden="1" outlineLevel="1">
      <c r="A1053" s="234" t="str">
        <f>IF(C1053="","",SUBTOTAL(3,$C$8:C1053))</f>
        <v/>
      </c>
      <c r="B1053" s="233"/>
      <c r="C1053" s="233"/>
      <c r="D1053" s="235" t="s">
        <v>703</v>
      </c>
      <c r="E1053" s="233"/>
      <c r="F1053" s="233"/>
      <c r="G1053" s="233"/>
      <c r="H1053" s="228"/>
      <c r="I1053" s="228"/>
    </row>
    <row r="1054" spans="1:9" ht="33" hidden="1" outlineLevel="1">
      <c r="A1054" s="234" t="str">
        <f>IF(C1054="","",SUBTOTAL(3,$C$8:C1054))</f>
        <v/>
      </c>
      <c r="B1054" s="233"/>
      <c r="C1054" s="233"/>
      <c r="D1054" s="235" t="s">
        <v>704</v>
      </c>
      <c r="E1054" s="233"/>
      <c r="F1054" s="233"/>
      <c r="G1054" s="233"/>
      <c r="H1054" s="228"/>
      <c r="I1054" s="228"/>
    </row>
    <row r="1055" spans="1:9" ht="33" hidden="1" outlineLevel="1">
      <c r="A1055" s="234" t="str">
        <f>IF(C1055="","",SUBTOTAL(3,$C$8:C1055))</f>
        <v/>
      </c>
      <c r="B1055" s="233"/>
      <c r="C1055" s="233"/>
      <c r="D1055" s="235" t="s">
        <v>705</v>
      </c>
      <c r="E1055" s="233"/>
      <c r="F1055" s="233"/>
      <c r="G1055" s="233"/>
      <c r="H1055" s="228"/>
      <c r="I1055" s="228"/>
    </row>
    <row r="1056" spans="1:9" ht="33" hidden="1" outlineLevel="1">
      <c r="A1056" s="234" t="str">
        <f>IF(C1056="","",SUBTOTAL(3,$C$8:C1056))</f>
        <v/>
      </c>
      <c r="B1056" s="233"/>
      <c r="C1056" s="233"/>
      <c r="D1056" s="235" t="s">
        <v>706</v>
      </c>
      <c r="E1056" s="233"/>
      <c r="F1056" s="233"/>
      <c r="G1056" s="233"/>
      <c r="H1056" s="228"/>
      <c r="I1056" s="228"/>
    </row>
    <row r="1057" spans="1:9" collapsed="1">
      <c r="A1057" s="234">
        <f>IF(C1057="","",SUBTOTAL(3,$C$8:C1057))</f>
        <v>165</v>
      </c>
      <c r="B1057" s="235" t="s">
        <v>707</v>
      </c>
      <c r="C1057" s="235" t="s">
        <v>203</v>
      </c>
      <c r="D1057" s="233"/>
      <c r="E1057" s="234" t="str">
        <f>IF(G1057&lt;4,"Đơn giản",IF(G1057&lt;=7,"Trung bình","Phức tạp"))</f>
        <v>Trung bình</v>
      </c>
      <c r="F1057" s="234" t="s">
        <v>205</v>
      </c>
      <c r="G1057" s="234">
        <f>COUNTA(D1058:D1062)</f>
        <v>5</v>
      </c>
      <c r="H1057" s="228"/>
      <c r="I1057" s="228"/>
    </row>
    <row r="1058" spans="1:9" ht="33" hidden="1" outlineLevel="1">
      <c r="A1058" s="234" t="str">
        <f>IF(C1058="","",SUBTOTAL(3,$C$8:C1058))</f>
        <v/>
      </c>
      <c r="B1058" s="233"/>
      <c r="C1058" s="233"/>
      <c r="D1058" s="235" t="s">
        <v>708</v>
      </c>
      <c r="E1058" s="234"/>
      <c r="F1058" s="234"/>
      <c r="G1058" s="234"/>
      <c r="H1058" s="228"/>
      <c r="I1058" s="228"/>
    </row>
    <row r="1059" spans="1:9" ht="33" hidden="1" outlineLevel="1">
      <c r="A1059" s="234" t="str">
        <f>IF(C1059="","",SUBTOTAL(3,$C$8:C1059))</f>
        <v/>
      </c>
      <c r="B1059" s="233"/>
      <c r="C1059" s="233"/>
      <c r="D1059" s="235" t="s">
        <v>709</v>
      </c>
      <c r="E1059" s="233"/>
      <c r="F1059" s="233"/>
      <c r="G1059" s="233"/>
      <c r="H1059" s="228"/>
      <c r="I1059" s="228"/>
    </row>
    <row r="1060" spans="1:9" ht="33" hidden="1" outlineLevel="1">
      <c r="A1060" s="234" t="str">
        <f>IF(C1060="","",SUBTOTAL(3,$C$8:C1060))</f>
        <v/>
      </c>
      <c r="B1060" s="233"/>
      <c r="C1060" s="233"/>
      <c r="D1060" s="235" t="s">
        <v>710</v>
      </c>
      <c r="E1060" s="233"/>
      <c r="F1060" s="233"/>
      <c r="G1060" s="233"/>
      <c r="H1060" s="228"/>
      <c r="I1060" s="228"/>
    </row>
    <row r="1061" spans="1:9" ht="33" hidden="1" outlineLevel="1">
      <c r="A1061" s="234" t="str">
        <f>IF(C1061="","",SUBTOTAL(3,$C$8:C1061))</f>
        <v/>
      </c>
      <c r="B1061" s="233"/>
      <c r="C1061" s="233"/>
      <c r="D1061" s="235" t="s">
        <v>711</v>
      </c>
      <c r="E1061" s="233"/>
      <c r="F1061" s="233"/>
      <c r="G1061" s="233"/>
      <c r="H1061" s="228"/>
      <c r="I1061" s="228"/>
    </row>
    <row r="1062" spans="1:9" ht="33" hidden="1" outlineLevel="1">
      <c r="A1062" s="234" t="str">
        <f>IF(C1062="","",SUBTOTAL(3,$C$8:C1062))</f>
        <v/>
      </c>
      <c r="B1062" s="233"/>
      <c r="C1062" s="233"/>
      <c r="D1062" s="235" t="s">
        <v>712</v>
      </c>
      <c r="E1062" s="233"/>
      <c r="F1062" s="233"/>
      <c r="G1062" s="233"/>
      <c r="H1062" s="228"/>
      <c r="I1062" s="228"/>
    </row>
    <row r="1063" spans="1:9" ht="33" collapsed="1">
      <c r="A1063" s="234">
        <f>IF(C1063="","",SUBTOTAL(3,$C$8:C1063))</f>
        <v>166</v>
      </c>
      <c r="B1063" s="235" t="s">
        <v>713</v>
      </c>
      <c r="C1063" s="235" t="s">
        <v>203</v>
      </c>
      <c r="D1063" s="233"/>
      <c r="E1063" s="234" t="str">
        <f>IF(G1063&lt;4,"Đơn giản",IF(G1063&lt;=7,"Trung bình","Phức tạp"))</f>
        <v>Trung bình</v>
      </c>
      <c r="F1063" s="234" t="s">
        <v>205</v>
      </c>
      <c r="G1063" s="234">
        <f>COUNTA(D1064:D1068)</f>
        <v>5</v>
      </c>
      <c r="H1063" s="228"/>
      <c r="I1063" s="228"/>
    </row>
    <row r="1064" spans="1:9" ht="33" hidden="1" outlineLevel="1">
      <c r="A1064" s="234" t="str">
        <f>IF(C1064="","",SUBTOTAL(3,$C$8:C1064))</f>
        <v/>
      </c>
      <c r="B1064" s="233"/>
      <c r="C1064" s="233"/>
      <c r="D1064" s="235" t="s">
        <v>714</v>
      </c>
      <c r="E1064" s="234"/>
      <c r="F1064" s="234"/>
      <c r="G1064" s="234"/>
      <c r="H1064" s="228"/>
      <c r="I1064" s="228"/>
    </row>
    <row r="1065" spans="1:9" ht="33" hidden="1" outlineLevel="1">
      <c r="A1065" s="234" t="str">
        <f>IF(C1065="","",SUBTOTAL(3,$C$8:C1065))</f>
        <v/>
      </c>
      <c r="B1065" s="233"/>
      <c r="C1065" s="233"/>
      <c r="D1065" s="235" t="s">
        <v>715</v>
      </c>
      <c r="E1065" s="233"/>
      <c r="F1065" s="233"/>
      <c r="G1065" s="233"/>
      <c r="H1065" s="228"/>
      <c r="I1065" s="228"/>
    </row>
    <row r="1066" spans="1:9" ht="33" hidden="1" outlineLevel="1">
      <c r="A1066" s="234" t="str">
        <f>IF(C1066="","",SUBTOTAL(3,$C$8:C1066))</f>
        <v/>
      </c>
      <c r="B1066" s="233"/>
      <c r="C1066" s="233"/>
      <c r="D1066" s="235" t="s">
        <v>716</v>
      </c>
      <c r="E1066" s="233"/>
      <c r="F1066" s="233"/>
      <c r="G1066" s="233"/>
      <c r="H1066" s="228"/>
      <c r="I1066" s="228"/>
    </row>
    <row r="1067" spans="1:9" ht="33" hidden="1" outlineLevel="1">
      <c r="A1067" s="234" t="str">
        <f>IF(C1067="","",SUBTOTAL(3,$C$8:C1067))</f>
        <v/>
      </c>
      <c r="B1067" s="233"/>
      <c r="C1067" s="233"/>
      <c r="D1067" s="235" t="s">
        <v>717</v>
      </c>
      <c r="E1067" s="233"/>
      <c r="F1067" s="233"/>
      <c r="G1067" s="233"/>
      <c r="H1067" s="228"/>
      <c r="I1067" s="228"/>
    </row>
    <row r="1068" spans="1:9" ht="33" hidden="1" outlineLevel="1">
      <c r="A1068" s="234" t="str">
        <f>IF(C1068="","",SUBTOTAL(3,$C$8:C1068))</f>
        <v/>
      </c>
      <c r="B1068" s="233"/>
      <c r="C1068" s="233"/>
      <c r="D1068" s="235" t="s">
        <v>718</v>
      </c>
      <c r="E1068" s="233"/>
      <c r="F1068" s="233"/>
      <c r="G1068" s="233"/>
      <c r="H1068" s="228"/>
      <c r="I1068" s="228"/>
    </row>
    <row r="1069" spans="1:9" ht="33" collapsed="1">
      <c r="A1069" s="234">
        <f>IF(C1069="","",SUBTOTAL(3,$C$8:C1069))</f>
        <v>167</v>
      </c>
      <c r="B1069" s="235" t="s">
        <v>719</v>
      </c>
      <c r="C1069" s="235" t="s">
        <v>203</v>
      </c>
      <c r="D1069" s="233"/>
      <c r="E1069" s="234" t="str">
        <f>IF(G1069&lt;4,"Đơn giản",IF(G1069&lt;=7,"Trung bình","Phức tạp"))</f>
        <v>Trung bình</v>
      </c>
      <c r="F1069" s="234" t="s">
        <v>205</v>
      </c>
      <c r="G1069" s="234">
        <f>COUNTA(D1070:D1074)</f>
        <v>5</v>
      </c>
      <c r="H1069" s="228"/>
      <c r="I1069" s="228"/>
    </row>
    <row r="1070" spans="1:9" ht="33" hidden="1" outlineLevel="1">
      <c r="A1070" s="234" t="str">
        <f>IF(C1070="","",SUBTOTAL(3,$C$8:C1070))</f>
        <v/>
      </c>
      <c r="B1070" s="233"/>
      <c r="C1070" s="233"/>
      <c r="D1070" s="235" t="s">
        <v>696</v>
      </c>
      <c r="E1070" s="234"/>
      <c r="F1070" s="234"/>
      <c r="G1070" s="234"/>
      <c r="H1070" s="228"/>
      <c r="I1070" s="228"/>
    </row>
    <row r="1071" spans="1:9" ht="33" hidden="1" outlineLevel="1">
      <c r="A1071" s="234" t="str">
        <f>IF(C1071="","",SUBTOTAL(3,$C$8:C1071))</f>
        <v/>
      </c>
      <c r="B1071" s="233"/>
      <c r="C1071" s="233"/>
      <c r="D1071" s="235" t="s">
        <v>697</v>
      </c>
      <c r="E1071" s="233"/>
      <c r="F1071" s="233"/>
      <c r="G1071" s="233"/>
      <c r="H1071" s="228"/>
      <c r="I1071" s="228"/>
    </row>
    <row r="1072" spans="1:9" ht="33" hidden="1" outlineLevel="1">
      <c r="A1072" s="234" t="str">
        <f>IF(C1072="","",SUBTOTAL(3,$C$8:C1072))</f>
        <v/>
      </c>
      <c r="B1072" s="233"/>
      <c r="C1072" s="233"/>
      <c r="D1072" s="235" t="s">
        <v>698</v>
      </c>
      <c r="E1072" s="233"/>
      <c r="F1072" s="233"/>
      <c r="G1072" s="233"/>
      <c r="H1072" s="228"/>
      <c r="I1072" s="228"/>
    </row>
    <row r="1073" spans="1:9" hidden="1" outlineLevel="1">
      <c r="A1073" s="234" t="str">
        <f>IF(C1073="","",SUBTOTAL(3,$C$8:C1073))</f>
        <v/>
      </c>
      <c r="B1073" s="233"/>
      <c r="C1073" s="233"/>
      <c r="D1073" s="235" t="s">
        <v>699</v>
      </c>
      <c r="E1073" s="233"/>
      <c r="F1073" s="233"/>
      <c r="G1073" s="233"/>
      <c r="H1073" s="228"/>
      <c r="I1073" s="228"/>
    </row>
    <row r="1074" spans="1:9" ht="33" hidden="1" outlineLevel="1">
      <c r="A1074" s="234" t="str">
        <f>IF(C1074="","",SUBTOTAL(3,$C$8:C1074))</f>
        <v/>
      </c>
      <c r="B1074" s="233"/>
      <c r="C1074" s="233"/>
      <c r="D1074" s="235" t="s">
        <v>700</v>
      </c>
      <c r="E1074" s="233"/>
      <c r="F1074" s="233"/>
      <c r="G1074" s="233"/>
      <c r="H1074" s="228"/>
      <c r="I1074" s="228"/>
    </row>
    <row r="1075" spans="1:9" ht="33" collapsed="1">
      <c r="A1075" s="234">
        <f>IF(C1075="","",SUBTOTAL(3,$C$8:C1075))</f>
        <v>168</v>
      </c>
      <c r="B1075" s="235" t="s">
        <v>720</v>
      </c>
      <c r="C1075" s="235" t="s">
        <v>203</v>
      </c>
      <c r="D1075" s="233"/>
      <c r="E1075" s="234" t="str">
        <f>IF(G1075&lt;4,"Đơn giản",IF(G1075&lt;=7,"Trung bình","Phức tạp"))</f>
        <v>Trung bình</v>
      </c>
      <c r="F1075" s="234" t="s">
        <v>205</v>
      </c>
      <c r="G1075" s="234">
        <f>COUNTA(D1076:D1080)</f>
        <v>5</v>
      </c>
      <c r="H1075" s="228"/>
      <c r="I1075" s="228"/>
    </row>
    <row r="1076" spans="1:9" ht="33" hidden="1" outlineLevel="1">
      <c r="A1076" s="234" t="str">
        <f>IF(C1076="","",SUBTOTAL(3,$C$8:C1076))</f>
        <v/>
      </c>
      <c r="B1076" s="233"/>
      <c r="C1076" s="233"/>
      <c r="D1076" s="235" t="s">
        <v>721</v>
      </c>
      <c r="E1076" s="233"/>
      <c r="F1076" s="233"/>
      <c r="G1076" s="233"/>
      <c r="H1076" s="228"/>
      <c r="I1076" s="228"/>
    </row>
    <row r="1077" spans="1:9" ht="33" hidden="1" outlineLevel="1">
      <c r="A1077" s="234" t="str">
        <f>IF(C1077="","",SUBTOTAL(3,$C$8:C1077))</f>
        <v/>
      </c>
      <c r="B1077" s="233"/>
      <c r="C1077" s="233"/>
      <c r="D1077" s="235" t="s">
        <v>722</v>
      </c>
      <c r="E1077" s="233"/>
      <c r="F1077" s="233"/>
      <c r="G1077" s="233"/>
      <c r="H1077" s="228"/>
      <c r="I1077" s="228"/>
    </row>
    <row r="1078" spans="1:9" ht="33" hidden="1" outlineLevel="1">
      <c r="A1078" s="234" t="str">
        <f>IF(C1078="","",SUBTOTAL(3,$C$8:C1078))</f>
        <v/>
      </c>
      <c r="B1078" s="233"/>
      <c r="C1078" s="233"/>
      <c r="D1078" s="235" t="s">
        <v>723</v>
      </c>
      <c r="E1078" s="233"/>
      <c r="F1078" s="233"/>
      <c r="G1078" s="233"/>
      <c r="H1078" s="228"/>
      <c r="I1078" s="228"/>
    </row>
    <row r="1079" spans="1:9" ht="33" hidden="1" outlineLevel="1">
      <c r="A1079" s="234" t="str">
        <f>IF(C1079="","",SUBTOTAL(3,$C$8:C1079))</f>
        <v/>
      </c>
      <c r="B1079" s="233"/>
      <c r="C1079" s="233"/>
      <c r="D1079" s="235" t="s">
        <v>724</v>
      </c>
      <c r="E1079" s="233"/>
      <c r="F1079" s="233"/>
      <c r="G1079" s="233"/>
      <c r="H1079" s="228"/>
      <c r="I1079" s="228"/>
    </row>
    <row r="1080" spans="1:9" ht="33" hidden="1" outlineLevel="1">
      <c r="A1080" s="234" t="str">
        <f>IF(C1080="","",SUBTOTAL(3,$C$8:C1080))</f>
        <v/>
      </c>
      <c r="B1080" s="233"/>
      <c r="C1080" s="233"/>
      <c r="D1080" s="235" t="s">
        <v>725</v>
      </c>
      <c r="E1080" s="233"/>
      <c r="F1080" s="233"/>
      <c r="G1080" s="233"/>
      <c r="H1080" s="228"/>
      <c r="I1080" s="228"/>
    </row>
    <row r="1081" spans="1:9" ht="33" collapsed="1">
      <c r="A1081" s="234">
        <f>IF(C1081="","",SUBTOTAL(3,$C$8:C1081))</f>
        <v>169</v>
      </c>
      <c r="B1081" s="235" t="s">
        <v>726</v>
      </c>
      <c r="C1081" s="235" t="s">
        <v>203</v>
      </c>
      <c r="D1081" s="233"/>
      <c r="E1081" s="234" t="str">
        <f>IF(G1081&lt;4,"Đơn giản",IF(G1081&lt;=7,"Trung bình","Phức tạp"))</f>
        <v>Trung bình</v>
      </c>
      <c r="F1081" s="234" t="s">
        <v>205</v>
      </c>
      <c r="G1081" s="234">
        <f>COUNTA(D1082:D1086)</f>
        <v>5</v>
      </c>
      <c r="H1081" s="228"/>
      <c r="I1081" s="228"/>
    </row>
    <row r="1082" spans="1:9" ht="33" hidden="1" outlineLevel="1">
      <c r="A1082" s="234" t="str">
        <f>IF(C1082="","",SUBTOTAL(3,$C$8:C1082))</f>
        <v/>
      </c>
      <c r="B1082" s="233"/>
      <c r="C1082" s="233"/>
      <c r="D1082" s="235" t="s">
        <v>727</v>
      </c>
      <c r="E1082" s="233"/>
      <c r="F1082" s="233"/>
      <c r="G1082" s="233"/>
      <c r="H1082" s="228"/>
      <c r="I1082" s="228"/>
    </row>
    <row r="1083" spans="1:9" ht="33" hidden="1" outlineLevel="1">
      <c r="A1083" s="234" t="str">
        <f>IF(C1083="","",SUBTOTAL(3,$C$8:C1083))</f>
        <v/>
      </c>
      <c r="B1083" s="233"/>
      <c r="C1083" s="233"/>
      <c r="D1083" s="235" t="s">
        <v>728</v>
      </c>
      <c r="E1083" s="233"/>
      <c r="F1083" s="233"/>
      <c r="G1083" s="233"/>
      <c r="H1083" s="228"/>
      <c r="I1083" s="228"/>
    </row>
    <row r="1084" spans="1:9" ht="33" hidden="1" outlineLevel="1">
      <c r="A1084" s="234" t="str">
        <f>IF(C1084="","",SUBTOTAL(3,$C$8:C1084))</f>
        <v/>
      </c>
      <c r="B1084" s="233"/>
      <c r="C1084" s="233"/>
      <c r="D1084" s="235" t="s">
        <v>729</v>
      </c>
      <c r="E1084" s="233"/>
      <c r="F1084" s="233"/>
      <c r="G1084" s="233"/>
      <c r="H1084" s="228"/>
      <c r="I1084" s="228"/>
    </row>
    <row r="1085" spans="1:9" ht="33" hidden="1" outlineLevel="1">
      <c r="A1085" s="234" t="str">
        <f>IF(C1085="","",SUBTOTAL(3,$C$8:C1085))</f>
        <v/>
      </c>
      <c r="B1085" s="233"/>
      <c r="C1085" s="233"/>
      <c r="D1085" s="235" t="s">
        <v>730</v>
      </c>
      <c r="E1085" s="233"/>
      <c r="F1085" s="233"/>
      <c r="G1085" s="233"/>
      <c r="H1085" s="228"/>
      <c r="I1085" s="228"/>
    </row>
    <row r="1086" spans="1:9" ht="33" hidden="1" outlineLevel="1">
      <c r="A1086" s="234" t="str">
        <f>IF(C1086="","",SUBTOTAL(3,$C$8:C1086))</f>
        <v/>
      </c>
      <c r="B1086" s="233"/>
      <c r="C1086" s="233"/>
      <c r="D1086" s="235" t="s">
        <v>731</v>
      </c>
      <c r="E1086" s="233"/>
      <c r="F1086" s="233"/>
      <c r="G1086" s="233"/>
      <c r="H1086" s="228"/>
      <c r="I1086" s="228"/>
    </row>
    <row r="1087" spans="1:9" ht="33" collapsed="1">
      <c r="A1087" s="234">
        <f>IF(C1087="","",SUBTOTAL(3,$C$8:C1087))</f>
        <v>170</v>
      </c>
      <c r="B1087" s="235" t="s">
        <v>732</v>
      </c>
      <c r="C1087" s="235" t="s">
        <v>203</v>
      </c>
      <c r="D1087" s="233"/>
      <c r="E1087" s="234" t="str">
        <f>IF(G1087&lt;4,"Đơn giản",IF(G1087&lt;=7,"Trung bình","Phức tạp"))</f>
        <v>Phức tạp</v>
      </c>
      <c r="F1087" s="234" t="s">
        <v>205</v>
      </c>
      <c r="G1087" s="234">
        <f>COUNTA(D1088:D1095)</f>
        <v>8</v>
      </c>
      <c r="H1087" s="228"/>
      <c r="I1087" s="228"/>
    </row>
    <row r="1088" spans="1:9" ht="33" hidden="1" outlineLevel="1">
      <c r="A1088" s="234" t="str">
        <f>IF(C1088="","",SUBTOTAL(3,$C$8:C1088))</f>
        <v/>
      </c>
      <c r="B1088" s="233"/>
      <c r="C1088" s="233"/>
      <c r="D1088" s="235" t="s">
        <v>733</v>
      </c>
      <c r="E1088" s="233"/>
      <c r="F1088" s="233"/>
      <c r="G1088" s="233"/>
      <c r="H1088" s="228"/>
      <c r="I1088" s="228"/>
    </row>
    <row r="1089" spans="1:9" ht="49.5" hidden="1" outlineLevel="1">
      <c r="A1089" s="234" t="str">
        <f>IF(C1089="","",SUBTOTAL(3,$C$8:C1089))</f>
        <v/>
      </c>
      <c r="B1089" s="233"/>
      <c r="C1089" s="233"/>
      <c r="D1089" s="235" t="s">
        <v>734</v>
      </c>
      <c r="E1089" s="233"/>
      <c r="F1089" s="233"/>
      <c r="G1089" s="233"/>
      <c r="H1089" s="228"/>
      <c r="I1089" s="228"/>
    </row>
    <row r="1090" spans="1:9" ht="49.5" hidden="1" outlineLevel="1">
      <c r="A1090" s="234" t="str">
        <f>IF(C1090="","",SUBTOTAL(3,$C$8:C1090))</f>
        <v/>
      </c>
      <c r="B1090" s="233"/>
      <c r="C1090" s="233"/>
      <c r="D1090" s="235" t="s">
        <v>735</v>
      </c>
      <c r="E1090" s="233"/>
      <c r="F1090" s="233"/>
      <c r="G1090" s="233"/>
      <c r="H1090" s="228"/>
      <c r="I1090" s="228"/>
    </row>
    <row r="1091" spans="1:9" ht="49.5" hidden="1" outlineLevel="1">
      <c r="A1091" s="234" t="str">
        <f>IF(C1091="","",SUBTOTAL(3,$C$8:C1091))</f>
        <v/>
      </c>
      <c r="B1091" s="233"/>
      <c r="C1091" s="233"/>
      <c r="D1091" s="235" t="s">
        <v>736</v>
      </c>
      <c r="E1091" s="233"/>
      <c r="F1091" s="233"/>
      <c r="G1091" s="233"/>
      <c r="H1091" s="228"/>
      <c r="I1091" s="228"/>
    </row>
    <row r="1092" spans="1:9" hidden="1" outlineLevel="1">
      <c r="A1092" s="234" t="str">
        <f>IF(C1092="","",SUBTOTAL(3,$C$8:C1092))</f>
        <v/>
      </c>
      <c r="B1092" s="233"/>
      <c r="C1092" s="233"/>
      <c r="D1092" s="235" t="s">
        <v>737</v>
      </c>
      <c r="E1092" s="233"/>
      <c r="F1092" s="233"/>
      <c r="G1092" s="233"/>
      <c r="H1092" s="228"/>
      <c r="I1092" s="228"/>
    </row>
    <row r="1093" spans="1:9" hidden="1" outlineLevel="1">
      <c r="A1093" s="234" t="str">
        <f>IF(C1093="","",SUBTOTAL(3,$C$8:C1093))</f>
        <v/>
      </c>
      <c r="B1093" s="233"/>
      <c r="C1093" s="233"/>
      <c r="D1093" s="235" t="s">
        <v>738</v>
      </c>
      <c r="E1093" s="233"/>
      <c r="F1093" s="233"/>
      <c r="G1093" s="233"/>
      <c r="H1093" s="228"/>
      <c r="I1093" s="228"/>
    </row>
    <row r="1094" spans="1:9" hidden="1" outlineLevel="1">
      <c r="A1094" s="234" t="str">
        <f>IF(C1094="","",SUBTOTAL(3,$C$8:C1094))</f>
        <v/>
      </c>
      <c r="B1094" s="233"/>
      <c r="C1094" s="233"/>
      <c r="D1094" s="235" t="s">
        <v>739</v>
      </c>
      <c r="E1094" s="233"/>
      <c r="F1094" s="233"/>
      <c r="G1094" s="233"/>
      <c r="H1094" s="228"/>
      <c r="I1094" s="228"/>
    </row>
    <row r="1095" spans="1:9" hidden="1" outlineLevel="1">
      <c r="A1095" s="234" t="str">
        <f>IF(C1095="","",SUBTOTAL(3,$C$8:C1095))</f>
        <v/>
      </c>
      <c r="B1095" s="233"/>
      <c r="C1095" s="233"/>
      <c r="D1095" s="235" t="s">
        <v>740</v>
      </c>
      <c r="E1095" s="233"/>
      <c r="F1095" s="233"/>
      <c r="G1095" s="233"/>
      <c r="H1095" s="228"/>
      <c r="I1095" s="228"/>
    </row>
    <row r="1096" spans="1:9" ht="33" collapsed="1">
      <c r="A1096" s="234" t="str">
        <f>IF(C1096="","",SUBTOTAL(3,$C$8:C1096))</f>
        <v/>
      </c>
      <c r="B1096" s="232" t="s">
        <v>741</v>
      </c>
      <c r="C1096" s="233"/>
      <c r="D1096" s="233"/>
      <c r="E1096" s="233"/>
      <c r="F1096" s="233"/>
      <c r="G1096" s="233"/>
      <c r="H1096" s="228"/>
      <c r="I1096" s="228"/>
    </row>
    <row r="1097" spans="1:9" ht="33" collapsed="1">
      <c r="A1097" s="234">
        <f>IF(C1097="","",SUBTOTAL(3,$C$8:C1097))</f>
        <v>171</v>
      </c>
      <c r="B1097" s="235" t="s">
        <v>742</v>
      </c>
      <c r="C1097" s="235" t="s">
        <v>203</v>
      </c>
      <c r="D1097" s="233"/>
      <c r="E1097" s="234" t="str">
        <f>IF(G1097&lt;4,"Đơn giản",IF(G1097&lt;=7,"Trung bình","Phức tạp"))</f>
        <v>Trung bình</v>
      </c>
      <c r="F1097" s="234" t="s">
        <v>205</v>
      </c>
      <c r="G1097" s="234">
        <f>COUNTA(D1098:D1102)</f>
        <v>5</v>
      </c>
      <c r="H1097" s="228"/>
      <c r="I1097" s="228"/>
    </row>
    <row r="1098" spans="1:9" ht="33" hidden="1" outlineLevel="1">
      <c r="A1098" s="234" t="str">
        <f>IF(C1098="","",SUBTOTAL(3,$C$8:C1098))</f>
        <v/>
      </c>
      <c r="B1098" s="233"/>
      <c r="C1098" s="233"/>
      <c r="D1098" s="235" t="s">
        <v>1444</v>
      </c>
      <c r="E1098" s="233"/>
      <c r="F1098" s="233"/>
      <c r="G1098" s="233"/>
      <c r="H1098" s="228"/>
      <c r="I1098" s="228"/>
    </row>
    <row r="1099" spans="1:9" ht="33" hidden="1" outlineLevel="1">
      <c r="A1099" s="234" t="str">
        <f>IF(C1099="","",SUBTOTAL(3,$C$8:C1099))</f>
        <v/>
      </c>
      <c r="B1099" s="233"/>
      <c r="C1099" s="233"/>
      <c r="D1099" s="235" t="s">
        <v>1445</v>
      </c>
      <c r="E1099" s="233"/>
      <c r="F1099" s="233"/>
      <c r="G1099" s="233"/>
      <c r="H1099" s="228"/>
      <c r="I1099" s="228"/>
    </row>
    <row r="1100" spans="1:9" ht="33" hidden="1" outlineLevel="1">
      <c r="A1100" s="234" t="str">
        <f>IF(C1100="","",SUBTOTAL(3,$C$8:C1100))</f>
        <v/>
      </c>
      <c r="B1100" s="233"/>
      <c r="C1100" s="233"/>
      <c r="D1100" s="235" t="s">
        <v>1446</v>
      </c>
      <c r="E1100" s="233"/>
      <c r="F1100" s="233"/>
      <c r="G1100" s="233"/>
      <c r="H1100" s="228"/>
      <c r="I1100" s="228"/>
    </row>
    <row r="1101" spans="1:9" hidden="1" outlineLevel="1">
      <c r="A1101" s="234" t="str">
        <f>IF(C1101="","",SUBTOTAL(3,$C$8:C1101))</f>
        <v/>
      </c>
      <c r="B1101" s="233"/>
      <c r="C1101" s="233"/>
      <c r="D1101" s="235" t="s">
        <v>743</v>
      </c>
      <c r="E1101" s="233"/>
      <c r="F1101" s="233"/>
      <c r="G1101" s="233"/>
      <c r="H1101" s="228"/>
      <c r="I1101" s="228"/>
    </row>
    <row r="1102" spans="1:9" ht="33" hidden="1" outlineLevel="1">
      <c r="A1102" s="234" t="str">
        <f>IF(C1102="","",SUBTOTAL(3,$C$8:C1102))</f>
        <v/>
      </c>
      <c r="B1102" s="233"/>
      <c r="C1102" s="233"/>
      <c r="D1102" s="235" t="s">
        <v>1447</v>
      </c>
      <c r="E1102" s="233"/>
      <c r="F1102" s="233"/>
      <c r="G1102" s="233"/>
      <c r="H1102" s="228"/>
      <c r="I1102" s="228"/>
    </row>
    <row r="1103" spans="1:9" ht="33" collapsed="1">
      <c r="A1103" s="234">
        <f>IF(C1103="","",SUBTOTAL(3,$C$8:C1103))</f>
        <v>172</v>
      </c>
      <c r="B1103" s="235" t="s">
        <v>744</v>
      </c>
      <c r="C1103" s="235" t="s">
        <v>203</v>
      </c>
      <c r="D1103" s="233"/>
      <c r="E1103" s="234" t="str">
        <f>IF(G1103&lt;4,"Đơn giản",IF(G1103&lt;=7,"Trung bình","Phức tạp"))</f>
        <v>Trung bình</v>
      </c>
      <c r="F1103" s="234" t="s">
        <v>205</v>
      </c>
      <c r="G1103" s="234">
        <f>COUNTA(D1104:D1108)</f>
        <v>5</v>
      </c>
      <c r="H1103" s="228"/>
      <c r="I1103" s="228"/>
    </row>
    <row r="1104" spans="1:9" ht="33" hidden="1" outlineLevel="1">
      <c r="A1104" s="234" t="str">
        <f>IF(C1104="","",SUBTOTAL(3,$C$8:C1104))</f>
        <v/>
      </c>
      <c r="B1104" s="233"/>
      <c r="C1104" s="233"/>
      <c r="D1104" s="235" t="s">
        <v>1448</v>
      </c>
      <c r="E1104" s="233"/>
      <c r="F1104" s="233"/>
      <c r="G1104" s="233"/>
      <c r="H1104" s="228"/>
      <c r="I1104" s="228"/>
    </row>
    <row r="1105" spans="1:9" ht="33" hidden="1" outlineLevel="1">
      <c r="A1105" s="234" t="str">
        <f>IF(C1105="","",SUBTOTAL(3,$C$8:C1105))</f>
        <v/>
      </c>
      <c r="B1105" s="233"/>
      <c r="C1105" s="233"/>
      <c r="D1105" s="235" t="s">
        <v>1449</v>
      </c>
      <c r="E1105" s="233"/>
      <c r="F1105" s="233"/>
      <c r="G1105" s="233"/>
      <c r="H1105" s="228"/>
      <c r="I1105" s="228"/>
    </row>
    <row r="1106" spans="1:9" ht="33" hidden="1" outlineLevel="1">
      <c r="A1106" s="234" t="str">
        <f>IF(C1106="","",SUBTOTAL(3,$C$8:C1106))</f>
        <v/>
      </c>
      <c r="B1106" s="233"/>
      <c r="C1106" s="233"/>
      <c r="D1106" s="235" t="s">
        <v>1446</v>
      </c>
      <c r="E1106" s="233"/>
      <c r="F1106" s="233"/>
      <c r="G1106" s="233"/>
      <c r="H1106" s="228"/>
      <c r="I1106" s="228"/>
    </row>
    <row r="1107" spans="1:9" ht="33" hidden="1" outlineLevel="1">
      <c r="A1107" s="234" t="str">
        <f>IF(C1107="","",SUBTOTAL(3,$C$8:C1107))</f>
        <v/>
      </c>
      <c r="B1107" s="233"/>
      <c r="C1107" s="233"/>
      <c r="D1107" s="235" t="s">
        <v>1450</v>
      </c>
      <c r="E1107" s="233"/>
      <c r="F1107" s="233"/>
      <c r="G1107" s="233"/>
      <c r="H1107" s="228"/>
      <c r="I1107" s="228"/>
    </row>
    <row r="1108" spans="1:9" ht="33" hidden="1" outlineLevel="1">
      <c r="A1108" s="234" t="str">
        <f>IF(C1108="","",SUBTOTAL(3,$C$8:C1108))</f>
        <v/>
      </c>
      <c r="B1108" s="233"/>
      <c r="C1108" s="233"/>
      <c r="D1108" s="235" t="s">
        <v>1451</v>
      </c>
      <c r="E1108" s="233"/>
      <c r="F1108" s="233"/>
      <c r="G1108" s="233"/>
      <c r="H1108" s="228"/>
      <c r="I1108" s="228"/>
    </row>
    <row r="1109" spans="1:9" ht="33" collapsed="1">
      <c r="A1109" s="234">
        <f>IF(C1109="","",SUBTOTAL(3,$C$8:C1109))</f>
        <v>173</v>
      </c>
      <c r="B1109" s="235" t="s">
        <v>745</v>
      </c>
      <c r="C1109" s="235" t="s">
        <v>203</v>
      </c>
      <c r="D1109" s="233"/>
      <c r="E1109" s="234" t="str">
        <f>IF(G1109&lt;4,"Đơn giản",IF(G1109&lt;=7,"Trung bình","Phức tạp"))</f>
        <v>Trung bình</v>
      </c>
      <c r="F1109" s="234" t="s">
        <v>205</v>
      </c>
      <c r="G1109" s="234">
        <f>COUNTA(D1110:D1114)</f>
        <v>5</v>
      </c>
      <c r="H1109" s="228"/>
      <c r="I1109" s="228"/>
    </row>
    <row r="1110" spans="1:9" ht="33" hidden="1" outlineLevel="1">
      <c r="A1110" s="234" t="str">
        <f>IF(C1110="","",SUBTOTAL(3,$C$8:C1110))</f>
        <v/>
      </c>
      <c r="B1110" s="233"/>
      <c r="C1110" s="233"/>
      <c r="D1110" s="235" t="s">
        <v>1452</v>
      </c>
      <c r="E1110" s="233"/>
      <c r="F1110" s="233"/>
      <c r="G1110" s="233"/>
      <c r="H1110" s="228"/>
      <c r="I1110" s="228"/>
    </row>
    <row r="1111" spans="1:9" ht="33" hidden="1" outlineLevel="1">
      <c r="A1111" s="234" t="str">
        <f>IF(C1111="","",SUBTOTAL(3,$C$8:C1111))</f>
        <v/>
      </c>
      <c r="B1111" s="233"/>
      <c r="C1111" s="233"/>
      <c r="D1111" s="235" t="s">
        <v>1453</v>
      </c>
      <c r="E1111" s="233"/>
      <c r="F1111" s="233"/>
      <c r="G1111" s="233"/>
      <c r="H1111" s="228"/>
      <c r="I1111" s="228"/>
    </row>
    <row r="1112" spans="1:9" ht="33" hidden="1" outlineLevel="1">
      <c r="A1112" s="234" t="str">
        <f>IF(C1112="","",SUBTOTAL(3,$C$8:C1112))</f>
        <v/>
      </c>
      <c r="B1112" s="233"/>
      <c r="C1112" s="233"/>
      <c r="D1112" s="235" t="s">
        <v>1446</v>
      </c>
      <c r="E1112" s="233"/>
      <c r="F1112" s="233"/>
      <c r="G1112" s="233"/>
      <c r="H1112" s="228"/>
      <c r="I1112" s="228"/>
    </row>
    <row r="1113" spans="1:9" ht="33" hidden="1" outlineLevel="1">
      <c r="A1113" s="234" t="str">
        <f>IF(C1113="","",SUBTOTAL(3,$C$8:C1113))</f>
        <v/>
      </c>
      <c r="B1113" s="233"/>
      <c r="C1113" s="233"/>
      <c r="D1113" s="235" t="s">
        <v>1454</v>
      </c>
      <c r="E1113" s="233"/>
      <c r="F1113" s="233"/>
      <c r="G1113" s="233"/>
      <c r="H1113" s="228"/>
      <c r="I1113" s="228"/>
    </row>
    <row r="1114" spans="1:9" ht="33" hidden="1" outlineLevel="1">
      <c r="A1114" s="234" t="str">
        <f>IF(C1114="","",SUBTOTAL(3,$C$8:C1114))</f>
        <v/>
      </c>
      <c r="B1114" s="233"/>
      <c r="C1114" s="233"/>
      <c r="D1114" s="235" t="s">
        <v>1451</v>
      </c>
      <c r="E1114" s="233"/>
      <c r="F1114" s="233"/>
      <c r="G1114" s="233"/>
      <c r="H1114" s="228"/>
      <c r="I1114" s="228"/>
    </row>
    <row r="1115" spans="1:9" ht="33" collapsed="1">
      <c r="A1115" s="234">
        <f>IF(C1115="","",SUBTOTAL(3,$C$8:C1115))</f>
        <v>174</v>
      </c>
      <c r="B1115" s="235" t="s">
        <v>746</v>
      </c>
      <c r="C1115" s="235" t="s">
        <v>203</v>
      </c>
      <c r="D1115" s="233"/>
      <c r="E1115" s="234" t="str">
        <f>IF(G1115&lt;4,"Đơn giản",IF(G1115&lt;=7,"Trung bình","Phức tạp"))</f>
        <v>Trung bình</v>
      </c>
      <c r="F1115" s="234" t="s">
        <v>205</v>
      </c>
      <c r="G1115" s="234">
        <f>COUNTA(D1116:D1120)</f>
        <v>5</v>
      </c>
      <c r="H1115" s="228"/>
      <c r="I1115" s="228"/>
    </row>
    <row r="1116" spans="1:9" ht="33" hidden="1" outlineLevel="1">
      <c r="A1116" s="234" t="str">
        <f>IF(C1116="","",SUBTOTAL(3,$C$8:C1116))</f>
        <v/>
      </c>
      <c r="B1116" s="233"/>
      <c r="C1116" s="233"/>
      <c r="D1116" s="235" t="s">
        <v>1455</v>
      </c>
      <c r="E1116" s="233"/>
      <c r="F1116" s="233"/>
      <c r="G1116" s="233"/>
      <c r="H1116" s="228"/>
      <c r="I1116" s="228"/>
    </row>
    <row r="1117" spans="1:9" ht="33" hidden="1" outlineLevel="1">
      <c r="A1117" s="234" t="str">
        <f>IF(C1117="","",SUBTOTAL(3,$C$8:C1117))</f>
        <v/>
      </c>
      <c r="B1117" s="233"/>
      <c r="C1117" s="233"/>
      <c r="D1117" s="235" t="s">
        <v>1456</v>
      </c>
      <c r="E1117" s="233"/>
      <c r="F1117" s="233"/>
      <c r="G1117" s="233"/>
      <c r="H1117" s="228"/>
      <c r="I1117" s="228"/>
    </row>
    <row r="1118" spans="1:9" ht="33" hidden="1" outlineLevel="1">
      <c r="A1118" s="234" t="str">
        <f>IF(C1118="","",SUBTOTAL(3,$C$8:C1118))</f>
        <v/>
      </c>
      <c r="B1118" s="233"/>
      <c r="C1118" s="233"/>
      <c r="D1118" s="235" t="s">
        <v>1446</v>
      </c>
      <c r="E1118" s="233"/>
      <c r="F1118" s="233"/>
      <c r="G1118" s="233"/>
      <c r="H1118" s="228"/>
      <c r="I1118" s="228"/>
    </row>
    <row r="1119" spans="1:9" ht="33" hidden="1" outlineLevel="1">
      <c r="A1119" s="234" t="str">
        <f>IF(C1119="","",SUBTOTAL(3,$C$8:C1119))</f>
        <v/>
      </c>
      <c r="B1119" s="233"/>
      <c r="C1119" s="233"/>
      <c r="D1119" s="235" t="s">
        <v>1457</v>
      </c>
      <c r="E1119" s="233"/>
      <c r="F1119" s="233"/>
      <c r="G1119" s="233"/>
      <c r="H1119" s="228"/>
      <c r="I1119" s="228"/>
    </row>
    <row r="1120" spans="1:9" ht="33" hidden="1" outlineLevel="1">
      <c r="A1120" s="234" t="str">
        <f>IF(C1120="","",SUBTOTAL(3,$C$8:C1120))</f>
        <v/>
      </c>
      <c r="B1120" s="233"/>
      <c r="C1120" s="233"/>
      <c r="D1120" s="235" t="s">
        <v>1458</v>
      </c>
      <c r="E1120" s="233"/>
      <c r="F1120" s="233"/>
      <c r="G1120" s="233"/>
      <c r="H1120" s="228"/>
      <c r="I1120" s="228"/>
    </row>
    <row r="1121" spans="1:9" collapsed="1">
      <c r="A1121" s="234">
        <f>IF(C1121="","",SUBTOTAL(3,$C$8:C1121))</f>
        <v>175</v>
      </c>
      <c r="B1121" s="235" t="s">
        <v>747</v>
      </c>
      <c r="C1121" s="235" t="s">
        <v>203</v>
      </c>
      <c r="D1121" s="233"/>
      <c r="E1121" s="234" t="str">
        <f>IF(G1121&lt;4,"Đơn giản",IF(G1121&lt;=7,"Trung bình","Phức tạp"))</f>
        <v>Trung bình</v>
      </c>
      <c r="F1121" s="234" t="s">
        <v>205</v>
      </c>
      <c r="G1121" s="234">
        <f>COUNTA(D1122:D1126)</f>
        <v>5</v>
      </c>
      <c r="H1121" s="228"/>
      <c r="I1121" s="228"/>
    </row>
    <row r="1122" spans="1:9" ht="33" hidden="1" outlineLevel="1">
      <c r="A1122" s="234" t="str">
        <f>IF(C1122="","",SUBTOTAL(3,$C$8:C1122))</f>
        <v/>
      </c>
      <c r="B1122" s="233"/>
      <c r="C1122" s="233"/>
      <c r="D1122" s="235" t="s">
        <v>1459</v>
      </c>
      <c r="E1122" s="233"/>
      <c r="F1122" s="233"/>
      <c r="G1122" s="233"/>
      <c r="H1122" s="228"/>
      <c r="I1122" s="228"/>
    </row>
    <row r="1123" spans="1:9" ht="33" hidden="1" outlineLevel="1">
      <c r="A1123" s="234" t="str">
        <f>IF(C1123="","",SUBTOTAL(3,$C$8:C1123))</f>
        <v/>
      </c>
      <c r="B1123" s="233"/>
      <c r="C1123" s="233"/>
      <c r="D1123" s="235" t="s">
        <v>1460</v>
      </c>
      <c r="E1123" s="233"/>
      <c r="F1123" s="233"/>
      <c r="G1123" s="233"/>
      <c r="H1123" s="228"/>
      <c r="I1123" s="228"/>
    </row>
    <row r="1124" spans="1:9" ht="33" hidden="1" outlineLevel="1">
      <c r="A1124" s="234" t="str">
        <f>IF(C1124="","",SUBTOTAL(3,$C$8:C1124))</f>
        <v/>
      </c>
      <c r="B1124" s="233"/>
      <c r="C1124" s="233"/>
      <c r="D1124" s="235" t="s">
        <v>1461</v>
      </c>
      <c r="E1124" s="233"/>
      <c r="F1124" s="233"/>
      <c r="G1124" s="233"/>
      <c r="H1124" s="228"/>
      <c r="I1124" s="228"/>
    </row>
    <row r="1125" spans="1:9" ht="33" hidden="1" outlineLevel="1">
      <c r="A1125" s="234" t="str">
        <f>IF(C1125="","",SUBTOTAL(3,$C$8:C1125))</f>
        <v/>
      </c>
      <c r="B1125" s="233"/>
      <c r="C1125" s="233"/>
      <c r="D1125" s="235" t="s">
        <v>1462</v>
      </c>
      <c r="E1125" s="233"/>
      <c r="F1125" s="233"/>
      <c r="G1125" s="233"/>
      <c r="H1125" s="228"/>
      <c r="I1125" s="228"/>
    </row>
    <row r="1126" spans="1:9" ht="33" hidden="1" outlineLevel="1">
      <c r="A1126" s="234" t="str">
        <f>IF(C1126="","",SUBTOTAL(3,$C$8:C1126))</f>
        <v/>
      </c>
      <c r="B1126" s="233"/>
      <c r="C1126" s="233"/>
      <c r="D1126" s="235" t="s">
        <v>1463</v>
      </c>
      <c r="E1126" s="233"/>
      <c r="F1126" s="233"/>
      <c r="G1126" s="233"/>
      <c r="H1126" s="228"/>
      <c r="I1126" s="228"/>
    </row>
    <row r="1127" spans="1:9" ht="33" collapsed="1">
      <c r="A1127" s="234">
        <f>IF(C1127="","",SUBTOTAL(3,$C$8:C1127))</f>
        <v>176</v>
      </c>
      <c r="B1127" s="235" t="s">
        <v>748</v>
      </c>
      <c r="C1127" s="235" t="s">
        <v>1380</v>
      </c>
      <c r="D1127" s="233"/>
      <c r="E1127" s="234" t="str">
        <f>IF(G1127&lt;4,"Đơn giản",IF(G1127&lt;=7,"Trung bình","Phức tạp"))</f>
        <v>Trung bình</v>
      </c>
      <c r="F1127" s="234" t="s">
        <v>205</v>
      </c>
      <c r="G1127" s="234">
        <f>COUNTA(D1128:D1132)</f>
        <v>5</v>
      </c>
      <c r="H1127" s="228"/>
      <c r="I1127" s="228"/>
    </row>
    <row r="1128" spans="1:9" ht="33" hidden="1" outlineLevel="1">
      <c r="A1128" s="234" t="str">
        <f>IF(C1128="","",SUBTOTAL(3,$C$8:C1128))</f>
        <v/>
      </c>
      <c r="B1128" s="233"/>
      <c r="C1128" s="233"/>
      <c r="D1128" s="235" t="s">
        <v>1464</v>
      </c>
      <c r="E1128" s="233"/>
      <c r="F1128" s="233"/>
      <c r="G1128" s="233"/>
      <c r="H1128" s="228"/>
      <c r="I1128" s="228"/>
    </row>
    <row r="1129" spans="1:9" hidden="1" outlineLevel="1">
      <c r="A1129" s="234" t="str">
        <f>IF(C1129="","",SUBTOTAL(3,$C$8:C1129))</f>
        <v/>
      </c>
      <c r="B1129" s="233"/>
      <c r="C1129" s="233"/>
      <c r="D1129" s="235" t="s">
        <v>1423</v>
      </c>
      <c r="E1129" s="233"/>
      <c r="F1129" s="233"/>
      <c r="G1129" s="233"/>
      <c r="H1129" s="228"/>
      <c r="I1129" s="228"/>
    </row>
    <row r="1130" spans="1:9" hidden="1" outlineLevel="1">
      <c r="A1130" s="234" t="str">
        <f>IF(C1130="","",SUBTOTAL(3,$C$8:C1130))</f>
        <v/>
      </c>
      <c r="B1130" s="233"/>
      <c r="C1130" s="233"/>
      <c r="D1130" s="235" t="s">
        <v>1465</v>
      </c>
      <c r="E1130" s="233"/>
      <c r="F1130" s="233"/>
      <c r="G1130" s="233"/>
      <c r="H1130" s="228"/>
      <c r="I1130" s="228"/>
    </row>
    <row r="1131" spans="1:9" hidden="1" outlineLevel="1">
      <c r="A1131" s="234" t="str">
        <f>IF(C1131="","",SUBTOTAL(3,$C$8:C1131))</f>
        <v/>
      </c>
      <c r="B1131" s="233"/>
      <c r="C1131" s="233"/>
      <c r="D1131" s="235" t="s">
        <v>1466</v>
      </c>
      <c r="E1131" s="233"/>
      <c r="F1131" s="233"/>
      <c r="G1131" s="233"/>
      <c r="H1131" s="228"/>
      <c r="I1131" s="228"/>
    </row>
    <row r="1132" spans="1:9" hidden="1" outlineLevel="1">
      <c r="A1132" s="234" t="str">
        <f>IF(C1132="","",SUBTOTAL(3,$C$8:C1132))</f>
        <v/>
      </c>
      <c r="B1132" s="233"/>
      <c r="C1132" s="233"/>
      <c r="D1132" s="235" t="s">
        <v>1467</v>
      </c>
      <c r="E1132" s="233"/>
      <c r="F1132" s="233"/>
      <c r="G1132" s="233"/>
      <c r="H1132" s="228"/>
      <c r="I1132" s="228"/>
    </row>
    <row r="1133" spans="1:9" collapsed="1">
      <c r="A1133" s="234">
        <f>IF(C1133="","",SUBTOTAL(3,$C$8:C1133))</f>
        <v>177</v>
      </c>
      <c r="B1133" s="235" t="s">
        <v>749</v>
      </c>
      <c r="C1133" s="235" t="s">
        <v>1380</v>
      </c>
      <c r="D1133" s="233"/>
      <c r="E1133" s="234" t="str">
        <f>IF(G1133&lt;4,"Đơn giản",IF(G1133&lt;=7,"Trung bình","Phức tạp"))</f>
        <v>Trung bình</v>
      </c>
      <c r="F1133" s="234" t="s">
        <v>205</v>
      </c>
      <c r="G1133" s="234">
        <f>COUNTA(D1134:D1138)</f>
        <v>5</v>
      </c>
      <c r="H1133" s="228"/>
      <c r="I1133" s="228"/>
    </row>
    <row r="1134" spans="1:9" hidden="1" outlineLevel="1">
      <c r="A1134" s="234" t="str">
        <f>IF(C1134="","",SUBTOTAL(3,$C$8:C1134))</f>
        <v/>
      </c>
      <c r="B1134" s="233"/>
      <c r="C1134" s="233"/>
      <c r="D1134" s="235" t="s">
        <v>1468</v>
      </c>
      <c r="E1134" s="233"/>
      <c r="F1134" s="233"/>
      <c r="G1134" s="233"/>
      <c r="H1134" s="228"/>
      <c r="I1134" s="228"/>
    </row>
    <row r="1135" spans="1:9" hidden="1" outlineLevel="1">
      <c r="A1135" s="234" t="str">
        <f>IF(C1135="","",SUBTOTAL(3,$C$8:C1135))</f>
        <v/>
      </c>
      <c r="B1135" s="233"/>
      <c r="C1135" s="233"/>
      <c r="D1135" s="235" t="s">
        <v>1423</v>
      </c>
      <c r="E1135" s="233"/>
      <c r="F1135" s="233"/>
      <c r="G1135" s="233"/>
      <c r="H1135" s="228"/>
      <c r="I1135" s="228"/>
    </row>
    <row r="1136" spans="1:9" hidden="1" outlineLevel="1">
      <c r="A1136" s="234" t="str">
        <f>IF(C1136="","",SUBTOTAL(3,$C$8:C1136))</f>
        <v/>
      </c>
      <c r="B1136" s="233"/>
      <c r="C1136" s="233"/>
      <c r="D1136" s="235" t="s">
        <v>1465</v>
      </c>
      <c r="E1136" s="233"/>
      <c r="F1136" s="233"/>
      <c r="G1136" s="233"/>
      <c r="H1136" s="228"/>
      <c r="I1136" s="228"/>
    </row>
    <row r="1137" spans="1:9" hidden="1" outlineLevel="1">
      <c r="A1137" s="234" t="str">
        <f>IF(C1137="","",SUBTOTAL(3,$C$8:C1137))</f>
        <v/>
      </c>
      <c r="B1137" s="233"/>
      <c r="C1137" s="233"/>
      <c r="D1137" s="235" t="s">
        <v>1466</v>
      </c>
      <c r="E1137" s="233"/>
      <c r="F1137" s="233"/>
      <c r="G1137" s="233"/>
      <c r="H1137" s="228"/>
      <c r="I1137" s="228"/>
    </row>
    <row r="1138" spans="1:9" hidden="1" outlineLevel="1">
      <c r="A1138" s="234" t="str">
        <f>IF(C1138="","",SUBTOTAL(3,$C$8:C1138))</f>
        <v/>
      </c>
      <c r="B1138" s="233"/>
      <c r="C1138" s="233"/>
      <c r="D1138" s="235" t="s">
        <v>1467</v>
      </c>
      <c r="E1138" s="233"/>
      <c r="F1138" s="233"/>
      <c r="G1138" s="233"/>
      <c r="H1138" s="228"/>
      <c r="I1138" s="228"/>
    </row>
    <row r="1139" spans="1:9" collapsed="1">
      <c r="A1139" s="234">
        <f>IF(C1139="","",SUBTOTAL(3,$C$8:C1139))</f>
        <v>178</v>
      </c>
      <c r="B1139" s="235" t="s">
        <v>750</v>
      </c>
      <c r="C1139" s="235" t="s">
        <v>1380</v>
      </c>
      <c r="D1139" s="233"/>
      <c r="E1139" s="234" t="str">
        <f>IF(G1139&lt;4,"Đơn giản",IF(G1139&lt;=7,"Trung bình","Phức tạp"))</f>
        <v>Trung bình</v>
      </c>
      <c r="F1139" s="234" t="s">
        <v>205</v>
      </c>
      <c r="G1139" s="234">
        <f>COUNTA(D1140:D1144)</f>
        <v>5</v>
      </c>
      <c r="H1139" s="228"/>
      <c r="I1139" s="228"/>
    </row>
    <row r="1140" spans="1:9" ht="33" hidden="1" outlineLevel="1">
      <c r="A1140" s="234" t="str">
        <f>IF(C1140="","",SUBTOTAL(3,$C$8:C1140))</f>
        <v/>
      </c>
      <c r="B1140" s="233"/>
      <c r="C1140" s="233"/>
      <c r="D1140" s="235" t="s">
        <v>1469</v>
      </c>
      <c r="E1140" s="233"/>
      <c r="F1140" s="233"/>
      <c r="G1140" s="233"/>
      <c r="H1140" s="228"/>
      <c r="I1140" s="228"/>
    </row>
    <row r="1141" spans="1:9" hidden="1" outlineLevel="1">
      <c r="A1141" s="234" t="str">
        <f>IF(C1141="","",SUBTOTAL(3,$C$8:C1141))</f>
        <v/>
      </c>
      <c r="B1141" s="233"/>
      <c r="C1141" s="233"/>
      <c r="D1141" s="235" t="s">
        <v>1423</v>
      </c>
      <c r="E1141" s="233"/>
      <c r="F1141" s="233"/>
      <c r="G1141" s="233"/>
      <c r="H1141" s="228"/>
      <c r="I1141" s="228"/>
    </row>
    <row r="1142" spans="1:9" hidden="1" outlineLevel="1">
      <c r="A1142" s="234" t="str">
        <f>IF(C1142="","",SUBTOTAL(3,$C$8:C1142))</f>
        <v/>
      </c>
      <c r="B1142" s="233"/>
      <c r="C1142" s="233"/>
      <c r="D1142" s="235" t="s">
        <v>1465</v>
      </c>
      <c r="E1142" s="233"/>
      <c r="F1142" s="233"/>
      <c r="G1142" s="233"/>
      <c r="H1142" s="228"/>
      <c r="I1142" s="228"/>
    </row>
    <row r="1143" spans="1:9" hidden="1" outlineLevel="1">
      <c r="A1143" s="234" t="str">
        <f>IF(C1143="","",SUBTOTAL(3,$C$8:C1143))</f>
        <v/>
      </c>
      <c r="B1143" s="233"/>
      <c r="C1143" s="233"/>
      <c r="D1143" s="235" t="s">
        <v>1466</v>
      </c>
      <c r="E1143" s="233"/>
      <c r="F1143" s="233"/>
      <c r="G1143" s="233"/>
      <c r="H1143" s="228"/>
      <c r="I1143" s="228"/>
    </row>
    <row r="1144" spans="1:9" hidden="1" outlineLevel="1">
      <c r="A1144" s="234" t="str">
        <f>IF(C1144="","",SUBTOTAL(3,$C$8:C1144))</f>
        <v/>
      </c>
      <c r="B1144" s="233"/>
      <c r="C1144" s="233"/>
      <c r="D1144" s="235" t="s">
        <v>1467</v>
      </c>
      <c r="E1144" s="233"/>
      <c r="F1144" s="233"/>
      <c r="G1144" s="233"/>
      <c r="H1144" s="228"/>
      <c r="I1144" s="228"/>
    </row>
    <row r="1145" spans="1:9" ht="33" collapsed="1">
      <c r="A1145" s="234">
        <f>IF(C1145="","",SUBTOTAL(3,$C$8:C1145))</f>
        <v>179</v>
      </c>
      <c r="B1145" s="235" t="s">
        <v>751</v>
      </c>
      <c r="C1145" s="235" t="s">
        <v>203</v>
      </c>
      <c r="D1145" s="233"/>
      <c r="E1145" s="234" t="str">
        <f>IF(G1145&lt;4,"Đơn giản",IF(G1145&lt;=7,"Trung bình","Phức tạp"))</f>
        <v>Phức tạp</v>
      </c>
      <c r="F1145" s="234" t="s">
        <v>205</v>
      </c>
      <c r="G1145" s="234">
        <f>COUNTA(D1146:D1153)</f>
        <v>8</v>
      </c>
      <c r="H1145" s="228"/>
      <c r="I1145" s="228"/>
    </row>
    <row r="1146" spans="1:9" ht="33" hidden="1" outlineLevel="1">
      <c r="A1146" s="234" t="str">
        <f>IF(C1146="","",SUBTOTAL(3,$C$8:C1146))</f>
        <v/>
      </c>
      <c r="B1146" s="233"/>
      <c r="C1146" s="233"/>
      <c r="D1146" s="235" t="s">
        <v>752</v>
      </c>
      <c r="E1146" s="233"/>
      <c r="F1146" s="233"/>
      <c r="G1146" s="233"/>
      <c r="H1146" s="228"/>
      <c r="I1146" s="228"/>
    </row>
    <row r="1147" spans="1:9" ht="33" hidden="1" outlineLevel="1">
      <c r="A1147" s="234" t="str">
        <f>IF(C1147="","",SUBTOTAL(3,$C$8:C1147))</f>
        <v/>
      </c>
      <c r="B1147" s="233"/>
      <c r="C1147" s="233"/>
      <c r="D1147" s="235" t="s">
        <v>753</v>
      </c>
      <c r="E1147" s="233"/>
      <c r="F1147" s="233"/>
      <c r="G1147" s="233"/>
      <c r="H1147" s="228"/>
      <c r="I1147" s="228"/>
    </row>
    <row r="1148" spans="1:9" ht="33" hidden="1" outlineLevel="1">
      <c r="A1148" s="234" t="str">
        <f>IF(C1148="","",SUBTOTAL(3,$C$8:C1148))</f>
        <v/>
      </c>
      <c r="B1148" s="233"/>
      <c r="C1148" s="233"/>
      <c r="D1148" s="235" t="s">
        <v>754</v>
      </c>
      <c r="E1148" s="233"/>
      <c r="F1148" s="233"/>
      <c r="G1148" s="233"/>
      <c r="H1148" s="228"/>
      <c r="I1148" s="228"/>
    </row>
    <row r="1149" spans="1:9" hidden="1" outlineLevel="1">
      <c r="A1149" s="234" t="str">
        <f>IF(C1149="","",SUBTOTAL(3,$C$8:C1149))</f>
        <v/>
      </c>
      <c r="B1149" s="233"/>
      <c r="C1149" s="233"/>
      <c r="D1149" s="235" t="s">
        <v>755</v>
      </c>
      <c r="E1149" s="233"/>
      <c r="F1149" s="233"/>
      <c r="G1149" s="233"/>
      <c r="H1149" s="228"/>
      <c r="I1149" s="228"/>
    </row>
    <row r="1150" spans="1:9" hidden="1" outlineLevel="1">
      <c r="A1150" s="234" t="str">
        <f>IF(C1150="","",SUBTOTAL(3,$C$8:C1150))</f>
        <v/>
      </c>
      <c r="B1150" s="233"/>
      <c r="C1150" s="233"/>
      <c r="D1150" s="235" t="s">
        <v>737</v>
      </c>
      <c r="E1150" s="233"/>
      <c r="F1150" s="233"/>
      <c r="G1150" s="233"/>
      <c r="H1150" s="228"/>
      <c r="I1150" s="228"/>
    </row>
    <row r="1151" spans="1:9" hidden="1" outlineLevel="1">
      <c r="A1151" s="234" t="str">
        <f>IF(C1151="","",SUBTOTAL(3,$C$8:C1151))</f>
        <v/>
      </c>
      <c r="B1151" s="233"/>
      <c r="C1151" s="233"/>
      <c r="D1151" s="235" t="s">
        <v>738</v>
      </c>
      <c r="E1151" s="233"/>
      <c r="F1151" s="233"/>
      <c r="G1151" s="233"/>
      <c r="H1151" s="228"/>
      <c r="I1151" s="228"/>
    </row>
    <row r="1152" spans="1:9" hidden="1" outlineLevel="1">
      <c r="A1152" s="234" t="str">
        <f>IF(C1152="","",SUBTOTAL(3,$C$8:C1152))</f>
        <v/>
      </c>
      <c r="B1152" s="233"/>
      <c r="C1152" s="233"/>
      <c r="D1152" s="235" t="s">
        <v>739</v>
      </c>
      <c r="E1152" s="233"/>
      <c r="F1152" s="233"/>
      <c r="G1152" s="233"/>
      <c r="H1152" s="228"/>
      <c r="I1152" s="228"/>
    </row>
    <row r="1153" spans="1:9" hidden="1" outlineLevel="1">
      <c r="A1153" s="234" t="str">
        <f>IF(C1153="","",SUBTOTAL(3,$C$8:C1153))</f>
        <v/>
      </c>
      <c r="B1153" s="233"/>
      <c r="C1153" s="233"/>
      <c r="D1153" s="235" t="s">
        <v>740</v>
      </c>
      <c r="E1153" s="233"/>
      <c r="F1153" s="233"/>
      <c r="G1153" s="233"/>
      <c r="H1153" s="228"/>
      <c r="I1153" s="228"/>
    </row>
    <row r="1154" spans="1:9" ht="33" collapsed="1">
      <c r="A1154" s="234">
        <f>IF(C1154="","",SUBTOTAL(3,$C$8:C1154))</f>
        <v>180</v>
      </c>
      <c r="B1154" s="235" t="s">
        <v>756</v>
      </c>
      <c r="C1154" s="235" t="s">
        <v>203</v>
      </c>
      <c r="D1154" s="233"/>
      <c r="E1154" s="234" t="str">
        <f>IF(G1154&lt;4,"Đơn giản",IF(G1154&lt;=7,"Trung bình","Phức tạp"))</f>
        <v>Phức tạp</v>
      </c>
      <c r="F1154" s="234" t="s">
        <v>205</v>
      </c>
      <c r="G1154" s="234">
        <f>COUNTA(D1155:D1162)</f>
        <v>8</v>
      </c>
      <c r="H1154" s="228"/>
      <c r="I1154" s="228"/>
    </row>
    <row r="1155" spans="1:9" ht="33" hidden="1" outlineLevel="1">
      <c r="A1155" s="234" t="str">
        <f>IF(C1155="","",SUBTOTAL(3,$C$8:C1155))</f>
        <v/>
      </c>
      <c r="B1155" s="233"/>
      <c r="C1155" s="233"/>
      <c r="D1155" s="235" t="s">
        <v>757</v>
      </c>
      <c r="E1155" s="234"/>
      <c r="F1155" s="234"/>
      <c r="G1155" s="234"/>
      <c r="H1155" s="228"/>
      <c r="I1155" s="228"/>
    </row>
    <row r="1156" spans="1:9" ht="33" hidden="1" outlineLevel="1">
      <c r="A1156" s="234" t="str">
        <f>IF(C1156="","",SUBTOTAL(3,$C$8:C1156))</f>
        <v/>
      </c>
      <c r="B1156" s="233"/>
      <c r="C1156" s="233"/>
      <c r="D1156" s="235" t="s">
        <v>758</v>
      </c>
      <c r="E1156" s="233"/>
      <c r="F1156" s="233"/>
      <c r="G1156" s="233"/>
      <c r="H1156" s="228"/>
      <c r="I1156" s="228"/>
    </row>
    <row r="1157" spans="1:9" ht="33" hidden="1" outlineLevel="1">
      <c r="A1157" s="234" t="str">
        <f>IF(C1157="","",SUBTOTAL(3,$C$8:C1157))</f>
        <v/>
      </c>
      <c r="B1157" s="233"/>
      <c r="C1157" s="233"/>
      <c r="D1157" s="235" t="s">
        <v>759</v>
      </c>
      <c r="E1157" s="233"/>
      <c r="F1157" s="233"/>
      <c r="G1157" s="233"/>
      <c r="H1157" s="228"/>
      <c r="I1157" s="228"/>
    </row>
    <row r="1158" spans="1:9" hidden="1" outlineLevel="1">
      <c r="A1158" s="234" t="str">
        <f>IF(C1158="","",SUBTOTAL(3,$C$8:C1158))</f>
        <v/>
      </c>
      <c r="B1158" s="233"/>
      <c r="C1158" s="233"/>
      <c r="D1158" s="235" t="s">
        <v>755</v>
      </c>
      <c r="E1158" s="233"/>
      <c r="F1158" s="233"/>
      <c r="G1158" s="233"/>
      <c r="H1158" s="228"/>
      <c r="I1158" s="228"/>
    </row>
    <row r="1159" spans="1:9" hidden="1" outlineLevel="1">
      <c r="A1159" s="234" t="str">
        <f>IF(C1159="","",SUBTOTAL(3,$C$8:C1159))</f>
        <v/>
      </c>
      <c r="B1159" s="233"/>
      <c r="C1159" s="233"/>
      <c r="D1159" s="235" t="s">
        <v>737</v>
      </c>
      <c r="E1159" s="233"/>
      <c r="F1159" s="233"/>
      <c r="G1159" s="233"/>
      <c r="H1159" s="228"/>
      <c r="I1159" s="228"/>
    </row>
    <row r="1160" spans="1:9" hidden="1" outlineLevel="1">
      <c r="A1160" s="234" t="str">
        <f>IF(C1160="","",SUBTOTAL(3,$C$8:C1160))</f>
        <v/>
      </c>
      <c r="B1160" s="233"/>
      <c r="C1160" s="233"/>
      <c r="D1160" s="235" t="s">
        <v>738</v>
      </c>
      <c r="E1160" s="233"/>
      <c r="F1160" s="233"/>
      <c r="G1160" s="233"/>
      <c r="H1160" s="228"/>
      <c r="I1160" s="228"/>
    </row>
    <row r="1161" spans="1:9" hidden="1" outlineLevel="1">
      <c r="A1161" s="234" t="str">
        <f>IF(C1161="","",SUBTOTAL(3,$C$8:C1161))</f>
        <v/>
      </c>
      <c r="B1161" s="233"/>
      <c r="C1161" s="233"/>
      <c r="D1161" s="235" t="s">
        <v>739</v>
      </c>
      <c r="E1161" s="233"/>
      <c r="F1161" s="233"/>
      <c r="G1161" s="233"/>
      <c r="H1161" s="228"/>
      <c r="I1161" s="228"/>
    </row>
    <row r="1162" spans="1:9" hidden="1" outlineLevel="1">
      <c r="A1162" s="234" t="str">
        <f>IF(C1162="","",SUBTOTAL(3,$C$8:C1162))</f>
        <v/>
      </c>
      <c r="B1162" s="233"/>
      <c r="C1162" s="233"/>
      <c r="D1162" s="235" t="s">
        <v>740</v>
      </c>
      <c r="E1162" s="233"/>
      <c r="F1162" s="233"/>
      <c r="G1162" s="233"/>
      <c r="H1162" s="228"/>
      <c r="I1162" s="228"/>
    </row>
    <row r="1163" spans="1:9" ht="33" collapsed="1">
      <c r="A1163" s="234">
        <f>IF(C1163="","",SUBTOTAL(3,$C$8:C1163))</f>
        <v>181</v>
      </c>
      <c r="B1163" s="235" t="s">
        <v>760</v>
      </c>
      <c r="C1163" s="235" t="s">
        <v>203</v>
      </c>
      <c r="D1163" s="233"/>
      <c r="E1163" s="234" t="str">
        <f>IF(G1163&lt;4,"Đơn giản",IF(G1163&lt;=7,"Trung bình","Phức tạp"))</f>
        <v>Phức tạp</v>
      </c>
      <c r="F1163" s="234" t="s">
        <v>205</v>
      </c>
      <c r="G1163" s="234">
        <f>COUNTA(D1164:D1171)</f>
        <v>8</v>
      </c>
      <c r="H1163" s="228"/>
      <c r="I1163" s="228"/>
    </row>
    <row r="1164" spans="1:9" ht="33" hidden="1" outlineLevel="1">
      <c r="A1164" s="234" t="str">
        <f>IF(C1164="","",SUBTOTAL(3,$C$8:C1164))</f>
        <v/>
      </c>
      <c r="B1164" s="233"/>
      <c r="C1164" s="233"/>
      <c r="D1164" s="235" t="s">
        <v>761</v>
      </c>
      <c r="E1164" s="233"/>
      <c r="F1164" s="233"/>
      <c r="G1164" s="233"/>
      <c r="H1164" s="228"/>
      <c r="I1164" s="228"/>
    </row>
    <row r="1165" spans="1:9" ht="33" hidden="1" outlineLevel="1">
      <c r="A1165" s="234" t="str">
        <f>IF(C1165="","",SUBTOTAL(3,$C$8:C1165))</f>
        <v/>
      </c>
      <c r="B1165" s="233"/>
      <c r="C1165" s="233"/>
      <c r="D1165" s="235" t="s">
        <v>762</v>
      </c>
      <c r="E1165" s="233"/>
      <c r="F1165" s="233"/>
      <c r="G1165" s="233"/>
      <c r="H1165" s="228"/>
      <c r="I1165" s="228"/>
    </row>
    <row r="1166" spans="1:9" ht="33" hidden="1" outlineLevel="1">
      <c r="A1166" s="234" t="str">
        <f>IF(C1166="","",SUBTOTAL(3,$C$8:C1166))</f>
        <v/>
      </c>
      <c r="B1166" s="233"/>
      <c r="C1166" s="233"/>
      <c r="D1166" s="235" t="s">
        <v>763</v>
      </c>
      <c r="E1166" s="233"/>
      <c r="F1166" s="233"/>
      <c r="G1166" s="233"/>
      <c r="H1166" s="228"/>
      <c r="I1166" s="228"/>
    </row>
    <row r="1167" spans="1:9" hidden="1" outlineLevel="1">
      <c r="A1167" s="234" t="str">
        <f>IF(C1167="","",SUBTOTAL(3,$C$8:C1167))</f>
        <v/>
      </c>
      <c r="B1167" s="233"/>
      <c r="C1167" s="233"/>
      <c r="D1167" s="235" t="s">
        <v>755</v>
      </c>
      <c r="E1167" s="233"/>
      <c r="F1167" s="233"/>
      <c r="G1167" s="233"/>
      <c r="H1167" s="228"/>
      <c r="I1167" s="228"/>
    </row>
    <row r="1168" spans="1:9" hidden="1" outlineLevel="1">
      <c r="A1168" s="234" t="str">
        <f>IF(C1168="","",SUBTOTAL(3,$C$8:C1168))</f>
        <v/>
      </c>
      <c r="B1168" s="233"/>
      <c r="C1168" s="233"/>
      <c r="D1168" s="235" t="s">
        <v>737</v>
      </c>
      <c r="E1168" s="233"/>
      <c r="F1168" s="233"/>
      <c r="G1168" s="233"/>
      <c r="H1168" s="228"/>
      <c r="I1168" s="228"/>
    </row>
    <row r="1169" spans="1:9" hidden="1" outlineLevel="1">
      <c r="A1169" s="234" t="str">
        <f>IF(C1169="","",SUBTOTAL(3,$C$8:C1169))</f>
        <v/>
      </c>
      <c r="B1169" s="233"/>
      <c r="C1169" s="233"/>
      <c r="D1169" s="235" t="s">
        <v>738</v>
      </c>
      <c r="E1169" s="233"/>
      <c r="F1169" s="233"/>
      <c r="G1169" s="233"/>
      <c r="H1169" s="228"/>
      <c r="I1169" s="228"/>
    </row>
    <row r="1170" spans="1:9" hidden="1" outlineLevel="1">
      <c r="A1170" s="234" t="str">
        <f>IF(C1170="","",SUBTOTAL(3,$C$8:C1170))</f>
        <v/>
      </c>
      <c r="B1170" s="233"/>
      <c r="C1170" s="233"/>
      <c r="D1170" s="235" t="s">
        <v>739</v>
      </c>
      <c r="E1170" s="233"/>
      <c r="F1170" s="233"/>
      <c r="G1170" s="233"/>
      <c r="H1170" s="228"/>
      <c r="I1170" s="228"/>
    </row>
    <row r="1171" spans="1:9" hidden="1" outlineLevel="1">
      <c r="A1171" s="234" t="str">
        <f>IF(C1171="","",SUBTOTAL(3,$C$8:C1171))</f>
        <v/>
      </c>
      <c r="B1171" s="233"/>
      <c r="C1171" s="233"/>
      <c r="D1171" s="235" t="s">
        <v>740</v>
      </c>
      <c r="E1171" s="233"/>
      <c r="F1171" s="233"/>
      <c r="G1171" s="233"/>
      <c r="H1171" s="228"/>
      <c r="I1171" s="228"/>
    </row>
    <row r="1172" spans="1:9" ht="49.5" collapsed="1">
      <c r="A1172" s="234">
        <f>IF(C1172="","",SUBTOTAL(3,$C$8:C1172))</f>
        <v>182</v>
      </c>
      <c r="B1172" s="235" t="s">
        <v>764</v>
      </c>
      <c r="C1172" s="235" t="s">
        <v>203</v>
      </c>
      <c r="D1172" s="233"/>
      <c r="E1172" s="234" t="str">
        <f>IF(G1172&lt;4,"Đơn giản",IF(G1172&lt;=7,"Trung bình","Phức tạp"))</f>
        <v>Phức tạp</v>
      </c>
      <c r="F1172" s="234" t="s">
        <v>205</v>
      </c>
      <c r="G1172" s="234">
        <f>COUNTA(D1173:D1180)</f>
        <v>8</v>
      </c>
      <c r="H1172" s="228"/>
      <c r="I1172" s="228"/>
    </row>
    <row r="1173" spans="1:9" ht="49.5" hidden="1" outlineLevel="1">
      <c r="A1173" s="234" t="str">
        <f>IF(C1173="","",SUBTOTAL(3,$C$8:C1173))</f>
        <v/>
      </c>
      <c r="B1173" s="233"/>
      <c r="C1173" s="233"/>
      <c r="D1173" s="235" t="s">
        <v>765</v>
      </c>
      <c r="E1173" s="233"/>
      <c r="F1173" s="233"/>
      <c r="G1173" s="233"/>
      <c r="H1173" s="228"/>
      <c r="I1173" s="228"/>
    </row>
    <row r="1174" spans="1:9" ht="49.5" hidden="1" outlineLevel="1">
      <c r="A1174" s="234" t="str">
        <f>IF(C1174="","",SUBTOTAL(3,$C$8:C1174))</f>
        <v/>
      </c>
      <c r="B1174" s="233"/>
      <c r="C1174" s="233"/>
      <c r="D1174" s="235" t="s">
        <v>766</v>
      </c>
      <c r="E1174" s="233"/>
      <c r="F1174" s="233"/>
      <c r="G1174" s="233"/>
      <c r="H1174" s="228"/>
      <c r="I1174" s="228"/>
    </row>
    <row r="1175" spans="1:9" ht="49.5" hidden="1" outlineLevel="1">
      <c r="A1175" s="234" t="str">
        <f>IF(C1175="","",SUBTOTAL(3,$C$8:C1175))</f>
        <v/>
      </c>
      <c r="B1175" s="233"/>
      <c r="C1175" s="233"/>
      <c r="D1175" s="235" t="s">
        <v>767</v>
      </c>
      <c r="E1175" s="233"/>
      <c r="F1175" s="233"/>
      <c r="G1175" s="233"/>
      <c r="H1175" s="228"/>
      <c r="I1175" s="228"/>
    </row>
    <row r="1176" spans="1:9" hidden="1" outlineLevel="1">
      <c r="A1176" s="234" t="str">
        <f>IF(C1176="","",SUBTOTAL(3,$C$8:C1176))</f>
        <v/>
      </c>
      <c r="B1176" s="233"/>
      <c r="C1176" s="233"/>
      <c r="D1176" s="235" t="s">
        <v>755</v>
      </c>
      <c r="E1176" s="233"/>
      <c r="F1176" s="233"/>
      <c r="G1176" s="233"/>
      <c r="H1176" s="228"/>
      <c r="I1176" s="228"/>
    </row>
    <row r="1177" spans="1:9" hidden="1" outlineLevel="1">
      <c r="A1177" s="234" t="str">
        <f>IF(C1177="","",SUBTOTAL(3,$C$8:C1177))</f>
        <v/>
      </c>
      <c r="B1177" s="233"/>
      <c r="C1177" s="233"/>
      <c r="D1177" s="235" t="s">
        <v>737</v>
      </c>
      <c r="E1177" s="233"/>
      <c r="F1177" s="233"/>
      <c r="G1177" s="233"/>
      <c r="H1177" s="228"/>
      <c r="I1177" s="228"/>
    </row>
    <row r="1178" spans="1:9" hidden="1" outlineLevel="1">
      <c r="A1178" s="234" t="str">
        <f>IF(C1178="","",SUBTOTAL(3,$C$8:C1178))</f>
        <v/>
      </c>
      <c r="B1178" s="233"/>
      <c r="C1178" s="233"/>
      <c r="D1178" s="235" t="s">
        <v>738</v>
      </c>
      <c r="E1178" s="233"/>
      <c r="F1178" s="233"/>
      <c r="G1178" s="233"/>
      <c r="H1178" s="228"/>
      <c r="I1178" s="228"/>
    </row>
    <row r="1179" spans="1:9" hidden="1" outlineLevel="1">
      <c r="A1179" s="234" t="str">
        <f>IF(C1179="","",SUBTOTAL(3,$C$8:C1179))</f>
        <v/>
      </c>
      <c r="B1179" s="233"/>
      <c r="C1179" s="233"/>
      <c r="D1179" s="235" t="s">
        <v>739</v>
      </c>
      <c r="E1179" s="233"/>
      <c r="F1179" s="233"/>
      <c r="G1179" s="233"/>
      <c r="H1179" s="228"/>
      <c r="I1179" s="228"/>
    </row>
    <row r="1180" spans="1:9" hidden="1" outlineLevel="1">
      <c r="A1180" s="234" t="str">
        <f>IF(C1180="","",SUBTOTAL(3,$C$8:C1180))</f>
        <v/>
      </c>
      <c r="B1180" s="233"/>
      <c r="C1180" s="233"/>
      <c r="D1180" s="235" t="s">
        <v>740</v>
      </c>
      <c r="E1180" s="233"/>
      <c r="F1180" s="233"/>
      <c r="G1180" s="233"/>
      <c r="H1180" s="228"/>
      <c r="I1180" s="228"/>
    </row>
    <row r="1181" spans="1:9" ht="33" collapsed="1">
      <c r="A1181" s="234">
        <f>IF(C1181="","",SUBTOTAL(3,$C$8:C1181))</f>
        <v>183</v>
      </c>
      <c r="B1181" s="235" t="s">
        <v>768</v>
      </c>
      <c r="C1181" s="235" t="s">
        <v>203</v>
      </c>
      <c r="D1181" s="233"/>
      <c r="E1181" s="234" t="str">
        <f>IF(G1181&lt;4,"Đơn giản",IF(G1181&lt;=7,"Trung bình","Phức tạp"))</f>
        <v>Phức tạp</v>
      </c>
      <c r="F1181" s="234" t="s">
        <v>205</v>
      </c>
      <c r="G1181" s="234">
        <f>COUNTA(D1182:D1189)</f>
        <v>8</v>
      </c>
      <c r="H1181" s="228"/>
      <c r="I1181" s="228"/>
    </row>
    <row r="1182" spans="1:9" ht="33" hidden="1" outlineLevel="1">
      <c r="A1182" s="234" t="str">
        <f>IF(C1182="","",SUBTOTAL(3,$C$8:C1182))</f>
        <v/>
      </c>
      <c r="B1182" s="233"/>
      <c r="C1182" s="233"/>
      <c r="D1182" s="235" t="s">
        <v>769</v>
      </c>
      <c r="E1182" s="233"/>
      <c r="F1182" s="233"/>
      <c r="G1182" s="233"/>
      <c r="H1182" s="228"/>
      <c r="I1182" s="228"/>
    </row>
    <row r="1183" spans="1:9" ht="49.5" hidden="1" outlineLevel="1">
      <c r="A1183" s="234" t="str">
        <f>IF(C1183="","",SUBTOTAL(3,$C$8:C1183))</f>
        <v/>
      </c>
      <c r="B1183" s="233"/>
      <c r="C1183" s="233"/>
      <c r="D1183" s="235" t="s">
        <v>770</v>
      </c>
      <c r="E1183" s="233"/>
      <c r="F1183" s="233"/>
      <c r="G1183" s="233"/>
      <c r="H1183" s="228"/>
      <c r="I1183" s="228"/>
    </row>
    <row r="1184" spans="1:9" ht="49.5" hidden="1" outlineLevel="1">
      <c r="A1184" s="234" t="str">
        <f>IF(C1184="","",SUBTOTAL(3,$C$8:C1184))</f>
        <v/>
      </c>
      <c r="B1184" s="233"/>
      <c r="C1184" s="233"/>
      <c r="D1184" s="235" t="s">
        <v>771</v>
      </c>
      <c r="E1184" s="233"/>
      <c r="F1184" s="233"/>
      <c r="G1184" s="233"/>
      <c r="H1184" s="228"/>
      <c r="I1184" s="228"/>
    </row>
    <row r="1185" spans="1:9" hidden="1" outlineLevel="1">
      <c r="A1185" s="234" t="str">
        <f>IF(C1185="","",SUBTOTAL(3,$C$8:C1185))</f>
        <v/>
      </c>
      <c r="B1185" s="233"/>
      <c r="C1185" s="233"/>
      <c r="D1185" s="235" t="s">
        <v>755</v>
      </c>
      <c r="E1185" s="233"/>
      <c r="F1185" s="233"/>
      <c r="G1185" s="233"/>
      <c r="H1185" s="228"/>
      <c r="I1185" s="228"/>
    </row>
    <row r="1186" spans="1:9" hidden="1" outlineLevel="1">
      <c r="A1186" s="234" t="str">
        <f>IF(C1186="","",SUBTOTAL(3,$C$8:C1186))</f>
        <v/>
      </c>
      <c r="B1186" s="233"/>
      <c r="C1186" s="233"/>
      <c r="D1186" s="235" t="s">
        <v>737</v>
      </c>
      <c r="E1186" s="233"/>
      <c r="F1186" s="233"/>
      <c r="G1186" s="233"/>
      <c r="H1186" s="228"/>
      <c r="I1186" s="228"/>
    </row>
    <row r="1187" spans="1:9" hidden="1" outlineLevel="1">
      <c r="A1187" s="234" t="str">
        <f>IF(C1187="","",SUBTOTAL(3,$C$8:C1187))</f>
        <v/>
      </c>
      <c r="B1187" s="233"/>
      <c r="C1187" s="233"/>
      <c r="D1187" s="235" t="s">
        <v>738</v>
      </c>
      <c r="E1187" s="233"/>
      <c r="F1187" s="233"/>
      <c r="G1187" s="233"/>
      <c r="H1187" s="228"/>
      <c r="I1187" s="228"/>
    </row>
    <row r="1188" spans="1:9" hidden="1" outlineLevel="1">
      <c r="A1188" s="234" t="str">
        <f>IF(C1188="","",SUBTOTAL(3,$C$8:C1188))</f>
        <v/>
      </c>
      <c r="B1188" s="233"/>
      <c r="C1188" s="233"/>
      <c r="D1188" s="235" t="s">
        <v>739</v>
      </c>
      <c r="E1188" s="233"/>
      <c r="F1188" s="233"/>
      <c r="G1188" s="233"/>
      <c r="H1188" s="228"/>
      <c r="I1188" s="228"/>
    </row>
    <row r="1189" spans="1:9" hidden="1" outlineLevel="1">
      <c r="A1189" s="234" t="str">
        <f>IF(C1189="","",SUBTOTAL(3,$C$8:C1189))</f>
        <v/>
      </c>
      <c r="B1189" s="233"/>
      <c r="C1189" s="233"/>
      <c r="D1189" s="235" t="s">
        <v>740</v>
      </c>
      <c r="E1189" s="233"/>
      <c r="F1189" s="233"/>
      <c r="G1189" s="233"/>
      <c r="H1189" s="228"/>
      <c r="I1189" s="228"/>
    </row>
    <row r="1190" spans="1:9" ht="33" collapsed="1">
      <c r="A1190" s="234">
        <f>IF(C1190="","",SUBTOTAL(3,$C$8:C1190))</f>
        <v>184</v>
      </c>
      <c r="B1190" s="235" t="s">
        <v>772</v>
      </c>
      <c r="C1190" s="235" t="s">
        <v>203</v>
      </c>
      <c r="D1190" s="233"/>
      <c r="E1190" s="234" t="str">
        <f>IF(G1190&lt;4,"Đơn giản",IF(G1190&lt;=7,"Trung bình","Phức tạp"))</f>
        <v>Phức tạp</v>
      </c>
      <c r="F1190" s="234" t="s">
        <v>205</v>
      </c>
      <c r="G1190" s="234">
        <f>COUNTA(D1191:D1198)</f>
        <v>8</v>
      </c>
      <c r="H1190" s="228"/>
      <c r="I1190" s="228"/>
    </row>
    <row r="1191" spans="1:9" ht="33" hidden="1" outlineLevel="1">
      <c r="A1191" s="234" t="str">
        <f>IF(C1191="","",SUBTOTAL(3,$C$8:C1191))</f>
        <v/>
      </c>
      <c r="B1191" s="233"/>
      <c r="C1191" s="233"/>
      <c r="D1191" s="235" t="s">
        <v>773</v>
      </c>
      <c r="E1191" s="233"/>
      <c r="F1191" s="233"/>
      <c r="G1191" s="233"/>
      <c r="H1191" s="228"/>
      <c r="I1191" s="228"/>
    </row>
    <row r="1192" spans="1:9" ht="33" hidden="1" outlineLevel="1">
      <c r="A1192" s="234" t="str">
        <f>IF(C1192="","",SUBTOTAL(3,$C$8:C1192))</f>
        <v/>
      </c>
      <c r="B1192" s="233"/>
      <c r="C1192" s="233"/>
      <c r="D1192" s="235" t="s">
        <v>774</v>
      </c>
      <c r="E1192" s="233"/>
      <c r="F1192" s="233"/>
      <c r="G1192" s="233"/>
      <c r="H1192" s="228"/>
      <c r="I1192" s="228"/>
    </row>
    <row r="1193" spans="1:9" ht="33" hidden="1" outlineLevel="1">
      <c r="A1193" s="234" t="str">
        <f>IF(C1193="","",SUBTOTAL(3,$C$8:C1193))</f>
        <v/>
      </c>
      <c r="B1193" s="233"/>
      <c r="C1193" s="233"/>
      <c r="D1193" s="235" t="s">
        <v>775</v>
      </c>
      <c r="E1193" s="233"/>
      <c r="F1193" s="233"/>
      <c r="G1193" s="233"/>
      <c r="H1193" s="228"/>
      <c r="I1193" s="228"/>
    </row>
    <row r="1194" spans="1:9" hidden="1" outlineLevel="1">
      <c r="A1194" s="234" t="str">
        <f>IF(C1194="","",SUBTOTAL(3,$C$8:C1194))</f>
        <v/>
      </c>
      <c r="B1194" s="233"/>
      <c r="C1194" s="233"/>
      <c r="D1194" s="235" t="s">
        <v>755</v>
      </c>
      <c r="E1194" s="233"/>
      <c r="F1194" s="233"/>
      <c r="G1194" s="233"/>
      <c r="H1194" s="228"/>
      <c r="I1194" s="228"/>
    </row>
    <row r="1195" spans="1:9" hidden="1" outlineLevel="1">
      <c r="A1195" s="234" t="str">
        <f>IF(C1195="","",SUBTOTAL(3,$C$8:C1195))</f>
        <v/>
      </c>
      <c r="B1195" s="233"/>
      <c r="C1195" s="233"/>
      <c r="D1195" s="235" t="s">
        <v>737</v>
      </c>
      <c r="E1195" s="233"/>
      <c r="F1195" s="233"/>
      <c r="G1195" s="233"/>
      <c r="H1195" s="228"/>
      <c r="I1195" s="228"/>
    </row>
    <row r="1196" spans="1:9" hidden="1" outlineLevel="1">
      <c r="A1196" s="234" t="str">
        <f>IF(C1196="","",SUBTOTAL(3,$C$8:C1196))</f>
        <v/>
      </c>
      <c r="B1196" s="233"/>
      <c r="C1196" s="233"/>
      <c r="D1196" s="235" t="s">
        <v>738</v>
      </c>
      <c r="E1196" s="233"/>
      <c r="F1196" s="233"/>
      <c r="G1196" s="233"/>
      <c r="H1196" s="228"/>
      <c r="I1196" s="228"/>
    </row>
    <row r="1197" spans="1:9" hidden="1" outlineLevel="1">
      <c r="A1197" s="234" t="str">
        <f>IF(C1197="","",SUBTOTAL(3,$C$8:C1197))</f>
        <v/>
      </c>
      <c r="B1197" s="233"/>
      <c r="C1197" s="233"/>
      <c r="D1197" s="235" t="s">
        <v>739</v>
      </c>
      <c r="E1197" s="233"/>
      <c r="F1197" s="233"/>
      <c r="G1197" s="233"/>
      <c r="H1197" s="228"/>
      <c r="I1197" s="228"/>
    </row>
    <row r="1198" spans="1:9" hidden="1" outlineLevel="1">
      <c r="A1198" s="234" t="str">
        <f>IF(C1198="","",SUBTOTAL(3,$C$8:C1198))</f>
        <v/>
      </c>
      <c r="B1198" s="233"/>
      <c r="C1198" s="233"/>
      <c r="D1198" s="235" t="s">
        <v>740</v>
      </c>
      <c r="E1198" s="233"/>
      <c r="F1198" s="233"/>
      <c r="G1198" s="233"/>
      <c r="H1198" s="228"/>
      <c r="I1198" s="228"/>
    </row>
    <row r="1199" spans="1:9" ht="33" collapsed="1">
      <c r="A1199" s="234">
        <f>IF(C1199="","",SUBTOTAL(3,$C$8:C1199))</f>
        <v>185</v>
      </c>
      <c r="B1199" s="235" t="s">
        <v>776</v>
      </c>
      <c r="C1199" s="235" t="s">
        <v>203</v>
      </c>
      <c r="D1199" s="233"/>
      <c r="E1199" s="234" t="str">
        <f>IF(G1199&lt;4,"Đơn giản",IF(G1199&lt;=7,"Trung bình","Phức tạp"))</f>
        <v>Phức tạp</v>
      </c>
      <c r="F1199" s="234" t="s">
        <v>205</v>
      </c>
      <c r="G1199" s="234">
        <f>COUNTA(D1200:D1207)</f>
        <v>8</v>
      </c>
      <c r="H1199" s="228"/>
      <c r="I1199" s="228"/>
    </row>
    <row r="1200" spans="1:9" ht="33" hidden="1" outlineLevel="1">
      <c r="A1200" s="234" t="str">
        <f>IF(C1200="","",SUBTOTAL(3,$C$8:C1200))</f>
        <v/>
      </c>
      <c r="B1200" s="233"/>
      <c r="C1200" s="233"/>
      <c r="D1200" s="235" t="s">
        <v>777</v>
      </c>
      <c r="E1200" s="233"/>
      <c r="F1200" s="233"/>
      <c r="G1200" s="233"/>
      <c r="H1200" s="228"/>
      <c r="I1200" s="228"/>
    </row>
    <row r="1201" spans="1:9" ht="33" hidden="1" outlineLevel="1">
      <c r="A1201" s="234" t="str">
        <f>IF(C1201="","",SUBTOTAL(3,$C$8:C1201))</f>
        <v/>
      </c>
      <c r="B1201" s="233"/>
      <c r="C1201" s="233"/>
      <c r="D1201" s="235" t="s">
        <v>778</v>
      </c>
      <c r="E1201" s="233"/>
      <c r="F1201" s="233"/>
      <c r="G1201" s="233"/>
      <c r="H1201" s="228"/>
      <c r="I1201" s="228"/>
    </row>
    <row r="1202" spans="1:9" ht="33" hidden="1" outlineLevel="1">
      <c r="A1202" s="234" t="str">
        <f>IF(C1202="","",SUBTOTAL(3,$C$8:C1202))</f>
        <v/>
      </c>
      <c r="B1202" s="233"/>
      <c r="C1202" s="233"/>
      <c r="D1202" s="235" t="s">
        <v>779</v>
      </c>
      <c r="E1202" s="233"/>
      <c r="F1202" s="233"/>
      <c r="G1202" s="233"/>
      <c r="H1202" s="228"/>
      <c r="I1202" s="228"/>
    </row>
    <row r="1203" spans="1:9" hidden="1" outlineLevel="1">
      <c r="A1203" s="234" t="str">
        <f>IF(C1203="","",SUBTOTAL(3,$C$8:C1203))</f>
        <v/>
      </c>
      <c r="B1203" s="233"/>
      <c r="C1203" s="233"/>
      <c r="D1203" s="235" t="s">
        <v>755</v>
      </c>
      <c r="E1203" s="233"/>
      <c r="F1203" s="233"/>
      <c r="G1203" s="233"/>
      <c r="H1203" s="228"/>
      <c r="I1203" s="228"/>
    </row>
    <row r="1204" spans="1:9" hidden="1" outlineLevel="1">
      <c r="A1204" s="234" t="str">
        <f>IF(C1204="","",SUBTOTAL(3,$C$8:C1204))</f>
        <v/>
      </c>
      <c r="B1204" s="233"/>
      <c r="C1204" s="233"/>
      <c r="D1204" s="235" t="s">
        <v>737</v>
      </c>
      <c r="E1204" s="233"/>
      <c r="F1204" s="233"/>
      <c r="G1204" s="233"/>
      <c r="H1204" s="228"/>
      <c r="I1204" s="228"/>
    </row>
    <row r="1205" spans="1:9" hidden="1" outlineLevel="1">
      <c r="A1205" s="234" t="str">
        <f>IF(C1205="","",SUBTOTAL(3,$C$8:C1205))</f>
        <v/>
      </c>
      <c r="B1205" s="233"/>
      <c r="C1205" s="233"/>
      <c r="D1205" s="235" t="s">
        <v>738</v>
      </c>
      <c r="E1205" s="233"/>
      <c r="F1205" s="233"/>
      <c r="G1205" s="233"/>
      <c r="H1205" s="228"/>
      <c r="I1205" s="228"/>
    </row>
    <row r="1206" spans="1:9" hidden="1" outlineLevel="1">
      <c r="A1206" s="234" t="str">
        <f>IF(C1206="","",SUBTOTAL(3,$C$8:C1206))</f>
        <v/>
      </c>
      <c r="B1206" s="233"/>
      <c r="C1206" s="233"/>
      <c r="D1206" s="235" t="s">
        <v>739</v>
      </c>
      <c r="E1206" s="233"/>
      <c r="F1206" s="233"/>
      <c r="G1206" s="233"/>
      <c r="H1206" s="228"/>
      <c r="I1206" s="228"/>
    </row>
    <row r="1207" spans="1:9" hidden="1" outlineLevel="1">
      <c r="A1207" s="234" t="str">
        <f>IF(C1207="","",SUBTOTAL(3,$C$8:C1207))</f>
        <v/>
      </c>
      <c r="B1207" s="233"/>
      <c r="C1207" s="233"/>
      <c r="D1207" s="235" t="s">
        <v>740</v>
      </c>
      <c r="E1207" s="233"/>
      <c r="F1207" s="233"/>
      <c r="G1207" s="233"/>
      <c r="H1207" s="228"/>
      <c r="I1207" s="228"/>
    </row>
    <row r="1208" spans="1:9" ht="33" collapsed="1">
      <c r="A1208" s="234">
        <f>IF(C1208="","",SUBTOTAL(3,$C$8:C1208))</f>
        <v>186</v>
      </c>
      <c r="B1208" s="235" t="s">
        <v>780</v>
      </c>
      <c r="C1208" s="235" t="s">
        <v>203</v>
      </c>
      <c r="D1208" s="233"/>
      <c r="E1208" s="234" t="str">
        <f>IF(G1208&lt;4,"Đơn giản",IF(G1208&lt;=7,"Trung bình","Phức tạp"))</f>
        <v>Phức tạp</v>
      </c>
      <c r="F1208" s="234" t="s">
        <v>205</v>
      </c>
      <c r="G1208" s="234">
        <f>COUNTA(D1209:D1216)</f>
        <v>8</v>
      </c>
      <c r="H1208" s="228"/>
      <c r="I1208" s="228"/>
    </row>
    <row r="1209" spans="1:9" ht="33" hidden="1" outlineLevel="1">
      <c r="A1209" s="234" t="str">
        <f>IF(C1209="","",SUBTOTAL(3,$C$8:C1209))</f>
        <v/>
      </c>
      <c r="B1209" s="233"/>
      <c r="C1209" s="233"/>
      <c r="D1209" s="235" t="s">
        <v>781</v>
      </c>
      <c r="E1209" s="233"/>
      <c r="F1209" s="233"/>
      <c r="G1209" s="233"/>
      <c r="H1209" s="228"/>
      <c r="I1209" s="228"/>
    </row>
    <row r="1210" spans="1:9" ht="33" hidden="1" outlineLevel="1">
      <c r="A1210" s="234" t="str">
        <f>IF(C1210="","",SUBTOTAL(3,$C$8:C1210))</f>
        <v/>
      </c>
      <c r="B1210" s="233"/>
      <c r="C1210" s="233"/>
      <c r="D1210" s="235" t="s">
        <v>782</v>
      </c>
      <c r="E1210" s="233"/>
      <c r="F1210" s="233"/>
      <c r="G1210" s="233"/>
      <c r="H1210" s="228"/>
      <c r="I1210" s="228"/>
    </row>
    <row r="1211" spans="1:9" ht="33" hidden="1" outlineLevel="1">
      <c r="A1211" s="234" t="str">
        <f>IF(C1211="","",SUBTOTAL(3,$C$8:C1211))</f>
        <v/>
      </c>
      <c r="B1211" s="233"/>
      <c r="C1211" s="233"/>
      <c r="D1211" s="235" t="s">
        <v>783</v>
      </c>
      <c r="E1211" s="233"/>
      <c r="F1211" s="233"/>
      <c r="G1211" s="233"/>
      <c r="H1211" s="228"/>
      <c r="I1211" s="228"/>
    </row>
    <row r="1212" spans="1:9" hidden="1" outlineLevel="1">
      <c r="A1212" s="234" t="str">
        <f>IF(C1212="","",SUBTOTAL(3,$C$8:C1212))</f>
        <v/>
      </c>
      <c r="B1212" s="233"/>
      <c r="C1212" s="233"/>
      <c r="D1212" s="235" t="s">
        <v>755</v>
      </c>
      <c r="E1212" s="233"/>
      <c r="F1212" s="233"/>
      <c r="G1212" s="233"/>
      <c r="H1212" s="228"/>
      <c r="I1212" s="228"/>
    </row>
    <row r="1213" spans="1:9" hidden="1" outlineLevel="1">
      <c r="A1213" s="234" t="str">
        <f>IF(C1213="","",SUBTOTAL(3,$C$8:C1213))</f>
        <v/>
      </c>
      <c r="B1213" s="233"/>
      <c r="C1213" s="233"/>
      <c r="D1213" s="235" t="s">
        <v>737</v>
      </c>
      <c r="E1213" s="233"/>
      <c r="F1213" s="233"/>
      <c r="G1213" s="233"/>
      <c r="H1213" s="228"/>
      <c r="I1213" s="228"/>
    </row>
    <row r="1214" spans="1:9" hidden="1" outlineLevel="1">
      <c r="A1214" s="234" t="str">
        <f>IF(C1214="","",SUBTOTAL(3,$C$8:C1214))</f>
        <v/>
      </c>
      <c r="B1214" s="233"/>
      <c r="C1214" s="233"/>
      <c r="D1214" s="235" t="s">
        <v>738</v>
      </c>
      <c r="E1214" s="233"/>
      <c r="F1214" s="233"/>
      <c r="G1214" s="233"/>
      <c r="H1214" s="228"/>
      <c r="I1214" s="228"/>
    </row>
    <row r="1215" spans="1:9" hidden="1" outlineLevel="1">
      <c r="A1215" s="234" t="str">
        <f>IF(C1215="","",SUBTOTAL(3,$C$8:C1215))</f>
        <v/>
      </c>
      <c r="B1215" s="233"/>
      <c r="C1215" s="233"/>
      <c r="D1215" s="235" t="s">
        <v>739</v>
      </c>
      <c r="E1215" s="233"/>
      <c r="F1215" s="233"/>
      <c r="G1215" s="233"/>
      <c r="H1215" s="228"/>
      <c r="I1215" s="228"/>
    </row>
    <row r="1216" spans="1:9" hidden="1" outlineLevel="1">
      <c r="A1216" s="234" t="str">
        <f>IF(C1216="","",SUBTOTAL(3,$C$8:C1216))</f>
        <v/>
      </c>
      <c r="B1216" s="233"/>
      <c r="C1216" s="233"/>
      <c r="D1216" s="235" t="s">
        <v>740</v>
      </c>
      <c r="E1216" s="233"/>
      <c r="F1216" s="233"/>
      <c r="G1216" s="233"/>
      <c r="H1216" s="228"/>
      <c r="I1216" s="228"/>
    </row>
    <row r="1217" spans="1:9" collapsed="1">
      <c r="A1217" s="234">
        <f>IF(C1217="","",SUBTOTAL(3,$C$8:C1217))</f>
        <v>187</v>
      </c>
      <c r="B1217" s="235" t="s">
        <v>784</v>
      </c>
      <c r="C1217" s="235" t="s">
        <v>203</v>
      </c>
      <c r="D1217" s="233"/>
      <c r="E1217" s="234" t="str">
        <f>IF(G1217&lt;4,"Đơn giản",IF(G1217&lt;=7,"Trung bình","Phức tạp"))</f>
        <v>Trung bình</v>
      </c>
      <c r="F1217" s="234" t="s">
        <v>205</v>
      </c>
      <c r="G1217" s="234">
        <f>COUNTA(D1218:D1222)</f>
        <v>5</v>
      </c>
      <c r="H1217" s="228"/>
      <c r="I1217" s="228"/>
    </row>
    <row r="1218" spans="1:9" ht="33" hidden="1" outlineLevel="1">
      <c r="A1218" s="234" t="str">
        <f>IF(C1218="","",SUBTOTAL(3,$C$8:C1218))</f>
        <v/>
      </c>
      <c r="B1218" s="233"/>
      <c r="C1218" s="233"/>
      <c r="D1218" s="235" t="s">
        <v>1211</v>
      </c>
      <c r="E1218" s="233"/>
      <c r="F1218" s="233"/>
      <c r="G1218" s="233"/>
      <c r="H1218" s="228"/>
      <c r="I1218" s="228"/>
    </row>
    <row r="1219" spans="1:9" ht="33" hidden="1" outlineLevel="1">
      <c r="A1219" s="234" t="str">
        <f>IF(C1219="","",SUBTOTAL(3,$C$8:C1219))</f>
        <v/>
      </c>
      <c r="B1219" s="233"/>
      <c r="C1219" s="233"/>
      <c r="D1219" s="235" t="s">
        <v>1212</v>
      </c>
      <c r="E1219" s="233"/>
      <c r="F1219" s="233"/>
      <c r="G1219" s="233"/>
      <c r="H1219" s="228"/>
      <c r="I1219" s="228"/>
    </row>
    <row r="1220" spans="1:9" ht="33" hidden="1" outlineLevel="1">
      <c r="A1220" s="234" t="str">
        <f>IF(C1220="","",SUBTOTAL(3,$C$8:C1220))</f>
        <v/>
      </c>
      <c r="B1220" s="233"/>
      <c r="C1220" s="233"/>
      <c r="D1220" s="235" t="s">
        <v>1213</v>
      </c>
      <c r="E1220" s="233"/>
      <c r="F1220" s="233"/>
      <c r="G1220" s="233"/>
      <c r="H1220" s="228"/>
      <c r="I1220" s="228"/>
    </row>
    <row r="1221" spans="1:9" ht="33" hidden="1" outlineLevel="1">
      <c r="A1221" s="234" t="str">
        <f>IF(C1221="","",SUBTOTAL(3,$C$8:C1221))</f>
        <v/>
      </c>
      <c r="B1221" s="233"/>
      <c r="C1221" s="233"/>
      <c r="D1221" s="235" t="s">
        <v>1214</v>
      </c>
      <c r="E1221" s="233"/>
      <c r="F1221" s="233"/>
      <c r="G1221" s="233"/>
      <c r="H1221" s="228"/>
      <c r="I1221" s="228"/>
    </row>
    <row r="1222" spans="1:9" ht="33" hidden="1" outlineLevel="1">
      <c r="A1222" s="234" t="str">
        <f>IF(C1222="","",SUBTOTAL(3,$C$8:C1222))</f>
        <v/>
      </c>
      <c r="B1222" s="233"/>
      <c r="C1222" s="233"/>
      <c r="D1222" s="235" t="s">
        <v>1215</v>
      </c>
      <c r="E1222" s="233"/>
      <c r="F1222" s="233"/>
      <c r="G1222" s="233"/>
      <c r="H1222" s="228"/>
      <c r="I1222" s="228"/>
    </row>
    <row r="1223" spans="1:9" ht="49.5" collapsed="1">
      <c r="A1223" s="234" t="str">
        <f>IF(C1223="","",SUBTOTAL(3,$C$8:C1223))</f>
        <v/>
      </c>
      <c r="B1223" s="232" t="s">
        <v>785</v>
      </c>
      <c r="C1223" s="233"/>
      <c r="D1223" s="233"/>
      <c r="E1223" s="233"/>
      <c r="F1223" s="233"/>
      <c r="G1223" s="233"/>
      <c r="H1223" s="228"/>
      <c r="I1223" s="228"/>
    </row>
    <row r="1224" spans="1:9" collapsed="1">
      <c r="A1224" s="234">
        <f>IF(C1224="","",SUBTOTAL(3,$C$8:C1224))</f>
        <v>188</v>
      </c>
      <c r="B1224" s="235" t="s">
        <v>786</v>
      </c>
      <c r="C1224" s="235" t="s">
        <v>203</v>
      </c>
      <c r="D1224" s="233"/>
      <c r="E1224" s="234" t="str">
        <f>IF(G1224&lt;4,"Đơn giản",IF(G1224&lt;=7,"Trung bình","Phức tạp"))</f>
        <v>Phức tạp</v>
      </c>
      <c r="F1224" s="234" t="s">
        <v>205</v>
      </c>
      <c r="G1224" s="234">
        <f>COUNTA(D1225:D1232)</f>
        <v>8</v>
      </c>
      <c r="H1224" s="228"/>
      <c r="I1224" s="228"/>
    </row>
    <row r="1225" spans="1:9" hidden="1" outlineLevel="1">
      <c r="A1225" s="234" t="str">
        <f>IF(C1225="","",SUBTOTAL(3,$C$8:C1225))</f>
        <v/>
      </c>
      <c r="B1225" s="233"/>
      <c r="C1225" s="233"/>
      <c r="D1225" s="235" t="s">
        <v>787</v>
      </c>
      <c r="E1225" s="233"/>
      <c r="F1225" s="233"/>
      <c r="G1225" s="233"/>
      <c r="H1225" s="228"/>
      <c r="I1225" s="228"/>
    </row>
    <row r="1226" spans="1:9" ht="33" hidden="1" outlineLevel="1">
      <c r="A1226" s="234" t="str">
        <f>IF(C1226="","",SUBTOTAL(3,$C$8:C1226))</f>
        <v/>
      </c>
      <c r="B1226" s="233"/>
      <c r="C1226" s="233"/>
      <c r="D1226" s="235" t="s">
        <v>788</v>
      </c>
      <c r="E1226" s="233"/>
      <c r="F1226" s="233"/>
      <c r="G1226" s="233"/>
      <c r="H1226" s="228"/>
      <c r="I1226" s="228"/>
    </row>
    <row r="1227" spans="1:9" ht="33" hidden="1" outlineLevel="1">
      <c r="A1227" s="234" t="str">
        <f>IF(C1227="","",SUBTOTAL(3,$C$8:C1227))</f>
        <v/>
      </c>
      <c r="B1227" s="233"/>
      <c r="C1227" s="233"/>
      <c r="D1227" s="235" t="s">
        <v>789</v>
      </c>
      <c r="E1227" s="233"/>
      <c r="F1227" s="233"/>
      <c r="G1227" s="233"/>
      <c r="H1227" s="228"/>
      <c r="I1227" s="228"/>
    </row>
    <row r="1228" spans="1:9" hidden="1" outlineLevel="1">
      <c r="A1228" s="234" t="str">
        <f>IF(C1228="","",SUBTOTAL(3,$C$8:C1228))</f>
        <v/>
      </c>
      <c r="B1228" s="233"/>
      <c r="C1228" s="233"/>
      <c r="D1228" s="235" t="s">
        <v>790</v>
      </c>
      <c r="E1228" s="233"/>
      <c r="F1228" s="233"/>
      <c r="G1228" s="233"/>
      <c r="H1228" s="228"/>
      <c r="I1228" s="228"/>
    </row>
    <row r="1229" spans="1:9" hidden="1" outlineLevel="1">
      <c r="A1229" s="234" t="str">
        <f>IF(C1229="","",SUBTOTAL(3,$C$8:C1229))</f>
        <v/>
      </c>
      <c r="B1229" s="233"/>
      <c r="C1229" s="233"/>
      <c r="D1229" s="235" t="s">
        <v>791</v>
      </c>
      <c r="E1229" s="233"/>
      <c r="F1229" s="233"/>
      <c r="G1229" s="233"/>
      <c r="H1229" s="228"/>
      <c r="I1229" s="228"/>
    </row>
    <row r="1230" spans="1:9" ht="33" hidden="1" outlineLevel="1">
      <c r="A1230" s="234" t="str">
        <f>IF(C1230="","",SUBTOTAL(3,$C$8:C1230))</f>
        <v/>
      </c>
      <c r="B1230" s="233"/>
      <c r="C1230" s="233"/>
      <c r="D1230" s="235" t="s">
        <v>792</v>
      </c>
      <c r="E1230" s="233"/>
      <c r="F1230" s="233"/>
      <c r="G1230" s="233"/>
      <c r="H1230" s="228"/>
      <c r="I1230" s="228"/>
    </row>
    <row r="1231" spans="1:9" ht="33" hidden="1" outlineLevel="1">
      <c r="A1231" s="234" t="str">
        <f>IF(C1231="","",SUBTOTAL(3,$C$8:C1231))</f>
        <v/>
      </c>
      <c r="B1231" s="233"/>
      <c r="C1231" s="233"/>
      <c r="D1231" s="235" t="s">
        <v>793</v>
      </c>
      <c r="E1231" s="233"/>
      <c r="F1231" s="233"/>
      <c r="G1231" s="233"/>
      <c r="H1231" s="228"/>
      <c r="I1231" s="228"/>
    </row>
    <row r="1232" spans="1:9" hidden="1" outlineLevel="1">
      <c r="A1232" s="234" t="str">
        <f>IF(C1232="","",SUBTOTAL(3,$C$8:C1232))</f>
        <v/>
      </c>
      <c r="B1232" s="233"/>
      <c r="C1232" s="233"/>
      <c r="D1232" s="235" t="s">
        <v>794</v>
      </c>
      <c r="E1232" s="233"/>
      <c r="F1232" s="233"/>
      <c r="G1232" s="233"/>
      <c r="H1232" s="228"/>
      <c r="I1232" s="228"/>
    </row>
    <row r="1233" spans="1:9" collapsed="1">
      <c r="A1233" s="234">
        <f>IF(C1233="","",SUBTOTAL(3,$C$8:C1233))</f>
        <v>189</v>
      </c>
      <c r="B1233" s="235" t="s">
        <v>795</v>
      </c>
      <c r="C1233" s="235" t="s">
        <v>203</v>
      </c>
      <c r="D1233" s="233"/>
      <c r="E1233" s="234" t="str">
        <f>IF(G1233&lt;4,"Đơn giản",IF(G1233&lt;=7,"Trung bình","Phức tạp"))</f>
        <v>Phức tạp</v>
      </c>
      <c r="F1233" s="234" t="s">
        <v>205</v>
      </c>
      <c r="G1233" s="234">
        <f>COUNTA(D1234:D1241)</f>
        <v>8</v>
      </c>
      <c r="H1233" s="228"/>
      <c r="I1233" s="228"/>
    </row>
    <row r="1234" spans="1:9" ht="33" hidden="1" outlineLevel="1">
      <c r="A1234" s="234" t="str">
        <f>IF(C1234="","",SUBTOTAL(3,$C$8:C1234))</f>
        <v/>
      </c>
      <c r="B1234" s="233"/>
      <c r="C1234" s="233"/>
      <c r="D1234" s="235" t="s">
        <v>796</v>
      </c>
      <c r="E1234" s="233"/>
      <c r="F1234" s="233"/>
      <c r="G1234" s="233"/>
      <c r="H1234" s="228"/>
      <c r="I1234" s="228"/>
    </row>
    <row r="1235" spans="1:9" ht="33" hidden="1" outlineLevel="1">
      <c r="A1235" s="234" t="str">
        <f>IF(C1235="","",SUBTOTAL(3,$C$8:C1235))</f>
        <v/>
      </c>
      <c r="B1235" s="233"/>
      <c r="C1235" s="233"/>
      <c r="D1235" s="235" t="s">
        <v>797</v>
      </c>
      <c r="E1235" s="233"/>
      <c r="F1235" s="233"/>
      <c r="G1235" s="233"/>
      <c r="H1235" s="228"/>
      <c r="I1235" s="228"/>
    </row>
    <row r="1236" spans="1:9" ht="33" hidden="1" outlineLevel="1">
      <c r="A1236" s="234" t="str">
        <f>IF(C1236="","",SUBTOTAL(3,$C$8:C1236))</f>
        <v/>
      </c>
      <c r="B1236" s="233"/>
      <c r="C1236" s="233"/>
      <c r="D1236" s="235" t="s">
        <v>798</v>
      </c>
      <c r="E1236" s="233"/>
      <c r="F1236" s="233"/>
      <c r="G1236" s="233"/>
      <c r="H1236" s="228"/>
      <c r="I1236" s="228"/>
    </row>
    <row r="1237" spans="1:9" ht="33" hidden="1" outlineLevel="1">
      <c r="A1237" s="234" t="str">
        <f>IF(C1237="","",SUBTOTAL(3,$C$8:C1237))</f>
        <v/>
      </c>
      <c r="B1237" s="233"/>
      <c r="C1237" s="233"/>
      <c r="D1237" s="235" t="s">
        <v>799</v>
      </c>
      <c r="E1237" s="233"/>
      <c r="F1237" s="233"/>
      <c r="G1237" s="233"/>
      <c r="H1237" s="228"/>
      <c r="I1237" s="228"/>
    </row>
    <row r="1238" spans="1:9" ht="33" hidden="1" outlineLevel="1">
      <c r="A1238" s="234" t="str">
        <f>IF(C1238="","",SUBTOTAL(3,$C$8:C1238))</f>
        <v/>
      </c>
      <c r="B1238" s="233"/>
      <c r="C1238" s="233"/>
      <c r="D1238" s="235" t="s">
        <v>800</v>
      </c>
      <c r="E1238" s="233"/>
      <c r="F1238" s="233"/>
      <c r="G1238" s="233"/>
      <c r="H1238" s="228"/>
      <c r="I1238" s="228"/>
    </row>
    <row r="1239" spans="1:9" ht="33" hidden="1" outlineLevel="1">
      <c r="A1239" s="234" t="str">
        <f>IF(C1239="","",SUBTOTAL(3,$C$8:C1239))</f>
        <v/>
      </c>
      <c r="B1239" s="233"/>
      <c r="C1239" s="233"/>
      <c r="D1239" s="235" t="s">
        <v>801</v>
      </c>
      <c r="E1239" s="233"/>
      <c r="F1239" s="233"/>
      <c r="G1239" s="233"/>
      <c r="H1239" s="228"/>
      <c r="I1239" s="228"/>
    </row>
    <row r="1240" spans="1:9" ht="33" hidden="1" outlineLevel="1">
      <c r="A1240" s="234" t="str">
        <f>IF(C1240="","",SUBTOTAL(3,$C$8:C1240))</f>
        <v/>
      </c>
      <c r="B1240" s="233"/>
      <c r="C1240" s="233"/>
      <c r="D1240" s="235" t="s">
        <v>802</v>
      </c>
      <c r="E1240" s="233"/>
      <c r="F1240" s="233"/>
      <c r="G1240" s="233"/>
      <c r="H1240" s="228"/>
      <c r="I1240" s="228"/>
    </row>
    <row r="1241" spans="1:9" ht="33" hidden="1" outlineLevel="1">
      <c r="A1241" s="234" t="str">
        <f>IF(C1241="","",SUBTOTAL(3,$C$8:C1241))</f>
        <v/>
      </c>
      <c r="B1241" s="233"/>
      <c r="C1241" s="233"/>
      <c r="D1241" s="235" t="s">
        <v>803</v>
      </c>
      <c r="E1241" s="233"/>
      <c r="F1241" s="233"/>
      <c r="G1241" s="233"/>
      <c r="H1241" s="228"/>
      <c r="I1241" s="228"/>
    </row>
    <row r="1242" spans="1:9" collapsed="1">
      <c r="A1242" s="234">
        <f>IF(C1242="","",SUBTOTAL(3,$C$8:C1242))</f>
        <v>190</v>
      </c>
      <c r="B1242" s="235" t="s">
        <v>804</v>
      </c>
      <c r="C1242" s="235" t="s">
        <v>203</v>
      </c>
      <c r="D1242" s="233"/>
      <c r="E1242" s="234" t="str">
        <f>IF(G1242&lt;4,"Đơn giản",IF(G1242&lt;=7,"Trung bình","Phức tạp"))</f>
        <v>Phức tạp</v>
      </c>
      <c r="F1242" s="234" t="s">
        <v>205</v>
      </c>
      <c r="G1242" s="234">
        <f>COUNTA(D1243:D1250)</f>
        <v>8</v>
      </c>
      <c r="H1242" s="228"/>
      <c r="I1242" s="228"/>
    </row>
    <row r="1243" spans="1:9" ht="33" hidden="1" outlineLevel="1">
      <c r="A1243" s="234" t="str">
        <f>IF(C1243="","",SUBTOTAL(3,$C$8:C1243))</f>
        <v/>
      </c>
      <c r="B1243" s="233"/>
      <c r="C1243" s="233"/>
      <c r="D1243" s="235" t="s">
        <v>805</v>
      </c>
      <c r="E1243" s="233"/>
      <c r="F1243" s="233"/>
      <c r="G1243" s="233"/>
      <c r="H1243" s="228"/>
      <c r="I1243" s="228"/>
    </row>
    <row r="1244" spans="1:9" ht="33" hidden="1" outlineLevel="1">
      <c r="A1244" s="234" t="str">
        <f>IF(C1244="","",SUBTOTAL(3,$C$8:C1244))</f>
        <v/>
      </c>
      <c r="B1244" s="233"/>
      <c r="C1244" s="233"/>
      <c r="D1244" s="235" t="s">
        <v>806</v>
      </c>
      <c r="E1244" s="233"/>
      <c r="F1244" s="233"/>
      <c r="G1244" s="233"/>
      <c r="H1244" s="228"/>
      <c r="I1244" s="228"/>
    </row>
    <row r="1245" spans="1:9" ht="33" hidden="1" outlineLevel="1">
      <c r="A1245" s="234" t="str">
        <f>IF(C1245="","",SUBTOTAL(3,$C$8:C1245))</f>
        <v/>
      </c>
      <c r="B1245" s="233"/>
      <c r="C1245" s="233"/>
      <c r="D1245" s="235" t="s">
        <v>798</v>
      </c>
      <c r="E1245" s="233"/>
      <c r="F1245" s="233"/>
      <c r="G1245" s="233"/>
      <c r="H1245" s="228"/>
      <c r="I1245" s="228"/>
    </row>
    <row r="1246" spans="1:9" ht="33" hidden="1" outlineLevel="1">
      <c r="A1246" s="234" t="str">
        <f>IF(C1246="","",SUBTOTAL(3,$C$8:C1246))</f>
        <v/>
      </c>
      <c r="B1246" s="233"/>
      <c r="C1246" s="233"/>
      <c r="D1246" s="235" t="s">
        <v>807</v>
      </c>
      <c r="E1246" s="233"/>
      <c r="F1246" s="233"/>
      <c r="G1246" s="233"/>
      <c r="H1246" s="228"/>
      <c r="I1246" s="228"/>
    </row>
    <row r="1247" spans="1:9" ht="33" hidden="1" outlineLevel="1">
      <c r="A1247" s="234" t="str">
        <f>IF(C1247="","",SUBTOTAL(3,$C$8:C1247))</f>
        <v/>
      </c>
      <c r="B1247" s="233"/>
      <c r="C1247" s="233"/>
      <c r="D1247" s="235" t="s">
        <v>808</v>
      </c>
      <c r="E1247" s="233"/>
      <c r="F1247" s="233"/>
      <c r="G1247" s="233"/>
      <c r="H1247" s="228"/>
      <c r="I1247" s="228"/>
    </row>
    <row r="1248" spans="1:9" ht="33" hidden="1" outlineLevel="1">
      <c r="A1248" s="234" t="str">
        <f>IF(C1248="","",SUBTOTAL(3,$C$8:C1248))</f>
        <v/>
      </c>
      <c r="B1248" s="233"/>
      <c r="C1248" s="233"/>
      <c r="D1248" s="235" t="s">
        <v>809</v>
      </c>
      <c r="E1248" s="233"/>
      <c r="F1248" s="233"/>
      <c r="G1248" s="233"/>
      <c r="H1248" s="228"/>
      <c r="I1248" s="228"/>
    </row>
    <row r="1249" spans="1:9" ht="33" hidden="1" outlineLevel="1">
      <c r="A1249" s="234" t="str">
        <f>IF(C1249="","",SUBTOTAL(3,$C$8:C1249))</f>
        <v/>
      </c>
      <c r="B1249" s="233"/>
      <c r="C1249" s="233"/>
      <c r="D1249" s="235" t="s">
        <v>810</v>
      </c>
      <c r="E1249" s="233"/>
      <c r="F1249" s="233"/>
      <c r="G1249" s="233"/>
      <c r="H1249" s="228"/>
      <c r="I1249" s="228"/>
    </row>
    <row r="1250" spans="1:9" ht="33" hidden="1" outlineLevel="1">
      <c r="A1250" s="234" t="str">
        <f>IF(C1250="","",SUBTOTAL(3,$C$8:C1250))</f>
        <v/>
      </c>
      <c r="B1250" s="233"/>
      <c r="C1250" s="233"/>
      <c r="D1250" s="235" t="s">
        <v>811</v>
      </c>
      <c r="E1250" s="233"/>
      <c r="F1250" s="233"/>
      <c r="G1250" s="233"/>
      <c r="H1250" s="228"/>
      <c r="I1250" s="228"/>
    </row>
    <row r="1251" spans="1:9" collapsed="1">
      <c r="A1251" s="234">
        <f>IF(C1251="","",SUBTOTAL(3,$C$8:C1251))</f>
        <v>191</v>
      </c>
      <c r="B1251" s="235" t="s">
        <v>812</v>
      </c>
      <c r="C1251" s="235" t="s">
        <v>203</v>
      </c>
      <c r="D1251" s="233"/>
      <c r="E1251" s="234" t="str">
        <f>IF(G1251&lt;4,"Đơn giản",IF(G1251&lt;=7,"Trung bình","Phức tạp"))</f>
        <v>Phức tạp</v>
      </c>
      <c r="F1251" s="234" t="s">
        <v>205</v>
      </c>
      <c r="G1251" s="234">
        <f>COUNTA(D1252:D1259)</f>
        <v>8</v>
      </c>
      <c r="H1251" s="228"/>
      <c r="I1251" s="228"/>
    </row>
    <row r="1252" spans="1:9" hidden="1" outlineLevel="1">
      <c r="A1252" s="234" t="str">
        <f>IF(C1252="","",SUBTOTAL(3,$C$8:C1252))</f>
        <v/>
      </c>
      <c r="B1252" s="233"/>
      <c r="C1252" s="233"/>
      <c r="D1252" s="235" t="s">
        <v>813</v>
      </c>
      <c r="E1252" s="233"/>
      <c r="F1252" s="233"/>
      <c r="G1252" s="233"/>
      <c r="H1252" s="228"/>
      <c r="I1252" s="228"/>
    </row>
    <row r="1253" spans="1:9" hidden="1" outlineLevel="1">
      <c r="A1253" s="234" t="str">
        <f>IF(C1253="","",SUBTOTAL(3,$C$8:C1253))</f>
        <v/>
      </c>
      <c r="B1253" s="233"/>
      <c r="C1253" s="233"/>
      <c r="D1253" s="235" t="s">
        <v>814</v>
      </c>
      <c r="E1253" s="233"/>
      <c r="F1253" s="233"/>
      <c r="G1253" s="233"/>
      <c r="H1253" s="228"/>
      <c r="I1253" s="228"/>
    </row>
    <row r="1254" spans="1:9" ht="33" hidden="1" outlineLevel="1">
      <c r="A1254" s="234" t="str">
        <f>IF(C1254="","",SUBTOTAL(3,$C$8:C1254))</f>
        <v/>
      </c>
      <c r="B1254" s="233"/>
      <c r="C1254" s="233"/>
      <c r="D1254" s="235" t="s">
        <v>815</v>
      </c>
      <c r="E1254" s="233"/>
      <c r="F1254" s="233"/>
      <c r="G1254" s="233"/>
      <c r="H1254" s="228"/>
      <c r="I1254" s="228"/>
    </row>
    <row r="1255" spans="1:9" hidden="1" outlineLevel="1">
      <c r="A1255" s="234" t="str">
        <f>IF(C1255="","",SUBTOTAL(3,$C$8:C1255))</f>
        <v/>
      </c>
      <c r="B1255" s="233"/>
      <c r="C1255" s="233"/>
      <c r="D1255" s="235" t="s">
        <v>816</v>
      </c>
      <c r="E1255" s="233"/>
      <c r="F1255" s="233"/>
      <c r="G1255" s="233"/>
      <c r="H1255" s="228"/>
      <c r="I1255" s="228"/>
    </row>
    <row r="1256" spans="1:9" ht="33" hidden="1" outlineLevel="1">
      <c r="A1256" s="234" t="str">
        <f>IF(C1256="","",SUBTOTAL(3,$C$8:C1256))</f>
        <v/>
      </c>
      <c r="B1256" s="233"/>
      <c r="C1256" s="233"/>
      <c r="D1256" s="235" t="s">
        <v>817</v>
      </c>
      <c r="E1256" s="233"/>
      <c r="F1256" s="233"/>
      <c r="G1256" s="233"/>
      <c r="H1256" s="228"/>
      <c r="I1256" s="228"/>
    </row>
    <row r="1257" spans="1:9" ht="33" hidden="1" outlineLevel="1">
      <c r="A1257" s="234" t="str">
        <f>IF(C1257="","",SUBTOTAL(3,$C$8:C1257))</f>
        <v/>
      </c>
      <c r="B1257" s="233"/>
      <c r="C1257" s="233"/>
      <c r="D1257" s="235" t="s">
        <v>818</v>
      </c>
      <c r="E1257" s="233"/>
      <c r="F1257" s="233"/>
      <c r="G1257" s="233"/>
      <c r="H1257" s="228"/>
      <c r="I1257" s="228"/>
    </row>
    <row r="1258" spans="1:9" hidden="1" outlineLevel="1">
      <c r="A1258" s="234" t="str">
        <f>IF(C1258="","",SUBTOTAL(3,$C$8:C1258))</f>
        <v/>
      </c>
      <c r="B1258" s="233"/>
      <c r="C1258" s="233"/>
      <c r="D1258" s="235" t="s">
        <v>819</v>
      </c>
      <c r="E1258" s="233"/>
      <c r="F1258" s="233"/>
      <c r="G1258" s="233"/>
      <c r="H1258" s="228"/>
      <c r="I1258" s="228"/>
    </row>
    <row r="1259" spans="1:9" hidden="1" outlineLevel="1">
      <c r="A1259" s="234" t="str">
        <f>IF(C1259="","",SUBTOTAL(3,$C$8:C1259))</f>
        <v/>
      </c>
      <c r="B1259" s="233"/>
      <c r="C1259" s="233"/>
      <c r="D1259" s="235" t="s">
        <v>820</v>
      </c>
      <c r="E1259" s="233"/>
      <c r="F1259" s="233"/>
      <c r="G1259" s="233"/>
      <c r="H1259" s="228"/>
      <c r="I1259" s="228"/>
    </row>
    <row r="1260" spans="1:9" ht="33" collapsed="1">
      <c r="A1260" s="234">
        <f>IF(C1260="","",SUBTOTAL(3,$C$8:C1260))</f>
        <v>192</v>
      </c>
      <c r="B1260" s="235" t="s">
        <v>821</v>
      </c>
      <c r="C1260" s="235" t="s">
        <v>203</v>
      </c>
      <c r="D1260" s="233"/>
      <c r="E1260" s="234" t="str">
        <f>IF(G1260&lt;4,"Đơn giản",IF(G1260&lt;=7,"Trung bình","Phức tạp"))</f>
        <v>Phức tạp</v>
      </c>
      <c r="F1260" s="234" t="s">
        <v>205</v>
      </c>
      <c r="G1260" s="234">
        <f>COUNTA(D1261:D1268)</f>
        <v>8</v>
      </c>
      <c r="H1260" s="228"/>
      <c r="I1260" s="228"/>
    </row>
    <row r="1261" spans="1:9" ht="33" hidden="1" outlineLevel="1">
      <c r="A1261" s="234" t="str">
        <f>IF(C1261="","",SUBTOTAL(3,$C$8:C1261))</f>
        <v/>
      </c>
      <c r="B1261" s="233"/>
      <c r="C1261" s="233"/>
      <c r="D1261" s="235" t="s">
        <v>822</v>
      </c>
      <c r="E1261" s="233"/>
      <c r="F1261" s="233"/>
      <c r="G1261" s="233"/>
      <c r="H1261" s="228"/>
      <c r="I1261" s="228"/>
    </row>
    <row r="1262" spans="1:9" ht="33" hidden="1" outlineLevel="1">
      <c r="A1262" s="234" t="str">
        <f>IF(C1262="","",SUBTOTAL(3,$C$8:C1262))</f>
        <v/>
      </c>
      <c r="B1262" s="233"/>
      <c r="C1262" s="233"/>
      <c r="D1262" s="235" t="s">
        <v>823</v>
      </c>
      <c r="E1262" s="233"/>
      <c r="F1262" s="233"/>
      <c r="G1262" s="233"/>
      <c r="H1262" s="228"/>
      <c r="I1262" s="228"/>
    </row>
    <row r="1263" spans="1:9" ht="33" hidden="1" outlineLevel="1">
      <c r="A1263" s="234" t="str">
        <f>IF(C1263="","",SUBTOTAL(3,$C$8:C1263))</f>
        <v/>
      </c>
      <c r="B1263" s="233"/>
      <c r="C1263" s="233"/>
      <c r="D1263" s="235" t="s">
        <v>824</v>
      </c>
      <c r="E1263" s="233"/>
      <c r="F1263" s="233"/>
      <c r="G1263" s="233"/>
      <c r="H1263" s="228"/>
      <c r="I1263" s="228"/>
    </row>
    <row r="1264" spans="1:9" ht="33" hidden="1" outlineLevel="1">
      <c r="A1264" s="234" t="str">
        <f>IF(C1264="","",SUBTOTAL(3,$C$8:C1264))</f>
        <v/>
      </c>
      <c r="B1264" s="233"/>
      <c r="C1264" s="233"/>
      <c r="D1264" s="235" t="s">
        <v>825</v>
      </c>
      <c r="E1264" s="233"/>
      <c r="F1264" s="233"/>
      <c r="G1264" s="233"/>
      <c r="H1264" s="228"/>
      <c r="I1264" s="228"/>
    </row>
    <row r="1265" spans="1:9" ht="33" hidden="1" outlineLevel="1">
      <c r="A1265" s="234" t="str">
        <f>IF(C1265="","",SUBTOTAL(3,$C$8:C1265))</f>
        <v/>
      </c>
      <c r="B1265" s="233"/>
      <c r="C1265" s="233"/>
      <c r="D1265" s="235" t="s">
        <v>826</v>
      </c>
      <c r="E1265" s="233"/>
      <c r="F1265" s="233"/>
      <c r="G1265" s="233"/>
      <c r="H1265" s="228"/>
      <c r="I1265" s="228"/>
    </row>
    <row r="1266" spans="1:9" ht="33" hidden="1" outlineLevel="1">
      <c r="A1266" s="234" t="str">
        <f>IF(C1266="","",SUBTOTAL(3,$C$8:C1266))</f>
        <v/>
      </c>
      <c r="B1266" s="233"/>
      <c r="C1266" s="233"/>
      <c r="D1266" s="235" t="s">
        <v>827</v>
      </c>
      <c r="E1266" s="233"/>
      <c r="F1266" s="233"/>
      <c r="G1266" s="233"/>
      <c r="H1266" s="228"/>
      <c r="I1266" s="228"/>
    </row>
    <row r="1267" spans="1:9" ht="33" hidden="1" outlineLevel="1">
      <c r="A1267" s="234" t="str">
        <f>IF(C1267="","",SUBTOTAL(3,$C$8:C1267))</f>
        <v/>
      </c>
      <c r="B1267" s="233"/>
      <c r="C1267" s="233"/>
      <c r="D1267" s="235" t="s">
        <v>828</v>
      </c>
      <c r="E1267" s="233"/>
      <c r="F1267" s="233"/>
      <c r="G1267" s="233"/>
      <c r="H1267" s="228"/>
      <c r="I1267" s="228"/>
    </row>
    <row r="1268" spans="1:9" ht="33" hidden="1" outlineLevel="1">
      <c r="A1268" s="234" t="str">
        <f>IF(C1268="","",SUBTOTAL(3,$C$8:C1268))</f>
        <v/>
      </c>
      <c r="B1268" s="233"/>
      <c r="C1268" s="233"/>
      <c r="D1268" s="235" t="s">
        <v>829</v>
      </c>
      <c r="E1268" s="233"/>
      <c r="F1268" s="233"/>
      <c r="G1268" s="233"/>
      <c r="H1268" s="228"/>
      <c r="I1268" s="228"/>
    </row>
    <row r="1269" spans="1:9" collapsed="1">
      <c r="A1269" s="234" t="str">
        <f>IF(C1269="","",SUBTOTAL(3,$C$8:C1269))</f>
        <v/>
      </c>
      <c r="B1269" s="232" t="s">
        <v>830</v>
      </c>
      <c r="C1269" s="233"/>
      <c r="D1269" s="233"/>
      <c r="E1269" s="233"/>
      <c r="F1269" s="233"/>
      <c r="G1269" s="233"/>
      <c r="H1269" s="228"/>
      <c r="I1269" s="228"/>
    </row>
    <row r="1270" spans="1:9" collapsed="1">
      <c r="A1270" s="234">
        <f>IF(C1270="","",SUBTOTAL(3,$C$8:C1270))</f>
        <v>193</v>
      </c>
      <c r="B1270" s="235" t="s">
        <v>831</v>
      </c>
      <c r="C1270" s="235" t="s">
        <v>203</v>
      </c>
      <c r="D1270" s="233"/>
      <c r="E1270" s="234" t="str">
        <f>IF(G1270&lt;4,"Đơn giản",IF(G1270&lt;=7,"Trung bình","Phức tạp"))</f>
        <v>Trung bình</v>
      </c>
      <c r="F1270" s="234" t="s">
        <v>205</v>
      </c>
      <c r="G1270" s="234">
        <f>COUNTA(D1271:D1275)</f>
        <v>5</v>
      </c>
      <c r="H1270" s="228"/>
      <c r="I1270" s="228"/>
    </row>
    <row r="1271" spans="1:9" ht="33" hidden="1" outlineLevel="1">
      <c r="A1271" s="234" t="str">
        <f>IF(C1271="","",SUBTOTAL(3,$C$8:C1271))</f>
        <v/>
      </c>
      <c r="B1271" s="233"/>
      <c r="C1271" s="233"/>
      <c r="D1271" s="235" t="s">
        <v>1216</v>
      </c>
      <c r="E1271" s="233"/>
      <c r="F1271" s="233"/>
      <c r="G1271" s="233"/>
      <c r="H1271" s="228"/>
      <c r="I1271" s="228"/>
    </row>
    <row r="1272" spans="1:9" ht="33" hidden="1" outlineLevel="1">
      <c r="A1272" s="234" t="str">
        <f>IF(C1272="","",SUBTOTAL(3,$C$8:C1272))</f>
        <v/>
      </c>
      <c r="B1272" s="233"/>
      <c r="C1272" s="233"/>
      <c r="D1272" s="235" t="s">
        <v>1217</v>
      </c>
      <c r="E1272" s="233"/>
      <c r="F1272" s="233"/>
      <c r="G1272" s="233"/>
      <c r="H1272" s="228"/>
      <c r="I1272" s="228"/>
    </row>
    <row r="1273" spans="1:9" ht="33" hidden="1" outlineLevel="1">
      <c r="A1273" s="234" t="str">
        <f>IF(C1273="","",SUBTOTAL(3,$C$8:C1273))</f>
        <v/>
      </c>
      <c r="B1273" s="233"/>
      <c r="C1273" s="233"/>
      <c r="D1273" s="235" t="s">
        <v>1218</v>
      </c>
      <c r="E1273" s="233"/>
      <c r="F1273" s="233"/>
      <c r="G1273" s="233"/>
      <c r="H1273" s="228"/>
      <c r="I1273" s="228"/>
    </row>
    <row r="1274" spans="1:9" ht="33" hidden="1" outlineLevel="1">
      <c r="A1274" s="234" t="str">
        <f>IF(C1274="","",SUBTOTAL(3,$C$8:C1274))</f>
        <v/>
      </c>
      <c r="B1274" s="233"/>
      <c r="C1274" s="233"/>
      <c r="D1274" s="235" t="s">
        <v>1219</v>
      </c>
      <c r="E1274" s="233"/>
      <c r="F1274" s="233"/>
      <c r="G1274" s="233"/>
      <c r="H1274" s="228"/>
      <c r="I1274" s="228"/>
    </row>
    <row r="1275" spans="1:9" ht="33" hidden="1" outlineLevel="1">
      <c r="A1275" s="234" t="str">
        <f>IF(C1275="","",SUBTOTAL(3,$C$8:C1275))</f>
        <v/>
      </c>
      <c r="B1275" s="233"/>
      <c r="C1275" s="233"/>
      <c r="D1275" s="235" t="s">
        <v>1220</v>
      </c>
      <c r="E1275" s="233"/>
      <c r="F1275" s="233"/>
      <c r="G1275" s="233"/>
      <c r="H1275" s="228"/>
      <c r="I1275" s="228"/>
    </row>
    <row r="1276" spans="1:9" collapsed="1">
      <c r="A1276" s="234">
        <f>IF(C1276="","",SUBTOTAL(3,$C$8:C1276))</f>
        <v>194</v>
      </c>
      <c r="B1276" s="235" t="s">
        <v>832</v>
      </c>
      <c r="C1276" s="235" t="s">
        <v>203</v>
      </c>
      <c r="D1276" s="233"/>
      <c r="E1276" s="234" t="str">
        <f>IF(G1276&lt;4,"Đơn giản",IF(G1276&lt;=7,"Trung bình","Phức tạp"))</f>
        <v>Trung bình</v>
      </c>
      <c r="F1276" s="234" t="s">
        <v>205</v>
      </c>
      <c r="G1276" s="234">
        <f>COUNTA(D1277:D1281)</f>
        <v>5</v>
      </c>
      <c r="H1276" s="228"/>
      <c r="I1276" s="228"/>
    </row>
    <row r="1277" spans="1:9" hidden="1" outlineLevel="1">
      <c r="A1277" s="234" t="str">
        <f>IF(C1277="","",SUBTOTAL(3,$C$8:C1277))</f>
        <v/>
      </c>
      <c r="B1277" s="233"/>
      <c r="C1277" s="233"/>
      <c r="D1277" s="235" t="s">
        <v>1221</v>
      </c>
      <c r="E1277" s="233"/>
      <c r="F1277" s="233"/>
      <c r="G1277" s="233"/>
      <c r="H1277" s="228"/>
      <c r="I1277" s="228"/>
    </row>
    <row r="1278" spans="1:9" hidden="1" outlineLevel="1">
      <c r="A1278" s="234" t="str">
        <f>IF(C1278="","",SUBTOTAL(3,$C$8:C1278))</f>
        <v/>
      </c>
      <c r="B1278" s="233"/>
      <c r="C1278" s="233"/>
      <c r="D1278" s="235" t="s">
        <v>1222</v>
      </c>
      <c r="E1278" s="233"/>
      <c r="F1278" s="233"/>
      <c r="G1278" s="233"/>
      <c r="H1278" s="228"/>
      <c r="I1278" s="228"/>
    </row>
    <row r="1279" spans="1:9" hidden="1" outlineLevel="1">
      <c r="A1279" s="234" t="str">
        <f>IF(C1279="","",SUBTOTAL(3,$C$8:C1279))</f>
        <v/>
      </c>
      <c r="B1279" s="233"/>
      <c r="C1279" s="233"/>
      <c r="D1279" s="235" t="s">
        <v>1223</v>
      </c>
      <c r="E1279" s="233"/>
      <c r="F1279" s="233"/>
      <c r="G1279" s="233"/>
      <c r="H1279" s="228"/>
      <c r="I1279" s="228"/>
    </row>
    <row r="1280" spans="1:9" hidden="1" outlineLevel="1">
      <c r="A1280" s="234" t="str">
        <f>IF(C1280="","",SUBTOTAL(3,$C$8:C1280))</f>
        <v/>
      </c>
      <c r="B1280" s="233"/>
      <c r="C1280" s="233"/>
      <c r="D1280" s="235" t="s">
        <v>1224</v>
      </c>
      <c r="E1280" s="233"/>
      <c r="F1280" s="233"/>
      <c r="G1280" s="233"/>
      <c r="H1280" s="228"/>
      <c r="I1280" s="228"/>
    </row>
    <row r="1281" spans="1:9" ht="33" hidden="1" outlineLevel="1">
      <c r="A1281" s="234" t="str">
        <f>IF(C1281="","",SUBTOTAL(3,$C$8:C1281))</f>
        <v/>
      </c>
      <c r="B1281" s="233"/>
      <c r="C1281" s="233"/>
      <c r="D1281" s="235" t="s">
        <v>1225</v>
      </c>
      <c r="E1281" s="233"/>
      <c r="F1281" s="233"/>
      <c r="G1281" s="233"/>
      <c r="H1281" s="228"/>
      <c r="I1281" s="228"/>
    </row>
    <row r="1282" spans="1:9" collapsed="1">
      <c r="A1282" s="234">
        <f>IF(C1282="","",SUBTOTAL(3,$C$8:C1282))</f>
        <v>195</v>
      </c>
      <c r="B1282" s="235" t="s">
        <v>833</v>
      </c>
      <c r="C1282" s="235" t="s">
        <v>203</v>
      </c>
      <c r="D1282" s="233"/>
      <c r="E1282" s="234" t="str">
        <f>IF(G1282&lt;4,"Đơn giản",IF(G1282&lt;=7,"Trung bình","Phức tạp"))</f>
        <v>Trung bình</v>
      </c>
      <c r="F1282" s="234" t="s">
        <v>205</v>
      </c>
      <c r="G1282" s="234">
        <f>COUNTA(D1283:D1287)</f>
        <v>5</v>
      </c>
      <c r="H1282" s="228"/>
      <c r="I1282" s="228"/>
    </row>
    <row r="1283" spans="1:9" hidden="1" outlineLevel="1">
      <c r="A1283" s="234" t="str">
        <f>IF(C1283="","",SUBTOTAL(3,$C$8:C1283))</f>
        <v/>
      </c>
      <c r="B1283" s="233"/>
      <c r="C1283" s="233"/>
      <c r="D1283" s="235" t="s">
        <v>1226</v>
      </c>
      <c r="E1283" s="233"/>
      <c r="F1283" s="233"/>
      <c r="G1283" s="233"/>
      <c r="H1283" s="228"/>
      <c r="I1283" s="228"/>
    </row>
    <row r="1284" spans="1:9" ht="33" hidden="1" outlineLevel="1">
      <c r="A1284" s="234" t="str">
        <f>IF(C1284="","",SUBTOTAL(3,$C$8:C1284))</f>
        <v/>
      </c>
      <c r="B1284" s="233"/>
      <c r="C1284" s="233"/>
      <c r="D1284" s="235" t="s">
        <v>1227</v>
      </c>
      <c r="E1284" s="233"/>
      <c r="F1284" s="233"/>
      <c r="G1284" s="233"/>
      <c r="H1284" s="228"/>
      <c r="I1284" s="228"/>
    </row>
    <row r="1285" spans="1:9" hidden="1" outlineLevel="1">
      <c r="A1285" s="234" t="str">
        <f>IF(C1285="","",SUBTOTAL(3,$C$8:C1285))</f>
        <v/>
      </c>
      <c r="B1285" s="233"/>
      <c r="C1285" s="233"/>
      <c r="D1285" s="235" t="s">
        <v>1228</v>
      </c>
      <c r="E1285" s="233"/>
      <c r="F1285" s="233"/>
      <c r="G1285" s="233"/>
      <c r="H1285" s="228"/>
      <c r="I1285" s="228"/>
    </row>
    <row r="1286" spans="1:9" ht="33" hidden="1" outlineLevel="1">
      <c r="A1286" s="234" t="str">
        <f>IF(C1286="","",SUBTOTAL(3,$C$8:C1286))</f>
        <v/>
      </c>
      <c r="B1286" s="233"/>
      <c r="C1286" s="233"/>
      <c r="D1286" s="235" t="s">
        <v>1229</v>
      </c>
      <c r="E1286" s="233"/>
      <c r="F1286" s="233"/>
      <c r="G1286" s="233"/>
      <c r="H1286" s="228"/>
      <c r="I1286" s="228"/>
    </row>
    <row r="1287" spans="1:9" ht="33" hidden="1" outlineLevel="1">
      <c r="A1287" s="234" t="str">
        <f>IF(C1287="","",SUBTOTAL(3,$C$8:C1287))</f>
        <v/>
      </c>
      <c r="B1287" s="233"/>
      <c r="C1287" s="233"/>
      <c r="D1287" s="235" t="s">
        <v>1230</v>
      </c>
      <c r="E1287" s="233"/>
      <c r="F1287" s="233"/>
      <c r="G1287" s="233"/>
      <c r="H1287" s="228"/>
      <c r="I1287" s="228"/>
    </row>
    <row r="1288" spans="1:9" ht="33" collapsed="1">
      <c r="A1288" s="234">
        <f>IF(C1288="","",SUBTOTAL(3,$C$8:C1288))</f>
        <v>196</v>
      </c>
      <c r="B1288" s="235" t="s">
        <v>834</v>
      </c>
      <c r="C1288" s="235" t="s">
        <v>203</v>
      </c>
      <c r="D1288" s="233"/>
      <c r="E1288" s="234" t="str">
        <f>IF(G1288&lt;4,"Đơn giản",IF(G1288&lt;=7,"Trung bình","Phức tạp"))</f>
        <v>Trung bình</v>
      </c>
      <c r="F1288" s="234" t="s">
        <v>205</v>
      </c>
      <c r="G1288" s="234">
        <f>COUNTA(D1289:D1295)</f>
        <v>7</v>
      </c>
      <c r="H1288" s="228"/>
      <c r="I1288" s="228"/>
    </row>
    <row r="1289" spans="1:9" ht="33" hidden="1" outlineLevel="1">
      <c r="A1289" s="234" t="str">
        <f>IF(C1289="","",SUBTOTAL(3,$C$8:C1289))</f>
        <v/>
      </c>
      <c r="B1289" s="233"/>
      <c r="C1289" s="233"/>
      <c r="D1289" s="235" t="s">
        <v>1231</v>
      </c>
      <c r="E1289" s="233"/>
      <c r="F1289" s="233"/>
      <c r="G1289" s="233"/>
      <c r="H1289" s="228"/>
      <c r="I1289" s="228"/>
    </row>
    <row r="1290" spans="1:9" ht="33" hidden="1" outlineLevel="1">
      <c r="A1290" s="234" t="str">
        <f>IF(C1290="","",SUBTOTAL(3,$C$8:C1290))</f>
        <v/>
      </c>
      <c r="B1290" s="233"/>
      <c r="C1290" s="233"/>
      <c r="D1290" s="235" t="s">
        <v>1232</v>
      </c>
      <c r="E1290" s="233"/>
      <c r="F1290" s="233"/>
      <c r="G1290" s="233"/>
      <c r="H1290" s="228"/>
      <c r="I1290" s="228"/>
    </row>
    <row r="1291" spans="1:9" ht="33" hidden="1" outlineLevel="1">
      <c r="A1291" s="234" t="str">
        <f>IF(C1291="","",SUBTOTAL(3,$C$8:C1291))</f>
        <v/>
      </c>
      <c r="B1291" s="233"/>
      <c r="C1291" s="233"/>
      <c r="D1291" s="235" t="s">
        <v>1233</v>
      </c>
      <c r="E1291" s="233"/>
      <c r="F1291" s="233"/>
      <c r="G1291" s="233"/>
      <c r="H1291" s="228"/>
      <c r="I1291" s="228"/>
    </row>
    <row r="1292" spans="1:9" ht="33" hidden="1" outlineLevel="1">
      <c r="A1292" s="234" t="str">
        <f>IF(C1292="","",SUBTOTAL(3,$C$8:C1292))</f>
        <v/>
      </c>
      <c r="B1292" s="233"/>
      <c r="C1292" s="233"/>
      <c r="D1292" s="235" t="s">
        <v>1234</v>
      </c>
      <c r="E1292" s="233"/>
      <c r="F1292" s="233"/>
      <c r="G1292" s="233"/>
      <c r="H1292" s="228"/>
      <c r="I1292" s="228"/>
    </row>
    <row r="1293" spans="1:9" ht="33" hidden="1" outlineLevel="1">
      <c r="A1293" s="234" t="str">
        <f>IF(C1293="","",SUBTOTAL(3,$C$8:C1293))</f>
        <v/>
      </c>
      <c r="B1293" s="233"/>
      <c r="C1293" s="233"/>
      <c r="D1293" s="235" t="s">
        <v>1235</v>
      </c>
      <c r="E1293" s="233"/>
      <c r="F1293" s="233"/>
      <c r="G1293" s="233"/>
      <c r="H1293" s="228"/>
      <c r="I1293" s="228"/>
    </row>
    <row r="1294" spans="1:9" ht="33" hidden="1" outlineLevel="1">
      <c r="A1294" s="234" t="str">
        <f>IF(C1294="","",SUBTOTAL(3,$C$8:C1294))</f>
        <v/>
      </c>
      <c r="B1294" s="233"/>
      <c r="C1294" s="241"/>
      <c r="D1294" s="242" t="s">
        <v>1236</v>
      </c>
      <c r="E1294" s="241"/>
      <c r="F1294" s="241"/>
      <c r="G1294" s="241"/>
      <c r="H1294" s="228"/>
      <c r="I1294" s="228"/>
    </row>
    <row r="1295" spans="1:9" ht="33" hidden="1" outlineLevel="1">
      <c r="A1295" s="234" t="str">
        <f>IF(C1295="","",SUBTOTAL(3,$C$8:C1295))</f>
        <v/>
      </c>
      <c r="B1295" s="249"/>
      <c r="C1295" s="233"/>
      <c r="D1295" s="235" t="s">
        <v>1237</v>
      </c>
      <c r="E1295" s="233"/>
      <c r="F1295" s="233"/>
      <c r="G1295" s="233"/>
      <c r="H1295" s="228"/>
      <c r="I1295" s="228"/>
    </row>
    <row r="1296" spans="1:9" collapsed="1">
      <c r="A1296" s="233"/>
      <c r="B1296" s="233"/>
      <c r="C1296" s="233"/>
      <c r="D1296" s="233"/>
      <c r="E1296" s="233"/>
      <c r="F1296" s="233"/>
      <c r="G1296" s="233"/>
      <c r="H1296" s="228"/>
      <c r="I1296" s="228"/>
    </row>
    <row r="1297" spans="1:9">
      <c r="A1297" s="233"/>
      <c r="B1297" s="233"/>
      <c r="C1297" s="233"/>
      <c r="D1297" s="235" t="s">
        <v>204</v>
      </c>
      <c r="E1297" s="234">
        <f>COUNTIF(E5:H1295,"Phức tạp")</f>
        <v>39</v>
      </c>
      <c r="F1297" s="233"/>
      <c r="G1297" s="233"/>
      <c r="H1297" s="228"/>
      <c r="I1297" s="228"/>
    </row>
    <row r="1298" spans="1:9">
      <c r="A1298" s="233"/>
      <c r="B1298" s="233"/>
      <c r="C1298" s="233"/>
      <c r="D1298" s="235" t="s">
        <v>215</v>
      </c>
      <c r="E1298" s="234">
        <f>COUNTIF(E5:E1295,"Trung bình")</f>
        <v>147</v>
      </c>
      <c r="F1298" s="233"/>
      <c r="G1298" s="233"/>
      <c r="H1298" s="228"/>
      <c r="I1298" s="228"/>
    </row>
    <row r="1299" spans="1:9">
      <c r="A1299" s="233"/>
      <c r="B1299" s="233"/>
      <c r="C1299" s="233"/>
      <c r="D1299" s="235" t="s">
        <v>232</v>
      </c>
      <c r="E1299" s="234">
        <f>COUNTIF(E5:E1295,"Đơn giản")</f>
        <v>10</v>
      </c>
      <c r="F1299" s="233"/>
      <c r="G1299" s="233"/>
      <c r="H1299" s="228"/>
      <c r="I1299" s="228"/>
    </row>
    <row r="1300" spans="1:9">
      <c r="A1300" s="233"/>
      <c r="B1300" s="233"/>
      <c r="C1300" s="233"/>
      <c r="D1300" s="231" t="s">
        <v>835</v>
      </c>
      <c r="E1300" s="231">
        <f>SUM(E1297:E1299)</f>
        <v>196</v>
      </c>
      <c r="F1300" s="233"/>
      <c r="G1300" s="233"/>
      <c r="H1300" s="228"/>
      <c r="I1300" s="228"/>
    </row>
    <row r="1301" spans="1:9">
      <c r="A1301" s="233"/>
      <c r="B1301" s="233"/>
      <c r="C1301" s="233"/>
      <c r="D1301" s="235"/>
      <c r="E1301" s="234"/>
      <c r="F1301" s="233"/>
      <c r="G1301" s="233"/>
      <c r="H1301" s="228"/>
      <c r="I1301" s="228"/>
    </row>
    <row r="1302" spans="1:9">
      <c r="A1302" s="228"/>
      <c r="B1302" s="228"/>
      <c r="C1302" s="228"/>
      <c r="D1302" s="250"/>
      <c r="E1302" s="250"/>
      <c r="F1302" s="228"/>
      <c r="G1302" s="228"/>
      <c r="H1302" s="228"/>
      <c r="I1302" s="228"/>
    </row>
    <row r="1303" spans="1:9">
      <c r="A1303" s="228"/>
      <c r="B1303" s="228"/>
      <c r="C1303" s="228"/>
      <c r="D1303" s="228"/>
      <c r="E1303" s="228"/>
      <c r="F1303" s="228"/>
      <c r="G1303" s="228"/>
      <c r="H1303" s="228"/>
      <c r="I1303" s="228"/>
    </row>
    <row r="1304" spans="1:9">
      <c r="A1304" s="228"/>
      <c r="B1304" s="228"/>
      <c r="C1304" s="228"/>
      <c r="D1304" s="228"/>
      <c r="E1304" s="228"/>
      <c r="F1304" s="228"/>
      <c r="G1304" s="228"/>
      <c r="H1304" s="228"/>
      <c r="I1304" s="228"/>
    </row>
    <row r="1305" spans="1:9">
      <c r="A1305" s="228"/>
      <c r="B1305" s="228"/>
      <c r="C1305" s="228"/>
      <c r="D1305" s="228"/>
      <c r="E1305" s="228"/>
      <c r="F1305" s="228"/>
      <c r="G1305" s="228"/>
      <c r="H1305" s="228"/>
      <c r="I1305" s="228"/>
    </row>
    <row r="1306" spans="1:9">
      <c r="A1306" s="228"/>
      <c r="B1306" s="228"/>
      <c r="C1306" s="228"/>
      <c r="D1306" s="228"/>
      <c r="E1306" s="228"/>
      <c r="F1306" s="228"/>
      <c r="G1306" s="228"/>
      <c r="H1306" s="228"/>
      <c r="I1306" s="228"/>
    </row>
    <row r="1307" spans="1:9">
      <c r="A1307" s="228"/>
      <c r="B1307" s="228"/>
      <c r="C1307" s="228"/>
      <c r="D1307" s="228"/>
      <c r="E1307" s="228"/>
      <c r="F1307" s="228"/>
      <c r="G1307" s="228"/>
      <c r="H1307" s="228"/>
      <c r="I1307" s="228"/>
    </row>
    <row r="1308" spans="1:9">
      <c r="A1308" s="228"/>
      <c r="B1308" s="228"/>
      <c r="C1308" s="228"/>
      <c r="D1308" s="228"/>
      <c r="E1308" s="228"/>
      <c r="F1308" s="228"/>
      <c r="G1308" s="228"/>
      <c r="H1308" s="228"/>
      <c r="I1308" s="228"/>
    </row>
    <row r="1309" spans="1:9">
      <c r="A1309" s="228"/>
      <c r="B1309" s="228"/>
      <c r="C1309" s="228"/>
      <c r="D1309" s="228"/>
      <c r="E1309" s="228"/>
      <c r="F1309" s="228"/>
      <c r="G1309" s="228"/>
      <c r="H1309" s="228"/>
      <c r="I1309" s="228"/>
    </row>
    <row r="1310" spans="1:9">
      <c r="A1310" s="228"/>
      <c r="B1310" s="228"/>
      <c r="C1310" s="228"/>
      <c r="D1310" s="228"/>
      <c r="E1310" s="228"/>
      <c r="F1310" s="228"/>
      <c r="G1310" s="228"/>
      <c r="H1310" s="228"/>
      <c r="I1310" s="228"/>
    </row>
    <row r="1311" spans="1:9">
      <c r="A1311" s="228"/>
      <c r="B1311" s="228"/>
      <c r="C1311" s="228"/>
      <c r="D1311" s="228"/>
      <c r="E1311" s="228"/>
      <c r="F1311" s="228"/>
      <c r="G1311" s="228"/>
      <c r="H1311" s="228"/>
      <c r="I1311" s="228"/>
    </row>
    <row r="1312" spans="1:9">
      <c r="A1312" s="228"/>
      <c r="B1312" s="228"/>
      <c r="C1312" s="228"/>
      <c r="D1312" s="228"/>
      <c r="E1312" s="228"/>
      <c r="F1312" s="228"/>
      <c r="G1312" s="228"/>
      <c r="H1312" s="228"/>
      <c r="I1312" s="228"/>
    </row>
    <row r="1313" spans="1:9">
      <c r="A1313" s="228"/>
      <c r="B1313" s="228"/>
      <c r="C1313" s="228"/>
      <c r="D1313" s="228"/>
      <c r="E1313" s="228"/>
      <c r="F1313" s="228"/>
      <c r="G1313" s="228"/>
      <c r="H1313" s="228"/>
      <c r="I1313" s="228"/>
    </row>
    <row r="1314" spans="1:9">
      <c r="A1314" s="228"/>
      <c r="B1314" s="228"/>
      <c r="C1314" s="228"/>
      <c r="D1314" s="228"/>
      <c r="E1314" s="228"/>
      <c r="F1314" s="228"/>
      <c r="G1314" s="228"/>
      <c r="H1314" s="228"/>
      <c r="I1314" s="228"/>
    </row>
    <row r="1315" spans="1:9">
      <c r="A1315" s="228"/>
      <c r="B1315" s="228"/>
      <c r="C1315" s="228"/>
      <c r="D1315" s="228"/>
      <c r="E1315" s="228"/>
      <c r="F1315" s="228"/>
      <c r="G1315" s="228"/>
      <c r="H1315" s="228"/>
      <c r="I1315" s="228"/>
    </row>
    <row r="1316" spans="1:9">
      <c r="A1316" s="228"/>
      <c r="B1316" s="228"/>
      <c r="C1316" s="228"/>
      <c r="D1316" s="228"/>
      <c r="E1316" s="228"/>
      <c r="F1316" s="228"/>
      <c r="G1316" s="228"/>
      <c r="H1316" s="228"/>
      <c r="I1316" s="228"/>
    </row>
    <row r="1317" spans="1:9">
      <c r="A1317" s="228"/>
      <c r="B1317" s="228"/>
      <c r="C1317" s="228"/>
      <c r="D1317" s="228"/>
      <c r="E1317" s="228"/>
      <c r="F1317" s="228"/>
      <c r="G1317" s="228"/>
      <c r="H1317" s="228"/>
      <c r="I1317" s="228"/>
    </row>
    <row r="1318" spans="1:9">
      <c r="A1318" s="228"/>
      <c r="B1318" s="228"/>
      <c r="C1318" s="228"/>
      <c r="D1318" s="228"/>
      <c r="E1318" s="228"/>
      <c r="F1318" s="228"/>
      <c r="G1318" s="228"/>
      <c r="H1318" s="228"/>
      <c r="I1318" s="228"/>
    </row>
    <row r="1319" spans="1:9">
      <c r="A1319" s="228"/>
      <c r="B1319" s="228"/>
      <c r="C1319" s="228"/>
      <c r="D1319" s="228"/>
      <c r="E1319" s="228"/>
      <c r="F1319" s="228"/>
      <c r="G1319" s="228"/>
      <c r="H1319" s="228"/>
      <c r="I1319" s="228"/>
    </row>
    <row r="1320" spans="1:9">
      <c r="A1320" s="228"/>
      <c r="B1320" s="228"/>
      <c r="C1320" s="228"/>
      <c r="D1320" s="228"/>
      <c r="E1320" s="228"/>
      <c r="F1320" s="228"/>
      <c r="G1320" s="228"/>
      <c r="H1320" s="228"/>
      <c r="I1320" s="228"/>
    </row>
    <row r="1321" spans="1:9">
      <c r="A1321" s="228"/>
      <c r="B1321" s="228"/>
      <c r="C1321" s="228"/>
      <c r="D1321" s="228"/>
      <c r="E1321" s="228"/>
      <c r="F1321" s="228"/>
      <c r="G1321" s="228"/>
      <c r="H1321" s="228"/>
      <c r="I1321" s="228"/>
    </row>
    <row r="1322" spans="1:9">
      <c r="A1322" s="228"/>
      <c r="B1322" s="228"/>
      <c r="C1322" s="228"/>
      <c r="D1322" s="228"/>
      <c r="E1322" s="228"/>
      <c r="F1322" s="228"/>
      <c r="G1322" s="228"/>
      <c r="H1322" s="228"/>
      <c r="I1322" s="228"/>
    </row>
    <row r="1323" spans="1:9">
      <c r="A1323" s="228"/>
      <c r="B1323" s="228"/>
      <c r="C1323" s="228"/>
      <c r="D1323" s="228"/>
      <c r="E1323" s="228"/>
      <c r="F1323" s="228"/>
      <c r="G1323" s="228"/>
      <c r="H1323" s="228"/>
      <c r="I1323" s="228"/>
    </row>
    <row r="1324" spans="1:9">
      <c r="A1324" s="228"/>
      <c r="B1324" s="228"/>
      <c r="C1324" s="228"/>
      <c r="D1324" s="228"/>
      <c r="E1324" s="228"/>
      <c r="F1324" s="228"/>
      <c r="G1324" s="228"/>
      <c r="H1324" s="228"/>
      <c r="I1324" s="228"/>
    </row>
    <row r="1325" spans="1:9">
      <c r="A1325" s="228"/>
      <c r="B1325" s="228"/>
      <c r="C1325" s="228"/>
      <c r="D1325" s="228"/>
      <c r="E1325" s="228"/>
      <c r="F1325" s="228"/>
      <c r="G1325" s="228"/>
      <c r="H1325" s="228"/>
      <c r="I1325" s="228"/>
    </row>
    <row r="1326" spans="1:9">
      <c r="A1326" s="228"/>
      <c r="B1326" s="228"/>
      <c r="C1326" s="228"/>
      <c r="D1326" s="228"/>
      <c r="E1326" s="228"/>
      <c r="F1326" s="228"/>
      <c r="G1326" s="228"/>
      <c r="H1326" s="228"/>
      <c r="I1326" s="228"/>
    </row>
    <row r="1327" spans="1:9">
      <c r="A1327" s="228"/>
      <c r="B1327" s="228"/>
      <c r="C1327" s="228"/>
      <c r="D1327" s="228"/>
      <c r="E1327" s="228"/>
      <c r="F1327" s="228"/>
      <c r="G1327" s="228"/>
      <c r="H1327" s="228"/>
      <c r="I1327" s="228"/>
    </row>
    <row r="1328" spans="1:9">
      <c r="A1328" s="228"/>
      <c r="B1328" s="228"/>
      <c r="C1328" s="228"/>
      <c r="D1328" s="228"/>
      <c r="E1328" s="228"/>
      <c r="F1328" s="228"/>
      <c r="G1328" s="228"/>
      <c r="H1328" s="228"/>
      <c r="I1328" s="228"/>
    </row>
    <row r="1329" spans="1:9">
      <c r="A1329" s="228"/>
      <c r="B1329" s="228"/>
      <c r="C1329" s="228"/>
      <c r="D1329" s="228"/>
      <c r="E1329" s="228"/>
      <c r="F1329" s="228"/>
      <c r="G1329" s="228"/>
      <c r="H1329" s="228"/>
      <c r="I1329" s="228"/>
    </row>
    <row r="1330" spans="1:9">
      <c r="A1330" s="228"/>
      <c r="B1330" s="228"/>
      <c r="C1330" s="228"/>
      <c r="D1330" s="228"/>
      <c r="E1330" s="228"/>
      <c r="F1330" s="228"/>
      <c r="G1330" s="228"/>
      <c r="H1330" s="228"/>
      <c r="I1330" s="228"/>
    </row>
    <row r="1331" spans="1:9">
      <c r="A1331" s="228"/>
      <c r="B1331" s="228"/>
      <c r="C1331" s="228"/>
      <c r="D1331" s="228"/>
      <c r="E1331" s="228"/>
      <c r="F1331" s="228"/>
      <c r="G1331" s="228"/>
      <c r="H1331" s="228"/>
      <c r="I1331" s="228"/>
    </row>
    <row r="1332" spans="1:9">
      <c r="A1332" s="228"/>
      <c r="B1332" s="228"/>
      <c r="C1332" s="228"/>
      <c r="D1332" s="228"/>
      <c r="E1332" s="228"/>
      <c r="F1332" s="228"/>
      <c r="G1332" s="228"/>
      <c r="H1332" s="228"/>
      <c r="I1332" s="228"/>
    </row>
    <row r="1333" spans="1:9">
      <c r="A1333" s="228"/>
      <c r="B1333" s="228"/>
      <c r="C1333" s="228"/>
      <c r="D1333" s="228"/>
      <c r="E1333" s="228"/>
      <c r="F1333" s="228"/>
      <c r="G1333" s="228"/>
      <c r="H1333" s="228"/>
      <c r="I1333" s="228"/>
    </row>
    <row r="1334" spans="1:9">
      <c r="A1334" s="228"/>
      <c r="B1334" s="228"/>
      <c r="C1334" s="228"/>
      <c r="D1334" s="228"/>
      <c r="E1334" s="228"/>
      <c r="F1334" s="228"/>
      <c r="G1334" s="228"/>
      <c r="H1334" s="228"/>
      <c r="I1334" s="228"/>
    </row>
    <row r="1335" spans="1:9">
      <c r="A1335" s="228"/>
      <c r="B1335" s="228"/>
      <c r="C1335" s="228"/>
      <c r="D1335" s="228"/>
      <c r="E1335" s="228"/>
      <c r="F1335" s="228"/>
      <c r="G1335" s="228"/>
      <c r="H1335" s="228"/>
      <c r="I1335" s="228"/>
    </row>
    <row r="1336" spans="1:9">
      <c r="A1336" s="228"/>
      <c r="B1336" s="228"/>
      <c r="C1336" s="228"/>
      <c r="D1336" s="228"/>
      <c r="E1336" s="228"/>
      <c r="F1336" s="228"/>
      <c r="G1336" s="228"/>
      <c r="H1336" s="228"/>
      <c r="I1336" s="228"/>
    </row>
    <row r="1337" spans="1:9">
      <c r="A1337" s="228"/>
      <c r="B1337" s="228"/>
      <c r="C1337" s="228"/>
      <c r="D1337" s="228"/>
      <c r="E1337" s="228"/>
      <c r="F1337" s="228"/>
      <c r="G1337" s="228"/>
      <c r="H1337" s="228"/>
      <c r="I1337" s="228"/>
    </row>
    <row r="1338" spans="1:9">
      <c r="A1338" s="228"/>
      <c r="B1338" s="228"/>
      <c r="C1338" s="228"/>
      <c r="D1338" s="228"/>
      <c r="E1338" s="228"/>
      <c r="F1338" s="228"/>
      <c r="G1338" s="228"/>
      <c r="H1338" s="228"/>
      <c r="I1338" s="228"/>
    </row>
    <row r="1339" spans="1:9">
      <c r="A1339" s="228"/>
      <c r="B1339" s="228"/>
      <c r="C1339" s="228"/>
      <c r="D1339" s="228"/>
      <c r="E1339" s="228"/>
      <c r="F1339" s="228"/>
      <c r="G1339" s="228"/>
      <c r="H1339" s="228"/>
      <c r="I1339" s="228"/>
    </row>
    <row r="1340" spans="1:9">
      <c r="A1340" s="228"/>
      <c r="B1340" s="228"/>
      <c r="C1340" s="228"/>
      <c r="D1340" s="228"/>
      <c r="E1340" s="228"/>
      <c r="F1340" s="228"/>
      <c r="G1340" s="228"/>
      <c r="H1340" s="228"/>
      <c r="I1340" s="228"/>
    </row>
    <row r="1341" spans="1:9">
      <c r="A1341" s="228"/>
      <c r="B1341" s="228"/>
      <c r="C1341" s="228"/>
      <c r="D1341" s="228"/>
      <c r="E1341" s="228"/>
      <c r="F1341" s="228"/>
      <c r="G1341" s="228"/>
      <c r="H1341" s="228"/>
      <c r="I1341" s="228"/>
    </row>
    <row r="1342" spans="1:9">
      <c r="A1342" s="228"/>
      <c r="B1342" s="228"/>
      <c r="C1342" s="228"/>
      <c r="D1342" s="228"/>
      <c r="E1342" s="228"/>
      <c r="F1342" s="228"/>
      <c r="G1342" s="228"/>
      <c r="H1342" s="228"/>
      <c r="I1342" s="228"/>
    </row>
    <row r="1343" spans="1:9">
      <c r="A1343" s="228"/>
      <c r="B1343" s="228"/>
      <c r="C1343" s="228"/>
      <c r="D1343" s="228"/>
      <c r="E1343" s="228"/>
      <c r="F1343" s="228"/>
      <c r="G1343" s="228"/>
      <c r="H1343" s="228"/>
      <c r="I1343" s="228"/>
    </row>
    <row r="1344" spans="1:9">
      <c r="A1344" s="228"/>
      <c r="B1344" s="228"/>
      <c r="C1344" s="228"/>
      <c r="D1344" s="228"/>
      <c r="E1344" s="228"/>
      <c r="F1344" s="228"/>
      <c r="G1344" s="228"/>
      <c r="H1344" s="228"/>
      <c r="I1344" s="228"/>
    </row>
    <row r="1345" spans="1:9">
      <c r="A1345" s="228"/>
      <c r="B1345" s="228"/>
      <c r="C1345" s="228"/>
      <c r="D1345" s="228"/>
      <c r="E1345" s="228"/>
      <c r="F1345" s="228"/>
      <c r="G1345" s="228"/>
      <c r="H1345" s="228"/>
      <c r="I1345" s="228"/>
    </row>
    <row r="1346" spans="1:9">
      <c r="A1346" s="228"/>
      <c r="B1346" s="228"/>
      <c r="C1346" s="228"/>
      <c r="D1346" s="228"/>
      <c r="E1346" s="228"/>
      <c r="F1346" s="228"/>
      <c r="G1346" s="228"/>
      <c r="H1346" s="228"/>
      <c r="I1346" s="228"/>
    </row>
    <row r="1347" spans="1:9">
      <c r="A1347" s="228"/>
      <c r="B1347" s="228"/>
      <c r="C1347" s="228"/>
      <c r="D1347" s="228"/>
      <c r="E1347" s="228"/>
      <c r="F1347" s="228"/>
      <c r="G1347" s="228"/>
      <c r="H1347" s="228"/>
      <c r="I1347" s="228"/>
    </row>
    <row r="1348" spans="1:9">
      <c r="A1348" s="228"/>
      <c r="B1348" s="228"/>
      <c r="C1348" s="228"/>
      <c r="D1348" s="228"/>
      <c r="E1348" s="228"/>
      <c r="F1348" s="228"/>
      <c r="G1348" s="228"/>
      <c r="H1348" s="228"/>
      <c r="I1348" s="228"/>
    </row>
    <row r="1349" spans="1:9">
      <c r="A1349" s="228"/>
      <c r="B1349" s="228"/>
      <c r="C1349" s="228"/>
      <c r="D1349" s="228"/>
      <c r="E1349" s="228"/>
      <c r="F1349" s="228"/>
      <c r="G1349" s="228"/>
      <c r="H1349" s="228"/>
      <c r="I1349" s="228"/>
    </row>
    <row r="1350" spans="1:9">
      <c r="A1350" s="228"/>
      <c r="B1350" s="228"/>
      <c r="C1350" s="228"/>
      <c r="D1350" s="228"/>
      <c r="E1350" s="228"/>
      <c r="F1350" s="228"/>
      <c r="G1350" s="228"/>
      <c r="H1350" s="228"/>
      <c r="I1350" s="228"/>
    </row>
    <row r="1351" spans="1:9">
      <c r="A1351" s="228"/>
      <c r="B1351" s="228"/>
      <c r="C1351" s="228"/>
      <c r="D1351" s="228"/>
      <c r="E1351" s="228"/>
      <c r="F1351" s="228"/>
      <c r="G1351" s="228"/>
      <c r="H1351" s="228"/>
      <c r="I1351" s="228"/>
    </row>
    <row r="1352" spans="1:9">
      <c r="A1352" s="228"/>
      <c r="B1352" s="228"/>
      <c r="C1352" s="228"/>
      <c r="D1352" s="228"/>
      <c r="E1352" s="228"/>
      <c r="F1352" s="228"/>
      <c r="G1352" s="228"/>
      <c r="H1352" s="228"/>
      <c r="I1352" s="228"/>
    </row>
    <row r="1353" spans="1:9">
      <c r="A1353" s="228"/>
      <c r="B1353" s="228"/>
      <c r="C1353" s="228"/>
      <c r="D1353" s="228"/>
      <c r="E1353" s="228"/>
      <c r="F1353" s="228"/>
      <c r="G1353" s="228"/>
      <c r="H1353" s="228"/>
      <c r="I1353" s="228"/>
    </row>
    <row r="1354" spans="1:9">
      <c r="A1354" s="228"/>
      <c r="B1354" s="228"/>
      <c r="C1354" s="228"/>
      <c r="D1354" s="228"/>
      <c r="E1354" s="228"/>
      <c r="F1354" s="228"/>
      <c r="G1354" s="228"/>
      <c r="H1354" s="228"/>
      <c r="I1354" s="228"/>
    </row>
    <row r="1355" spans="1:9">
      <c r="A1355" s="228"/>
      <c r="B1355" s="228"/>
      <c r="C1355" s="228"/>
      <c r="D1355" s="228"/>
      <c r="E1355" s="228"/>
      <c r="F1355" s="228"/>
      <c r="G1355" s="228"/>
      <c r="H1355" s="228"/>
      <c r="I1355" s="228"/>
    </row>
    <row r="1356" spans="1:9">
      <c r="A1356" s="228"/>
      <c r="B1356" s="228"/>
      <c r="C1356" s="228"/>
      <c r="D1356" s="228"/>
      <c r="E1356" s="228"/>
      <c r="F1356" s="228"/>
      <c r="G1356" s="228"/>
      <c r="H1356" s="228"/>
      <c r="I1356" s="228"/>
    </row>
    <row r="1357" spans="1:9">
      <c r="A1357" s="228"/>
      <c r="B1357" s="228"/>
      <c r="C1357" s="228"/>
      <c r="D1357" s="228"/>
      <c r="E1357" s="228"/>
      <c r="F1357" s="228"/>
      <c r="G1357" s="228"/>
      <c r="H1357" s="228"/>
      <c r="I1357" s="228"/>
    </row>
    <row r="1358" spans="1:9">
      <c r="A1358" s="228"/>
      <c r="B1358" s="228"/>
      <c r="C1358" s="228"/>
      <c r="D1358" s="228"/>
      <c r="E1358" s="228"/>
      <c r="F1358" s="228"/>
      <c r="G1358" s="228"/>
      <c r="H1358" s="228"/>
      <c r="I1358" s="228"/>
    </row>
    <row r="1359" spans="1:9">
      <c r="A1359" s="228"/>
      <c r="B1359" s="228"/>
      <c r="C1359" s="228"/>
      <c r="D1359" s="228"/>
      <c r="E1359" s="228"/>
      <c r="F1359" s="228"/>
      <c r="G1359" s="228"/>
      <c r="H1359" s="228"/>
      <c r="I1359" s="228"/>
    </row>
    <row r="1360" spans="1:9">
      <c r="A1360" s="228"/>
      <c r="B1360" s="228"/>
      <c r="C1360" s="228"/>
      <c r="D1360" s="228"/>
      <c r="E1360" s="228"/>
      <c r="F1360" s="228"/>
      <c r="G1360" s="228"/>
      <c r="H1360" s="228"/>
      <c r="I1360" s="228"/>
    </row>
    <row r="1361" spans="1:9">
      <c r="A1361" s="228"/>
      <c r="B1361" s="228"/>
      <c r="C1361" s="228"/>
      <c r="D1361" s="228"/>
      <c r="E1361" s="228"/>
      <c r="F1361" s="228"/>
      <c r="G1361" s="228"/>
      <c r="H1361" s="228"/>
      <c r="I1361" s="228"/>
    </row>
    <row r="1362" spans="1:9">
      <c r="A1362" s="228"/>
      <c r="B1362" s="228"/>
      <c r="C1362" s="228"/>
      <c r="D1362" s="228"/>
      <c r="E1362" s="228"/>
      <c r="F1362" s="228"/>
      <c r="G1362" s="228"/>
      <c r="H1362" s="228"/>
      <c r="I1362" s="228"/>
    </row>
    <row r="1363" spans="1:9">
      <c r="A1363" s="228"/>
      <c r="B1363" s="228"/>
      <c r="C1363" s="228"/>
      <c r="D1363" s="228"/>
      <c r="E1363" s="228"/>
      <c r="F1363" s="228"/>
      <c r="G1363" s="228"/>
      <c r="H1363" s="228"/>
      <c r="I1363" s="228"/>
    </row>
    <row r="1364" spans="1:9">
      <c r="A1364" s="228"/>
      <c r="B1364" s="228"/>
      <c r="C1364" s="228"/>
      <c r="D1364" s="228"/>
      <c r="E1364" s="228"/>
      <c r="F1364" s="228"/>
      <c r="G1364" s="228"/>
      <c r="H1364" s="228"/>
      <c r="I1364" s="228"/>
    </row>
    <row r="1365" spans="1:9">
      <c r="A1365" s="228"/>
      <c r="B1365" s="228"/>
      <c r="C1365" s="228"/>
      <c r="D1365" s="228"/>
      <c r="E1365" s="228"/>
      <c r="F1365" s="228"/>
      <c r="G1365" s="228"/>
      <c r="H1365" s="228"/>
      <c r="I1365" s="228"/>
    </row>
    <row r="1366" spans="1:9">
      <c r="A1366" s="228"/>
      <c r="B1366" s="228"/>
      <c r="C1366" s="228"/>
      <c r="D1366" s="228"/>
      <c r="E1366" s="228"/>
      <c r="F1366" s="228"/>
      <c r="G1366" s="228"/>
      <c r="H1366" s="228"/>
      <c r="I1366" s="228"/>
    </row>
    <row r="1367" spans="1:9">
      <c r="A1367" s="228"/>
      <c r="B1367" s="228"/>
      <c r="C1367" s="228"/>
      <c r="D1367" s="228"/>
      <c r="E1367" s="228"/>
      <c r="F1367" s="228"/>
      <c r="G1367" s="228"/>
      <c r="H1367" s="228"/>
      <c r="I1367" s="228"/>
    </row>
    <row r="1368" spans="1:9">
      <c r="A1368" s="228"/>
      <c r="B1368" s="228"/>
      <c r="C1368" s="228"/>
      <c r="D1368" s="228"/>
      <c r="E1368" s="228"/>
      <c r="F1368" s="228"/>
      <c r="G1368" s="228"/>
      <c r="H1368" s="228"/>
      <c r="I1368" s="228"/>
    </row>
    <row r="1369" spans="1:9">
      <c r="A1369" s="228"/>
      <c r="B1369" s="228"/>
      <c r="C1369" s="228"/>
      <c r="D1369" s="228"/>
      <c r="E1369" s="228"/>
      <c r="F1369" s="228"/>
      <c r="G1369" s="228"/>
      <c r="H1369" s="228"/>
      <c r="I1369" s="228"/>
    </row>
    <row r="1370" spans="1:9">
      <c r="A1370" s="228"/>
      <c r="B1370" s="228"/>
      <c r="C1370" s="228"/>
      <c r="D1370" s="228"/>
      <c r="E1370" s="228"/>
      <c r="F1370" s="228"/>
      <c r="G1370" s="228"/>
      <c r="H1370" s="228"/>
      <c r="I1370" s="228"/>
    </row>
    <row r="1371" spans="1:9">
      <c r="A1371" s="228"/>
      <c r="B1371" s="228"/>
      <c r="C1371" s="228"/>
      <c r="D1371" s="228"/>
      <c r="E1371" s="228"/>
      <c r="F1371" s="228"/>
      <c r="G1371" s="228"/>
      <c r="H1371" s="228"/>
      <c r="I1371" s="228"/>
    </row>
    <row r="1372" spans="1:9">
      <c r="A1372" s="228"/>
      <c r="B1372" s="228"/>
      <c r="C1372" s="228"/>
      <c r="D1372" s="228"/>
      <c r="E1372" s="228"/>
      <c r="F1372" s="228"/>
      <c r="G1372" s="228"/>
      <c r="H1372" s="228"/>
      <c r="I1372" s="228"/>
    </row>
    <row r="1373" spans="1:9">
      <c r="A1373" s="228"/>
      <c r="B1373" s="228"/>
      <c r="C1373" s="228"/>
      <c r="D1373" s="228"/>
      <c r="E1373" s="228"/>
      <c r="F1373" s="228"/>
      <c r="G1373" s="228"/>
      <c r="H1373" s="228"/>
      <c r="I1373" s="228"/>
    </row>
    <row r="1374" spans="1:9">
      <c r="A1374" s="228"/>
      <c r="B1374" s="228"/>
      <c r="C1374" s="228"/>
      <c r="D1374" s="228"/>
      <c r="E1374" s="228"/>
      <c r="F1374" s="228"/>
      <c r="G1374" s="228"/>
      <c r="H1374" s="228"/>
      <c r="I1374" s="228"/>
    </row>
    <row r="1375" spans="1:9">
      <c r="A1375" s="228"/>
      <c r="B1375" s="228"/>
      <c r="C1375" s="228"/>
      <c r="D1375" s="228"/>
      <c r="E1375" s="228"/>
      <c r="F1375" s="228"/>
      <c r="G1375" s="228"/>
      <c r="H1375" s="228"/>
      <c r="I1375" s="228"/>
    </row>
    <row r="1376" spans="1:9">
      <c r="A1376" s="228"/>
      <c r="B1376" s="228"/>
      <c r="C1376" s="228"/>
      <c r="D1376" s="228"/>
      <c r="E1376" s="228"/>
      <c r="F1376" s="228"/>
      <c r="G1376" s="228"/>
      <c r="H1376" s="228"/>
      <c r="I1376" s="228"/>
    </row>
    <row r="1377" spans="1:9">
      <c r="A1377" s="228"/>
      <c r="B1377" s="228"/>
      <c r="C1377" s="228"/>
      <c r="D1377" s="228"/>
      <c r="E1377" s="228"/>
      <c r="F1377" s="228"/>
      <c r="G1377" s="228"/>
      <c r="H1377" s="228"/>
      <c r="I1377" s="228"/>
    </row>
    <row r="1378" spans="1:9">
      <c r="A1378" s="228"/>
      <c r="B1378" s="228"/>
      <c r="C1378" s="228"/>
      <c r="D1378" s="228"/>
      <c r="E1378" s="228"/>
      <c r="F1378" s="228"/>
      <c r="G1378" s="228"/>
      <c r="H1378" s="228"/>
      <c r="I1378" s="228"/>
    </row>
    <row r="1379" spans="1:9">
      <c r="A1379" s="228"/>
      <c r="B1379" s="228"/>
      <c r="C1379" s="228"/>
      <c r="D1379" s="228"/>
      <c r="E1379" s="228"/>
      <c r="F1379" s="228"/>
      <c r="G1379" s="228"/>
      <c r="H1379" s="228"/>
      <c r="I1379" s="228"/>
    </row>
    <row r="1380" spans="1:9">
      <c r="A1380" s="228"/>
      <c r="B1380" s="228"/>
      <c r="C1380" s="228"/>
      <c r="D1380" s="228"/>
      <c r="E1380" s="228"/>
      <c r="F1380" s="228"/>
      <c r="G1380" s="228"/>
      <c r="H1380" s="228"/>
      <c r="I1380" s="228"/>
    </row>
    <row r="1381" spans="1:9">
      <c r="A1381" s="228"/>
      <c r="B1381" s="228"/>
      <c r="C1381" s="228"/>
      <c r="D1381" s="228"/>
      <c r="E1381" s="228"/>
      <c r="F1381" s="228"/>
      <c r="G1381" s="228"/>
      <c r="H1381" s="228"/>
      <c r="I1381" s="228"/>
    </row>
    <row r="1382" spans="1:9">
      <c r="A1382" s="228"/>
      <c r="B1382" s="228"/>
      <c r="C1382" s="228"/>
      <c r="D1382" s="228"/>
      <c r="E1382" s="228"/>
      <c r="F1382" s="228"/>
      <c r="G1382" s="228"/>
      <c r="H1382" s="228"/>
      <c r="I1382" s="228"/>
    </row>
    <row r="1383" spans="1:9">
      <c r="A1383" s="228"/>
      <c r="B1383" s="228"/>
      <c r="C1383" s="228"/>
      <c r="D1383" s="228"/>
      <c r="E1383" s="228"/>
      <c r="F1383" s="228"/>
      <c r="G1383" s="228"/>
      <c r="H1383" s="228"/>
      <c r="I1383" s="228"/>
    </row>
    <row r="1384" spans="1:9">
      <c r="A1384" s="228"/>
      <c r="B1384" s="228"/>
      <c r="C1384" s="228"/>
      <c r="D1384" s="228"/>
      <c r="E1384" s="228"/>
      <c r="F1384" s="228"/>
      <c r="G1384" s="228"/>
      <c r="H1384" s="228"/>
      <c r="I1384" s="228"/>
    </row>
    <row r="1385" spans="1:9">
      <c r="A1385" s="228"/>
      <c r="B1385" s="228"/>
      <c r="C1385" s="228"/>
      <c r="D1385" s="228"/>
      <c r="E1385" s="228"/>
      <c r="F1385" s="228"/>
      <c r="G1385" s="228"/>
      <c r="H1385" s="228"/>
      <c r="I1385" s="228"/>
    </row>
    <row r="1386" spans="1:9">
      <c r="A1386" s="228"/>
      <c r="B1386" s="228"/>
      <c r="C1386" s="228"/>
      <c r="D1386" s="228"/>
      <c r="E1386" s="228"/>
      <c r="F1386" s="228"/>
      <c r="G1386" s="228"/>
      <c r="H1386" s="228"/>
      <c r="I1386" s="228"/>
    </row>
    <row r="1387" spans="1:9">
      <c r="A1387" s="228"/>
      <c r="B1387" s="228"/>
      <c r="C1387" s="228"/>
      <c r="D1387" s="228"/>
      <c r="E1387" s="228"/>
      <c r="F1387" s="228"/>
      <c r="G1387" s="228"/>
      <c r="H1387" s="228"/>
      <c r="I1387" s="228"/>
    </row>
    <row r="1388" spans="1:9">
      <c r="A1388" s="228"/>
      <c r="B1388" s="228"/>
      <c r="C1388" s="228"/>
      <c r="D1388" s="228"/>
      <c r="E1388" s="228"/>
      <c r="F1388" s="228"/>
      <c r="G1388" s="228"/>
      <c r="H1388" s="228"/>
      <c r="I1388" s="228"/>
    </row>
    <row r="1389" spans="1:9">
      <c r="A1389" s="228"/>
      <c r="B1389" s="228"/>
      <c r="C1389" s="228"/>
      <c r="D1389" s="228"/>
      <c r="E1389" s="228"/>
      <c r="F1389" s="228"/>
      <c r="G1389" s="228"/>
      <c r="H1389" s="228"/>
      <c r="I1389" s="228"/>
    </row>
    <row r="1390" spans="1:9">
      <c r="A1390" s="228"/>
      <c r="B1390" s="228"/>
      <c r="C1390" s="228"/>
      <c r="D1390" s="228"/>
      <c r="E1390" s="228"/>
      <c r="F1390" s="228"/>
      <c r="G1390" s="228"/>
      <c r="H1390" s="228"/>
      <c r="I1390" s="228"/>
    </row>
    <row r="1391" spans="1:9">
      <c r="A1391" s="228"/>
      <c r="B1391" s="228"/>
      <c r="C1391" s="228"/>
      <c r="D1391" s="228"/>
      <c r="E1391" s="228"/>
      <c r="F1391" s="228"/>
      <c r="G1391" s="228"/>
      <c r="H1391" s="228"/>
      <c r="I1391" s="228"/>
    </row>
    <row r="1392" spans="1:9">
      <c r="A1392" s="228"/>
      <c r="B1392" s="228"/>
      <c r="C1392" s="228"/>
      <c r="D1392" s="228"/>
      <c r="E1392" s="228"/>
      <c r="F1392" s="228"/>
      <c r="G1392" s="228"/>
      <c r="H1392" s="228"/>
      <c r="I1392" s="228"/>
    </row>
    <row r="1393" spans="1:9">
      <c r="A1393" s="228"/>
      <c r="B1393" s="228"/>
      <c r="C1393" s="228"/>
      <c r="D1393" s="228"/>
      <c r="E1393" s="228"/>
      <c r="F1393" s="228"/>
      <c r="G1393" s="228"/>
      <c r="H1393" s="228"/>
      <c r="I1393" s="228"/>
    </row>
    <row r="1394" spans="1:9">
      <c r="A1394" s="228"/>
      <c r="B1394" s="228"/>
      <c r="C1394" s="228"/>
      <c r="D1394" s="228"/>
      <c r="E1394" s="228"/>
      <c r="F1394" s="228"/>
      <c r="G1394" s="228"/>
      <c r="H1394" s="228"/>
      <c r="I1394" s="228"/>
    </row>
    <row r="1395" spans="1:9">
      <c r="A1395" s="228"/>
      <c r="B1395" s="228"/>
      <c r="C1395" s="228"/>
      <c r="D1395" s="228"/>
      <c r="E1395" s="228"/>
      <c r="F1395" s="228"/>
      <c r="G1395" s="228"/>
      <c r="H1395" s="228"/>
      <c r="I1395" s="228"/>
    </row>
    <row r="1396" spans="1:9">
      <c r="A1396" s="228"/>
      <c r="B1396" s="228"/>
      <c r="C1396" s="228"/>
      <c r="D1396" s="228"/>
      <c r="E1396" s="228"/>
      <c r="F1396" s="228"/>
      <c r="G1396" s="228"/>
      <c r="H1396" s="228"/>
      <c r="I1396" s="228"/>
    </row>
    <row r="1397" spans="1:9">
      <c r="A1397" s="228"/>
      <c r="B1397" s="228"/>
      <c r="C1397" s="228"/>
      <c r="D1397" s="228"/>
      <c r="E1397" s="228"/>
      <c r="F1397" s="228"/>
      <c r="G1397" s="228"/>
      <c r="H1397" s="228"/>
      <c r="I1397" s="228"/>
    </row>
    <row r="1398" spans="1:9">
      <c r="A1398" s="228"/>
      <c r="B1398" s="228"/>
      <c r="C1398" s="228"/>
      <c r="D1398" s="228"/>
      <c r="E1398" s="228"/>
      <c r="F1398" s="228"/>
      <c r="G1398" s="228"/>
      <c r="H1398" s="228"/>
      <c r="I1398" s="228"/>
    </row>
    <row r="1399" spans="1:9">
      <c r="A1399" s="228"/>
      <c r="B1399" s="228"/>
      <c r="C1399" s="228"/>
      <c r="D1399" s="228"/>
      <c r="E1399" s="228"/>
      <c r="F1399" s="228"/>
      <c r="G1399" s="228"/>
      <c r="H1399" s="228"/>
      <c r="I1399" s="228"/>
    </row>
    <row r="1400" spans="1:9">
      <c r="A1400" s="228"/>
      <c r="B1400" s="228"/>
      <c r="C1400" s="228"/>
      <c r="D1400" s="228"/>
      <c r="E1400" s="228"/>
      <c r="F1400" s="228"/>
      <c r="G1400" s="228"/>
      <c r="H1400" s="228"/>
      <c r="I1400" s="228"/>
    </row>
    <row r="1401" spans="1:9">
      <c r="A1401" s="228"/>
      <c r="B1401" s="228"/>
      <c r="C1401" s="228"/>
      <c r="D1401" s="228"/>
      <c r="E1401" s="228"/>
      <c r="F1401" s="228"/>
      <c r="G1401" s="228"/>
      <c r="H1401" s="228"/>
      <c r="I1401" s="228"/>
    </row>
    <row r="1402" spans="1:9">
      <c r="A1402" s="228"/>
      <c r="B1402" s="228"/>
      <c r="C1402" s="228"/>
      <c r="D1402" s="228"/>
      <c r="E1402" s="228"/>
      <c r="F1402" s="228"/>
      <c r="G1402" s="228"/>
      <c r="H1402" s="228"/>
      <c r="I1402" s="228"/>
    </row>
    <row r="1403" spans="1:9">
      <c r="A1403" s="228"/>
      <c r="B1403" s="228"/>
      <c r="C1403" s="228"/>
      <c r="D1403" s="228"/>
      <c r="E1403" s="228"/>
      <c r="F1403" s="228"/>
      <c r="G1403" s="228"/>
      <c r="H1403" s="228"/>
      <c r="I1403" s="228"/>
    </row>
    <row r="1404" spans="1:9">
      <c r="A1404" s="228"/>
      <c r="B1404" s="228"/>
      <c r="C1404" s="228"/>
      <c r="D1404" s="228"/>
      <c r="E1404" s="228"/>
      <c r="F1404" s="228"/>
      <c r="G1404" s="228"/>
      <c r="H1404" s="228"/>
      <c r="I1404" s="228"/>
    </row>
    <row r="1405" spans="1:9">
      <c r="A1405" s="228"/>
      <c r="B1405" s="228"/>
      <c r="C1405" s="228"/>
      <c r="D1405" s="228"/>
      <c r="E1405" s="228"/>
      <c r="F1405" s="228"/>
      <c r="G1405" s="228"/>
      <c r="H1405" s="228"/>
      <c r="I1405" s="228"/>
    </row>
    <row r="1406" spans="1:9">
      <c r="A1406" s="228"/>
      <c r="B1406" s="228"/>
      <c r="C1406" s="228"/>
      <c r="D1406" s="228"/>
      <c r="E1406" s="228"/>
      <c r="F1406" s="228"/>
      <c r="G1406" s="228"/>
      <c r="H1406" s="228"/>
      <c r="I1406" s="228"/>
    </row>
    <row r="1407" spans="1:9">
      <c r="A1407" s="228"/>
      <c r="B1407" s="228"/>
      <c r="C1407" s="228"/>
      <c r="D1407" s="228"/>
      <c r="E1407" s="228"/>
      <c r="F1407" s="228"/>
      <c r="G1407" s="228"/>
      <c r="H1407" s="228"/>
      <c r="I1407" s="228"/>
    </row>
    <row r="1408" spans="1:9">
      <c r="A1408" s="228"/>
      <c r="B1408" s="228"/>
      <c r="C1408" s="228"/>
      <c r="D1408" s="228"/>
      <c r="E1408" s="228"/>
      <c r="F1408" s="228"/>
      <c r="G1408" s="228"/>
      <c r="H1408" s="228"/>
      <c r="I1408" s="228"/>
    </row>
    <row r="1409" spans="1:9">
      <c r="A1409" s="228"/>
      <c r="B1409" s="228"/>
      <c r="C1409" s="228"/>
      <c r="D1409" s="228"/>
      <c r="E1409" s="228"/>
      <c r="F1409" s="228"/>
      <c r="G1409" s="228"/>
      <c r="H1409" s="228"/>
      <c r="I1409" s="228"/>
    </row>
    <row r="1410" spans="1:9">
      <c r="A1410" s="228"/>
      <c r="B1410" s="228"/>
      <c r="C1410" s="228"/>
      <c r="D1410" s="228"/>
      <c r="E1410" s="228"/>
      <c r="F1410" s="228"/>
      <c r="G1410" s="228"/>
      <c r="H1410" s="228"/>
      <c r="I1410" s="228"/>
    </row>
    <row r="1411" spans="1:9">
      <c r="A1411" s="228"/>
      <c r="B1411" s="228"/>
      <c r="C1411" s="228"/>
      <c r="D1411" s="228"/>
      <c r="E1411" s="228"/>
      <c r="F1411" s="228"/>
      <c r="G1411" s="228"/>
      <c r="H1411" s="228"/>
      <c r="I1411" s="228"/>
    </row>
    <row r="1412" spans="1:9">
      <c r="A1412" s="228"/>
      <c r="B1412" s="228"/>
      <c r="C1412" s="228"/>
      <c r="D1412" s="228"/>
      <c r="E1412" s="228"/>
      <c r="F1412" s="228"/>
      <c r="G1412" s="228"/>
      <c r="H1412" s="228"/>
      <c r="I1412" s="228"/>
    </row>
    <row r="1413" spans="1:9">
      <c r="A1413" s="228"/>
      <c r="B1413" s="228"/>
      <c r="C1413" s="228"/>
      <c r="D1413" s="228"/>
      <c r="E1413" s="228"/>
      <c r="F1413" s="228"/>
      <c r="G1413" s="228"/>
      <c r="H1413" s="228"/>
      <c r="I1413" s="228"/>
    </row>
    <row r="1414" spans="1:9">
      <c r="A1414" s="228"/>
      <c r="B1414" s="228"/>
      <c r="C1414" s="228"/>
      <c r="D1414" s="228"/>
      <c r="E1414" s="228"/>
      <c r="F1414" s="228"/>
      <c r="G1414" s="228"/>
      <c r="H1414" s="228"/>
      <c r="I1414" s="228"/>
    </row>
    <row r="1415" spans="1:9">
      <c r="A1415" s="228"/>
      <c r="B1415" s="228"/>
      <c r="C1415" s="228"/>
      <c r="D1415" s="228"/>
      <c r="E1415" s="228"/>
      <c r="F1415" s="228"/>
      <c r="G1415" s="228"/>
      <c r="H1415" s="228"/>
      <c r="I1415" s="228"/>
    </row>
    <row r="1416" spans="1:9">
      <c r="A1416" s="228"/>
      <c r="B1416" s="228"/>
      <c r="C1416" s="228"/>
      <c r="D1416" s="228"/>
      <c r="E1416" s="228"/>
      <c r="F1416" s="228"/>
      <c r="G1416" s="228"/>
      <c r="H1416" s="228"/>
      <c r="I1416" s="228"/>
    </row>
    <row r="1417" spans="1:9">
      <c r="A1417" s="228"/>
      <c r="B1417" s="228"/>
      <c r="C1417" s="228"/>
      <c r="D1417" s="228"/>
      <c r="E1417" s="228"/>
      <c r="F1417" s="228"/>
      <c r="G1417" s="228"/>
      <c r="H1417" s="228"/>
      <c r="I1417" s="228"/>
    </row>
    <row r="1418" spans="1:9">
      <c r="A1418" s="228"/>
      <c r="B1418" s="228"/>
      <c r="C1418" s="228"/>
      <c r="D1418" s="228"/>
      <c r="E1418" s="228"/>
      <c r="F1418" s="228"/>
      <c r="G1418" s="228"/>
      <c r="H1418" s="228"/>
      <c r="I1418" s="228"/>
    </row>
    <row r="1419" spans="1:9">
      <c r="A1419" s="228"/>
      <c r="B1419" s="228"/>
      <c r="C1419" s="228"/>
      <c r="D1419" s="228"/>
      <c r="E1419" s="228"/>
      <c r="F1419" s="228"/>
      <c r="G1419" s="228"/>
      <c r="H1419" s="228"/>
      <c r="I1419" s="228"/>
    </row>
    <row r="1420" spans="1:9">
      <c r="A1420" s="228"/>
      <c r="B1420" s="228"/>
      <c r="C1420" s="228"/>
      <c r="D1420" s="228"/>
      <c r="E1420" s="228"/>
      <c r="F1420" s="228"/>
      <c r="G1420" s="228"/>
      <c r="H1420" s="228"/>
      <c r="I1420" s="228"/>
    </row>
    <row r="1421" spans="1:9">
      <c r="A1421" s="228"/>
      <c r="B1421" s="228"/>
      <c r="C1421" s="228"/>
      <c r="D1421" s="228"/>
      <c r="E1421" s="228"/>
      <c r="F1421" s="228"/>
      <c r="G1421" s="228"/>
      <c r="H1421" s="228"/>
      <c r="I1421" s="228"/>
    </row>
    <row r="1422" spans="1:9">
      <c r="A1422" s="228"/>
      <c r="B1422" s="228"/>
      <c r="C1422" s="228"/>
      <c r="D1422" s="228"/>
      <c r="E1422" s="228"/>
      <c r="F1422" s="228"/>
      <c r="G1422" s="228"/>
      <c r="H1422" s="228"/>
      <c r="I1422" s="228"/>
    </row>
    <row r="1423" spans="1:9">
      <c r="A1423" s="228"/>
      <c r="B1423" s="228"/>
      <c r="C1423" s="228"/>
      <c r="D1423" s="228"/>
      <c r="E1423" s="228"/>
      <c r="F1423" s="228"/>
      <c r="G1423" s="228"/>
      <c r="H1423" s="228"/>
      <c r="I1423" s="228"/>
    </row>
    <row r="1424" spans="1:9">
      <c r="A1424" s="228"/>
      <c r="B1424" s="228"/>
      <c r="C1424" s="228"/>
      <c r="D1424" s="228"/>
      <c r="E1424" s="228"/>
      <c r="F1424" s="228"/>
      <c r="G1424" s="228"/>
      <c r="H1424" s="228"/>
      <c r="I1424" s="228"/>
    </row>
    <row r="1425" spans="1:9">
      <c r="A1425" s="228"/>
      <c r="B1425" s="228"/>
      <c r="C1425" s="228"/>
      <c r="D1425" s="228"/>
      <c r="E1425" s="228"/>
      <c r="F1425" s="228"/>
      <c r="G1425" s="228"/>
      <c r="H1425" s="228"/>
      <c r="I1425" s="228"/>
    </row>
    <row r="1426" spans="1:9">
      <c r="A1426" s="228"/>
      <c r="B1426" s="228"/>
      <c r="C1426" s="228"/>
      <c r="D1426" s="228"/>
      <c r="E1426" s="228"/>
      <c r="F1426" s="228"/>
      <c r="G1426" s="228"/>
      <c r="H1426" s="228"/>
      <c r="I1426" s="228"/>
    </row>
    <row r="1427" spans="1:9">
      <c r="A1427" s="228"/>
      <c r="B1427" s="228"/>
      <c r="C1427" s="228"/>
      <c r="D1427" s="228"/>
      <c r="E1427" s="228"/>
      <c r="F1427" s="228"/>
      <c r="G1427" s="228"/>
      <c r="H1427" s="228"/>
      <c r="I1427" s="228"/>
    </row>
    <row r="1428" spans="1:9">
      <c r="A1428" s="228"/>
      <c r="B1428" s="228"/>
      <c r="C1428" s="228"/>
      <c r="D1428" s="228"/>
      <c r="E1428" s="228"/>
      <c r="F1428" s="228"/>
      <c r="G1428" s="228"/>
      <c r="H1428" s="228"/>
      <c r="I1428" s="228"/>
    </row>
    <row r="1429" spans="1:9">
      <c r="A1429" s="228"/>
      <c r="B1429" s="228"/>
      <c r="C1429" s="228"/>
      <c r="D1429" s="228"/>
      <c r="E1429" s="228"/>
      <c r="F1429" s="228"/>
      <c r="G1429" s="228"/>
      <c r="H1429" s="228"/>
      <c r="I1429" s="228"/>
    </row>
    <row r="1430" spans="1:9">
      <c r="A1430" s="228"/>
      <c r="B1430" s="228"/>
      <c r="C1430" s="228"/>
      <c r="D1430" s="228"/>
      <c r="E1430" s="228"/>
      <c r="F1430" s="228"/>
      <c r="G1430" s="228"/>
      <c r="H1430" s="228"/>
      <c r="I1430" s="228"/>
    </row>
    <row r="1431" spans="1:9">
      <c r="A1431" s="228"/>
      <c r="B1431" s="228"/>
      <c r="C1431" s="228"/>
      <c r="D1431" s="228"/>
      <c r="E1431" s="228"/>
      <c r="F1431" s="228"/>
      <c r="G1431" s="228"/>
      <c r="H1431" s="228"/>
      <c r="I1431" s="228"/>
    </row>
    <row r="1432" spans="1:9">
      <c r="A1432" s="228"/>
      <c r="B1432" s="228"/>
      <c r="C1432" s="228"/>
      <c r="D1432" s="228"/>
      <c r="E1432" s="228"/>
      <c r="F1432" s="228"/>
      <c r="G1432" s="228"/>
      <c r="H1432" s="228"/>
      <c r="I1432" s="228"/>
    </row>
    <row r="1433" spans="1:9">
      <c r="A1433" s="228"/>
      <c r="B1433" s="228"/>
      <c r="C1433" s="228"/>
      <c r="D1433" s="228"/>
      <c r="E1433" s="228"/>
      <c r="F1433" s="228"/>
      <c r="G1433" s="228"/>
      <c r="H1433" s="228"/>
      <c r="I1433" s="228"/>
    </row>
    <row r="1434" spans="1:9">
      <c r="A1434" s="228"/>
      <c r="B1434" s="228"/>
      <c r="C1434" s="228"/>
      <c r="D1434" s="228"/>
      <c r="E1434" s="228"/>
      <c r="F1434" s="228"/>
      <c r="G1434" s="228"/>
      <c r="H1434" s="228"/>
      <c r="I1434" s="228"/>
    </row>
    <row r="1435" spans="1:9">
      <c r="A1435" s="228"/>
      <c r="B1435" s="228"/>
      <c r="C1435" s="228"/>
      <c r="D1435" s="228"/>
      <c r="E1435" s="228"/>
      <c r="F1435" s="228"/>
      <c r="G1435" s="228"/>
      <c r="H1435" s="228"/>
      <c r="I1435" s="228"/>
    </row>
    <row r="1436" spans="1:9">
      <c r="A1436" s="228"/>
      <c r="B1436" s="228"/>
      <c r="C1436" s="228"/>
      <c r="D1436" s="228"/>
      <c r="E1436" s="228"/>
      <c r="F1436" s="228"/>
      <c r="G1436" s="228"/>
      <c r="H1436" s="228"/>
      <c r="I1436" s="228"/>
    </row>
    <row r="1437" spans="1:9">
      <c r="A1437" s="228"/>
      <c r="B1437" s="228"/>
      <c r="C1437" s="228"/>
      <c r="D1437" s="228"/>
      <c r="E1437" s="228"/>
      <c r="F1437" s="228"/>
      <c r="G1437" s="228"/>
      <c r="H1437" s="228"/>
      <c r="I1437" s="228"/>
    </row>
    <row r="1438" spans="1:9">
      <c r="A1438" s="228"/>
      <c r="B1438" s="228"/>
      <c r="C1438" s="228"/>
      <c r="D1438" s="228"/>
      <c r="E1438" s="228"/>
      <c r="F1438" s="228"/>
      <c r="G1438" s="228"/>
      <c r="H1438" s="228"/>
      <c r="I1438" s="228"/>
    </row>
    <row r="1439" spans="1:9">
      <c r="A1439" s="228"/>
      <c r="B1439" s="228"/>
      <c r="C1439" s="228"/>
      <c r="D1439" s="228"/>
      <c r="E1439" s="228"/>
      <c r="F1439" s="228"/>
      <c r="G1439" s="228"/>
      <c r="H1439" s="228"/>
      <c r="I1439" s="228"/>
    </row>
    <row r="1440" spans="1:9">
      <c r="A1440" s="228"/>
      <c r="B1440" s="228"/>
      <c r="C1440" s="228"/>
      <c r="D1440" s="228"/>
      <c r="E1440" s="228"/>
      <c r="F1440" s="228"/>
      <c r="G1440" s="228"/>
      <c r="H1440" s="228"/>
      <c r="I1440" s="228"/>
    </row>
    <row r="1441" spans="1:9">
      <c r="A1441" s="228"/>
      <c r="B1441" s="228"/>
      <c r="C1441" s="228"/>
      <c r="D1441" s="228"/>
      <c r="E1441" s="228"/>
      <c r="F1441" s="228"/>
      <c r="G1441" s="228"/>
      <c r="H1441" s="228"/>
      <c r="I1441" s="228"/>
    </row>
    <row r="1442" spans="1:9">
      <c r="A1442" s="228"/>
      <c r="B1442" s="228"/>
      <c r="C1442" s="228"/>
      <c r="D1442" s="228"/>
      <c r="E1442" s="228"/>
      <c r="F1442" s="228"/>
      <c r="G1442" s="228"/>
      <c r="H1442" s="228"/>
      <c r="I1442" s="228"/>
    </row>
    <row r="1443" spans="1:9">
      <c r="A1443" s="228"/>
      <c r="B1443" s="228"/>
      <c r="C1443" s="228"/>
      <c r="D1443" s="228"/>
      <c r="E1443" s="228"/>
      <c r="F1443" s="228"/>
      <c r="G1443" s="228"/>
      <c r="H1443" s="228"/>
      <c r="I1443" s="228"/>
    </row>
    <row r="1444" spans="1:9">
      <c r="A1444" s="228"/>
      <c r="B1444" s="228"/>
      <c r="C1444" s="228"/>
      <c r="D1444" s="228"/>
      <c r="E1444" s="228"/>
      <c r="F1444" s="228"/>
      <c r="G1444" s="228"/>
      <c r="H1444" s="228"/>
      <c r="I1444" s="228"/>
    </row>
    <row r="1445" spans="1:9">
      <c r="A1445" s="228"/>
      <c r="B1445" s="228"/>
      <c r="C1445" s="228"/>
      <c r="D1445" s="228"/>
      <c r="E1445" s="228"/>
      <c r="F1445" s="228"/>
      <c r="G1445" s="228"/>
      <c r="H1445" s="228"/>
      <c r="I1445" s="228"/>
    </row>
    <row r="1446" spans="1:9">
      <c r="A1446" s="228"/>
      <c r="B1446" s="228"/>
      <c r="C1446" s="228"/>
      <c r="D1446" s="228"/>
      <c r="E1446" s="228"/>
      <c r="F1446" s="228"/>
      <c r="G1446" s="228"/>
      <c r="H1446" s="228"/>
      <c r="I1446" s="228"/>
    </row>
    <row r="1447" spans="1:9">
      <c r="A1447" s="228"/>
      <c r="B1447" s="228"/>
      <c r="C1447" s="228"/>
      <c r="D1447" s="228"/>
      <c r="E1447" s="228"/>
      <c r="F1447" s="228"/>
      <c r="G1447" s="228"/>
      <c r="H1447" s="228"/>
      <c r="I1447" s="228"/>
    </row>
    <row r="1448" spans="1:9">
      <c r="A1448" s="228"/>
      <c r="B1448" s="228"/>
      <c r="C1448" s="228"/>
      <c r="D1448" s="228"/>
      <c r="E1448" s="228"/>
      <c r="F1448" s="228"/>
      <c r="G1448" s="228"/>
      <c r="H1448" s="228"/>
      <c r="I1448" s="228"/>
    </row>
    <row r="1449" spans="1:9">
      <c r="A1449" s="228"/>
      <c r="B1449" s="228"/>
      <c r="C1449" s="228"/>
      <c r="D1449" s="228"/>
      <c r="E1449" s="228"/>
      <c r="F1449" s="228"/>
      <c r="G1449" s="228"/>
      <c r="H1449" s="228"/>
      <c r="I1449" s="228"/>
    </row>
    <row r="1450" spans="1:9">
      <c r="A1450" s="228"/>
      <c r="B1450" s="228"/>
      <c r="C1450" s="228"/>
      <c r="D1450" s="228"/>
      <c r="E1450" s="228"/>
      <c r="F1450" s="228"/>
      <c r="G1450" s="228"/>
      <c r="H1450" s="228"/>
      <c r="I1450" s="228"/>
    </row>
    <row r="1451" spans="1:9">
      <c r="A1451" s="228"/>
      <c r="B1451" s="228"/>
      <c r="C1451" s="228"/>
      <c r="D1451" s="228"/>
      <c r="E1451" s="228"/>
      <c r="F1451" s="228"/>
      <c r="G1451" s="228"/>
      <c r="H1451" s="228"/>
      <c r="I1451" s="228"/>
    </row>
    <row r="1452" spans="1:9">
      <c r="A1452" s="228"/>
      <c r="B1452" s="228"/>
      <c r="C1452" s="228"/>
      <c r="D1452" s="228"/>
      <c r="E1452" s="228"/>
      <c r="F1452" s="228"/>
      <c r="G1452" s="228"/>
      <c r="H1452" s="228"/>
      <c r="I1452" s="228"/>
    </row>
    <row r="1453" spans="1:9">
      <c r="A1453" s="228"/>
      <c r="B1453" s="228"/>
      <c r="C1453" s="228"/>
      <c r="D1453" s="228"/>
      <c r="E1453" s="228"/>
      <c r="F1453" s="228"/>
      <c r="G1453" s="228"/>
      <c r="H1453" s="228"/>
      <c r="I1453" s="228"/>
    </row>
    <row r="1454" spans="1:9">
      <c r="A1454" s="228"/>
      <c r="B1454" s="228"/>
      <c r="C1454" s="228"/>
      <c r="D1454" s="228"/>
      <c r="E1454" s="228"/>
      <c r="F1454" s="228"/>
      <c r="G1454" s="228"/>
      <c r="H1454" s="228"/>
      <c r="I1454" s="228"/>
    </row>
    <row r="1455" spans="1:9">
      <c r="A1455" s="228"/>
      <c r="B1455" s="228"/>
      <c r="C1455" s="228"/>
      <c r="D1455" s="228"/>
      <c r="E1455" s="228"/>
      <c r="F1455" s="228"/>
      <c r="G1455" s="228"/>
      <c r="H1455" s="228"/>
      <c r="I1455" s="228"/>
    </row>
    <row r="1456" spans="1:9">
      <c r="A1456" s="228"/>
      <c r="B1456" s="228"/>
      <c r="C1456" s="228"/>
      <c r="D1456" s="228"/>
      <c r="E1456" s="228"/>
      <c r="F1456" s="228"/>
      <c r="G1456" s="228"/>
      <c r="H1456" s="228"/>
      <c r="I1456" s="228"/>
    </row>
    <row r="1457" spans="1:9">
      <c r="A1457" s="228"/>
      <c r="B1457" s="228"/>
      <c r="C1457" s="228"/>
      <c r="D1457" s="228"/>
      <c r="E1457" s="228"/>
      <c r="F1457" s="228"/>
      <c r="G1457" s="228"/>
      <c r="H1457" s="228"/>
      <c r="I1457" s="228"/>
    </row>
    <row r="1458" spans="1:9">
      <c r="A1458" s="228"/>
      <c r="B1458" s="228"/>
      <c r="C1458" s="228"/>
      <c r="D1458" s="228"/>
      <c r="E1458" s="228"/>
      <c r="F1458" s="228"/>
      <c r="G1458" s="228"/>
      <c r="H1458" s="228"/>
      <c r="I1458" s="228"/>
    </row>
    <row r="1459" spans="1:9">
      <c r="A1459" s="228"/>
      <c r="B1459" s="228"/>
      <c r="C1459" s="228"/>
      <c r="D1459" s="228"/>
      <c r="E1459" s="228"/>
      <c r="F1459" s="228"/>
      <c r="G1459" s="228"/>
      <c r="H1459" s="228"/>
      <c r="I1459" s="228"/>
    </row>
    <row r="1460" spans="1:9">
      <c r="A1460" s="228"/>
      <c r="B1460" s="228"/>
      <c r="C1460" s="228"/>
      <c r="D1460" s="228"/>
      <c r="E1460" s="228"/>
      <c r="F1460" s="228"/>
      <c r="G1460" s="228"/>
      <c r="H1460" s="228"/>
      <c r="I1460" s="228"/>
    </row>
    <row r="1461" spans="1:9">
      <c r="A1461" s="228"/>
      <c r="B1461" s="228"/>
      <c r="C1461" s="228"/>
      <c r="D1461" s="228"/>
      <c r="E1461" s="228"/>
      <c r="F1461" s="228"/>
      <c r="G1461" s="228"/>
      <c r="H1461" s="228"/>
      <c r="I1461" s="228"/>
    </row>
    <row r="1462" spans="1:9">
      <c r="A1462" s="228"/>
      <c r="B1462" s="228"/>
      <c r="C1462" s="228"/>
      <c r="D1462" s="228"/>
      <c r="E1462" s="228"/>
      <c r="F1462" s="228"/>
      <c r="G1462" s="228"/>
      <c r="H1462" s="228"/>
      <c r="I1462" s="228"/>
    </row>
    <row r="1463" spans="1:9">
      <c r="A1463" s="228"/>
      <c r="B1463" s="228"/>
      <c r="C1463" s="228"/>
      <c r="D1463" s="228"/>
      <c r="E1463" s="228"/>
      <c r="F1463" s="228"/>
      <c r="G1463" s="228"/>
      <c r="H1463" s="228"/>
      <c r="I1463" s="228"/>
    </row>
    <row r="1464" spans="1:9">
      <c r="A1464" s="228"/>
      <c r="B1464" s="228"/>
      <c r="C1464" s="228"/>
      <c r="D1464" s="228"/>
      <c r="E1464" s="228"/>
      <c r="F1464" s="228"/>
      <c r="G1464" s="228"/>
      <c r="H1464" s="228"/>
      <c r="I1464" s="228"/>
    </row>
    <row r="1465" spans="1:9">
      <c r="A1465" s="228"/>
      <c r="B1465" s="228"/>
      <c r="C1465" s="228"/>
      <c r="D1465" s="228"/>
      <c r="E1465" s="228"/>
      <c r="F1465" s="228"/>
      <c r="G1465" s="228"/>
      <c r="H1465" s="228"/>
      <c r="I1465" s="228"/>
    </row>
    <row r="1466" spans="1:9">
      <c r="A1466" s="228"/>
      <c r="B1466" s="228"/>
      <c r="C1466" s="228"/>
      <c r="D1466" s="228"/>
      <c r="E1466" s="228"/>
      <c r="F1466" s="228"/>
      <c r="G1466" s="228"/>
      <c r="H1466" s="228"/>
      <c r="I1466" s="228"/>
    </row>
    <row r="1467" spans="1:9">
      <c r="A1467" s="228"/>
      <c r="B1467" s="228"/>
      <c r="C1467" s="228"/>
      <c r="D1467" s="228"/>
      <c r="E1467" s="228"/>
      <c r="F1467" s="228"/>
      <c r="G1467" s="228"/>
      <c r="H1467" s="228"/>
      <c r="I1467" s="228"/>
    </row>
    <row r="1468" spans="1:9">
      <c r="A1468" s="228"/>
      <c r="B1468" s="228"/>
      <c r="C1468" s="228"/>
      <c r="D1468" s="228"/>
      <c r="E1468" s="228"/>
      <c r="F1468" s="228"/>
      <c r="G1468" s="228"/>
      <c r="H1468" s="228"/>
      <c r="I1468" s="228"/>
    </row>
    <row r="1469" spans="1:9">
      <c r="A1469" s="228"/>
      <c r="B1469" s="228"/>
      <c r="C1469" s="228"/>
      <c r="D1469" s="228"/>
      <c r="E1469" s="228"/>
      <c r="F1469" s="228"/>
      <c r="G1469" s="228"/>
      <c r="H1469" s="228"/>
      <c r="I1469" s="228"/>
    </row>
    <row r="1470" spans="1:9">
      <c r="A1470" s="228"/>
      <c r="B1470" s="228"/>
      <c r="C1470" s="228"/>
      <c r="D1470" s="228"/>
      <c r="E1470" s="228"/>
      <c r="F1470" s="228"/>
      <c r="G1470" s="228"/>
      <c r="H1470" s="228"/>
      <c r="I1470" s="228"/>
    </row>
    <row r="1471" spans="1:9">
      <c r="A1471" s="228"/>
      <c r="B1471" s="228"/>
      <c r="C1471" s="228"/>
      <c r="D1471" s="228"/>
      <c r="E1471" s="228"/>
      <c r="F1471" s="228"/>
      <c r="G1471" s="228"/>
      <c r="H1471" s="228"/>
      <c r="I1471" s="228"/>
    </row>
    <row r="1472" spans="1:9">
      <c r="A1472" s="228"/>
      <c r="B1472" s="228"/>
      <c r="C1472" s="228"/>
      <c r="D1472" s="228"/>
      <c r="E1472" s="228"/>
      <c r="F1472" s="228"/>
      <c r="G1472" s="228"/>
      <c r="H1472" s="228"/>
      <c r="I1472" s="228"/>
    </row>
    <row r="1473" spans="1:9">
      <c r="A1473" s="228"/>
      <c r="B1473" s="228"/>
      <c r="C1473" s="228"/>
      <c r="D1473" s="228"/>
      <c r="E1473" s="228"/>
      <c r="F1473" s="228"/>
      <c r="G1473" s="228"/>
      <c r="H1473" s="228"/>
      <c r="I1473" s="228"/>
    </row>
    <row r="1474" spans="1:9">
      <c r="A1474" s="228"/>
      <c r="B1474" s="228"/>
      <c r="C1474" s="228"/>
      <c r="D1474" s="228"/>
      <c r="E1474" s="228"/>
      <c r="F1474" s="228"/>
      <c r="G1474" s="228"/>
      <c r="H1474" s="228"/>
      <c r="I1474" s="228"/>
    </row>
    <row r="1475" spans="1:9">
      <c r="A1475" s="228"/>
      <c r="B1475" s="228"/>
      <c r="C1475" s="228"/>
      <c r="D1475" s="228"/>
      <c r="E1475" s="228"/>
      <c r="F1475" s="228"/>
      <c r="G1475" s="228"/>
      <c r="H1475" s="228"/>
      <c r="I1475" s="228"/>
    </row>
    <row r="1476" spans="1:9">
      <c r="A1476" s="228"/>
      <c r="B1476" s="228"/>
      <c r="C1476" s="228"/>
      <c r="D1476" s="228"/>
      <c r="E1476" s="228"/>
      <c r="F1476" s="228"/>
      <c r="G1476" s="228"/>
      <c r="H1476" s="228"/>
      <c r="I1476" s="228"/>
    </row>
    <row r="1477" spans="1:9">
      <c r="A1477" s="228"/>
      <c r="B1477" s="228"/>
      <c r="C1477" s="228"/>
      <c r="D1477" s="228"/>
      <c r="E1477" s="228"/>
      <c r="F1477" s="228"/>
      <c r="G1477" s="228"/>
      <c r="H1477" s="228"/>
      <c r="I1477" s="228"/>
    </row>
    <row r="1478" spans="1:9">
      <c r="A1478" s="228"/>
      <c r="B1478" s="228"/>
      <c r="C1478" s="228"/>
      <c r="D1478" s="228"/>
      <c r="E1478" s="228"/>
      <c r="F1478" s="228"/>
      <c r="G1478" s="228"/>
      <c r="H1478" s="228"/>
      <c r="I1478" s="228"/>
    </row>
    <row r="1479" spans="1:9">
      <c r="A1479" s="228"/>
      <c r="B1479" s="228"/>
      <c r="C1479" s="228"/>
      <c r="D1479" s="228"/>
      <c r="E1479" s="228"/>
      <c r="F1479" s="228"/>
      <c r="G1479" s="228"/>
      <c r="H1479" s="228"/>
      <c r="I1479" s="228"/>
    </row>
    <row r="1480" spans="1:9">
      <c r="A1480" s="228"/>
      <c r="B1480" s="228"/>
      <c r="C1480" s="228"/>
      <c r="D1480" s="228"/>
      <c r="E1480" s="228"/>
      <c r="F1480" s="228"/>
      <c r="G1480" s="228"/>
      <c r="H1480" s="228"/>
      <c r="I1480" s="228"/>
    </row>
    <row r="1481" spans="1:9">
      <c r="A1481" s="228"/>
      <c r="B1481" s="228"/>
      <c r="C1481" s="228"/>
      <c r="D1481" s="228"/>
      <c r="E1481" s="228"/>
      <c r="F1481" s="228"/>
      <c r="G1481" s="228"/>
      <c r="H1481" s="228"/>
      <c r="I1481" s="228"/>
    </row>
    <row r="1482" spans="1:9">
      <c r="A1482" s="228"/>
      <c r="B1482" s="228"/>
      <c r="C1482" s="228"/>
      <c r="D1482" s="228"/>
      <c r="E1482" s="228"/>
      <c r="F1482" s="228"/>
      <c r="G1482" s="228"/>
      <c r="H1482" s="228"/>
      <c r="I1482" s="228"/>
    </row>
    <row r="1483" spans="1:9">
      <c r="A1483" s="228"/>
      <c r="B1483" s="228"/>
      <c r="C1483" s="228"/>
      <c r="D1483" s="228"/>
      <c r="E1483" s="228"/>
      <c r="F1483" s="228"/>
      <c r="G1483" s="228"/>
      <c r="H1483" s="228"/>
      <c r="I1483" s="228"/>
    </row>
    <row r="1484" spans="1:9">
      <c r="A1484" s="228"/>
      <c r="B1484" s="228"/>
      <c r="C1484" s="228"/>
      <c r="D1484" s="228"/>
      <c r="E1484" s="228"/>
      <c r="F1484" s="228"/>
      <c r="G1484" s="228"/>
      <c r="H1484" s="228"/>
      <c r="I1484" s="228"/>
    </row>
    <row r="1485" spans="1:9">
      <c r="A1485" s="228"/>
      <c r="B1485" s="228"/>
      <c r="C1485" s="228"/>
      <c r="D1485" s="228"/>
      <c r="E1485" s="228"/>
      <c r="F1485" s="228"/>
      <c r="G1485" s="228"/>
      <c r="H1485" s="228"/>
      <c r="I1485" s="228"/>
    </row>
    <row r="1486" spans="1:9">
      <c r="A1486" s="228"/>
      <c r="B1486" s="228"/>
      <c r="C1486" s="228"/>
      <c r="D1486" s="228"/>
      <c r="E1486" s="228"/>
      <c r="F1486" s="228"/>
      <c r="G1486" s="228"/>
      <c r="H1486" s="228"/>
      <c r="I1486" s="228"/>
    </row>
    <row r="1487" spans="1:9">
      <c r="A1487" s="228"/>
      <c r="B1487" s="228"/>
      <c r="C1487" s="228"/>
      <c r="D1487" s="228"/>
      <c r="E1487" s="228"/>
      <c r="F1487" s="228"/>
      <c r="G1487" s="228"/>
      <c r="H1487" s="228"/>
      <c r="I1487" s="228"/>
    </row>
    <row r="1488" spans="1:9">
      <c r="A1488" s="228"/>
      <c r="B1488" s="228"/>
      <c r="C1488" s="228"/>
      <c r="D1488" s="228"/>
      <c r="E1488" s="228"/>
      <c r="F1488" s="228"/>
      <c r="G1488" s="228"/>
      <c r="H1488" s="228"/>
      <c r="I1488" s="228"/>
    </row>
    <row r="1489" spans="1:9">
      <c r="A1489" s="228"/>
      <c r="B1489" s="228"/>
      <c r="C1489" s="228"/>
      <c r="D1489" s="228"/>
      <c r="E1489" s="228"/>
      <c r="F1489" s="228"/>
      <c r="G1489" s="228"/>
      <c r="H1489" s="228"/>
      <c r="I1489" s="228"/>
    </row>
    <row r="1490" spans="1:9">
      <c r="A1490" s="228"/>
      <c r="B1490" s="228"/>
      <c r="C1490" s="228"/>
      <c r="D1490" s="228"/>
      <c r="E1490" s="228"/>
      <c r="F1490" s="228"/>
      <c r="G1490" s="228"/>
      <c r="H1490" s="228"/>
      <c r="I1490" s="228"/>
    </row>
    <row r="1491" spans="1:9">
      <c r="A1491" s="228"/>
      <c r="B1491" s="228"/>
      <c r="C1491" s="228"/>
      <c r="D1491" s="228"/>
      <c r="E1491" s="228"/>
      <c r="F1491" s="228"/>
      <c r="G1491" s="228"/>
      <c r="H1491" s="228"/>
      <c r="I1491" s="228"/>
    </row>
    <row r="1492" spans="1:9">
      <c r="A1492" s="228"/>
      <c r="B1492" s="228"/>
      <c r="C1492" s="228"/>
      <c r="D1492" s="228"/>
      <c r="E1492" s="228"/>
      <c r="F1492" s="228"/>
      <c r="G1492" s="228"/>
      <c r="H1492" s="228"/>
      <c r="I1492" s="228"/>
    </row>
    <row r="1493" spans="1:9">
      <c r="A1493" s="228"/>
      <c r="B1493" s="228"/>
      <c r="C1493" s="228"/>
      <c r="D1493" s="228"/>
      <c r="E1493" s="228"/>
      <c r="F1493" s="228"/>
      <c r="G1493" s="228"/>
      <c r="H1493" s="228"/>
      <c r="I1493" s="228"/>
    </row>
    <row r="1494" spans="1:9">
      <c r="A1494" s="228"/>
      <c r="B1494" s="228"/>
      <c r="C1494" s="228"/>
      <c r="D1494" s="228"/>
      <c r="E1494" s="228"/>
      <c r="F1494" s="228"/>
      <c r="G1494" s="228"/>
      <c r="H1494" s="228"/>
      <c r="I1494" s="228"/>
    </row>
    <row r="1495" spans="1:9">
      <c r="A1495" s="228"/>
      <c r="B1495" s="228"/>
      <c r="C1495" s="228"/>
      <c r="D1495" s="228"/>
      <c r="E1495" s="228"/>
      <c r="F1495" s="228"/>
      <c r="G1495" s="228"/>
      <c r="H1495" s="228"/>
      <c r="I1495" s="228"/>
    </row>
    <row r="1496" spans="1:9">
      <c r="A1496" s="228"/>
      <c r="B1496" s="228"/>
      <c r="C1496" s="228"/>
      <c r="D1496" s="228"/>
      <c r="E1496" s="228"/>
      <c r="F1496" s="228"/>
      <c r="G1496" s="228"/>
      <c r="H1496" s="228"/>
      <c r="I1496" s="228"/>
    </row>
    <row r="1497" spans="1:9">
      <c r="A1497" s="228"/>
      <c r="B1497" s="228"/>
      <c r="C1497" s="228"/>
      <c r="D1497" s="228"/>
      <c r="E1497" s="228"/>
      <c r="F1497" s="228"/>
      <c r="G1497" s="228"/>
      <c r="H1497" s="228"/>
      <c r="I1497" s="228"/>
    </row>
    <row r="1498" spans="1:9">
      <c r="A1498" s="228"/>
      <c r="B1498" s="228"/>
      <c r="C1498" s="228"/>
      <c r="D1498" s="228"/>
      <c r="E1498" s="228"/>
      <c r="F1498" s="228"/>
      <c r="G1498" s="228"/>
      <c r="H1498" s="228"/>
      <c r="I1498" s="228"/>
    </row>
    <row r="1499" spans="1:9">
      <c r="A1499" s="228"/>
      <c r="B1499" s="228"/>
      <c r="C1499" s="228"/>
      <c r="D1499" s="228"/>
      <c r="E1499" s="228"/>
      <c r="F1499" s="228"/>
      <c r="G1499" s="228"/>
      <c r="H1499" s="228"/>
      <c r="I1499" s="228"/>
    </row>
    <row r="1500" spans="1:9">
      <c r="A1500" s="228"/>
      <c r="B1500" s="228"/>
      <c r="C1500" s="228"/>
      <c r="D1500" s="228"/>
      <c r="E1500" s="228"/>
      <c r="F1500" s="228"/>
      <c r="G1500" s="228"/>
      <c r="H1500" s="228"/>
      <c r="I1500" s="228"/>
    </row>
    <row r="1501" spans="1:9">
      <c r="A1501" s="228"/>
      <c r="B1501" s="228"/>
      <c r="C1501" s="228"/>
      <c r="D1501" s="228"/>
      <c r="E1501" s="228"/>
      <c r="F1501" s="228"/>
      <c r="G1501" s="228"/>
      <c r="H1501" s="228"/>
      <c r="I1501" s="228"/>
    </row>
    <row r="1502" spans="1:9">
      <c r="A1502" s="228"/>
      <c r="B1502" s="228"/>
      <c r="C1502" s="228"/>
      <c r="D1502" s="228"/>
      <c r="E1502" s="228"/>
      <c r="F1502" s="228"/>
      <c r="G1502" s="228"/>
      <c r="H1502" s="228"/>
      <c r="I1502" s="228"/>
    </row>
    <row r="1503" spans="1:9">
      <c r="A1503" s="228"/>
      <c r="B1503" s="228"/>
      <c r="C1503" s="228"/>
      <c r="D1503" s="228"/>
      <c r="E1503" s="228"/>
      <c r="F1503" s="228"/>
      <c r="G1503" s="228"/>
      <c r="H1503" s="228"/>
      <c r="I1503" s="228"/>
    </row>
    <row r="1504" spans="1:9">
      <c r="A1504" s="228"/>
      <c r="B1504" s="228"/>
      <c r="C1504" s="228"/>
      <c r="D1504" s="228"/>
      <c r="E1504" s="228"/>
      <c r="F1504" s="228"/>
      <c r="G1504" s="228"/>
      <c r="H1504" s="228"/>
      <c r="I1504" s="228"/>
    </row>
    <row r="1505" spans="1:9">
      <c r="A1505" s="228"/>
      <c r="B1505" s="228"/>
      <c r="C1505" s="228"/>
      <c r="D1505" s="228"/>
      <c r="E1505" s="228"/>
      <c r="F1505" s="228"/>
      <c r="G1505" s="228"/>
      <c r="H1505" s="228"/>
      <c r="I1505" s="228"/>
    </row>
    <row r="1506" spans="1:9">
      <c r="A1506" s="228"/>
      <c r="B1506" s="228"/>
      <c r="C1506" s="228"/>
      <c r="D1506" s="228"/>
      <c r="E1506" s="228"/>
      <c r="F1506" s="228"/>
      <c r="G1506" s="228"/>
      <c r="H1506" s="228"/>
      <c r="I1506" s="228"/>
    </row>
    <row r="1507" spans="1:9">
      <c r="A1507" s="228"/>
      <c r="B1507" s="228"/>
      <c r="C1507" s="228"/>
      <c r="D1507" s="228"/>
      <c r="E1507" s="228"/>
      <c r="F1507" s="228"/>
      <c r="G1507" s="228"/>
      <c r="H1507" s="228"/>
      <c r="I1507" s="228"/>
    </row>
    <row r="1508" spans="1:9">
      <c r="A1508" s="228"/>
      <c r="B1508" s="228"/>
      <c r="C1508" s="228"/>
      <c r="D1508" s="228"/>
      <c r="E1508" s="228"/>
      <c r="F1508" s="228"/>
      <c r="G1508" s="228"/>
      <c r="H1508" s="228"/>
      <c r="I1508" s="228"/>
    </row>
    <row r="1509" spans="1:9">
      <c r="A1509" s="228"/>
      <c r="B1509" s="228"/>
      <c r="C1509" s="228"/>
      <c r="D1509" s="228"/>
      <c r="E1509" s="228"/>
      <c r="F1509" s="228"/>
      <c r="G1509" s="228"/>
      <c r="H1509" s="228"/>
      <c r="I1509" s="228"/>
    </row>
    <row r="1510" spans="1:9">
      <c r="A1510" s="228"/>
      <c r="B1510" s="228"/>
      <c r="C1510" s="228"/>
      <c r="D1510" s="228"/>
      <c r="E1510" s="228"/>
      <c r="F1510" s="228"/>
      <c r="G1510" s="228"/>
      <c r="H1510" s="228"/>
      <c r="I1510" s="228"/>
    </row>
    <row r="1511" spans="1:9">
      <c r="A1511" s="228"/>
      <c r="B1511" s="228"/>
      <c r="C1511" s="228"/>
      <c r="D1511" s="228"/>
      <c r="E1511" s="228"/>
      <c r="F1511" s="228"/>
      <c r="G1511" s="228"/>
      <c r="H1511" s="228"/>
      <c r="I1511" s="228"/>
    </row>
    <row r="1512" spans="1:9">
      <c r="A1512" s="228"/>
      <c r="B1512" s="228"/>
      <c r="C1512" s="228"/>
      <c r="D1512" s="228"/>
      <c r="E1512" s="228"/>
      <c r="F1512" s="228"/>
      <c r="G1512" s="228"/>
      <c r="H1512" s="228"/>
      <c r="I1512" s="228"/>
    </row>
    <row r="1513" spans="1:9">
      <c r="A1513" s="228"/>
      <c r="B1513" s="228"/>
      <c r="C1513" s="228"/>
      <c r="D1513" s="228"/>
      <c r="E1513" s="228"/>
      <c r="F1513" s="228"/>
      <c r="G1513" s="228"/>
      <c r="H1513" s="228"/>
      <c r="I1513" s="228"/>
    </row>
    <row r="1514" spans="1:9">
      <c r="A1514" s="228"/>
      <c r="B1514" s="228"/>
      <c r="C1514" s="228"/>
      <c r="D1514" s="228"/>
      <c r="E1514" s="228"/>
      <c r="F1514" s="228"/>
      <c r="G1514" s="228"/>
      <c r="H1514" s="228"/>
      <c r="I1514" s="228"/>
    </row>
    <row r="1515" spans="1:9">
      <c r="A1515" s="228"/>
      <c r="B1515" s="228"/>
      <c r="C1515" s="228"/>
      <c r="D1515" s="228"/>
      <c r="E1515" s="228"/>
      <c r="F1515" s="228"/>
      <c r="G1515" s="228"/>
      <c r="H1515" s="228"/>
      <c r="I1515" s="228"/>
    </row>
    <row r="1516" spans="1:9">
      <c r="A1516" s="228"/>
      <c r="B1516" s="228"/>
      <c r="C1516" s="228"/>
      <c r="D1516" s="228"/>
      <c r="E1516" s="228"/>
      <c r="F1516" s="228"/>
      <c r="G1516" s="228"/>
      <c r="H1516" s="228"/>
      <c r="I1516" s="228"/>
    </row>
    <row r="1517" spans="1:9">
      <c r="A1517" s="228"/>
      <c r="B1517" s="228"/>
      <c r="C1517" s="228"/>
      <c r="D1517" s="228"/>
      <c r="E1517" s="228"/>
      <c r="F1517" s="228"/>
      <c r="G1517" s="228"/>
      <c r="H1517" s="228"/>
      <c r="I1517" s="228"/>
    </row>
    <row r="1518" spans="1:9">
      <c r="A1518" s="228"/>
      <c r="B1518" s="228"/>
      <c r="C1518" s="228"/>
      <c r="D1518" s="228"/>
      <c r="E1518" s="228"/>
      <c r="F1518" s="228"/>
      <c r="G1518" s="228"/>
      <c r="H1518" s="228"/>
      <c r="I1518" s="228"/>
    </row>
    <row r="1519" spans="1:9">
      <c r="A1519" s="228"/>
      <c r="B1519" s="228"/>
      <c r="C1519" s="228"/>
      <c r="D1519" s="228"/>
      <c r="E1519" s="228"/>
      <c r="F1519" s="228"/>
      <c r="G1519" s="228"/>
      <c r="H1519" s="228"/>
      <c r="I1519" s="228"/>
    </row>
    <row r="1520" spans="1:9">
      <c r="A1520" s="228"/>
      <c r="B1520" s="228"/>
      <c r="C1520" s="228"/>
      <c r="D1520" s="228"/>
      <c r="E1520" s="228"/>
      <c r="F1520" s="228"/>
      <c r="G1520" s="228"/>
      <c r="H1520" s="228"/>
      <c r="I1520" s="228"/>
    </row>
    <row r="1521" spans="1:9">
      <c r="A1521" s="228"/>
      <c r="B1521" s="228"/>
      <c r="C1521" s="228"/>
      <c r="D1521" s="228"/>
      <c r="E1521" s="228"/>
      <c r="F1521" s="228"/>
      <c r="G1521" s="228"/>
      <c r="H1521" s="228"/>
      <c r="I1521" s="228"/>
    </row>
    <row r="1522" spans="1:9">
      <c r="A1522" s="228"/>
      <c r="B1522" s="228"/>
      <c r="C1522" s="228"/>
      <c r="D1522" s="228"/>
      <c r="E1522" s="228"/>
      <c r="F1522" s="228"/>
      <c r="G1522" s="228"/>
      <c r="H1522" s="228"/>
      <c r="I1522" s="228"/>
    </row>
    <row r="1523" spans="1:9">
      <c r="A1523" s="228"/>
      <c r="B1523" s="228"/>
      <c r="C1523" s="228"/>
      <c r="D1523" s="228"/>
      <c r="E1523" s="228"/>
      <c r="F1523" s="228"/>
      <c r="G1523" s="228"/>
      <c r="H1523" s="228"/>
      <c r="I1523" s="228"/>
    </row>
    <row r="1524" spans="1:9">
      <c r="A1524" s="228"/>
      <c r="B1524" s="228"/>
      <c r="C1524" s="228"/>
      <c r="D1524" s="228"/>
      <c r="E1524" s="228"/>
      <c r="F1524" s="228"/>
      <c r="G1524" s="228"/>
      <c r="H1524" s="228"/>
      <c r="I1524" s="228"/>
    </row>
    <row r="1525" spans="1:9">
      <c r="A1525" s="228"/>
      <c r="B1525" s="228"/>
      <c r="C1525" s="228"/>
      <c r="D1525" s="228"/>
      <c r="E1525" s="228"/>
      <c r="F1525" s="228"/>
      <c r="G1525" s="228"/>
      <c r="H1525" s="228"/>
      <c r="I1525" s="228"/>
    </row>
    <row r="1526" spans="1:9">
      <c r="A1526" s="228"/>
      <c r="B1526" s="228"/>
      <c r="C1526" s="228"/>
      <c r="D1526" s="228"/>
      <c r="E1526" s="228"/>
      <c r="F1526" s="228"/>
      <c r="G1526" s="228"/>
      <c r="H1526" s="228"/>
      <c r="I1526" s="228"/>
    </row>
    <row r="1527" spans="1:9">
      <c r="A1527" s="228"/>
      <c r="B1527" s="228"/>
      <c r="C1527" s="228"/>
      <c r="D1527" s="228"/>
      <c r="E1527" s="228"/>
      <c r="F1527" s="228"/>
      <c r="G1527" s="228"/>
      <c r="H1527" s="228"/>
      <c r="I1527" s="228"/>
    </row>
    <row r="1528" spans="1:9">
      <c r="A1528" s="228"/>
      <c r="B1528" s="228"/>
      <c r="C1528" s="228"/>
      <c r="D1528" s="228"/>
      <c r="E1528" s="228"/>
      <c r="F1528" s="228"/>
      <c r="G1528" s="228"/>
      <c r="H1528" s="228"/>
      <c r="I1528" s="228"/>
    </row>
    <row r="1529" spans="1:9">
      <c r="A1529" s="228"/>
      <c r="B1529" s="228"/>
      <c r="C1529" s="228"/>
      <c r="D1529" s="228"/>
      <c r="E1529" s="228"/>
      <c r="F1529" s="228"/>
      <c r="G1529" s="228"/>
      <c r="H1529" s="228"/>
      <c r="I1529" s="228"/>
    </row>
    <row r="1530" spans="1:9">
      <c r="A1530" s="228"/>
      <c r="B1530" s="228"/>
      <c r="C1530" s="228"/>
      <c r="D1530" s="228"/>
      <c r="E1530" s="228"/>
      <c r="F1530" s="228"/>
      <c r="G1530" s="228"/>
      <c r="H1530" s="228"/>
      <c r="I1530" s="228"/>
    </row>
    <row r="1531" spans="1:9">
      <c r="A1531" s="228"/>
      <c r="B1531" s="228"/>
      <c r="C1531" s="228"/>
      <c r="D1531" s="228"/>
      <c r="E1531" s="228"/>
      <c r="F1531" s="228"/>
      <c r="G1531" s="228"/>
      <c r="H1531" s="228"/>
      <c r="I1531" s="228"/>
    </row>
    <row r="1532" spans="1:9">
      <c r="A1532" s="228"/>
      <c r="B1532" s="228"/>
      <c r="C1532" s="228"/>
      <c r="D1532" s="228"/>
      <c r="E1532" s="228"/>
      <c r="F1532" s="228"/>
      <c r="G1532" s="228"/>
      <c r="H1532" s="228"/>
      <c r="I1532" s="228"/>
    </row>
    <row r="1533" spans="1:9">
      <c r="A1533" s="228"/>
      <c r="B1533" s="228"/>
      <c r="C1533" s="228"/>
      <c r="D1533" s="228"/>
      <c r="E1533" s="228"/>
      <c r="F1533" s="228"/>
      <c r="G1533" s="228"/>
      <c r="H1533" s="228"/>
      <c r="I1533" s="228"/>
    </row>
    <row r="1534" spans="1:9">
      <c r="A1534" s="228"/>
      <c r="B1534" s="228"/>
      <c r="C1534" s="228"/>
      <c r="D1534" s="228"/>
      <c r="E1534" s="228"/>
      <c r="F1534" s="228"/>
      <c r="G1534" s="228"/>
      <c r="H1534" s="228"/>
      <c r="I1534" s="228"/>
    </row>
    <row r="1535" spans="1:9">
      <c r="A1535" s="228"/>
      <c r="B1535" s="228"/>
      <c r="C1535" s="228"/>
      <c r="D1535" s="228"/>
      <c r="E1535" s="228"/>
      <c r="F1535" s="228"/>
      <c r="G1535" s="228"/>
      <c r="H1535" s="228"/>
      <c r="I1535" s="228"/>
    </row>
    <row r="1536" spans="1:9">
      <c r="A1536" s="228"/>
      <c r="B1536" s="228"/>
      <c r="C1536" s="228"/>
      <c r="D1536" s="228"/>
      <c r="E1536" s="228"/>
      <c r="F1536" s="228"/>
      <c r="G1536" s="228"/>
      <c r="H1536" s="228"/>
      <c r="I1536" s="228"/>
    </row>
    <row r="1537" spans="1:9">
      <c r="A1537" s="228"/>
      <c r="B1537" s="228"/>
      <c r="C1537" s="228"/>
      <c r="D1537" s="228"/>
      <c r="E1537" s="228"/>
      <c r="F1537" s="228"/>
      <c r="G1537" s="228"/>
      <c r="H1537" s="228"/>
      <c r="I1537" s="228"/>
    </row>
    <row r="1538" spans="1:9">
      <c r="A1538" s="228"/>
      <c r="B1538" s="228"/>
      <c r="C1538" s="228"/>
      <c r="D1538" s="228"/>
      <c r="E1538" s="228"/>
      <c r="F1538" s="228"/>
      <c r="G1538" s="228"/>
      <c r="H1538" s="228"/>
      <c r="I1538" s="228"/>
    </row>
    <row r="1539" spans="1:9">
      <c r="A1539" s="228"/>
      <c r="B1539" s="228"/>
      <c r="C1539" s="228"/>
      <c r="D1539" s="228"/>
      <c r="E1539" s="228"/>
      <c r="F1539" s="228"/>
      <c r="G1539" s="228"/>
      <c r="H1539" s="228"/>
      <c r="I1539" s="228"/>
    </row>
    <row r="1540" spans="1:9">
      <c r="A1540" s="228"/>
      <c r="B1540" s="228"/>
      <c r="C1540" s="228"/>
      <c r="D1540" s="228"/>
      <c r="E1540" s="228"/>
      <c r="F1540" s="228"/>
      <c r="G1540" s="228"/>
      <c r="H1540" s="228"/>
      <c r="I1540" s="228"/>
    </row>
    <row r="1541" spans="1:9">
      <c r="A1541" s="228"/>
      <c r="B1541" s="228"/>
      <c r="C1541" s="228"/>
      <c r="D1541" s="228"/>
      <c r="E1541" s="228"/>
      <c r="F1541" s="228"/>
      <c r="G1541" s="228"/>
      <c r="H1541" s="228"/>
      <c r="I1541" s="228"/>
    </row>
    <row r="1542" spans="1:9">
      <c r="A1542" s="228"/>
      <c r="B1542" s="228"/>
      <c r="C1542" s="228"/>
      <c r="D1542" s="228"/>
      <c r="E1542" s="228"/>
      <c r="F1542" s="228"/>
      <c r="G1542" s="228"/>
      <c r="H1542" s="228"/>
      <c r="I1542" s="228"/>
    </row>
    <row r="1543" spans="1:9">
      <c r="A1543" s="228"/>
      <c r="B1543" s="228"/>
      <c r="C1543" s="228"/>
      <c r="D1543" s="228"/>
      <c r="E1543" s="228"/>
      <c r="F1543" s="228"/>
      <c r="G1543" s="228"/>
      <c r="H1543" s="228"/>
      <c r="I1543" s="228"/>
    </row>
    <row r="1544" spans="1:9">
      <c r="A1544" s="228"/>
      <c r="B1544" s="228"/>
      <c r="C1544" s="228"/>
      <c r="D1544" s="228"/>
      <c r="E1544" s="228"/>
      <c r="F1544" s="228"/>
      <c r="G1544" s="228"/>
      <c r="H1544" s="228"/>
      <c r="I1544" s="228"/>
    </row>
    <row r="1545" spans="1:9">
      <c r="A1545" s="228"/>
      <c r="B1545" s="228"/>
      <c r="C1545" s="228"/>
      <c r="D1545" s="228"/>
      <c r="E1545" s="228"/>
      <c r="F1545" s="228"/>
      <c r="G1545" s="228"/>
      <c r="H1545" s="228"/>
      <c r="I1545" s="228"/>
    </row>
    <row r="1546" spans="1:9">
      <c r="A1546" s="228"/>
      <c r="B1546" s="228"/>
      <c r="C1546" s="228"/>
      <c r="D1546" s="228"/>
      <c r="E1546" s="228"/>
      <c r="F1546" s="228"/>
      <c r="G1546" s="228"/>
      <c r="H1546" s="228"/>
      <c r="I1546" s="228"/>
    </row>
    <row r="1547" spans="1:9">
      <c r="A1547" s="228"/>
      <c r="B1547" s="228"/>
      <c r="C1547" s="228"/>
      <c r="D1547" s="228"/>
      <c r="E1547" s="228"/>
      <c r="F1547" s="228"/>
      <c r="G1547" s="228"/>
      <c r="H1547" s="228"/>
      <c r="I1547" s="228"/>
    </row>
    <row r="1548" spans="1:9">
      <c r="A1548" s="228"/>
      <c r="B1548" s="228"/>
      <c r="C1548" s="228"/>
      <c r="D1548" s="228"/>
      <c r="E1548" s="228"/>
      <c r="F1548" s="228"/>
      <c r="G1548" s="228"/>
      <c r="H1548" s="228"/>
      <c r="I1548" s="228"/>
    </row>
    <row r="1549" spans="1:9">
      <c r="A1549" s="228"/>
      <c r="B1549" s="228"/>
      <c r="C1549" s="228"/>
      <c r="D1549" s="228"/>
      <c r="E1549" s="228"/>
      <c r="F1549" s="228"/>
      <c r="G1549" s="228"/>
      <c r="H1549" s="228"/>
      <c r="I1549" s="228"/>
    </row>
    <row r="1550" spans="1:9">
      <c r="A1550" s="228"/>
      <c r="B1550" s="228"/>
      <c r="C1550" s="228"/>
      <c r="D1550" s="228"/>
      <c r="E1550" s="228"/>
      <c r="F1550" s="228"/>
      <c r="G1550" s="228"/>
      <c r="H1550" s="228"/>
      <c r="I1550" s="228"/>
    </row>
    <row r="1551" spans="1:9">
      <c r="A1551" s="228"/>
      <c r="B1551" s="228"/>
      <c r="C1551" s="228"/>
      <c r="D1551" s="228"/>
      <c r="E1551" s="228"/>
      <c r="F1551" s="228"/>
      <c r="G1551" s="228"/>
      <c r="H1551" s="228"/>
      <c r="I1551" s="228"/>
    </row>
    <row r="1552" spans="1:9">
      <c r="A1552" s="228"/>
      <c r="B1552" s="228"/>
      <c r="C1552" s="228"/>
      <c r="D1552" s="228"/>
      <c r="E1552" s="228"/>
      <c r="F1552" s="228"/>
      <c r="G1552" s="228"/>
      <c r="H1552" s="228"/>
      <c r="I1552" s="228"/>
    </row>
    <row r="1553" spans="1:9">
      <c r="A1553" s="228"/>
      <c r="B1553" s="228"/>
      <c r="C1553" s="228"/>
      <c r="D1553" s="228"/>
      <c r="E1553" s="228"/>
      <c r="F1553" s="228"/>
      <c r="G1553" s="228"/>
      <c r="H1553" s="228"/>
      <c r="I1553" s="228"/>
    </row>
    <row r="1554" spans="1:9">
      <c r="A1554" s="228"/>
      <c r="B1554" s="228"/>
      <c r="C1554" s="228"/>
      <c r="D1554" s="228"/>
      <c r="E1554" s="228"/>
      <c r="F1554" s="228"/>
      <c r="G1554" s="228"/>
      <c r="H1554" s="228"/>
      <c r="I1554" s="228"/>
    </row>
    <row r="1555" spans="1:9">
      <c r="A1555" s="228"/>
      <c r="B1555" s="228"/>
      <c r="C1555" s="228"/>
      <c r="D1555" s="228"/>
      <c r="E1555" s="228"/>
      <c r="F1555" s="228"/>
      <c r="G1555" s="228"/>
      <c r="H1555" s="228"/>
      <c r="I1555" s="228"/>
    </row>
    <row r="1556" spans="1:9">
      <c r="A1556" s="228"/>
      <c r="B1556" s="228"/>
      <c r="C1556" s="228"/>
      <c r="D1556" s="228"/>
      <c r="E1556" s="228"/>
      <c r="F1556" s="228"/>
      <c r="G1556" s="228"/>
      <c r="H1556" s="228"/>
      <c r="I1556" s="228"/>
    </row>
    <row r="1557" spans="1:9">
      <c r="A1557" s="228"/>
      <c r="B1557" s="228"/>
      <c r="C1557" s="228"/>
      <c r="D1557" s="228"/>
      <c r="E1557" s="228"/>
      <c r="F1557" s="228"/>
      <c r="G1557" s="228"/>
      <c r="H1557" s="228"/>
      <c r="I1557" s="228"/>
    </row>
    <row r="1558" spans="1:9">
      <c r="A1558" s="228"/>
      <c r="B1558" s="228"/>
      <c r="C1558" s="228"/>
      <c r="D1558" s="228"/>
      <c r="E1558" s="228"/>
      <c r="F1558" s="228"/>
      <c r="G1558" s="228"/>
      <c r="H1558" s="228"/>
      <c r="I1558" s="228"/>
    </row>
    <row r="1559" spans="1:9">
      <c r="A1559" s="228"/>
      <c r="B1559" s="228"/>
      <c r="C1559" s="228"/>
      <c r="D1559" s="228"/>
      <c r="E1559" s="228"/>
      <c r="F1559" s="228"/>
      <c r="G1559" s="228"/>
      <c r="H1559" s="228"/>
      <c r="I1559" s="228"/>
    </row>
    <row r="1560" spans="1:9">
      <c r="A1560" s="228"/>
      <c r="B1560" s="228"/>
      <c r="C1560" s="228"/>
      <c r="D1560" s="228"/>
      <c r="E1560" s="228"/>
      <c r="F1560" s="228"/>
      <c r="G1560" s="228"/>
      <c r="H1560" s="228"/>
      <c r="I1560" s="228"/>
    </row>
    <row r="1561" spans="1:9">
      <c r="A1561" s="228"/>
      <c r="B1561" s="228"/>
      <c r="C1561" s="228"/>
      <c r="D1561" s="228"/>
      <c r="E1561" s="228"/>
      <c r="F1561" s="228"/>
      <c r="G1561" s="228"/>
      <c r="H1561" s="228"/>
      <c r="I1561" s="228"/>
    </row>
    <row r="1562" spans="1:9">
      <c r="A1562" s="228"/>
      <c r="B1562" s="228"/>
      <c r="C1562" s="228"/>
      <c r="D1562" s="228"/>
      <c r="E1562" s="228"/>
      <c r="F1562" s="228"/>
      <c r="G1562" s="228"/>
      <c r="H1562" s="228"/>
      <c r="I1562" s="228"/>
    </row>
    <row r="1563" spans="1:9">
      <c r="A1563" s="228"/>
      <c r="B1563" s="228"/>
      <c r="C1563" s="228"/>
      <c r="D1563" s="228"/>
      <c r="E1563" s="228"/>
      <c r="F1563" s="228"/>
      <c r="G1563" s="228"/>
      <c r="H1563" s="228"/>
      <c r="I1563" s="228"/>
    </row>
    <row r="1564" spans="1:9">
      <c r="A1564" s="228"/>
      <c r="B1564" s="228"/>
      <c r="C1564" s="228"/>
      <c r="D1564" s="228"/>
      <c r="E1564" s="228"/>
      <c r="F1564" s="228"/>
      <c r="G1564" s="228"/>
      <c r="H1564" s="228"/>
      <c r="I1564" s="228"/>
    </row>
    <row r="1565" spans="1:9">
      <c r="A1565" s="228"/>
      <c r="B1565" s="228"/>
      <c r="C1565" s="228"/>
      <c r="D1565" s="228"/>
      <c r="E1565" s="228"/>
      <c r="F1565" s="228"/>
      <c r="G1565" s="228"/>
      <c r="H1565" s="228"/>
      <c r="I1565" s="228"/>
    </row>
    <row r="1566" spans="1:9">
      <c r="A1566" s="228"/>
      <c r="B1566" s="228"/>
      <c r="C1566" s="228"/>
      <c r="D1566" s="228"/>
      <c r="E1566" s="228"/>
      <c r="F1566" s="228"/>
      <c r="G1566" s="228"/>
      <c r="H1566" s="228"/>
      <c r="I1566" s="228"/>
    </row>
    <row r="1567" spans="1:9">
      <c r="A1567" s="228"/>
      <c r="B1567" s="228"/>
      <c r="C1567" s="228"/>
      <c r="D1567" s="228"/>
      <c r="E1567" s="228"/>
      <c r="F1567" s="228"/>
      <c r="G1567" s="228"/>
      <c r="H1567" s="228"/>
      <c r="I1567" s="228"/>
    </row>
    <row r="1568" spans="1:9">
      <c r="A1568" s="228"/>
      <c r="B1568" s="228"/>
      <c r="C1568" s="228"/>
      <c r="D1568" s="228"/>
      <c r="E1568" s="228"/>
      <c r="F1568" s="228"/>
      <c r="G1568" s="228"/>
      <c r="H1568" s="228"/>
      <c r="I1568" s="228"/>
    </row>
    <row r="1569" spans="1:9">
      <c r="A1569" s="228"/>
      <c r="B1569" s="228"/>
      <c r="C1569" s="228"/>
      <c r="D1569" s="228"/>
      <c r="E1569" s="228"/>
      <c r="F1569" s="228"/>
      <c r="G1569" s="228"/>
      <c r="H1569" s="228"/>
      <c r="I1569" s="228"/>
    </row>
    <row r="1570" spans="1:9">
      <c r="A1570" s="228"/>
      <c r="B1570" s="228"/>
      <c r="C1570" s="228"/>
      <c r="D1570" s="228"/>
      <c r="E1570" s="228"/>
      <c r="F1570" s="228"/>
      <c r="G1570" s="228"/>
      <c r="H1570" s="228"/>
      <c r="I1570" s="228"/>
    </row>
    <row r="1571" spans="1:9">
      <c r="A1571" s="228"/>
      <c r="B1571" s="228"/>
      <c r="C1571" s="228"/>
      <c r="D1571" s="228"/>
      <c r="E1571" s="228"/>
      <c r="F1571" s="228"/>
      <c r="G1571" s="228"/>
      <c r="H1571" s="228"/>
      <c r="I1571" s="228"/>
    </row>
    <row r="1572" spans="1:9">
      <c r="A1572" s="228"/>
      <c r="B1572" s="228"/>
      <c r="C1572" s="228"/>
      <c r="D1572" s="228"/>
      <c r="E1572" s="228"/>
      <c r="F1572" s="228"/>
      <c r="G1572" s="228"/>
      <c r="H1572" s="228"/>
      <c r="I1572" s="228"/>
    </row>
    <row r="1573" spans="1:9">
      <c r="A1573" s="228"/>
      <c r="B1573" s="228"/>
      <c r="C1573" s="228"/>
      <c r="D1573" s="228"/>
      <c r="E1573" s="228"/>
      <c r="F1573" s="228"/>
      <c r="G1573" s="228"/>
      <c r="H1573" s="228"/>
      <c r="I1573" s="228"/>
    </row>
    <row r="1574" spans="1:9">
      <c r="A1574" s="228"/>
      <c r="B1574" s="228"/>
      <c r="C1574" s="228"/>
      <c r="D1574" s="228"/>
      <c r="E1574" s="228"/>
      <c r="F1574" s="228"/>
      <c r="G1574" s="228"/>
      <c r="H1574" s="228"/>
      <c r="I1574" s="228"/>
    </row>
    <row r="1575" spans="1:9">
      <c r="A1575" s="228"/>
      <c r="B1575" s="228"/>
      <c r="C1575" s="228"/>
      <c r="D1575" s="228"/>
      <c r="E1575" s="228"/>
      <c r="F1575" s="228"/>
      <c r="G1575" s="228"/>
      <c r="H1575" s="228"/>
      <c r="I1575" s="228"/>
    </row>
    <row r="1576" spans="1:9">
      <c r="A1576" s="228"/>
      <c r="B1576" s="228"/>
      <c r="C1576" s="228"/>
      <c r="D1576" s="228"/>
      <c r="E1576" s="228"/>
      <c r="F1576" s="228"/>
      <c r="G1576" s="228"/>
      <c r="H1576" s="228"/>
      <c r="I1576" s="228"/>
    </row>
    <row r="1577" spans="1:9">
      <c r="A1577" s="228"/>
      <c r="B1577" s="228"/>
      <c r="C1577" s="228"/>
      <c r="D1577" s="228"/>
      <c r="E1577" s="228"/>
      <c r="F1577" s="228"/>
      <c r="G1577" s="228"/>
      <c r="H1577" s="228"/>
      <c r="I1577" s="228"/>
    </row>
    <row r="1578" spans="1:9">
      <c r="A1578" s="228"/>
      <c r="B1578" s="228"/>
      <c r="C1578" s="228"/>
      <c r="D1578" s="228"/>
      <c r="E1578" s="228"/>
      <c r="F1578" s="228"/>
      <c r="G1578" s="228"/>
      <c r="H1578" s="228"/>
      <c r="I1578" s="228"/>
    </row>
    <row r="1579" spans="1:9">
      <c r="A1579" s="228"/>
      <c r="B1579" s="228"/>
      <c r="C1579" s="228"/>
      <c r="D1579" s="228"/>
      <c r="E1579" s="228"/>
      <c r="F1579" s="228"/>
      <c r="G1579" s="228"/>
      <c r="H1579" s="228"/>
      <c r="I1579" s="228"/>
    </row>
    <row r="1580" spans="1:9">
      <c r="A1580" s="228"/>
      <c r="B1580" s="228"/>
      <c r="C1580" s="228"/>
      <c r="D1580" s="228"/>
      <c r="E1580" s="228"/>
      <c r="F1580" s="228"/>
      <c r="G1580" s="228"/>
      <c r="H1580" s="228"/>
      <c r="I1580" s="228"/>
    </row>
    <row r="1581" spans="1:9">
      <c r="A1581" s="228"/>
      <c r="B1581" s="228"/>
      <c r="C1581" s="228"/>
      <c r="D1581" s="228"/>
      <c r="E1581" s="228"/>
      <c r="F1581" s="228"/>
      <c r="G1581" s="228"/>
      <c r="H1581" s="228"/>
      <c r="I1581" s="228"/>
    </row>
    <row r="1582" spans="1:9">
      <c r="A1582" s="228"/>
      <c r="B1582" s="228"/>
      <c r="C1582" s="228"/>
      <c r="D1582" s="228"/>
      <c r="E1582" s="228"/>
      <c r="F1582" s="228"/>
      <c r="G1582" s="228"/>
      <c r="H1582" s="228"/>
      <c r="I1582" s="228"/>
    </row>
    <row r="1583" spans="1:9">
      <c r="A1583" s="228"/>
      <c r="B1583" s="228"/>
      <c r="C1583" s="228"/>
      <c r="D1583" s="228"/>
      <c r="E1583" s="228"/>
      <c r="F1583" s="228"/>
      <c r="G1583" s="228"/>
      <c r="H1583" s="228"/>
      <c r="I1583" s="228"/>
    </row>
    <row r="1584" spans="1:9">
      <c r="A1584" s="228"/>
      <c r="B1584" s="228"/>
      <c r="C1584" s="228"/>
      <c r="D1584" s="228"/>
      <c r="E1584" s="228"/>
      <c r="F1584" s="228"/>
      <c r="G1584" s="228"/>
      <c r="H1584" s="228"/>
      <c r="I1584" s="228"/>
    </row>
    <row r="1585" spans="1:9">
      <c r="A1585" s="228"/>
      <c r="B1585" s="228"/>
      <c r="C1585" s="228"/>
      <c r="D1585" s="228"/>
      <c r="E1585" s="228"/>
      <c r="F1585" s="228"/>
      <c r="G1585" s="228"/>
      <c r="H1585" s="228"/>
      <c r="I1585" s="228"/>
    </row>
    <row r="1586" spans="1:9">
      <c r="A1586" s="228"/>
      <c r="B1586" s="228"/>
      <c r="C1586" s="228"/>
      <c r="D1586" s="228"/>
      <c r="E1586" s="228"/>
      <c r="F1586" s="228"/>
      <c r="G1586" s="228"/>
      <c r="H1586" s="228"/>
      <c r="I1586" s="228"/>
    </row>
    <row r="1587" spans="1:9">
      <c r="A1587" s="228"/>
      <c r="B1587" s="228"/>
      <c r="C1587" s="228"/>
      <c r="D1587" s="228"/>
      <c r="E1587" s="228"/>
      <c r="F1587" s="228"/>
      <c r="G1587" s="228"/>
      <c r="H1587" s="228"/>
      <c r="I1587" s="228"/>
    </row>
    <row r="1588" spans="1:9">
      <c r="A1588" s="228"/>
      <c r="B1588" s="228"/>
      <c r="C1588" s="228"/>
      <c r="D1588" s="228"/>
      <c r="E1588" s="228"/>
      <c r="F1588" s="228"/>
      <c r="G1588" s="228"/>
      <c r="H1588" s="228"/>
      <c r="I1588" s="228"/>
    </row>
    <row r="1589" spans="1:9">
      <c r="A1589" s="228"/>
      <c r="B1589" s="228"/>
      <c r="C1589" s="228"/>
      <c r="D1589" s="228"/>
      <c r="E1589" s="228"/>
      <c r="F1589" s="228"/>
      <c r="G1589" s="228"/>
      <c r="H1589" s="228"/>
      <c r="I1589" s="228"/>
    </row>
    <row r="1590" spans="1:9">
      <c r="A1590" s="228"/>
      <c r="B1590" s="228"/>
      <c r="C1590" s="228"/>
      <c r="D1590" s="228"/>
      <c r="E1590" s="228"/>
      <c r="F1590" s="228"/>
      <c r="G1590" s="228"/>
      <c r="H1590" s="228"/>
      <c r="I1590" s="228"/>
    </row>
    <row r="1591" spans="1:9">
      <c r="A1591" s="228"/>
      <c r="B1591" s="228"/>
      <c r="C1591" s="228"/>
      <c r="D1591" s="228"/>
      <c r="E1591" s="228"/>
      <c r="F1591" s="228"/>
      <c r="G1591" s="228"/>
      <c r="H1591" s="228"/>
      <c r="I1591" s="228"/>
    </row>
    <row r="1592" spans="1:9">
      <c r="A1592" s="228"/>
      <c r="B1592" s="228"/>
      <c r="C1592" s="228"/>
      <c r="D1592" s="228"/>
      <c r="E1592" s="228"/>
      <c r="F1592" s="228"/>
      <c r="G1592" s="228"/>
      <c r="H1592" s="228"/>
      <c r="I1592" s="228"/>
    </row>
    <row r="1593" spans="1:9">
      <c r="A1593" s="228"/>
      <c r="B1593" s="228"/>
      <c r="C1593" s="228"/>
      <c r="D1593" s="228"/>
      <c r="E1593" s="228"/>
      <c r="F1593" s="228"/>
      <c r="G1593" s="228"/>
      <c r="H1593" s="228"/>
      <c r="I1593" s="228"/>
    </row>
    <row r="1594" spans="1:9">
      <c r="A1594" s="228"/>
      <c r="B1594" s="228"/>
      <c r="C1594" s="228"/>
      <c r="D1594" s="228"/>
      <c r="E1594" s="228"/>
      <c r="F1594" s="228"/>
      <c r="G1594" s="228"/>
      <c r="H1594" s="228"/>
      <c r="I1594" s="228"/>
    </row>
    <row r="1595" spans="1:9">
      <c r="A1595" s="228"/>
      <c r="B1595" s="228"/>
      <c r="C1595" s="228"/>
      <c r="D1595" s="228"/>
      <c r="E1595" s="228"/>
      <c r="F1595" s="228"/>
      <c r="G1595" s="228"/>
      <c r="H1595" s="228"/>
      <c r="I1595" s="228"/>
    </row>
    <row r="1596" spans="1:9">
      <c r="A1596" s="228"/>
      <c r="B1596" s="228"/>
      <c r="C1596" s="228"/>
      <c r="D1596" s="228"/>
      <c r="E1596" s="228"/>
      <c r="F1596" s="228"/>
      <c r="G1596" s="228"/>
      <c r="H1596" s="228"/>
      <c r="I1596" s="228"/>
    </row>
    <row r="1597" spans="1:9">
      <c r="A1597" s="228"/>
      <c r="B1597" s="228"/>
      <c r="C1597" s="228"/>
      <c r="D1597" s="228"/>
      <c r="E1597" s="228"/>
      <c r="F1597" s="228"/>
      <c r="G1597" s="228"/>
      <c r="H1597" s="228"/>
      <c r="I1597" s="228"/>
    </row>
    <row r="1598" spans="1:9">
      <c r="A1598" s="228"/>
      <c r="B1598" s="228"/>
      <c r="C1598" s="228"/>
      <c r="D1598" s="228"/>
      <c r="E1598" s="228"/>
      <c r="F1598" s="228"/>
      <c r="G1598" s="228"/>
      <c r="H1598" s="228"/>
      <c r="I1598" s="228"/>
    </row>
    <row r="1599" spans="1:9">
      <c r="A1599" s="228"/>
      <c r="B1599" s="228"/>
      <c r="C1599" s="228"/>
      <c r="D1599" s="228"/>
      <c r="E1599" s="228"/>
      <c r="F1599" s="228"/>
      <c r="G1599" s="228"/>
      <c r="H1599" s="228"/>
      <c r="I1599" s="228"/>
    </row>
    <row r="1600" spans="1:9">
      <c r="A1600" s="228"/>
      <c r="B1600" s="228"/>
      <c r="C1600" s="228"/>
      <c r="D1600" s="228"/>
      <c r="E1600" s="228"/>
      <c r="F1600" s="228"/>
      <c r="G1600" s="228"/>
      <c r="H1600" s="228"/>
      <c r="I1600" s="228"/>
    </row>
    <row r="1601" spans="1:9">
      <c r="A1601" s="228"/>
      <c r="B1601" s="228"/>
      <c r="C1601" s="228"/>
      <c r="D1601" s="228"/>
      <c r="E1601" s="228"/>
      <c r="F1601" s="228"/>
      <c r="G1601" s="228"/>
      <c r="H1601" s="228"/>
      <c r="I1601" s="228"/>
    </row>
    <row r="1602" spans="1:9">
      <c r="A1602" s="228"/>
      <c r="B1602" s="228"/>
      <c r="C1602" s="228"/>
      <c r="D1602" s="228"/>
      <c r="E1602" s="228"/>
      <c r="F1602" s="228"/>
      <c r="G1602" s="228"/>
      <c r="H1602" s="228"/>
      <c r="I1602" s="228"/>
    </row>
    <row r="1603" spans="1:9">
      <c r="A1603" s="228"/>
      <c r="B1603" s="228"/>
      <c r="C1603" s="228"/>
      <c r="D1603" s="228"/>
      <c r="E1603" s="228"/>
      <c r="F1603" s="228"/>
      <c r="G1603" s="228"/>
      <c r="H1603" s="228"/>
      <c r="I1603" s="228"/>
    </row>
    <row r="1604" spans="1:9">
      <c r="A1604" s="228"/>
      <c r="B1604" s="228"/>
      <c r="C1604" s="228"/>
      <c r="D1604" s="228"/>
      <c r="E1604" s="228"/>
      <c r="F1604" s="228"/>
      <c r="G1604" s="228"/>
      <c r="H1604" s="228"/>
      <c r="I1604" s="228"/>
    </row>
    <row r="1605" spans="1:9">
      <c r="A1605" s="228"/>
      <c r="B1605" s="228"/>
      <c r="C1605" s="228"/>
      <c r="D1605" s="228"/>
      <c r="E1605" s="228"/>
      <c r="F1605" s="228"/>
      <c r="G1605" s="228"/>
      <c r="H1605" s="228"/>
      <c r="I1605" s="228"/>
    </row>
    <row r="1606" spans="1:9">
      <c r="A1606" s="228"/>
      <c r="B1606" s="228"/>
      <c r="C1606" s="228"/>
      <c r="D1606" s="228"/>
      <c r="E1606" s="228"/>
      <c r="F1606" s="228"/>
      <c r="G1606" s="228"/>
      <c r="H1606" s="228"/>
      <c r="I1606" s="228"/>
    </row>
    <row r="1607" spans="1:9">
      <c r="A1607" s="228"/>
      <c r="B1607" s="228"/>
      <c r="C1607" s="228"/>
      <c r="D1607" s="228"/>
      <c r="E1607" s="228"/>
      <c r="F1607" s="228"/>
      <c r="G1607" s="228"/>
      <c r="H1607" s="228"/>
      <c r="I1607" s="228"/>
    </row>
    <row r="1608" spans="1:9">
      <c r="A1608" s="228"/>
      <c r="B1608" s="228"/>
      <c r="C1608" s="228"/>
      <c r="D1608" s="228"/>
      <c r="E1608" s="228"/>
      <c r="F1608" s="228"/>
      <c r="G1608" s="228"/>
      <c r="H1608" s="228"/>
      <c r="I1608" s="228"/>
    </row>
    <row r="1609" spans="1:9">
      <c r="A1609" s="228"/>
      <c r="B1609" s="228"/>
      <c r="C1609" s="228"/>
      <c r="D1609" s="228"/>
      <c r="E1609" s="228"/>
      <c r="F1609" s="228"/>
      <c r="G1609" s="228"/>
      <c r="H1609" s="228"/>
      <c r="I1609" s="228"/>
    </row>
    <row r="1610" spans="1:9">
      <c r="A1610" s="228"/>
      <c r="B1610" s="228"/>
      <c r="C1610" s="228"/>
      <c r="D1610" s="228"/>
      <c r="E1610" s="228"/>
      <c r="F1610" s="228"/>
      <c r="G1610" s="228"/>
      <c r="H1610" s="228"/>
      <c r="I1610" s="228"/>
    </row>
    <row r="1611" spans="1:9">
      <c r="A1611" s="228"/>
      <c r="B1611" s="228"/>
      <c r="C1611" s="228"/>
      <c r="D1611" s="228"/>
      <c r="E1611" s="228"/>
      <c r="F1611" s="228"/>
      <c r="G1611" s="228"/>
      <c r="H1611" s="228"/>
      <c r="I1611" s="228"/>
    </row>
    <row r="1612" spans="1:9">
      <c r="A1612" s="228"/>
      <c r="B1612" s="228"/>
      <c r="C1612" s="228"/>
      <c r="D1612" s="228"/>
      <c r="E1612" s="228"/>
      <c r="F1612" s="228"/>
      <c r="G1612" s="228"/>
      <c r="H1612" s="228"/>
      <c r="I1612" s="228"/>
    </row>
    <row r="1613" spans="1:9">
      <c r="A1613" s="228"/>
      <c r="B1613" s="228"/>
      <c r="C1613" s="228"/>
      <c r="D1613" s="228"/>
      <c r="E1613" s="228"/>
      <c r="F1613" s="228"/>
      <c r="G1613" s="228"/>
      <c r="H1613" s="228"/>
      <c r="I1613" s="228"/>
    </row>
    <row r="1614" spans="1:9">
      <c r="A1614" s="228"/>
      <c r="B1614" s="228"/>
      <c r="C1614" s="228"/>
      <c r="D1614" s="228"/>
      <c r="E1614" s="228"/>
      <c r="F1614" s="228"/>
      <c r="G1614" s="228"/>
      <c r="H1614" s="228"/>
      <c r="I1614" s="228"/>
    </row>
    <row r="1615" spans="1:9">
      <c r="A1615" s="228"/>
      <c r="B1615" s="228"/>
      <c r="C1615" s="228"/>
      <c r="D1615" s="228"/>
      <c r="E1615" s="228"/>
      <c r="F1615" s="228"/>
      <c r="G1615" s="228"/>
      <c r="H1615" s="228"/>
      <c r="I1615" s="228"/>
    </row>
    <row r="1616" spans="1:9">
      <c r="A1616" s="228"/>
      <c r="B1616" s="228"/>
      <c r="C1616" s="228"/>
      <c r="D1616" s="228"/>
      <c r="E1616" s="228"/>
      <c r="F1616" s="228"/>
      <c r="G1616" s="228"/>
      <c r="H1616" s="228"/>
      <c r="I1616" s="228"/>
    </row>
    <row r="1617" spans="1:9">
      <c r="A1617" s="228"/>
      <c r="B1617" s="228"/>
      <c r="C1617" s="228"/>
      <c r="D1617" s="228"/>
      <c r="E1617" s="228"/>
      <c r="F1617" s="228"/>
      <c r="G1617" s="228"/>
      <c r="H1617" s="228"/>
      <c r="I1617" s="228"/>
    </row>
    <row r="1618" spans="1:9">
      <c r="A1618" s="228"/>
      <c r="B1618" s="228"/>
      <c r="C1618" s="228"/>
      <c r="D1618" s="228"/>
      <c r="E1618" s="228"/>
      <c r="F1618" s="228"/>
      <c r="G1618" s="228"/>
      <c r="H1618" s="228"/>
      <c r="I1618" s="228"/>
    </row>
    <row r="1619" spans="1:9">
      <c r="A1619" s="228"/>
      <c r="B1619" s="228"/>
      <c r="C1619" s="228"/>
      <c r="D1619" s="228"/>
      <c r="E1619" s="228"/>
      <c r="F1619" s="228"/>
      <c r="G1619" s="228"/>
      <c r="H1619" s="228"/>
      <c r="I1619" s="228"/>
    </row>
    <row r="1620" spans="1:9">
      <c r="A1620" s="228"/>
      <c r="B1620" s="228"/>
      <c r="C1620" s="228"/>
      <c r="D1620" s="228"/>
      <c r="E1620" s="228"/>
      <c r="F1620" s="228"/>
      <c r="G1620" s="228"/>
      <c r="H1620" s="228"/>
      <c r="I1620" s="228"/>
    </row>
    <row r="1621" spans="1:9">
      <c r="A1621" s="228"/>
      <c r="B1621" s="228"/>
      <c r="C1621" s="228"/>
      <c r="D1621" s="228"/>
      <c r="E1621" s="228"/>
      <c r="F1621" s="228"/>
      <c r="G1621" s="228"/>
      <c r="H1621" s="228"/>
      <c r="I1621" s="228"/>
    </row>
    <row r="1622" spans="1:9">
      <c r="A1622" s="228"/>
      <c r="B1622" s="228"/>
      <c r="C1622" s="228"/>
      <c r="D1622" s="228"/>
      <c r="E1622" s="228"/>
      <c r="F1622" s="228"/>
      <c r="G1622" s="228"/>
      <c r="H1622" s="228"/>
      <c r="I1622" s="228"/>
    </row>
    <row r="1623" spans="1:9">
      <c r="A1623" s="228"/>
      <c r="B1623" s="228"/>
      <c r="C1623" s="228"/>
      <c r="D1623" s="228"/>
      <c r="E1623" s="228"/>
      <c r="F1623" s="228"/>
      <c r="G1623" s="228"/>
      <c r="H1623" s="228"/>
      <c r="I1623" s="228"/>
    </row>
    <row r="1624" spans="1:9">
      <c r="A1624" s="228"/>
      <c r="B1624" s="228"/>
      <c r="C1624" s="228"/>
      <c r="D1624" s="228"/>
      <c r="E1624" s="228"/>
      <c r="F1624" s="228"/>
      <c r="G1624" s="228"/>
      <c r="H1624" s="228"/>
      <c r="I1624" s="228"/>
    </row>
    <row r="1625" spans="1:9">
      <c r="A1625" s="228"/>
      <c r="B1625" s="228"/>
      <c r="C1625" s="228"/>
      <c r="D1625" s="228"/>
      <c r="E1625" s="228"/>
      <c r="F1625" s="228"/>
      <c r="G1625" s="228"/>
      <c r="H1625" s="228"/>
      <c r="I1625" s="228"/>
    </row>
    <row r="1626" spans="1:9">
      <c r="A1626" s="228"/>
      <c r="B1626" s="228"/>
      <c r="C1626" s="228"/>
      <c r="D1626" s="228"/>
      <c r="E1626" s="228"/>
      <c r="F1626" s="228"/>
      <c r="G1626" s="228"/>
      <c r="H1626" s="228"/>
      <c r="I1626" s="228"/>
    </row>
    <row r="1627" spans="1:9">
      <c r="A1627" s="228"/>
      <c r="B1627" s="228"/>
      <c r="C1627" s="228"/>
      <c r="D1627" s="228"/>
      <c r="E1627" s="228"/>
      <c r="F1627" s="228"/>
      <c r="G1627" s="228"/>
      <c r="H1627" s="228"/>
      <c r="I1627" s="228"/>
    </row>
    <row r="1628" spans="1:9">
      <c r="A1628" s="228"/>
      <c r="B1628" s="228"/>
      <c r="C1628" s="228"/>
      <c r="D1628" s="228"/>
      <c r="E1628" s="228"/>
      <c r="F1628" s="228"/>
      <c r="G1628" s="228"/>
      <c r="H1628" s="228"/>
      <c r="I1628" s="228"/>
    </row>
    <row r="1629" spans="1:9">
      <c r="A1629" s="228"/>
      <c r="B1629" s="228"/>
      <c r="C1629" s="228"/>
      <c r="D1629" s="228"/>
      <c r="E1629" s="228"/>
      <c r="F1629" s="228"/>
      <c r="G1629" s="228"/>
      <c r="H1629" s="228"/>
      <c r="I1629" s="228"/>
    </row>
    <row r="1630" spans="1:9">
      <c r="A1630" s="228"/>
      <c r="B1630" s="228"/>
      <c r="C1630" s="228"/>
      <c r="D1630" s="228"/>
      <c r="E1630" s="228"/>
      <c r="F1630" s="228"/>
      <c r="G1630" s="228"/>
      <c r="H1630" s="228"/>
      <c r="I1630" s="228"/>
    </row>
    <row r="1631" spans="1:9">
      <c r="A1631" s="228"/>
      <c r="B1631" s="228"/>
      <c r="C1631" s="228"/>
      <c r="D1631" s="228"/>
      <c r="E1631" s="228"/>
      <c r="F1631" s="228"/>
      <c r="G1631" s="228"/>
      <c r="H1631" s="228"/>
      <c r="I1631" s="228"/>
    </row>
    <row r="1632" spans="1:9">
      <c r="A1632" s="228"/>
      <c r="B1632" s="228"/>
      <c r="C1632" s="228"/>
      <c r="D1632" s="228"/>
      <c r="E1632" s="228"/>
      <c r="F1632" s="228"/>
      <c r="G1632" s="228"/>
      <c r="H1632" s="228"/>
      <c r="I1632" s="228"/>
    </row>
    <row r="1633" spans="1:9">
      <c r="A1633" s="228"/>
      <c r="B1633" s="228"/>
      <c r="C1633" s="228"/>
      <c r="D1633" s="228"/>
      <c r="E1633" s="228"/>
      <c r="F1633" s="228"/>
      <c r="G1633" s="228"/>
      <c r="H1633" s="228"/>
      <c r="I1633" s="228"/>
    </row>
    <row r="1634" spans="1:9">
      <c r="A1634" s="228"/>
      <c r="B1634" s="228"/>
      <c r="C1634" s="228"/>
      <c r="D1634" s="228"/>
      <c r="E1634" s="228"/>
      <c r="F1634" s="228"/>
      <c r="G1634" s="228"/>
      <c r="H1634" s="228"/>
      <c r="I1634" s="228"/>
    </row>
    <row r="1635" spans="1:9">
      <c r="A1635" s="228"/>
      <c r="B1635" s="228"/>
      <c r="C1635" s="228"/>
      <c r="D1635" s="228"/>
      <c r="E1635" s="228"/>
      <c r="F1635" s="228"/>
      <c r="G1635" s="228"/>
      <c r="H1635" s="228"/>
      <c r="I1635" s="228"/>
    </row>
    <row r="1636" spans="1:9">
      <c r="A1636" s="228"/>
      <c r="B1636" s="228"/>
      <c r="C1636" s="228"/>
      <c r="D1636" s="228"/>
      <c r="E1636" s="228"/>
      <c r="F1636" s="228"/>
      <c r="G1636" s="228"/>
      <c r="H1636" s="228"/>
      <c r="I1636" s="228"/>
    </row>
    <row r="1637" spans="1:9">
      <c r="A1637" s="228"/>
      <c r="B1637" s="228"/>
      <c r="C1637" s="228"/>
      <c r="D1637" s="228"/>
      <c r="E1637" s="228"/>
      <c r="F1637" s="228"/>
      <c r="G1637" s="228"/>
      <c r="H1637" s="228"/>
      <c r="I1637" s="228"/>
    </row>
    <row r="1638" spans="1:9">
      <c r="A1638" s="228"/>
      <c r="B1638" s="228"/>
      <c r="C1638" s="228"/>
      <c r="D1638" s="228"/>
      <c r="E1638" s="228"/>
      <c r="F1638" s="228"/>
      <c r="G1638" s="228"/>
      <c r="H1638" s="228"/>
      <c r="I1638" s="228"/>
    </row>
    <row r="1639" spans="1:9">
      <c r="A1639" s="228"/>
      <c r="B1639" s="228"/>
      <c r="C1639" s="228"/>
      <c r="D1639" s="228"/>
      <c r="E1639" s="228"/>
      <c r="F1639" s="228"/>
      <c r="G1639" s="228"/>
      <c r="H1639" s="228"/>
      <c r="I1639" s="228"/>
    </row>
    <row r="1640" spans="1:9">
      <c r="A1640" s="228"/>
      <c r="B1640" s="228"/>
      <c r="C1640" s="228"/>
      <c r="D1640" s="228"/>
      <c r="E1640" s="228"/>
      <c r="F1640" s="228"/>
      <c r="G1640" s="228"/>
      <c r="H1640" s="228"/>
      <c r="I1640" s="228"/>
    </row>
    <row r="1641" spans="1:9">
      <c r="A1641" s="228"/>
      <c r="B1641" s="228"/>
      <c r="C1641" s="228"/>
      <c r="D1641" s="228"/>
      <c r="E1641" s="228"/>
      <c r="F1641" s="228"/>
      <c r="G1641" s="228"/>
      <c r="H1641" s="228"/>
      <c r="I1641" s="228"/>
    </row>
    <row r="1642" spans="1:9">
      <c r="A1642" s="228"/>
      <c r="B1642" s="228"/>
      <c r="C1642" s="228"/>
      <c r="D1642" s="228"/>
      <c r="E1642" s="228"/>
      <c r="F1642" s="228"/>
      <c r="G1642" s="228"/>
      <c r="H1642" s="228"/>
      <c r="I1642" s="228"/>
    </row>
    <row r="1643" spans="1:9">
      <c r="A1643" s="228"/>
      <c r="B1643" s="228"/>
      <c r="C1643" s="228"/>
      <c r="D1643" s="228"/>
      <c r="E1643" s="228"/>
      <c r="F1643" s="228"/>
      <c r="G1643" s="228"/>
      <c r="H1643" s="228"/>
      <c r="I1643" s="228"/>
    </row>
    <row r="1644" spans="1:9">
      <c r="A1644" s="228"/>
      <c r="B1644" s="228"/>
      <c r="C1644" s="228"/>
      <c r="D1644" s="228"/>
      <c r="E1644" s="228"/>
      <c r="F1644" s="228"/>
      <c r="G1644" s="228"/>
      <c r="H1644" s="228"/>
      <c r="I1644" s="228"/>
    </row>
    <row r="1645" spans="1:9">
      <c r="A1645" s="228"/>
      <c r="B1645" s="228"/>
      <c r="C1645" s="228"/>
      <c r="D1645" s="228"/>
      <c r="E1645" s="228"/>
      <c r="F1645" s="228"/>
      <c r="G1645" s="228"/>
      <c r="H1645" s="228"/>
      <c r="I1645" s="228"/>
    </row>
    <row r="1646" spans="1:9">
      <c r="A1646" s="228"/>
      <c r="B1646" s="228"/>
      <c r="C1646" s="228"/>
      <c r="D1646" s="228"/>
      <c r="E1646" s="228"/>
      <c r="F1646" s="228"/>
      <c r="G1646" s="228"/>
      <c r="H1646" s="228"/>
      <c r="I1646" s="228"/>
    </row>
    <row r="1647" spans="1:9">
      <c r="A1647" s="228"/>
      <c r="B1647" s="228"/>
      <c r="C1647" s="228"/>
      <c r="D1647" s="228"/>
      <c r="E1647" s="228"/>
      <c r="F1647" s="228"/>
      <c r="G1647" s="228"/>
      <c r="H1647" s="228"/>
      <c r="I1647" s="228"/>
    </row>
    <row r="1648" spans="1:9">
      <c r="A1648" s="228"/>
      <c r="B1648" s="228"/>
      <c r="C1648" s="228"/>
      <c r="D1648" s="228"/>
      <c r="E1648" s="228"/>
      <c r="F1648" s="228"/>
      <c r="G1648" s="228"/>
      <c r="H1648" s="228"/>
      <c r="I1648" s="228"/>
    </row>
    <row r="1649" spans="1:9">
      <c r="A1649" s="228"/>
      <c r="B1649" s="228"/>
      <c r="C1649" s="228"/>
      <c r="D1649" s="228"/>
      <c r="E1649" s="228"/>
      <c r="F1649" s="228"/>
      <c r="G1649" s="228"/>
      <c r="H1649" s="228"/>
      <c r="I1649" s="228"/>
    </row>
    <row r="1650" spans="1:9">
      <c r="A1650" s="228"/>
      <c r="B1650" s="228"/>
      <c r="C1650" s="228"/>
      <c r="D1650" s="228"/>
      <c r="E1650" s="228"/>
      <c r="F1650" s="228"/>
      <c r="G1650" s="228"/>
      <c r="H1650" s="228"/>
      <c r="I1650" s="228"/>
    </row>
    <row r="1651" spans="1:9">
      <c r="A1651" s="228"/>
      <c r="B1651" s="228"/>
      <c r="C1651" s="228"/>
      <c r="D1651" s="228"/>
      <c r="E1651" s="228"/>
      <c r="F1651" s="228"/>
      <c r="G1651" s="228"/>
      <c r="H1651" s="228"/>
      <c r="I1651" s="228"/>
    </row>
    <row r="1652" spans="1:9">
      <c r="A1652" s="228"/>
      <c r="B1652" s="228"/>
      <c r="C1652" s="228"/>
      <c r="D1652" s="228"/>
      <c r="E1652" s="228"/>
      <c r="F1652" s="228"/>
      <c r="G1652" s="228"/>
      <c r="H1652" s="228"/>
      <c r="I1652" s="228"/>
    </row>
    <row r="1653" spans="1:9">
      <c r="A1653" s="228"/>
      <c r="B1653" s="228"/>
      <c r="C1653" s="228"/>
      <c r="D1653" s="228"/>
      <c r="E1653" s="228"/>
      <c r="F1653" s="228"/>
      <c r="G1653" s="228"/>
      <c r="H1653" s="228"/>
      <c r="I1653" s="228"/>
    </row>
    <row r="1654" spans="1:9">
      <c r="A1654" s="228"/>
      <c r="B1654" s="228"/>
      <c r="C1654" s="228"/>
      <c r="D1654" s="228"/>
      <c r="E1654" s="228"/>
      <c r="F1654" s="228"/>
      <c r="G1654" s="228"/>
      <c r="H1654" s="228"/>
      <c r="I1654" s="228"/>
    </row>
    <row r="1655" spans="1:9">
      <c r="A1655" s="228"/>
      <c r="B1655" s="228"/>
      <c r="C1655" s="228"/>
      <c r="D1655" s="228"/>
      <c r="E1655" s="228"/>
      <c r="F1655" s="228"/>
      <c r="G1655" s="228"/>
      <c r="H1655" s="228"/>
      <c r="I1655" s="228"/>
    </row>
    <row r="1656" spans="1:9">
      <c r="A1656" s="228"/>
      <c r="B1656" s="228"/>
      <c r="C1656" s="228"/>
      <c r="D1656" s="228"/>
      <c r="E1656" s="228"/>
      <c r="F1656" s="228"/>
      <c r="G1656" s="228"/>
      <c r="H1656" s="228"/>
      <c r="I1656" s="228"/>
    </row>
    <row r="1657" spans="1:9">
      <c r="A1657" s="228"/>
      <c r="B1657" s="228"/>
      <c r="C1657" s="228"/>
      <c r="D1657" s="228"/>
      <c r="E1657" s="228"/>
      <c r="F1657" s="228"/>
      <c r="G1657" s="228"/>
      <c r="H1657" s="228"/>
      <c r="I1657" s="228"/>
    </row>
    <row r="1658" spans="1:9">
      <c r="A1658" s="228"/>
      <c r="B1658" s="228"/>
      <c r="C1658" s="228"/>
      <c r="D1658" s="228"/>
      <c r="E1658" s="228"/>
      <c r="F1658" s="228"/>
      <c r="G1658" s="228"/>
      <c r="H1658" s="228"/>
      <c r="I1658" s="228"/>
    </row>
    <row r="1659" spans="1:9">
      <c r="A1659" s="228"/>
      <c r="B1659" s="228"/>
      <c r="C1659" s="228"/>
      <c r="D1659" s="228"/>
      <c r="E1659" s="228"/>
      <c r="F1659" s="228"/>
      <c r="G1659" s="228"/>
      <c r="H1659" s="228"/>
      <c r="I1659" s="228"/>
    </row>
    <row r="1660" spans="1:9">
      <c r="A1660" s="228"/>
      <c r="B1660" s="228"/>
      <c r="C1660" s="228"/>
      <c r="D1660" s="228"/>
      <c r="E1660" s="228"/>
      <c r="F1660" s="228"/>
      <c r="G1660" s="228"/>
      <c r="H1660" s="228"/>
      <c r="I1660" s="228"/>
    </row>
    <row r="1661" spans="1:9">
      <c r="A1661" s="228"/>
      <c r="B1661" s="228"/>
      <c r="C1661" s="228"/>
      <c r="D1661" s="228"/>
      <c r="E1661" s="228"/>
      <c r="F1661" s="228"/>
      <c r="G1661" s="228"/>
      <c r="H1661" s="228"/>
      <c r="I1661" s="228"/>
    </row>
    <row r="1662" spans="1:9">
      <c r="A1662" s="228"/>
      <c r="B1662" s="228"/>
      <c r="C1662" s="228"/>
      <c r="D1662" s="228"/>
      <c r="E1662" s="228"/>
      <c r="F1662" s="228"/>
      <c r="G1662" s="228"/>
      <c r="H1662" s="228"/>
      <c r="I1662" s="228"/>
    </row>
    <row r="1663" spans="1:9">
      <c r="A1663" s="228"/>
      <c r="B1663" s="228"/>
      <c r="C1663" s="228"/>
      <c r="D1663" s="228"/>
      <c r="E1663" s="228"/>
      <c r="F1663" s="228"/>
      <c r="G1663" s="228"/>
      <c r="H1663" s="228"/>
      <c r="I1663" s="228"/>
    </row>
    <row r="1664" spans="1:9">
      <c r="A1664" s="228"/>
      <c r="B1664" s="228"/>
      <c r="C1664" s="228"/>
      <c r="D1664" s="228"/>
      <c r="E1664" s="228"/>
      <c r="F1664" s="228"/>
      <c r="G1664" s="228"/>
      <c r="H1664" s="228"/>
      <c r="I1664" s="228"/>
    </row>
    <row r="1665" spans="1:9">
      <c r="A1665" s="228"/>
      <c r="B1665" s="228"/>
      <c r="C1665" s="228"/>
      <c r="D1665" s="228"/>
      <c r="E1665" s="228"/>
      <c r="F1665" s="228"/>
      <c r="G1665" s="228"/>
      <c r="H1665" s="228"/>
      <c r="I1665" s="228"/>
    </row>
    <row r="1666" spans="1:9">
      <c r="A1666" s="228"/>
      <c r="B1666" s="228"/>
      <c r="C1666" s="228"/>
      <c r="D1666" s="228"/>
      <c r="E1666" s="228"/>
      <c r="F1666" s="228"/>
      <c r="G1666" s="228"/>
      <c r="H1666" s="228"/>
      <c r="I1666" s="228"/>
    </row>
    <row r="1667" spans="1:9">
      <c r="A1667" s="228"/>
      <c r="B1667" s="228"/>
      <c r="C1667" s="228"/>
      <c r="D1667" s="228"/>
      <c r="E1667" s="228"/>
      <c r="F1667" s="228"/>
      <c r="G1667" s="228"/>
      <c r="H1667" s="228"/>
      <c r="I1667" s="228"/>
    </row>
    <row r="1668" spans="1:9">
      <c r="A1668" s="228"/>
      <c r="B1668" s="228"/>
      <c r="C1668" s="228"/>
      <c r="D1668" s="228"/>
      <c r="E1668" s="228"/>
      <c r="F1668" s="228"/>
      <c r="G1668" s="228"/>
      <c r="H1668" s="228"/>
      <c r="I1668" s="228"/>
    </row>
    <row r="1669" spans="1:9">
      <c r="A1669" s="228"/>
      <c r="B1669" s="228"/>
      <c r="C1669" s="228"/>
      <c r="D1669" s="228"/>
      <c r="E1669" s="228"/>
      <c r="F1669" s="228"/>
      <c r="G1669" s="228"/>
      <c r="H1669" s="228"/>
      <c r="I1669" s="228"/>
    </row>
    <row r="1670" spans="1:9">
      <c r="A1670" s="228"/>
      <c r="B1670" s="228"/>
      <c r="C1670" s="228"/>
      <c r="D1670" s="228"/>
      <c r="E1670" s="228"/>
      <c r="F1670" s="228"/>
      <c r="G1670" s="228"/>
      <c r="H1670" s="228"/>
      <c r="I1670" s="228"/>
    </row>
    <row r="1671" spans="1:9">
      <c r="A1671" s="228"/>
      <c r="B1671" s="228"/>
      <c r="C1671" s="228"/>
      <c r="D1671" s="228"/>
      <c r="E1671" s="228"/>
      <c r="F1671" s="228"/>
      <c r="G1671" s="228"/>
      <c r="H1671" s="228"/>
      <c r="I1671" s="228"/>
    </row>
    <row r="1672" spans="1:9">
      <c r="A1672" s="228"/>
      <c r="B1672" s="228"/>
      <c r="C1672" s="228"/>
      <c r="D1672" s="228"/>
      <c r="E1672" s="228"/>
      <c r="F1672" s="228"/>
      <c r="G1672" s="228"/>
      <c r="H1672" s="228"/>
      <c r="I1672" s="228"/>
    </row>
    <row r="1673" spans="1:9">
      <c r="A1673" s="228"/>
      <c r="B1673" s="228"/>
      <c r="C1673" s="228"/>
      <c r="D1673" s="228"/>
      <c r="E1673" s="228"/>
      <c r="F1673" s="228"/>
      <c r="G1673" s="228"/>
      <c r="H1673" s="228"/>
      <c r="I1673" s="228"/>
    </row>
    <row r="1674" spans="1:9">
      <c r="A1674" s="228"/>
      <c r="B1674" s="228"/>
      <c r="C1674" s="228"/>
      <c r="D1674" s="228"/>
      <c r="E1674" s="228"/>
      <c r="F1674" s="228"/>
      <c r="G1674" s="228"/>
      <c r="H1674" s="228"/>
      <c r="I1674" s="228"/>
    </row>
    <row r="1675" spans="1:9">
      <c r="A1675" s="228"/>
      <c r="B1675" s="228"/>
      <c r="C1675" s="228"/>
      <c r="D1675" s="228"/>
      <c r="E1675" s="228"/>
      <c r="F1675" s="228"/>
      <c r="G1675" s="228"/>
      <c r="H1675" s="228"/>
      <c r="I1675" s="228"/>
    </row>
    <row r="1676" spans="1:9">
      <c r="A1676" s="228"/>
      <c r="B1676" s="228"/>
      <c r="C1676" s="228"/>
      <c r="D1676" s="228"/>
      <c r="E1676" s="228"/>
      <c r="F1676" s="228"/>
      <c r="G1676" s="228"/>
      <c r="H1676" s="228"/>
      <c r="I1676" s="228"/>
    </row>
    <row r="1677" spans="1:9">
      <c r="A1677" s="228"/>
      <c r="B1677" s="228"/>
      <c r="C1677" s="228"/>
      <c r="D1677" s="228"/>
      <c r="E1677" s="228"/>
      <c r="F1677" s="228"/>
      <c r="G1677" s="228"/>
      <c r="H1677" s="228"/>
      <c r="I1677" s="228"/>
    </row>
    <row r="1678" spans="1:9">
      <c r="A1678" s="228"/>
      <c r="B1678" s="228"/>
      <c r="C1678" s="228"/>
      <c r="D1678" s="228"/>
      <c r="E1678" s="228"/>
      <c r="F1678" s="228"/>
      <c r="G1678" s="228"/>
      <c r="H1678" s="228"/>
      <c r="I1678" s="228"/>
    </row>
    <row r="1679" spans="1:9">
      <c r="A1679" s="228"/>
      <c r="B1679" s="228"/>
      <c r="C1679" s="228"/>
      <c r="D1679" s="228"/>
      <c r="E1679" s="228"/>
      <c r="F1679" s="228"/>
      <c r="G1679" s="228"/>
      <c r="H1679" s="228"/>
      <c r="I1679" s="228"/>
    </row>
    <row r="1680" spans="1:9">
      <c r="A1680" s="228"/>
      <c r="B1680" s="228"/>
      <c r="C1680" s="228"/>
      <c r="D1680" s="228"/>
      <c r="E1680" s="228"/>
      <c r="F1680" s="228"/>
      <c r="G1680" s="228"/>
      <c r="H1680" s="228"/>
      <c r="I1680" s="228"/>
    </row>
    <row r="1681" spans="1:9">
      <c r="A1681" s="228"/>
      <c r="B1681" s="228"/>
      <c r="C1681" s="228"/>
      <c r="D1681" s="228"/>
      <c r="E1681" s="228"/>
      <c r="F1681" s="228"/>
      <c r="G1681" s="228"/>
      <c r="H1681" s="228"/>
      <c r="I1681" s="228"/>
    </row>
    <row r="1682" spans="1:9">
      <c r="A1682" s="228"/>
      <c r="B1682" s="228"/>
      <c r="C1682" s="228"/>
      <c r="D1682" s="228"/>
      <c r="E1682" s="228"/>
      <c r="F1682" s="228"/>
      <c r="G1682" s="228"/>
      <c r="H1682" s="228"/>
      <c r="I1682" s="228"/>
    </row>
    <row r="1683" spans="1:9">
      <c r="A1683" s="228"/>
      <c r="B1683" s="228"/>
      <c r="C1683" s="228"/>
      <c r="D1683" s="228"/>
      <c r="E1683" s="228"/>
      <c r="F1683" s="228"/>
      <c r="G1683" s="228"/>
      <c r="H1683" s="228"/>
      <c r="I1683" s="228"/>
    </row>
    <row r="1684" spans="1:9">
      <c r="A1684" s="228"/>
      <c r="B1684" s="228"/>
      <c r="C1684" s="228"/>
      <c r="D1684" s="228"/>
      <c r="E1684" s="228"/>
      <c r="F1684" s="228"/>
      <c r="G1684" s="228"/>
      <c r="H1684" s="228"/>
      <c r="I1684" s="228"/>
    </row>
    <row r="1685" spans="1:9">
      <c r="A1685" s="228"/>
      <c r="B1685" s="228"/>
      <c r="C1685" s="228"/>
      <c r="D1685" s="228"/>
      <c r="E1685" s="228"/>
      <c r="F1685" s="228"/>
      <c r="G1685" s="228"/>
      <c r="H1685" s="228"/>
      <c r="I1685" s="228"/>
    </row>
    <row r="1686" spans="1:9">
      <c r="A1686" s="228"/>
      <c r="B1686" s="228"/>
      <c r="C1686" s="228"/>
      <c r="D1686" s="228"/>
      <c r="E1686" s="228"/>
      <c r="F1686" s="228"/>
      <c r="G1686" s="228"/>
      <c r="H1686" s="228"/>
      <c r="I1686" s="228"/>
    </row>
    <row r="1687" spans="1:9">
      <c r="A1687" s="228"/>
      <c r="B1687" s="228"/>
      <c r="C1687" s="228"/>
      <c r="D1687" s="228"/>
      <c r="E1687" s="228"/>
      <c r="F1687" s="228"/>
      <c r="G1687" s="228"/>
      <c r="H1687" s="228"/>
      <c r="I1687" s="228"/>
    </row>
    <row r="1688" spans="1:9">
      <c r="A1688" s="228"/>
      <c r="B1688" s="228"/>
      <c r="C1688" s="228"/>
      <c r="D1688" s="228"/>
      <c r="E1688" s="228"/>
      <c r="F1688" s="228"/>
      <c r="G1688" s="228"/>
      <c r="H1688" s="228"/>
      <c r="I1688" s="228"/>
    </row>
    <row r="1689" spans="1:9">
      <c r="A1689" s="228"/>
      <c r="B1689" s="228"/>
      <c r="C1689" s="228"/>
      <c r="D1689" s="228"/>
      <c r="E1689" s="228"/>
      <c r="F1689" s="228"/>
      <c r="G1689" s="228"/>
      <c r="H1689" s="228"/>
      <c r="I1689" s="228"/>
    </row>
    <row r="1690" spans="1:9">
      <c r="A1690" s="228"/>
      <c r="B1690" s="228"/>
      <c r="C1690" s="228"/>
      <c r="D1690" s="228"/>
      <c r="E1690" s="228"/>
      <c r="F1690" s="228"/>
      <c r="G1690" s="228"/>
      <c r="H1690" s="228"/>
      <c r="I1690" s="228"/>
    </row>
    <row r="1691" spans="1:9">
      <c r="A1691" s="228"/>
      <c r="B1691" s="228"/>
      <c r="C1691" s="228"/>
      <c r="D1691" s="228"/>
      <c r="E1691" s="228"/>
      <c r="F1691" s="228"/>
      <c r="G1691" s="228"/>
      <c r="H1691" s="228"/>
      <c r="I1691" s="228"/>
    </row>
    <row r="1692" spans="1:9">
      <c r="A1692" s="228"/>
      <c r="B1692" s="228"/>
      <c r="C1692" s="228"/>
      <c r="D1692" s="228"/>
      <c r="E1692" s="228"/>
      <c r="F1692" s="228"/>
      <c r="G1692" s="228"/>
      <c r="H1692" s="228"/>
      <c r="I1692" s="228"/>
    </row>
    <row r="1693" spans="1:9">
      <c r="A1693" s="228"/>
      <c r="B1693" s="228"/>
      <c r="C1693" s="228"/>
      <c r="D1693" s="228"/>
      <c r="E1693" s="228"/>
      <c r="F1693" s="228"/>
      <c r="G1693" s="228"/>
      <c r="H1693" s="228"/>
      <c r="I1693" s="228"/>
    </row>
    <row r="1694" spans="1:9">
      <c r="A1694" s="228"/>
      <c r="B1694" s="228"/>
      <c r="C1694" s="228"/>
      <c r="D1694" s="228"/>
      <c r="E1694" s="228"/>
      <c r="F1694" s="228"/>
      <c r="G1694" s="228"/>
      <c r="H1694" s="228"/>
      <c r="I1694" s="228"/>
    </row>
    <row r="1695" spans="1:9">
      <c r="A1695" s="228"/>
      <c r="B1695" s="228"/>
      <c r="C1695" s="228"/>
      <c r="D1695" s="228"/>
      <c r="E1695" s="228"/>
      <c r="F1695" s="228"/>
      <c r="G1695" s="228"/>
      <c r="H1695" s="228"/>
      <c r="I1695" s="228"/>
    </row>
    <row r="1696" spans="1:9">
      <c r="A1696" s="228"/>
      <c r="B1696" s="228"/>
      <c r="C1696" s="228"/>
      <c r="D1696" s="228"/>
      <c r="E1696" s="228"/>
      <c r="F1696" s="228"/>
      <c r="G1696" s="228"/>
      <c r="H1696" s="228"/>
      <c r="I1696" s="228"/>
    </row>
    <row r="1697" spans="1:9">
      <c r="A1697" s="228"/>
      <c r="B1697" s="228"/>
      <c r="C1697" s="228"/>
      <c r="D1697" s="228"/>
      <c r="E1697" s="228"/>
      <c r="F1697" s="228"/>
      <c r="G1697" s="228"/>
      <c r="H1697" s="228"/>
      <c r="I1697" s="228"/>
    </row>
    <row r="1698" spans="1:9">
      <c r="A1698" s="228"/>
      <c r="B1698" s="228"/>
      <c r="C1698" s="228"/>
      <c r="D1698" s="228"/>
      <c r="E1698" s="228"/>
      <c r="F1698" s="228"/>
      <c r="G1698" s="228"/>
      <c r="H1698" s="228"/>
      <c r="I1698" s="228"/>
    </row>
    <row r="1699" spans="1:9">
      <c r="A1699" s="228"/>
      <c r="B1699" s="228"/>
      <c r="C1699" s="228"/>
      <c r="D1699" s="228"/>
      <c r="E1699" s="228"/>
      <c r="F1699" s="228"/>
      <c r="G1699" s="228"/>
      <c r="H1699" s="228"/>
      <c r="I1699" s="228"/>
    </row>
    <row r="1700" spans="1:9">
      <c r="A1700" s="228"/>
      <c r="B1700" s="228"/>
      <c r="C1700" s="228"/>
      <c r="D1700" s="228"/>
      <c r="E1700" s="228"/>
      <c r="F1700" s="228"/>
      <c r="G1700" s="228"/>
      <c r="H1700" s="228"/>
      <c r="I1700" s="228"/>
    </row>
    <row r="1701" spans="1:9">
      <c r="A1701" s="228"/>
      <c r="B1701" s="228"/>
      <c r="C1701" s="228"/>
      <c r="D1701" s="228"/>
      <c r="E1701" s="228"/>
      <c r="F1701" s="228"/>
      <c r="G1701" s="228"/>
      <c r="H1701" s="228"/>
      <c r="I1701" s="228"/>
    </row>
    <row r="1702" spans="1:9">
      <c r="A1702" s="228"/>
      <c r="B1702" s="228"/>
      <c r="C1702" s="228"/>
      <c r="D1702" s="228"/>
      <c r="E1702" s="228"/>
      <c r="F1702" s="228"/>
      <c r="G1702" s="228"/>
      <c r="H1702" s="228"/>
      <c r="I1702" s="228"/>
    </row>
    <row r="1703" spans="1:9">
      <c r="A1703" s="228"/>
      <c r="B1703" s="228"/>
      <c r="C1703" s="228"/>
      <c r="D1703" s="228"/>
      <c r="E1703" s="228"/>
      <c r="F1703" s="228"/>
      <c r="G1703" s="228"/>
      <c r="H1703" s="228"/>
      <c r="I1703" s="228"/>
    </row>
    <row r="1704" spans="1:9">
      <c r="A1704" s="228"/>
      <c r="B1704" s="228"/>
      <c r="C1704" s="228"/>
      <c r="D1704" s="228"/>
      <c r="E1704" s="228"/>
      <c r="F1704" s="228"/>
      <c r="G1704" s="228"/>
      <c r="H1704" s="228"/>
      <c r="I1704" s="228"/>
    </row>
    <row r="1705" spans="1:9">
      <c r="A1705" s="228"/>
      <c r="B1705" s="228"/>
      <c r="C1705" s="228"/>
      <c r="D1705" s="228"/>
      <c r="E1705" s="228"/>
      <c r="F1705" s="228"/>
      <c r="G1705" s="228"/>
      <c r="H1705" s="228"/>
      <c r="I1705" s="228"/>
    </row>
    <row r="1706" spans="1:9">
      <c r="A1706" s="228"/>
      <c r="B1706" s="228"/>
      <c r="C1706" s="228"/>
      <c r="D1706" s="228"/>
      <c r="E1706" s="228"/>
      <c r="F1706" s="228"/>
      <c r="G1706" s="228"/>
      <c r="H1706" s="228"/>
      <c r="I1706" s="228"/>
    </row>
    <row r="1707" spans="1:9">
      <c r="A1707" s="228"/>
      <c r="B1707" s="228"/>
      <c r="C1707" s="228"/>
      <c r="D1707" s="228"/>
      <c r="E1707" s="228"/>
      <c r="F1707" s="228"/>
      <c r="G1707" s="228"/>
      <c r="H1707" s="228"/>
      <c r="I1707" s="228"/>
    </row>
    <row r="1708" spans="1:9">
      <c r="A1708" s="228"/>
      <c r="B1708" s="228"/>
      <c r="C1708" s="228"/>
      <c r="D1708" s="228"/>
      <c r="E1708" s="228"/>
      <c r="F1708" s="228"/>
      <c r="G1708" s="228"/>
      <c r="H1708" s="228"/>
      <c r="I1708" s="228"/>
    </row>
    <row r="1709" spans="1:9">
      <c r="A1709" s="228"/>
      <c r="B1709" s="228"/>
      <c r="C1709" s="228"/>
      <c r="D1709" s="228"/>
      <c r="E1709" s="228"/>
      <c r="F1709" s="228"/>
      <c r="G1709" s="228"/>
      <c r="H1709" s="228"/>
      <c r="I1709" s="228"/>
    </row>
    <row r="1710" spans="1:9">
      <c r="A1710" s="228"/>
      <c r="B1710" s="228"/>
      <c r="C1710" s="228"/>
      <c r="D1710" s="228"/>
      <c r="E1710" s="228"/>
      <c r="F1710" s="228"/>
      <c r="G1710" s="228"/>
      <c r="H1710" s="228"/>
      <c r="I1710" s="228"/>
    </row>
    <row r="1711" spans="1:9">
      <c r="A1711" s="228"/>
      <c r="B1711" s="228"/>
      <c r="C1711" s="228"/>
      <c r="D1711" s="228"/>
      <c r="E1711" s="228"/>
      <c r="F1711" s="228"/>
      <c r="G1711" s="228"/>
      <c r="H1711" s="228"/>
      <c r="I1711" s="228"/>
    </row>
    <row r="1712" spans="1:9">
      <c r="A1712" s="228"/>
      <c r="B1712" s="228"/>
      <c r="C1712" s="228"/>
      <c r="D1712" s="228"/>
      <c r="E1712" s="228"/>
      <c r="F1712" s="228"/>
      <c r="G1712" s="228"/>
      <c r="H1712" s="228"/>
      <c r="I1712" s="228"/>
    </row>
    <row r="1713" spans="1:9">
      <c r="A1713" s="228"/>
      <c r="B1713" s="228"/>
      <c r="C1713" s="228"/>
      <c r="D1713" s="228"/>
      <c r="E1713" s="228"/>
      <c r="F1713" s="228"/>
      <c r="G1713" s="228"/>
      <c r="H1713" s="228"/>
      <c r="I1713" s="228"/>
    </row>
    <row r="1714" spans="1:9">
      <c r="A1714" s="228"/>
      <c r="B1714" s="228"/>
      <c r="C1714" s="228"/>
      <c r="D1714" s="228"/>
      <c r="E1714" s="228"/>
      <c r="F1714" s="228"/>
      <c r="G1714" s="228"/>
      <c r="H1714" s="228"/>
      <c r="I1714" s="228"/>
    </row>
    <row r="1715" spans="1:9">
      <c r="A1715" s="228"/>
      <c r="B1715" s="228"/>
      <c r="C1715" s="228"/>
      <c r="D1715" s="228"/>
      <c r="E1715" s="228"/>
      <c r="F1715" s="228"/>
      <c r="G1715" s="228"/>
      <c r="H1715" s="228"/>
      <c r="I1715" s="228"/>
    </row>
    <row r="1716" spans="1:9">
      <c r="A1716" s="228"/>
      <c r="B1716" s="228"/>
      <c r="C1716" s="228"/>
      <c r="D1716" s="228"/>
      <c r="E1716" s="228"/>
      <c r="F1716" s="228"/>
      <c r="G1716" s="228"/>
      <c r="H1716" s="228"/>
      <c r="I1716" s="228"/>
    </row>
    <row r="1717" spans="1:9">
      <c r="A1717" s="228"/>
      <c r="B1717" s="228"/>
      <c r="C1717" s="228"/>
      <c r="D1717" s="228"/>
      <c r="E1717" s="228"/>
      <c r="F1717" s="228"/>
      <c r="G1717" s="228"/>
      <c r="H1717" s="228"/>
      <c r="I1717" s="228"/>
    </row>
    <row r="1718" spans="1:9">
      <c r="A1718" s="228"/>
      <c r="B1718" s="228"/>
      <c r="C1718" s="228"/>
      <c r="D1718" s="228"/>
      <c r="E1718" s="228"/>
      <c r="F1718" s="228"/>
      <c r="G1718" s="228"/>
      <c r="H1718" s="228"/>
      <c r="I1718" s="228"/>
    </row>
    <row r="1719" spans="1:9">
      <c r="A1719" s="228"/>
      <c r="B1719" s="228"/>
      <c r="C1719" s="228"/>
      <c r="D1719" s="228"/>
      <c r="E1719" s="228"/>
      <c r="F1719" s="228"/>
      <c r="G1719" s="228"/>
      <c r="H1719" s="228"/>
      <c r="I1719" s="228"/>
    </row>
    <row r="1720" spans="1:9">
      <c r="A1720" s="228"/>
      <c r="B1720" s="228"/>
      <c r="C1720" s="228"/>
      <c r="D1720" s="228"/>
      <c r="E1720" s="228"/>
      <c r="F1720" s="228"/>
      <c r="G1720" s="228"/>
      <c r="H1720" s="228"/>
      <c r="I1720" s="228"/>
    </row>
    <row r="1721" spans="1:9">
      <c r="A1721" s="228"/>
      <c r="B1721" s="228"/>
      <c r="C1721" s="228"/>
      <c r="D1721" s="228"/>
      <c r="E1721" s="228"/>
      <c r="F1721" s="228"/>
      <c r="G1721" s="228"/>
      <c r="H1721" s="228"/>
      <c r="I1721" s="228"/>
    </row>
    <row r="1722" spans="1:9">
      <c r="A1722" s="228"/>
      <c r="B1722" s="228"/>
      <c r="C1722" s="228"/>
      <c r="D1722" s="228"/>
      <c r="E1722" s="228"/>
      <c r="F1722" s="228"/>
      <c r="G1722" s="228"/>
      <c r="H1722" s="228"/>
      <c r="I1722" s="228"/>
    </row>
    <row r="1723" spans="1:9">
      <c r="A1723" s="228"/>
      <c r="B1723" s="228"/>
      <c r="C1723" s="228"/>
      <c r="D1723" s="228"/>
      <c r="E1723" s="228"/>
      <c r="F1723" s="228"/>
      <c r="G1723" s="228"/>
      <c r="H1723" s="228"/>
      <c r="I1723" s="228"/>
    </row>
    <row r="1724" spans="1:9">
      <c r="A1724" s="228"/>
      <c r="B1724" s="228"/>
      <c r="C1724" s="228"/>
      <c r="D1724" s="228"/>
      <c r="E1724" s="228"/>
      <c r="F1724" s="228"/>
      <c r="G1724" s="228"/>
      <c r="H1724" s="228"/>
      <c r="I1724" s="228"/>
    </row>
    <row r="1725" spans="1:9">
      <c r="A1725" s="228"/>
      <c r="B1725" s="228"/>
      <c r="C1725" s="228"/>
      <c r="D1725" s="228"/>
      <c r="E1725" s="228"/>
      <c r="F1725" s="228"/>
      <c r="G1725" s="228"/>
      <c r="H1725" s="228"/>
      <c r="I1725" s="228"/>
    </row>
    <row r="1726" spans="1:9">
      <c r="A1726" s="228"/>
      <c r="B1726" s="228"/>
      <c r="C1726" s="228"/>
      <c r="D1726" s="228"/>
      <c r="E1726" s="228"/>
      <c r="F1726" s="228"/>
      <c r="G1726" s="228"/>
      <c r="H1726" s="228"/>
      <c r="I1726" s="228"/>
    </row>
    <row r="1727" spans="1:9">
      <c r="A1727" s="228"/>
      <c r="B1727" s="228"/>
      <c r="C1727" s="228"/>
      <c r="D1727" s="228"/>
      <c r="E1727" s="228"/>
      <c r="F1727" s="228"/>
      <c r="G1727" s="228"/>
      <c r="H1727" s="228"/>
      <c r="I1727" s="228"/>
    </row>
    <row r="1728" spans="1:9">
      <c r="A1728" s="228"/>
      <c r="B1728" s="228"/>
      <c r="C1728" s="228"/>
      <c r="D1728" s="228"/>
      <c r="E1728" s="228"/>
      <c r="F1728" s="228"/>
      <c r="G1728" s="228"/>
      <c r="H1728" s="228"/>
      <c r="I1728" s="228"/>
    </row>
    <row r="1729" spans="1:9">
      <c r="A1729" s="228"/>
      <c r="B1729" s="228"/>
      <c r="C1729" s="228"/>
      <c r="D1729" s="228"/>
      <c r="E1729" s="228"/>
      <c r="F1729" s="228"/>
      <c r="G1729" s="228"/>
      <c r="H1729" s="228"/>
      <c r="I1729" s="228"/>
    </row>
    <row r="1730" spans="1:9">
      <c r="A1730" s="228"/>
      <c r="B1730" s="228"/>
      <c r="C1730" s="228"/>
      <c r="D1730" s="228"/>
      <c r="E1730" s="228"/>
      <c r="F1730" s="228"/>
      <c r="G1730" s="228"/>
      <c r="H1730" s="228"/>
      <c r="I1730" s="228"/>
    </row>
    <row r="1731" spans="1:9">
      <c r="A1731" s="228"/>
      <c r="B1731" s="228"/>
      <c r="C1731" s="228"/>
      <c r="D1731" s="228"/>
      <c r="E1731" s="228"/>
      <c r="F1731" s="228"/>
      <c r="G1731" s="228"/>
      <c r="H1731" s="228"/>
      <c r="I1731" s="228"/>
    </row>
    <row r="1732" spans="1:9">
      <c r="A1732" s="228"/>
      <c r="B1732" s="228"/>
      <c r="C1732" s="228"/>
      <c r="D1732" s="228"/>
      <c r="E1732" s="228"/>
      <c r="F1732" s="228"/>
      <c r="G1732" s="228"/>
      <c r="H1732" s="228"/>
      <c r="I1732" s="228"/>
    </row>
    <row r="1733" spans="1:9">
      <c r="A1733" s="228"/>
      <c r="B1733" s="228"/>
      <c r="C1733" s="228"/>
      <c r="D1733" s="228"/>
      <c r="E1733" s="228"/>
      <c r="F1733" s="228"/>
      <c r="G1733" s="228"/>
      <c r="H1733" s="228"/>
      <c r="I1733" s="228"/>
    </row>
    <row r="1734" spans="1:9">
      <c r="A1734" s="228"/>
      <c r="B1734" s="228"/>
      <c r="C1734" s="228"/>
      <c r="D1734" s="228"/>
      <c r="E1734" s="228"/>
      <c r="F1734" s="228"/>
      <c r="G1734" s="228"/>
      <c r="H1734" s="228"/>
      <c r="I1734" s="228"/>
    </row>
    <row r="1735" spans="1:9">
      <c r="A1735" s="228"/>
      <c r="B1735" s="228"/>
      <c r="C1735" s="228"/>
      <c r="D1735" s="228"/>
      <c r="E1735" s="228"/>
      <c r="F1735" s="228"/>
      <c r="G1735" s="228"/>
      <c r="H1735" s="228"/>
      <c r="I1735" s="228"/>
    </row>
    <row r="1736" spans="1:9">
      <c r="A1736" s="228"/>
      <c r="B1736" s="228"/>
      <c r="C1736" s="228"/>
      <c r="D1736" s="228"/>
      <c r="E1736" s="228"/>
      <c r="F1736" s="228"/>
      <c r="G1736" s="228"/>
      <c r="H1736" s="228"/>
      <c r="I1736" s="228"/>
    </row>
    <row r="1737" spans="1:9">
      <c r="A1737" s="228"/>
      <c r="B1737" s="228"/>
      <c r="C1737" s="228"/>
      <c r="D1737" s="228"/>
      <c r="E1737" s="228"/>
      <c r="F1737" s="228"/>
      <c r="G1737" s="228"/>
      <c r="H1737" s="228"/>
      <c r="I1737" s="228"/>
    </row>
    <row r="1738" spans="1:9">
      <c r="A1738" s="228"/>
      <c r="B1738" s="228"/>
      <c r="C1738" s="228"/>
      <c r="D1738" s="228"/>
      <c r="E1738" s="228"/>
      <c r="F1738" s="228"/>
      <c r="G1738" s="228"/>
      <c r="H1738" s="228"/>
      <c r="I1738" s="228"/>
    </row>
    <row r="1739" spans="1:9">
      <c r="A1739" s="228"/>
      <c r="B1739" s="228"/>
      <c r="C1739" s="228"/>
      <c r="D1739" s="228"/>
      <c r="E1739" s="228"/>
      <c r="F1739" s="228"/>
      <c r="G1739" s="228"/>
      <c r="H1739" s="228"/>
      <c r="I1739" s="228"/>
    </row>
    <row r="1740" spans="1:9">
      <c r="A1740" s="228"/>
      <c r="B1740" s="228"/>
      <c r="C1740" s="228"/>
      <c r="D1740" s="228"/>
      <c r="E1740" s="228"/>
      <c r="F1740" s="228"/>
      <c r="G1740" s="228"/>
      <c r="H1740" s="228"/>
      <c r="I1740" s="228"/>
    </row>
    <row r="1741" spans="1:9">
      <c r="A1741" s="228"/>
      <c r="B1741" s="228"/>
      <c r="C1741" s="228"/>
      <c r="D1741" s="228"/>
      <c r="E1741" s="228"/>
      <c r="F1741" s="228"/>
      <c r="G1741" s="228"/>
      <c r="H1741" s="228"/>
      <c r="I1741" s="228"/>
    </row>
    <row r="1742" spans="1:9">
      <c r="A1742" s="228"/>
      <c r="B1742" s="228"/>
      <c r="C1742" s="228"/>
      <c r="D1742" s="228"/>
      <c r="E1742" s="228"/>
      <c r="F1742" s="228"/>
      <c r="G1742" s="228"/>
      <c r="H1742" s="228"/>
      <c r="I1742" s="228"/>
    </row>
    <row r="1743" spans="1:9">
      <c r="A1743" s="228"/>
      <c r="B1743" s="228"/>
      <c r="C1743" s="228"/>
      <c r="D1743" s="228"/>
      <c r="E1743" s="228"/>
      <c r="F1743" s="228"/>
      <c r="G1743" s="228"/>
      <c r="H1743" s="228"/>
      <c r="I1743" s="228"/>
    </row>
    <row r="1744" spans="1:9">
      <c r="A1744" s="228"/>
      <c r="B1744" s="228"/>
      <c r="C1744" s="228"/>
      <c r="D1744" s="228"/>
      <c r="E1744" s="228"/>
      <c r="F1744" s="228"/>
      <c r="G1744" s="228"/>
      <c r="H1744" s="228"/>
      <c r="I1744" s="228"/>
    </row>
    <row r="1745" spans="1:9">
      <c r="A1745" s="228"/>
      <c r="B1745" s="228"/>
      <c r="C1745" s="228"/>
      <c r="D1745" s="228"/>
      <c r="E1745" s="228"/>
      <c r="F1745" s="228"/>
      <c r="G1745" s="228"/>
      <c r="H1745" s="228"/>
      <c r="I1745" s="228"/>
    </row>
    <row r="1746" spans="1:9">
      <c r="A1746" s="228"/>
      <c r="B1746" s="228"/>
      <c r="C1746" s="228"/>
      <c r="D1746" s="228"/>
      <c r="E1746" s="228"/>
      <c r="F1746" s="228"/>
      <c r="G1746" s="228"/>
      <c r="H1746" s="228"/>
      <c r="I1746" s="228"/>
    </row>
    <row r="1747" spans="1:9">
      <c r="A1747" s="228"/>
      <c r="B1747" s="228"/>
      <c r="C1747" s="228"/>
      <c r="D1747" s="228"/>
      <c r="E1747" s="228"/>
      <c r="F1747" s="228"/>
      <c r="G1747" s="228"/>
      <c r="H1747" s="228"/>
      <c r="I1747" s="228"/>
    </row>
    <row r="1748" spans="1:9">
      <c r="A1748" s="228"/>
      <c r="B1748" s="228"/>
      <c r="C1748" s="228"/>
      <c r="D1748" s="228"/>
      <c r="E1748" s="228"/>
      <c r="F1748" s="228"/>
      <c r="G1748" s="228"/>
      <c r="H1748" s="228"/>
      <c r="I1748" s="228"/>
    </row>
    <row r="1749" spans="1:9">
      <c r="A1749" s="228"/>
      <c r="B1749" s="228"/>
      <c r="C1749" s="228"/>
      <c r="D1749" s="228"/>
      <c r="E1749" s="228"/>
      <c r="F1749" s="228"/>
      <c r="G1749" s="228"/>
      <c r="H1749" s="228"/>
      <c r="I1749" s="228"/>
    </row>
    <row r="1750" spans="1:9">
      <c r="A1750" s="228"/>
      <c r="B1750" s="228"/>
      <c r="C1750" s="228"/>
      <c r="D1750" s="228"/>
      <c r="E1750" s="228"/>
      <c r="F1750" s="228"/>
      <c r="G1750" s="228"/>
      <c r="H1750" s="228"/>
      <c r="I1750" s="228"/>
    </row>
    <row r="1751" spans="1:9">
      <c r="A1751" s="228"/>
      <c r="B1751" s="228"/>
      <c r="C1751" s="228"/>
      <c r="D1751" s="228"/>
      <c r="E1751" s="228"/>
      <c r="F1751" s="228"/>
      <c r="G1751" s="228"/>
      <c r="H1751" s="228"/>
      <c r="I1751" s="228"/>
    </row>
    <row r="1752" spans="1:9">
      <c r="A1752" s="228"/>
      <c r="B1752" s="228"/>
      <c r="C1752" s="228"/>
      <c r="D1752" s="228"/>
      <c r="E1752" s="228"/>
      <c r="F1752" s="228"/>
      <c r="G1752" s="228"/>
      <c r="H1752" s="228"/>
      <c r="I1752" s="228"/>
    </row>
    <row r="1753" spans="1:9">
      <c r="A1753" s="228"/>
      <c r="B1753" s="228"/>
      <c r="C1753" s="228"/>
      <c r="D1753" s="228"/>
      <c r="E1753" s="228"/>
      <c r="F1753" s="228"/>
      <c r="G1753" s="228"/>
      <c r="H1753" s="228"/>
      <c r="I1753" s="228"/>
    </row>
    <row r="1754" spans="1:9">
      <c r="A1754" s="228"/>
      <c r="B1754" s="228"/>
      <c r="C1754" s="228"/>
      <c r="D1754" s="228"/>
      <c r="E1754" s="228"/>
      <c r="F1754" s="228"/>
      <c r="G1754" s="228"/>
      <c r="H1754" s="228"/>
      <c r="I1754" s="228"/>
    </row>
  </sheetData>
  <mergeCells count="3">
    <mergeCell ref="A2:G2"/>
    <mergeCell ref="A3:G3"/>
    <mergeCell ref="B170:C17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outlinePr summaryBelow="0" summaryRight="0"/>
  </sheetPr>
  <dimension ref="A1:I1748"/>
  <sheetViews>
    <sheetView topLeftCell="A471" zoomScale="130" zoomScaleNormal="130" workbookViewId="0">
      <selection activeCell="D517" sqref="D517"/>
    </sheetView>
  </sheetViews>
  <sheetFormatPr defaultColWidth="12.625" defaultRowHeight="16.5" outlineLevelRow="1"/>
  <cols>
    <col min="1" max="1" width="6.125" style="229" customWidth="1"/>
    <col min="2" max="2" width="28.5" style="229" customWidth="1"/>
    <col min="3" max="3" width="18.125" style="229" customWidth="1"/>
    <col min="4" max="4" width="48.75" style="251" customWidth="1"/>
    <col min="5" max="5" width="12.75" style="229" customWidth="1"/>
    <col min="6" max="6" width="9" style="229" customWidth="1"/>
    <col min="7" max="7" width="8.5" style="229" customWidth="1"/>
    <col min="8" max="8" width="7.625" style="229" customWidth="1"/>
    <col min="9" max="9" width="18.5" style="229" customWidth="1"/>
    <col min="10" max="16384" width="12.625" style="229"/>
  </cols>
  <sheetData>
    <row r="1" spans="1:9">
      <c r="A1" s="228"/>
      <c r="B1" s="228"/>
      <c r="C1" s="228"/>
      <c r="D1" s="228"/>
      <c r="E1" s="228"/>
      <c r="F1" s="228"/>
      <c r="G1" s="228"/>
      <c r="H1" s="228"/>
      <c r="I1" s="228"/>
    </row>
    <row r="2" spans="1:9">
      <c r="A2" s="572" t="s">
        <v>1330</v>
      </c>
      <c r="B2" s="573"/>
      <c r="C2" s="573"/>
      <c r="D2" s="573"/>
      <c r="E2" s="573"/>
      <c r="F2" s="573"/>
      <c r="G2" s="573"/>
      <c r="H2" s="228"/>
      <c r="I2" s="230">
        <f>PM_LGSP.VIII!I10</f>
        <v>7003000000</v>
      </c>
    </row>
    <row r="3" spans="1:9">
      <c r="A3" s="503" t="s">
        <v>1331</v>
      </c>
      <c r="B3" s="573"/>
      <c r="C3" s="573"/>
      <c r="D3" s="573"/>
      <c r="E3" s="573"/>
      <c r="F3" s="573"/>
      <c r="G3" s="573"/>
      <c r="H3" s="228"/>
      <c r="I3" s="228"/>
    </row>
    <row r="4" spans="1:9">
      <c r="A4" s="228"/>
      <c r="B4" s="228"/>
      <c r="C4" s="228"/>
      <c r="D4" s="228"/>
      <c r="E4" s="228"/>
      <c r="F4" s="228"/>
      <c r="G4" s="228"/>
      <c r="H4" s="228"/>
      <c r="I4" s="228"/>
    </row>
    <row r="5" spans="1:9" ht="66">
      <c r="A5" s="231" t="s">
        <v>66</v>
      </c>
      <c r="B5" s="231" t="s">
        <v>201</v>
      </c>
      <c r="C5" s="231" t="s">
        <v>837</v>
      </c>
      <c r="D5" s="231" t="s">
        <v>1243</v>
      </c>
      <c r="E5" s="231" t="s">
        <v>1245</v>
      </c>
      <c r="F5" s="231" t="s">
        <v>1244</v>
      </c>
      <c r="G5" s="231" t="s">
        <v>202</v>
      </c>
      <c r="H5" s="228"/>
      <c r="I5" s="228"/>
    </row>
    <row r="6" spans="1:9">
      <c r="A6" s="231" t="s">
        <v>15</v>
      </c>
      <c r="B6" s="232" t="s">
        <v>1479</v>
      </c>
      <c r="C6" s="233"/>
      <c r="D6" s="233"/>
      <c r="E6" s="233"/>
      <c r="F6" s="233"/>
      <c r="G6" s="233"/>
      <c r="H6" s="228"/>
      <c r="I6" s="228"/>
    </row>
    <row r="7" spans="1:9">
      <c r="A7" s="233"/>
      <c r="B7" s="232" t="s">
        <v>203</v>
      </c>
      <c r="C7" s="233"/>
      <c r="D7" s="233"/>
      <c r="E7" s="233"/>
      <c r="F7" s="233"/>
      <c r="G7" s="233"/>
      <c r="H7" s="228"/>
      <c r="I7" s="228"/>
    </row>
    <row r="8" spans="1:9" collapsed="1">
      <c r="A8" s="234">
        <f>IF(C8="","",SUBTOTAL(3,$C$8:C8))</f>
        <v>1</v>
      </c>
      <c r="B8" s="235" t="s">
        <v>203</v>
      </c>
      <c r="C8" s="235" t="s">
        <v>203</v>
      </c>
      <c r="D8" s="233"/>
      <c r="E8" s="234" t="str">
        <f>IF(G8&lt;4,"Đơn giản",IF(G8&lt;=7,"Trung bình","Phức tạp"))</f>
        <v>Phức tạp</v>
      </c>
      <c r="F8" s="234" t="s">
        <v>205</v>
      </c>
      <c r="G8" s="234">
        <f>COUNTA(D9:D17)</f>
        <v>9</v>
      </c>
      <c r="H8" s="228"/>
      <c r="I8" s="228"/>
    </row>
    <row r="9" spans="1:9" hidden="1" outlineLevel="1">
      <c r="A9" s="234" t="str">
        <f>IF(C9="","",SUBTOTAL(3,$C$8:C9))</f>
        <v/>
      </c>
      <c r="B9" s="233"/>
      <c r="C9" s="233"/>
      <c r="D9" s="236" t="s">
        <v>1352</v>
      </c>
      <c r="E9" s="233"/>
      <c r="F9" s="233"/>
      <c r="G9" s="233"/>
      <c r="H9" s="228"/>
      <c r="I9" s="228"/>
    </row>
    <row r="10" spans="1:9" hidden="1" outlineLevel="1">
      <c r="A10" s="234" t="str">
        <f>IF(C10="","",SUBTOTAL(3,$C$8:C10))</f>
        <v/>
      </c>
      <c r="B10" s="233"/>
      <c r="C10" s="233"/>
      <c r="D10" s="236" t="s">
        <v>1353</v>
      </c>
      <c r="E10" s="233"/>
      <c r="F10" s="233"/>
      <c r="G10" s="233"/>
      <c r="H10" s="228"/>
      <c r="I10" s="228"/>
    </row>
    <row r="11" spans="1:9" hidden="1" outlineLevel="1">
      <c r="A11" s="234" t="str">
        <f>IF(C11="","",SUBTOTAL(3,$C$8:C11))</f>
        <v/>
      </c>
      <c r="B11" s="233"/>
      <c r="C11" s="233"/>
      <c r="D11" s="236" t="s">
        <v>1354</v>
      </c>
      <c r="E11" s="233"/>
      <c r="F11" s="233"/>
      <c r="G11" s="233"/>
      <c r="H11" s="228"/>
      <c r="I11" s="228"/>
    </row>
    <row r="12" spans="1:9" hidden="1" outlineLevel="1">
      <c r="A12" s="234" t="str">
        <f>IF(C12="","",SUBTOTAL(3,$C$8:C12))</f>
        <v/>
      </c>
      <c r="B12" s="233"/>
      <c r="C12" s="233"/>
      <c r="D12" s="236" t="s">
        <v>1355</v>
      </c>
      <c r="E12" s="233"/>
      <c r="F12" s="233"/>
      <c r="G12" s="233"/>
      <c r="H12" s="228"/>
      <c r="I12" s="228"/>
    </row>
    <row r="13" spans="1:9" hidden="1" outlineLevel="1">
      <c r="A13" s="234" t="str">
        <f>IF(C13="","",SUBTOTAL(3,$C$8:C13))</f>
        <v/>
      </c>
      <c r="B13" s="233"/>
      <c r="C13" s="233"/>
      <c r="D13" s="236" t="s">
        <v>1356</v>
      </c>
      <c r="E13" s="233"/>
      <c r="F13" s="233"/>
      <c r="G13" s="233"/>
      <c r="H13" s="228"/>
      <c r="I13" s="228"/>
    </row>
    <row r="14" spans="1:9" hidden="1" outlineLevel="1">
      <c r="A14" s="234" t="str">
        <f>IF(C14="","",SUBTOTAL(3,$C$8:C14))</f>
        <v/>
      </c>
      <c r="B14" s="233"/>
      <c r="C14" s="233"/>
      <c r="D14" s="236" t="s">
        <v>1357</v>
      </c>
      <c r="E14" s="233"/>
      <c r="F14" s="233"/>
      <c r="G14" s="233"/>
      <c r="H14" s="228"/>
      <c r="I14" s="228"/>
    </row>
    <row r="15" spans="1:9" hidden="1" outlineLevel="1">
      <c r="A15" s="234" t="str">
        <f>IF(C15="","",SUBTOTAL(3,$C$8:C15))</f>
        <v/>
      </c>
      <c r="B15" s="233"/>
      <c r="C15" s="233"/>
      <c r="D15" s="236" t="s">
        <v>1358</v>
      </c>
      <c r="E15" s="233"/>
      <c r="F15" s="233"/>
      <c r="G15" s="233"/>
      <c r="H15" s="228"/>
      <c r="I15" s="228"/>
    </row>
    <row r="16" spans="1:9" hidden="1" outlineLevel="1">
      <c r="A16" s="234" t="str">
        <f>IF(C16="","",SUBTOTAL(3,$C$8:C16))</f>
        <v/>
      </c>
      <c r="B16" s="233"/>
      <c r="C16" s="233"/>
      <c r="D16" s="236" t="s">
        <v>206</v>
      </c>
      <c r="E16" s="233"/>
      <c r="F16" s="233"/>
      <c r="G16" s="233"/>
      <c r="H16" s="228"/>
      <c r="I16" s="228"/>
    </row>
    <row r="17" spans="1:9" ht="33" hidden="1" outlineLevel="1">
      <c r="A17" s="234" t="str">
        <f>IF(C17="","",SUBTOTAL(3,$C$8:C17))</f>
        <v/>
      </c>
      <c r="B17" s="233"/>
      <c r="C17" s="233"/>
      <c r="D17" s="236" t="s">
        <v>1359</v>
      </c>
      <c r="E17" s="233"/>
      <c r="F17" s="233"/>
      <c r="G17" s="233"/>
      <c r="H17" s="228"/>
      <c r="I17" s="228"/>
    </row>
    <row r="18" spans="1:9" ht="33" collapsed="1">
      <c r="A18" s="234">
        <f>IF(C18="","",SUBTOTAL(3,$C$8:C18))</f>
        <v>2</v>
      </c>
      <c r="B18" s="235" t="s">
        <v>1360</v>
      </c>
      <c r="C18" s="235" t="s">
        <v>203</v>
      </c>
      <c r="D18" s="233"/>
      <c r="E18" s="234" t="str">
        <f>IF(G18&lt;4,"Đơn giản",IF(G18&lt;=7,"Trung bình","Phức tạp"))</f>
        <v>Phức tạp</v>
      </c>
      <c r="F18" s="234" t="s">
        <v>205</v>
      </c>
      <c r="G18" s="234">
        <f>COUNTA(D19:D27)</f>
        <v>9</v>
      </c>
      <c r="H18" s="228"/>
      <c r="I18" s="228"/>
    </row>
    <row r="19" spans="1:9" hidden="1" outlineLevel="1">
      <c r="A19" s="234" t="str">
        <f>IF(C19="","",SUBTOTAL(3,$C$8:C19))</f>
        <v/>
      </c>
      <c r="B19" s="233"/>
      <c r="C19" s="233"/>
      <c r="D19" s="236" t="s">
        <v>207</v>
      </c>
      <c r="E19" s="233"/>
      <c r="F19" s="233"/>
      <c r="G19" s="233"/>
      <c r="H19" s="228"/>
      <c r="I19" s="228"/>
    </row>
    <row r="20" spans="1:9" hidden="1" outlineLevel="1">
      <c r="A20" s="234" t="str">
        <f>IF(C20="","",SUBTOTAL(3,$C$8:C20))</f>
        <v/>
      </c>
      <c r="B20" s="233"/>
      <c r="C20" s="233"/>
      <c r="D20" s="236" t="s">
        <v>208</v>
      </c>
      <c r="E20" s="233"/>
      <c r="F20" s="233"/>
      <c r="G20" s="233"/>
      <c r="H20" s="228"/>
      <c r="I20" s="228"/>
    </row>
    <row r="21" spans="1:9" hidden="1" outlineLevel="1">
      <c r="A21" s="234" t="str">
        <f>IF(C21="","",SUBTOTAL(3,$C$8:C21))</f>
        <v/>
      </c>
      <c r="B21" s="233"/>
      <c r="C21" s="233"/>
      <c r="D21" s="236" t="s">
        <v>209</v>
      </c>
      <c r="E21" s="233"/>
      <c r="F21" s="233"/>
      <c r="G21" s="233"/>
      <c r="H21" s="228"/>
      <c r="I21" s="228"/>
    </row>
    <row r="22" spans="1:9" hidden="1" outlineLevel="1">
      <c r="A22" s="234" t="str">
        <f>IF(C22="","",SUBTOTAL(3,$C$8:C22))</f>
        <v/>
      </c>
      <c r="B22" s="233"/>
      <c r="C22" s="233"/>
      <c r="D22" s="236" t="s">
        <v>210</v>
      </c>
      <c r="E22" s="233"/>
      <c r="F22" s="233"/>
      <c r="G22" s="233"/>
      <c r="H22" s="228"/>
      <c r="I22" s="228"/>
    </row>
    <row r="23" spans="1:9" hidden="1" outlineLevel="1">
      <c r="A23" s="234" t="str">
        <f>IF(C23="","",SUBTOTAL(3,$C$8:C23))</f>
        <v/>
      </c>
      <c r="B23" s="233"/>
      <c r="C23" s="233"/>
      <c r="D23" s="236" t="s">
        <v>211</v>
      </c>
      <c r="E23" s="233"/>
      <c r="F23" s="233"/>
      <c r="G23" s="233"/>
      <c r="H23" s="228"/>
      <c r="I23" s="228"/>
    </row>
    <row r="24" spans="1:9" hidden="1" outlineLevel="1">
      <c r="A24" s="234" t="str">
        <f>IF(C24="","",SUBTOTAL(3,$C$8:C24))</f>
        <v/>
      </c>
      <c r="B24" s="233"/>
      <c r="C24" s="233"/>
      <c r="D24" s="236" t="s">
        <v>212</v>
      </c>
      <c r="E24" s="233"/>
      <c r="F24" s="233"/>
      <c r="G24" s="233"/>
      <c r="H24" s="228"/>
      <c r="I24" s="228"/>
    </row>
    <row r="25" spans="1:9" hidden="1" outlineLevel="1">
      <c r="A25" s="234" t="str">
        <f>IF(C25="","",SUBTOTAL(3,$C$8:C25))</f>
        <v/>
      </c>
      <c r="B25" s="233"/>
      <c r="C25" s="233"/>
      <c r="D25" s="236" t="s">
        <v>213</v>
      </c>
      <c r="E25" s="233"/>
      <c r="F25" s="233"/>
      <c r="G25" s="233"/>
      <c r="H25" s="228"/>
      <c r="I25" s="228"/>
    </row>
    <row r="26" spans="1:9" hidden="1" outlineLevel="1">
      <c r="A26" s="234" t="str">
        <f>IF(C26="","",SUBTOTAL(3,$C$8:C26))</f>
        <v/>
      </c>
      <c r="B26" s="233"/>
      <c r="C26" s="233"/>
      <c r="D26" s="236" t="s">
        <v>1361</v>
      </c>
      <c r="E26" s="233"/>
      <c r="F26" s="233"/>
      <c r="G26" s="233"/>
      <c r="H26" s="228"/>
      <c r="I26" s="228"/>
    </row>
    <row r="27" spans="1:9" hidden="1" outlineLevel="1">
      <c r="A27" s="234" t="str">
        <f>IF(C27="","",SUBTOTAL(3,$C$8:C27))</f>
        <v/>
      </c>
      <c r="B27" s="233"/>
      <c r="C27" s="233"/>
      <c r="D27" s="236" t="s">
        <v>1362</v>
      </c>
      <c r="E27" s="233"/>
      <c r="F27" s="233"/>
      <c r="G27" s="233"/>
      <c r="H27" s="228"/>
      <c r="I27" s="228"/>
    </row>
    <row r="28" spans="1:9" collapsed="1">
      <c r="A28" s="234">
        <f>IF(C28="","",SUBTOTAL(3,$C$8:C28))</f>
        <v>3</v>
      </c>
      <c r="B28" s="235" t="s">
        <v>1363</v>
      </c>
      <c r="C28" s="235" t="s">
        <v>203</v>
      </c>
      <c r="D28" s="233"/>
      <c r="E28" s="234" t="str">
        <f>IF(G28&lt;4,"Đơn giản",IF(G28&lt;=7,"Trung bình","Phức tạp"))</f>
        <v>Phức tạp</v>
      </c>
      <c r="F28" s="234" t="s">
        <v>205</v>
      </c>
      <c r="G28" s="234">
        <f>COUNTA(D29:D38)</f>
        <v>10</v>
      </c>
      <c r="H28" s="228"/>
      <c r="I28" s="228"/>
    </row>
    <row r="29" spans="1:9" ht="33" hidden="1" outlineLevel="1">
      <c r="A29" s="234" t="str">
        <f>IF(C29="","",SUBTOTAL(3,$C$8:C29))</f>
        <v/>
      </c>
      <c r="B29" s="233"/>
      <c r="C29" s="233"/>
      <c r="D29" s="236" t="s">
        <v>1364</v>
      </c>
      <c r="E29" s="233"/>
      <c r="F29" s="233"/>
      <c r="G29" s="233"/>
      <c r="H29" s="228"/>
      <c r="I29" s="228"/>
    </row>
    <row r="30" spans="1:9" hidden="1" outlineLevel="1">
      <c r="A30" s="234" t="str">
        <f>IF(C30="","",SUBTOTAL(3,$C$8:C30))</f>
        <v/>
      </c>
      <c r="B30" s="233"/>
      <c r="C30" s="233"/>
      <c r="D30" s="236" t="s">
        <v>1365</v>
      </c>
      <c r="E30" s="233"/>
      <c r="F30" s="233"/>
      <c r="G30" s="233"/>
      <c r="H30" s="228"/>
      <c r="I30" s="228"/>
    </row>
    <row r="31" spans="1:9" hidden="1" outlineLevel="1">
      <c r="A31" s="234" t="str">
        <f>IF(C31="","",SUBTOTAL(3,$C$8:C31))</f>
        <v/>
      </c>
      <c r="B31" s="233"/>
      <c r="C31" s="233"/>
      <c r="D31" s="236" t="s">
        <v>1366</v>
      </c>
      <c r="E31" s="233"/>
      <c r="F31" s="233"/>
      <c r="G31" s="233"/>
      <c r="H31" s="228"/>
      <c r="I31" s="228"/>
    </row>
    <row r="32" spans="1:9" hidden="1" outlineLevel="1">
      <c r="A32" s="234" t="str">
        <f>IF(C32="","",SUBTOTAL(3,$C$8:C32))</f>
        <v/>
      </c>
      <c r="B32" s="233"/>
      <c r="C32" s="233"/>
      <c r="D32" s="236" t="s">
        <v>1367</v>
      </c>
      <c r="E32" s="233"/>
      <c r="F32" s="233"/>
      <c r="G32" s="233"/>
      <c r="H32" s="228"/>
      <c r="I32" s="228"/>
    </row>
    <row r="33" spans="1:9" ht="33" hidden="1" outlineLevel="1">
      <c r="A33" s="234" t="str">
        <f>IF(C33="","",SUBTOTAL(3,$C$8:C33))</f>
        <v/>
      </c>
      <c r="B33" s="233"/>
      <c r="C33" s="233"/>
      <c r="D33" s="236" t="s">
        <v>1368</v>
      </c>
      <c r="E33" s="233"/>
      <c r="F33" s="233"/>
      <c r="G33" s="233"/>
      <c r="H33" s="228"/>
      <c r="I33" s="228"/>
    </row>
    <row r="34" spans="1:9" ht="33" hidden="1" outlineLevel="1">
      <c r="A34" s="234" t="str">
        <f>IF(C34="","",SUBTOTAL(3,$C$8:C34))</f>
        <v/>
      </c>
      <c r="B34" s="233"/>
      <c r="C34" s="233"/>
      <c r="D34" s="236" t="s">
        <v>1369</v>
      </c>
      <c r="E34" s="233"/>
      <c r="F34" s="233"/>
      <c r="G34" s="233"/>
      <c r="H34" s="228"/>
      <c r="I34" s="228"/>
    </row>
    <row r="35" spans="1:9" hidden="1" outlineLevel="1">
      <c r="A35" s="234" t="str">
        <f>IF(C35="","",SUBTOTAL(3,$C$8:C35))</f>
        <v/>
      </c>
      <c r="B35" s="233"/>
      <c r="C35" s="233"/>
      <c r="D35" s="236" t="s">
        <v>214</v>
      </c>
      <c r="E35" s="233"/>
      <c r="F35" s="233"/>
      <c r="G35" s="233"/>
      <c r="H35" s="228"/>
      <c r="I35" s="228"/>
    </row>
    <row r="36" spans="1:9" hidden="1" outlineLevel="1">
      <c r="A36" s="234" t="str">
        <f>IF(C36="","",SUBTOTAL(3,$C$8:C36))</f>
        <v/>
      </c>
      <c r="B36" s="233"/>
      <c r="C36" s="233"/>
      <c r="D36" s="236" t="s">
        <v>1370</v>
      </c>
      <c r="E36" s="233"/>
      <c r="F36" s="233"/>
      <c r="G36" s="233"/>
      <c r="H36" s="228"/>
      <c r="I36" s="228"/>
    </row>
    <row r="37" spans="1:9" hidden="1" outlineLevel="1">
      <c r="A37" s="234" t="str">
        <f>IF(C37="","",SUBTOTAL(3,$C$8:C37))</f>
        <v/>
      </c>
      <c r="B37" s="233"/>
      <c r="C37" s="233"/>
      <c r="D37" s="236" t="s">
        <v>206</v>
      </c>
      <c r="E37" s="233"/>
      <c r="F37" s="233"/>
      <c r="G37" s="233"/>
      <c r="H37" s="228"/>
      <c r="I37" s="228"/>
    </row>
    <row r="38" spans="1:9" ht="33" hidden="1" outlineLevel="1">
      <c r="A38" s="234" t="str">
        <f>IF(C38="","",SUBTOTAL(3,$C$8:C38))</f>
        <v/>
      </c>
      <c r="B38" s="233"/>
      <c r="C38" s="233"/>
      <c r="D38" s="236" t="s">
        <v>1371</v>
      </c>
      <c r="E38" s="233"/>
      <c r="F38" s="233"/>
      <c r="G38" s="233"/>
      <c r="H38" s="228"/>
      <c r="I38" s="228"/>
    </row>
    <row r="39" spans="1:9" collapsed="1">
      <c r="A39" s="234">
        <f>IF(C39="","",SUBTOTAL(3,$C$8:C39))</f>
        <v>4</v>
      </c>
      <c r="B39" s="235" t="s">
        <v>149</v>
      </c>
      <c r="C39" s="235" t="s">
        <v>203</v>
      </c>
      <c r="D39" s="233"/>
      <c r="E39" s="234" t="str">
        <f>IF(G39&lt;4,"Đơn giản",IF(G39&lt;=7,"Trung bình","Phức tạp"))</f>
        <v>Trung bình</v>
      </c>
      <c r="F39" s="234" t="s">
        <v>205</v>
      </c>
      <c r="G39" s="234">
        <f>COUNTA(D40:D43)</f>
        <v>4</v>
      </c>
      <c r="H39" s="228"/>
      <c r="I39" s="228"/>
    </row>
    <row r="40" spans="1:9" ht="33" hidden="1" outlineLevel="1">
      <c r="A40" s="234" t="str">
        <f>IF(C40="","",SUBTOTAL(3,$C$8:C40))</f>
        <v/>
      </c>
      <c r="B40" s="233"/>
      <c r="C40" s="233"/>
      <c r="D40" s="235" t="s">
        <v>216</v>
      </c>
      <c r="E40" s="233"/>
      <c r="F40" s="233"/>
      <c r="G40" s="233"/>
      <c r="H40" s="228"/>
      <c r="I40" s="228"/>
    </row>
    <row r="41" spans="1:9" hidden="1" outlineLevel="1">
      <c r="A41" s="234" t="str">
        <f>IF(C41="","",SUBTOTAL(3,$C$8:C41))</f>
        <v/>
      </c>
      <c r="B41" s="233"/>
      <c r="C41" s="233"/>
      <c r="D41" s="235" t="s">
        <v>217</v>
      </c>
      <c r="E41" s="233"/>
      <c r="F41" s="233"/>
      <c r="G41" s="233"/>
      <c r="H41" s="228"/>
      <c r="I41" s="228"/>
    </row>
    <row r="42" spans="1:9" hidden="1" outlineLevel="1">
      <c r="A42" s="234" t="str">
        <f>IF(C42="","",SUBTOTAL(3,$C$8:C42))</f>
        <v/>
      </c>
      <c r="B42" s="233"/>
      <c r="C42" s="233"/>
      <c r="D42" s="235" t="s">
        <v>218</v>
      </c>
      <c r="E42" s="233"/>
      <c r="F42" s="233"/>
      <c r="G42" s="233"/>
      <c r="H42" s="228"/>
      <c r="I42" s="228"/>
    </row>
    <row r="43" spans="1:9" hidden="1" outlineLevel="1">
      <c r="A43" s="234" t="str">
        <f>IF(C43="","",SUBTOTAL(3,$C$8:C43))</f>
        <v/>
      </c>
      <c r="B43" s="233"/>
      <c r="C43" s="233"/>
      <c r="D43" s="235" t="s">
        <v>219</v>
      </c>
      <c r="E43" s="233"/>
      <c r="F43" s="233"/>
      <c r="G43" s="233"/>
      <c r="H43" s="228"/>
      <c r="I43" s="228"/>
    </row>
    <row r="44" spans="1:9" collapsed="1">
      <c r="A44" s="234">
        <f>IF(C44="","",SUBTOTAL(3,$C$8:C44))</f>
        <v>5</v>
      </c>
      <c r="B44" s="235" t="s">
        <v>150</v>
      </c>
      <c r="C44" s="235" t="s">
        <v>203</v>
      </c>
      <c r="D44" s="233"/>
      <c r="E44" s="234" t="str">
        <f>IF(G44&lt;4,"Đơn giản",IF(G44&lt;=7,"Trung bình","Phức tạp"))</f>
        <v>Phức tạp</v>
      </c>
      <c r="F44" s="234" t="s">
        <v>205</v>
      </c>
      <c r="G44" s="234">
        <v>9</v>
      </c>
      <c r="H44" s="228"/>
      <c r="I44" s="228"/>
    </row>
    <row r="45" spans="1:9" ht="33" hidden="1" outlineLevel="1">
      <c r="A45" s="234" t="str">
        <f>IF(C45="","",SUBTOTAL(3,$C$8:C45))</f>
        <v/>
      </c>
      <c r="B45" s="233"/>
      <c r="C45" s="233"/>
      <c r="D45" s="235" t="s">
        <v>220</v>
      </c>
      <c r="E45" s="233"/>
      <c r="F45" s="233"/>
      <c r="G45" s="233"/>
      <c r="H45" s="228"/>
      <c r="I45" s="228"/>
    </row>
    <row r="46" spans="1:9" hidden="1" outlineLevel="1">
      <c r="A46" s="234" t="str">
        <f>IF(C46="","",SUBTOTAL(3,$C$8:C46))</f>
        <v/>
      </c>
      <c r="B46" s="233"/>
      <c r="C46" s="233"/>
      <c r="D46" s="235" t="s">
        <v>221</v>
      </c>
      <c r="E46" s="233"/>
      <c r="F46" s="233"/>
      <c r="G46" s="233"/>
      <c r="H46" s="228"/>
      <c r="I46" s="228"/>
    </row>
    <row r="47" spans="1:9" hidden="1" outlineLevel="1">
      <c r="A47" s="234" t="str">
        <f>IF(C47="","",SUBTOTAL(3,$C$8:C47))</f>
        <v/>
      </c>
      <c r="B47" s="233"/>
      <c r="C47" s="233"/>
      <c r="D47" s="235" t="s">
        <v>222</v>
      </c>
      <c r="E47" s="233"/>
      <c r="F47" s="233"/>
      <c r="G47" s="233"/>
      <c r="H47" s="228"/>
      <c r="I47" s="228"/>
    </row>
    <row r="48" spans="1:9" hidden="1" outlineLevel="1">
      <c r="A48" s="234" t="str">
        <f>IF(C48="","",SUBTOTAL(3,$C$8:C48))</f>
        <v/>
      </c>
      <c r="B48" s="233"/>
      <c r="C48" s="233"/>
      <c r="D48" s="235" t="s">
        <v>223</v>
      </c>
      <c r="E48" s="233"/>
      <c r="F48" s="233"/>
      <c r="G48" s="233"/>
      <c r="H48" s="228"/>
      <c r="I48" s="228"/>
    </row>
    <row r="49" spans="1:9" hidden="1" outlineLevel="1">
      <c r="A49" s="234" t="str">
        <f>IF(C49="","",SUBTOTAL(3,$C$8:C49))</f>
        <v/>
      </c>
      <c r="B49" s="233"/>
      <c r="C49" s="233"/>
      <c r="D49" s="235" t="s">
        <v>931</v>
      </c>
      <c r="E49" s="233"/>
      <c r="F49" s="233"/>
      <c r="G49" s="233"/>
      <c r="H49" s="228"/>
      <c r="I49" s="228"/>
    </row>
    <row r="50" spans="1:9" hidden="1" outlineLevel="1">
      <c r="A50" s="234" t="str">
        <f>IF(C50="","",SUBTOTAL(3,$C$8:C50))</f>
        <v/>
      </c>
      <c r="B50" s="233"/>
      <c r="C50" s="233"/>
      <c r="D50" s="235" t="s">
        <v>224</v>
      </c>
      <c r="E50" s="233"/>
      <c r="F50" s="233"/>
      <c r="G50" s="233"/>
      <c r="H50" s="228"/>
      <c r="I50" s="228"/>
    </row>
    <row r="51" spans="1:9" hidden="1" outlineLevel="1">
      <c r="A51" s="234" t="str">
        <f>IF(C51="","",SUBTOTAL(3,$C$8:C51))</f>
        <v/>
      </c>
      <c r="B51" s="233"/>
      <c r="C51" s="233"/>
      <c r="D51" s="235" t="s">
        <v>225</v>
      </c>
      <c r="E51" s="233"/>
      <c r="F51" s="233"/>
      <c r="G51" s="233"/>
      <c r="H51" s="228"/>
      <c r="I51" s="228"/>
    </row>
    <row r="52" spans="1:9" ht="33" hidden="1" outlineLevel="1">
      <c r="A52" s="234" t="str">
        <f>IF(C52="","",SUBTOTAL(3,$C$8:C52))</f>
        <v/>
      </c>
      <c r="B52" s="233"/>
      <c r="C52" s="233"/>
      <c r="D52" s="235" t="s">
        <v>936</v>
      </c>
      <c r="E52" s="233"/>
      <c r="F52" s="233"/>
      <c r="G52" s="233"/>
      <c r="H52" s="228"/>
      <c r="I52" s="228"/>
    </row>
    <row r="53" spans="1:9" hidden="1" outlineLevel="1">
      <c r="A53" s="234" t="str">
        <f>IF(C53="","",SUBTOTAL(3,$C$8:C53))</f>
        <v/>
      </c>
      <c r="B53" s="233"/>
      <c r="C53" s="233"/>
      <c r="D53" s="235" t="s">
        <v>226</v>
      </c>
      <c r="E53" s="233"/>
      <c r="F53" s="233"/>
      <c r="G53" s="233"/>
      <c r="H53" s="228"/>
      <c r="I53" s="228"/>
    </row>
    <row r="54" spans="1:9" collapsed="1">
      <c r="A54" s="234">
        <f>IF(C54="","",SUBTOTAL(3,$C$8:C54))</f>
        <v>6</v>
      </c>
      <c r="B54" s="235" t="s">
        <v>152</v>
      </c>
      <c r="C54" s="235" t="s">
        <v>203</v>
      </c>
      <c r="D54" s="233"/>
      <c r="E54" s="234" t="str">
        <f>IF(G54&lt;4,"Đơn giản",IF(G54&lt;=7,"Trung bình","Phức tạp"))</f>
        <v>Trung bình</v>
      </c>
      <c r="F54" s="234" t="s">
        <v>205</v>
      </c>
      <c r="G54" s="234">
        <f>COUNTA(D55:D58)</f>
        <v>4</v>
      </c>
      <c r="H54" s="228"/>
      <c r="I54" s="228"/>
    </row>
    <row r="55" spans="1:9" hidden="1" outlineLevel="1">
      <c r="A55" s="234" t="str">
        <f>IF(C55="","",SUBTOTAL(3,$C$8:C55))</f>
        <v/>
      </c>
      <c r="B55" s="233"/>
      <c r="C55" s="233"/>
      <c r="D55" s="235" t="s">
        <v>227</v>
      </c>
      <c r="E55" s="233"/>
      <c r="F55" s="233"/>
      <c r="G55" s="233"/>
      <c r="H55" s="228"/>
      <c r="I55" s="228"/>
    </row>
    <row r="56" spans="1:9" hidden="1" outlineLevel="1">
      <c r="A56" s="234" t="str">
        <f>IF(C56="","",SUBTOTAL(3,$C$8:C56))</f>
        <v/>
      </c>
      <c r="B56" s="233"/>
      <c r="C56" s="233"/>
      <c r="D56" s="235" t="s">
        <v>228</v>
      </c>
      <c r="E56" s="233"/>
      <c r="F56" s="233"/>
      <c r="G56" s="233"/>
      <c r="H56" s="228"/>
      <c r="I56" s="228"/>
    </row>
    <row r="57" spans="1:9" hidden="1" outlineLevel="1">
      <c r="A57" s="234" t="str">
        <f>IF(C57="","",SUBTOTAL(3,$C$8:C57))</f>
        <v/>
      </c>
      <c r="B57" s="233"/>
      <c r="C57" s="233"/>
      <c r="D57" s="235" t="s">
        <v>229</v>
      </c>
      <c r="E57" s="233"/>
      <c r="F57" s="233"/>
      <c r="G57" s="233"/>
      <c r="H57" s="228"/>
      <c r="I57" s="228"/>
    </row>
    <row r="58" spans="1:9" hidden="1" outlineLevel="1">
      <c r="A58" s="234" t="str">
        <f>IF(C58="","",SUBTOTAL(3,$C$8:C58))</f>
        <v/>
      </c>
      <c r="B58" s="233"/>
      <c r="C58" s="233"/>
      <c r="D58" s="235" t="s">
        <v>230</v>
      </c>
      <c r="E58" s="233"/>
      <c r="F58" s="233"/>
      <c r="G58" s="233"/>
      <c r="H58" s="228"/>
      <c r="I58" s="228"/>
    </row>
    <row r="59" spans="1:9" collapsed="1">
      <c r="A59" s="234" t="str">
        <f>IF(C59="","",SUBTOTAL(3,$C$8:C59))</f>
        <v/>
      </c>
      <c r="B59" s="232" t="s">
        <v>231</v>
      </c>
      <c r="C59" s="233"/>
      <c r="D59" s="233"/>
      <c r="E59" s="233"/>
      <c r="F59" s="233"/>
      <c r="G59" s="233"/>
      <c r="H59" s="228"/>
      <c r="I59" s="228"/>
    </row>
    <row r="60" spans="1:9" ht="33" collapsed="1">
      <c r="A60" s="234">
        <f>IF(C60="","",SUBTOTAL(3,$C$8:C60))</f>
        <v>7</v>
      </c>
      <c r="B60" s="235" t="s">
        <v>937</v>
      </c>
      <c r="C60" s="235" t="s">
        <v>203</v>
      </c>
      <c r="D60" s="233"/>
      <c r="E60" s="234" t="str">
        <f>IF(G60&lt;4,"Đơn giản",IF(G60&lt;=7,"Trung bình","Phức tạp"))</f>
        <v>Phức tạp</v>
      </c>
      <c r="F60" s="234" t="s">
        <v>205</v>
      </c>
      <c r="G60" s="234">
        <f>COUNTA(D61:D69)</f>
        <v>9</v>
      </c>
      <c r="H60" s="228"/>
      <c r="I60" s="228"/>
    </row>
    <row r="61" spans="1:9" ht="33" hidden="1" outlineLevel="1">
      <c r="A61" s="234" t="str">
        <f>IF(C61="","",SUBTOTAL(3,$C$8:C61))</f>
        <v/>
      </c>
      <c r="B61" s="233"/>
      <c r="C61" s="233"/>
      <c r="D61" s="235" t="s">
        <v>932</v>
      </c>
      <c r="E61" s="233"/>
      <c r="F61" s="233"/>
      <c r="G61" s="233"/>
      <c r="H61" s="228"/>
      <c r="I61" s="228"/>
    </row>
    <row r="62" spans="1:9" hidden="1" outlineLevel="1">
      <c r="A62" s="234" t="str">
        <f>IF(C62="","",SUBTOTAL(3,$C$8:C62))</f>
        <v/>
      </c>
      <c r="B62" s="233"/>
      <c r="C62" s="233"/>
      <c r="D62" s="235" t="s">
        <v>933</v>
      </c>
      <c r="E62" s="233"/>
      <c r="F62" s="233"/>
      <c r="G62" s="233"/>
      <c r="H62" s="228"/>
      <c r="I62" s="228"/>
    </row>
    <row r="63" spans="1:9" hidden="1" outlineLevel="1">
      <c r="A63" s="234" t="str">
        <f>IF(C63="","",SUBTOTAL(3,$C$8:C63))</f>
        <v/>
      </c>
      <c r="B63" s="233"/>
      <c r="C63" s="233"/>
      <c r="D63" s="235" t="s">
        <v>934</v>
      </c>
      <c r="E63" s="233"/>
      <c r="F63" s="233"/>
      <c r="G63" s="233"/>
      <c r="H63" s="228"/>
      <c r="I63" s="228"/>
    </row>
    <row r="64" spans="1:9" hidden="1" outlineLevel="1">
      <c r="A64" s="234" t="str">
        <f>IF(C64="","",SUBTOTAL(3,$C$8:C64))</f>
        <v/>
      </c>
      <c r="B64" s="233"/>
      <c r="C64" s="233"/>
      <c r="D64" s="235" t="s">
        <v>935</v>
      </c>
      <c r="E64" s="233"/>
      <c r="F64" s="233"/>
      <c r="G64" s="233"/>
      <c r="H64" s="228"/>
      <c r="I64" s="228"/>
    </row>
    <row r="65" spans="1:9" ht="33" hidden="1" outlineLevel="1">
      <c r="A65" s="234" t="str">
        <f>IF(C65="","",SUBTOTAL(3,$C$8:C65))</f>
        <v/>
      </c>
      <c r="B65" s="233"/>
      <c r="C65" s="233"/>
      <c r="D65" s="235" t="s">
        <v>938</v>
      </c>
      <c r="E65" s="233"/>
      <c r="F65" s="233"/>
      <c r="G65" s="233"/>
      <c r="H65" s="228"/>
      <c r="I65" s="228"/>
    </row>
    <row r="66" spans="1:9" ht="33" hidden="1" outlineLevel="1">
      <c r="A66" s="234" t="str">
        <f>IF(C66="","",SUBTOTAL(3,$C$8:C66))</f>
        <v/>
      </c>
      <c r="B66" s="233"/>
      <c r="C66" s="233"/>
      <c r="D66" s="235" t="s">
        <v>939</v>
      </c>
      <c r="E66" s="233"/>
      <c r="F66" s="233"/>
      <c r="G66" s="233"/>
      <c r="H66" s="228"/>
      <c r="I66" s="228"/>
    </row>
    <row r="67" spans="1:9" ht="33" hidden="1" outlineLevel="1">
      <c r="A67" s="234" t="str">
        <f>IF(C67="","",SUBTOTAL(3,$C$8:C67))</f>
        <v/>
      </c>
      <c r="B67" s="233"/>
      <c r="C67" s="233"/>
      <c r="D67" s="235" t="s">
        <v>940</v>
      </c>
      <c r="E67" s="233"/>
      <c r="F67" s="233"/>
      <c r="G67" s="233"/>
      <c r="H67" s="228"/>
      <c r="I67" s="228"/>
    </row>
    <row r="68" spans="1:9" hidden="1" outlineLevel="1">
      <c r="A68" s="234" t="str">
        <f>IF(C68="","",SUBTOTAL(3,$C$8:C68))</f>
        <v/>
      </c>
      <c r="B68" s="233"/>
      <c r="C68" s="233"/>
      <c r="D68" s="235" t="s">
        <v>1372</v>
      </c>
      <c r="E68" s="233"/>
      <c r="F68" s="233"/>
      <c r="G68" s="233"/>
      <c r="H68" s="228"/>
      <c r="I68" s="228"/>
    </row>
    <row r="69" spans="1:9" hidden="1" outlineLevel="1">
      <c r="A69" s="234" t="str">
        <f>IF(C69="","",SUBTOTAL(3,$C$8:C69))</f>
        <v/>
      </c>
      <c r="B69" s="233"/>
      <c r="C69" s="233"/>
      <c r="D69" s="235" t="s">
        <v>941</v>
      </c>
      <c r="E69" s="233"/>
      <c r="F69" s="233"/>
      <c r="G69" s="233"/>
      <c r="H69" s="228"/>
      <c r="I69" s="228"/>
    </row>
    <row r="70" spans="1:9" ht="33" collapsed="1">
      <c r="A70" s="234">
        <f>IF(C70="","",SUBTOTAL(3,$C$8:C70))</f>
        <v>8</v>
      </c>
      <c r="B70" s="235" t="s">
        <v>153</v>
      </c>
      <c r="C70" s="235" t="s">
        <v>203</v>
      </c>
      <c r="D70" s="233"/>
      <c r="E70" s="234" t="str">
        <f>IF(G70&lt;4,"Đơn giản",IF(G70&lt;=7,"Trung bình","Phức tạp"))</f>
        <v>Trung bình</v>
      </c>
      <c r="F70" s="234" t="s">
        <v>205</v>
      </c>
      <c r="G70" s="234">
        <f>COUNTA(D71:D74)</f>
        <v>4</v>
      </c>
      <c r="H70" s="228"/>
      <c r="I70" s="228"/>
    </row>
    <row r="71" spans="1:9" ht="33" hidden="1" outlineLevel="1">
      <c r="A71" s="234" t="str">
        <f>IF(C71="","",SUBTOTAL(3,$C$8:C71))</f>
        <v/>
      </c>
      <c r="B71" s="233"/>
      <c r="C71" s="233"/>
      <c r="D71" s="235" t="s">
        <v>942</v>
      </c>
      <c r="E71" s="233"/>
      <c r="F71" s="233"/>
      <c r="G71" s="233"/>
      <c r="H71" s="228"/>
      <c r="I71" s="228"/>
    </row>
    <row r="72" spans="1:9" ht="33" hidden="1" outlineLevel="1">
      <c r="A72" s="234" t="str">
        <f>IF(C72="","",SUBTOTAL(3,$C$8:C72))</f>
        <v/>
      </c>
      <c r="B72" s="233"/>
      <c r="C72" s="233"/>
      <c r="D72" s="235" t="s">
        <v>943</v>
      </c>
      <c r="E72" s="233"/>
      <c r="F72" s="233"/>
      <c r="G72" s="233"/>
      <c r="H72" s="228"/>
      <c r="I72" s="228"/>
    </row>
    <row r="73" spans="1:9" ht="33" hidden="1" outlineLevel="1">
      <c r="A73" s="234" t="str">
        <f>IF(C73="","",SUBTOTAL(3,$C$8:C73))</f>
        <v/>
      </c>
      <c r="B73" s="233"/>
      <c r="C73" s="233"/>
      <c r="D73" s="235" t="s">
        <v>944</v>
      </c>
      <c r="E73" s="233"/>
      <c r="F73" s="233"/>
      <c r="G73" s="233"/>
      <c r="H73" s="228"/>
      <c r="I73" s="228"/>
    </row>
    <row r="74" spans="1:9" ht="49.5" hidden="1" outlineLevel="1">
      <c r="A74" s="234" t="str">
        <f>IF(C74="","",SUBTOTAL(3,$C$8:C74))</f>
        <v/>
      </c>
      <c r="B74" s="233"/>
      <c r="C74" s="233"/>
      <c r="D74" s="235" t="s">
        <v>945</v>
      </c>
      <c r="E74" s="233"/>
      <c r="F74" s="233"/>
      <c r="G74" s="233"/>
      <c r="H74" s="228"/>
      <c r="I74" s="228"/>
    </row>
    <row r="75" spans="1:9" collapsed="1">
      <c r="A75" s="234">
        <f>IF(C75="","",SUBTOTAL(3,$C$8:C75))</f>
        <v>9</v>
      </c>
      <c r="B75" s="233" t="s">
        <v>154</v>
      </c>
      <c r="C75" s="235" t="s">
        <v>203</v>
      </c>
      <c r="D75" s="233"/>
      <c r="E75" s="234" t="str">
        <f>IF(G75&lt;4,"Đơn giản",IF(G75&lt;=7,"Trung bình","Phức tạp"))</f>
        <v>Đơn giản</v>
      </c>
      <c r="F75" s="234" t="s">
        <v>205</v>
      </c>
      <c r="G75" s="234">
        <f>COUNTA(D76:D78)</f>
        <v>3</v>
      </c>
      <c r="H75" s="228"/>
      <c r="I75" s="228"/>
    </row>
    <row r="76" spans="1:9" ht="33" hidden="1" outlineLevel="1">
      <c r="A76" s="234" t="str">
        <f>IF(C76="","",SUBTOTAL(3,$C$8:C76))</f>
        <v/>
      </c>
      <c r="B76" s="233"/>
      <c r="C76" s="233"/>
      <c r="D76" s="235" t="s">
        <v>233</v>
      </c>
      <c r="E76" s="233"/>
      <c r="F76" s="233"/>
      <c r="G76" s="233"/>
      <c r="H76" s="228"/>
      <c r="I76" s="228"/>
    </row>
    <row r="77" spans="1:9" ht="33" hidden="1" outlineLevel="1">
      <c r="A77" s="234" t="str">
        <f>IF(C77="","",SUBTOTAL(3,$C$8:C77))</f>
        <v/>
      </c>
      <c r="B77" s="233"/>
      <c r="C77" s="233"/>
      <c r="D77" s="235" t="s">
        <v>234</v>
      </c>
      <c r="E77" s="233"/>
      <c r="F77" s="233"/>
      <c r="G77" s="233"/>
      <c r="H77" s="228"/>
      <c r="I77" s="228"/>
    </row>
    <row r="78" spans="1:9" ht="33" hidden="1" outlineLevel="1">
      <c r="A78" s="234" t="str">
        <f>IF(C78="","",SUBTOTAL(3,$C$8:C78))</f>
        <v/>
      </c>
      <c r="B78" s="233"/>
      <c r="C78" s="233"/>
      <c r="D78" s="235" t="s">
        <v>235</v>
      </c>
      <c r="E78" s="234"/>
      <c r="F78" s="234"/>
      <c r="G78" s="234"/>
      <c r="H78" s="228"/>
      <c r="I78" s="228"/>
    </row>
    <row r="79" spans="1:9" collapsed="1">
      <c r="A79" s="234">
        <f>IF(C79="","",SUBTOTAL(3,$C$8:C79))</f>
        <v>10</v>
      </c>
      <c r="B79" s="235" t="s">
        <v>236</v>
      </c>
      <c r="C79" s="235" t="s">
        <v>203</v>
      </c>
      <c r="D79" s="233"/>
      <c r="E79" s="234" t="str">
        <f>IF(G79&lt;4,"Đơn giản",IF(G79&lt;=7,"Trung bình","Phức tạp"))</f>
        <v>Trung bình</v>
      </c>
      <c r="F79" s="234" t="s">
        <v>205</v>
      </c>
      <c r="G79" s="234">
        <f>COUNTA(D80:D84)</f>
        <v>5</v>
      </c>
      <c r="H79" s="228"/>
      <c r="I79" s="228"/>
    </row>
    <row r="80" spans="1:9" hidden="1" outlineLevel="1">
      <c r="A80" s="234" t="str">
        <f>IF(C80="","",SUBTOTAL(3,$C$8:C80))</f>
        <v/>
      </c>
      <c r="B80" s="233"/>
      <c r="C80" s="233"/>
      <c r="D80" s="235" t="s">
        <v>237</v>
      </c>
      <c r="E80" s="233"/>
      <c r="F80" s="233"/>
      <c r="G80" s="233"/>
      <c r="H80" s="228"/>
      <c r="I80" s="228"/>
    </row>
    <row r="81" spans="1:9" hidden="1" outlineLevel="1">
      <c r="A81" s="234" t="str">
        <f>IF(C81="","",SUBTOTAL(3,$C$8:C81))</f>
        <v/>
      </c>
      <c r="B81" s="233"/>
      <c r="C81" s="233"/>
      <c r="D81" s="235" t="s">
        <v>238</v>
      </c>
      <c r="E81" s="233"/>
      <c r="F81" s="233"/>
      <c r="G81" s="233"/>
      <c r="H81" s="228"/>
      <c r="I81" s="228"/>
    </row>
    <row r="82" spans="1:9" hidden="1" outlineLevel="1">
      <c r="A82" s="234" t="str">
        <f>IF(C82="","",SUBTOTAL(3,$C$8:C82))</f>
        <v/>
      </c>
      <c r="B82" s="233"/>
      <c r="C82" s="233"/>
      <c r="D82" s="235" t="s">
        <v>239</v>
      </c>
      <c r="E82" s="233"/>
      <c r="F82" s="233"/>
      <c r="G82" s="233"/>
      <c r="H82" s="228"/>
      <c r="I82" s="228"/>
    </row>
    <row r="83" spans="1:9" hidden="1" outlineLevel="1">
      <c r="A83" s="234" t="str">
        <f>IF(C83="","",SUBTOTAL(3,$C$8:C83))</f>
        <v/>
      </c>
      <c r="B83" s="233"/>
      <c r="C83" s="233"/>
      <c r="D83" s="235" t="s">
        <v>240</v>
      </c>
      <c r="E83" s="233"/>
      <c r="F83" s="233"/>
      <c r="G83" s="233"/>
      <c r="H83" s="228"/>
      <c r="I83" s="228"/>
    </row>
    <row r="84" spans="1:9" hidden="1" outlineLevel="1">
      <c r="A84" s="234" t="str">
        <f>IF(C84="","",SUBTOTAL(3,$C$8:C84))</f>
        <v/>
      </c>
      <c r="B84" s="233"/>
      <c r="C84" s="233"/>
      <c r="D84" s="235" t="s">
        <v>241</v>
      </c>
      <c r="E84" s="233"/>
      <c r="F84" s="233"/>
      <c r="G84" s="233"/>
      <c r="H84" s="228"/>
      <c r="I84" s="228"/>
    </row>
    <row r="85" spans="1:9" collapsed="1">
      <c r="A85" s="234">
        <f>IF(C85="","",SUBTOTAL(3,$C$8:C85))</f>
        <v>11</v>
      </c>
      <c r="B85" s="235" t="s">
        <v>155</v>
      </c>
      <c r="C85" s="235" t="s">
        <v>203</v>
      </c>
      <c r="D85" s="233"/>
      <c r="E85" s="234" t="str">
        <f>IF(G85&lt;4,"Đơn giản",IF(G85&lt;=7,"Trung bình","Phức tạp"))</f>
        <v>Phức tạp</v>
      </c>
      <c r="F85" s="234" t="s">
        <v>205</v>
      </c>
      <c r="G85" s="234">
        <f>COUNTA(D86:D93)</f>
        <v>8</v>
      </c>
      <c r="H85" s="228"/>
      <c r="I85" s="228"/>
    </row>
    <row r="86" spans="1:9" ht="33" hidden="1" outlineLevel="1">
      <c r="A86" s="234" t="str">
        <f>IF(C86="","",SUBTOTAL(3,$C$8:C86))</f>
        <v/>
      </c>
      <c r="B86" s="233"/>
      <c r="C86" s="233"/>
      <c r="D86" s="235" t="s">
        <v>242</v>
      </c>
      <c r="E86" s="233"/>
      <c r="F86" s="233"/>
      <c r="G86" s="233"/>
      <c r="H86" s="228"/>
      <c r="I86" s="228"/>
    </row>
    <row r="87" spans="1:9" hidden="1" outlineLevel="1">
      <c r="A87" s="234" t="str">
        <f>IF(C87="","",SUBTOTAL(3,$C$8:C87))</f>
        <v/>
      </c>
      <c r="B87" s="233"/>
      <c r="C87" s="233"/>
      <c r="D87" s="235" t="s">
        <v>243</v>
      </c>
      <c r="E87" s="233"/>
      <c r="F87" s="233"/>
      <c r="G87" s="233"/>
      <c r="H87" s="228"/>
      <c r="I87" s="228"/>
    </row>
    <row r="88" spans="1:9" hidden="1" outlineLevel="1">
      <c r="A88" s="234" t="str">
        <f>IF(C88="","",SUBTOTAL(3,$C$8:C88))</f>
        <v/>
      </c>
      <c r="B88" s="233"/>
      <c r="C88" s="233"/>
      <c r="D88" s="235" t="s">
        <v>244</v>
      </c>
      <c r="E88" s="233"/>
      <c r="F88" s="233"/>
      <c r="G88" s="233"/>
      <c r="H88" s="228"/>
      <c r="I88" s="228"/>
    </row>
    <row r="89" spans="1:9" hidden="1" outlineLevel="1">
      <c r="A89" s="234" t="str">
        <f>IF(C89="","",SUBTOTAL(3,$C$8:C89))</f>
        <v/>
      </c>
      <c r="B89" s="233"/>
      <c r="C89" s="233"/>
      <c r="D89" s="235" t="s">
        <v>245</v>
      </c>
      <c r="E89" s="233"/>
      <c r="F89" s="233"/>
      <c r="G89" s="233"/>
      <c r="H89" s="228"/>
      <c r="I89" s="228"/>
    </row>
    <row r="90" spans="1:9" ht="33" hidden="1" outlineLevel="1">
      <c r="A90" s="234" t="str">
        <f>IF(C90="","",SUBTOTAL(3,$C$8:C90))</f>
        <v/>
      </c>
      <c r="B90" s="233"/>
      <c r="C90" s="233"/>
      <c r="D90" s="235" t="s">
        <v>246</v>
      </c>
      <c r="E90" s="233"/>
      <c r="F90" s="233"/>
      <c r="G90" s="233"/>
      <c r="H90" s="228"/>
      <c r="I90" s="228"/>
    </row>
    <row r="91" spans="1:9" hidden="1" outlineLevel="1">
      <c r="A91" s="234" t="str">
        <f>IF(C91="","",SUBTOTAL(3,$C$8:C91))</f>
        <v/>
      </c>
      <c r="B91" s="233"/>
      <c r="C91" s="233"/>
      <c r="D91" s="235" t="s">
        <v>247</v>
      </c>
      <c r="E91" s="233"/>
      <c r="F91" s="233"/>
      <c r="G91" s="233"/>
      <c r="H91" s="228"/>
      <c r="I91" s="228"/>
    </row>
    <row r="92" spans="1:9" hidden="1" outlineLevel="1">
      <c r="A92" s="234" t="str">
        <f>IF(C92="","",SUBTOTAL(3,$C$8:C92))</f>
        <v/>
      </c>
      <c r="B92" s="233"/>
      <c r="C92" s="233"/>
      <c r="D92" s="235" t="s">
        <v>248</v>
      </c>
      <c r="E92" s="233"/>
      <c r="F92" s="233"/>
      <c r="G92" s="233"/>
      <c r="H92" s="228"/>
      <c r="I92" s="228"/>
    </row>
    <row r="93" spans="1:9" hidden="1" outlineLevel="1">
      <c r="A93" s="234" t="str">
        <f>IF(C93="","",SUBTOTAL(3,$C$8:C93))</f>
        <v/>
      </c>
      <c r="B93" s="233"/>
      <c r="C93" s="233"/>
      <c r="D93" s="235" t="s">
        <v>249</v>
      </c>
      <c r="E93" s="233"/>
      <c r="F93" s="233"/>
      <c r="G93" s="233"/>
      <c r="H93" s="228"/>
      <c r="I93" s="228"/>
    </row>
    <row r="94" spans="1:9" collapsed="1">
      <c r="A94" s="234">
        <f>IF(C94="","",SUBTOTAL(3,$C$8:C94))</f>
        <v>12</v>
      </c>
      <c r="B94" s="235" t="s">
        <v>156</v>
      </c>
      <c r="C94" s="235" t="s">
        <v>203</v>
      </c>
      <c r="D94" s="233"/>
      <c r="E94" s="234" t="str">
        <f>IF(G94&lt;4,"Đơn giản",IF(G94&lt;=7,"Trung bình","Phức tạp"))</f>
        <v>Trung bình</v>
      </c>
      <c r="F94" s="234" t="s">
        <v>205</v>
      </c>
      <c r="G94" s="234">
        <f>COUNTA(D95:D98)</f>
        <v>4</v>
      </c>
      <c r="H94" s="228"/>
      <c r="I94" s="228"/>
    </row>
    <row r="95" spans="1:9" hidden="1" outlineLevel="1">
      <c r="A95" s="234" t="str">
        <f>IF(C95="","",SUBTOTAL(3,$C$8:C95))</f>
        <v/>
      </c>
      <c r="B95" s="233"/>
      <c r="C95" s="233"/>
      <c r="D95" s="235" t="s">
        <v>250</v>
      </c>
      <c r="E95" s="233"/>
      <c r="F95" s="233"/>
      <c r="G95" s="233"/>
      <c r="H95" s="228"/>
      <c r="I95" s="228"/>
    </row>
    <row r="96" spans="1:9" hidden="1" outlineLevel="1">
      <c r="A96" s="234" t="str">
        <f>IF(C96="","",SUBTOTAL(3,$C$8:C96))</f>
        <v/>
      </c>
      <c r="B96" s="233"/>
      <c r="C96" s="233"/>
      <c r="D96" s="235" t="s">
        <v>251</v>
      </c>
      <c r="E96" s="233"/>
      <c r="F96" s="233"/>
      <c r="G96" s="233"/>
      <c r="H96" s="228"/>
      <c r="I96" s="228"/>
    </row>
    <row r="97" spans="1:9" hidden="1" outlineLevel="1">
      <c r="A97" s="234" t="str">
        <f>IF(C97="","",SUBTOTAL(3,$C$8:C97))</f>
        <v/>
      </c>
      <c r="B97" s="233"/>
      <c r="C97" s="233"/>
      <c r="D97" s="235" t="s">
        <v>252</v>
      </c>
      <c r="E97" s="233"/>
      <c r="F97" s="233"/>
      <c r="G97" s="233"/>
      <c r="H97" s="228"/>
      <c r="I97" s="228"/>
    </row>
    <row r="98" spans="1:9" hidden="1" outlineLevel="1">
      <c r="A98" s="234" t="str">
        <f>IF(C98="","",SUBTOTAL(3,$C$8:C98))</f>
        <v/>
      </c>
      <c r="B98" s="233"/>
      <c r="C98" s="233"/>
      <c r="D98" s="235" t="s">
        <v>253</v>
      </c>
      <c r="E98" s="233"/>
      <c r="F98" s="233"/>
      <c r="G98" s="233"/>
      <c r="H98" s="228"/>
      <c r="I98" s="228"/>
    </row>
    <row r="99" spans="1:9" collapsed="1">
      <c r="A99" s="234">
        <f>IF(C99="","",SUBTOTAL(3,$C$8:C99))</f>
        <v>13</v>
      </c>
      <c r="B99" s="235" t="s">
        <v>254</v>
      </c>
      <c r="C99" s="235" t="s">
        <v>203</v>
      </c>
      <c r="D99" s="233"/>
      <c r="E99" s="234" t="str">
        <f>IF(G99&lt;4,"Đơn giản",IF(G99&lt;=7,"Trung bình","Phức tạp"))</f>
        <v>Trung bình</v>
      </c>
      <c r="F99" s="234" t="s">
        <v>205</v>
      </c>
      <c r="G99" s="234">
        <f>COUNTA(D100:D104)</f>
        <v>5</v>
      </c>
      <c r="H99" s="228"/>
      <c r="I99" s="228"/>
    </row>
    <row r="100" spans="1:9" hidden="1" outlineLevel="1">
      <c r="A100" s="234" t="str">
        <f>IF(C100="","",SUBTOTAL(3,$C$8:C100))</f>
        <v/>
      </c>
      <c r="B100" s="233"/>
      <c r="C100" s="233"/>
      <c r="D100" s="235" t="s">
        <v>255</v>
      </c>
      <c r="E100" s="233"/>
      <c r="F100" s="233"/>
      <c r="G100" s="233"/>
      <c r="H100" s="228"/>
      <c r="I100" s="228"/>
    </row>
    <row r="101" spans="1:9" hidden="1" outlineLevel="1">
      <c r="A101" s="234" t="str">
        <f>IF(C101="","",SUBTOTAL(3,$C$8:C101))</f>
        <v/>
      </c>
      <c r="B101" s="233"/>
      <c r="C101" s="233"/>
      <c r="D101" s="235" t="s">
        <v>256</v>
      </c>
      <c r="E101" s="233"/>
      <c r="F101" s="233"/>
      <c r="G101" s="233"/>
      <c r="H101" s="228"/>
      <c r="I101" s="228"/>
    </row>
    <row r="102" spans="1:9" hidden="1" outlineLevel="1">
      <c r="A102" s="234" t="str">
        <f>IF(C102="","",SUBTOTAL(3,$C$8:C102))</f>
        <v/>
      </c>
      <c r="B102" s="233"/>
      <c r="C102" s="233"/>
      <c r="D102" s="235" t="s">
        <v>257</v>
      </c>
      <c r="E102" s="233"/>
      <c r="F102" s="233"/>
      <c r="G102" s="233"/>
      <c r="H102" s="228"/>
      <c r="I102" s="228"/>
    </row>
    <row r="103" spans="1:9" hidden="1" outlineLevel="1">
      <c r="A103" s="234" t="str">
        <f>IF(C103="","",SUBTOTAL(3,$C$8:C103))</f>
        <v/>
      </c>
      <c r="B103" s="233"/>
      <c r="C103" s="233"/>
      <c r="D103" s="235" t="s">
        <v>258</v>
      </c>
      <c r="E103" s="233"/>
      <c r="F103" s="233"/>
      <c r="G103" s="233"/>
      <c r="H103" s="228"/>
      <c r="I103" s="228"/>
    </row>
    <row r="104" spans="1:9" hidden="1" outlineLevel="1">
      <c r="A104" s="234" t="str">
        <f>IF(C104="","",SUBTOTAL(3,$C$8:C104))</f>
        <v/>
      </c>
      <c r="B104" s="233"/>
      <c r="C104" s="233"/>
      <c r="D104" s="235" t="s">
        <v>259</v>
      </c>
      <c r="E104" s="233"/>
      <c r="F104" s="233"/>
      <c r="G104" s="233"/>
      <c r="H104" s="228"/>
      <c r="I104" s="228"/>
    </row>
    <row r="105" spans="1:9" ht="66" collapsed="1">
      <c r="A105" s="234">
        <f>IF(C105="","",SUBTOTAL(3,$C$8:C105))</f>
        <v>14</v>
      </c>
      <c r="B105" s="235" t="s">
        <v>157</v>
      </c>
      <c r="C105" s="235" t="s">
        <v>203</v>
      </c>
      <c r="D105" s="233"/>
      <c r="E105" s="234" t="str">
        <f>IF(G105&lt;4,"Đơn giản",IF(G105&lt;=7,"Trung bình","Phức tạp"))</f>
        <v>Trung bình</v>
      </c>
      <c r="F105" s="234" t="s">
        <v>205</v>
      </c>
      <c r="G105" s="234">
        <f>COUNTA(D106:D110)</f>
        <v>5</v>
      </c>
      <c r="H105" s="228"/>
      <c r="I105" s="228"/>
    </row>
    <row r="106" spans="1:9" ht="33" hidden="1" outlineLevel="1">
      <c r="A106" s="234" t="str">
        <f>IF(C106="","",SUBTOTAL(3,$C$8:C106))</f>
        <v/>
      </c>
      <c r="B106" s="233"/>
      <c r="C106" s="233"/>
      <c r="D106" s="235" t="s">
        <v>260</v>
      </c>
      <c r="E106" s="233"/>
      <c r="F106" s="233"/>
      <c r="G106" s="233"/>
      <c r="H106" s="228"/>
      <c r="I106" s="228"/>
    </row>
    <row r="107" spans="1:9" ht="33" hidden="1" outlineLevel="1">
      <c r="A107" s="234" t="str">
        <f>IF(C107="","",SUBTOTAL(3,$C$8:C107))</f>
        <v/>
      </c>
      <c r="B107" s="233"/>
      <c r="C107" s="233"/>
      <c r="D107" s="235" t="s">
        <v>261</v>
      </c>
      <c r="E107" s="233"/>
      <c r="F107" s="233"/>
      <c r="G107" s="233"/>
      <c r="H107" s="228"/>
      <c r="I107" s="228"/>
    </row>
    <row r="108" spans="1:9" ht="33" hidden="1" outlineLevel="1">
      <c r="A108" s="234" t="str">
        <f>IF(C108="","",SUBTOTAL(3,$C$8:C108))</f>
        <v/>
      </c>
      <c r="B108" s="233"/>
      <c r="C108" s="233"/>
      <c r="D108" s="235" t="s">
        <v>262</v>
      </c>
      <c r="E108" s="233"/>
      <c r="F108" s="233"/>
      <c r="G108" s="233"/>
      <c r="H108" s="228"/>
      <c r="I108" s="228"/>
    </row>
    <row r="109" spans="1:9" hidden="1" outlineLevel="1">
      <c r="A109" s="234" t="str">
        <f>IF(C109="","",SUBTOTAL(3,$C$8:C109))</f>
        <v/>
      </c>
      <c r="B109" s="233"/>
      <c r="C109" s="233"/>
      <c r="D109" s="235" t="s">
        <v>263</v>
      </c>
      <c r="E109" s="233"/>
      <c r="F109" s="233"/>
      <c r="G109" s="233"/>
      <c r="H109" s="228"/>
      <c r="I109" s="228"/>
    </row>
    <row r="110" spans="1:9" ht="33" hidden="1" outlineLevel="1">
      <c r="A110" s="234" t="str">
        <f>IF(C110="","",SUBTOTAL(3,$C$8:C110))</f>
        <v/>
      </c>
      <c r="B110" s="233"/>
      <c r="C110" s="233"/>
      <c r="D110" s="235" t="s">
        <v>264</v>
      </c>
      <c r="E110" s="233"/>
      <c r="F110" s="233"/>
      <c r="G110" s="233"/>
      <c r="H110" s="228"/>
      <c r="I110" s="228"/>
    </row>
    <row r="111" spans="1:9" collapsed="1">
      <c r="A111" s="234">
        <f>IF(C111="","",SUBTOTAL(3,$C$8:C111))</f>
        <v>15</v>
      </c>
      <c r="B111" s="235" t="s">
        <v>265</v>
      </c>
      <c r="C111" s="235" t="s">
        <v>203</v>
      </c>
      <c r="D111" s="233"/>
      <c r="E111" s="234" t="str">
        <f>IF(G111&lt;4,"Đơn giản",IF(G111&lt;=7,"Trung bình","Phức tạp"))</f>
        <v>Trung bình</v>
      </c>
      <c r="F111" s="234" t="s">
        <v>205</v>
      </c>
      <c r="G111" s="234">
        <f>COUNTA(D112:D115)</f>
        <v>4</v>
      </c>
      <c r="H111" s="228"/>
      <c r="I111" s="228"/>
    </row>
    <row r="112" spans="1:9" ht="33" hidden="1" outlineLevel="1">
      <c r="A112" s="234" t="str">
        <f>IF(C112="","",SUBTOTAL(3,$C$8:C112))</f>
        <v/>
      </c>
      <c r="B112" s="233"/>
      <c r="C112" s="233"/>
      <c r="D112" s="235" t="s">
        <v>266</v>
      </c>
      <c r="E112" s="233"/>
      <c r="F112" s="233"/>
      <c r="G112" s="233"/>
      <c r="H112" s="228"/>
      <c r="I112" s="228"/>
    </row>
    <row r="113" spans="1:9" ht="33" hidden="1" outlineLevel="1">
      <c r="A113" s="234" t="str">
        <f>IF(C113="","",SUBTOTAL(3,$C$8:C113))</f>
        <v/>
      </c>
      <c r="B113" s="233"/>
      <c r="C113" s="233"/>
      <c r="D113" s="235" t="s">
        <v>267</v>
      </c>
      <c r="E113" s="233"/>
      <c r="F113" s="233"/>
      <c r="G113" s="233"/>
      <c r="H113" s="228"/>
      <c r="I113" s="228"/>
    </row>
    <row r="114" spans="1:9" ht="33" hidden="1" outlineLevel="1">
      <c r="A114" s="234" t="str">
        <f>IF(C114="","",SUBTOTAL(3,$C$8:C114))</f>
        <v/>
      </c>
      <c r="B114" s="233"/>
      <c r="C114" s="233"/>
      <c r="D114" s="235" t="s">
        <v>268</v>
      </c>
      <c r="E114" s="233"/>
      <c r="F114" s="233"/>
      <c r="G114" s="233"/>
      <c r="H114" s="228"/>
      <c r="I114" s="228"/>
    </row>
    <row r="115" spans="1:9" hidden="1" outlineLevel="1">
      <c r="A115" s="234" t="str">
        <f>IF(C115="","",SUBTOTAL(3,$C$8:C115))</f>
        <v/>
      </c>
      <c r="B115" s="233"/>
      <c r="C115" s="233"/>
      <c r="D115" s="235" t="s">
        <v>269</v>
      </c>
      <c r="E115" s="233"/>
      <c r="F115" s="233"/>
      <c r="G115" s="233"/>
      <c r="H115" s="228"/>
      <c r="I115" s="228"/>
    </row>
    <row r="116" spans="1:9" collapsed="1">
      <c r="A116" s="234">
        <f>IF(C116="","",SUBTOTAL(3,$C$8:C116))</f>
        <v>16</v>
      </c>
      <c r="B116" s="235" t="s">
        <v>270</v>
      </c>
      <c r="C116" s="235" t="s">
        <v>203</v>
      </c>
      <c r="D116" s="233"/>
      <c r="E116" s="234" t="str">
        <f>IF(G116&lt;4,"Đơn giản",IF(G116&lt;=7,"Trung bình","Phức tạp"))</f>
        <v>Trung bình</v>
      </c>
      <c r="F116" s="234" t="s">
        <v>205</v>
      </c>
      <c r="G116" s="234">
        <f>COUNTA(D117:D120)</f>
        <v>4</v>
      </c>
      <c r="H116" s="228"/>
      <c r="I116" s="228"/>
    </row>
    <row r="117" spans="1:9" ht="33" hidden="1" outlineLevel="1">
      <c r="A117" s="234" t="str">
        <f>IF(C117="","",SUBTOTAL(3,$C$8:C117))</f>
        <v/>
      </c>
      <c r="B117" s="233"/>
      <c r="C117" s="233"/>
      <c r="D117" s="235" t="s">
        <v>271</v>
      </c>
      <c r="E117" s="233"/>
      <c r="F117" s="233"/>
      <c r="G117" s="233"/>
      <c r="H117" s="228"/>
      <c r="I117" s="228"/>
    </row>
    <row r="118" spans="1:9" ht="33" hidden="1" outlineLevel="1">
      <c r="A118" s="234" t="str">
        <f>IF(C118="","",SUBTOTAL(3,$C$8:C118))</f>
        <v/>
      </c>
      <c r="B118" s="233"/>
      <c r="C118" s="233"/>
      <c r="D118" s="235" t="s">
        <v>272</v>
      </c>
      <c r="E118" s="233"/>
      <c r="F118" s="233"/>
      <c r="G118" s="233"/>
      <c r="H118" s="228"/>
      <c r="I118" s="228"/>
    </row>
    <row r="119" spans="1:9" ht="33" hidden="1" outlineLevel="1">
      <c r="A119" s="234" t="str">
        <f>IF(C119="","",SUBTOTAL(3,$C$8:C119))</f>
        <v/>
      </c>
      <c r="B119" s="233"/>
      <c r="C119" s="233"/>
      <c r="D119" s="235" t="s">
        <v>273</v>
      </c>
      <c r="E119" s="233"/>
      <c r="F119" s="233"/>
      <c r="G119" s="233"/>
      <c r="H119" s="228"/>
      <c r="I119" s="228"/>
    </row>
    <row r="120" spans="1:9" hidden="1" outlineLevel="1">
      <c r="A120" s="234" t="str">
        <f>IF(C120="","",SUBTOTAL(3,$C$8:C120))</f>
        <v/>
      </c>
      <c r="B120" s="233"/>
      <c r="C120" s="233"/>
      <c r="D120" s="235" t="s">
        <v>274</v>
      </c>
      <c r="E120" s="233"/>
      <c r="F120" s="233"/>
      <c r="G120" s="233"/>
      <c r="H120" s="228"/>
      <c r="I120" s="228"/>
    </row>
    <row r="121" spans="1:9" ht="33" collapsed="1">
      <c r="A121" s="234">
        <f>IF(C121="","",SUBTOTAL(3,$C$8:C121))</f>
        <v>17</v>
      </c>
      <c r="B121" s="235" t="s">
        <v>275</v>
      </c>
      <c r="C121" s="235" t="s">
        <v>203</v>
      </c>
      <c r="D121" s="233"/>
      <c r="E121" s="234" t="str">
        <f>IF(G121&lt;4,"Đơn giản",IF(G121&lt;=7,"Trung bình","Phức tạp"))</f>
        <v>Trung bình</v>
      </c>
      <c r="F121" s="234" t="s">
        <v>205</v>
      </c>
      <c r="G121" s="234">
        <f>COUNTA(D122:D125)</f>
        <v>4</v>
      </c>
      <c r="H121" s="228"/>
      <c r="I121" s="228"/>
    </row>
    <row r="122" spans="1:9" ht="33" hidden="1" outlineLevel="1">
      <c r="A122" s="234" t="str">
        <f>IF(C122="","",SUBTOTAL(3,$C$8:C122))</f>
        <v/>
      </c>
      <c r="B122" s="233"/>
      <c r="C122" s="233"/>
      <c r="D122" s="235" t="s">
        <v>276</v>
      </c>
      <c r="E122" s="233"/>
      <c r="F122" s="233"/>
      <c r="G122" s="233"/>
      <c r="H122" s="228"/>
      <c r="I122" s="228"/>
    </row>
    <row r="123" spans="1:9" ht="33" hidden="1" outlineLevel="1">
      <c r="A123" s="234" t="str">
        <f>IF(C123="","",SUBTOTAL(3,$C$8:C123))</f>
        <v/>
      </c>
      <c r="B123" s="233"/>
      <c r="C123" s="233"/>
      <c r="D123" s="235" t="s">
        <v>277</v>
      </c>
      <c r="E123" s="233"/>
      <c r="F123" s="233"/>
      <c r="G123" s="233"/>
      <c r="H123" s="228"/>
      <c r="I123" s="228"/>
    </row>
    <row r="124" spans="1:9" ht="33" hidden="1" outlineLevel="1">
      <c r="A124" s="234" t="str">
        <f>IF(C124="","",SUBTOTAL(3,$C$8:C124))</f>
        <v/>
      </c>
      <c r="B124" s="233"/>
      <c r="C124" s="233"/>
      <c r="D124" s="235" t="s">
        <v>278</v>
      </c>
      <c r="E124" s="233"/>
      <c r="F124" s="233"/>
      <c r="G124" s="233"/>
      <c r="H124" s="228"/>
      <c r="I124" s="228"/>
    </row>
    <row r="125" spans="1:9" hidden="1" outlineLevel="1">
      <c r="A125" s="234" t="str">
        <f>IF(C125="","",SUBTOTAL(3,$C$8:C125))</f>
        <v/>
      </c>
      <c r="B125" s="233"/>
      <c r="C125" s="233"/>
      <c r="D125" s="235" t="s">
        <v>279</v>
      </c>
      <c r="E125" s="233"/>
      <c r="F125" s="233"/>
      <c r="G125" s="233"/>
      <c r="H125" s="228"/>
      <c r="I125" s="228"/>
    </row>
    <row r="126" spans="1:9" ht="49.5" collapsed="1">
      <c r="A126" s="234" t="str">
        <f>IF(C126="","",SUBTOTAL(3,$C$8:C126))</f>
        <v/>
      </c>
      <c r="B126" s="232" t="s">
        <v>280</v>
      </c>
      <c r="C126" s="233"/>
      <c r="D126" s="233"/>
      <c r="E126" s="233"/>
      <c r="F126" s="233"/>
      <c r="G126" s="233"/>
      <c r="H126" s="228"/>
      <c r="I126" s="228"/>
    </row>
    <row r="127" spans="1:9" collapsed="1">
      <c r="A127" s="234">
        <f>IF(C127="","",SUBTOTAL(3,$C$8:C127))</f>
        <v>18</v>
      </c>
      <c r="B127" s="235" t="s">
        <v>158</v>
      </c>
      <c r="C127" s="235" t="s">
        <v>203</v>
      </c>
      <c r="D127" s="233"/>
      <c r="E127" s="234" t="str">
        <f>IF(G127&lt;4,"Đơn giản",IF(G127&lt;=7,"Trung bình","Phức tạp"))</f>
        <v>Trung bình</v>
      </c>
      <c r="F127" s="234" t="s">
        <v>205</v>
      </c>
      <c r="G127" s="234">
        <f>COUNTA(D128:D132)</f>
        <v>5</v>
      </c>
      <c r="H127" s="228"/>
      <c r="I127" s="228"/>
    </row>
    <row r="128" spans="1:9" hidden="1" outlineLevel="1">
      <c r="A128" s="234" t="str">
        <f>IF(C128="","",SUBTOTAL(3,$C$8:C128))</f>
        <v/>
      </c>
      <c r="B128" s="233"/>
      <c r="C128" s="233"/>
      <c r="D128" s="235" t="s">
        <v>946</v>
      </c>
      <c r="E128" s="233"/>
      <c r="F128" s="233"/>
      <c r="G128" s="233"/>
      <c r="H128" s="228"/>
      <c r="I128" s="228"/>
    </row>
    <row r="129" spans="1:9" hidden="1" outlineLevel="1">
      <c r="A129" s="234" t="str">
        <f>IF(C129="","",SUBTOTAL(3,$C$8:C129))</f>
        <v/>
      </c>
      <c r="B129" s="233"/>
      <c r="C129" s="233"/>
      <c r="D129" s="235" t="s">
        <v>281</v>
      </c>
      <c r="E129" s="233"/>
      <c r="F129" s="233"/>
      <c r="G129" s="233"/>
      <c r="H129" s="228"/>
      <c r="I129" s="228"/>
    </row>
    <row r="130" spans="1:9" hidden="1" outlineLevel="1">
      <c r="A130" s="234" t="str">
        <f>IF(C130="","",SUBTOTAL(3,$C$8:C130))</f>
        <v/>
      </c>
      <c r="B130" s="233"/>
      <c r="C130" s="233"/>
      <c r="D130" s="235" t="s">
        <v>947</v>
      </c>
      <c r="E130" s="233"/>
      <c r="F130" s="233"/>
      <c r="G130" s="233"/>
      <c r="H130" s="228"/>
      <c r="I130" s="228"/>
    </row>
    <row r="131" spans="1:9" ht="33" hidden="1" outlineLevel="1">
      <c r="A131" s="234" t="str">
        <f>IF(C131="","",SUBTOTAL(3,$C$8:C131))</f>
        <v/>
      </c>
      <c r="B131" s="233"/>
      <c r="C131" s="233"/>
      <c r="D131" s="235" t="s">
        <v>948</v>
      </c>
      <c r="E131" s="233"/>
      <c r="F131" s="233"/>
      <c r="G131" s="233"/>
      <c r="H131" s="228"/>
      <c r="I131" s="228"/>
    </row>
    <row r="132" spans="1:9" ht="33" hidden="1" outlineLevel="1">
      <c r="A132" s="234" t="str">
        <f>IF(C132="","",SUBTOTAL(3,$C$8:C132))</f>
        <v/>
      </c>
      <c r="B132" s="233"/>
      <c r="C132" s="233"/>
      <c r="D132" s="235" t="s">
        <v>949</v>
      </c>
      <c r="E132" s="233"/>
      <c r="F132" s="233"/>
      <c r="G132" s="233"/>
      <c r="H132" s="228"/>
      <c r="I132" s="228"/>
    </row>
    <row r="133" spans="1:9" ht="33" collapsed="1">
      <c r="A133" s="234">
        <f>IF(C133="","",SUBTOTAL(3,$C$8:C133))</f>
        <v>19</v>
      </c>
      <c r="B133" s="235" t="s">
        <v>159</v>
      </c>
      <c r="C133" s="235" t="s">
        <v>203</v>
      </c>
      <c r="D133" s="233"/>
      <c r="E133" s="234" t="str">
        <f>IF(G133&lt;4,"Đơn giản",IF(G133&lt;=7,"Trung bình","Phức tạp"))</f>
        <v>Trung bình</v>
      </c>
      <c r="F133" s="234" t="s">
        <v>205</v>
      </c>
      <c r="G133" s="234">
        <f>COUNTA(D134:D137)</f>
        <v>4</v>
      </c>
      <c r="H133" s="228"/>
      <c r="I133" s="228"/>
    </row>
    <row r="134" spans="1:9" hidden="1" outlineLevel="1">
      <c r="A134" s="234" t="str">
        <f>IF(C134="","",SUBTOTAL(3,$C$8:C134))</f>
        <v/>
      </c>
      <c r="B134" s="233"/>
      <c r="C134" s="233"/>
      <c r="D134" s="235" t="s">
        <v>950</v>
      </c>
      <c r="E134" s="233"/>
      <c r="F134" s="233"/>
      <c r="G134" s="233"/>
      <c r="H134" s="228"/>
      <c r="I134" s="228"/>
    </row>
    <row r="135" spans="1:9" hidden="1" outlineLevel="1">
      <c r="A135" s="234" t="str">
        <f>IF(C135="","",SUBTOTAL(3,$C$8:C135))</f>
        <v/>
      </c>
      <c r="B135" s="233"/>
      <c r="C135" s="233"/>
      <c r="D135" s="235" t="s">
        <v>951</v>
      </c>
      <c r="E135" s="233"/>
      <c r="F135" s="233"/>
      <c r="G135" s="233"/>
      <c r="H135" s="228"/>
      <c r="I135" s="228"/>
    </row>
    <row r="136" spans="1:9" ht="33" hidden="1" outlineLevel="1">
      <c r="A136" s="234" t="str">
        <f>IF(C136="","",SUBTOTAL(3,$C$8:C136))</f>
        <v/>
      </c>
      <c r="B136" s="233"/>
      <c r="C136" s="233"/>
      <c r="D136" s="235" t="s">
        <v>952</v>
      </c>
      <c r="E136" s="233"/>
      <c r="F136" s="233"/>
      <c r="G136" s="233"/>
      <c r="H136" s="228"/>
      <c r="I136" s="228"/>
    </row>
    <row r="137" spans="1:9" ht="33" hidden="1" outlineLevel="1">
      <c r="A137" s="234" t="str">
        <f>IF(C137="","",SUBTOTAL(3,$C$8:C137))</f>
        <v/>
      </c>
      <c r="B137" s="233"/>
      <c r="C137" s="233"/>
      <c r="D137" s="235" t="s">
        <v>953</v>
      </c>
      <c r="E137" s="233"/>
      <c r="F137" s="233"/>
      <c r="G137" s="233"/>
      <c r="H137" s="228"/>
      <c r="I137" s="228"/>
    </row>
    <row r="138" spans="1:9" collapsed="1">
      <c r="A138" s="234">
        <f>IF(C138="","",SUBTOTAL(3,$C$8:C138))</f>
        <v>20</v>
      </c>
      <c r="B138" s="235" t="s">
        <v>160</v>
      </c>
      <c r="C138" s="235" t="s">
        <v>203</v>
      </c>
      <c r="D138" s="233"/>
      <c r="E138" s="234" t="str">
        <f>IF(G138&lt;4,"Đơn giản",IF(G138&lt;=7,"Trung bình","Phức tạp"))</f>
        <v>Trung bình</v>
      </c>
      <c r="F138" s="234" t="s">
        <v>205</v>
      </c>
      <c r="G138" s="234">
        <f>COUNTA(D139:D142)</f>
        <v>4</v>
      </c>
      <c r="H138" s="228"/>
      <c r="I138" s="228"/>
    </row>
    <row r="139" spans="1:9" ht="33" hidden="1" outlineLevel="1">
      <c r="A139" s="234" t="str">
        <f>IF(C139="","",SUBTOTAL(3,$C$8:C139))</f>
        <v/>
      </c>
      <c r="B139" s="233"/>
      <c r="C139" s="233"/>
      <c r="D139" s="235" t="s">
        <v>954</v>
      </c>
      <c r="E139" s="233"/>
      <c r="F139" s="233"/>
      <c r="G139" s="233"/>
      <c r="H139" s="228"/>
      <c r="I139" s="228"/>
    </row>
    <row r="140" spans="1:9" ht="33" hidden="1" outlineLevel="1">
      <c r="A140" s="234" t="str">
        <f>IF(C140="","",SUBTOTAL(3,$C$8:C140))</f>
        <v/>
      </c>
      <c r="B140" s="233"/>
      <c r="C140" s="233"/>
      <c r="D140" s="235" t="s">
        <v>955</v>
      </c>
      <c r="E140" s="233"/>
      <c r="F140" s="233"/>
      <c r="G140" s="233"/>
      <c r="H140" s="228"/>
      <c r="I140" s="228"/>
    </row>
    <row r="141" spans="1:9" hidden="1" outlineLevel="1">
      <c r="A141" s="234" t="str">
        <f>IF(C141="","",SUBTOTAL(3,$C$8:C141))</f>
        <v/>
      </c>
      <c r="B141" s="233"/>
      <c r="C141" s="233"/>
      <c r="D141" s="235" t="s">
        <v>956</v>
      </c>
      <c r="E141" s="233"/>
      <c r="F141" s="233"/>
      <c r="G141" s="233"/>
      <c r="H141" s="228"/>
      <c r="I141" s="228"/>
    </row>
    <row r="142" spans="1:9" ht="33" hidden="1" outlineLevel="1">
      <c r="A142" s="234" t="str">
        <f>IF(C142="","",SUBTOTAL(3,$C$8:C142))</f>
        <v/>
      </c>
      <c r="B142" s="233"/>
      <c r="C142" s="233"/>
      <c r="D142" s="235" t="s">
        <v>957</v>
      </c>
      <c r="E142" s="233"/>
      <c r="F142" s="233"/>
      <c r="G142" s="233"/>
      <c r="H142" s="228"/>
      <c r="I142" s="228"/>
    </row>
    <row r="143" spans="1:9" ht="33" collapsed="1">
      <c r="A143" s="234">
        <f>IF(C143="","",SUBTOTAL(3,$C$8:C143))</f>
        <v>21</v>
      </c>
      <c r="B143" s="235" t="s">
        <v>161</v>
      </c>
      <c r="C143" s="235" t="s">
        <v>203</v>
      </c>
      <c r="D143" s="233"/>
      <c r="E143" s="234" t="str">
        <f>IF(G143&lt;4,"Đơn giản",IF(G143&lt;=7,"Trung bình","Phức tạp"))</f>
        <v>Phức tạp</v>
      </c>
      <c r="F143" s="234" t="s">
        <v>205</v>
      </c>
      <c r="G143" s="234">
        <f>COUNTA(D144:D152)</f>
        <v>9</v>
      </c>
      <c r="H143" s="228"/>
      <c r="I143" s="228"/>
    </row>
    <row r="144" spans="1:9" hidden="1" outlineLevel="1">
      <c r="A144" s="234" t="str">
        <f>IF(C144="","",SUBTOTAL(3,$C$8:C144))</f>
        <v/>
      </c>
      <c r="B144" s="233"/>
      <c r="C144" s="233"/>
      <c r="D144" s="235" t="s">
        <v>282</v>
      </c>
      <c r="E144" s="233"/>
      <c r="F144" s="233"/>
      <c r="G144" s="233"/>
      <c r="H144" s="228"/>
      <c r="I144" s="228"/>
    </row>
    <row r="145" spans="1:9" hidden="1" outlineLevel="1">
      <c r="A145" s="234" t="str">
        <f>IF(C145="","",SUBTOTAL(3,$C$8:C145))</f>
        <v/>
      </c>
      <c r="B145" s="233"/>
      <c r="C145" s="233"/>
      <c r="D145" s="235" t="s">
        <v>283</v>
      </c>
      <c r="E145" s="233"/>
      <c r="F145" s="233"/>
      <c r="G145" s="233"/>
      <c r="H145" s="228"/>
      <c r="I145" s="228"/>
    </row>
    <row r="146" spans="1:9" hidden="1" outlineLevel="1">
      <c r="A146" s="234" t="str">
        <f>IF(C146="","",SUBTOTAL(3,$C$8:C146))</f>
        <v/>
      </c>
      <c r="B146" s="233"/>
      <c r="C146" s="233"/>
      <c r="D146" s="235" t="s">
        <v>284</v>
      </c>
      <c r="E146" s="233"/>
      <c r="F146" s="233"/>
      <c r="G146" s="233"/>
      <c r="H146" s="228"/>
      <c r="I146" s="228"/>
    </row>
    <row r="147" spans="1:9" hidden="1" outlineLevel="1">
      <c r="A147" s="234" t="str">
        <f>IF(C147="","",SUBTOTAL(3,$C$8:C147))</f>
        <v/>
      </c>
      <c r="B147" s="233"/>
      <c r="C147" s="233"/>
      <c r="D147" s="235" t="s">
        <v>285</v>
      </c>
      <c r="E147" s="233"/>
      <c r="F147" s="233"/>
      <c r="G147" s="233"/>
      <c r="H147" s="228"/>
      <c r="I147" s="228"/>
    </row>
    <row r="148" spans="1:9" ht="33" hidden="1" outlineLevel="1">
      <c r="A148" s="234" t="str">
        <f>IF(C148="","",SUBTOTAL(3,$C$8:C148))</f>
        <v/>
      </c>
      <c r="B148" s="233"/>
      <c r="C148" s="233"/>
      <c r="D148" s="235" t="s">
        <v>286</v>
      </c>
      <c r="E148" s="233"/>
      <c r="F148" s="233"/>
      <c r="G148" s="233"/>
      <c r="H148" s="228"/>
      <c r="I148" s="228"/>
    </row>
    <row r="149" spans="1:9" ht="33" hidden="1" outlineLevel="1">
      <c r="A149" s="234" t="str">
        <f>IF(C149="","",SUBTOTAL(3,$C$8:C149))</f>
        <v/>
      </c>
      <c r="B149" s="233"/>
      <c r="C149" s="233"/>
      <c r="D149" s="235" t="s">
        <v>287</v>
      </c>
      <c r="E149" s="233"/>
      <c r="F149" s="233"/>
      <c r="G149" s="233"/>
      <c r="H149" s="228"/>
      <c r="I149" s="228"/>
    </row>
    <row r="150" spans="1:9" ht="33" hidden="1" outlineLevel="1">
      <c r="A150" s="234" t="str">
        <f>IF(C150="","",SUBTOTAL(3,$C$8:C150))</f>
        <v/>
      </c>
      <c r="B150" s="233"/>
      <c r="C150" s="233"/>
      <c r="D150" s="235" t="s">
        <v>288</v>
      </c>
      <c r="E150" s="233"/>
      <c r="F150" s="233"/>
      <c r="G150" s="233"/>
      <c r="H150" s="228"/>
      <c r="I150" s="228"/>
    </row>
    <row r="151" spans="1:9" hidden="1" outlineLevel="1">
      <c r="A151" s="234" t="str">
        <f>IF(C151="","",SUBTOTAL(3,$C$8:C151))</f>
        <v/>
      </c>
      <c r="B151" s="233"/>
      <c r="C151" s="233"/>
      <c r="D151" s="235" t="s">
        <v>289</v>
      </c>
      <c r="E151" s="233"/>
      <c r="F151" s="233"/>
      <c r="G151" s="233"/>
      <c r="H151" s="228"/>
      <c r="I151" s="228"/>
    </row>
    <row r="152" spans="1:9" hidden="1" outlineLevel="1">
      <c r="A152" s="234" t="str">
        <f>IF(C152="","",SUBTOTAL(3,$C$8:C152))</f>
        <v/>
      </c>
      <c r="B152" s="233"/>
      <c r="C152" s="233"/>
      <c r="D152" s="235" t="s">
        <v>290</v>
      </c>
      <c r="E152" s="233"/>
      <c r="F152" s="233"/>
      <c r="G152" s="233"/>
      <c r="H152" s="228"/>
      <c r="I152" s="228"/>
    </row>
    <row r="153" spans="1:9" ht="33" collapsed="1">
      <c r="A153" s="234">
        <f>IF(C153="","",SUBTOTAL(3,$C$8:C153))</f>
        <v>22</v>
      </c>
      <c r="B153" s="235" t="s">
        <v>291</v>
      </c>
      <c r="C153" s="235" t="s">
        <v>203</v>
      </c>
      <c r="D153" s="233"/>
      <c r="E153" s="234" t="str">
        <f>IF(G153&lt;4,"Đơn giản",IF(G153&lt;=7,"Trung bình","Phức tạp"))</f>
        <v>Trung bình</v>
      </c>
      <c r="F153" s="234" t="s">
        <v>205</v>
      </c>
      <c r="G153" s="234">
        <f>COUNTA(D154:D158)</f>
        <v>5</v>
      </c>
      <c r="H153" s="228"/>
      <c r="I153" s="228"/>
    </row>
    <row r="154" spans="1:9" ht="33" hidden="1" outlineLevel="1">
      <c r="A154" s="234" t="str">
        <f>IF(C154="","",SUBTOTAL(3,$C$8:C154))</f>
        <v/>
      </c>
      <c r="B154" s="233"/>
      <c r="C154" s="233"/>
      <c r="D154" s="235" t="s">
        <v>292</v>
      </c>
      <c r="E154" s="233"/>
      <c r="F154" s="233"/>
      <c r="G154" s="233"/>
      <c r="H154" s="228"/>
      <c r="I154" s="228"/>
    </row>
    <row r="155" spans="1:9" ht="33" hidden="1" outlineLevel="1">
      <c r="A155" s="234" t="str">
        <f>IF(C155="","",SUBTOTAL(3,$C$8:C155))</f>
        <v/>
      </c>
      <c r="B155" s="233"/>
      <c r="C155" s="233"/>
      <c r="D155" s="235" t="s">
        <v>293</v>
      </c>
      <c r="E155" s="233"/>
      <c r="F155" s="233"/>
      <c r="G155" s="233"/>
      <c r="H155" s="228"/>
      <c r="I155" s="228"/>
    </row>
    <row r="156" spans="1:9" ht="33" hidden="1" outlineLevel="1">
      <c r="A156" s="234" t="str">
        <f>IF(C156="","",SUBTOTAL(3,$C$8:C156))</f>
        <v/>
      </c>
      <c r="B156" s="233"/>
      <c r="C156" s="233"/>
      <c r="D156" s="235" t="s">
        <v>294</v>
      </c>
      <c r="E156" s="233"/>
      <c r="F156" s="233"/>
      <c r="G156" s="233"/>
      <c r="H156" s="228"/>
      <c r="I156" s="228"/>
    </row>
    <row r="157" spans="1:9" hidden="1" outlineLevel="1">
      <c r="A157" s="234" t="str">
        <f>IF(C157="","",SUBTOTAL(3,$C$8:C157))</f>
        <v/>
      </c>
      <c r="B157" s="233"/>
      <c r="C157" s="233"/>
      <c r="D157" s="235" t="s">
        <v>295</v>
      </c>
      <c r="E157" s="233"/>
      <c r="F157" s="233"/>
      <c r="G157" s="233"/>
      <c r="H157" s="228"/>
      <c r="I157" s="228"/>
    </row>
    <row r="158" spans="1:9" hidden="1" outlineLevel="1">
      <c r="A158" s="234" t="str">
        <f>IF(C158="","",SUBTOTAL(3,$C$8:C158))</f>
        <v/>
      </c>
      <c r="B158" s="233"/>
      <c r="C158" s="233"/>
      <c r="D158" s="235" t="s">
        <v>296</v>
      </c>
      <c r="E158" s="233"/>
      <c r="F158" s="233"/>
      <c r="G158" s="233"/>
      <c r="H158" s="228"/>
      <c r="I158" s="228"/>
    </row>
    <row r="159" spans="1:9" collapsed="1">
      <c r="A159" s="234">
        <f>IF(C159="","",SUBTOTAL(3,$C$8:C159))</f>
        <v>23</v>
      </c>
      <c r="B159" s="235" t="s">
        <v>162</v>
      </c>
      <c r="C159" s="235" t="s">
        <v>203</v>
      </c>
      <c r="D159" s="233"/>
      <c r="E159" s="234" t="str">
        <f>IF(G159&lt;4,"Đơn giản",IF(G159&lt;=7,"Trung bình","Phức tạp"))</f>
        <v>Trung bình</v>
      </c>
      <c r="F159" s="234" t="s">
        <v>205</v>
      </c>
      <c r="G159" s="234">
        <f>COUNTA(D160:D164)</f>
        <v>5</v>
      </c>
      <c r="H159" s="228"/>
      <c r="I159" s="228"/>
    </row>
    <row r="160" spans="1:9" hidden="1" outlineLevel="1">
      <c r="A160" s="234" t="str">
        <f>IF(C160="","",SUBTOTAL(3,$C$8:C160))</f>
        <v/>
      </c>
      <c r="B160" s="233"/>
      <c r="C160" s="233"/>
      <c r="D160" s="235" t="s">
        <v>958</v>
      </c>
      <c r="E160" s="233"/>
      <c r="F160" s="233"/>
      <c r="G160" s="233"/>
      <c r="H160" s="228"/>
      <c r="I160" s="228"/>
    </row>
    <row r="161" spans="1:9" ht="33" hidden="1" outlineLevel="1">
      <c r="A161" s="234" t="str">
        <f>IF(C161="","",SUBTOTAL(3,$C$8:C161))</f>
        <v/>
      </c>
      <c r="B161" s="233"/>
      <c r="C161" s="233"/>
      <c r="D161" s="235" t="s">
        <v>959</v>
      </c>
      <c r="E161" s="233"/>
      <c r="F161" s="233"/>
      <c r="G161" s="233"/>
      <c r="H161" s="228"/>
      <c r="I161" s="228"/>
    </row>
    <row r="162" spans="1:9" ht="33" hidden="1" outlineLevel="1">
      <c r="A162" s="234" t="str">
        <f>IF(C162="","",SUBTOTAL(3,$C$8:C162))</f>
        <v/>
      </c>
      <c r="B162" s="233"/>
      <c r="C162" s="233"/>
      <c r="D162" s="235" t="s">
        <v>960</v>
      </c>
      <c r="E162" s="233"/>
      <c r="F162" s="233"/>
      <c r="G162" s="233"/>
      <c r="H162" s="228"/>
      <c r="I162" s="228"/>
    </row>
    <row r="163" spans="1:9" ht="33" hidden="1" outlineLevel="1">
      <c r="A163" s="234" t="str">
        <f>IF(C163="","",SUBTOTAL(3,$C$8:C163))</f>
        <v/>
      </c>
      <c r="B163" s="233"/>
      <c r="C163" s="233"/>
      <c r="D163" s="235" t="s">
        <v>961</v>
      </c>
      <c r="E163" s="233"/>
      <c r="F163" s="233"/>
      <c r="G163" s="233"/>
      <c r="H163" s="228"/>
      <c r="I163" s="228"/>
    </row>
    <row r="164" spans="1:9" ht="33" hidden="1" outlineLevel="1">
      <c r="A164" s="234" t="str">
        <f>IF(C164="","",SUBTOTAL(3,$C$8:C164))</f>
        <v/>
      </c>
      <c r="B164" s="233"/>
      <c r="C164" s="233"/>
      <c r="D164" s="235" t="s">
        <v>962</v>
      </c>
      <c r="E164" s="233"/>
      <c r="F164" s="233"/>
      <c r="G164" s="233"/>
      <c r="H164" s="228"/>
      <c r="I164" s="228"/>
    </row>
    <row r="165" spans="1:9" collapsed="1">
      <c r="A165" s="234">
        <f>IF(C165="","",SUBTOTAL(3,$C$8:C165))</f>
        <v>24</v>
      </c>
      <c r="B165" s="235" t="s">
        <v>163</v>
      </c>
      <c r="C165" s="235" t="s">
        <v>203</v>
      </c>
      <c r="D165" s="233"/>
      <c r="E165" s="234" t="str">
        <f>IF(G165&lt;4,"Đơn giản",IF(G165&lt;=7,"Trung bình","Phức tạp"))</f>
        <v>Trung bình</v>
      </c>
      <c r="F165" s="234" t="s">
        <v>205</v>
      </c>
      <c r="G165" s="234">
        <f>COUNTA(D166:D169)</f>
        <v>4</v>
      </c>
      <c r="H165" s="228"/>
      <c r="I165" s="228"/>
    </row>
    <row r="166" spans="1:9" hidden="1" outlineLevel="1">
      <c r="A166" s="234" t="str">
        <f>IF(C166="","",SUBTOTAL(3,$C$8:C166))</f>
        <v/>
      </c>
      <c r="B166" s="233"/>
      <c r="C166" s="233"/>
      <c r="D166" s="235" t="s">
        <v>963</v>
      </c>
      <c r="E166" s="233"/>
      <c r="F166" s="233"/>
      <c r="G166" s="233"/>
      <c r="H166" s="228"/>
      <c r="I166" s="228"/>
    </row>
    <row r="167" spans="1:9" hidden="1" outlineLevel="1">
      <c r="A167" s="234" t="str">
        <f>IF(C167="","",SUBTOTAL(3,$C$8:C167))</f>
        <v/>
      </c>
      <c r="B167" s="233"/>
      <c r="C167" s="233"/>
      <c r="D167" s="235" t="s">
        <v>964</v>
      </c>
      <c r="E167" s="233"/>
      <c r="F167" s="233"/>
      <c r="G167" s="233"/>
      <c r="H167" s="228"/>
      <c r="I167" s="228"/>
    </row>
    <row r="168" spans="1:9" hidden="1" outlineLevel="1">
      <c r="A168" s="234" t="str">
        <f>IF(C168="","",SUBTOTAL(3,$C$8:C168))</f>
        <v/>
      </c>
      <c r="B168" s="233"/>
      <c r="C168" s="233"/>
      <c r="D168" s="235" t="s">
        <v>965</v>
      </c>
      <c r="E168" s="233"/>
      <c r="F168" s="233"/>
      <c r="G168" s="233"/>
      <c r="H168" s="228"/>
      <c r="I168" s="228"/>
    </row>
    <row r="169" spans="1:9" ht="33" hidden="1" outlineLevel="1">
      <c r="A169" s="234" t="str">
        <f>IF(C169="","",SUBTOTAL(3,$C$8:C169))</f>
        <v/>
      </c>
      <c r="B169" s="233"/>
      <c r="C169" s="233"/>
      <c r="D169" s="235" t="s">
        <v>966</v>
      </c>
      <c r="E169" s="233"/>
      <c r="F169" s="233"/>
      <c r="G169" s="233"/>
      <c r="H169" s="228"/>
      <c r="I169" s="228"/>
    </row>
    <row r="170" spans="1:9" collapsed="1">
      <c r="A170" s="234" t="str">
        <f>IF(C170="","",SUBTOTAL(3,$C$8:C170))</f>
        <v/>
      </c>
      <c r="B170" s="574" t="s">
        <v>297</v>
      </c>
      <c r="C170" s="575"/>
      <c r="D170" s="237"/>
      <c r="E170" s="233"/>
      <c r="F170" s="233"/>
      <c r="G170" s="233"/>
      <c r="H170" s="228"/>
      <c r="I170" s="228"/>
    </row>
    <row r="171" spans="1:9">
      <c r="A171" s="234" t="str">
        <f>IF(C171="","",SUBTOTAL(3,$C$8:C171))</f>
        <v/>
      </c>
      <c r="B171" s="232" t="s">
        <v>298</v>
      </c>
      <c r="C171" s="233"/>
      <c r="D171" s="233"/>
      <c r="E171" s="233"/>
      <c r="F171" s="233"/>
      <c r="G171" s="233"/>
      <c r="H171" s="228"/>
      <c r="I171" s="228"/>
    </row>
    <row r="172" spans="1:9" ht="49.5" collapsed="1">
      <c r="A172" s="234">
        <f>IF(C172="","",SUBTOTAL(3,$C$8:C172))</f>
        <v>25</v>
      </c>
      <c r="B172" s="235" t="s">
        <v>299</v>
      </c>
      <c r="C172" s="235" t="s">
        <v>1373</v>
      </c>
      <c r="D172" s="233"/>
      <c r="E172" s="234" t="str">
        <f>IF(G172&lt;4,"Đơn giản",IF(G172&lt;=7,"Trung bình","Phức tạp"))</f>
        <v>Trung bình</v>
      </c>
      <c r="F172" s="234" t="s">
        <v>205</v>
      </c>
      <c r="G172" s="234">
        <f>COUNTA(D173:D176)</f>
        <v>4</v>
      </c>
      <c r="H172" s="228"/>
      <c r="I172" s="228"/>
    </row>
    <row r="173" spans="1:9" ht="33" hidden="1" outlineLevel="1">
      <c r="A173" s="234" t="str">
        <f>IF(C173="","",SUBTOTAL(3,$C$8:C173))</f>
        <v/>
      </c>
      <c r="B173" s="233"/>
      <c r="C173" s="233"/>
      <c r="D173" s="235" t="s">
        <v>301</v>
      </c>
      <c r="E173" s="233"/>
      <c r="F173" s="233"/>
      <c r="G173" s="233"/>
      <c r="H173" s="228"/>
      <c r="I173" s="228"/>
    </row>
    <row r="174" spans="1:9" ht="33" hidden="1" outlineLevel="1">
      <c r="A174" s="234" t="str">
        <f>IF(C174="","",SUBTOTAL(3,$C$8:C174))</f>
        <v/>
      </c>
      <c r="B174" s="233"/>
      <c r="C174" s="233"/>
      <c r="D174" s="235" t="s">
        <v>1374</v>
      </c>
      <c r="E174" s="233"/>
      <c r="F174" s="233"/>
      <c r="G174" s="233"/>
      <c r="H174" s="228"/>
      <c r="I174" s="228"/>
    </row>
    <row r="175" spans="1:9" ht="33" hidden="1" outlineLevel="1">
      <c r="A175" s="234" t="str">
        <f>IF(C175="","",SUBTOTAL(3,$C$8:C175))</f>
        <v/>
      </c>
      <c r="B175" s="233"/>
      <c r="C175" s="233"/>
      <c r="D175" s="235" t="s">
        <v>1375</v>
      </c>
      <c r="E175" s="233"/>
      <c r="F175" s="233"/>
      <c r="G175" s="233"/>
      <c r="H175" s="228"/>
      <c r="I175" s="228"/>
    </row>
    <row r="176" spans="1:9" ht="33" hidden="1" outlineLevel="1">
      <c r="A176" s="234" t="str">
        <f>IF(C176="","",SUBTOTAL(3,$C$8:C176))</f>
        <v/>
      </c>
      <c r="B176" s="233"/>
      <c r="C176" s="233"/>
      <c r="D176" s="235" t="s">
        <v>1376</v>
      </c>
      <c r="E176" s="233"/>
      <c r="F176" s="233"/>
      <c r="G176" s="233"/>
      <c r="H176" s="228"/>
      <c r="I176" s="228"/>
    </row>
    <row r="177" spans="1:9" ht="49.5" collapsed="1">
      <c r="A177" s="234">
        <f>IF(C177="","",SUBTOTAL(3,$C$8:C177))</f>
        <v>26</v>
      </c>
      <c r="B177" s="235" t="s">
        <v>298</v>
      </c>
      <c r="C177" s="235" t="s">
        <v>1373</v>
      </c>
      <c r="D177" s="233"/>
      <c r="E177" s="234" t="str">
        <f>IF(G177&lt;4,"Đơn giản",IF(G177&lt;=7,"Trung bình","Phức tạp"))</f>
        <v>Trung bình</v>
      </c>
      <c r="F177" s="234" t="s">
        <v>205</v>
      </c>
      <c r="G177" s="234">
        <f>COUNTA(D178:D181)</f>
        <v>4</v>
      </c>
      <c r="H177" s="228"/>
      <c r="I177" s="228"/>
    </row>
    <row r="178" spans="1:9" hidden="1" outlineLevel="1">
      <c r="A178" s="234" t="str">
        <f>IF(C178="","",SUBTOTAL(3,$C$8:C178))</f>
        <v/>
      </c>
      <c r="B178" s="233"/>
      <c r="C178" s="233"/>
      <c r="D178" s="235" t="s">
        <v>302</v>
      </c>
      <c r="E178" s="233"/>
      <c r="F178" s="233"/>
      <c r="G178" s="233"/>
      <c r="H178" s="228"/>
      <c r="I178" s="228"/>
    </row>
    <row r="179" spans="1:9" ht="33" hidden="1" outlineLevel="1">
      <c r="A179" s="234" t="str">
        <f>IF(C179="","",SUBTOTAL(3,$C$8:C179))</f>
        <v/>
      </c>
      <c r="B179" s="233"/>
      <c r="C179" s="233"/>
      <c r="D179" s="235" t="s">
        <v>1377</v>
      </c>
      <c r="E179" s="233"/>
      <c r="F179" s="233"/>
      <c r="G179" s="233"/>
      <c r="H179" s="228"/>
      <c r="I179" s="228"/>
    </row>
    <row r="180" spans="1:9" ht="33" hidden="1" outlineLevel="1">
      <c r="A180" s="234" t="str">
        <f>IF(C180="","",SUBTOTAL(3,$C$8:C180))</f>
        <v/>
      </c>
      <c r="B180" s="233"/>
      <c r="C180" s="233"/>
      <c r="D180" s="235" t="s">
        <v>1378</v>
      </c>
      <c r="E180" s="233"/>
      <c r="F180" s="233"/>
      <c r="G180" s="233"/>
      <c r="H180" s="228"/>
      <c r="I180" s="228"/>
    </row>
    <row r="181" spans="1:9" ht="33" hidden="1" outlineLevel="1">
      <c r="A181" s="234" t="str">
        <f>IF(C181="","",SUBTOTAL(3,$C$8:C181))</f>
        <v/>
      </c>
      <c r="B181" s="233"/>
      <c r="C181" s="233"/>
      <c r="D181" s="235" t="s">
        <v>1379</v>
      </c>
      <c r="E181" s="233"/>
      <c r="F181" s="233"/>
      <c r="G181" s="233"/>
      <c r="H181" s="228"/>
      <c r="I181" s="228"/>
    </row>
    <row r="182" spans="1:9">
      <c r="A182" s="234">
        <f>IF(C182="","",SUBTOTAL(3,$C$8:C182))</f>
        <v>27</v>
      </c>
      <c r="B182" s="235" t="s">
        <v>164</v>
      </c>
      <c r="C182" s="235" t="s">
        <v>1380</v>
      </c>
      <c r="D182" s="233"/>
      <c r="E182" s="234" t="str">
        <f>IF(G182&lt;4,"Đơn giản",IF(G182&lt;=7,"Trung bình","Phức tạp"))</f>
        <v>Trung bình</v>
      </c>
      <c r="F182" s="234" t="s">
        <v>205</v>
      </c>
      <c r="G182" s="234">
        <f>COUNTA(D183:D188)</f>
        <v>6</v>
      </c>
      <c r="H182" s="228"/>
      <c r="I182" s="228"/>
    </row>
    <row r="183" spans="1:9" ht="33" outlineLevel="1">
      <c r="A183" s="234" t="str">
        <f>IF(C183="","",SUBTOTAL(3,$C$8:C183))</f>
        <v/>
      </c>
      <c r="B183" s="233"/>
      <c r="C183" s="233"/>
      <c r="D183" s="235" t="s">
        <v>1381</v>
      </c>
      <c r="E183" s="233"/>
      <c r="F183" s="233"/>
      <c r="G183" s="233"/>
      <c r="H183" s="228"/>
      <c r="I183" s="228"/>
    </row>
    <row r="184" spans="1:9" outlineLevel="1">
      <c r="A184" s="234" t="str">
        <f>IF(C184="","",SUBTOTAL(3,$C$8:C184))</f>
        <v/>
      </c>
      <c r="B184" s="233"/>
      <c r="C184" s="233"/>
      <c r="D184" s="235" t="s">
        <v>1382</v>
      </c>
      <c r="E184" s="233"/>
      <c r="F184" s="233"/>
      <c r="G184" s="233"/>
      <c r="H184" s="228"/>
      <c r="I184" s="228"/>
    </row>
    <row r="185" spans="1:9" ht="33" outlineLevel="1">
      <c r="A185" s="234" t="str">
        <f>IF(C185="","",SUBTOTAL(3,$C$8:C185))</f>
        <v/>
      </c>
      <c r="B185" s="233"/>
      <c r="C185" s="233"/>
      <c r="D185" s="235" t="s">
        <v>1383</v>
      </c>
      <c r="E185" s="233"/>
      <c r="F185" s="233"/>
      <c r="G185" s="233"/>
      <c r="H185" s="228"/>
      <c r="I185" s="228"/>
    </row>
    <row r="186" spans="1:9" ht="33" outlineLevel="1">
      <c r="A186" s="234" t="str">
        <f>IF(C186="","",SUBTOTAL(3,$C$8:C186))</f>
        <v/>
      </c>
      <c r="B186" s="233"/>
      <c r="C186" s="233"/>
      <c r="D186" s="235" t="s">
        <v>1384</v>
      </c>
      <c r="E186" s="233"/>
      <c r="F186" s="233"/>
      <c r="G186" s="233"/>
      <c r="H186" s="228"/>
      <c r="I186" s="228"/>
    </row>
    <row r="187" spans="1:9" ht="33" outlineLevel="1">
      <c r="A187" s="234" t="str">
        <f>IF(C187="","",SUBTOTAL(3,$C$8:C187))</f>
        <v/>
      </c>
      <c r="B187" s="233"/>
      <c r="C187" s="233"/>
      <c r="D187" s="235" t="s">
        <v>1385</v>
      </c>
      <c r="E187" s="233"/>
      <c r="F187" s="233"/>
      <c r="G187" s="233"/>
      <c r="H187" s="228"/>
      <c r="I187" s="228"/>
    </row>
    <row r="188" spans="1:9" outlineLevel="1">
      <c r="A188" s="234" t="str">
        <f>IF(C188="","",SUBTOTAL(3,$C$8:C188))</f>
        <v/>
      </c>
      <c r="B188" s="233"/>
      <c r="C188" s="233"/>
      <c r="D188" s="235" t="s">
        <v>1386</v>
      </c>
      <c r="E188" s="233"/>
      <c r="F188" s="233"/>
      <c r="G188" s="233"/>
      <c r="H188" s="228"/>
      <c r="I188" s="228"/>
    </row>
    <row r="189" spans="1:9" collapsed="1">
      <c r="A189" s="234" t="str">
        <f>IF(C189="","",SUBTOTAL(3,$C$8:C189))</f>
        <v/>
      </c>
      <c r="B189" s="232" t="s">
        <v>303</v>
      </c>
      <c r="C189" s="233"/>
      <c r="D189" s="233"/>
      <c r="E189" s="233"/>
      <c r="F189" s="233"/>
      <c r="G189" s="233"/>
      <c r="H189" s="228"/>
      <c r="I189" s="228"/>
    </row>
    <row r="190" spans="1:9" ht="49.5" collapsed="1">
      <c r="A190" s="234">
        <f>IF(C190="","",SUBTOTAL(3,$C$8:C190))</f>
        <v>28</v>
      </c>
      <c r="B190" s="235" t="s">
        <v>165</v>
      </c>
      <c r="C190" s="235" t="s">
        <v>1387</v>
      </c>
      <c r="D190" s="233"/>
      <c r="E190" s="234" t="str">
        <f>IF(G190&lt;4,"Đơn giản",IF(G190&lt;=7,"Trung bình","Phức tạp"))</f>
        <v>Trung bình</v>
      </c>
      <c r="F190" s="234" t="s">
        <v>205</v>
      </c>
      <c r="G190" s="234">
        <f>COUNTA(D191:D194)</f>
        <v>4</v>
      </c>
      <c r="H190" s="228"/>
      <c r="I190" s="228"/>
    </row>
    <row r="191" spans="1:9" ht="33" hidden="1" outlineLevel="1">
      <c r="A191" s="234" t="str">
        <f>IF(C191="","",SUBTOTAL(3,$C$8:C191))</f>
        <v/>
      </c>
      <c r="B191" s="233"/>
      <c r="C191" s="233"/>
      <c r="D191" s="235" t="s">
        <v>305</v>
      </c>
      <c r="E191" s="233"/>
      <c r="F191" s="233"/>
      <c r="G191" s="233"/>
      <c r="H191" s="228"/>
      <c r="I191" s="228"/>
    </row>
    <row r="192" spans="1:9" ht="33" hidden="1" outlineLevel="1">
      <c r="A192" s="234" t="str">
        <f>IF(C192="","",SUBTOTAL(3,$C$8:C192))</f>
        <v/>
      </c>
      <c r="B192" s="233"/>
      <c r="C192" s="233"/>
      <c r="D192" s="235" t="s">
        <v>1374</v>
      </c>
      <c r="E192" s="233"/>
      <c r="F192" s="233"/>
      <c r="G192" s="233"/>
      <c r="H192" s="228"/>
      <c r="I192" s="228"/>
    </row>
    <row r="193" spans="1:9" ht="33" hidden="1" outlineLevel="1">
      <c r="A193" s="234" t="str">
        <f>IF(C193="","",SUBTOTAL(3,$C$8:C193))</f>
        <v/>
      </c>
      <c r="B193" s="233"/>
      <c r="C193" s="233"/>
      <c r="D193" s="235" t="s">
        <v>1388</v>
      </c>
      <c r="E193" s="233"/>
      <c r="F193" s="233"/>
      <c r="G193" s="233"/>
      <c r="H193" s="228"/>
      <c r="I193" s="228"/>
    </row>
    <row r="194" spans="1:9" ht="33" hidden="1" outlineLevel="1">
      <c r="A194" s="234" t="str">
        <f>IF(C194="","",SUBTOTAL(3,$C$8:C194))</f>
        <v/>
      </c>
      <c r="B194" s="233"/>
      <c r="C194" s="233"/>
      <c r="D194" s="235" t="s">
        <v>1389</v>
      </c>
      <c r="E194" s="233"/>
      <c r="F194" s="233"/>
      <c r="G194" s="233"/>
      <c r="H194" s="228"/>
      <c r="I194" s="228"/>
    </row>
    <row r="195" spans="1:9" ht="33" collapsed="1">
      <c r="A195" s="234">
        <f>IF(C195="","",SUBTOTAL(3,$C$8:C195))</f>
        <v>29</v>
      </c>
      <c r="B195" s="235" t="s">
        <v>166</v>
      </c>
      <c r="C195" s="235" t="s">
        <v>1380</v>
      </c>
      <c r="D195" s="233"/>
      <c r="E195" s="234" t="str">
        <f>IF(G195&lt;4,"Đơn giản",IF(G195&lt;=7,"Trung bình","Phức tạp"))</f>
        <v>Trung bình</v>
      </c>
      <c r="F195" s="234" t="s">
        <v>205</v>
      </c>
      <c r="G195" s="234">
        <f>COUNTA(D196:D199)</f>
        <v>4</v>
      </c>
      <c r="H195" s="228"/>
      <c r="I195" s="228"/>
    </row>
    <row r="196" spans="1:9" hidden="1" outlineLevel="1">
      <c r="A196" s="234" t="str">
        <f>IF(C196="","",SUBTOTAL(3,$C$8:C196))</f>
        <v/>
      </c>
      <c r="B196" s="233"/>
      <c r="C196" s="233"/>
      <c r="D196" s="235" t="s">
        <v>1390</v>
      </c>
      <c r="E196" s="233"/>
      <c r="F196" s="233"/>
      <c r="G196" s="233"/>
      <c r="H196" s="228"/>
      <c r="I196" s="228"/>
    </row>
    <row r="197" spans="1:9" hidden="1" outlineLevel="1">
      <c r="A197" s="234" t="str">
        <f>IF(C197="","",SUBTOTAL(3,$C$8:C197))</f>
        <v/>
      </c>
      <c r="B197" s="233"/>
      <c r="C197" s="233"/>
      <c r="D197" s="235" t="s">
        <v>1391</v>
      </c>
      <c r="E197" s="233"/>
      <c r="F197" s="233"/>
      <c r="G197" s="233"/>
      <c r="H197" s="228"/>
      <c r="I197" s="228"/>
    </row>
    <row r="198" spans="1:9" ht="33" hidden="1" outlineLevel="1">
      <c r="A198" s="234" t="str">
        <f>IF(C198="","",SUBTOTAL(3,$C$8:C198))</f>
        <v/>
      </c>
      <c r="B198" s="233"/>
      <c r="C198" s="233"/>
      <c r="D198" s="235" t="s">
        <v>1392</v>
      </c>
      <c r="E198" s="233"/>
      <c r="F198" s="233"/>
      <c r="G198" s="233"/>
      <c r="H198" s="228"/>
      <c r="I198" s="228"/>
    </row>
    <row r="199" spans="1:9" ht="33" hidden="1" outlineLevel="1">
      <c r="A199" s="234" t="str">
        <f>IF(C199="","",SUBTOTAL(3,$C$8:C199))</f>
        <v/>
      </c>
      <c r="B199" s="233"/>
      <c r="C199" s="233"/>
      <c r="D199" s="235" t="s">
        <v>1393</v>
      </c>
      <c r="E199" s="233"/>
      <c r="F199" s="233"/>
      <c r="G199" s="233"/>
      <c r="H199" s="228"/>
      <c r="I199" s="228"/>
    </row>
    <row r="200" spans="1:9" ht="33" collapsed="1">
      <c r="A200" s="234">
        <f>IF(C200="","",SUBTOTAL(3,$C$8:C200))</f>
        <v>30</v>
      </c>
      <c r="B200" s="235" t="s">
        <v>167</v>
      </c>
      <c r="C200" s="235" t="s">
        <v>304</v>
      </c>
      <c r="D200" s="233"/>
      <c r="E200" s="234" t="str">
        <f>IF(G200&lt;4,"Đơn giản",IF(G200&lt;=7,"Trung bình","Phức tạp"))</f>
        <v>Trung bình</v>
      </c>
      <c r="F200" s="234" t="s">
        <v>205</v>
      </c>
      <c r="G200" s="234">
        <f>COUNTA(D201:D204)</f>
        <v>4</v>
      </c>
      <c r="H200" s="228"/>
      <c r="I200" s="228"/>
    </row>
    <row r="201" spans="1:9" ht="33" hidden="1" outlineLevel="1">
      <c r="A201" s="234" t="str">
        <f>IF(C201="","",SUBTOTAL(3,$C$8:C201))</f>
        <v/>
      </c>
      <c r="B201" s="233"/>
      <c r="C201" s="233"/>
      <c r="D201" s="235" t="s">
        <v>306</v>
      </c>
      <c r="E201" s="233"/>
      <c r="F201" s="233"/>
      <c r="G201" s="233"/>
      <c r="H201" s="228"/>
      <c r="I201" s="228"/>
    </row>
    <row r="202" spans="1:9" ht="33" hidden="1" outlineLevel="1">
      <c r="A202" s="234" t="str">
        <f>IF(C202="","",SUBTOTAL(3,$C$8:C202))</f>
        <v/>
      </c>
      <c r="B202" s="233"/>
      <c r="C202" s="233"/>
      <c r="D202" s="235" t="s">
        <v>307</v>
      </c>
      <c r="E202" s="233"/>
      <c r="F202" s="233"/>
      <c r="G202" s="233"/>
      <c r="H202" s="228"/>
      <c r="I202" s="228"/>
    </row>
    <row r="203" spans="1:9" ht="33" hidden="1" outlineLevel="1">
      <c r="A203" s="234" t="str">
        <f>IF(C203="","",SUBTOTAL(3,$C$8:C203))</f>
        <v/>
      </c>
      <c r="B203" s="233"/>
      <c r="C203" s="233"/>
      <c r="D203" s="235" t="s">
        <v>308</v>
      </c>
      <c r="E203" s="233"/>
      <c r="F203" s="233"/>
      <c r="G203" s="233"/>
      <c r="H203" s="228"/>
      <c r="I203" s="228"/>
    </row>
    <row r="204" spans="1:9" ht="33" hidden="1" outlineLevel="1">
      <c r="A204" s="234" t="str">
        <f>IF(C204="","",SUBTOTAL(3,$C$8:C204))</f>
        <v/>
      </c>
      <c r="B204" s="233"/>
      <c r="C204" s="233"/>
      <c r="D204" s="235" t="s">
        <v>309</v>
      </c>
      <c r="E204" s="233"/>
      <c r="F204" s="233"/>
      <c r="G204" s="233"/>
      <c r="H204" s="228"/>
      <c r="I204" s="228"/>
    </row>
    <row r="205" spans="1:9" ht="33" collapsed="1">
      <c r="A205" s="234">
        <f>IF(C205="","",SUBTOTAL(3,$C$8:C205))</f>
        <v>31</v>
      </c>
      <c r="B205" s="235" t="s">
        <v>168</v>
      </c>
      <c r="C205" s="235" t="s">
        <v>300</v>
      </c>
      <c r="D205" s="233"/>
      <c r="E205" s="234" t="str">
        <f>IF(G205&lt;4,"Đơn giản",IF(G205&lt;=7,"Trung bình","Phức tạp"))</f>
        <v>Trung bình</v>
      </c>
      <c r="F205" s="234" t="s">
        <v>205</v>
      </c>
      <c r="G205" s="234">
        <f>COUNTA(D206:D209)</f>
        <v>4</v>
      </c>
      <c r="H205" s="228"/>
      <c r="I205" s="228"/>
    </row>
    <row r="206" spans="1:9" ht="33" hidden="1" outlineLevel="1">
      <c r="A206" s="234" t="str">
        <f>IF(C206="","",SUBTOTAL(3,$C$8:C206))</f>
        <v/>
      </c>
      <c r="B206" s="233"/>
      <c r="C206" s="233"/>
      <c r="D206" s="235" t="s">
        <v>310</v>
      </c>
      <c r="E206" s="233"/>
      <c r="F206" s="233"/>
      <c r="G206" s="233"/>
      <c r="H206" s="228"/>
      <c r="I206" s="228"/>
    </row>
    <row r="207" spans="1:9" ht="33" hidden="1" outlineLevel="1">
      <c r="A207" s="234" t="str">
        <f>IF(C207="","",SUBTOTAL(3,$C$8:C207))</f>
        <v/>
      </c>
      <c r="B207" s="233"/>
      <c r="C207" s="233"/>
      <c r="D207" s="235" t="s">
        <v>311</v>
      </c>
      <c r="E207" s="233"/>
      <c r="F207" s="233"/>
      <c r="G207" s="233"/>
      <c r="H207" s="228"/>
      <c r="I207" s="228"/>
    </row>
    <row r="208" spans="1:9" ht="33" hidden="1" outlineLevel="1">
      <c r="A208" s="234" t="str">
        <f>IF(C208="","",SUBTOTAL(3,$C$8:C208))</f>
        <v/>
      </c>
      <c r="B208" s="233"/>
      <c r="C208" s="233"/>
      <c r="D208" s="235" t="s">
        <v>312</v>
      </c>
      <c r="E208" s="233"/>
      <c r="F208" s="233"/>
      <c r="G208" s="233"/>
      <c r="H208" s="228"/>
      <c r="I208" s="228"/>
    </row>
    <row r="209" spans="1:9" ht="33" hidden="1" outlineLevel="1">
      <c r="A209" s="234" t="str">
        <f>IF(C209="","",SUBTOTAL(3,$C$8:C209))</f>
        <v/>
      </c>
      <c r="B209" s="233"/>
      <c r="C209" s="233"/>
      <c r="D209" s="235" t="s">
        <v>313</v>
      </c>
      <c r="E209" s="233"/>
      <c r="F209" s="233"/>
      <c r="G209" s="233"/>
      <c r="H209" s="228"/>
      <c r="I209" s="228"/>
    </row>
    <row r="210" spans="1:9" collapsed="1">
      <c r="A210" s="234" t="str">
        <f>IF(C210="","",SUBTOTAL(3,$C$8:C210))</f>
        <v/>
      </c>
      <c r="B210" s="238" t="s">
        <v>314</v>
      </c>
      <c r="C210" s="239"/>
      <c r="D210" s="240"/>
      <c r="E210" s="233"/>
      <c r="F210" s="233"/>
      <c r="G210" s="233"/>
      <c r="H210" s="228"/>
      <c r="I210" s="228"/>
    </row>
    <row r="211" spans="1:9">
      <c r="A211" s="234" t="str">
        <f>IF(C211="","",SUBTOTAL(3,$C$8:C211))</f>
        <v/>
      </c>
      <c r="B211" s="232" t="s">
        <v>315</v>
      </c>
      <c r="C211" s="233"/>
      <c r="D211" s="233"/>
      <c r="E211" s="233"/>
      <c r="F211" s="233"/>
      <c r="G211" s="233"/>
      <c r="H211" s="228"/>
      <c r="I211" s="228"/>
    </row>
    <row r="212" spans="1:9" collapsed="1">
      <c r="A212" s="234">
        <f>IF(C212="","",SUBTOTAL(3,$C$8:C212))</f>
        <v>32</v>
      </c>
      <c r="B212" s="235" t="s">
        <v>316</v>
      </c>
      <c r="C212" s="235" t="s">
        <v>203</v>
      </c>
      <c r="D212" s="233"/>
      <c r="E212" s="234" t="str">
        <f>IF(G212&lt;4,"Đơn giản",IF(G212&lt;=7,"Trung bình","Phức tạp"))</f>
        <v>Trung bình</v>
      </c>
      <c r="F212" s="234" t="s">
        <v>205</v>
      </c>
      <c r="G212" s="234">
        <f>COUNTA(D213:D216)</f>
        <v>4</v>
      </c>
      <c r="H212" s="228"/>
      <c r="I212" s="228"/>
    </row>
    <row r="213" spans="1:9" ht="33" hidden="1" outlineLevel="1">
      <c r="A213" s="234" t="str">
        <f>IF(C213="","",SUBTOTAL(3,$C$8:C213))</f>
        <v/>
      </c>
      <c r="B213" s="233"/>
      <c r="C213" s="233"/>
      <c r="D213" s="235" t="s">
        <v>317</v>
      </c>
      <c r="E213" s="233"/>
      <c r="F213" s="233"/>
      <c r="G213" s="233"/>
      <c r="H213" s="228"/>
      <c r="I213" s="228"/>
    </row>
    <row r="214" spans="1:9" ht="33" hidden="1" outlineLevel="1">
      <c r="A214" s="234" t="str">
        <f>IF(C214="","",SUBTOTAL(3,$C$8:C214))</f>
        <v/>
      </c>
      <c r="B214" s="233"/>
      <c r="C214" s="233"/>
      <c r="D214" s="235" t="s">
        <v>318</v>
      </c>
      <c r="E214" s="233"/>
      <c r="F214" s="233"/>
      <c r="G214" s="233"/>
      <c r="H214" s="228"/>
      <c r="I214" s="228"/>
    </row>
    <row r="215" spans="1:9" ht="33" hidden="1" outlineLevel="1">
      <c r="A215" s="234" t="str">
        <f>IF(C215="","",SUBTOTAL(3,$C$8:C215))</f>
        <v/>
      </c>
      <c r="B215" s="233"/>
      <c r="C215" s="233"/>
      <c r="D215" s="235" t="s">
        <v>319</v>
      </c>
      <c r="E215" s="233"/>
      <c r="F215" s="233"/>
      <c r="G215" s="233"/>
      <c r="H215" s="228"/>
      <c r="I215" s="228"/>
    </row>
    <row r="216" spans="1:9" ht="33" hidden="1" outlineLevel="1">
      <c r="A216" s="234" t="str">
        <f>IF(C216="","",SUBTOTAL(3,$C$8:C216))</f>
        <v/>
      </c>
      <c r="B216" s="233"/>
      <c r="C216" s="233"/>
      <c r="D216" s="235" t="s">
        <v>320</v>
      </c>
      <c r="E216" s="233"/>
      <c r="F216" s="233"/>
      <c r="G216" s="233"/>
      <c r="H216" s="228"/>
      <c r="I216" s="228"/>
    </row>
    <row r="217" spans="1:9" ht="49.5" collapsed="1">
      <c r="A217" s="234">
        <f>IF(C217="","",SUBTOTAL(3,$C$8:C217))</f>
        <v>33</v>
      </c>
      <c r="B217" s="235" t="s">
        <v>169</v>
      </c>
      <c r="C217" s="235" t="s">
        <v>203</v>
      </c>
      <c r="D217" s="233"/>
      <c r="E217" s="234" t="str">
        <f>IF(G217&lt;4,"Đơn giản",IF(G217&lt;=7,"Trung bình","Phức tạp"))</f>
        <v>Trung bình</v>
      </c>
      <c r="F217" s="234" t="s">
        <v>205</v>
      </c>
      <c r="G217" s="234">
        <f>COUNTA(D218:D221)</f>
        <v>4</v>
      </c>
      <c r="H217" s="228"/>
      <c r="I217" s="228"/>
    </row>
    <row r="218" spans="1:9" ht="33" hidden="1" outlineLevel="1">
      <c r="A218" s="234" t="str">
        <f>IF(C218="","",SUBTOTAL(3,$C$8:C218))</f>
        <v/>
      </c>
      <c r="B218" s="235"/>
      <c r="C218" s="235"/>
      <c r="D218" s="233" t="s">
        <v>1239</v>
      </c>
      <c r="E218" s="234"/>
      <c r="F218" s="234"/>
      <c r="G218" s="234"/>
      <c r="H218" s="228"/>
      <c r="I218" s="228"/>
    </row>
    <row r="219" spans="1:9" ht="33" hidden="1" outlineLevel="1">
      <c r="A219" s="234" t="str">
        <f>IF(C219="","",SUBTOTAL(3,$C$8:C219))</f>
        <v/>
      </c>
      <c r="B219" s="233"/>
      <c r="C219" s="233"/>
      <c r="D219" s="233" t="s">
        <v>321</v>
      </c>
      <c r="E219" s="233"/>
      <c r="F219" s="233"/>
      <c r="G219" s="233"/>
      <c r="H219" s="228"/>
      <c r="I219" s="228"/>
    </row>
    <row r="220" spans="1:9" hidden="1" outlineLevel="1">
      <c r="A220" s="234" t="str">
        <f>IF(C220="","",SUBTOTAL(3,$C$8:C220))</f>
        <v/>
      </c>
      <c r="B220" s="233"/>
      <c r="C220" s="233"/>
      <c r="D220" s="233" t="s">
        <v>322</v>
      </c>
      <c r="E220" s="233"/>
      <c r="F220" s="233"/>
      <c r="G220" s="233"/>
      <c r="H220" s="228"/>
      <c r="I220" s="228"/>
    </row>
    <row r="221" spans="1:9" hidden="1" outlineLevel="1">
      <c r="A221" s="234" t="str">
        <f>IF(C221="","",SUBTOTAL(3,$C$8:C221))</f>
        <v/>
      </c>
      <c r="B221" s="233"/>
      <c r="C221" s="233"/>
      <c r="D221" s="233" t="s">
        <v>323</v>
      </c>
      <c r="E221" s="234"/>
      <c r="F221" s="234"/>
      <c r="G221" s="234"/>
      <c r="H221" s="228"/>
      <c r="I221" s="228"/>
    </row>
    <row r="222" spans="1:9" ht="33" collapsed="1">
      <c r="A222" s="234">
        <f>IF(C222="","",SUBTOTAL(3,$C$8:C222))</f>
        <v>34</v>
      </c>
      <c r="B222" s="235" t="s">
        <v>170</v>
      </c>
      <c r="C222" s="235" t="s">
        <v>203</v>
      </c>
      <c r="D222" s="233"/>
      <c r="E222" s="234" t="str">
        <f>IF(G222&lt;4,"Đơn giản",IF(G222&lt;=7,"Trung bình","Phức tạp"))</f>
        <v>Trung bình</v>
      </c>
      <c r="F222" s="234" t="s">
        <v>205</v>
      </c>
      <c r="G222" s="234">
        <f>COUNTA(D223:D226)</f>
        <v>4</v>
      </c>
      <c r="H222" s="228"/>
      <c r="I222" s="228"/>
    </row>
    <row r="223" spans="1:9" ht="33" hidden="1" outlineLevel="1">
      <c r="A223" s="234" t="str">
        <f>IF(C223="","",SUBTOTAL(3,$C$8:C223))</f>
        <v/>
      </c>
      <c r="B223" s="233"/>
      <c r="C223" s="233"/>
      <c r="D223" s="235" t="s">
        <v>324</v>
      </c>
      <c r="E223" s="233"/>
      <c r="F223" s="233"/>
      <c r="G223" s="233"/>
      <c r="H223" s="228"/>
      <c r="I223" s="228"/>
    </row>
    <row r="224" spans="1:9" ht="33" hidden="1" outlineLevel="1">
      <c r="A224" s="234" t="str">
        <f>IF(C224="","",SUBTOTAL(3,$C$8:C224))</f>
        <v/>
      </c>
      <c r="B224" s="233"/>
      <c r="C224" s="233"/>
      <c r="D224" s="235" t="s">
        <v>325</v>
      </c>
      <c r="E224" s="233"/>
      <c r="F224" s="233"/>
      <c r="G224" s="233"/>
      <c r="H224" s="228"/>
      <c r="I224" s="228"/>
    </row>
    <row r="225" spans="1:9" ht="33" hidden="1" outlineLevel="1">
      <c r="A225" s="234" t="str">
        <f>IF(C225="","",SUBTOTAL(3,$C$8:C225))</f>
        <v/>
      </c>
      <c r="B225" s="233"/>
      <c r="C225" s="233"/>
      <c r="D225" s="235" t="s">
        <v>326</v>
      </c>
      <c r="E225" s="233"/>
      <c r="F225" s="233"/>
      <c r="G225" s="233"/>
      <c r="H225" s="228"/>
      <c r="I225" s="228"/>
    </row>
    <row r="226" spans="1:9" ht="33" hidden="1" outlineLevel="1">
      <c r="A226" s="234" t="str">
        <f>IF(C226="","",SUBTOTAL(3,$C$8:C226))</f>
        <v/>
      </c>
      <c r="B226" s="233"/>
      <c r="C226" s="233"/>
      <c r="D226" s="235" t="s">
        <v>327</v>
      </c>
      <c r="E226" s="233"/>
      <c r="F226" s="233"/>
      <c r="G226" s="233"/>
      <c r="H226" s="228"/>
      <c r="I226" s="228"/>
    </row>
    <row r="227" spans="1:9" ht="49.5" collapsed="1">
      <c r="A227" s="234">
        <f>IF(C227="","",SUBTOTAL(3,$C$8:C227))</f>
        <v>35</v>
      </c>
      <c r="B227" s="235" t="s">
        <v>171</v>
      </c>
      <c r="C227" s="235" t="s">
        <v>203</v>
      </c>
      <c r="D227" s="233"/>
      <c r="E227" s="234" t="str">
        <f>IF(G227&lt;4,"Đơn giản",IF(G227&lt;=7,"Trung bình","Phức tạp"))</f>
        <v>Phức tạp</v>
      </c>
      <c r="F227" s="234" t="s">
        <v>205</v>
      </c>
      <c r="G227" s="234">
        <f>COUNTA(D228:D235)</f>
        <v>8</v>
      </c>
      <c r="H227" s="228"/>
      <c r="I227" s="228"/>
    </row>
    <row r="228" spans="1:9" ht="33" hidden="1" outlineLevel="1">
      <c r="A228" s="234" t="str">
        <f>IF(C228="","",SUBTOTAL(3,$C$8:C228))</f>
        <v/>
      </c>
      <c r="B228" s="233"/>
      <c r="C228" s="233"/>
      <c r="D228" s="235" t="s">
        <v>328</v>
      </c>
      <c r="E228" s="233"/>
      <c r="F228" s="233"/>
      <c r="G228" s="233"/>
      <c r="H228" s="228"/>
      <c r="I228" s="228"/>
    </row>
    <row r="229" spans="1:9" ht="33" hidden="1" outlineLevel="1">
      <c r="A229" s="234" t="str">
        <f>IF(C229="","",SUBTOTAL(3,$C$8:C229))</f>
        <v/>
      </c>
      <c r="B229" s="233"/>
      <c r="C229" s="233"/>
      <c r="D229" s="235" t="s">
        <v>329</v>
      </c>
      <c r="E229" s="233"/>
      <c r="F229" s="233"/>
      <c r="G229" s="233"/>
      <c r="H229" s="228"/>
      <c r="I229" s="228"/>
    </row>
    <row r="230" spans="1:9" ht="33" hidden="1" outlineLevel="1">
      <c r="A230" s="234" t="str">
        <f>IF(C230="","",SUBTOTAL(3,$C$8:C230))</f>
        <v/>
      </c>
      <c r="B230" s="233"/>
      <c r="C230" s="233"/>
      <c r="D230" s="235" t="s">
        <v>330</v>
      </c>
      <c r="E230" s="233"/>
      <c r="F230" s="233"/>
      <c r="G230" s="233"/>
      <c r="H230" s="228"/>
      <c r="I230" s="228"/>
    </row>
    <row r="231" spans="1:9" ht="33" hidden="1" outlineLevel="1">
      <c r="A231" s="234" t="str">
        <f>IF(C231="","",SUBTOTAL(3,$C$8:C231))</f>
        <v/>
      </c>
      <c r="B231" s="233"/>
      <c r="C231" s="233"/>
      <c r="D231" s="235" t="s">
        <v>1394</v>
      </c>
      <c r="E231" s="233"/>
      <c r="F231" s="233"/>
      <c r="G231" s="233"/>
      <c r="H231" s="228"/>
      <c r="I231" s="228"/>
    </row>
    <row r="232" spans="1:9" ht="33" hidden="1" outlineLevel="1">
      <c r="A232" s="234" t="str">
        <f>IF(C232="","",SUBTOTAL(3,$C$8:C232))</f>
        <v/>
      </c>
      <c r="B232" s="233"/>
      <c r="C232" s="233"/>
      <c r="D232" s="235" t="s">
        <v>331</v>
      </c>
      <c r="E232" s="233"/>
      <c r="F232" s="233"/>
      <c r="G232" s="233"/>
      <c r="H232" s="228"/>
      <c r="I232" s="228"/>
    </row>
    <row r="233" spans="1:9" ht="33" hidden="1" outlineLevel="1">
      <c r="A233" s="234" t="str">
        <f>IF(C233="","",SUBTOTAL(3,$C$8:C233))</f>
        <v/>
      </c>
      <c r="B233" s="233"/>
      <c r="C233" s="233"/>
      <c r="D233" s="235" t="s">
        <v>332</v>
      </c>
      <c r="E233" s="233"/>
      <c r="F233" s="233"/>
      <c r="G233" s="233"/>
      <c r="H233" s="228"/>
      <c r="I233" s="228"/>
    </row>
    <row r="234" spans="1:9" ht="33" hidden="1" outlineLevel="1">
      <c r="A234" s="234" t="str">
        <f>IF(C234="","",SUBTOTAL(3,$C$8:C234))</f>
        <v/>
      </c>
      <c r="B234" s="233"/>
      <c r="C234" s="233"/>
      <c r="D234" s="235" t="s">
        <v>333</v>
      </c>
      <c r="E234" s="233"/>
      <c r="F234" s="233"/>
      <c r="G234" s="233"/>
      <c r="H234" s="228"/>
      <c r="I234" s="228"/>
    </row>
    <row r="235" spans="1:9" ht="33" hidden="1" outlineLevel="1">
      <c r="A235" s="234" t="str">
        <f>IF(C235="","",SUBTOTAL(3,$C$8:C235))</f>
        <v/>
      </c>
      <c r="B235" s="233"/>
      <c r="C235" s="233"/>
      <c r="D235" s="235" t="s">
        <v>334</v>
      </c>
      <c r="E235" s="233"/>
      <c r="F235" s="233"/>
      <c r="G235" s="233"/>
      <c r="H235" s="228"/>
      <c r="I235" s="228"/>
    </row>
    <row r="236" spans="1:9" ht="49.5" collapsed="1">
      <c r="A236" s="234">
        <f>IF(C236="","",SUBTOTAL(3,$C$8:C236))</f>
        <v>36</v>
      </c>
      <c r="B236" s="235" t="s">
        <v>335</v>
      </c>
      <c r="C236" s="235" t="s">
        <v>203</v>
      </c>
      <c r="D236" s="233"/>
      <c r="E236" s="234" t="str">
        <f>IF(G236&lt;4,"Đơn giản",IF(G236&lt;=7,"Trung bình","Phức tạp"))</f>
        <v>Trung bình</v>
      </c>
      <c r="F236" s="234" t="s">
        <v>205</v>
      </c>
      <c r="G236" s="234">
        <f>COUNTA(D237:D240)</f>
        <v>4</v>
      </c>
      <c r="H236" s="228"/>
      <c r="I236" s="228"/>
    </row>
    <row r="237" spans="1:9" ht="33" hidden="1" outlineLevel="1">
      <c r="A237" s="234" t="str">
        <f>IF(C237="","",SUBTOTAL(3,$C$8:C237))</f>
        <v/>
      </c>
      <c r="B237" s="233"/>
      <c r="C237" s="233"/>
      <c r="D237" s="235" t="s">
        <v>336</v>
      </c>
      <c r="E237" s="233"/>
      <c r="F237" s="233"/>
      <c r="G237" s="233"/>
      <c r="H237" s="228"/>
      <c r="I237" s="228"/>
    </row>
    <row r="238" spans="1:9" ht="33" hidden="1" outlineLevel="1">
      <c r="A238" s="234" t="str">
        <f>IF(C238="","",SUBTOTAL(3,$C$8:C238))</f>
        <v/>
      </c>
      <c r="B238" s="233"/>
      <c r="C238" s="233"/>
      <c r="D238" s="235" t="s">
        <v>337</v>
      </c>
      <c r="E238" s="233"/>
      <c r="F238" s="233"/>
      <c r="G238" s="233"/>
      <c r="H238" s="228"/>
      <c r="I238" s="228"/>
    </row>
    <row r="239" spans="1:9" ht="33" hidden="1" outlineLevel="1">
      <c r="A239" s="234" t="str">
        <f>IF(C239="","",SUBTOTAL(3,$C$8:C239))</f>
        <v/>
      </c>
      <c r="B239" s="233"/>
      <c r="C239" s="233"/>
      <c r="D239" s="235" t="s">
        <v>338</v>
      </c>
      <c r="E239" s="233"/>
      <c r="F239" s="233"/>
      <c r="G239" s="233"/>
      <c r="H239" s="228"/>
      <c r="I239" s="228"/>
    </row>
    <row r="240" spans="1:9" ht="33" hidden="1" outlineLevel="1">
      <c r="A240" s="234" t="str">
        <f>IF(C240="","",SUBTOTAL(3,$C$8:C240))</f>
        <v/>
      </c>
      <c r="B240" s="233"/>
      <c r="C240" s="233"/>
      <c r="D240" s="235" t="s">
        <v>339</v>
      </c>
      <c r="E240" s="233"/>
      <c r="F240" s="233"/>
      <c r="G240" s="233"/>
      <c r="H240" s="228"/>
      <c r="I240" s="228"/>
    </row>
    <row r="241" spans="1:9" ht="33" collapsed="1">
      <c r="A241" s="234">
        <f>IF(C241="","",SUBTOTAL(3,$C$8:C241))</f>
        <v>37</v>
      </c>
      <c r="B241" s="235" t="s">
        <v>172</v>
      </c>
      <c r="C241" s="235" t="s">
        <v>203</v>
      </c>
      <c r="D241" s="233"/>
      <c r="E241" s="234" t="str">
        <f>IF(G241&lt;4,"Đơn giản",IF(G241&lt;=7,"Trung bình","Phức tạp"))</f>
        <v>Trung bình</v>
      </c>
      <c r="F241" s="234" t="s">
        <v>205</v>
      </c>
      <c r="G241" s="234">
        <f>COUNTA(D242:D245)</f>
        <v>4</v>
      </c>
      <c r="H241" s="228"/>
      <c r="I241" s="228"/>
    </row>
    <row r="242" spans="1:9" ht="33" hidden="1" outlineLevel="1">
      <c r="A242" s="234" t="str">
        <f>IF(C242="","",SUBTOTAL(3,$C$8:C242))</f>
        <v/>
      </c>
      <c r="B242" s="233"/>
      <c r="C242" s="233"/>
      <c r="D242" s="235" t="s">
        <v>340</v>
      </c>
      <c r="E242" s="233"/>
      <c r="F242" s="233"/>
      <c r="G242" s="233"/>
      <c r="H242" s="228"/>
      <c r="I242" s="228"/>
    </row>
    <row r="243" spans="1:9" ht="33" hidden="1" outlineLevel="1">
      <c r="A243" s="234" t="str">
        <f>IF(C243="","",SUBTOTAL(3,$C$8:C243))</f>
        <v/>
      </c>
      <c r="B243" s="233"/>
      <c r="C243" s="233"/>
      <c r="D243" s="235" t="s">
        <v>1395</v>
      </c>
      <c r="E243" s="233"/>
      <c r="F243" s="233"/>
      <c r="G243" s="233"/>
      <c r="H243" s="228"/>
      <c r="I243" s="228"/>
    </row>
    <row r="244" spans="1:9" ht="33" hidden="1" outlineLevel="1">
      <c r="A244" s="234" t="str">
        <f>IF(C244="","",SUBTOTAL(3,$C$8:C244))</f>
        <v/>
      </c>
      <c r="B244" s="233"/>
      <c r="C244" s="233"/>
      <c r="D244" s="235" t="s">
        <v>341</v>
      </c>
      <c r="E244" s="233"/>
      <c r="F244" s="233"/>
      <c r="G244" s="233"/>
      <c r="H244" s="228"/>
      <c r="I244" s="228"/>
    </row>
    <row r="245" spans="1:9" hidden="1" outlineLevel="1">
      <c r="A245" s="234" t="str">
        <f>IF(C245="","",SUBTOTAL(3,$C$8:C245))</f>
        <v/>
      </c>
      <c r="B245" s="233"/>
      <c r="C245" s="233"/>
      <c r="D245" s="235" t="s">
        <v>342</v>
      </c>
      <c r="E245" s="233"/>
      <c r="F245" s="233"/>
      <c r="G245" s="233"/>
      <c r="H245" s="228"/>
      <c r="I245" s="228"/>
    </row>
    <row r="246" spans="1:9" ht="33" collapsed="1">
      <c r="A246" s="234">
        <f>IF(C246="","",SUBTOTAL(3,$C$8:C246))</f>
        <v>38</v>
      </c>
      <c r="B246" s="235" t="s">
        <v>173</v>
      </c>
      <c r="C246" s="235" t="s">
        <v>203</v>
      </c>
      <c r="D246" s="233"/>
      <c r="E246" s="234" t="str">
        <f>IF(G246&lt;4,"Đơn giản",IF(G246&lt;=7,"Trung bình","Phức tạp"))</f>
        <v>Trung bình</v>
      </c>
      <c r="F246" s="234" t="s">
        <v>205</v>
      </c>
      <c r="G246" s="234">
        <f>COUNTA(D247:D250)</f>
        <v>4</v>
      </c>
      <c r="H246" s="228"/>
      <c r="I246" s="228"/>
    </row>
    <row r="247" spans="1:9" ht="33" hidden="1" outlineLevel="1">
      <c r="A247" s="234" t="str">
        <f>IF(C247="","",SUBTOTAL(3,$C$8:C247))</f>
        <v/>
      </c>
      <c r="B247" s="233"/>
      <c r="C247" s="233"/>
      <c r="D247" s="235" t="s">
        <v>343</v>
      </c>
      <c r="E247" s="233"/>
      <c r="F247" s="233"/>
      <c r="G247" s="233"/>
      <c r="H247" s="228"/>
      <c r="I247" s="228"/>
    </row>
    <row r="248" spans="1:9" ht="33" hidden="1" outlineLevel="1">
      <c r="A248" s="234" t="str">
        <f>IF(C248="","",SUBTOTAL(3,$C$8:C248))</f>
        <v/>
      </c>
      <c r="B248" s="233"/>
      <c r="C248" s="233"/>
      <c r="D248" s="235" t="s">
        <v>344</v>
      </c>
      <c r="E248" s="233"/>
      <c r="F248" s="233"/>
      <c r="G248" s="233"/>
      <c r="H248" s="228"/>
      <c r="I248" s="228"/>
    </row>
    <row r="249" spans="1:9" ht="33" hidden="1" outlineLevel="1">
      <c r="A249" s="234" t="str">
        <f>IF(C249="","",SUBTOTAL(3,$C$8:C249))</f>
        <v/>
      </c>
      <c r="B249" s="233"/>
      <c r="C249" s="233"/>
      <c r="D249" s="235" t="s">
        <v>345</v>
      </c>
      <c r="E249" s="233"/>
      <c r="F249" s="233"/>
      <c r="G249" s="233"/>
      <c r="H249" s="228"/>
      <c r="I249" s="228"/>
    </row>
    <row r="250" spans="1:9" ht="33" hidden="1" outlineLevel="1">
      <c r="A250" s="234" t="str">
        <f>IF(C250="","",SUBTOTAL(3,$C$8:C250))</f>
        <v/>
      </c>
      <c r="B250" s="233"/>
      <c r="C250" s="233"/>
      <c r="D250" s="235" t="s">
        <v>346</v>
      </c>
      <c r="E250" s="233"/>
      <c r="F250" s="233"/>
      <c r="G250" s="233"/>
      <c r="H250" s="228"/>
      <c r="I250" s="228"/>
    </row>
    <row r="251" spans="1:9" ht="49.5" collapsed="1">
      <c r="A251" s="234">
        <f>IF(C251="","",SUBTOTAL(3,$C$8:C251))</f>
        <v>39</v>
      </c>
      <c r="B251" s="235" t="s">
        <v>174</v>
      </c>
      <c r="C251" s="235" t="s">
        <v>203</v>
      </c>
      <c r="D251" s="233"/>
      <c r="E251" s="234" t="str">
        <f>IF(G251&lt;4,"Đơn giản",IF(G251&lt;=7,"Trung bình","Phức tạp"))</f>
        <v>Trung bình</v>
      </c>
      <c r="F251" s="234" t="s">
        <v>205</v>
      </c>
      <c r="G251" s="234">
        <f>COUNTA(D252:D255)</f>
        <v>4</v>
      </c>
      <c r="H251" s="228"/>
      <c r="I251" s="228"/>
    </row>
    <row r="252" spans="1:9" ht="33" hidden="1" outlineLevel="1">
      <c r="A252" s="234" t="str">
        <f>IF(C252="","",SUBTOTAL(3,$C$8:C252))</f>
        <v/>
      </c>
      <c r="B252" s="233"/>
      <c r="C252" s="233"/>
      <c r="D252" s="235" t="s">
        <v>347</v>
      </c>
      <c r="E252" s="233"/>
      <c r="F252" s="233"/>
      <c r="G252" s="233"/>
      <c r="H252" s="228"/>
      <c r="I252" s="228"/>
    </row>
    <row r="253" spans="1:9" ht="33" hidden="1" outlineLevel="1">
      <c r="A253" s="234" t="str">
        <f>IF(C253="","",SUBTOTAL(3,$C$8:C253))</f>
        <v/>
      </c>
      <c r="B253" s="233"/>
      <c r="C253" s="233"/>
      <c r="D253" s="235" t="s">
        <v>348</v>
      </c>
      <c r="E253" s="233"/>
      <c r="F253" s="233"/>
      <c r="G253" s="233"/>
      <c r="H253" s="228"/>
      <c r="I253" s="228"/>
    </row>
    <row r="254" spans="1:9" ht="33" hidden="1" outlineLevel="1">
      <c r="A254" s="234" t="str">
        <f>IF(C254="","",SUBTOTAL(3,$C$8:C254))</f>
        <v/>
      </c>
      <c r="B254" s="233"/>
      <c r="C254" s="233"/>
      <c r="D254" s="235" t="s">
        <v>344</v>
      </c>
      <c r="E254" s="233"/>
      <c r="F254" s="233"/>
      <c r="G254" s="233"/>
      <c r="H254" s="228"/>
      <c r="I254" s="228"/>
    </row>
    <row r="255" spans="1:9" ht="33" hidden="1" outlineLevel="1">
      <c r="A255" s="234" t="str">
        <f>IF(C255="","",SUBTOTAL(3,$C$8:C255))</f>
        <v/>
      </c>
      <c r="B255" s="233"/>
      <c r="C255" s="233"/>
      <c r="D255" s="235" t="s">
        <v>346</v>
      </c>
      <c r="E255" s="233"/>
      <c r="F255" s="233"/>
      <c r="G255" s="233"/>
      <c r="H255" s="228"/>
      <c r="I255" s="228"/>
    </row>
    <row r="256" spans="1:9" hidden="1" outlineLevel="1">
      <c r="A256" s="234" t="str">
        <f>IF(C256="","",SUBTOTAL(3,$C$8:C256))</f>
        <v/>
      </c>
      <c r="B256" s="233"/>
      <c r="C256" s="233"/>
      <c r="D256" s="233"/>
      <c r="E256" s="233"/>
      <c r="F256" s="233"/>
      <c r="G256" s="233"/>
      <c r="H256" s="228"/>
      <c r="I256" s="228"/>
    </row>
    <row r="257" spans="1:9" ht="33" collapsed="1">
      <c r="A257" s="234">
        <f>IF(C257="","",SUBTOTAL(3,$C$8:C257))</f>
        <v>40</v>
      </c>
      <c r="B257" s="235" t="s">
        <v>175</v>
      </c>
      <c r="C257" s="235" t="s">
        <v>203</v>
      </c>
      <c r="D257" s="233"/>
      <c r="E257" s="234" t="str">
        <f>IF(G257&lt;4,"Đơn giản",IF(G257&lt;=7,"Trung bình","Phức tạp"))</f>
        <v>Phức tạp</v>
      </c>
      <c r="F257" s="234" t="s">
        <v>205</v>
      </c>
      <c r="G257" s="234">
        <f>COUNTA(D258:D267)</f>
        <v>10</v>
      </c>
      <c r="H257" s="228"/>
      <c r="I257" s="228"/>
    </row>
    <row r="258" spans="1:9" ht="33" hidden="1" outlineLevel="1">
      <c r="A258" s="234" t="str">
        <f>IF(C258="","",SUBTOTAL(3,$C$8:C258))</f>
        <v/>
      </c>
      <c r="B258" s="233"/>
      <c r="C258" s="233"/>
      <c r="D258" s="235" t="s">
        <v>349</v>
      </c>
      <c r="E258" s="233"/>
      <c r="F258" s="233"/>
      <c r="G258" s="233"/>
      <c r="H258" s="228"/>
      <c r="I258" s="228"/>
    </row>
    <row r="259" spans="1:9" hidden="1" outlineLevel="1">
      <c r="A259" s="234" t="str">
        <f>IF(C259="","",SUBTOTAL(3,$C$8:C259))</f>
        <v/>
      </c>
      <c r="B259" s="233"/>
      <c r="C259" s="233"/>
      <c r="D259" s="235" t="s">
        <v>350</v>
      </c>
      <c r="E259" s="233"/>
      <c r="F259" s="233"/>
      <c r="G259" s="233"/>
      <c r="H259" s="228"/>
      <c r="I259" s="228"/>
    </row>
    <row r="260" spans="1:9" ht="33" hidden="1" outlineLevel="1">
      <c r="A260" s="234" t="str">
        <f>IF(C260="","",SUBTOTAL(3,$C$8:C260))</f>
        <v/>
      </c>
      <c r="B260" s="233"/>
      <c r="C260" s="233"/>
      <c r="D260" s="235" t="s">
        <v>351</v>
      </c>
      <c r="E260" s="233"/>
      <c r="F260" s="233"/>
      <c r="G260" s="233"/>
      <c r="H260" s="228"/>
      <c r="I260" s="228"/>
    </row>
    <row r="261" spans="1:9" ht="33" hidden="1" outlineLevel="1">
      <c r="A261" s="234" t="str">
        <f>IF(C261="","",SUBTOTAL(3,$C$8:C261))</f>
        <v/>
      </c>
      <c r="B261" s="233"/>
      <c r="C261" s="233"/>
      <c r="D261" s="235" t="s">
        <v>352</v>
      </c>
      <c r="E261" s="233"/>
      <c r="F261" s="233"/>
      <c r="G261" s="233"/>
      <c r="H261" s="228"/>
      <c r="I261" s="228"/>
    </row>
    <row r="262" spans="1:9" ht="33" hidden="1" outlineLevel="1">
      <c r="A262" s="234" t="str">
        <f>IF(C262="","",SUBTOTAL(3,$C$8:C262))</f>
        <v/>
      </c>
      <c r="B262" s="233"/>
      <c r="C262" s="233"/>
      <c r="D262" s="235" t="s">
        <v>353</v>
      </c>
      <c r="E262" s="233"/>
      <c r="F262" s="233"/>
      <c r="G262" s="233"/>
      <c r="H262" s="228"/>
      <c r="I262" s="228"/>
    </row>
    <row r="263" spans="1:9" ht="33" hidden="1" outlineLevel="1">
      <c r="A263" s="234" t="str">
        <f>IF(C263="","",SUBTOTAL(3,$C$8:C263))</f>
        <v/>
      </c>
      <c r="B263" s="233"/>
      <c r="C263" s="233"/>
      <c r="D263" s="235" t="s">
        <v>354</v>
      </c>
      <c r="E263" s="233"/>
      <c r="F263" s="233"/>
      <c r="G263" s="233"/>
      <c r="H263" s="228"/>
      <c r="I263" s="228"/>
    </row>
    <row r="264" spans="1:9" ht="33" hidden="1" outlineLevel="1">
      <c r="A264" s="234" t="str">
        <f>IF(C264="","",SUBTOTAL(3,$C$8:C264))</f>
        <v/>
      </c>
      <c r="B264" s="233"/>
      <c r="C264" s="233"/>
      <c r="D264" s="235" t="s">
        <v>355</v>
      </c>
      <c r="E264" s="233"/>
      <c r="F264" s="233"/>
      <c r="G264" s="233"/>
      <c r="H264" s="228"/>
      <c r="I264" s="228"/>
    </row>
    <row r="265" spans="1:9" ht="33" hidden="1" outlineLevel="1">
      <c r="A265" s="234" t="str">
        <f>IF(C265="","",SUBTOTAL(3,$C$8:C265))</f>
        <v/>
      </c>
      <c r="B265" s="233"/>
      <c r="C265" s="233"/>
      <c r="D265" s="235" t="s">
        <v>356</v>
      </c>
      <c r="E265" s="233"/>
      <c r="F265" s="233"/>
      <c r="G265" s="233"/>
      <c r="H265" s="228"/>
      <c r="I265" s="228"/>
    </row>
    <row r="266" spans="1:9" ht="33" hidden="1" outlineLevel="1">
      <c r="A266" s="234" t="str">
        <f>IF(C266="","",SUBTOTAL(3,$C$8:C266))</f>
        <v/>
      </c>
      <c r="B266" s="233"/>
      <c r="C266" s="233"/>
      <c r="D266" s="235" t="s">
        <v>357</v>
      </c>
      <c r="E266" s="233"/>
      <c r="F266" s="233"/>
      <c r="G266" s="233"/>
      <c r="H266" s="228"/>
      <c r="I266" s="228"/>
    </row>
    <row r="267" spans="1:9" ht="33" hidden="1" outlineLevel="1">
      <c r="A267" s="234" t="str">
        <f>IF(C267="","",SUBTOTAL(3,$C$8:C267))</f>
        <v/>
      </c>
      <c r="B267" s="233"/>
      <c r="C267" s="233"/>
      <c r="D267" s="235" t="s">
        <v>358</v>
      </c>
      <c r="E267" s="233"/>
      <c r="F267" s="233"/>
      <c r="G267" s="233"/>
      <c r="H267" s="228"/>
      <c r="I267" s="228"/>
    </row>
    <row r="268" spans="1:9" ht="33" collapsed="1">
      <c r="A268" s="234">
        <f>IF(C268="","",SUBTOTAL(3,$C$8:C268))</f>
        <v>41</v>
      </c>
      <c r="B268" s="235" t="s">
        <v>176</v>
      </c>
      <c r="C268" s="235" t="s">
        <v>203</v>
      </c>
      <c r="D268" s="233"/>
      <c r="E268" s="234" t="str">
        <f>IF(G268&lt;4,"Đơn giản",IF(G268&lt;=7,"Trung bình","Phức tạp"))</f>
        <v>Phức tạp</v>
      </c>
      <c r="F268" s="234" t="s">
        <v>205</v>
      </c>
      <c r="G268" s="234">
        <f>COUNTA(D269:D278)</f>
        <v>10</v>
      </c>
      <c r="H268" s="228"/>
      <c r="I268" s="228"/>
    </row>
    <row r="269" spans="1:9" ht="33" hidden="1" outlineLevel="1">
      <c r="A269" s="234" t="str">
        <f>IF(C269="","",SUBTOTAL(3,$C$8:C269))</f>
        <v/>
      </c>
      <c r="B269" s="233"/>
      <c r="C269" s="233"/>
      <c r="D269" s="235" t="s">
        <v>359</v>
      </c>
      <c r="E269" s="233"/>
      <c r="F269" s="233"/>
      <c r="G269" s="233"/>
      <c r="H269" s="228"/>
      <c r="I269" s="228"/>
    </row>
    <row r="270" spans="1:9" hidden="1" outlineLevel="1">
      <c r="A270" s="234" t="str">
        <f>IF(C270="","",SUBTOTAL(3,$C$8:C270))</f>
        <v/>
      </c>
      <c r="B270" s="233"/>
      <c r="C270" s="233"/>
      <c r="D270" s="235" t="s">
        <v>360</v>
      </c>
      <c r="E270" s="233"/>
      <c r="F270" s="233"/>
      <c r="G270" s="233"/>
      <c r="H270" s="228"/>
      <c r="I270" s="228"/>
    </row>
    <row r="271" spans="1:9" ht="33" hidden="1" outlineLevel="1">
      <c r="A271" s="234" t="str">
        <f>IF(C271="","",SUBTOTAL(3,$C$8:C271))</f>
        <v/>
      </c>
      <c r="B271" s="233"/>
      <c r="C271" s="233"/>
      <c r="D271" s="235" t="s">
        <v>361</v>
      </c>
      <c r="E271" s="233"/>
      <c r="F271" s="233"/>
      <c r="G271" s="233"/>
      <c r="H271" s="228"/>
      <c r="I271" s="228"/>
    </row>
    <row r="272" spans="1:9" ht="33" hidden="1" outlineLevel="1">
      <c r="A272" s="234" t="str">
        <f>IF(C272="","",SUBTOTAL(3,$C$8:C272))</f>
        <v/>
      </c>
      <c r="B272" s="233"/>
      <c r="C272" s="233"/>
      <c r="D272" s="235" t="s">
        <v>362</v>
      </c>
      <c r="E272" s="233"/>
      <c r="F272" s="233"/>
      <c r="G272" s="233"/>
      <c r="H272" s="228"/>
      <c r="I272" s="228"/>
    </row>
    <row r="273" spans="1:9" ht="33" hidden="1" outlineLevel="1">
      <c r="A273" s="234" t="str">
        <f>IF(C273="","",SUBTOTAL(3,$C$8:C273))</f>
        <v/>
      </c>
      <c r="B273" s="233"/>
      <c r="C273" s="233"/>
      <c r="D273" s="235" t="s">
        <v>363</v>
      </c>
      <c r="E273" s="233"/>
      <c r="F273" s="233"/>
      <c r="G273" s="233"/>
      <c r="H273" s="228"/>
      <c r="I273" s="228"/>
    </row>
    <row r="274" spans="1:9" ht="33" hidden="1" outlineLevel="1">
      <c r="A274" s="234" t="str">
        <f>IF(C274="","",SUBTOTAL(3,$C$8:C274))</f>
        <v/>
      </c>
      <c r="B274" s="233"/>
      <c r="C274" s="233"/>
      <c r="D274" s="235" t="s">
        <v>364</v>
      </c>
      <c r="E274" s="233"/>
      <c r="F274" s="233"/>
      <c r="G274" s="233"/>
      <c r="H274" s="228"/>
      <c r="I274" s="228"/>
    </row>
    <row r="275" spans="1:9" ht="33" hidden="1" outlineLevel="1">
      <c r="A275" s="234" t="str">
        <f>IF(C275="","",SUBTOTAL(3,$C$8:C275))</f>
        <v/>
      </c>
      <c r="B275" s="233"/>
      <c r="C275" s="233"/>
      <c r="D275" s="235" t="s">
        <v>365</v>
      </c>
      <c r="E275" s="233"/>
      <c r="F275" s="233"/>
      <c r="G275" s="233"/>
      <c r="H275" s="228"/>
      <c r="I275" s="228"/>
    </row>
    <row r="276" spans="1:9" ht="33" hidden="1" outlineLevel="1">
      <c r="A276" s="234" t="str">
        <f>IF(C276="","",SUBTOTAL(3,$C$8:C276))</f>
        <v/>
      </c>
      <c r="B276" s="233"/>
      <c r="C276" s="233"/>
      <c r="D276" s="235" t="s">
        <v>366</v>
      </c>
      <c r="E276" s="233"/>
      <c r="F276" s="233"/>
      <c r="G276" s="233"/>
      <c r="H276" s="228"/>
      <c r="I276" s="228"/>
    </row>
    <row r="277" spans="1:9" ht="33" hidden="1" outlineLevel="1">
      <c r="A277" s="234" t="str">
        <f>IF(C277="","",SUBTOTAL(3,$C$8:C277))</f>
        <v/>
      </c>
      <c r="B277" s="233"/>
      <c r="C277" s="233"/>
      <c r="D277" s="235" t="s">
        <v>367</v>
      </c>
      <c r="E277" s="233"/>
      <c r="F277" s="233"/>
      <c r="G277" s="233"/>
      <c r="H277" s="228"/>
      <c r="I277" s="228"/>
    </row>
    <row r="278" spans="1:9" ht="33" hidden="1" outlineLevel="1">
      <c r="A278" s="234" t="str">
        <f>IF(C278="","",SUBTOTAL(3,$C$8:C278))</f>
        <v/>
      </c>
      <c r="B278" s="233"/>
      <c r="C278" s="233"/>
      <c r="D278" s="235" t="s">
        <v>1396</v>
      </c>
      <c r="E278" s="233"/>
      <c r="F278" s="233"/>
      <c r="G278" s="233"/>
      <c r="H278" s="228"/>
      <c r="I278" s="228"/>
    </row>
    <row r="279" spans="1:9" ht="33" collapsed="1">
      <c r="A279" s="234">
        <f>IF(C279="","",SUBTOTAL(3,$C$8:C279))</f>
        <v>42</v>
      </c>
      <c r="B279" s="235" t="s">
        <v>177</v>
      </c>
      <c r="C279" s="235" t="s">
        <v>203</v>
      </c>
      <c r="D279" s="233"/>
      <c r="E279" s="234" t="str">
        <f>IF(G279&lt;4,"Đơn giản",IF(G279&lt;=7,"Trung bình","Phức tạp"))</f>
        <v>Phức tạp</v>
      </c>
      <c r="F279" s="234" t="s">
        <v>205</v>
      </c>
      <c r="G279" s="234">
        <f>COUNTA(D280:D288)</f>
        <v>9</v>
      </c>
      <c r="H279" s="228"/>
      <c r="I279" s="228"/>
    </row>
    <row r="280" spans="1:9" ht="33" hidden="1" outlineLevel="1">
      <c r="A280" s="234" t="str">
        <f>IF(C280="","",SUBTOTAL(3,$C$8:C280))</f>
        <v/>
      </c>
      <c r="B280" s="233"/>
      <c r="C280" s="233"/>
      <c r="D280" s="235" t="s">
        <v>368</v>
      </c>
      <c r="E280" s="233"/>
      <c r="F280" s="233"/>
      <c r="G280" s="233"/>
      <c r="H280" s="228"/>
      <c r="I280" s="228"/>
    </row>
    <row r="281" spans="1:9" ht="33" hidden="1" outlineLevel="1">
      <c r="A281" s="234" t="str">
        <f>IF(C281="","",SUBTOTAL(3,$C$8:C281))</f>
        <v/>
      </c>
      <c r="B281" s="233"/>
      <c r="C281" s="233"/>
      <c r="D281" s="235" t="s">
        <v>369</v>
      </c>
      <c r="E281" s="233"/>
      <c r="F281" s="233"/>
      <c r="G281" s="233"/>
      <c r="H281" s="228"/>
      <c r="I281" s="228"/>
    </row>
    <row r="282" spans="1:9" ht="33" hidden="1" outlineLevel="1">
      <c r="A282" s="234" t="str">
        <f>IF(C282="","",SUBTOTAL(3,$C$8:C282))</f>
        <v/>
      </c>
      <c r="B282" s="233"/>
      <c r="C282" s="233"/>
      <c r="D282" s="235" t="s">
        <v>370</v>
      </c>
      <c r="E282" s="233"/>
      <c r="F282" s="233"/>
      <c r="G282" s="233"/>
      <c r="H282" s="228"/>
      <c r="I282" s="228"/>
    </row>
    <row r="283" spans="1:9" ht="33" hidden="1" outlineLevel="1">
      <c r="A283" s="234" t="str">
        <f>IF(C283="","",SUBTOTAL(3,$C$8:C283))</f>
        <v/>
      </c>
      <c r="B283" s="233"/>
      <c r="C283" s="233"/>
      <c r="D283" s="235" t="s">
        <v>371</v>
      </c>
      <c r="E283" s="233"/>
      <c r="F283" s="233"/>
      <c r="G283" s="233"/>
      <c r="H283" s="228"/>
      <c r="I283" s="228"/>
    </row>
    <row r="284" spans="1:9" ht="33" hidden="1" outlineLevel="1">
      <c r="A284" s="234" t="str">
        <f>IF(C284="","",SUBTOTAL(3,$C$8:C284))</f>
        <v/>
      </c>
      <c r="B284" s="233"/>
      <c r="C284" s="233"/>
      <c r="D284" s="235" t="s">
        <v>372</v>
      </c>
      <c r="E284" s="233"/>
      <c r="F284" s="233"/>
      <c r="G284" s="233"/>
      <c r="H284" s="228"/>
      <c r="I284" s="228"/>
    </row>
    <row r="285" spans="1:9" ht="33" hidden="1" outlineLevel="1">
      <c r="A285" s="234" t="str">
        <f>IF(C285="","",SUBTOTAL(3,$C$8:C285))</f>
        <v/>
      </c>
      <c r="B285" s="233"/>
      <c r="C285" s="233"/>
      <c r="D285" s="235" t="s">
        <v>373</v>
      </c>
      <c r="E285" s="233"/>
      <c r="F285" s="233"/>
      <c r="G285" s="233"/>
      <c r="H285" s="228"/>
      <c r="I285" s="228"/>
    </row>
    <row r="286" spans="1:9" hidden="1" outlineLevel="1">
      <c r="A286" s="234" t="str">
        <f>IF(C286="","",SUBTOTAL(3,$C$8:C286))</f>
        <v/>
      </c>
      <c r="B286" s="233"/>
      <c r="C286" s="233"/>
      <c r="D286" s="235" t="s">
        <v>206</v>
      </c>
      <c r="E286" s="233"/>
      <c r="F286" s="233"/>
      <c r="G286" s="233"/>
      <c r="H286" s="228"/>
      <c r="I286" s="228"/>
    </row>
    <row r="287" spans="1:9" ht="33" hidden="1" outlineLevel="1">
      <c r="A287" s="234" t="str">
        <f>IF(C287="","",SUBTOTAL(3,$C$8:C287))</f>
        <v/>
      </c>
      <c r="B287" s="233"/>
      <c r="C287" s="233"/>
      <c r="D287" s="235" t="s">
        <v>374</v>
      </c>
      <c r="E287" s="233"/>
      <c r="F287" s="233"/>
      <c r="G287" s="233"/>
      <c r="H287" s="228"/>
      <c r="I287" s="228"/>
    </row>
    <row r="288" spans="1:9" hidden="1" outlineLevel="1">
      <c r="A288" s="234" t="str">
        <f>IF(C288="","",SUBTOTAL(3,$C$8:C288))</f>
        <v/>
      </c>
      <c r="B288" s="233"/>
      <c r="C288" s="233"/>
      <c r="D288" s="235" t="s">
        <v>375</v>
      </c>
      <c r="E288" s="233"/>
      <c r="F288" s="233"/>
      <c r="G288" s="233"/>
      <c r="H288" s="228"/>
      <c r="I288" s="228"/>
    </row>
    <row r="289" spans="1:9" collapsed="1">
      <c r="A289" s="234">
        <f>IF(C289="","",SUBTOTAL(3,$C$8:C289))</f>
        <v>43</v>
      </c>
      <c r="B289" s="235" t="s">
        <v>178</v>
      </c>
      <c r="C289" s="235" t="s">
        <v>203</v>
      </c>
      <c r="D289" s="233"/>
      <c r="E289" s="234" t="str">
        <f>IF(G289&lt;4,"Đơn giản",IF(G289&lt;=7,"Trung bình","Phức tạp"))</f>
        <v>Trung bình</v>
      </c>
      <c r="F289" s="234" t="s">
        <v>205</v>
      </c>
      <c r="G289" s="234">
        <f>COUNTA(D290:D293)</f>
        <v>4</v>
      </c>
      <c r="H289" s="228"/>
      <c r="I289" s="228"/>
    </row>
    <row r="290" spans="1:9" hidden="1" outlineLevel="1">
      <c r="A290" s="234" t="str">
        <f>IF(C290="","",SUBTOTAL(3,$C$8:C290))</f>
        <v/>
      </c>
      <c r="B290" s="233"/>
      <c r="C290" s="233"/>
      <c r="D290" s="235" t="s">
        <v>376</v>
      </c>
      <c r="E290" s="233"/>
      <c r="F290" s="233"/>
      <c r="G290" s="233"/>
      <c r="H290" s="228"/>
      <c r="I290" s="228"/>
    </row>
    <row r="291" spans="1:9" ht="33" hidden="1" outlineLevel="1">
      <c r="A291" s="234" t="str">
        <f>IF(C291="","",SUBTOTAL(3,$C$8:C291))</f>
        <v/>
      </c>
      <c r="B291" s="233"/>
      <c r="C291" s="233"/>
      <c r="D291" s="235" t="s">
        <v>377</v>
      </c>
      <c r="E291" s="233"/>
      <c r="F291" s="233"/>
      <c r="G291" s="233"/>
      <c r="H291" s="228"/>
      <c r="I291" s="228"/>
    </row>
    <row r="292" spans="1:9" hidden="1" outlineLevel="1">
      <c r="A292" s="234" t="str">
        <f>IF(C292="","",SUBTOTAL(3,$C$8:C292))</f>
        <v/>
      </c>
      <c r="B292" s="233"/>
      <c r="C292" s="233"/>
      <c r="D292" s="235" t="s">
        <v>378</v>
      </c>
      <c r="E292" s="233"/>
      <c r="F292" s="233"/>
      <c r="G292" s="233"/>
      <c r="H292" s="228"/>
      <c r="I292" s="228"/>
    </row>
    <row r="293" spans="1:9" ht="33" hidden="1" outlineLevel="1">
      <c r="A293" s="234" t="str">
        <f>IF(C293="","",SUBTOTAL(3,$C$8:C293))</f>
        <v/>
      </c>
      <c r="B293" s="233"/>
      <c r="C293" s="233"/>
      <c r="D293" s="235" t="s">
        <v>379</v>
      </c>
      <c r="E293" s="233"/>
      <c r="F293" s="233"/>
      <c r="G293" s="233"/>
      <c r="H293" s="228"/>
      <c r="I293" s="228"/>
    </row>
    <row r="294" spans="1:9" collapsed="1">
      <c r="A294" s="234">
        <f>IF(C294="","",SUBTOTAL(3,$C$8:C294))</f>
        <v>44</v>
      </c>
      <c r="B294" s="235" t="s">
        <v>179</v>
      </c>
      <c r="C294" s="235" t="s">
        <v>203</v>
      </c>
      <c r="D294" s="233"/>
      <c r="E294" s="234" t="str">
        <f>IF(G294&lt;4,"Đơn giản",IF(G294&lt;=7,"Trung bình","Phức tạp"))</f>
        <v>Trung bình</v>
      </c>
      <c r="F294" s="234" t="s">
        <v>205</v>
      </c>
      <c r="G294" s="234">
        <f>COUNTA(D295:D298)</f>
        <v>4</v>
      </c>
      <c r="H294" s="228"/>
      <c r="I294" s="228"/>
    </row>
    <row r="295" spans="1:9" hidden="1" outlineLevel="1">
      <c r="A295" s="234" t="str">
        <f>IF(C295="","",SUBTOTAL(3,$C$8:C295))</f>
        <v/>
      </c>
      <c r="B295" s="233"/>
      <c r="C295" s="233"/>
      <c r="D295" s="235" t="s">
        <v>376</v>
      </c>
      <c r="E295" s="233"/>
      <c r="F295" s="233"/>
      <c r="G295" s="233"/>
      <c r="H295" s="228"/>
      <c r="I295" s="228"/>
    </row>
    <row r="296" spans="1:9" ht="33" hidden="1" outlineLevel="1">
      <c r="A296" s="234" t="str">
        <f>IF(C296="","",SUBTOTAL(3,$C$8:C296))</f>
        <v/>
      </c>
      <c r="B296" s="233"/>
      <c r="C296" s="233"/>
      <c r="D296" s="235" t="s">
        <v>380</v>
      </c>
      <c r="E296" s="233"/>
      <c r="F296" s="233"/>
      <c r="G296" s="233"/>
      <c r="H296" s="228"/>
      <c r="I296" s="228"/>
    </row>
    <row r="297" spans="1:9" hidden="1" outlineLevel="1">
      <c r="A297" s="234" t="str">
        <f>IF(C297="","",SUBTOTAL(3,$C$8:C297))</f>
        <v/>
      </c>
      <c r="B297" s="233"/>
      <c r="C297" s="233"/>
      <c r="D297" s="235" t="s">
        <v>378</v>
      </c>
      <c r="E297" s="233"/>
      <c r="F297" s="233"/>
      <c r="G297" s="233"/>
      <c r="H297" s="228"/>
      <c r="I297" s="228"/>
    </row>
    <row r="298" spans="1:9" ht="33" hidden="1" outlineLevel="1">
      <c r="A298" s="234" t="str">
        <f>IF(C298="","",SUBTOTAL(3,$C$8:C298))</f>
        <v/>
      </c>
      <c r="B298" s="233"/>
      <c r="C298" s="233"/>
      <c r="D298" s="235" t="s">
        <v>379</v>
      </c>
      <c r="E298" s="233"/>
      <c r="F298" s="233"/>
      <c r="G298" s="233"/>
      <c r="H298" s="228"/>
      <c r="I298" s="228"/>
    </row>
    <row r="299" spans="1:9" ht="33" collapsed="1">
      <c r="A299" s="234">
        <f>IF(C299="","",SUBTOTAL(3,$C$8:C299))</f>
        <v>45</v>
      </c>
      <c r="B299" s="235" t="s">
        <v>180</v>
      </c>
      <c r="C299" s="235" t="s">
        <v>203</v>
      </c>
      <c r="D299" s="233"/>
      <c r="E299" s="234" t="str">
        <f>IF(G299&lt;4,"Đơn giản",IF(G299&lt;=7,"Trung bình","Phức tạp"))</f>
        <v>Trung bình</v>
      </c>
      <c r="F299" s="234" t="s">
        <v>205</v>
      </c>
      <c r="G299" s="234">
        <f>COUNTA(D300:D303)</f>
        <v>4</v>
      </c>
      <c r="H299" s="228"/>
      <c r="I299" s="228"/>
    </row>
    <row r="300" spans="1:9" hidden="1" outlineLevel="1">
      <c r="A300" s="234" t="str">
        <f>IF(C300="","",SUBTOTAL(3,$C$8:C300))</f>
        <v/>
      </c>
      <c r="B300" s="233"/>
      <c r="C300" s="233"/>
      <c r="D300" s="235" t="s">
        <v>376</v>
      </c>
      <c r="E300" s="233"/>
      <c r="F300" s="233"/>
      <c r="G300" s="233"/>
      <c r="H300" s="228"/>
      <c r="I300" s="228"/>
    </row>
    <row r="301" spans="1:9" ht="33" hidden="1" outlineLevel="1">
      <c r="A301" s="234" t="str">
        <f>IF(C301="","",SUBTOTAL(3,$C$8:C301))</f>
        <v/>
      </c>
      <c r="B301" s="233"/>
      <c r="C301" s="233"/>
      <c r="D301" s="235" t="s">
        <v>381</v>
      </c>
      <c r="E301" s="233"/>
      <c r="F301" s="233"/>
      <c r="G301" s="233"/>
      <c r="H301" s="228"/>
      <c r="I301" s="228"/>
    </row>
    <row r="302" spans="1:9" hidden="1" outlineLevel="1">
      <c r="A302" s="234" t="str">
        <f>IF(C302="","",SUBTOTAL(3,$C$8:C302))</f>
        <v/>
      </c>
      <c r="B302" s="233"/>
      <c r="C302" s="233"/>
      <c r="D302" s="235" t="s">
        <v>382</v>
      </c>
      <c r="E302" s="233"/>
      <c r="F302" s="233"/>
      <c r="G302" s="233"/>
      <c r="H302" s="228"/>
      <c r="I302" s="228"/>
    </row>
    <row r="303" spans="1:9" ht="33" hidden="1" outlineLevel="1">
      <c r="A303" s="234" t="str">
        <f>IF(C303="","",SUBTOTAL(3,$C$8:C303))</f>
        <v/>
      </c>
      <c r="B303" s="233"/>
      <c r="C303" s="233"/>
      <c r="D303" s="235" t="s">
        <v>379</v>
      </c>
      <c r="E303" s="233"/>
      <c r="F303" s="233"/>
      <c r="G303" s="233"/>
      <c r="H303" s="228"/>
      <c r="I303" s="228"/>
    </row>
    <row r="304" spans="1:9" ht="33" collapsed="1">
      <c r="A304" s="234">
        <f>IF(C304="","",SUBTOTAL(3,$C$8:C304))</f>
        <v>46</v>
      </c>
      <c r="B304" s="235" t="s">
        <v>181</v>
      </c>
      <c r="C304" s="235" t="s">
        <v>203</v>
      </c>
      <c r="D304" s="233"/>
      <c r="E304" s="234" t="str">
        <f>IF(G304&lt;4,"Đơn giản",IF(G304&lt;=7,"Trung bình","Phức tạp"))</f>
        <v>Trung bình</v>
      </c>
      <c r="F304" s="234" t="s">
        <v>205</v>
      </c>
      <c r="G304" s="234">
        <f>COUNTA(D305:D308)</f>
        <v>4</v>
      </c>
      <c r="H304" s="228"/>
      <c r="I304" s="228"/>
    </row>
    <row r="305" spans="1:9" hidden="1" outlineLevel="1">
      <c r="A305" s="234" t="str">
        <f>IF(C305="","",SUBTOTAL(3,$C$8:C305))</f>
        <v/>
      </c>
      <c r="B305" s="233"/>
      <c r="C305" s="233"/>
      <c r="D305" s="235" t="s">
        <v>383</v>
      </c>
      <c r="E305" s="233"/>
      <c r="F305" s="233"/>
      <c r="G305" s="233"/>
      <c r="H305" s="228"/>
      <c r="I305" s="228"/>
    </row>
    <row r="306" spans="1:9" ht="33" hidden="1" outlineLevel="1">
      <c r="A306" s="234" t="str">
        <f>IF(C306="","",SUBTOTAL(3,$C$8:C306))</f>
        <v/>
      </c>
      <c r="B306" s="233"/>
      <c r="C306" s="233"/>
      <c r="D306" s="235" t="s">
        <v>384</v>
      </c>
      <c r="E306" s="233"/>
      <c r="F306" s="233"/>
      <c r="G306" s="233"/>
      <c r="H306" s="228"/>
      <c r="I306" s="228"/>
    </row>
    <row r="307" spans="1:9" ht="33" hidden="1" outlineLevel="1">
      <c r="A307" s="234" t="str">
        <f>IF(C307="","",SUBTOTAL(3,$C$8:C307))</f>
        <v/>
      </c>
      <c r="B307" s="233"/>
      <c r="C307" s="233"/>
      <c r="D307" s="235" t="s">
        <v>385</v>
      </c>
      <c r="E307" s="233"/>
      <c r="F307" s="233"/>
      <c r="G307" s="233"/>
      <c r="H307" s="228"/>
      <c r="I307" s="228"/>
    </row>
    <row r="308" spans="1:9" ht="33" hidden="1" outlineLevel="1">
      <c r="A308" s="234" t="str">
        <f>IF(C308="","",SUBTOTAL(3,$C$8:C308))</f>
        <v/>
      </c>
      <c r="B308" s="233"/>
      <c r="C308" s="233"/>
      <c r="D308" s="235" t="s">
        <v>386</v>
      </c>
      <c r="E308" s="233"/>
      <c r="F308" s="233"/>
      <c r="G308" s="233"/>
      <c r="H308" s="228"/>
      <c r="I308" s="228"/>
    </row>
    <row r="309" spans="1:9" ht="33" collapsed="1">
      <c r="A309" s="234">
        <f>IF(C309="","",SUBTOTAL(3,$C$8:C309))</f>
        <v>47</v>
      </c>
      <c r="B309" s="235" t="s">
        <v>182</v>
      </c>
      <c r="C309" s="235" t="s">
        <v>203</v>
      </c>
      <c r="D309" s="233"/>
      <c r="E309" s="234" t="str">
        <f>IF(G309&lt;4,"Đơn giản",IF(G309&lt;=7,"Trung bình","Phức tạp"))</f>
        <v>Trung bình</v>
      </c>
      <c r="F309" s="234" t="s">
        <v>205</v>
      </c>
      <c r="G309" s="234">
        <f>COUNTA(D310:D313)</f>
        <v>4</v>
      </c>
      <c r="H309" s="228"/>
      <c r="I309" s="228"/>
    </row>
    <row r="310" spans="1:9" hidden="1" outlineLevel="1">
      <c r="A310" s="234" t="str">
        <f>IF(C310="","",SUBTOTAL(3,$C$8:C310))</f>
        <v/>
      </c>
      <c r="B310" s="233"/>
      <c r="C310" s="233"/>
      <c r="D310" s="235" t="s">
        <v>383</v>
      </c>
      <c r="E310" s="233"/>
      <c r="F310" s="233"/>
      <c r="G310" s="233"/>
      <c r="H310" s="228"/>
      <c r="I310" s="228"/>
    </row>
    <row r="311" spans="1:9" ht="33" hidden="1" outlineLevel="1">
      <c r="A311" s="234" t="str">
        <f>IF(C311="","",SUBTOTAL(3,$C$8:C311))</f>
        <v/>
      </c>
      <c r="B311" s="233"/>
      <c r="C311" s="233"/>
      <c r="D311" s="235" t="s">
        <v>387</v>
      </c>
      <c r="E311" s="233"/>
      <c r="F311" s="233"/>
      <c r="G311" s="233"/>
      <c r="H311" s="228"/>
      <c r="I311" s="228"/>
    </row>
    <row r="312" spans="1:9" ht="33" hidden="1" outlineLevel="1">
      <c r="A312" s="234" t="str">
        <f>IF(C312="","",SUBTOTAL(3,$C$8:C312))</f>
        <v/>
      </c>
      <c r="B312" s="233"/>
      <c r="C312" s="233"/>
      <c r="D312" s="235" t="s">
        <v>388</v>
      </c>
      <c r="E312" s="233"/>
      <c r="F312" s="233"/>
      <c r="G312" s="233"/>
      <c r="H312" s="228"/>
      <c r="I312" s="228"/>
    </row>
    <row r="313" spans="1:9" ht="33" hidden="1" outlineLevel="1">
      <c r="A313" s="234" t="str">
        <f>IF(C313="","",SUBTOTAL(3,$C$8:C313))</f>
        <v/>
      </c>
      <c r="B313" s="233"/>
      <c r="C313" s="233"/>
      <c r="D313" s="235" t="s">
        <v>389</v>
      </c>
      <c r="E313" s="233"/>
      <c r="F313" s="233"/>
      <c r="G313" s="233"/>
      <c r="H313" s="228"/>
      <c r="I313" s="228"/>
    </row>
    <row r="314" spans="1:9" ht="33" collapsed="1">
      <c r="A314" s="234">
        <f>IF(C314="","",SUBTOTAL(3,$C$8:C314))</f>
        <v>48</v>
      </c>
      <c r="B314" s="235" t="s">
        <v>183</v>
      </c>
      <c r="C314" s="235" t="s">
        <v>203</v>
      </c>
      <c r="D314" s="233"/>
      <c r="E314" s="234" t="str">
        <f>IF(G314&lt;4,"Đơn giản",IF(G314&lt;=7,"Trung bình","Phức tạp"))</f>
        <v>Trung bình</v>
      </c>
      <c r="F314" s="234" t="s">
        <v>205</v>
      </c>
      <c r="G314" s="234">
        <f>COUNTA(D315:D318)</f>
        <v>4</v>
      </c>
      <c r="H314" s="228"/>
      <c r="I314" s="228"/>
    </row>
    <row r="315" spans="1:9" ht="33" hidden="1" outlineLevel="1">
      <c r="A315" s="234" t="str">
        <f>IF(C315="","",SUBTOTAL(3,$C$8:C315))</f>
        <v/>
      </c>
      <c r="B315" s="233"/>
      <c r="C315" s="233"/>
      <c r="D315" s="235" t="s">
        <v>390</v>
      </c>
      <c r="E315" s="233"/>
      <c r="F315" s="233"/>
      <c r="G315" s="233"/>
      <c r="H315" s="228"/>
      <c r="I315" s="228"/>
    </row>
    <row r="316" spans="1:9" hidden="1" outlineLevel="1">
      <c r="A316" s="234" t="str">
        <f>IF(C316="","",SUBTOTAL(3,$C$8:C316))</f>
        <v/>
      </c>
      <c r="B316" s="233"/>
      <c r="C316" s="233"/>
      <c r="D316" s="235" t="s">
        <v>391</v>
      </c>
      <c r="E316" s="233"/>
      <c r="F316" s="233"/>
      <c r="G316" s="233"/>
      <c r="H316" s="228"/>
      <c r="I316" s="228"/>
    </row>
    <row r="317" spans="1:9" hidden="1" outlineLevel="1">
      <c r="A317" s="234" t="str">
        <f>IF(C317="","",SUBTOTAL(3,$C$8:C317))</f>
        <v/>
      </c>
      <c r="B317" s="233"/>
      <c r="C317" s="233"/>
      <c r="D317" s="235" t="s">
        <v>392</v>
      </c>
      <c r="E317" s="233"/>
      <c r="F317" s="233"/>
      <c r="G317" s="233"/>
      <c r="H317" s="228"/>
      <c r="I317" s="228"/>
    </row>
    <row r="318" spans="1:9" hidden="1" outlineLevel="1">
      <c r="A318" s="234" t="str">
        <f>IF(C318="","",SUBTOTAL(3,$C$8:C318))</f>
        <v/>
      </c>
      <c r="B318" s="233"/>
      <c r="C318" s="233"/>
      <c r="D318" s="235" t="s">
        <v>393</v>
      </c>
      <c r="E318" s="233"/>
      <c r="F318" s="233"/>
      <c r="G318" s="233"/>
      <c r="H318" s="228"/>
      <c r="I318" s="228"/>
    </row>
    <row r="319" spans="1:9" ht="33" collapsed="1">
      <c r="A319" s="234">
        <f>IF(C319="","",SUBTOTAL(3,$C$8:C319))</f>
        <v>49</v>
      </c>
      <c r="B319" s="235" t="s">
        <v>184</v>
      </c>
      <c r="C319" s="235" t="s">
        <v>203</v>
      </c>
      <c r="D319" s="233"/>
      <c r="E319" s="234" t="str">
        <f>IF(G319&lt;4,"Đơn giản",IF(G319&lt;=7,"Trung bình","Phức tạp"))</f>
        <v>Trung bình</v>
      </c>
      <c r="F319" s="234" t="s">
        <v>205</v>
      </c>
      <c r="G319" s="234">
        <f>COUNTA(D320:D323)</f>
        <v>4</v>
      </c>
      <c r="H319" s="228"/>
      <c r="I319" s="228"/>
    </row>
    <row r="320" spans="1:9" ht="33" hidden="1" outlineLevel="1">
      <c r="A320" s="234" t="str">
        <f>IF(C320="","",SUBTOTAL(3,$C$8:C320))</f>
        <v/>
      </c>
      <c r="B320" s="233"/>
      <c r="C320" s="233"/>
      <c r="D320" s="235" t="s">
        <v>394</v>
      </c>
      <c r="E320" s="233"/>
      <c r="F320" s="233"/>
      <c r="G320" s="233"/>
      <c r="H320" s="228"/>
      <c r="I320" s="228"/>
    </row>
    <row r="321" spans="1:9" hidden="1" outlineLevel="1">
      <c r="A321" s="234" t="str">
        <f>IF(C321="","",SUBTOTAL(3,$C$8:C321))</f>
        <v/>
      </c>
      <c r="B321" s="233"/>
      <c r="C321" s="233"/>
      <c r="D321" s="235" t="s">
        <v>391</v>
      </c>
      <c r="E321" s="233"/>
      <c r="F321" s="233"/>
      <c r="G321" s="233"/>
      <c r="H321" s="228"/>
      <c r="I321" s="228"/>
    </row>
    <row r="322" spans="1:9" hidden="1" outlineLevel="1">
      <c r="A322" s="234" t="str">
        <f>IF(C322="","",SUBTOTAL(3,$C$8:C322))</f>
        <v/>
      </c>
      <c r="B322" s="233"/>
      <c r="C322" s="233"/>
      <c r="D322" s="235" t="s">
        <v>392</v>
      </c>
      <c r="E322" s="233"/>
      <c r="F322" s="233"/>
      <c r="G322" s="233"/>
      <c r="H322" s="228"/>
      <c r="I322" s="228"/>
    </row>
    <row r="323" spans="1:9" hidden="1" outlineLevel="1">
      <c r="A323" s="234" t="str">
        <f>IF(C323="","",SUBTOTAL(3,$C$8:C323))</f>
        <v/>
      </c>
      <c r="B323" s="233"/>
      <c r="C323" s="233"/>
      <c r="D323" s="235" t="s">
        <v>393</v>
      </c>
      <c r="E323" s="233"/>
      <c r="F323" s="233"/>
      <c r="G323" s="233"/>
      <c r="H323" s="228"/>
      <c r="I323" s="228"/>
    </row>
    <row r="324" spans="1:9" ht="33">
      <c r="A324" s="234">
        <f>IF(C324="","",SUBTOTAL(3,$C$8:C324))</f>
        <v>50</v>
      </c>
      <c r="B324" s="235" t="s">
        <v>185</v>
      </c>
      <c r="C324" s="235" t="s">
        <v>203</v>
      </c>
      <c r="D324" s="233"/>
      <c r="E324" s="234" t="str">
        <f>IF(G324&lt;4,"Đơn giản",IF(G324&lt;=7,"Trung bình","Phức tạp"))</f>
        <v>Trung bình</v>
      </c>
      <c r="F324" s="234" t="s">
        <v>205</v>
      </c>
      <c r="G324" s="234">
        <f>COUNTA(D325:D328)</f>
        <v>4</v>
      </c>
      <c r="H324" s="228"/>
      <c r="I324" s="228"/>
    </row>
    <row r="325" spans="1:9" ht="33" outlineLevel="1">
      <c r="A325" s="234" t="str">
        <f>IF(C325="","",SUBTOTAL(3,$C$8:C325))</f>
        <v/>
      </c>
      <c r="B325" s="233"/>
      <c r="C325" s="233"/>
      <c r="D325" s="235" t="s">
        <v>394</v>
      </c>
      <c r="E325" s="233"/>
      <c r="F325" s="233"/>
      <c r="G325" s="233"/>
      <c r="H325" s="228"/>
      <c r="I325" s="228"/>
    </row>
    <row r="326" spans="1:9" outlineLevel="1">
      <c r="A326" s="234" t="str">
        <f>IF(C326="","",SUBTOTAL(3,$C$8:C326))</f>
        <v/>
      </c>
      <c r="B326" s="233"/>
      <c r="C326" s="233"/>
      <c r="D326" s="235" t="s">
        <v>391</v>
      </c>
      <c r="E326" s="233"/>
      <c r="F326" s="233"/>
      <c r="G326" s="233"/>
      <c r="H326" s="228"/>
      <c r="I326" s="228"/>
    </row>
    <row r="327" spans="1:9" outlineLevel="1">
      <c r="A327" s="234" t="str">
        <f>IF(C327="","",SUBTOTAL(3,$C$8:C327))</f>
        <v/>
      </c>
      <c r="B327" s="233"/>
      <c r="C327" s="233"/>
      <c r="D327" s="235" t="s">
        <v>392</v>
      </c>
      <c r="E327" s="233"/>
      <c r="F327" s="233"/>
      <c r="G327" s="233"/>
      <c r="H327" s="228"/>
      <c r="I327" s="228"/>
    </row>
    <row r="328" spans="1:9" outlineLevel="1">
      <c r="A328" s="234" t="str">
        <f>IF(C328="","",SUBTOTAL(3,$C$8:C328))</f>
        <v/>
      </c>
      <c r="B328" s="233"/>
      <c r="C328" s="233"/>
      <c r="D328" s="235" t="s">
        <v>393</v>
      </c>
      <c r="E328" s="233"/>
      <c r="F328" s="233"/>
      <c r="G328" s="233"/>
      <c r="H328" s="228"/>
      <c r="I328" s="228"/>
    </row>
    <row r="329" spans="1:9" ht="33" collapsed="1">
      <c r="A329" s="234" t="str">
        <f>IF(C329="","",SUBTOTAL(3,$C$8:C329))</f>
        <v/>
      </c>
      <c r="B329" s="238" t="s">
        <v>395</v>
      </c>
      <c r="C329" s="239"/>
      <c r="D329" s="240"/>
      <c r="E329" s="233"/>
      <c r="F329" s="233"/>
      <c r="G329" s="233"/>
      <c r="H329" s="228"/>
      <c r="I329" s="228"/>
    </row>
    <row r="330" spans="1:9" collapsed="1">
      <c r="A330" s="234">
        <f>IF(C330="","",SUBTOTAL(3,$C$8:C330))</f>
        <v>51</v>
      </c>
      <c r="B330" s="235" t="s">
        <v>186</v>
      </c>
      <c r="C330" s="235" t="s">
        <v>203</v>
      </c>
      <c r="D330" s="233"/>
      <c r="E330" s="234" t="str">
        <f>IF(G330&lt;4,"Đơn giản",IF(G330&lt;=7,"Trung bình","Phức tạp"))</f>
        <v>Phức tạp</v>
      </c>
      <c r="F330" s="234" t="s">
        <v>205</v>
      </c>
      <c r="G330" s="234">
        <f>COUNTA(D331:D339)</f>
        <v>9</v>
      </c>
      <c r="H330" s="228"/>
      <c r="I330" s="228"/>
    </row>
    <row r="331" spans="1:9" hidden="1" outlineLevel="1">
      <c r="A331" s="234" t="str">
        <f>IF(C331="","",SUBTOTAL(3,$C$8:C331))</f>
        <v/>
      </c>
      <c r="B331" s="233"/>
      <c r="C331" s="233"/>
      <c r="D331" s="235" t="s">
        <v>967</v>
      </c>
      <c r="E331" s="233"/>
      <c r="F331" s="233"/>
      <c r="G331" s="233"/>
      <c r="H331" s="228"/>
      <c r="I331" s="228"/>
    </row>
    <row r="332" spans="1:9" ht="33" hidden="1" outlineLevel="1">
      <c r="A332" s="234" t="str">
        <f>IF(C332="","",SUBTOTAL(3,$C$8:C332))</f>
        <v/>
      </c>
      <c r="B332" s="233"/>
      <c r="C332" s="233"/>
      <c r="D332" s="235" t="s">
        <v>968</v>
      </c>
      <c r="E332" s="233"/>
      <c r="F332" s="233"/>
      <c r="G332" s="233"/>
      <c r="H332" s="228"/>
      <c r="I332" s="228"/>
    </row>
    <row r="333" spans="1:9" ht="33" hidden="1" outlineLevel="1">
      <c r="A333" s="234" t="str">
        <f>IF(C333="","",SUBTOTAL(3,$C$8:C333))</f>
        <v/>
      </c>
      <c r="B333" s="233"/>
      <c r="C333" s="233"/>
      <c r="D333" s="235" t="s">
        <v>969</v>
      </c>
      <c r="E333" s="233"/>
      <c r="F333" s="233"/>
      <c r="G333" s="233"/>
      <c r="H333" s="228"/>
      <c r="I333" s="228"/>
    </row>
    <row r="334" spans="1:9" ht="33" hidden="1" outlineLevel="1">
      <c r="A334" s="234" t="str">
        <f>IF(C334="","",SUBTOTAL(3,$C$8:C334))</f>
        <v/>
      </c>
      <c r="B334" s="233"/>
      <c r="C334" s="233"/>
      <c r="D334" s="235" t="s">
        <v>970</v>
      </c>
      <c r="E334" s="233"/>
      <c r="F334" s="233"/>
      <c r="G334" s="233"/>
      <c r="H334" s="228"/>
      <c r="I334" s="228"/>
    </row>
    <row r="335" spans="1:9" ht="33" hidden="1" outlineLevel="1">
      <c r="A335" s="234" t="str">
        <f>IF(C335="","",SUBTOTAL(3,$C$8:C335))</f>
        <v/>
      </c>
      <c r="B335" s="233"/>
      <c r="C335" s="233"/>
      <c r="D335" s="235" t="s">
        <v>971</v>
      </c>
      <c r="E335" s="233"/>
      <c r="F335" s="233"/>
      <c r="G335" s="233"/>
      <c r="H335" s="228"/>
      <c r="I335" s="228"/>
    </row>
    <row r="336" spans="1:9" ht="33" hidden="1" outlineLevel="1">
      <c r="A336" s="234" t="str">
        <f>IF(C336="","",SUBTOTAL(3,$C$8:C336))</f>
        <v/>
      </c>
      <c r="B336" s="233"/>
      <c r="C336" s="233"/>
      <c r="D336" s="235" t="s">
        <v>972</v>
      </c>
      <c r="E336" s="233"/>
      <c r="F336" s="233"/>
      <c r="G336" s="233"/>
      <c r="H336" s="228"/>
      <c r="I336" s="228"/>
    </row>
    <row r="337" spans="1:9" ht="33" hidden="1" outlineLevel="1">
      <c r="A337" s="234" t="str">
        <f>IF(C337="","",SUBTOTAL(3,$C$8:C337))</f>
        <v/>
      </c>
      <c r="B337" s="233"/>
      <c r="C337" s="233"/>
      <c r="D337" s="235" t="s">
        <v>973</v>
      </c>
      <c r="E337" s="233"/>
      <c r="F337" s="233"/>
      <c r="G337" s="233"/>
      <c r="H337" s="228"/>
      <c r="I337" s="228"/>
    </row>
    <row r="338" spans="1:9" ht="33" hidden="1" outlineLevel="1">
      <c r="A338" s="234" t="str">
        <f>IF(C338="","",SUBTOTAL(3,$C$8:C338))</f>
        <v/>
      </c>
      <c r="B338" s="233"/>
      <c r="C338" s="233"/>
      <c r="D338" s="235" t="s">
        <v>974</v>
      </c>
      <c r="E338" s="233"/>
      <c r="F338" s="233"/>
      <c r="G338" s="233"/>
      <c r="H338" s="228"/>
      <c r="I338" s="228"/>
    </row>
    <row r="339" spans="1:9" ht="33" hidden="1" outlineLevel="1">
      <c r="A339" s="234" t="str">
        <f>IF(C339="","",SUBTOTAL(3,$C$8:C339))</f>
        <v/>
      </c>
      <c r="B339" s="233"/>
      <c r="C339" s="233"/>
      <c r="D339" s="235" t="s">
        <v>975</v>
      </c>
      <c r="E339" s="233"/>
      <c r="F339" s="233"/>
      <c r="G339" s="233"/>
      <c r="H339" s="228"/>
      <c r="I339" s="228"/>
    </row>
    <row r="340" spans="1:9" collapsed="1">
      <c r="A340" s="234">
        <f>IF(C340="","",SUBTOTAL(3,$C$8:C340))</f>
        <v>52</v>
      </c>
      <c r="B340" s="235" t="s">
        <v>187</v>
      </c>
      <c r="C340" s="235" t="s">
        <v>203</v>
      </c>
      <c r="D340" s="233"/>
      <c r="E340" s="234" t="str">
        <f>IF(G340&lt;4,"Đơn giản",IF(G340&lt;=7,"Trung bình","Phức tạp"))</f>
        <v>Phức tạp</v>
      </c>
      <c r="F340" s="234" t="s">
        <v>205</v>
      </c>
      <c r="G340" s="234">
        <f>COUNTA(D341:D349)</f>
        <v>9</v>
      </c>
      <c r="H340" s="228"/>
      <c r="I340" s="228"/>
    </row>
    <row r="341" spans="1:9" hidden="1" outlineLevel="1">
      <c r="A341" s="234" t="str">
        <f>IF(C341="","",SUBTOTAL(3,$C$8:C341))</f>
        <v/>
      </c>
      <c r="B341" s="233"/>
      <c r="C341" s="233"/>
      <c r="D341" s="235" t="s">
        <v>976</v>
      </c>
      <c r="E341" s="233"/>
      <c r="F341" s="233"/>
      <c r="G341" s="233"/>
      <c r="H341" s="228"/>
      <c r="I341" s="228"/>
    </row>
    <row r="342" spans="1:9" ht="33" hidden="1" outlineLevel="1">
      <c r="A342" s="234" t="str">
        <f>IF(C342="","",SUBTOTAL(3,$C$8:C342))</f>
        <v/>
      </c>
      <c r="B342" s="233"/>
      <c r="C342" s="233"/>
      <c r="D342" s="235" t="s">
        <v>977</v>
      </c>
      <c r="E342" s="233"/>
      <c r="F342" s="233"/>
      <c r="G342" s="233"/>
      <c r="H342" s="228"/>
      <c r="I342" s="228"/>
    </row>
    <row r="343" spans="1:9" ht="33" hidden="1" outlineLevel="1">
      <c r="A343" s="234" t="str">
        <f>IF(C343="","",SUBTOTAL(3,$C$8:C343))</f>
        <v/>
      </c>
      <c r="B343" s="233"/>
      <c r="C343" s="233"/>
      <c r="D343" s="235" t="s">
        <v>978</v>
      </c>
      <c r="E343" s="233"/>
      <c r="F343" s="233"/>
      <c r="G343" s="233"/>
      <c r="H343" s="228"/>
      <c r="I343" s="228"/>
    </row>
    <row r="344" spans="1:9" ht="33" hidden="1" outlineLevel="1">
      <c r="A344" s="234" t="str">
        <f>IF(C344="","",SUBTOTAL(3,$C$8:C344))</f>
        <v/>
      </c>
      <c r="B344" s="233"/>
      <c r="C344" s="233"/>
      <c r="D344" s="235" t="s">
        <v>979</v>
      </c>
      <c r="E344" s="233"/>
      <c r="F344" s="233"/>
      <c r="G344" s="233"/>
      <c r="H344" s="228"/>
      <c r="I344" s="228"/>
    </row>
    <row r="345" spans="1:9" ht="33" hidden="1" outlineLevel="1">
      <c r="A345" s="234" t="str">
        <f>IF(C345="","",SUBTOTAL(3,$C$8:C345))</f>
        <v/>
      </c>
      <c r="B345" s="233"/>
      <c r="C345" s="233"/>
      <c r="D345" s="235" t="s">
        <v>980</v>
      </c>
      <c r="E345" s="233"/>
      <c r="F345" s="233"/>
      <c r="G345" s="233"/>
      <c r="H345" s="228"/>
      <c r="I345" s="228"/>
    </row>
    <row r="346" spans="1:9" ht="33" hidden="1" outlineLevel="1">
      <c r="A346" s="234" t="str">
        <f>IF(C346="","",SUBTOTAL(3,$C$8:C346))</f>
        <v/>
      </c>
      <c r="B346" s="233"/>
      <c r="C346" s="233"/>
      <c r="D346" s="235" t="s">
        <v>981</v>
      </c>
      <c r="E346" s="233"/>
      <c r="F346" s="233"/>
      <c r="G346" s="233"/>
      <c r="H346" s="228"/>
      <c r="I346" s="228"/>
    </row>
    <row r="347" spans="1:9" ht="33" hidden="1" outlineLevel="1">
      <c r="A347" s="234" t="str">
        <f>IF(C347="","",SUBTOTAL(3,$C$8:C347))</f>
        <v/>
      </c>
      <c r="B347" s="233"/>
      <c r="C347" s="233"/>
      <c r="D347" s="235" t="s">
        <v>982</v>
      </c>
      <c r="E347" s="233"/>
      <c r="F347" s="233"/>
      <c r="G347" s="233"/>
      <c r="H347" s="228"/>
      <c r="I347" s="228"/>
    </row>
    <row r="348" spans="1:9" ht="33" hidden="1" outlineLevel="1">
      <c r="A348" s="234" t="str">
        <f>IF(C348="","",SUBTOTAL(3,$C$8:C348))</f>
        <v/>
      </c>
      <c r="B348" s="233"/>
      <c r="C348" s="233"/>
      <c r="D348" s="235" t="s">
        <v>974</v>
      </c>
      <c r="E348" s="233"/>
      <c r="F348" s="233"/>
      <c r="G348" s="233"/>
      <c r="H348" s="228"/>
      <c r="I348" s="228"/>
    </row>
    <row r="349" spans="1:9" ht="33" hidden="1" outlineLevel="1">
      <c r="A349" s="234" t="str">
        <f>IF(C349="","",SUBTOTAL(3,$C$8:C349))</f>
        <v/>
      </c>
      <c r="B349" s="233"/>
      <c r="C349" s="233"/>
      <c r="D349" s="235" t="s">
        <v>983</v>
      </c>
      <c r="E349" s="233"/>
      <c r="F349" s="233"/>
      <c r="G349" s="233"/>
      <c r="H349" s="228"/>
      <c r="I349" s="228"/>
    </row>
    <row r="350" spans="1:9" ht="33" collapsed="1">
      <c r="A350" s="234">
        <f>IF(C350="","",SUBTOTAL(3,$C$8:C350))</f>
        <v>53</v>
      </c>
      <c r="B350" s="235" t="s">
        <v>188</v>
      </c>
      <c r="C350" s="235" t="s">
        <v>203</v>
      </c>
      <c r="D350" s="233"/>
      <c r="E350" s="234" t="str">
        <f>IF(G350&lt;4,"Đơn giản",IF(G350&lt;=7,"Trung bình","Phức tạp"))</f>
        <v>Phức tạp</v>
      </c>
      <c r="F350" s="234" t="s">
        <v>205</v>
      </c>
      <c r="G350" s="234">
        <f>COUNTA(D351:D359)</f>
        <v>9</v>
      </c>
      <c r="H350" s="228"/>
      <c r="I350" s="228"/>
    </row>
    <row r="351" spans="1:9" hidden="1" outlineLevel="1">
      <c r="A351" s="234" t="str">
        <f>IF(C351="","",SUBTOTAL(3,$C$8:C351))</f>
        <v/>
      </c>
      <c r="B351" s="233"/>
      <c r="C351" s="233"/>
      <c r="D351" s="235" t="s">
        <v>984</v>
      </c>
      <c r="E351" s="233"/>
      <c r="F351" s="233"/>
      <c r="G351" s="233"/>
      <c r="H351" s="228"/>
      <c r="I351" s="228"/>
    </row>
    <row r="352" spans="1:9" hidden="1" outlineLevel="1">
      <c r="A352" s="234" t="str">
        <f>IF(C352="","",SUBTOTAL(3,$C$8:C352))</f>
        <v/>
      </c>
      <c r="B352" s="233"/>
      <c r="C352" s="233"/>
      <c r="D352" s="235" t="s">
        <v>985</v>
      </c>
      <c r="E352" s="233"/>
      <c r="F352" s="233"/>
      <c r="G352" s="233"/>
      <c r="H352" s="228"/>
      <c r="I352" s="228"/>
    </row>
    <row r="353" spans="1:9" ht="33" hidden="1" outlineLevel="1">
      <c r="A353" s="234" t="str">
        <f>IF(C353="","",SUBTOTAL(3,$C$8:C353))</f>
        <v/>
      </c>
      <c r="B353" s="233"/>
      <c r="C353" s="233"/>
      <c r="D353" s="235" t="s">
        <v>986</v>
      </c>
      <c r="E353" s="233"/>
      <c r="F353" s="233"/>
      <c r="G353" s="233"/>
      <c r="H353" s="228"/>
      <c r="I353" s="228"/>
    </row>
    <row r="354" spans="1:9" ht="33" hidden="1" outlineLevel="1">
      <c r="A354" s="234" t="str">
        <f>IF(C354="","",SUBTOTAL(3,$C$8:C354))</f>
        <v/>
      </c>
      <c r="B354" s="233"/>
      <c r="C354" s="233"/>
      <c r="D354" s="235" t="s">
        <v>987</v>
      </c>
      <c r="E354" s="233"/>
      <c r="F354" s="233"/>
      <c r="G354" s="233"/>
      <c r="H354" s="228"/>
      <c r="I354" s="228"/>
    </row>
    <row r="355" spans="1:9" ht="33" hidden="1" outlineLevel="1">
      <c r="A355" s="234" t="str">
        <f>IF(C355="","",SUBTOTAL(3,$C$8:C355))</f>
        <v/>
      </c>
      <c r="B355" s="233"/>
      <c r="C355" s="233"/>
      <c r="D355" s="235" t="s">
        <v>988</v>
      </c>
      <c r="E355" s="233"/>
      <c r="F355" s="233"/>
      <c r="G355" s="233"/>
      <c r="H355" s="228"/>
      <c r="I355" s="228"/>
    </row>
    <row r="356" spans="1:9" ht="33" hidden="1" outlineLevel="1">
      <c r="A356" s="234" t="str">
        <f>IF(C356="","",SUBTOTAL(3,$C$8:C356))</f>
        <v/>
      </c>
      <c r="B356" s="233"/>
      <c r="C356" s="233"/>
      <c r="D356" s="235" t="s">
        <v>989</v>
      </c>
      <c r="E356" s="233"/>
      <c r="F356" s="233"/>
      <c r="G356" s="233"/>
      <c r="H356" s="228"/>
      <c r="I356" s="228"/>
    </row>
    <row r="357" spans="1:9" hidden="1" outlineLevel="1">
      <c r="A357" s="234" t="str">
        <f>IF(C357="","",SUBTOTAL(3,$C$8:C357))</f>
        <v/>
      </c>
      <c r="B357" s="233"/>
      <c r="C357" s="233"/>
      <c r="D357" s="235" t="s">
        <v>990</v>
      </c>
      <c r="E357" s="233"/>
      <c r="F357" s="233"/>
      <c r="G357" s="233"/>
      <c r="H357" s="228"/>
      <c r="I357" s="228"/>
    </row>
    <row r="358" spans="1:9" hidden="1" outlineLevel="1">
      <c r="A358" s="234" t="str">
        <f>IF(C358="","",SUBTOTAL(3,$C$8:C358))</f>
        <v/>
      </c>
      <c r="B358" s="233"/>
      <c r="C358" s="233"/>
      <c r="D358" s="235" t="s">
        <v>991</v>
      </c>
      <c r="E358" s="233"/>
      <c r="F358" s="233"/>
      <c r="G358" s="233"/>
      <c r="H358" s="228"/>
      <c r="I358" s="228"/>
    </row>
    <row r="359" spans="1:9" ht="33" hidden="1" outlineLevel="1">
      <c r="A359" s="234" t="str">
        <f>IF(C359="","",SUBTOTAL(3,$C$8:C359))</f>
        <v/>
      </c>
      <c r="B359" s="233"/>
      <c r="C359" s="233"/>
      <c r="D359" s="235" t="s">
        <v>992</v>
      </c>
      <c r="E359" s="233"/>
      <c r="F359" s="233"/>
      <c r="G359" s="233"/>
      <c r="H359" s="228"/>
      <c r="I359" s="228"/>
    </row>
    <row r="360" spans="1:9" ht="33" collapsed="1">
      <c r="A360" s="234">
        <f>IF(C360="","",SUBTOTAL(3,$C$8:C360))</f>
        <v>54</v>
      </c>
      <c r="B360" s="235" t="s">
        <v>189</v>
      </c>
      <c r="C360" s="235" t="s">
        <v>203</v>
      </c>
      <c r="D360" s="233"/>
      <c r="E360" s="234" t="str">
        <f>IF(G360&lt;4,"Đơn giản",IF(G360&lt;=7,"Trung bình","Phức tạp"))</f>
        <v>Phức tạp</v>
      </c>
      <c r="F360" s="234" t="s">
        <v>205</v>
      </c>
      <c r="G360" s="234">
        <f>COUNTA(D361:D368)</f>
        <v>8</v>
      </c>
      <c r="H360" s="228"/>
      <c r="I360" s="228"/>
    </row>
    <row r="361" spans="1:9" ht="33" hidden="1" outlineLevel="1">
      <c r="A361" s="234" t="str">
        <f>IF(C361="","",SUBTOTAL(3,$C$8:C361))</f>
        <v/>
      </c>
      <c r="B361" s="233"/>
      <c r="C361" s="233"/>
      <c r="D361" s="235" t="s">
        <v>993</v>
      </c>
      <c r="E361" s="233"/>
      <c r="F361" s="233"/>
      <c r="G361" s="233"/>
      <c r="H361" s="228"/>
      <c r="I361" s="228"/>
    </row>
    <row r="362" spans="1:9" ht="33" hidden="1" outlineLevel="1">
      <c r="A362" s="234" t="str">
        <f>IF(C362="","",SUBTOTAL(3,$C$8:C362))</f>
        <v/>
      </c>
      <c r="B362" s="233"/>
      <c r="C362" s="233"/>
      <c r="D362" s="235" t="s">
        <v>994</v>
      </c>
      <c r="E362" s="233"/>
      <c r="F362" s="233"/>
      <c r="G362" s="233"/>
      <c r="H362" s="228"/>
      <c r="I362" s="228"/>
    </row>
    <row r="363" spans="1:9" ht="33" hidden="1" outlineLevel="1">
      <c r="A363" s="234" t="str">
        <f>IF(C363="","",SUBTOTAL(3,$C$8:C363))</f>
        <v/>
      </c>
      <c r="B363" s="233"/>
      <c r="C363" s="233"/>
      <c r="D363" s="235" t="s">
        <v>995</v>
      </c>
      <c r="E363" s="233"/>
      <c r="F363" s="233"/>
      <c r="G363" s="233"/>
      <c r="H363" s="228"/>
      <c r="I363" s="228"/>
    </row>
    <row r="364" spans="1:9" ht="33" hidden="1" outlineLevel="1">
      <c r="A364" s="234" t="str">
        <f>IF(C364="","",SUBTOTAL(3,$C$8:C364))</f>
        <v/>
      </c>
      <c r="B364" s="233"/>
      <c r="C364" s="233"/>
      <c r="D364" s="235" t="s">
        <v>996</v>
      </c>
      <c r="E364" s="233"/>
      <c r="F364" s="233"/>
      <c r="G364" s="233"/>
      <c r="H364" s="228"/>
      <c r="I364" s="228"/>
    </row>
    <row r="365" spans="1:9" hidden="1" outlineLevel="1">
      <c r="A365" s="234" t="str">
        <f>IF(C365="","",SUBTOTAL(3,$C$8:C365))</f>
        <v/>
      </c>
      <c r="B365" s="233"/>
      <c r="C365" s="233"/>
      <c r="D365" s="235" t="s">
        <v>997</v>
      </c>
      <c r="E365" s="233"/>
      <c r="F365" s="233"/>
      <c r="G365" s="233"/>
      <c r="H365" s="228"/>
      <c r="I365" s="228"/>
    </row>
    <row r="366" spans="1:9" ht="33" hidden="1" outlineLevel="1">
      <c r="A366" s="234" t="str">
        <f>IF(C366="","",SUBTOTAL(3,$C$8:C366))</f>
        <v/>
      </c>
      <c r="B366" s="233"/>
      <c r="C366" s="233"/>
      <c r="D366" s="235" t="s">
        <v>998</v>
      </c>
      <c r="E366" s="233"/>
      <c r="F366" s="233"/>
      <c r="G366" s="233"/>
      <c r="H366" s="228"/>
      <c r="I366" s="228"/>
    </row>
    <row r="367" spans="1:9" ht="33" hidden="1" outlineLevel="1">
      <c r="A367" s="234" t="str">
        <f>IF(C367="","",SUBTOTAL(3,$C$8:C367))</f>
        <v/>
      </c>
      <c r="B367" s="233"/>
      <c r="C367" s="233"/>
      <c r="D367" s="235" t="s">
        <v>999</v>
      </c>
      <c r="E367" s="233"/>
      <c r="F367" s="233"/>
      <c r="G367" s="233"/>
      <c r="H367" s="228"/>
      <c r="I367" s="228"/>
    </row>
    <row r="368" spans="1:9" ht="33" hidden="1" outlineLevel="1">
      <c r="A368" s="234" t="str">
        <f>IF(C368="","",SUBTOTAL(3,$C$8:C368))</f>
        <v/>
      </c>
      <c r="B368" s="233"/>
      <c r="C368" s="233"/>
      <c r="D368" s="235" t="s">
        <v>1000</v>
      </c>
      <c r="E368" s="233"/>
      <c r="F368" s="233"/>
      <c r="G368" s="233"/>
      <c r="H368" s="228"/>
      <c r="I368" s="228"/>
    </row>
    <row r="369" spans="1:9" ht="33" collapsed="1">
      <c r="A369" s="234">
        <f>IF(C369="","",SUBTOTAL(3,$C$8:C369))</f>
        <v>55</v>
      </c>
      <c r="B369" s="235" t="s">
        <v>190</v>
      </c>
      <c r="C369" s="235" t="s">
        <v>203</v>
      </c>
      <c r="D369" s="233"/>
      <c r="E369" s="234" t="str">
        <f>IF(G369&lt;4,"Đơn giản",IF(G369&lt;=7,"Trung bình","Phức tạp"))</f>
        <v>Phức tạp</v>
      </c>
      <c r="F369" s="234" t="s">
        <v>205</v>
      </c>
      <c r="G369" s="234">
        <f>COUNTA(D370:D377)</f>
        <v>8</v>
      </c>
      <c r="H369" s="228"/>
      <c r="I369" s="228"/>
    </row>
    <row r="370" spans="1:9" ht="33" hidden="1" outlineLevel="1">
      <c r="A370" s="234" t="str">
        <f>IF(C370="","",SUBTOTAL(3,$C$8:C370))</f>
        <v/>
      </c>
      <c r="B370" s="233"/>
      <c r="C370" s="233"/>
      <c r="D370" s="235" t="s">
        <v>1001</v>
      </c>
      <c r="E370" s="233"/>
      <c r="F370" s="233"/>
      <c r="G370" s="233"/>
      <c r="H370" s="228"/>
      <c r="I370" s="228"/>
    </row>
    <row r="371" spans="1:9" ht="33" hidden="1" outlineLevel="1">
      <c r="A371" s="234" t="str">
        <f>IF(C371="","",SUBTOTAL(3,$C$8:C371))</f>
        <v/>
      </c>
      <c r="B371" s="233"/>
      <c r="C371" s="233"/>
      <c r="D371" s="235" t="s">
        <v>1002</v>
      </c>
      <c r="E371" s="233"/>
      <c r="F371" s="233"/>
      <c r="G371" s="233"/>
      <c r="H371" s="228"/>
      <c r="I371" s="228"/>
    </row>
    <row r="372" spans="1:9" ht="33" hidden="1" outlineLevel="1">
      <c r="A372" s="234" t="str">
        <f>IF(C372="","",SUBTOTAL(3,$C$8:C372))</f>
        <v/>
      </c>
      <c r="B372" s="233"/>
      <c r="C372" s="233"/>
      <c r="D372" s="235" t="s">
        <v>1003</v>
      </c>
      <c r="E372" s="233"/>
      <c r="F372" s="233"/>
      <c r="G372" s="233"/>
      <c r="H372" s="228"/>
      <c r="I372" s="228"/>
    </row>
    <row r="373" spans="1:9" ht="33" hidden="1" outlineLevel="1">
      <c r="A373" s="234" t="str">
        <f>IF(C373="","",SUBTOTAL(3,$C$8:C373))</f>
        <v/>
      </c>
      <c r="B373" s="233"/>
      <c r="C373" s="233"/>
      <c r="D373" s="235" t="s">
        <v>1004</v>
      </c>
      <c r="E373" s="233"/>
      <c r="F373" s="233"/>
      <c r="G373" s="233"/>
      <c r="H373" s="228"/>
      <c r="I373" s="228"/>
    </row>
    <row r="374" spans="1:9" hidden="1" outlineLevel="1">
      <c r="A374" s="234" t="str">
        <f>IF(C374="","",SUBTOTAL(3,$C$8:C374))</f>
        <v/>
      </c>
      <c r="B374" s="233"/>
      <c r="C374" s="233"/>
      <c r="D374" s="235" t="s">
        <v>997</v>
      </c>
      <c r="E374" s="233"/>
      <c r="F374" s="233"/>
      <c r="G374" s="233"/>
      <c r="H374" s="228"/>
      <c r="I374" s="228"/>
    </row>
    <row r="375" spans="1:9" ht="33" hidden="1" outlineLevel="1">
      <c r="A375" s="234" t="str">
        <f>IF(C375="","",SUBTOTAL(3,$C$8:C375))</f>
        <v/>
      </c>
      <c r="B375" s="233"/>
      <c r="C375" s="233"/>
      <c r="D375" s="235" t="s">
        <v>1005</v>
      </c>
      <c r="E375" s="233"/>
      <c r="F375" s="233"/>
      <c r="G375" s="233"/>
      <c r="H375" s="228"/>
      <c r="I375" s="228"/>
    </row>
    <row r="376" spans="1:9" ht="33" hidden="1" outlineLevel="1">
      <c r="A376" s="234" t="str">
        <f>IF(C376="","",SUBTOTAL(3,$C$8:C376))</f>
        <v/>
      </c>
      <c r="B376" s="233"/>
      <c r="C376" s="233"/>
      <c r="D376" s="235" t="s">
        <v>999</v>
      </c>
      <c r="E376" s="233"/>
      <c r="F376" s="233"/>
      <c r="G376" s="233"/>
      <c r="H376" s="228"/>
      <c r="I376" s="228"/>
    </row>
    <row r="377" spans="1:9" ht="33" hidden="1" outlineLevel="1">
      <c r="A377" s="234" t="str">
        <f>IF(C377="","",SUBTOTAL(3,$C$8:C377))</f>
        <v/>
      </c>
      <c r="B377" s="233"/>
      <c r="C377" s="233"/>
      <c r="D377" s="235" t="s">
        <v>1000</v>
      </c>
      <c r="E377" s="233"/>
      <c r="F377" s="233"/>
      <c r="G377" s="233"/>
      <c r="H377" s="228"/>
      <c r="I377" s="228"/>
    </row>
    <row r="378" spans="1:9" ht="33" collapsed="1">
      <c r="A378" s="234">
        <f>IF(C378="","",SUBTOTAL(3,$C$8:C378))</f>
        <v>56</v>
      </c>
      <c r="B378" s="235" t="s">
        <v>191</v>
      </c>
      <c r="C378" s="235" t="s">
        <v>203</v>
      </c>
      <c r="D378" s="233"/>
      <c r="E378" s="234" t="str">
        <f>IF(G378&lt;4,"Đơn giản",IF(G378&lt;=7,"Trung bình","Phức tạp"))</f>
        <v>Trung bình</v>
      </c>
      <c r="F378" s="234" t="s">
        <v>205</v>
      </c>
      <c r="G378" s="234">
        <f>COUNTA(D379:D382)</f>
        <v>4</v>
      </c>
      <c r="H378" s="228"/>
      <c r="I378" s="228"/>
    </row>
    <row r="379" spans="1:9" hidden="1" outlineLevel="1">
      <c r="A379" s="234" t="str">
        <f>IF(C379="","",SUBTOTAL(3,$C$8:C379))</f>
        <v/>
      </c>
      <c r="B379" s="233"/>
      <c r="C379" s="233"/>
      <c r="D379" s="235" t="s">
        <v>383</v>
      </c>
      <c r="E379" s="233"/>
      <c r="F379" s="233"/>
      <c r="G379" s="233"/>
      <c r="H379" s="228"/>
      <c r="I379" s="228"/>
    </row>
    <row r="380" spans="1:9" ht="33" hidden="1" outlineLevel="1">
      <c r="A380" s="234" t="str">
        <f>IF(C380="","",SUBTOTAL(3,$C$8:C380))</f>
        <v/>
      </c>
      <c r="B380" s="233"/>
      <c r="C380" s="233"/>
      <c r="D380" s="235" t="s">
        <v>1006</v>
      </c>
      <c r="E380" s="233"/>
      <c r="F380" s="233"/>
      <c r="G380" s="233"/>
      <c r="H380" s="228"/>
      <c r="I380" s="228"/>
    </row>
    <row r="381" spans="1:9" ht="33" hidden="1" outlineLevel="1">
      <c r="A381" s="234" t="str">
        <f>IF(C381="","",SUBTOTAL(3,$C$8:C381))</f>
        <v/>
      </c>
      <c r="B381" s="233"/>
      <c r="C381" s="233"/>
      <c r="D381" s="235" t="s">
        <v>385</v>
      </c>
      <c r="E381" s="233"/>
      <c r="F381" s="233"/>
      <c r="G381" s="233"/>
      <c r="H381" s="228"/>
      <c r="I381" s="228"/>
    </row>
    <row r="382" spans="1:9" ht="33" hidden="1" outlineLevel="1">
      <c r="A382" s="234" t="str">
        <f>IF(C382="","",SUBTOTAL(3,$C$8:C382))</f>
        <v/>
      </c>
      <c r="B382" s="233"/>
      <c r="C382" s="233"/>
      <c r="D382" s="235" t="s">
        <v>1007</v>
      </c>
      <c r="E382" s="233"/>
      <c r="F382" s="233"/>
      <c r="G382" s="233"/>
      <c r="H382" s="228"/>
      <c r="I382" s="228"/>
    </row>
    <row r="383" spans="1:9" ht="49.5" collapsed="1">
      <c r="A383" s="234">
        <f>IF(C383="","",SUBTOTAL(3,$C$8:C383))</f>
        <v>57</v>
      </c>
      <c r="B383" s="235" t="s">
        <v>1008</v>
      </c>
      <c r="C383" s="235" t="s">
        <v>203</v>
      </c>
      <c r="D383" s="233"/>
      <c r="E383" s="234" t="str">
        <f>IF(G383&lt;4,"Đơn giản",IF(G383&lt;=7,"Trung bình","Phức tạp"))</f>
        <v>Trung bình</v>
      </c>
      <c r="F383" s="234" t="s">
        <v>205</v>
      </c>
      <c r="G383" s="234">
        <f>COUNTA(D384:D387)</f>
        <v>4</v>
      </c>
      <c r="H383" s="228"/>
      <c r="I383" s="228"/>
    </row>
    <row r="384" spans="1:9" hidden="1" outlineLevel="1">
      <c r="A384" s="234" t="str">
        <f>IF(C384="","",SUBTOTAL(3,$C$8:C384))</f>
        <v/>
      </c>
      <c r="B384" s="233"/>
      <c r="C384" s="233"/>
      <c r="D384" s="235" t="s">
        <v>383</v>
      </c>
      <c r="E384" s="233"/>
      <c r="F384" s="233"/>
      <c r="G384" s="233"/>
      <c r="H384" s="228"/>
      <c r="I384" s="228"/>
    </row>
    <row r="385" spans="1:9" ht="33" hidden="1" outlineLevel="1">
      <c r="A385" s="234" t="str">
        <f>IF(C385="","",SUBTOTAL(3,$C$8:C385))</f>
        <v/>
      </c>
      <c r="B385" s="233"/>
      <c r="C385" s="233"/>
      <c r="D385" s="235" t="s">
        <v>1009</v>
      </c>
      <c r="E385" s="233"/>
      <c r="F385" s="233"/>
      <c r="G385" s="233"/>
      <c r="H385" s="228"/>
      <c r="I385" s="228"/>
    </row>
    <row r="386" spans="1:9" ht="33" hidden="1" outlineLevel="1">
      <c r="A386" s="234" t="str">
        <f>IF(C386="","",SUBTOTAL(3,$C$8:C386))</f>
        <v/>
      </c>
      <c r="B386" s="233"/>
      <c r="C386" s="233"/>
      <c r="D386" s="235" t="s">
        <v>385</v>
      </c>
      <c r="E386" s="233"/>
      <c r="F386" s="233"/>
      <c r="G386" s="233"/>
      <c r="H386" s="228"/>
      <c r="I386" s="228"/>
    </row>
    <row r="387" spans="1:9" ht="33" hidden="1" outlineLevel="1">
      <c r="A387" s="234" t="str">
        <f>IF(C387="","",SUBTOTAL(3,$C$8:C387))</f>
        <v/>
      </c>
      <c r="B387" s="233"/>
      <c r="C387" s="233"/>
      <c r="D387" s="235" t="s">
        <v>1007</v>
      </c>
      <c r="E387" s="234"/>
      <c r="F387" s="233"/>
      <c r="G387" s="233"/>
      <c r="H387" s="228"/>
      <c r="I387" s="228"/>
    </row>
    <row r="388" spans="1:9" ht="49.5" collapsed="1">
      <c r="A388" s="234" t="str">
        <f>IF(C388="","",SUBTOTAL(3,$C$8:C388))</f>
        <v/>
      </c>
      <c r="B388" s="232" t="s">
        <v>396</v>
      </c>
      <c r="C388" s="233"/>
      <c r="D388" s="233"/>
      <c r="E388" s="233"/>
      <c r="F388" s="233"/>
      <c r="G388" s="233"/>
      <c r="H388" s="228"/>
      <c r="I388" s="228"/>
    </row>
    <row r="389" spans="1:9" collapsed="1">
      <c r="A389" s="234">
        <f>IF(C389="","",SUBTOTAL(3,$C$8:C389))</f>
        <v>58</v>
      </c>
      <c r="B389" s="235" t="s">
        <v>192</v>
      </c>
      <c r="C389" s="235" t="s">
        <v>203</v>
      </c>
      <c r="D389" s="233"/>
      <c r="E389" s="234" t="str">
        <f>IF(G389&lt;4,"Đơn giản",IF(G389&lt;=7,"Trung bình","Phức tạp"))</f>
        <v>Trung bình</v>
      </c>
      <c r="F389" s="234" t="s">
        <v>205</v>
      </c>
      <c r="G389" s="234">
        <f>COUNTA(D390:D394)</f>
        <v>5</v>
      </c>
      <c r="H389" s="228"/>
      <c r="I389" s="228"/>
    </row>
    <row r="390" spans="1:9" ht="33" hidden="1" outlineLevel="1">
      <c r="A390" s="234" t="str">
        <f>IF(C390="","",SUBTOTAL(3,$C$8:C390))</f>
        <v/>
      </c>
      <c r="B390" s="233"/>
      <c r="C390" s="233"/>
      <c r="D390" s="235" t="s">
        <v>1010</v>
      </c>
      <c r="E390" s="233"/>
      <c r="F390" s="233"/>
      <c r="G390" s="233"/>
      <c r="H390" s="228"/>
      <c r="I390" s="228"/>
    </row>
    <row r="391" spans="1:9" hidden="1" outlineLevel="1">
      <c r="A391" s="234" t="str">
        <f>IF(C391="","",SUBTOTAL(3,$C$8:C391))</f>
        <v/>
      </c>
      <c r="B391" s="233"/>
      <c r="C391" s="233"/>
      <c r="D391" s="235" t="s">
        <v>1011</v>
      </c>
      <c r="E391" s="233"/>
      <c r="F391" s="233"/>
      <c r="G391" s="233"/>
      <c r="H391" s="228"/>
      <c r="I391" s="228"/>
    </row>
    <row r="392" spans="1:9" hidden="1" outlineLevel="1">
      <c r="A392" s="234" t="str">
        <f>IF(C392="","",SUBTOTAL(3,$C$8:C392))</f>
        <v/>
      </c>
      <c r="B392" s="233"/>
      <c r="C392" s="233"/>
      <c r="D392" s="235" t="s">
        <v>1012</v>
      </c>
      <c r="E392" s="233"/>
      <c r="F392" s="233"/>
      <c r="G392" s="233"/>
      <c r="H392" s="228"/>
      <c r="I392" s="228"/>
    </row>
    <row r="393" spans="1:9" ht="33" hidden="1" outlineLevel="1">
      <c r="A393" s="234" t="str">
        <f>IF(C393="","",SUBTOTAL(3,$C$8:C393))</f>
        <v/>
      </c>
      <c r="B393" s="233"/>
      <c r="C393" s="233"/>
      <c r="D393" s="235" t="s">
        <v>1013</v>
      </c>
      <c r="E393" s="233"/>
      <c r="F393" s="233"/>
      <c r="G393" s="233"/>
      <c r="H393" s="228"/>
      <c r="I393" s="228"/>
    </row>
    <row r="394" spans="1:9" ht="33" hidden="1" outlineLevel="1">
      <c r="A394" s="234" t="str">
        <f>IF(C394="","",SUBTOTAL(3,$C$8:C394))</f>
        <v/>
      </c>
      <c r="B394" s="233"/>
      <c r="C394" s="233"/>
      <c r="D394" s="235" t="s">
        <v>1014</v>
      </c>
      <c r="E394" s="233"/>
      <c r="F394" s="233"/>
      <c r="G394" s="233"/>
      <c r="H394" s="228"/>
      <c r="I394" s="228"/>
    </row>
    <row r="395" spans="1:9" ht="33" collapsed="1">
      <c r="A395" s="234">
        <f>IF(C395="","",SUBTOTAL(3,$C$8:C395))</f>
        <v>59</v>
      </c>
      <c r="B395" s="235" t="s">
        <v>193</v>
      </c>
      <c r="C395" s="235" t="s">
        <v>203</v>
      </c>
      <c r="D395" s="233"/>
      <c r="E395" s="234" t="str">
        <f>IF(G395&lt;4,"Đơn giản",IF(G395&lt;=7,"Trung bình","Phức tạp"))</f>
        <v>Trung bình</v>
      </c>
      <c r="F395" s="234" t="s">
        <v>205</v>
      </c>
      <c r="G395" s="234">
        <f>COUNTA(D396:D400)</f>
        <v>5</v>
      </c>
      <c r="H395" s="228"/>
      <c r="I395" s="228"/>
    </row>
    <row r="396" spans="1:9" ht="33" hidden="1" outlineLevel="1">
      <c r="A396" s="234" t="str">
        <f>IF(C396="","",SUBTOTAL(3,$C$8:C396))</f>
        <v/>
      </c>
      <c r="B396" s="233"/>
      <c r="C396" s="233"/>
      <c r="D396" s="235" t="s">
        <v>1015</v>
      </c>
      <c r="E396" s="233"/>
      <c r="F396" s="233"/>
      <c r="G396" s="233"/>
      <c r="H396" s="228"/>
      <c r="I396" s="228"/>
    </row>
    <row r="397" spans="1:9" hidden="1" outlineLevel="1">
      <c r="A397" s="234" t="str">
        <f>IF(C397="","",SUBTOTAL(3,$C$8:C397))</f>
        <v/>
      </c>
      <c r="B397" s="233"/>
      <c r="C397" s="233"/>
      <c r="D397" s="235" t="s">
        <v>1016</v>
      </c>
      <c r="E397" s="233"/>
      <c r="F397" s="233"/>
      <c r="G397" s="233"/>
      <c r="H397" s="228"/>
      <c r="I397" s="228"/>
    </row>
    <row r="398" spans="1:9" hidden="1" outlineLevel="1">
      <c r="A398" s="234" t="str">
        <f>IF(C398="","",SUBTOTAL(3,$C$8:C398))</f>
        <v/>
      </c>
      <c r="B398" s="233"/>
      <c r="C398" s="233"/>
      <c r="D398" s="235" t="s">
        <v>1017</v>
      </c>
      <c r="E398" s="233"/>
      <c r="F398" s="233"/>
      <c r="G398" s="233"/>
      <c r="H398" s="228"/>
      <c r="I398" s="228"/>
    </row>
    <row r="399" spans="1:9" hidden="1" outlineLevel="1">
      <c r="A399" s="234" t="str">
        <f>IF(C399="","",SUBTOTAL(3,$C$8:C399))</f>
        <v/>
      </c>
      <c r="B399" s="233"/>
      <c r="C399" s="233"/>
      <c r="D399" s="235" t="s">
        <v>206</v>
      </c>
      <c r="E399" s="233"/>
      <c r="F399" s="233"/>
      <c r="G399" s="233"/>
      <c r="H399" s="228"/>
      <c r="I399" s="228"/>
    </row>
    <row r="400" spans="1:9" hidden="1" outlineLevel="1">
      <c r="A400" s="234" t="str">
        <f>IF(C400="","",SUBTOTAL(3,$C$8:C400))</f>
        <v/>
      </c>
      <c r="B400" s="233"/>
      <c r="C400" s="233"/>
      <c r="D400" s="235" t="s">
        <v>1018</v>
      </c>
      <c r="E400" s="233"/>
      <c r="F400" s="233"/>
      <c r="G400" s="233"/>
      <c r="H400" s="228"/>
      <c r="I400" s="228"/>
    </row>
    <row r="401" spans="1:9" ht="33" collapsed="1">
      <c r="A401" s="234">
        <f>IF(C401="","",SUBTOTAL(3,$C$8:C401))</f>
        <v>60</v>
      </c>
      <c r="B401" s="235" t="s">
        <v>194</v>
      </c>
      <c r="C401" s="235" t="s">
        <v>203</v>
      </c>
      <c r="D401" s="233"/>
      <c r="E401" s="234" t="str">
        <f>IF(G401&lt;4,"Đơn giản",IF(G401&lt;=7,"Trung bình","Phức tạp"))</f>
        <v>Trung bình</v>
      </c>
      <c r="F401" s="234" t="s">
        <v>205</v>
      </c>
      <c r="G401" s="234">
        <f>COUNTA(D402:D406)</f>
        <v>5</v>
      </c>
      <c r="H401" s="228"/>
      <c r="I401" s="228"/>
    </row>
    <row r="402" spans="1:9" ht="33" hidden="1" outlineLevel="1">
      <c r="A402" s="234" t="str">
        <f>IF(C402="","",SUBTOTAL(3,$C$8:C402))</f>
        <v/>
      </c>
      <c r="B402" s="233"/>
      <c r="C402" s="233"/>
      <c r="D402" s="235" t="s">
        <v>1019</v>
      </c>
      <c r="E402" s="233"/>
      <c r="F402" s="233"/>
      <c r="G402" s="233"/>
      <c r="H402" s="228"/>
      <c r="I402" s="228"/>
    </row>
    <row r="403" spans="1:9" ht="33" hidden="1" outlineLevel="1">
      <c r="A403" s="234" t="str">
        <f>IF(C403="","",SUBTOTAL(3,$C$8:C403))</f>
        <v/>
      </c>
      <c r="B403" s="233"/>
      <c r="C403" s="233"/>
      <c r="D403" s="235" t="s">
        <v>1020</v>
      </c>
      <c r="E403" s="233"/>
      <c r="F403" s="233"/>
      <c r="G403" s="233"/>
      <c r="H403" s="228"/>
      <c r="I403" s="228"/>
    </row>
    <row r="404" spans="1:9" ht="33" hidden="1" outlineLevel="1">
      <c r="A404" s="234" t="str">
        <f>IF(C404="","",SUBTOTAL(3,$C$8:C404))</f>
        <v/>
      </c>
      <c r="B404" s="233"/>
      <c r="C404" s="233"/>
      <c r="D404" s="235" t="s">
        <v>1021</v>
      </c>
      <c r="E404" s="233"/>
      <c r="F404" s="233"/>
      <c r="G404" s="233"/>
      <c r="H404" s="228"/>
      <c r="I404" s="228"/>
    </row>
    <row r="405" spans="1:9" ht="33" hidden="1" outlineLevel="1">
      <c r="A405" s="234" t="str">
        <f>IF(C405="","",SUBTOTAL(3,$C$8:C405))</f>
        <v/>
      </c>
      <c r="B405" s="233"/>
      <c r="C405" s="233"/>
      <c r="D405" s="235" t="s">
        <v>1022</v>
      </c>
      <c r="E405" s="233"/>
      <c r="F405" s="233"/>
      <c r="G405" s="233"/>
      <c r="H405" s="228"/>
      <c r="I405" s="228"/>
    </row>
    <row r="406" spans="1:9" hidden="1" outlineLevel="1">
      <c r="A406" s="234" t="str">
        <f>IF(C406="","",SUBTOTAL(3,$C$8:C406))</f>
        <v/>
      </c>
      <c r="B406" s="233"/>
      <c r="C406" s="233"/>
      <c r="D406" s="235" t="s">
        <v>1023</v>
      </c>
      <c r="E406" s="233"/>
      <c r="F406" s="233"/>
      <c r="G406" s="233"/>
      <c r="H406" s="228"/>
      <c r="I406" s="228"/>
    </row>
    <row r="407" spans="1:9" collapsed="1">
      <c r="A407" s="234">
        <f>IF(C407="","",SUBTOTAL(3,$C$8:C407))</f>
        <v>61</v>
      </c>
      <c r="B407" s="235" t="s">
        <v>195</v>
      </c>
      <c r="C407" s="235" t="s">
        <v>203</v>
      </c>
      <c r="D407" s="233"/>
      <c r="E407" s="234" t="str">
        <f>IF(G407&lt;4,"Đơn giản",IF(G407&lt;=7,"Trung bình","Phức tạp"))</f>
        <v>Trung bình</v>
      </c>
      <c r="F407" s="234" t="s">
        <v>205</v>
      </c>
      <c r="G407" s="234">
        <f>COUNTA(D408:D412)</f>
        <v>5</v>
      </c>
      <c r="H407" s="228"/>
      <c r="I407" s="228"/>
    </row>
    <row r="408" spans="1:9" hidden="1" outlineLevel="1">
      <c r="A408" s="234" t="str">
        <f>IF(C408="","",SUBTOTAL(3,$C$8:C408))</f>
        <v/>
      </c>
      <c r="B408" s="233"/>
      <c r="C408" s="233"/>
      <c r="D408" s="235" t="s">
        <v>1024</v>
      </c>
      <c r="E408" s="233"/>
      <c r="F408" s="233"/>
      <c r="G408" s="233"/>
      <c r="H408" s="228"/>
      <c r="I408" s="228"/>
    </row>
    <row r="409" spans="1:9" hidden="1" outlineLevel="1">
      <c r="A409" s="234" t="str">
        <f>IF(C409="","",SUBTOTAL(3,$C$8:C409))</f>
        <v/>
      </c>
      <c r="B409" s="233"/>
      <c r="C409" s="233"/>
      <c r="D409" s="235" t="s">
        <v>1025</v>
      </c>
      <c r="E409" s="233"/>
      <c r="F409" s="233"/>
      <c r="G409" s="233"/>
      <c r="H409" s="228"/>
      <c r="I409" s="228"/>
    </row>
    <row r="410" spans="1:9" hidden="1" outlineLevel="1">
      <c r="A410" s="234" t="str">
        <f>IF(C410="","",SUBTOTAL(3,$C$8:C410))</f>
        <v/>
      </c>
      <c r="B410" s="233"/>
      <c r="C410" s="233"/>
      <c r="D410" s="235" t="s">
        <v>1026</v>
      </c>
      <c r="E410" s="233"/>
      <c r="F410" s="233"/>
      <c r="G410" s="233"/>
      <c r="H410" s="228"/>
      <c r="I410" s="228"/>
    </row>
    <row r="411" spans="1:9" hidden="1" outlineLevel="1">
      <c r="A411" s="234" t="str">
        <f>IF(C411="","",SUBTOTAL(3,$C$8:C411))</f>
        <v/>
      </c>
      <c r="B411" s="233"/>
      <c r="C411" s="233"/>
      <c r="D411" s="235" t="s">
        <v>427</v>
      </c>
      <c r="E411" s="233"/>
      <c r="F411" s="233"/>
      <c r="G411" s="233"/>
      <c r="H411" s="228"/>
      <c r="I411" s="228"/>
    </row>
    <row r="412" spans="1:9" hidden="1" outlineLevel="1">
      <c r="A412" s="234" t="str">
        <f>IF(C412="","",SUBTOTAL(3,$C$8:C412))</f>
        <v/>
      </c>
      <c r="B412" s="233"/>
      <c r="C412" s="233"/>
      <c r="D412" s="235" t="s">
        <v>206</v>
      </c>
      <c r="E412" s="233"/>
      <c r="F412" s="233"/>
      <c r="G412" s="233"/>
      <c r="H412" s="228"/>
      <c r="I412" s="228"/>
    </row>
    <row r="413" spans="1:9" ht="33" collapsed="1">
      <c r="A413" s="234">
        <f>IF(C413="","",SUBTOTAL(3,$C$8:C413))</f>
        <v>62</v>
      </c>
      <c r="B413" s="235" t="s">
        <v>196</v>
      </c>
      <c r="C413" s="235" t="s">
        <v>203</v>
      </c>
      <c r="D413" s="233"/>
      <c r="E413" s="234" t="str">
        <f>IF(G413&lt;4,"Đơn giản",IF(G413&lt;=7,"Trung bình","Phức tạp"))</f>
        <v>Trung bình</v>
      </c>
      <c r="F413" s="234" t="s">
        <v>205</v>
      </c>
      <c r="G413" s="234">
        <f>COUNTA(D414:D417)</f>
        <v>4</v>
      </c>
      <c r="H413" s="228"/>
      <c r="I413" s="228"/>
    </row>
    <row r="414" spans="1:9" ht="33" hidden="1" outlineLevel="1">
      <c r="A414" s="234" t="str">
        <f>IF(C414="","",SUBTOTAL(3,$C$8:C414))</f>
        <v/>
      </c>
      <c r="B414" s="233"/>
      <c r="C414" s="233"/>
      <c r="D414" s="235" t="s">
        <v>1027</v>
      </c>
      <c r="E414" s="233"/>
      <c r="F414" s="233"/>
      <c r="G414" s="233"/>
      <c r="H414" s="228"/>
      <c r="I414" s="228"/>
    </row>
    <row r="415" spans="1:9" ht="33" hidden="1" outlineLevel="1">
      <c r="A415" s="234" t="str">
        <f>IF(C415="","",SUBTOTAL(3,$C$8:C415))</f>
        <v/>
      </c>
      <c r="B415" s="233"/>
      <c r="C415" s="233"/>
      <c r="D415" s="235" t="s">
        <v>1028</v>
      </c>
      <c r="E415" s="233"/>
      <c r="F415" s="233"/>
      <c r="G415" s="233"/>
      <c r="H415" s="228"/>
      <c r="I415" s="228"/>
    </row>
    <row r="416" spans="1:9" ht="33" hidden="1" outlineLevel="1">
      <c r="A416" s="234" t="str">
        <f>IF(C416="","",SUBTOTAL(3,$C$8:C416))</f>
        <v/>
      </c>
      <c r="B416" s="233"/>
      <c r="C416" s="233"/>
      <c r="D416" s="235" t="s">
        <v>1029</v>
      </c>
      <c r="E416" s="233"/>
      <c r="F416" s="233"/>
      <c r="G416" s="233"/>
      <c r="H416" s="228"/>
      <c r="I416" s="228"/>
    </row>
    <row r="417" spans="1:9" ht="33" hidden="1" outlineLevel="1">
      <c r="A417" s="234" t="str">
        <f>IF(C417="","",SUBTOTAL(3,$C$8:C417))</f>
        <v/>
      </c>
      <c r="B417" s="233"/>
      <c r="C417" s="233"/>
      <c r="D417" s="235" t="s">
        <v>397</v>
      </c>
      <c r="E417" s="233"/>
      <c r="F417" s="233"/>
      <c r="G417" s="233"/>
      <c r="H417" s="228"/>
      <c r="I417" s="228"/>
    </row>
    <row r="418" spans="1:9" ht="33" collapsed="1">
      <c r="A418" s="234">
        <f>IF(C418="","",SUBTOTAL(3,$C$8:C418))</f>
        <v>63</v>
      </c>
      <c r="B418" s="235" t="s">
        <v>197</v>
      </c>
      <c r="C418" s="235" t="s">
        <v>203</v>
      </c>
      <c r="D418" s="233"/>
      <c r="E418" s="234" t="str">
        <f>IF(G418&lt;4,"Đơn giản",IF(G418&lt;=7,"Trung bình","Phức tạp"))</f>
        <v>Phức tạp</v>
      </c>
      <c r="F418" s="234" t="s">
        <v>205</v>
      </c>
      <c r="G418" s="234">
        <f>COUNTA(D419:D426)</f>
        <v>8</v>
      </c>
      <c r="H418" s="228"/>
      <c r="I418" s="228"/>
    </row>
    <row r="419" spans="1:9" ht="33" hidden="1" outlineLevel="1">
      <c r="A419" s="234" t="str">
        <f>IF(C419="","",SUBTOTAL(3,$C$8:C419))</f>
        <v/>
      </c>
      <c r="B419" s="233"/>
      <c r="C419" s="233"/>
      <c r="D419" s="235" t="s">
        <v>398</v>
      </c>
      <c r="E419" s="233"/>
      <c r="F419" s="233"/>
      <c r="G419" s="233"/>
      <c r="H419" s="228"/>
      <c r="I419" s="228"/>
    </row>
    <row r="420" spans="1:9" ht="33" hidden="1" outlineLevel="1">
      <c r="A420" s="234" t="str">
        <f>IF(C420="","",SUBTOTAL(3,$C$8:C420))</f>
        <v/>
      </c>
      <c r="B420" s="233"/>
      <c r="C420" s="233"/>
      <c r="D420" s="235" t="s">
        <v>399</v>
      </c>
      <c r="E420" s="233"/>
      <c r="F420" s="233"/>
      <c r="G420" s="233"/>
      <c r="H420" s="228"/>
      <c r="I420" s="228"/>
    </row>
    <row r="421" spans="1:9" ht="33" hidden="1" outlineLevel="1">
      <c r="A421" s="234" t="str">
        <f>IF(C421="","",SUBTOTAL(3,$C$8:C421))</f>
        <v/>
      </c>
      <c r="B421" s="233"/>
      <c r="C421" s="233"/>
      <c r="D421" s="235" t="s">
        <v>400</v>
      </c>
      <c r="E421" s="233"/>
      <c r="F421" s="233"/>
      <c r="G421" s="233"/>
      <c r="H421" s="228"/>
      <c r="I421" s="228"/>
    </row>
    <row r="422" spans="1:9" ht="33" hidden="1" outlineLevel="1">
      <c r="A422" s="234" t="str">
        <f>IF(C422="","",SUBTOTAL(3,$C$8:C422))</f>
        <v/>
      </c>
      <c r="B422" s="233"/>
      <c r="C422" s="233"/>
      <c r="D422" s="235" t="s">
        <v>401</v>
      </c>
      <c r="E422" s="233"/>
      <c r="F422" s="233"/>
      <c r="G422" s="233"/>
      <c r="H422" s="228"/>
      <c r="I422" s="228"/>
    </row>
    <row r="423" spans="1:9" hidden="1" outlineLevel="1">
      <c r="A423" s="234" t="str">
        <f>IF(C423="","",SUBTOTAL(3,$C$8:C423))</f>
        <v/>
      </c>
      <c r="B423" s="233"/>
      <c r="C423" s="233"/>
      <c r="D423" s="235" t="s">
        <v>402</v>
      </c>
      <c r="E423" s="233"/>
      <c r="F423" s="233"/>
      <c r="G423" s="233"/>
      <c r="H423" s="228"/>
      <c r="I423" s="228"/>
    </row>
    <row r="424" spans="1:9" ht="33" hidden="1" outlineLevel="1">
      <c r="A424" s="234" t="str">
        <f>IF(C424="","",SUBTOTAL(3,$C$8:C424))</f>
        <v/>
      </c>
      <c r="B424" s="233"/>
      <c r="C424" s="233"/>
      <c r="D424" s="235" t="s">
        <v>403</v>
      </c>
      <c r="E424" s="233"/>
      <c r="F424" s="233"/>
      <c r="G424" s="233"/>
      <c r="H424" s="228"/>
      <c r="I424" s="228"/>
    </row>
    <row r="425" spans="1:9" ht="33" hidden="1" outlineLevel="1">
      <c r="A425" s="234" t="str">
        <f>IF(C425="","",SUBTOTAL(3,$C$8:C425))</f>
        <v/>
      </c>
      <c r="B425" s="233"/>
      <c r="C425" s="233"/>
      <c r="D425" s="235" t="s">
        <v>1397</v>
      </c>
      <c r="E425" s="233"/>
      <c r="F425" s="233"/>
      <c r="G425" s="233"/>
      <c r="H425" s="228"/>
      <c r="I425" s="228"/>
    </row>
    <row r="426" spans="1:9" ht="33" hidden="1" outlineLevel="1">
      <c r="A426" s="234" t="str">
        <f>IF(C426="","",SUBTOTAL(3,$C$8:C426))</f>
        <v/>
      </c>
      <c r="B426" s="233"/>
      <c r="C426" s="233"/>
      <c r="D426" s="235" t="s">
        <v>404</v>
      </c>
      <c r="E426" s="233"/>
      <c r="F426" s="233"/>
      <c r="G426" s="233"/>
      <c r="H426" s="228"/>
      <c r="I426" s="228"/>
    </row>
    <row r="427" spans="1:9" ht="33" collapsed="1">
      <c r="A427" s="234">
        <f>IF(C427="","",SUBTOTAL(3,$C$8:C427))</f>
        <v>64</v>
      </c>
      <c r="B427" s="235" t="s">
        <v>198</v>
      </c>
      <c r="C427" s="235" t="s">
        <v>203</v>
      </c>
      <c r="D427" s="233"/>
      <c r="E427" s="234" t="str">
        <f>IF(G427&lt;4,"Đơn giản",IF(G427&lt;=7,"Trung bình","Phức tạp"))</f>
        <v>Phức tạp</v>
      </c>
      <c r="F427" s="234" t="s">
        <v>205</v>
      </c>
      <c r="G427" s="234">
        <f>COUNTA(D428:D435)</f>
        <v>8</v>
      </c>
      <c r="H427" s="228"/>
      <c r="I427" s="228"/>
    </row>
    <row r="428" spans="1:9" ht="33" hidden="1" outlineLevel="1">
      <c r="A428" s="234" t="str">
        <f>IF(C428="","",SUBTOTAL(3,$C$8:C428))</f>
        <v/>
      </c>
      <c r="B428" s="233"/>
      <c r="C428" s="233"/>
      <c r="D428" s="235" t="s">
        <v>405</v>
      </c>
      <c r="E428" s="233"/>
      <c r="F428" s="233"/>
      <c r="G428" s="233"/>
      <c r="H428" s="228"/>
      <c r="I428" s="228"/>
    </row>
    <row r="429" spans="1:9" hidden="1" outlineLevel="1">
      <c r="A429" s="234" t="str">
        <f>IF(C429="","",SUBTOTAL(3,$C$8:C429))</f>
        <v/>
      </c>
      <c r="B429" s="233"/>
      <c r="C429" s="233"/>
      <c r="D429" s="235" t="s">
        <v>406</v>
      </c>
      <c r="E429" s="233"/>
      <c r="F429" s="233"/>
      <c r="G429" s="233"/>
      <c r="H429" s="228"/>
      <c r="I429" s="228"/>
    </row>
    <row r="430" spans="1:9" hidden="1" outlineLevel="1">
      <c r="A430" s="234" t="str">
        <f>IF(C430="","",SUBTOTAL(3,$C$8:C430))</f>
        <v/>
      </c>
      <c r="B430" s="233"/>
      <c r="C430" s="233"/>
      <c r="D430" s="235" t="s">
        <v>407</v>
      </c>
      <c r="E430" s="233"/>
      <c r="F430" s="233"/>
      <c r="G430" s="233"/>
      <c r="H430" s="228"/>
      <c r="I430" s="228"/>
    </row>
    <row r="431" spans="1:9" hidden="1" outlineLevel="1">
      <c r="A431" s="234" t="str">
        <f>IF(C431="","",SUBTOTAL(3,$C$8:C431))</f>
        <v/>
      </c>
      <c r="B431" s="233"/>
      <c r="C431" s="233"/>
      <c r="D431" s="235" t="s">
        <v>408</v>
      </c>
      <c r="E431" s="233"/>
      <c r="F431" s="233"/>
      <c r="G431" s="233"/>
      <c r="H431" s="228"/>
      <c r="I431" s="228"/>
    </row>
    <row r="432" spans="1:9" ht="33" hidden="1" outlineLevel="1">
      <c r="A432" s="234" t="str">
        <f>IF(C432="","",SUBTOTAL(3,$C$8:C432))</f>
        <v/>
      </c>
      <c r="B432" s="233"/>
      <c r="C432" s="233"/>
      <c r="D432" s="235" t="s">
        <v>409</v>
      </c>
      <c r="E432" s="233"/>
      <c r="F432" s="233"/>
      <c r="G432" s="233"/>
      <c r="H432" s="228"/>
      <c r="I432" s="228"/>
    </row>
    <row r="433" spans="1:9" hidden="1" outlineLevel="1">
      <c r="A433" s="234" t="str">
        <f>IF(C433="","",SUBTOTAL(3,$C$8:C433))</f>
        <v/>
      </c>
      <c r="B433" s="233"/>
      <c r="C433" s="233"/>
      <c r="D433" s="235" t="s">
        <v>410</v>
      </c>
      <c r="E433" s="233"/>
      <c r="F433" s="233"/>
      <c r="G433" s="233"/>
      <c r="H433" s="228"/>
      <c r="I433" s="228"/>
    </row>
    <row r="434" spans="1:9" hidden="1" outlineLevel="1">
      <c r="A434" s="234" t="str">
        <f>IF(C434="","",SUBTOTAL(3,$C$8:C434))</f>
        <v/>
      </c>
      <c r="B434" s="233"/>
      <c r="C434" s="233"/>
      <c r="D434" s="235" t="s">
        <v>411</v>
      </c>
      <c r="E434" s="233"/>
      <c r="F434" s="233"/>
      <c r="G434" s="233"/>
      <c r="H434" s="228"/>
      <c r="I434" s="228"/>
    </row>
    <row r="435" spans="1:9" hidden="1" outlineLevel="1">
      <c r="A435" s="234" t="str">
        <f>IF(C435="","",SUBTOTAL(3,$C$8:C435))</f>
        <v/>
      </c>
      <c r="B435" s="233"/>
      <c r="C435" s="233"/>
      <c r="D435" s="235" t="s">
        <v>412</v>
      </c>
      <c r="E435" s="233"/>
      <c r="F435" s="233"/>
      <c r="G435" s="233"/>
      <c r="H435" s="228"/>
      <c r="I435" s="228"/>
    </row>
    <row r="436" spans="1:9" ht="33" collapsed="1">
      <c r="A436" s="234">
        <f>IF(C436="","",SUBTOTAL(3,$C$8:C436))</f>
        <v>65</v>
      </c>
      <c r="B436" s="235" t="s">
        <v>199</v>
      </c>
      <c r="C436" s="235" t="s">
        <v>203</v>
      </c>
      <c r="D436" s="233"/>
      <c r="E436" s="234" t="str">
        <f>IF(G436&lt;4,"Đơn giản",IF(G436&lt;=7,"Trung bình","Phức tạp"))</f>
        <v>Phức tạp</v>
      </c>
      <c r="F436" s="234" t="s">
        <v>205</v>
      </c>
      <c r="G436" s="234">
        <f>COUNTA(D437:D444)</f>
        <v>8</v>
      </c>
      <c r="H436" s="228"/>
      <c r="I436" s="228"/>
    </row>
    <row r="437" spans="1:9" hidden="1" outlineLevel="1">
      <c r="A437" s="234" t="str">
        <f>IF(C437="","",SUBTOTAL(3,$C$8:C437))</f>
        <v/>
      </c>
      <c r="B437" s="233"/>
      <c r="C437" s="233"/>
      <c r="D437" s="235" t="s">
        <v>413</v>
      </c>
      <c r="E437" s="233"/>
      <c r="F437" s="233"/>
      <c r="G437" s="233"/>
      <c r="H437" s="228"/>
      <c r="I437" s="228"/>
    </row>
    <row r="438" spans="1:9" hidden="1" outlineLevel="1">
      <c r="A438" s="234" t="str">
        <f>IF(C438="","",SUBTOTAL(3,$C$8:C438))</f>
        <v/>
      </c>
      <c r="B438" s="233"/>
      <c r="C438" s="233"/>
      <c r="D438" s="235" t="s">
        <v>414</v>
      </c>
      <c r="E438" s="233"/>
      <c r="F438" s="233"/>
      <c r="G438" s="233"/>
      <c r="H438" s="228"/>
      <c r="I438" s="228"/>
    </row>
    <row r="439" spans="1:9" hidden="1" outlineLevel="1">
      <c r="A439" s="234" t="str">
        <f>IF(C439="","",SUBTOTAL(3,$C$8:C439))</f>
        <v/>
      </c>
      <c r="B439" s="233"/>
      <c r="C439" s="233"/>
      <c r="D439" s="235" t="s">
        <v>415</v>
      </c>
      <c r="E439" s="233"/>
      <c r="F439" s="233"/>
      <c r="G439" s="233"/>
      <c r="H439" s="228"/>
      <c r="I439" s="228"/>
    </row>
    <row r="440" spans="1:9" hidden="1" outlineLevel="1">
      <c r="A440" s="234" t="str">
        <f>IF(C440="","",SUBTOTAL(3,$C$8:C440))</f>
        <v/>
      </c>
      <c r="B440" s="233"/>
      <c r="C440" s="233"/>
      <c r="D440" s="235" t="s">
        <v>416</v>
      </c>
      <c r="E440" s="233"/>
      <c r="F440" s="233"/>
      <c r="G440" s="233"/>
      <c r="H440" s="228"/>
      <c r="I440" s="228"/>
    </row>
    <row r="441" spans="1:9" ht="33" hidden="1" outlineLevel="1">
      <c r="A441" s="234" t="str">
        <f>IF(C441="","",SUBTOTAL(3,$C$8:C441))</f>
        <v/>
      </c>
      <c r="B441" s="233"/>
      <c r="C441" s="233"/>
      <c r="D441" s="235" t="s">
        <v>417</v>
      </c>
      <c r="E441" s="233"/>
      <c r="F441" s="233"/>
      <c r="G441" s="233"/>
      <c r="H441" s="228"/>
      <c r="I441" s="228"/>
    </row>
    <row r="442" spans="1:9" ht="33" hidden="1" outlineLevel="1">
      <c r="A442" s="234" t="str">
        <f>IF(C442="","",SUBTOTAL(3,$C$8:C442))</f>
        <v/>
      </c>
      <c r="B442" s="233"/>
      <c r="C442" s="233"/>
      <c r="D442" s="235" t="s">
        <v>418</v>
      </c>
      <c r="E442" s="233"/>
      <c r="F442" s="233"/>
      <c r="G442" s="233"/>
      <c r="H442" s="228"/>
      <c r="I442" s="228"/>
    </row>
    <row r="443" spans="1:9" hidden="1" outlineLevel="1">
      <c r="A443" s="234" t="str">
        <f>IF(C443="","",SUBTOTAL(3,$C$8:C443))</f>
        <v/>
      </c>
      <c r="B443" s="233"/>
      <c r="C443" s="233"/>
      <c r="D443" s="235" t="s">
        <v>419</v>
      </c>
      <c r="E443" s="233"/>
      <c r="F443" s="233"/>
      <c r="G443" s="233"/>
      <c r="H443" s="228"/>
      <c r="I443" s="228"/>
    </row>
    <row r="444" spans="1:9" hidden="1" outlineLevel="1">
      <c r="A444" s="234" t="str">
        <f>IF(C444="","",SUBTOTAL(3,$C$8:C444))</f>
        <v/>
      </c>
      <c r="B444" s="233"/>
      <c r="C444" s="233"/>
      <c r="D444" s="235" t="s">
        <v>420</v>
      </c>
      <c r="E444" s="233"/>
      <c r="F444" s="233"/>
      <c r="G444" s="233"/>
      <c r="H444" s="228"/>
      <c r="I444" s="228"/>
    </row>
    <row r="445" spans="1:9" collapsed="1">
      <c r="A445" s="234">
        <f>IF(C445="","",SUBTOTAL(3,$C$8:C445))</f>
        <v>66</v>
      </c>
      <c r="B445" s="235" t="s">
        <v>200</v>
      </c>
      <c r="C445" s="235" t="s">
        <v>203</v>
      </c>
      <c r="D445" s="233"/>
      <c r="E445" s="234" t="str">
        <f>IF(G445&lt;4,"Đơn giản",IF(G445&lt;=7,"Trung bình","Phức tạp"))</f>
        <v>Phức tạp</v>
      </c>
      <c r="F445" s="234" t="s">
        <v>205</v>
      </c>
      <c r="G445" s="234">
        <f>COUNTA(D446:D453)</f>
        <v>8</v>
      </c>
      <c r="H445" s="228"/>
      <c r="I445" s="228"/>
    </row>
    <row r="446" spans="1:9" hidden="1" outlineLevel="1">
      <c r="A446" s="234" t="str">
        <f>IF(C446="","",SUBTOTAL(3,$C$8:C446))</f>
        <v/>
      </c>
      <c r="B446" s="233"/>
      <c r="C446" s="233"/>
      <c r="D446" s="235" t="s">
        <v>421</v>
      </c>
      <c r="E446" s="233"/>
      <c r="F446" s="233"/>
      <c r="G446" s="233"/>
      <c r="H446" s="228"/>
      <c r="I446" s="228"/>
    </row>
    <row r="447" spans="1:9" hidden="1" outlineLevel="1">
      <c r="A447" s="234" t="str">
        <f>IF(C447="","",SUBTOTAL(3,$C$8:C447))</f>
        <v/>
      </c>
      <c r="B447" s="233"/>
      <c r="C447" s="233"/>
      <c r="D447" s="235" t="s">
        <v>422</v>
      </c>
      <c r="E447" s="233"/>
      <c r="F447" s="233"/>
      <c r="G447" s="233"/>
      <c r="H447" s="228"/>
      <c r="I447" s="228"/>
    </row>
    <row r="448" spans="1:9" hidden="1" outlineLevel="1">
      <c r="A448" s="234" t="str">
        <f>IF(C448="","",SUBTOTAL(3,$C$8:C448))</f>
        <v/>
      </c>
      <c r="B448" s="233"/>
      <c r="C448" s="233"/>
      <c r="D448" s="235" t="s">
        <v>423</v>
      </c>
      <c r="E448" s="233"/>
      <c r="F448" s="233"/>
      <c r="G448" s="233"/>
      <c r="H448" s="228"/>
      <c r="I448" s="228"/>
    </row>
    <row r="449" spans="1:9" ht="33" hidden="1" outlineLevel="1">
      <c r="A449" s="234" t="str">
        <f>IF(C449="","",SUBTOTAL(3,$C$8:C449))</f>
        <v/>
      </c>
      <c r="B449" s="233"/>
      <c r="C449" s="233"/>
      <c r="D449" s="235" t="s">
        <v>424</v>
      </c>
      <c r="E449" s="233"/>
      <c r="F449" s="233"/>
      <c r="G449" s="233"/>
      <c r="H449" s="228"/>
      <c r="I449" s="228"/>
    </row>
    <row r="450" spans="1:9" ht="33" hidden="1" outlineLevel="1">
      <c r="A450" s="234" t="str">
        <f>IF(C450="","",SUBTOTAL(3,$C$8:C450))</f>
        <v/>
      </c>
      <c r="B450" s="233"/>
      <c r="C450" s="233"/>
      <c r="D450" s="235" t="s">
        <v>425</v>
      </c>
      <c r="E450" s="233"/>
      <c r="F450" s="233"/>
      <c r="G450" s="233"/>
      <c r="H450" s="228"/>
      <c r="I450" s="228"/>
    </row>
    <row r="451" spans="1:9" ht="33" hidden="1" outlineLevel="1">
      <c r="A451" s="234" t="str">
        <f>IF(C451="","",SUBTOTAL(3,$C$8:C451))</f>
        <v/>
      </c>
      <c r="B451" s="233"/>
      <c r="C451" s="233"/>
      <c r="D451" s="235" t="s">
        <v>426</v>
      </c>
      <c r="E451" s="233"/>
      <c r="F451" s="233"/>
      <c r="G451" s="233"/>
      <c r="H451" s="228"/>
      <c r="I451" s="228"/>
    </row>
    <row r="452" spans="1:9" hidden="1" outlineLevel="1">
      <c r="A452" s="234" t="str">
        <f>IF(C452="","",SUBTOTAL(3,$C$8:C452))</f>
        <v/>
      </c>
      <c r="B452" s="233"/>
      <c r="C452" s="233"/>
      <c r="D452" s="235" t="s">
        <v>427</v>
      </c>
      <c r="E452" s="233"/>
      <c r="F452" s="233"/>
      <c r="G452" s="233"/>
      <c r="H452" s="228"/>
      <c r="I452" s="228"/>
    </row>
    <row r="453" spans="1:9" ht="33" hidden="1" outlineLevel="1">
      <c r="A453" s="234" t="str">
        <f>IF(C453="","",SUBTOTAL(3,$C$8:C453))</f>
        <v/>
      </c>
      <c r="B453" s="241"/>
      <c r="C453" s="241"/>
      <c r="D453" s="242" t="s">
        <v>428</v>
      </c>
      <c r="E453" s="233"/>
      <c r="F453" s="233"/>
      <c r="G453" s="233"/>
      <c r="H453" s="228"/>
      <c r="I453" s="228"/>
    </row>
    <row r="454" spans="1:9" ht="222.6" customHeight="1" collapsed="1">
      <c r="A454" s="243" t="s">
        <v>17</v>
      </c>
      <c r="B454" s="244" t="s">
        <v>1470</v>
      </c>
      <c r="C454" s="245"/>
      <c r="D454" s="246"/>
      <c r="E454" s="240"/>
      <c r="F454" s="233"/>
      <c r="G454" s="233"/>
      <c r="H454" s="228"/>
      <c r="I454" s="228"/>
    </row>
    <row r="455" spans="1:9" ht="33">
      <c r="A455" s="234" t="str">
        <f>IF(C455="","",SUBTOTAL(3,$C$8:C455))</f>
        <v/>
      </c>
      <c r="B455" s="247" t="s">
        <v>429</v>
      </c>
      <c r="C455" s="248"/>
      <c r="D455" s="248"/>
      <c r="E455" s="233"/>
      <c r="F455" s="233"/>
      <c r="G455" s="233"/>
      <c r="H455" s="228"/>
      <c r="I455" s="228"/>
    </row>
    <row r="456" spans="1:9" ht="49.5" collapsed="1">
      <c r="A456" s="234">
        <f>IF(C456="","",SUBTOTAL(3,$C$8:C456))</f>
        <v>67</v>
      </c>
      <c r="B456" s="235" t="s">
        <v>430</v>
      </c>
      <c r="C456" s="235" t="s">
        <v>203</v>
      </c>
      <c r="D456" s="233"/>
      <c r="E456" s="234" t="str">
        <f>IF(G456&lt;4,"Đơn giản",IF(G456&lt;=7,"Trung bình","Phức tạp"))</f>
        <v>Trung bình</v>
      </c>
      <c r="F456" s="234" t="s">
        <v>205</v>
      </c>
      <c r="G456" s="234">
        <f>COUNTA(D457:D460)</f>
        <v>4</v>
      </c>
      <c r="H456" s="228"/>
      <c r="I456" s="228"/>
    </row>
    <row r="457" spans="1:9" ht="33" hidden="1" outlineLevel="1">
      <c r="A457" s="234" t="str">
        <f>IF(C457="","",SUBTOTAL(3,$C$8:C457))</f>
        <v/>
      </c>
      <c r="B457" s="233"/>
      <c r="C457" s="233"/>
      <c r="D457" s="235" t="s">
        <v>1030</v>
      </c>
      <c r="E457" s="233"/>
      <c r="F457" s="233"/>
      <c r="G457" s="233"/>
      <c r="H457" s="228"/>
      <c r="I457" s="228"/>
    </row>
    <row r="458" spans="1:9" ht="33" hidden="1" outlineLevel="1">
      <c r="A458" s="234" t="str">
        <f>IF(C458="","",SUBTOTAL(3,$C$8:C458))</f>
        <v/>
      </c>
      <c r="B458" s="233"/>
      <c r="C458" s="233"/>
      <c r="D458" s="235" t="s">
        <v>1031</v>
      </c>
      <c r="E458" s="233"/>
      <c r="F458" s="233"/>
      <c r="G458" s="233"/>
      <c r="H458" s="228"/>
      <c r="I458" s="228"/>
    </row>
    <row r="459" spans="1:9" ht="33" hidden="1" outlineLevel="1">
      <c r="A459" s="234" t="str">
        <f>IF(C459="","",SUBTOTAL(3,$C$8:C459))</f>
        <v/>
      </c>
      <c r="B459" s="233"/>
      <c r="C459" s="233"/>
      <c r="D459" s="235" t="s">
        <v>1032</v>
      </c>
      <c r="E459" s="233"/>
      <c r="F459" s="233"/>
      <c r="G459" s="233"/>
      <c r="H459" s="228"/>
      <c r="I459" s="228"/>
    </row>
    <row r="460" spans="1:9" ht="33" hidden="1" outlineLevel="1">
      <c r="A460" s="234" t="str">
        <f>IF(C460="","",SUBTOTAL(3,$C$8:C460))</f>
        <v/>
      </c>
      <c r="B460" s="233"/>
      <c r="C460" s="233"/>
      <c r="D460" s="235" t="s">
        <v>1033</v>
      </c>
      <c r="E460" s="233"/>
      <c r="F460" s="233"/>
      <c r="G460" s="233"/>
      <c r="H460" s="228"/>
      <c r="I460" s="228"/>
    </row>
    <row r="461" spans="1:9" ht="33" collapsed="1">
      <c r="A461" s="234">
        <f>IF(C461="","",SUBTOTAL(3,$C$8:C461))</f>
        <v>68</v>
      </c>
      <c r="B461" s="235" t="s">
        <v>431</v>
      </c>
      <c r="C461" s="235" t="s">
        <v>203</v>
      </c>
      <c r="D461" s="233"/>
      <c r="E461" s="234" t="str">
        <f>IF(G461&lt;4,"Đơn giản",IF(G461&lt;=7,"Trung bình","Phức tạp"))</f>
        <v>Trung bình</v>
      </c>
      <c r="F461" s="234" t="s">
        <v>205</v>
      </c>
      <c r="G461" s="234">
        <f>COUNTA(D462:D465)</f>
        <v>4</v>
      </c>
      <c r="H461" s="228"/>
      <c r="I461" s="228"/>
    </row>
    <row r="462" spans="1:9" ht="33" hidden="1" outlineLevel="1">
      <c r="A462" s="234" t="str">
        <f>IF(C462="","",SUBTOTAL(3,$C$8:C462))</f>
        <v/>
      </c>
      <c r="B462" s="233"/>
      <c r="C462" s="233"/>
      <c r="D462" s="235" t="s">
        <v>1034</v>
      </c>
      <c r="E462" s="233"/>
      <c r="F462" s="233"/>
      <c r="G462" s="233"/>
      <c r="H462" s="228"/>
      <c r="I462" s="228"/>
    </row>
    <row r="463" spans="1:9" ht="33" hidden="1" outlineLevel="1">
      <c r="A463" s="234" t="str">
        <f>IF(C463="","",SUBTOTAL(3,$C$8:C463))</f>
        <v/>
      </c>
      <c r="B463" s="233"/>
      <c r="C463" s="233"/>
      <c r="D463" s="235" t="s">
        <v>1035</v>
      </c>
      <c r="E463" s="233"/>
      <c r="F463" s="233"/>
      <c r="G463" s="233"/>
      <c r="H463" s="228"/>
      <c r="I463" s="228"/>
    </row>
    <row r="464" spans="1:9" ht="33" hidden="1" outlineLevel="1">
      <c r="A464" s="234" t="str">
        <f>IF(C464="","",SUBTOTAL(3,$C$8:C464))</f>
        <v/>
      </c>
      <c r="B464" s="233"/>
      <c r="C464" s="233"/>
      <c r="D464" s="235" t="s">
        <v>1036</v>
      </c>
      <c r="E464" s="233"/>
      <c r="F464" s="233"/>
      <c r="G464" s="233"/>
      <c r="H464" s="228"/>
      <c r="I464" s="228"/>
    </row>
    <row r="465" spans="1:9" ht="33" hidden="1" outlineLevel="1">
      <c r="A465" s="234" t="str">
        <f>IF(C465="","",SUBTOTAL(3,$C$8:C465))</f>
        <v/>
      </c>
      <c r="B465" s="233"/>
      <c r="C465" s="233"/>
      <c r="D465" s="235" t="s">
        <v>1037</v>
      </c>
      <c r="E465" s="233"/>
      <c r="F465" s="233"/>
      <c r="G465" s="233"/>
      <c r="H465" s="228"/>
      <c r="I465" s="228"/>
    </row>
    <row r="466" spans="1:9" ht="33" collapsed="1">
      <c r="A466" s="234">
        <f>IF(C466="","",SUBTOTAL(3,$C$8:C466))</f>
        <v>69</v>
      </c>
      <c r="B466" s="235" t="s">
        <v>432</v>
      </c>
      <c r="C466" s="235" t="s">
        <v>203</v>
      </c>
      <c r="D466" s="233"/>
      <c r="E466" s="234" t="str">
        <f>IF(G466&lt;4,"Đơn giản",IF(G466&lt;=7,"Trung bình","Phức tạp"))</f>
        <v>Trung bình</v>
      </c>
      <c r="F466" s="234" t="s">
        <v>205</v>
      </c>
      <c r="G466" s="234">
        <f>COUNTA(D467:D470)</f>
        <v>4</v>
      </c>
      <c r="H466" s="228"/>
      <c r="I466" s="228"/>
    </row>
    <row r="467" spans="1:9" ht="33" hidden="1" outlineLevel="1">
      <c r="A467" s="234" t="str">
        <f>IF(C467="","",SUBTOTAL(3,$C$8:C467))</f>
        <v/>
      </c>
      <c r="B467" s="233"/>
      <c r="C467" s="233"/>
      <c r="D467" s="235" t="s">
        <v>1038</v>
      </c>
      <c r="E467" s="233"/>
      <c r="F467" s="233"/>
      <c r="G467" s="233"/>
      <c r="H467" s="228"/>
      <c r="I467" s="228"/>
    </row>
    <row r="468" spans="1:9" ht="33" hidden="1" outlineLevel="1">
      <c r="A468" s="234" t="str">
        <f>IF(C468="","",SUBTOTAL(3,$C$8:C468))</f>
        <v/>
      </c>
      <c r="B468" s="233"/>
      <c r="C468" s="233"/>
      <c r="D468" s="235" t="s">
        <v>1039</v>
      </c>
      <c r="E468" s="233"/>
      <c r="F468" s="233"/>
      <c r="G468" s="233"/>
      <c r="H468" s="228"/>
      <c r="I468" s="228"/>
    </row>
    <row r="469" spans="1:9" ht="33" hidden="1" outlineLevel="1">
      <c r="A469" s="234" t="str">
        <f>IF(C469="","",SUBTOTAL(3,$C$8:C469))</f>
        <v/>
      </c>
      <c r="B469" s="233"/>
      <c r="C469" s="233"/>
      <c r="D469" s="235" t="s">
        <v>1040</v>
      </c>
      <c r="E469" s="233"/>
      <c r="F469" s="233"/>
      <c r="G469" s="233"/>
      <c r="H469" s="228"/>
      <c r="I469" s="228"/>
    </row>
    <row r="470" spans="1:9" ht="33" hidden="1" outlineLevel="1">
      <c r="A470" s="234" t="str">
        <f>IF(C470="","",SUBTOTAL(3,$C$8:C470))</f>
        <v/>
      </c>
      <c r="B470" s="233"/>
      <c r="C470" s="233"/>
      <c r="D470" s="235" t="s">
        <v>1041</v>
      </c>
      <c r="E470" s="233"/>
      <c r="F470" s="233"/>
      <c r="G470" s="233"/>
      <c r="H470" s="228"/>
      <c r="I470" s="228"/>
    </row>
    <row r="471" spans="1:9" ht="33" collapsed="1">
      <c r="A471" s="234">
        <f>IF(C471="","",SUBTOTAL(3,$C$8:C471))</f>
        <v>70</v>
      </c>
      <c r="B471" s="235" t="s">
        <v>433</v>
      </c>
      <c r="C471" s="235" t="s">
        <v>203</v>
      </c>
      <c r="D471" s="233"/>
      <c r="E471" s="234" t="str">
        <f>IF(G471&lt;4,"Đơn giản",IF(G471&lt;=7,"Trung bình","Phức tạp"))</f>
        <v>Trung bình</v>
      </c>
      <c r="F471" s="234" t="s">
        <v>205</v>
      </c>
      <c r="G471" s="234">
        <f>COUNTA(D472:D475)</f>
        <v>4</v>
      </c>
      <c r="H471" s="228"/>
      <c r="I471" s="228"/>
    </row>
    <row r="472" spans="1:9" ht="33" hidden="1" outlineLevel="1">
      <c r="A472" s="234" t="str">
        <f>IF(C472="","",SUBTOTAL(3,$C$8:C472))</f>
        <v/>
      </c>
      <c r="B472" s="233"/>
      <c r="C472" s="233"/>
      <c r="D472" s="235" t="s">
        <v>1042</v>
      </c>
      <c r="E472" s="233"/>
      <c r="F472" s="233"/>
      <c r="G472" s="233"/>
      <c r="H472" s="228"/>
      <c r="I472" s="228"/>
    </row>
    <row r="473" spans="1:9" ht="33" hidden="1" outlineLevel="1">
      <c r="A473" s="234" t="str">
        <f>IF(C473="","",SUBTOTAL(3,$C$8:C473))</f>
        <v/>
      </c>
      <c r="B473" s="233"/>
      <c r="C473" s="233"/>
      <c r="D473" s="235" t="s">
        <v>1043</v>
      </c>
      <c r="E473" s="233"/>
      <c r="F473" s="233"/>
      <c r="G473" s="233"/>
      <c r="H473" s="228"/>
      <c r="I473" s="228"/>
    </row>
    <row r="474" spans="1:9" ht="33" hidden="1" outlineLevel="1">
      <c r="A474" s="234" t="str">
        <f>IF(C474="","",SUBTOTAL(3,$C$8:C474))</f>
        <v/>
      </c>
      <c r="B474" s="233"/>
      <c r="C474" s="233"/>
      <c r="D474" s="235" t="s">
        <v>1044</v>
      </c>
      <c r="E474" s="233"/>
      <c r="F474" s="233"/>
      <c r="G474" s="233"/>
      <c r="H474" s="228"/>
      <c r="I474" s="228"/>
    </row>
    <row r="475" spans="1:9" ht="33" hidden="1" outlineLevel="1">
      <c r="A475" s="234" t="str">
        <f>IF(C475="","",SUBTOTAL(3,$C$8:C475))</f>
        <v/>
      </c>
      <c r="B475" s="233"/>
      <c r="C475" s="233"/>
      <c r="D475" s="235" t="s">
        <v>1045</v>
      </c>
      <c r="E475" s="233"/>
      <c r="F475" s="233"/>
      <c r="G475" s="233"/>
      <c r="H475" s="228"/>
      <c r="I475" s="228"/>
    </row>
    <row r="476" spans="1:9" ht="33" collapsed="1">
      <c r="A476" s="234">
        <f>IF(C476="","",SUBTOTAL(3,$C$8:C476))</f>
        <v>71</v>
      </c>
      <c r="B476" s="235" t="s">
        <v>434</v>
      </c>
      <c r="C476" s="235" t="s">
        <v>203</v>
      </c>
      <c r="D476" s="233"/>
      <c r="E476" s="234" t="str">
        <f>IF(G476&lt;4,"Đơn giản",IF(G476&lt;=7,"Trung bình","Phức tạp"))</f>
        <v>Trung bình</v>
      </c>
      <c r="F476" s="234" t="s">
        <v>205</v>
      </c>
      <c r="G476" s="234">
        <f>COUNTA(D477:D480)</f>
        <v>4</v>
      </c>
      <c r="H476" s="228"/>
      <c r="I476" s="228"/>
    </row>
    <row r="477" spans="1:9" ht="33" hidden="1" outlineLevel="1">
      <c r="A477" s="234" t="str">
        <f>IF(C477="","",SUBTOTAL(3,$C$8:C477))</f>
        <v/>
      </c>
      <c r="B477" s="233"/>
      <c r="C477" s="233"/>
      <c r="D477" s="235" t="s">
        <v>1046</v>
      </c>
      <c r="E477" s="233"/>
      <c r="F477" s="233"/>
      <c r="G477" s="233"/>
      <c r="H477" s="228"/>
      <c r="I477" s="228"/>
    </row>
    <row r="478" spans="1:9" ht="33" hidden="1" outlineLevel="1">
      <c r="A478" s="234" t="str">
        <f>IF(C478="","",SUBTOTAL(3,$C$8:C478))</f>
        <v/>
      </c>
      <c r="B478" s="233"/>
      <c r="C478" s="233"/>
      <c r="D478" s="235" t="s">
        <v>1047</v>
      </c>
      <c r="E478" s="233"/>
      <c r="F478" s="233"/>
      <c r="G478" s="233"/>
      <c r="H478" s="228"/>
      <c r="I478" s="228"/>
    </row>
    <row r="479" spans="1:9" ht="33" hidden="1" outlineLevel="1">
      <c r="A479" s="234" t="str">
        <f>IF(C479="","",SUBTOTAL(3,$C$8:C479))</f>
        <v/>
      </c>
      <c r="B479" s="233"/>
      <c r="C479" s="233"/>
      <c r="D479" s="235" t="s">
        <v>1048</v>
      </c>
      <c r="E479" s="233"/>
      <c r="F479" s="233"/>
      <c r="G479" s="233"/>
      <c r="H479" s="228"/>
      <c r="I479" s="228"/>
    </row>
    <row r="480" spans="1:9" ht="33" hidden="1" outlineLevel="1">
      <c r="A480" s="234" t="str">
        <f>IF(C480="","",SUBTOTAL(3,$C$8:C480))</f>
        <v/>
      </c>
      <c r="B480" s="233"/>
      <c r="C480" s="233"/>
      <c r="D480" s="235" t="s">
        <v>1049</v>
      </c>
      <c r="E480" s="233"/>
      <c r="F480" s="233"/>
      <c r="G480" s="233"/>
      <c r="H480" s="228"/>
      <c r="I480" s="228"/>
    </row>
    <row r="481" spans="1:9" ht="33" collapsed="1">
      <c r="A481" s="234" t="str">
        <f>IF(C481="","",SUBTOTAL(3,$C$8:C481))</f>
        <v/>
      </c>
      <c r="B481" s="232" t="s">
        <v>435</v>
      </c>
      <c r="C481" s="233"/>
      <c r="D481" s="233"/>
      <c r="E481" s="233"/>
      <c r="F481" s="233"/>
      <c r="G481" s="233"/>
      <c r="H481" s="228"/>
      <c r="I481" s="228"/>
    </row>
    <row r="482" spans="1:9" ht="33" collapsed="1">
      <c r="A482" s="234">
        <f>IF(C482="","",SUBTOTAL(3,$C$8:C482))</f>
        <v>72</v>
      </c>
      <c r="B482" s="235" t="s">
        <v>436</v>
      </c>
      <c r="C482" s="215" t="s">
        <v>304</v>
      </c>
      <c r="D482" s="233"/>
      <c r="E482" s="234" t="str">
        <f>IF(G482&lt;4,"Đơn giản",IF(G482&lt;=7,"Trung bình","Phức tạp"))</f>
        <v>Trung bình</v>
      </c>
      <c r="F482" s="234" t="s">
        <v>205</v>
      </c>
      <c r="G482" s="234">
        <f>COUNTA(D483:D487)</f>
        <v>5</v>
      </c>
      <c r="H482" s="228"/>
      <c r="I482" s="228"/>
    </row>
    <row r="483" spans="1:9" ht="33" hidden="1" outlineLevel="1">
      <c r="A483" s="234" t="str">
        <f>IF(C483="","",SUBTOTAL(3,$C$8:C483))</f>
        <v/>
      </c>
      <c r="B483" s="233"/>
      <c r="C483" s="233"/>
      <c r="D483" s="235" t="s">
        <v>1398</v>
      </c>
      <c r="E483" s="233"/>
      <c r="F483" s="233"/>
      <c r="G483" s="233"/>
      <c r="H483" s="228"/>
      <c r="I483" s="228"/>
    </row>
    <row r="484" spans="1:9" ht="33" hidden="1" outlineLevel="1">
      <c r="A484" s="234" t="str">
        <f>IF(C484="","",SUBTOTAL(3,$C$8:C484))</f>
        <v/>
      </c>
      <c r="B484" s="233"/>
      <c r="C484" s="233"/>
      <c r="D484" s="235" t="s">
        <v>1399</v>
      </c>
      <c r="E484" s="233"/>
      <c r="F484" s="233"/>
      <c r="G484" s="233"/>
      <c r="H484" s="228"/>
      <c r="I484" s="228"/>
    </row>
    <row r="485" spans="1:9" ht="33" hidden="1" outlineLevel="1">
      <c r="A485" s="234" t="str">
        <f>IF(C485="","",SUBTOTAL(3,$C$8:C485))</f>
        <v/>
      </c>
      <c r="B485" s="233"/>
      <c r="C485" s="233"/>
      <c r="D485" s="235" t="s">
        <v>1400</v>
      </c>
      <c r="E485" s="233"/>
      <c r="F485" s="233"/>
      <c r="G485" s="233"/>
      <c r="H485" s="228"/>
      <c r="I485" s="228"/>
    </row>
    <row r="486" spans="1:9" ht="33" hidden="1" outlineLevel="1">
      <c r="A486" s="234" t="str">
        <f>IF(C486="","",SUBTOTAL(3,$C$8:C486))</f>
        <v/>
      </c>
      <c r="B486" s="233"/>
      <c r="C486" s="233"/>
      <c r="D486" s="235" t="s">
        <v>1401</v>
      </c>
      <c r="E486" s="233"/>
      <c r="F486" s="233"/>
      <c r="G486" s="233"/>
      <c r="H486" s="228"/>
      <c r="I486" s="228"/>
    </row>
    <row r="487" spans="1:9" ht="33" hidden="1" outlineLevel="1">
      <c r="A487" s="234" t="str">
        <f>IF(C487="","",SUBTOTAL(3,$C$8:C487))</f>
        <v/>
      </c>
      <c r="B487" s="233"/>
      <c r="C487" s="233"/>
      <c r="D487" s="235" t="s">
        <v>1402</v>
      </c>
      <c r="E487" s="233"/>
      <c r="F487" s="233"/>
      <c r="G487" s="233"/>
      <c r="H487" s="228"/>
      <c r="I487" s="228"/>
    </row>
    <row r="488" spans="1:9" ht="33" collapsed="1">
      <c r="A488" s="234">
        <f>IF(C488="","",SUBTOTAL(3,$C$8:C488))</f>
        <v>73</v>
      </c>
      <c r="B488" s="235" t="s">
        <v>437</v>
      </c>
      <c r="C488" s="215" t="s">
        <v>304</v>
      </c>
      <c r="D488" s="233"/>
      <c r="E488" s="234" t="str">
        <f>IF(G488&lt;4,"Đơn giản",IF(G488&lt;=7,"Trung bình","Phức tạp"))</f>
        <v>Trung bình</v>
      </c>
      <c r="F488" s="234" t="s">
        <v>205</v>
      </c>
      <c r="G488" s="234">
        <f>COUNTA(D489:D492)</f>
        <v>4</v>
      </c>
      <c r="H488" s="228"/>
      <c r="I488" s="228"/>
    </row>
    <row r="489" spans="1:9" ht="33" hidden="1" outlineLevel="1">
      <c r="A489" s="234" t="str">
        <f>IF(C489="","",SUBTOTAL(3,$C$8:C489))</f>
        <v/>
      </c>
      <c r="B489" s="233"/>
      <c r="C489" s="233"/>
      <c r="D489" s="235" t="s">
        <v>1403</v>
      </c>
      <c r="E489" s="233"/>
      <c r="F489" s="233"/>
      <c r="G489" s="233"/>
      <c r="H489" s="228"/>
      <c r="I489" s="228"/>
    </row>
    <row r="490" spans="1:9" ht="33" hidden="1" outlineLevel="1">
      <c r="A490" s="234" t="str">
        <f>IF(C490="","",SUBTOTAL(3,$C$8:C490))</f>
        <v/>
      </c>
      <c r="B490" s="233"/>
      <c r="C490" s="233"/>
      <c r="D490" s="235" t="s">
        <v>1404</v>
      </c>
      <c r="E490" s="233"/>
      <c r="F490" s="233"/>
      <c r="G490" s="233"/>
      <c r="H490" s="228"/>
      <c r="I490" s="228"/>
    </row>
    <row r="491" spans="1:9" ht="33" hidden="1" outlineLevel="1">
      <c r="A491" s="234" t="str">
        <f>IF(C491="","",SUBTOTAL(3,$C$8:C491))</f>
        <v/>
      </c>
      <c r="B491" s="233"/>
      <c r="C491" s="233"/>
      <c r="D491" s="235" t="s">
        <v>1405</v>
      </c>
      <c r="E491" s="233"/>
      <c r="F491" s="233"/>
      <c r="G491" s="233"/>
      <c r="H491" s="228"/>
      <c r="I491" s="228"/>
    </row>
    <row r="492" spans="1:9" ht="33" hidden="1" outlineLevel="1">
      <c r="A492" s="234" t="str">
        <f>IF(C492="","",SUBTOTAL(3,$C$8:C492))</f>
        <v/>
      </c>
      <c r="B492" s="233"/>
      <c r="C492" s="233"/>
      <c r="D492" s="235" t="s">
        <v>1406</v>
      </c>
      <c r="E492" s="233"/>
      <c r="F492" s="233"/>
      <c r="G492" s="233"/>
      <c r="H492" s="228"/>
      <c r="I492" s="228"/>
    </row>
    <row r="493" spans="1:9" ht="33" collapsed="1">
      <c r="A493" s="234">
        <f>IF(C493="","",SUBTOTAL(3,$C$8:C493))</f>
        <v>74</v>
      </c>
      <c r="B493" s="235" t="s">
        <v>438</v>
      </c>
      <c r="C493" s="215" t="s">
        <v>304</v>
      </c>
      <c r="D493" s="233"/>
      <c r="E493" s="234" t="str">
        <f>IF(G493&lt;4,"Đơn giản",IF(G493&lt;=7,"Trung bình","Phức tạp"))</f>
        <v>Trung bình</v>
      </c>
      <c r="F493" s="234" t="s">
        <v>205</v>
      </c>
      <c r="G493" s="234">
        <f>COUNTA(D494:D497)</f>
        <v>4</v>
      </c>
      <c r="H493" s="228"/>
      <c r="I493" s="228"/>
    </row>
    <row r="494" spans="1:9" ht="33" hidden="1" outlineLevel="1">
      <c r="A494" s="234" t="str">
        <f>IF(C494="","",SUBTOTAL(3,$C$8:C494))</f>
        <v/>
      </c>
      <c r="B494" s="233"/>
      <c r="C494" s="233"/>
      <c r="D494" s="235" t="s">
        <v>1407</v>
      </c>
      <c r="E494" s="233"/>
      <c r="F494" s="233"/>
      <c r="G494" s="233"/>
      <c r="H494" s="228"/>
      <c r="I494" s="228"/>
    </row>
    <row r="495" spans="1:9" hidden="1" outlineLevel="1">
      <c r="A495" s="234" t="str">
        <f>IF(C495="","",SUBTOTAL(3,$C$8:C495))</f>
        <v/>
      </c>
      <c r="B495" s="233"/>
      <c r="C495" s="233"/>
      <c r="D495" s="235" t="s">
        <v>1408</v>
      </c>
      <c r="E495" s="233"/>
      <c r="F495" s="233"/>
      <c r="G495" s="233"/>
      <c r="H495" s="228"/>
      <c r="I495" s="228"/>
    </row>
    <row r="496" spans="1:9" hidden="1" outlineLevel="1">
      <c r="A496" s="234" t="str">
        <f>IF(C496="","",SUBTOTAL(3,$C$8:C496))</f>
        <v/>
      </c>
      <c r="B496" s="233"/>
      <c r="C496" s="233"/>
      <c r="D496" s="235" t="s">
        <v>1409</v>
      </c>
      <c r="E496" s="233"/>
      <c r="F496" s="233"/>
      <c r="G496" s="233"/>
      <c r="H496" s="228"/>
      <c r="I496" s="228"/>
    </row>
    <row r="497" spans="1:9" ht="33" hidden="1" outlineLevel="1">
      <c r="A497" s="234" t="str">
        <f>IF(C497="","",SUBTOTAL(3,$C$8:C497))</f>
        <v/>
      </c>
      <c r="B497" s="233"/>
      <c r="C497" s="233"/>
      <c r="D497" s="235" t="s">
        <v>1410</v>
      </c>
      <c r="E497" s="233"/>
      <c r="F497" s="233"/>
      <c r="G497" s="233"/>
      <c r="H497" s="228"/>
      <c r="I497" s="228"/>
    </row>
    <row r="498" spans="1:9" ht="33" collapsed="1">
      <c r="A498" s="234">
        <f>IF(C498="","",SUBTOTAL(3,$C$8:C498))</f>
        <v>75</v>
      </c>
      <c r="B498" s="235" t="s">
        <v>439</v>
      </c>
      <c r="C498" s="215" t="s">
        <v>304</v>
      </c>
      <c r="D498" s="233"/>
      <c r="E498" s="234" t="str">
        <f>IF(G498&lt;4,"Đơn giản",IF(G498&lt;=7,"Trung bình","Phức tạp"))</f>
        <v>Trung bình</v>
      </c>
      <c r="F498" s="234" t="s">
        <v>205</v>
      </c>
      <c r="G498" s="234">
        <f>COUNTA(D499:D502)</f>
        <v>4</v>
      </c>
      <c r="H498" s="228"/>
      <c r="I498" s="228"/>
    </row>
    <row r="499" spans="1:9" ht="33" hidden="1" outlineLevel="1">
      <c r="A499" s="234" t="str">
        <f>IF(C499="","",SUBTOTAL(3,$C$8:C499))</f>
        <v/>
      </c>
      <c r="B499" s="233"/>
      <c r="C499" s="233"/>
      <c r="D499" s="235" t="s">
        <v>1411</v>
      </c>
      <c r="E499" s="233"/>
      <c r="F499" s="233"/>
      <c r="G499" s="233"/>
      <c r="H499" s="228"/>
      <c r="I499" s="228"/>
    </row>
    <row r="500" spans="1:9" ht="33" hidden="1" outlineLevel="1">
      <c r="A500" s="234" t="str">
        <f>IF(C500="","",SUBTOTAL(3,$C$8:C500))</f>
        <v/>
      </c>
      <c r="B500" s="233"/>
      <c r="C500" s="233"/>
      <c r="D500" s="235" t="s">
        <v>1412</v>
      </c>
      <c r="E500" s="233"/>
      <c r="F500" s="233"/>
      <c r="G500" s="233"/>
      <c r="H500" s="228"/>
      <c r="I500" s="228"/>
    </row>
    <row r="501" spans="1:9" ht="33" hidden="1" outlineLevel="1">
      <c r="A501" s="234" t="str">
        <f>IF(C501="","",SUBTOTAL(3,$C$8:C501))</f>
        <v/>
      </c>
      <c r="B501" s="233"/>
      <c r="C501" s="233"/>
      <c r="D501" s="235" t="s">
        <v>1413</v>
      </c>
      <c r="E501" s="233"/>
      <c r="F501" s="233"/>
      <c r="G501" s="233"/>
      <c r="H501" s="228"/>
      <c r="I501" s="228"/>
    </row>
    <row r="502" spans="1:9" ht="33" hidden="1" outlineLevel="1">
      <c r="A502" s="234" t="str">
        <f>IF(C502="","",SUBTOTAL(3,$C$8:C502))</f>
        <v/>
      </c>
      <c r="B502" s="233"/>
      <c r="C502" s="233"/>
      <c r="D502" s="235" t="s">
        <v>1414</v>
      </c>
      <c r="E502" s="233"/>
      <c r="F502" s="233"/>
      <c r="G502" s="233"/>
      <c r="H502" s="228"/>
      <c r="I502" s="228"/>
    </row>
    <row r="503" spans="1:9" ht="49.5" collapsed="1">
      <c r="A503" s="234" t="str">
        <f>IF(C503="","",SUBTOTAL(3,$C$8:C503))</f>
        <v/>
      </c>
      <c r="B503" s="232" t="s">
        <v>1050</v>
      </c>
      <c r="C503" s="233"/>
      <c r="D503" s="233"/>
      <c r="E503" s="233"/>
      <c r="F503" s="233"/>
      <c r="G503" s="233"/>
      <c r="H503" s="228"/>
      <c r="I503" s="228"/>
    </row>
    <row r="504" spans="1:9" collapsed="1">
      <c r="A504" s="234">
        <f>IF(C504="","",SUBTOTAL(3,$C$8:C504))</f>
        <v>76</v>
      </c>
      <c r="B504" s="235" t="s">
        <v>440</v>
      </c>
      <c r="C504" s="235" t="s">
        <v>203</v>
      </c>
      <c r="D504" s="233"/>
      <c r="E504" s="234" t="str">
        <f>IF(G504&lt;4,"Đơn giản",IF(G504&lt;=7,"Trung bình","Phức tạp"))</f>
        <v>Đơn giản</v>
      </c>
      <c r="F504" s="234" t="s">
        <v>205</v>
      </c>
      <c r="G504" s="234">
        <f>COUNTA(D505:D507)</f>
        <v>3</v>
      </c>
      <c r="H504" s="228"/>
      <c r="I504" s="228"/>
    </row>
    <row r="505" spans="1:9" hidden="1" outlineLevel="1">
      <c r="A505" s="234" t="str">
        <f>IF(C505="","",SUBTOTAL(3,$C$8:C505))</f>
        <v/>
      </c>
      <c r="B505" s="233"/>
      <c r="C505" s="233"/>
      <c r="D505" s="235" t="s">
        <v>441</v>
      </c>
      <c r="E505" s="233"/>
      <c r="F505" s="233"/>
      <c r="G505" s="233"/>
      <c r="H505" s="228"/>
      <c r="I505" s="228"/>
    </row>
    <row r="506" spans="1:9" ht="33" hidden="1" outlineLevel="1">
      <c r="A506" s="234" t="str">
        <f>IF(C506="","",SUBTOTAL(3,$C$8:C506))</f>
        <v/>
      </c>
      <c r="B506" s="233"/>
      <c r="C506" s="233"/>
      <c r="D506" s="235" t="s">
        <v>442</v>
      </c>
      <c r="E506" s="233"/>
      <c r="F506" s="233"/>
      <c r="G506" s="233"/>
      <c r="H506" s="228"/>
      <c r="I506" s="228"/>
    </row>
    <row r="507" spans="1:9" ht="33" hidden="1" outlineLevel="1">
      <c r="A507" s="234" t="str">
        <f>IF(C507="","",SUBTOTAL(3,$C$8:C507))</f>
        <v/>
      </c>
      <c r="B507" s="233"/>
      <c r="C507" s="233"/>
      <c r="D507" s="235" t="s">
        <v>443</v>
      </c>
      <c r="E507" s="233"/>
      <c r="F507" s="233"/>
      <c r="G507" s="233"/>
      <c r="H507" s="228"/>
      <c r="I507" s="228"/>
    </row>
    <row r="508" spans="1:9" collapsed="1">
      <c r="A508" s="234">
        <f>IF(C508="","",SUBTOTAL(3,$C$8:C508))</f>
        <v>77</v>
      </c>
      <c r="B508" s="235" t="s">
        <v>444</v>
      </c>
      <c r="C508" s="235" t="s">
        <v>203</v>
      </c>
      <c r="D508" s="233"/>
      <c r="E508" s="234" t="str">
        <f>IF(G508&lt;4,"Đơn giản",IF(G508&lt;=7,"Trung bình","Phức tạp"))</f>
        <v>Trung bình</v>
      </c>
      <c r="F508" s="234" t="s">
        <v>205</v>
      </c>
      <c r="G508" s="234">
        <f>COUNTA(D509:D512)</f>
        <v>4</v>
      </c>
      <c r="H508" s="228"/>
      <c r="I508" s="228"/>
    </row>
    <row r="509" spans="1:9" hidden="1" outlineLevel="1">
      <c r="A509" s="234" t="str">
        <f>IF(C509="","",SUBTOTAL(3,$C$8:C509))</f>
        <v/>
      </c>
      <c r="B509" s="233"/>
      <c r="C509" s="233"/>
      <c r="D509" s="235" t="s">
        <v>1051</v>
      </c>
      <c r="E509" s="233"/>
      <c r="F509" s="233"/>
      <c r="G509" s="233"/>
      <c r="H509" s="228"/>
      <c r="I509" s="228"/>
    </row>
    <row r="510" spans="1:9" ht="33" hidden="1" outlineLevel="1">
      <c r="A510" s="234" t="str">
        <f>IF(C510="","",SUBTOTAL(3,$C$8:C510))</f>
        <v/>
      </c>
      <c r="B510" s="233"/>
      <c r="C510" s="233"/>
      <c r="D510" s="235" t="s">
        <v>1052</v>
      </c>
      <c r="E510" s="233"/>
      <c r="F510" s="233"/>
      <c r="G510" s="233"/>
      <c r="H510" s="228"/>
      <c r="I510" s="228"/>
    </row>
    <row r="511" spans="1:9" ht="33" hidden="1" outlineLevel="1">
      <c r="A511" s="234" t="str">
        <f>IF(C511="","",SUBTOTAL(3,$C$8:C511))</f>
        <v/>
      </c>
      <c r="B511" s="233"/>
      <c r="C511" s="233"/>
      <c r="D511" s="235" t="s">
        <v>1053</v>
      </c>
      <c r="E511" s="233"/>
      <c r="F511" s="233"/>
      <c r="G511" s="233"/>
      <c r="H511" s="228"/>
      <c r="I511" s="228"/>
    </row>
    <row r="512" spans="1:9" hidden="1" outlineLevel="1">
      <c r="A512" s="234" t="str">
        <f>IF(C512="","",SUBTOTAL(3,$C$8:C512))</f>
        <v/>
      </c>
      <c r="B512" s="233"/>
      <c r="C512" s="233"/>
      <c r="D512" s="235" t="s">
        <v>1054</v>
      </c>
      <c r="E512" s="233"/>
      <c r="F512" s="233"/>
      <c r="G512" s="233"/>
      <c r="H512" s="228"/>
      <c r="I512" s="228"/>
    </row>
    <row r="513" spans="1:9" ht="33" collapsed="1">
      <c r="A513" s="234">
        <f>IF(C513="","",SUBTOTAL(3,$C$8:C513))</f>
        <v>78</v>
      </c>
      <c r="B513" s="235" t="s">
        <v>1055</v>
      </c>
      <c r="C513" s="235" t="s">
        <v>203</v>
      </c>
      <c r="D513" s="233"/>
      <c r="E513" s="234" t="str">
        <f>IF(G513&lt;4,"Đơn giản",IF(G513&lt;=7,"Trung bình","Phức tạp"))</f>
        <v>Đơn giản</v>
      </c>
      <c r="F513" s="234" t="s">
        <v>205</v>
      </c>
      <c r="G513" s="234">
        <f>COUNTA(D514:D516)</f>
        <v>3</v>
      </c>
      <c r="H513" s="228"/>
      <c r="I513" s="228"/>
    </row>
    <row r="514" spans="1:9" ht="33" hidden="1" outlineLevel="1">
      <c r="A514" s="234" t="str">
        <f>IF(C514="","",SUBTOTAL(3,$C$8:C514))</f>
        <v/>
      </c>
      <c r="B514" s="233"/>
      <c r="C514" s="233"/>
      <c r="D514" s="235" t="s">
        <v>1056</v>
      </c>
      <c r="E514" s="233"/>
      <c r="F514" s="233"/>
      <c r="G514" s="233"/>
      <c r="H514" s="228"/>
      <c r="I514" s="228"/>
    </row>
    <row r="515" spans="1:9" hidden="1" outlineLevel="1">
      <c r="A515" s="234" t="str">
        <f>IF(C515="","",SUBTOTAL(3,$C$8:C515))</f>
        <v/>
      </c>
      <c r="B515" s="233"/>
      <c r="C515" s="233"/>
      <c r="D515" s="235" t="s">
        <v>1057</v>
      </c>
      <c r="E515" s="233"/>
      <c r="F515" s="233"/>
      <c r="G515" s="233"/>
      <c r="H515" s="228"/>
      <c r="I515" s="228"/>
    </row>
    <row r="516" spans="1:9" hidden="1" outlineLevel="1">
      <c r="A516" s="234" t="str">
        <f>IF(C516="","",SUBTOTAL(3,$C$8:C516))</f>
        <v/>
      </c>
      <c r="B516" s="233"/>
      <c r="C516" s="233"/>
      <c r="D516" s="235" t="s">
        <v>1058</v>
      </c>
      <c r="E516" s="233"/>
      <c r="F516" s="233"/>
      <c r="G516" s="233"/>
      <c r="H516" s="228"/>
      <c r="I516" s="228"/>
    </row>
    <row r="517" spans="1:9" ht="49.5" collapsed="1">
      <c r="A517" s="234">
        <f>IF(C517="","",SUBTOTAL(3,$C$8:C517))</f>
        <v>79</v>
      </c>
      <c r="B517" s="235" t="s">
        <v>1059</v>
      </c>
      <c r="C517" s="235" t="s">
        <v>1415</v>
      </c>
      <c r="D517" s="233"/>
      <c r="E517" s="234" t="str">
        <f>IF(G517&lt;4,"Đơn giản",IF(G517&lt;=7,"Trung bình","Phức tạp"))</f>
        <v>Trung bình</v>
      </c>
      <c r="F517" s="234" t="s">
        <v>205</v>
      </c>
      <c r="G517" s="234">
        <f>COUNTA(D518:D521)</f>
        <v>4</v>
      </c>
      <c r="H517" s="228"/>
      <c r="I517" s="228"/>
    </row>
    <row r="518" spans="1:9" ht="33" hidden="1" outlineLevel="1">
      <c r="A518" s="234" t="str">
        <f>IF(C518="","",SUBTOTAL(3,$C$8:C518))</f>
        <v/>
      </c>
      <c r="B518" s="233"/>
      <c r="C518" s="233"/>
      <c r="D518" s="235" t="s">
        <v>1060</v>
      </c>
      <c r="E518" s="233"/>
      <c r="F518" s="233"/>
      <c r="G518" s="233"/>
      <c r="H518" s="228"/>
      <c r="I518" s="228"/>
    </row>
    <row r="519" spans="1:9" hidden="1" outlineLevel="1">
      <c r="A519" s="234" t="str">
        <f>IF(C519="","",SUBTOTAL(3,$C$8:C519))</f>
        <v/>
      </c>
      <c r="B519" s="233"/>
      <c r="C519" s="233"/>
      <c r="D519" s="235" t="s">
        <v>1061</v>
      </c>
      <c r="E519" s="233"/>
      <c r="F519" s="233"/>
      <c r="G519" s="233"/>
      <c r="H519" s="228"/>
      <c r="I519" s="228"/>
    </row>
    <row r="520" spans="1:9" ht="33" hidden="1" outlineLevel="1">
      <c r="A520" s="234" t="str">
        <f>IF(C520="","",SUBTOTAL(3,$C$8:C520))</f>
        <v/>
      </c>
      <c r="B520" s="233"/>
      <c r="C520" s="233"/>
      <c r="D520" s="235" t="s">
        <v>1416</v>
      </c>
      <c r="E520" s="233"/>
      <c r="F520" s="233"/>
      <c r="G520" s="233"/>
      <c r="H520" s="228"/>
      <c r="I520" s="228"/>
    </row>
    <row r="521" spans="1:9" ht="49.5" hidden="1" outlineLevel="1">
      <c r="A521" s="234" t="str">
        <f>IF(C521="","",SUBTOTAL(3,$C$8:C521))</f>
        <v/>
      </c>
      <c r="B521" s="233"/>
      <c r="C521" s="233"/>
      <c r="D521" s="235" t="s">
        <v>1417</v>
      </c>
      <c r="E521" s="233"/>
      <c r="F521" s="233"/>
      <c r="G521" s="233"/>
      <c r="H521" s="228"/>
      <c r="I521" s="228"/>
    </row>
    <row r="522" spans="1:9" ht="49.5" collapsed="1">
      <c r="A522" s="234">
        <f>IF(C522="","",SUBTOTAL(3,$C$8:C522))</f>
        <v>80</v>
      </c>
      <c r="B522" s="235" t="s">
        <v>1062</v>
      </c>
      <c r="C522" s="235" t="s">
        <v>1415</v>
      </c>
      <c r="D522" s="233"/>
      <c r="E522" s="234" t="str">
        <f>IF(G522&lt;4,"Đơn giản",IF(G522&lt;=7,"Trung bình","Phức tạp"))</f>
        <v>Trung bình</v>
      </c>
      <c r="F522" s="234" t="s">
        <v>205</v>
      </c>
      <c r="G522" s="234">
        <f>COUNTA(D523:D526)</f>
        <v>4</v>
      </c>
      <c r="H522" s="228"/>
      <c r="I522" s="228"/>
    </row>
    <row r="523" spans="1:9" ht="33" hidden="1" outlineLevel="1">
      <c r="A523" s="234" t="str">
        <f>IF(C523="","",SUBTOTAL(3,$C$8:C523))</f>
        <v/>
      </c>
      <c r="B523" s="233"/>
      <c r="C523" s="233"/>
      <c r="D523" s="235" t="s">
        <v>1060</v>
      </c>
      <c r="E523" s="233"/>
      <c r="F523" s="233"/>
      <c r="G523" s="233"/>
      <c r="H523" s="228"/>
      <c r="I523" s="228"/>
    </row>
    <row r="524" spans="1:9" hidden="1" outlineLevel="1">
      <c r="A524" s="234" t="str">
        <f>IF(C524="","",SUBTOTAL(3,$C$8:C524))</f>
        <v/>
      </c>
      <c r="B524" s="233"/>
      <c r="C524" s="233"/>
      <c r="D524" s="235" t="s">
        <v>1061</v>
      </c>
      <c r="E524" s="233"/>
      <c r="F524" s="233"/>
      <c r="G524" s="233"/>
      <c r="H524" s="228"/>
      <c r="I524" s="228"/>
    </row>
    <row r="525" spans="1:9" ht="33" hidden="1" outlineLevel="1">
      <c r="A525" s="234" t="str">
        <f>IF(C525="","",SUBTOTAL(3,$C$8:C525))</f>
        <v/>
      </c>
      <c r="B525" s="233"/>
      <c r="C525" s="233"/>
      <c r="D525" s="235" t="s">
        <v>1416</v>
      </c>
      <c r="E525" s="233"/>
      <c r="F525" s="233"/>
      <c r="G525" s="233"/>
      <c r="H525" s="228"/>
      <c r="I525" s="228"/>
    </row>
    <row r="526" spans="1:9" ht="49.5" hidden="1" outlineLevel="1">
      <c r="A526" s="234" t="str">
        <f>IF(C526="","",SUBTOTAL(3,$C$8:C526))</f>
        <v/>
      </c>
      <c r="B526" s="233"/>
      <c r="C526" s="233"/>
      <c r="D526" s="235" t="s">
        <v>1417</v>
      </c>
      <c r="E526" s="233"/>
      <c r="F526" s="233"/>
      <c r="G526" s="233"/>
      <c r="H526" s="228"/>
      <c r="I526" s="228"/>
    </row>
    <row r="527" spans="1:9" ht="66" collapsed="1">
      <c r="A527" s="234">
        <f>IF(C527="","",SUBTOTAL(3,$C$8:C527))</f>
        <v>81</v>
      </c>
      <c r="B527" s="235" t="s">
        <v>445</v>
      </c>
      <c r="C527" s="235" t="s">
        <v>1380</v>
      </c>
      <c r="D527" s="233"/>
      <c r="E527" s="234" t="str">
        <f>IF(G527&lt;4,"Đơn giản",IF(G527&lt;=7,"Trung bình","Phức tạp"))</f>
        <v>Trung bình</v>
      </c>
      <c r="F527" s="234" t="s">
        <v>205</v>
      </c>
      <c r="G527" s="234">
        <f>COUNTA(D528:D531)</f>
        <v>4</v>
      </c>
      <c r="H527" s="228"/>
      <c r="I527" s="228"/>
    </row>
    <row r="528" spans="1:9" ht="33" hidden="1" outlineLevel="1">
      <c r="A528" s="234" t="str">
        <f>IF(C528="","",SUBTOTAL(3,$C$8:C528))</f>
        <v/>
      </c>
      <c r="B528" s="233"/>
      <c r="C528" s="233"/>
      <c r="D528" s="235" t="s">
        <v>1418</v>
      </c>
      <c r="E528" s="233"/>
      <c r="F528" s="233"/>
      <c r="G528" s="233"/>
      <c r="H528" s="228"/>
      <c r="I528" s="228"/>
    </row>
    <row r="529" spans="1:9" hidden="1" outlineLevel="1">
      <c r="A529" s="234" t="str">
        <f>IF(C529="","",SUBTOTAL(3,$C$8:C529))</f>
        <v/>
      </c>
      <c r="B529" s="233"/>
      <c r="C529" s="233"/>
      <c r="D529" s="235" t="s">
        <v>446</v>
      </c>
      <c r="E529" s="233"/>
      <c r="F529" s="233"/>
      <c r="G529" s="233"/>
      <c r="H529" s="228"/>
      <c r="I529" s="228"/>
    </row>
    <row r="530" spans="1:9" ht="33" hidden="1" outlineLevel="1">
      <c r="A530" s="234" t="str">
        <f>IF(C530="","",SUBTOTAL(3,$C$8:C530))</f>
        <v/>
      </c>
      <c r="B530" s="233"/>
      <c r="C530" s="233"/>
      <c r="D530" s="235" t="s">
        <v>1419</v>
      </c>
      <c r="E530" s="233"/>
      <c r="F530" s="233"/>
      <c r="G530" s="233"/>
      <c r="H530" s="228"/>
      <c r="I530" s="228"/>
    </row>
    <row r="531" spans="1:9" ht="33" hidden="1" outlineLevel="1">
      <c r="A531" s="234" t="str">
        <f>IF(C531="","",SUBTOTAL(3,$C$8:C531))</f>
        <v/>
      </c>
      <c r="B531" s="233"/>
      <c r="C531" s="233"/>
      <c r="D531" s="235" t="s">
        <v>1420</v>
      </c>
      <c r="E531" s="233"/>
      <c r="F531" s="233"/>
      <c r="G531" s="233"/>
      <c r="H531" s="228"/>
      <c r="I531" s="228"/>
    </row>
    <row r="532" spans="1:9" collapsed="1">
      <c r="A532" s="234">
        <f>IF(C532="","",SUBTOTAL(3,$C$8:C532))</f>
        <v>82</v>
      </c>
      <c r="B532" s="235" t="s">
        <v>447</v>
      </c>
      <c r="C532" s="235" t="s">
        <v>203</v>
      </c>
      <c r="D532" s="233"/>
      <c r="E532" s="234" t="str">
        <f>IF(G532&lt;4,"Đơn giản",IF(G532&lt;=7,"Trung bình","Phức tạp"))</f>
        <v>Đơn giản</v>
      </c>
      <c r="F532" s="234" t="s">
        <v>205</v>
      </c>
      <c r="G532" s="234">
        <f>COUNTA(D533:D535)</f>
        <v>3</v>
      </c>
      <c r="H532" s="228"/>
      <c r="I532" s="228"/>
    </row>
    <row r="533" spans="1:9" hidden="1" outlineLevel="1">
      <c r="A533" s="234" t="str">
        <f>IF(C533="","",SUBTOTAL(3,$C$8:C533))</f>
        <v/>
      </c>
      <c r="B533" s="233"/>
      <c r="C533" s="233"/>
      <c r="D533" s="235" t="s">
        <v>1063</v>
      </c>
      <c r="E533" s="233"/>
      <c r="F533" s="233"/>
      <c r="G533" s="233"/>
      <c r="H533" s="228"/>
      <c r="I533" s="228"/>
    </row>
    <row r="534" spans="1:9" hidden="1" outlineLevel="1">
      <c r="A534" s="234" t="str">
        <f>IF(C534="","",SUBTOTAL(3,$C$8:C534))</f>
        <v/>
      </c>
      <c r="B534" s="233"/>
      <c r="C534" s="233"/>
      <c r="D534" s="235" t="s">
        <v>1064</v>
      </c>
      <c r="E534" s="233"/>
      <c r="F534" s="233"/>
      <c r="G534" s="233"/>
      <c r="H534" s="228"/>
      <c r="I534" s="228"/>
    </row>
    <row r="535" spans="1:9" hidden="1" outlineLevel="1">
      <c r="A535" s="234" t="str">
        <f>IF(C535="","",SUBTOTAL(3,$C$8:C535))</f>
        <v/>
      </c>
      <c r="B535" s="233"/>
      <c r="C535" s="233"/>
      <c r="D535" s="235" t="s">
        <v>1065</v>
      </c>
      <c r="E535" s="233"/>
      <c r="F535" s="233"/>
      <c r="G535" s="233"/>
      <c r="H535" s="228"/>
      <c r="I535" s="228"/>
    </row>
    <row r="536" spans="1:9" collapsed="1">
      <c r="A536" s="234">
        <f>IF(C536="","",SUBTOTAL(3,$C$8:C536))</f>
        <v>83</v>
      </c>
      <c r="B536" s="235" t="s">
        <v>448</v>
      </c>
      <c r="C536" s="235" t="s">
        <v>203</v>
      </c>
      <c r="D536" s="233"/>
      <c r="E536" s="234" t="str">
        <f>IF(G536&lt;4,"Đơn giản",IF(G536&lt;=7,"Trung bình","Phức tạp"))</f>
        <v>Đơn giản</v>
      </c>
      <c r="F536" s="234" t="s">
        <v>205</v>
      </c>
      <c r="G536" s="234">
        <f>COUNTA(D537:D539)</f>
        <v>3</v>
      </c>
      <c r="H536" s="228"/>
      <c r="I536" s="228"/>
    </row>
    <row r="537" spans="1:9" hidden="1" outlineLevel="1">
      <c r="A537" s="234" t="str">
        <f>IF(C537="","",SUBTOTAL(3,$C$8:C537))</f>
        <v/>
      </c>
      <c r="B537" s="233"/>
      <c r="C537" s="233"/>
      <c r="D537" s="235" t="s">
        <v>1066</v>
      </c>
      <c r="E537" s="233"/>
      <c r="F537" s="233"/>
      <c r="G537" s="233"/>
      <c r="H537" s="228"/>
      <c r="I537" s="228"/>
    </row>
    <row r="538" spans="1:9" ht="33" hidden="1" outlineLevel="1">
      <c r="A538" s="234" t="str">
        <f>IF(C538="","",SUBTOTAL(3,$C$8:C538))</f>
        <v/>
      </c>
      <c r="B538" s="233"/>
      <c r="C538" s="233"/>
      <c r="D538" s="235" t="s">
        <v>1067</v>
      </c>
      <c r="E538" s="233"/>
      <c r="F538" s="233"/>
      <c r="G538" s="233"/>
      <c r="H538" s="228"/>
      <c r="I538" s="228"/>
    </row>
    <row r="539" spans="1:9" hidden="1" outlineLevel="1">
      <c r="A539" s="234" t="str">
        <f>IF(C539="","",SUBTOTAL(3,$C$8:C539))</f>
        <v/>
      </c>
      <c r="B539" s="233"/>
      <c r="C539" s="233"/>
      <c r="D539" s="235" t="s">
        <v>1068</v>
      </c>
      <c r="E539" s="233"/>
      <c r="F539" s="233"/>
      <c r="G539" s="233"/>
      <c r="H539" s="228"/>
      <c r="I539" s="228"/>
    </row>
    <row r="540" spans="1:9" collapsed="1">
      <c r="A540" s="234">
        <f>IF(C540="","",SUBTOTAL(3,$C$8:C540))</f>
        <v>84</v>
      </c>
      <c r="B540" s="235" t="s">
        <v>449</v>
      </c>
      <c r="C540" s="235" t="s">
        <v>203</v>
      </c>
      <c r="D540" s="233"/>
      <c r="E540" s="234" t="str">
        <f>IF(G540&lt;4,"Đơn giản",IF(G540&lt;=7,"Trung bình","Phức tạp"))</f>
        <v>Trung bình</v>
      </c>
      <c r="F540" s="234" t="s">
        <v>205</v>
      </c>
      <c r="G540" s="234">
        <f>COUNTA(D541:D544)</f>
        <v>4</v>
      </c>
      <c r="H540" s="228"/>
      <c r="I540" s="228"/>
    </row>
    <row r="541" spans="1:9" ht="33" hidden="1" outlineLevel="1">
      <c r="A541" s="234" t="str">
        <f>IF(C541="","",SUBTOTAL(3,$C$8:C541))</f>
        <v/>
      </c>
      <c r="B541" s="233"/>
      <c r="C541" s="233"/>
      <c r="D541" s="235" t="s">
        <v>450</v>
      </c>
      <c r="E541" s="233"/>
      <c r="F541" s="233"/>
      <c r="G541" s="233"/>
      <c r="H541" s="228"/>
      <c r="I541" s="228"/>
    </row>
    <row r="542" spans="1:9" ht="33" hidden="1" outlineLevel="1">
      <c r="A542" s="234" t="str">
        <f>IF(C542="","",SUBTOTAL(3,$C$8:C542))</f>
        <v/>
      </c>
      <c r="B542" s="233"/>
      <c r="C542" s="233"/>
      <c r="D542" s="235" t="s">
        <v>451</v>
      </c>
      <c r="E542" s="233"/>
      <c r="F542" s="233"/>
      <c r="G542" s="233"/>
      <c r="H542" s="228"/>
      <c r="I542" s="228"/>
    </row>
    <row r="543" spans="1:9" ht="33" hidden="1" outlineLevel="1">
      <c r="A543" s="234" t="str">
        <f>IF(C543="","",SUBTOTAL(3,$C$8:C543))</f>
        <v/>
      </c>
      <c r="B543" s="233"/>
      <c r="C543" s="233"/>
      <c r="D543" s="235" t="s">
        <v>452</v>
      </c>
      <c r="E543" s="233"/>
      <c r="F543" s="233"/>
      <c r="G543" s="233"/>
      <c r="H543" s="228"/>
      <c r="I543" s="228"/>
    </row>
    <row r="544" spans="1:9" ht="33" hidden="1" outlineLevel="1">
      <c r="A544" s="234" t="str">
        <f>IF(C544="","",SUBTOTAL(3,$C$8:C544))</f>
        <v/>
      </c>
      <c r="B544" s="233"/>
      <c r="C544" s="233"/>
      <c r="D544" s="235" t="s">
        <v>453</v>
      </c>
      <c r="E544" s="233"/>
      <c r="F544" s="233"/>
      <c r="G544" s="233"/>
      <c r="H544" s="228"/>
      <c r="I544" s="228"/>
    </row>
    <row r="545" spans="1:9" collapsed="1">
      <c r="A545" s="234">
        <f>IF(C545="","",SUBTOTAL(3,$C$8:C545))</f>
        <v>85</v>
      </c>
      <c r="B545" s="235" t="s">
        <v>454</v>
      </c>
      <c r="C545" s="235" t="s">
        <v>203</v>
      </c>
      <c r="D545" s="233"/>
      <c r="E545" s="234" t="str">
        <f>IF(G545&lt;4,"Đơn giản",IF(G545&lt;=7,"Trung bình","Phức tạp"))</f>
        <v>Trung bình</v>
      </c>
      <c r="F545" s="234" t="s">
        <v>205</v>
      </c>
      <c r="G545" s="234">
        <f>COUNTA(D546:D550)</f>
        <v>5</v>
      </c>
      <c r="H545" s="228"/>
      <c r="I545" s="228"/>
    </row>
    <row r="546" spans="1:9" hidden="1" outlineLevel="1">
      <c r="A546" s="234" t="str">
        <f>IF(C546="","",SUBTOTAL(3,$C$8:C546))</f>
        <v/>
      </c>
      <c r="B546" s="233"/>
      <c r="C546" s="233"/>
      <c r="D546" s="235" t="s">
        <v>455</v>
      </c>
      <c r="E546" s="233"/>
      <c r="F546" s="233"/>
      <c r="G546" s="233"/>
      <c r="H546" s="228"/>
      <c r="I546" s="228"/>
    </row>
    <row r="547" spans="1:9" hidden="1" outlineLevel="1">
      <c r="A547" s="234" t="str">
        <f>IF(C547="","",SUBTOTAL(3,$C$8:C547))</f>
        <v/>
      </c>
      <c r="B547" s="233"/>
      <c r="C547" s="233"/>
      <c r="D547" s="235" t="s">
        <v>456</v>
      </c>
      <c r="E547" s="233"/>
      <c r="F547" s="233"/>
      <c r="G547" s="233"/>
      <c r="H547" s="228"/>
      <c r="I547" s="228"/>
    </row>
    <row r="548" spans="1:9" hidden="1" outlineLevel="1">
      <c r="A548" s="234" t="str">
        <f>IF(C548="","",SUBTOTAL(3,$C$8:C548))</f>
        <v/>
      </c>
      <c r="B548" s="233"/>
      <c r="C548" s="233"/>
      <c r="D548" s="235" t="s">
        <v>457</v>
      </c>
      <c r="E548" s="233"/>
      <c r="F548" s="233"/>
      <c r="G548" s="233"/>
      <c r="H548" s="228"/>
      <c r="I548" s="228"/>
    </row>
    <row r="549" spans="1:9" hidden="1" outlineLevel="1">
      <c r="A549" s="234" t="str">
        <f>IF(C549="","",SUBTOTAL(3,$C$8:C549))</f>
        <v/>
      </c>
      <c r="B549" s="233"/>
      <c r="C549" s="233"/>
      <c r="D549" s="235" t="s">
        <v>458</v>
      </c>
      <c r="E549" s="233"/>
      <c r="F549" s="233"/>
      <c r="G549" s="233"/>
      <c r="H549" s="228"/>
      <c r="I549" s="228"/>
    </row>
    <row r="550" spans="1:9" hidden="1" outlineLevel="1">
      <c r="A550" s="234" t="str">
        <f>IF(C550="","",SUBTOTAL(3,$C$8:C550))</f>
        <v/>
      </c>
      <c r="B550" s="233"/>
      <c r="C550" s="233"/>
      <c r="D550" s="235" t="s">
        <v>459</v>
      </c>
      <c r="E550" s="233"/>
      <c r="F550" s="233"/>
      <c r="G550" s="233"/>
      <c r="H550" s="228"/>
      <c r="I550" s="228"/>
    </row>
    <row r="551" spans="1:9" collapsed="1">
      <c r="A551" s="234">
        <f>IF(C551="","",SUBTOTAL(3,$C$8:C551))</f>
        <v>86</v>
      </c>
      <c r="B551" s="235" t="s">
        <v>460</v>
      </c>
      <c r="C551" s="235" t="s">
        <v>203</v>
      </c>
      <c r="D551" s="233"/>
      <c r="E551" s="234" t="str">
        <f>IF(G551&lt;4,"Đơn giản",IF(G551&lt;=7,"Trung bình","Phức tạp"))</f>
        <v>Đơn giản</v>
      </c>
      <c r="F551" s="234" t="s">
        <v>205</v>
      </c>
      <c r="G551" s="234">
        <f>COUNTA(D552:D553)</f>
        <v>2</v>
      </c>
      <c r="H551" s="228"/>
      <c r="I551" s="228"/>
    </row>
    <row r="552" spans="1:9" ht="33" hidden="1" outlineLevel="1">
      <c r="A552" s="234" t="str">
        <f>IF(C552="","",SUBTOTAL(3,$C$8:C552))</f>
        <v/>
      </c>
      <c r="B552" s="233"/>
      <c r="C552" s="233"/>
      <c r="D552" s="235" t="s">
        <v>461</v>
      </c>
      <c r="E552" s="233"/>
      <c r="F552" s="233"/>
      <c r="G552" s="233"/>
      <c r="H552" s="228"/>
      <c r="I552" s="228"/>
    </row>
    <row r="553" spans="1:9" hidden="1" outlineLevel="1">
      <c r="A553" s="234" t="str">
        <f>IF(C553="","",SUBTOTAL(3,$C$8:C553))</f>
        <v/>
      </c>
      <c r="B553" s="233"/>
      <c r="C553" s="233"/>
      <c r="D553" s="235" t="s">
        <v>462</v>
      </c>
      <c r="E553" s="233"/>
      <c r="F553" s="233"/>
      <c r="G553" s="233"/>
      <c r="H553" s="228"/>
      <c r="I553" s="228"/>
    </row>
    <row r="554" spans="1:9" collapsed="1">
      <c r="A554" s="234">
        <f>IF(C554="","",SUBTOTAL(3,$C$8:C554))</f>
        <v>87</v>
      </c>
      <c r="B554" s="235" t="s">
        <v>463</v>
      </c>
      <c r="C554" s="235" t="s">
        <v>203</v>
      </c>
      <c r="D554" s="233"/>
      <c r="E554" s="234" t="str">
        <f>IF(G554&lt;4,"Đơn giản",IF(G554&lt;=7,"Trung bình","Phức tạp"))</f>
        <v>Trung bình</v>
      </c>
      <c r="F554" s="234" t="s">
        <v>205</v>
      </c>
      <c r="G554" s="234">
        <f>COUNTA(D555:D559)</f>
        <v>5</v>
      </c>
      <c r="H554" s="228"/>
      <c r="I554" s="228"/>
    </row>
    <row r="555" spans="1:9" ht="33" hidden="1" outlineLevel="1">
      <c r="A555" s="234" t="str">
        <f>IF(C555="","",SUBTOTAL(3,$C$8:C555))</f>
        <v/>
      </c>
      <c r="B555" s="233"/>
      <c r="C555" s="233"/>
      <c r="D555" s="235" t="s">
        <v>464</v>
      </c>
      <c r="E555" s="233"/>
      <c r="F555" s="233"/>
      <c r="G555" s="233"/>
      <c r="H555" s="228"/>
      <c r="I555" s="228"/>
    </row>
    <row r="556" spans="1:9" ht="33" hidden="1" outlineLevel="1">
      <c r="A556" s="234" t="str">
        <f>IF(C556="","",SUBTOTAL(3,$C$8:C556))</f>
        <v/>
      </c>
      <c r="B556" s="233"/>
      <c r="C556" s="233"/>
      <c r="D556" s="235" t="s">
        <v>465</v>
      </c>
      <c r="E556" s="233"/>
      <c r="F556" s="233"/>
      <c r="G556" s="233"/>
      <c r="H556" s="228"/>
      <c r="I556" s="228"/>
    </row>
    <row r="557" spans="1:9" hidden="1" outlineLevel="1">
      <c r="A557" s="234" t="str">
        <f>IF(C557="","",SUBTOTAL(3,$C$8:C557))</f>
        <v/>
      </c>
      <c r="B557" s="233"/>
      <c r="C557" s="233"/>
      <c r="D557" s="235" t="s">
        <v>466</v>
      </c>
      <c r="E557" s="233"/>
      <c r="F557" s="233"/>
      <c r="G557" s="233"/>
      <c r="H557" s="228"/>
      <c r="I557" s="228"/>
    </row>
    <row r="558" spans="1:9" hidden="1" outlineLevel="1">
      <c r="A558" s="234" t="str">
        <f>IF(C558="","",SUBTOTAL(3,$C$8:C558))</f>
        <v/>
      </c>
      <c r="B558" s="233"/>
      <c r="C558" s="233"/>
      <c r="D558" s="235" t="s">
        <v>467</v>
      </c>
      <c r="E558" s="233"/>
      <c r="F558" s="233"/>
      <c r="G558" s="233"/>
      <c r="H558" s="228"/>
      <c r="I558" s="228"/>
    </row>
    <row r="559" spans="1:9" hidden="1" outlineLevel="1">
      <c r="A559" s="234" t="str">
        <f>IF(C559="","",SUBTOTAL(3,$C$8:C559))</f>
        <v/>
      </c>
      <c r="B559" s="233"/>
      <c r="C559" s="233"/>
      <c r="D559" s="235" t="s">
        <v>468</v>
      </c>
      <c r="E559" s="233"/>
      <c r="F559" s="233"/>
      <c r="G559" s="233"/>
      <c r="H559" s="228"/>
      <c r="I559" s="228"/>
    </row>
    <row r="560" spans="1:9" collapsed="1">
      <c r="A560" s="234">
        <f>IF(C560="","",SUBTOTAL(3,$C$8:C560))</f>
        <v>88</v>
      </c>
      <c r="B560" s="235" t="s">
        <v>469</v>
      </c>
      <c r="C560" s="235" t="s">
        <v>203</v>
      </c>
      <c r="D560" s="233"/>
      <c r="E560" s="234" t="str">
        <f>IF(G560&lt;4,"Đơn giản",IF(G560&lt;=7,"Trung bình","Phức tạp"))</f>
        <v>Trung bình</v>
      </c>
      <c r="F560" s="234" t="s">
        <v>205</v>
      </c>
      <c r="G560" s="234">
        <f>COUNTA(D561:D565)</f>
        <v>5</v>
      </c>
      <c r="H560" s="228"/>
      <c r="I560" s="228"/>
    </row>
    <row r="561" spans="1:9" hidden="1" outlineLevel="1">
      <c r="A561" s="234" t="str">
        <f>IF(C561="","",SUBTOTAL(3,$C$8:C561))</f>
        <v/>
      </c>
      <c r="B561" s="233"/>
      <c r="C561" s="233"/>
      <c r="D561" s="235" t="s">
        <v>470</v>
      </c>
      <c r="E561" s="233"/>
      <c r="F561" s="233"/>
      <c r="G561" s="233"/>
      <c r="H561" s="228"/>
      <c r="I561" s="228"/>
    </row>
    <row r="562" spans="1:9" hidden="1" outlineLevel="1">
      <c r="A562" s="234" t="str">
        <f>IF(C562="","",SUBTOTAL(3,$C$8:C562))</f>
        <v/>
      </c>
      <c r="B562" s="233"/>
      <c r="C562" s="233"/>
      <c r="D562" s="235" t="s">
        <v>471</v>
      </c>
      <c r="E562" s="233"/>
      <c r="F562" s="233"/>
      <c r="G562" s="233"/>
      <c r="H562" s="228"/>
      <c r="I562" s="228"/>
    </row>
    <row r="563" spans="1:9" hidden="1" outlineLevel="1">
      <c r="A563" s="234" t="str">
        <f>IF(C563="","",SUBTOTAL(3,$C$8:C563))</f>
        <v/>
      </c>
      <c r="B563" s="233"/>
      <c r="C563" s="233"/>
      <c r="D563" s="235" t="s">
        <v>472</v>
      </c>
      <c r="E563" s="233"/>
      <c r="F563" s="233"/>
      <c r="G563" s="233"/>
      <c r="H563" s="228"/>
      <c r="I563" s="228"/>
    </row>
    <row r="564" spans="1:9" hidden="1" outlineLevel="1">
      <c r="A564" s="234" t="str">
        <f>IF(C564="","",SUBTOTAL(3,$C$8:C564))</f>
        <v/>
      </c>
      <c r="B564" s="233"/>
      <c r="C564" s="233"/>
      <c r="D564" s="235" t="s">
        <v>473</v>
      </c>
      <c r="E564" s="233"/>
      <c r="F564" s="233"/>
      <c r="G564" s="233"/>
      <c r="H564" s="228"/>
      <c r="I564" s="228"/>
    </row>
    <row r="565" spans="1:9" hidden="1" outlineLevel="1">
      <c r="A565" s="234" t="str">
        <f>IF(C565="","",SUBTOTAL(3,$C$8:C565))</f>
        <v/>
      </c>
      <c r="B565" s="233"/>
      <c r="C565" s="233"/>
      <c r="D565" s="235" t="s">
        <v>474</v>
      </c>
      <c r="E565" s="233"/>
      <c r="F565" s="233"/>
      <c r="G565" s="233"/>
      <c r="H565" s="228"/>
      <c r="I565" s="228"/>
    </row>
    <row r="566" spans="1:9" collapsed="1">
      <c r="A566" s="234" t="str">
        <f>IF(C566="","",SUBTOTAL(3,$C$8:C566))</f>
        <v/>
      </c>
      <c r="B566" s="232" t="s">
        <v>475</v>
      </c>
      <c r="C566" s="233"/>
      <c r="D566" s="233"/>
      <c r="E566" s="233"/>
      <c r="F566" s="233"/>
      <c r="G566" s="233"/>
      <c r="H566" s="228"/>
      <c r="I566" s="228"/>
    </row>
    <row r="567" spans="1:9" collapsed="1">
      <c r="A567" s="234">
        <f>IF(C567="","",SUBTOTAL(3,$C$8:C567))</f>
        <v>89</v>
      </c>
      <c r="B567" s="235" t="s">
        <v>476</v>
      </c>
      <c r="C567" s="235" t="s">
        <v>203</v>
      </c>
      <c r="D567" s="233"/>
      <c r="E567" s="234" t="str">
        <f>IF(G567&lt;4,"Đơn giản",IF(G567&lt;=7,"Trung bình","Phức tạp"))</f>
        <v>Đơn giản</v>
      </c>
      <c r="F567" s="234" t="s">
        <v>205</v>
      </c>
      <c r="G567" s="234">
        <f>COUNTA(D568:D570)</f>
        <v>3</v>
      </c>
      <c r="H567" s="228"/>
      <c r="I567" s="228"/>
    </row>
    <row r="568" spans="1:9" ht="33" hidden="1" outlineLevel="1">
      <c r="A568" s="234" t="str">
        <f>IF(C568="","",SUBTOTAL(3,$C$8:C568))</f>
        <v/>
      </c>
      <c r="B568" s="233"/>
      <c r="C568" s="233"/>
      <c r="D568" s="235" t="s">
        <v>477</v>
      </c>
      <c r="E568" s="233"/>
      <c r="F568" s="233"/>
      <c r="G568" s="233"/>
      <c r="H568" s="228"/>
      <c r="I568" s="228"/>
    </row>
    <row r="569" spans="1:9" ht="33" hidden="1" outlineLevel="1">
      <c r="A569" s="234" t="str">
        <f>IF(C569="","",SUBTOTAL(3,$C$8:C569))</f>
        <v/>
      </c>
      <c r="B569" s="233"/>
      <c r="C569" s="233"/>
      <c r="D569" s="235" t="s">
        <v>478</v>
      </c>
      <c r="E569" s="233"/>
      <c r="F569" s="233"/>
      <c r="G569" s="233"/>
      <c r="H569" s="228"/>
      <c r="I569" s="228"/>
    </row>
    <row r="570" spans="1:9" ht="33" hidden="1" outlineLevel="1">
      <c r="A570" s="234" t="str">
        <f>IF(C570="","",SUBTOTAL(3,$C$8:C570))</f>
        <v/>
      </c>
      <c r="B570" s="233"/>
      <c r="C570" s="233"/>
      <c r="D570" s="235" t="s">
        <v>479</v>
      </c>
      <c r="E570" s="233"/>
      <c r="F570" s="233"/>
      <c r="G570" s="233"/>
      <c r="H570" s="228"/>
      <c r="I570" s="228"/>
    </row>
    <row r="571" spans="1:9" hidden="1" outlineLevel="1">
      <c r="A571" s="234" t="str">
        <f>IF(C571="","",SUBTOTAL(3,$C$8:C571))</f>
        <v/>
      </c>
      <c r="B571" s="233"/>
      <c r="C571" s="233"/>
      <c r="D571" s="235"/>
      <c r="E571" s="233"/>
      <c r="F571" s="233"/>
      <c r="G571" s="233"/>
      <c r="H571" s="228"/>
      <c r="I571" s="228"/>
    </row>
    <row r="572" spans="1:9" collapsed="1">
      <c r="A572" s="234">
        <f>IF(C572="","",SUBTOTAL(3,$C$8:C572))</f>
        <v>90</v>
      </c>
      <c r="B572" s="235" t="s">
        <v>480</v>
      </c>
      <c r="C572" s="235" t="s">
        <v>203</v>
      </c>
      <c r="D572" s="233"/>
      <c r="E572" s="234" t="str">
        <f>IF(G572&lt;4,"Đơn giản",IF(G572&lt;=7,"Trung bình","Phức tạp"))</f>
        <v>Phức tạp</v>
      </c>
      <c r="F572" s="234" t="s">
        <v>205</v>
      </c>
      <c r="G572" s="234">
        <f>COUNTA(D573:D580)</f>
        <v>8</v>
      </c>
      <c r="H572" s="228"/>
      <c r="I572" s="228"/>
    </row>
    <row r="573" spans="1:9" ht="33" hidden="1" outlineLevel="1">
      <c r="A573" s="234" t="str">
        <f>IF(C573="","",SUBTOTAL(3,$C$8:C573))</f>
        <v/>
      </c>
      <c r="B573" s="233"/>
      <c r="C573" s="233"/>
      <c r="D573" s="235" t="s">
        <v>1069</v>
      </c>
      <c r="E573" s="233"/>
      <c r="F573" s="233"/>
      <c r="G573" s="233"/>
      <c r="H573" s="228"/>
      <c r="I573" s="228"/>
    </row>
    <row r="574" spans="1:9" hidden="1" outlineLevel="1">
      <c r="A574" s="234" t="str">
        <f>IF(C574="","",SUBTOTAL(3,$C$8:C574))</f>
        <v/>
      </c>
      <c r="B574" s="233"/>
      <c r="C574" s="233"/>
      <c r="D574" s="235" t="s">
        <v>1070</v>
      </c>
      <c r="E574" s="233"/>
      <c r="F574" s="233"/>
      <c r="G574" s="233"/>
      <c r="H574" s="228"/>
      <c r="I574" s="228"/>
    </row>
    <row r="575" spans="1:9" ht="33" hidden="1" outlineLevel="1">
      <c r="A575" s="234" t="str">
        <f>IF(C575="","",SUBTOTAL(3,$C$8:C575))</f>
        <v/>
      </c>
      <c r="B575" s="233"/>
      <c r="C575" s="233"/>
      <c r="D575" s="235" t="s">
        <v>1071</v>
      </c>
      <c r="E575" s="233"/>
      <c r="F575" s="233"/>
      <c r="G575" s="233"/>
      <c r="H575" s="228"/>
      <c r="I575" s="228"/>
    </row>
    <row r="576" spans="1:9" ht="33" hidden="1" outlineLevel="1">
      <c r="A576" s="234" t="str">
        <f>IF(C576="","",SUBTOTAL(3,$C$8:C576))</f>
        <v/>
      </c>
      <c r="B576" s="233"/>
      <c r="C576" s="233"/>
      <c r="D576" s="235" t="s">
        <v>1072</v>
      </c>
      <c r="E576" s="233"/>
      <c r="F576" s="233"/>
      <c r="G576" s="233"/>
      <c r="H576" s="228"/>
      <c r="I576" s="228"/>
    </row>
    <row r="577" spans="1:9" ht="33" hidden="1" outlineLevel="1">
      <c r="A577" s="234" t="str">
        <f>IF(C577="","",SUBTOTAL(3,$C$8:C577))</f>
        <v/>
      </c>
      <c r="B577" s="233"/>
      <c r="C577" s="233"/>
      <c r="D577" s="235" t="s">
        <v>1073</v>
      </c>
      <c r="E577" s="233"/>
      <c r="F577" s="233"/>
      <c r="G577" s="233"/>
      <c r="H577" s="228"/>
      <c r="I577" s="228"/>
    </row>
    <row r="578" spans="1:9" ht="33" hidden="1" outlineLevel="1">
      <c r="A578" s="234" t="str">
        <f>IF(C578="","",SUBTOTAL(3,$C$8:C578))</f>
        <v/>
      </c>
      <c r="B578" s="233"/>
      <c r="C578" s="233"/>
      <c r="D578" s="235" t="s">
        <v>1074</v>
      </c>
      <c r="E578" s="233"/>
      <c r="F578" s="233"/>
      <c r="G578" s="233"/>
      <c r="H578" s="228"/>
      <c r="I578" s="228"/>
    </row>
    <row r="579" spans="1:9" hidden="1" outlineLevel="1">
      <c r="A579" s="234" t="str">
        <f>IF(C579="","",SUBTOTAL(3,$C$8:C579))</f>
        <v/>
      </c>
      <c r="B579" s="233"/>
      <c r="C579" s="233"/>
      <c r="D579" s="235" t="s">
        <v>1075</v>
      </c>
      <c r="E579" s="233"/>
      <c r="F579" s="233"/>
      <c r="G579" s="233"/>
      <c r="H579" s="228"/>
      <c r="I579" s="228"/>
    </row>
    <row r="580" spans="1:9" hidden="1" outlineLevel="1">
      <c r="A580" s="234" t="str">
        <f>IF(C580="","",SUBTOTAL(3,$C$8:C580))</f>
        <v/>
      </c>
      <c r="B580" s="233"/>
      <c r="C580" s="233"/>
      <c r="D580" s="235" t="s">
        <v>1076</v>
      </c>
      <c r="E580" s="233"/>
      <c r="F580" s="233"/>
      <c r="G580" s="233"/>
      <c r="H580" s="228"/>
      <c r="I580" s="228"/>
    </row>
    <row r="581" spans="1:9" collapsed="1">
      <c r="A581" s="234">
        <f>IF(C581="","",SUBTOTAL(3,$C$8:C581))</f>
        <v>91</v>
      </c>
      <c r="B581" s="235" t="s">
        <v>481</v>
      </c>
      <c r="C581" s="235" t="s">
        <v>203</v>
      </c>
      <c r="D581" s="233"/>
      <c r="E581" s="234" t="str">
        <f>IF(G581&lt;4,"Đơn giản",IF(G581&lt;=7,"Trung bình","Phức tạp"))</f>
        <v>Phức tạp</v>
      </c>
      <c r="F581" s="234" t="s">
        <v>205</v>
      </c>
      <c r="G581" s="234">
        <f>COUNTA(D582:D589)</f>
        <v>8</v>
      </c>
      <c r="H581" s="228"/>
      <c r="I581" s="228"/>
    </row>
    <row r="582" spans="1:9" hidden="1" outlineLevel="1">
      <c r="A582" s="234" t="str">
        <f>IF(C582="","",SUBTOTAL(3,$C$8:C582))</f>
        <v/>
      </c>
      <c r="B582" s="233"/>
      <c r="C582" s="233"/>
      <c r="D582" s="235" t="s">
        <v>482</v>
      </c>
      <c r="E582" s="233"/>
      <c r="F582" s="233"/>
      <c r="G582" s="233"/>
      <c r="H582" s="228"/>
      <c r="I582" s="228"/>
    </row>
    <row r="583" spans="1:9" hidden="1" outlineLevel="1">
      <c r="A583" s="234" t="str">
        <f>IF(C583="","",SUBTOTAL(3,$C$8:C583))</f>
        <v/>
      </c>
      <c r="B583" s="233"/>
      <c r="C583" s="233"/>
      <c r="D583" s="235" t="s">
        <v>483</v>
      </c>
      <c r="E583" s="233"/>
      <c r="F583" s="233"/>
      <c r="G583" s="233"/>
      <c r="H583" s="228"/>
      <c r="I583" s="228"/>
    </row>
    <row r="584" spans="1:9" hidden="1" outlineLevel="1">
      <c r="A584" s="234" t="str">
        <f>IF(C584="","",SUBTOTAL(3,$C$8:C584))</f>
        <v/>
      </c>
      <c r="B584" s="233"/>
      <c r="C584" s="233"/>
      <c r="D584" s="235" t="s">
        <v>484</v>
      </c>
      <c r="E584" s="233"/>
      <c r="F584" s="233"/>
      <c r="G584" s="233"/>
      <c r="H584" s="228"/>
      <c r="I584" s="228"/>
    </row>
    <row r="585" spans="1:9" ht="33" hidden="1" outlineLevel="1">
      <c r="A585" s="234" t="str">
        <f>IF(C585="","",SUBTOTAL(3,$C$8:C585))</f>
        <v/>
      </c>
      <c r="B585" s="233"/>
      <c r="C585" s="233"/>
      <c r="D585" s="235" t="s">
        <v>485</v>
      </c>
      <c r="E585" s="233"/>
      <c r="F585" s="233"/>
      <c r="G585" s="233"/>
      <c r="H585" s="228"/>
      <c r="I585" s="228"/>
    </row>
    <row r="586" spans="1:9" hidden="1" outlineLevel="1">
      <c r="A586" s="234" t="str">
        <f>IF(C586="","",SUBTOTAL(3,$C$8:C586))</f>
        <v/>
      </c>
      <c r="B586" s="233"/>
      <c r="C586" s="233"/>
      <c r="D586" s="235" t="s">
        <v>486</v>
      </c>
      <c r="E586" s="233"/>
      <c r="F586" s="233"/>
      <c r="G586" s="233"/>
      <c r="H586" s="228"/>
      <c r="I586" s="228"/>
    </row>
    <row r="587" spans="1:9" hidden="1" outlineLevel="1">
      <c r="A587" s="234" t="str">
        <f>IF(C587="","",SUBTOTAL(3,$C$8:C587))</f>
        <v/>
      </c>
      <c r="B587" s="233"/>
      <c r="C587" s="233"/>
      <c r="D587" s="235" t="s">
        <v>487</v>
      </c>
      <c r="E587" s="233"/>
      <c r="F587" s="233"/>
      <c r="G587" s="233"/>
      <c r="H587" s="228"/>
      <c r="I587" s="228"/>
    </row>
    <row r="588" spans="1:9" hidden="1" outlineLevel="1">
      <c r="A588" s="234" t="str">
        <f>IF(C588="","",SUBTOTAL(3,$C$8:C588))</f>
        <v/>
      </c>
      <c r="B588" s="233"/>
      <c r="C588" s="233"/>
      <c r="D588" s="235" t="s">
        <v>488</v>
      </c>
      <c r="E588" s="233"/>
      <c r="F588" s="233"/>
      <c r="G588" s="233"/>
      <c r="H588" s="228"/>
      <c r="I588" s="228"/>
    </row>
    <row r="589" spans="1:9" hidden="1" outlineLevel="1">
      <c r="A589" s="234" t="str">
        <f>IF(C589="","",SUBTOTAL(3,$C$8:C589))</f>
        <v/>
      </c>
      <c r="B589" s="233"/>
      <c r="C589" s="233"/>
      <c r="D589" s="235" t="s">
        <v>489</v>
      </c>
      <c r="E589" s="233"/>
      <c r="F589" s="233"/>
      <c r="G589" s="233"/>
      <c r="H589" s="228"/>
      <c r="I589" s="228"/>
    </row>
    <row r="590" spans="1:9" collapsed="1">
      <c r="A590" s="234">
        <f>IF(C590="","",SUBTOTAL(3,$C$8:C590))</f>
        <v>92</v>
      </c>
      <c r="B590" s="235" t="s">
        <v>490</v>
      </c>
      <c r="C590" s="235" t="s">
        <v>203</v>
      </c>
      <c r="D590" s="233"/>
      <c r="E590" s="234" t="str">
        <f>IF(G590&lt;4,"Đơn giản",IF(G590&lt;=7,"Trung bình","Phức tạp"))</f>
        <v>Trung bình</v>
      </c>
      <c r="F590" s="234" t="s">
        <v>205</v>
      </c>
      <c r="G590" s="234">
        <f>COUNTA(D591:D595)</f>
        <v>5</v>
      </c>
      <c r="H590" s="228"/>
      <c r="I590" s="228"/>
    </row>
    <row r="591" spans="1:9" hidden="1" outlineLevel="1">
      <c r="A591" s="234" t="str">
        <f>IF(C591="","",SUBTOTAL(3,$C$8:C591))</f>
        <v/>
      </c>
      <c r="B591" s="233"/>
      <c r="C591" s="233"/>
      <c r="D591" s="235" t="s">
        <v>1070</v>
      </c>
      <c r="E591" s="233"/>
      <c r="F591" s="233"/>
      <c r="G591" s="233"/>
      <c r="H591" s="228"/>
      <c r="I591" s="228"/>
    </row>
    <row r="592" spans="1:9" hidden="1" outlineLevel="1">
      <c r="A592" s="234" t="str">
        <f>IF(C592="","",SUBTOTAL(3,$C$8:C592))</f>
        <v/>
      </c>
      <c r="B592" s="233"/>
      <c r="C592" s="233"/>
      <c r="D592" s="233" t="s">
        <v>1077</v>
      </c>
      <c r="E592" s="233"/>
      <c r="F592" s="233"/>
      <c r="G592" s="233"/>
      <c r="H592" s="228"/>
      <c r="I592" s="228"/>
    </row>
    <row r="593" spans="1:9" hidden="1" outlineLevel="1">
      <c r="A593" s="234" t="str">
        <f>IF(C593="","",SUBTOTAL(3,$C$8:C593))</f>
        <v/>
      </c>
      <c r="B593" s="233"/>
      <c r="C593" s="233"/>
      <c r="D593" s="233" t="s">
        <v>1078</v>
      </c>
      <c r="E593" s="233"/>
      <c r="F593" s="233"/>
      <c r="G593" s="233"/>
      <c r="H593" s="228"/>
      <c r="I593" s="228"/>
    </row>
    <row r="594" spans="1:9" hidden="1" outlineLevel="1">
      <c r="A594" s="234" t="str">
        <f>IF(C594="","",SUBTOTAL(3,$C$8:C594))</f>
        <v/>
      </c>
      <c r="B594" s="233"/>
      <c r="C594" s="233"/>
      <c r="D594" s="235" t="s">
        <v>1079</v>
      </c>
      <c r="E594" s="233"/>
      <c r="F594" s="233"/>
      <c r="G594" s="233"/>
      <c r="H594" s="228"/>
      <c r="I594" s="228"/>
    </row>
    <row r="595" spans="1:9" hidden="1" outlineLevel="1">
      <c r="A595" s="234" t="str">
        <f>IF(C595="","",SUBTOTAL(3,$C$8:C595))</f>
        <v/>
      </c>
      <c r="B595" s="233"/>
      <c r="C595" s="233"/>
      <c r="D595" s="235" t="s">
        <v>1080</v>
      </c>
      <c r="E595" s="233"/>
      <c r="F595" s="233"/>
      <c r="G595" s="233"/>
      <c r="H595" s="228"/>
      <c r="I595" s="228"/>
    </row>
    <row r="596" spans="1:9" collapsed="1">
      <c r="A596" s="234">
        <f>IF(C596="","",SUBTOTAL(3,$C$8:C596))</f>
        <v>93</v>
      </c>
      <c r="B596" s="235" t="s">
        <v>491</v>
      </c>
      <c r="C596" s="235" t="s">
        <v>203</v>
      </c>
      <c r="D596" s="233"/>
      <c r="E596" s="234" t="str">
        <f>IF(G596&lt;4,"Đơn giản",IF(G596&lt;=7,"Trung bình","Phức tạp"))</f>
        <v>Phức tạp</v>
      </c>
      <c r="F596" s="234" t="s">
        <v>205</v>
      </c>
      <c r="G596" s="234">
        <f>COUNTA(D597:D604)</f>
        <v>8</v>
      </c>
      <c r="H596" s="228"/>
      <c r="I596" s="228"/>
    </row>
    <row r="597" spans="1:9" hidden="1" outlineLevel="1">
      <c r="A597" s="234" t="str">
        <f>IF(C597="","",SUBTOTAL(3,$C$8:C597))</f>
        <v/>
      </c>
      <c r="B597" s="233"/>
      <c r="C597" s="233"/>
      <c r="D597" s="235" t="s">
        <v>1081</v>
      </c>
      <c r="E597" s="233"/>
      <c r="F597" s="233"/>
      <c r="G597" s="233"/>
      <c r="H597" s="228"/>
      <c r="I597" s="228"/>
    </row>
    <row r="598" spans="1:9" hidden="1" outlineLevel="1">
      <c r="A598" s="234" t="str">
        <f>IF(C598="","",SUBTOTAL(3,$C$8:C598))</f>
        <v/>
      </c>
      <c r="B598" s="233"/>
      <c r="C598" s="233"/>
      <c r="D598" s="235" t="s">
        <v>1082</v>
      </c>
      <c r="E598" s="233"/>
      <c r="F598" s="233"/>
      <c r="G598" s="233"/>
      <c r="H598" s="228"/>
      <c r="I598" s="228"/>
    </row>
    <row r="599" spans="1:9" ht="33" hidden="1" outlineLevel="1">
      <c r="A599" s="234" t="str">
        <f>IF(C599="","",SUBTOTAL(3,$C$8:C599))</f>
        <v/>
      </c>
      <c r="B599" s="233"/>
      <c r="C599" s="233"/>
      <c r="D599" s="235" t="s">
        <v>1083</v>
      </c>
      <c r="E599" s="233"/>
      <c r="F599" s="233"/>
      <c r="G599" s="233"/>
      <c r="H599" s="228"/>
      <c r="I599" s="228"/>
    </row>
    <row r="600" spans="1:9" ht="33" hidden="1" outlineLevel="1">
      <c r="A600" s="234" t="str">
        <f>IF(C600="","",SUBTOTAL(3,$C$8:C600))</f>
        <v/>
      </c>
      <c r="B600" s="233"/>
      <c r="C600" s="233"/>
      <c r="D600" s="235" t="s">
        <v>1084</v>
      </c>
      <c r="E600" s="233"/>
      <c r="F600" s="233"/>
      <c r="G600" s="233"/>
      <c r="H600" s="228"/>
      <c r="I600" s="228"/>
    </row>
    <row r="601" spans="1:9" ht="33" hidden="1" outlineLevel="1">
      <c r="A601" s="234" t="str">
        <f>IF(C601="","",SUBTOTAL(3,$C$8:C601))</f>
        <v/>
      </c>
      <c r="B601" s="233"/>
      <c r="C601" s="233"/>
      <c r="D601" s="235" t="s">
        <v>1085</v>
      </c>
      <c r="E601" s="233"/>
      <c r="F601" s="233"/>
      <c r="G601" s="233"/>
      <c r="H601" s="228"/>
      <c r="I601" s="228"/>
    </row>
    <row r="602" spans="1:9" hidden="1" outlineLevel="1">
      <c r="A602" s="234" t="str">
        <f>IF(C602="","",SUBTOTAL(3,$C$8:C602))</f>
        <v/>
      </c>
      <c r="B602" s="233"/>
      <c r="C602" s="233"/>
      <c r="D602" s="235" t="s">
        <v>1086</v>
      </c>
      <c r="E602" s="233"/>
      <c r="F602" s="233"/>
      <c r="G602" s="233"/>
      <c r="H602" s="228"/>
      <c r="I602" s="228"/>
    </row>
    <row r="603" spans="1:9" hidden="1" outlineLevel="1">
      <c r="A603" s="234" t="str">
        <f>IF(C603="","",SUBTOTAL(3,$C$8:C603))</f>
        <v/>
      </c>
      <c r="B603" s="233"/>
      <c r="C603" s="233"/>
      <c r="D603" s="235" t="s">
        <v>1421</v>
      </c>
      <c r="E603" s="233"/>
      <c r="F603" s="233"/>
      <c r="G603" s="233"/>
      <c r="H603" s="228"/>
      <c r="I603" s="228"/>
    </row>
    <row r="604" spans="1:9" hidden="1" outlineLevel="1">
      <c r="A604" s="234" t="str">
        <f>IF(C604="","",SUBTOTAL(3,$C$8:C604))</f>
        <v/>
      </c>
      <c r="B604" s="233"/>
      <c r="C604" s="233"/>
      <c r="D604" s="235" t="s">
        <v>1087</v>
      </c>
      <c r="E604" s="233"/>
      <c r="F604" s="233"/>
      <c r="G604" s="233"/>
      <c r="H604" s="228"/>
      <c r="I604" s="228"/>
    </row>
    <row r="605" spans="1:9" collapsed="1">
      <c r="A605" s="234">
        <f>IF(C605="","",SUBTOTAL(3,$C$8:C605))</f>
        <v>94</v>
      </c>
      <c r="B605" s="235" t="s">
        <v>492</v>
      </c>
      <c r="C605" s="235" t="s">
        <v>203</v>
      </c>
      <c r="D605" s="233"/>
      <c r="E605" s="234" t="str">
        <f>IF(G605&lt;4,"Đơn giản",IF(G605&lt;=7,"Trung bình","Phức tạp"))</f>
        <v>Phức tạp</v>
      </c>
      <c r="F605" s="234" t="s">
        <v>205</v>
      </c>
      <c r="G605" s="234">
        <f>COUNTA(D606:D613)</f>
        <v>8</v>
      </c>
      <c r="H605" s="228"/>
      <c r="I605" s="228"/>
    </row>
    <row r="606" spans="1:9" hidden="1" outlineLevel="1">
      <c r="A606" s="234" t="str">
        <f>IF(C606="","",SUBTOTAL(3,$C$8:C606))</f>
        <v/>
      </c>
      <c r="B606" s="233"/>
      <c r="C606" s="233"/>
      <c r="D606" s="235" t="s">
        <v>493</v>
      </c>
      <c r="E606" s="233"/>
      <c r="F606" s="233"/>
      <c r="G606" s="233"/>
      <c r="H606" s="228"/>
      <c r="I606" s="228"/>
    </row>
    <row r="607" spans="1:9" hidden="1" outlineLevel="1">
      <c r="A607" s="234" t="str">
        <f>IF(C607="","",SUBTOTAL(3,$C$8:C607))</f>
        <v/>
      </c>
      <c r="B607" s="233"/>
      <c r="C607" s="233"/>
      <c r="D607" s="235" t="s">
        <v>494</v>
      </c>
      <c r="E607" s="233"/>
      <c r="F607" s="233"/>
      <c r="G607" s="233"/>
      <c r="H607" s="228"/>
      <c r="I607" s="228"/>
    </row>
    <row r="608" spans="1:9" hidden="1" outlineLevel="1">
      <c r="A608" s="234" t="str">
        <f>IF(C608="","",SUBTOTAL(3,$C$8:C608))</f>
        <v/>
      </c>
      <c r="B608" s="233"/>
      <c r="C608" s="233"/>
      <c r="D608" s="235" t="s">
        <v>495</v>
      </c>
      <c r="E608" s="233"/>
      <c r="F608" s="233"/>
      <c r="G608" s="233"/>
      <c r="H608" s="228"/>
      <c r="I608" s="228"/>
    </row>
    <row r="609" spans="1:9" ht="33" hidden="1" outlineLevel="1">
      <c r="A609" s="234" t="str">
        <f>IF(C609="","",SUBTOTAL(3,$C$8:C609))</f>
        <v/>
      </c>
      <c r="B609" s="233"/>
      <c r="C609" s="233"/>
      <c r="D609" s="235" t="s">
        <v>496</v>
      </c>
      <c r="E609" s="233"/>
      <c r="F609" s="233"/>
      <c r="G609" s="233"/>
      <c r="H609" s="228"/>
      <c r="I609" s="228"/>
    </row>
    <row r="610" spans="1:9" hidden="1" outlineLevel="1">
      <c r="A610" s="234" t="str">
        <f>IF(C610="","",SUBTOTAL(3,$C$8:C610))</f>
        <v/>
      </c>
      <c r="B610" s="233"/>
      <c r="C610" s="233"/>
      <c r="D610" s="235" t="s">
        <v>497</v>
      </c>
      <c r="E610" s="233"/>
      <c r="F610" s="233"/>
      <c r="G610" s="233"/>
      <c r="H610" s="228"/>
      <c r="I610" s="228"/>
    </row>
    <row r="611" spans="1:9" hidden="1" outlineLevel="1">
      <c r="A611" s="234" t="str">
        <f>IF(C611="","",SUBTOTAL(3,$C$8:C611))</f>
        <v/>
      </c>
      <c r="B611" s="233"/>
      <c r="C611" s="233"/>
      <c r="D611" s="235" t="s">
        <v>498</v>
      </c>
      <c r="E611" s="233"/>
      <c r="F611" s="233"/>
      <c r="G611" s="233"/>
      <c r="H611" s="228"/>
      <c r="I611" s="228"/>
    </row>
    <row r="612" spans="1:9" hidden="1" outlineLevel="1">
      <c r="A612" s="234" t="str">
        <f>IF(C612="","",SUBTOTAL(3,$C$8:C612))</f>
        <v/>
      </c>
      <c r="B612" s="233"/>
      <c r="C612" s="233"/>
      <c r="D612" s="235" t="s">
        <v>499</v>
      </c>
      <c r="E612" s="233"/>
      <c r="F612" s="233"/>
      <c r="G612" s="233"/>
      <c r="H612" s="228"/>
      <c r="I612" s="228"/>
    </row>
    <row r="613" spans="1:9" hidden="1" outlineLevel="1">
      <c r="A613" s="234" t="str">
        <f>IF(C613="","",SUBTOTAL(3,$C$8:C613))</f>
        <v/>
      </c>
      <c r="B613" s="233"/>
      <c r="C613" s="233"/>
      <c r="D613" s="235" t="s">
        <v>500</v>
      </c>
      <c r="E613" s="233"/>
      <c r="F613" s="233"/>
      <c r="G613" s="233"/>
      <c r="H613" s="228"/>
      <c r="I613" s="228"/>
    </row>
    <row r="614" spans="1:9" collapsed="1">
      <c r="A614" s="234">
        <f>IF(C614="","",SUBTOTAL(3,$C$8:C614))</f>
        <v>95</v>
      </c>
      <c r="B614" s="235" t="s">
        <v>501</v>
      </c>
      <c r="C614" s="235" t="s">
        <v>203</v>
      </c>
      <c r="D614" s="233"/>
      <c r="E614" s="234" t="str">
        <f>IF(G614&lt;4,"Đơn giản",IF(G614&lt;=7,"Trung bình","Phức tạp"))</f>
        <v>Trung bình</v>
      </c>
      <c r="F614" s="234" t="s">
        <v>205</v>
      </c>
      <c r="G614" s="234">
        <f>COUNTA(D615:D619)</f>
        <v>5</v>
      </c>
      <c r="H614" s="228"/>
      <c r="I614" s="228"/>
    </row>
    <row r="615" spans="1:9" hidden="1" outlineLevel="1">
      <c r="A615" s="234" t="str">
        <f>IF(C615="","",SUBTOTAL(3,$C$8:C615))</f>
        <v/>
      </c>
      <c r="B615" s="233"/>
      <c r="C615" s="233"/>
      <c r="D615" s="235" t="s">
        <v>1082</v>
      </c>
      <c r="E615" s="233"/>
      <c r="F615" s="233"/>
      <c r="G615" s="233"/>
      <c r="H615" s="228"/>
      <c r="I615" s="228"/>
    </row>
    <row r="616" spans="1:9" hidden="1" outlineLevel="1">
      <c r="A616" s="234" t="str">
        <f>IF(C616="","",SUBTOTAL(3,$C$8:C616))</f>
        <v/>
      </c>
      <c r="B616" s="233"/>
      <c r="C616" s="233"/>
      <c r="D616" s="233" t="s">
        <v>1088</v>
      </c>
      <c r="E616" s="233"/>
      <c r="F616" s="233"/>
      <c r="G616" s="233"/>
      <c r="H616" s="228"/>
      <c r="I616" s="228"/>
    </row>
    <row r="617" spans="1:9" hidden="1" outlineLevel="1">
      <c r="A617" s="234" t="str">
        <f>IF(C617="","",SUBTOTAL(3,$C$8:C617))</f>
        <v/>
      </c>
      <c r="B617" s="233"/>
      <c r="C617" s="233"/>
      <c r="D617" s="233" t="s">
        <v>1078</v>
      </c>
      <c r="E617" s="233"/>
      <c r="F617" s="233"/>
      <c r="G617" s="233"/>
      <c r="H617" s="228"/>
      <c r="I617" s="228"/>
    </row>
    <row r="618" spans="1:9" hidden="1" outlineLevel="1">
      <c r="A618" s="234" t="str">
        <f>IF(C618="","",SUBTOTAL(3,$C$8:C618))</f>
        <v/>
      </c>
      <c r="B618" s="233"/>
      <c r="C618" s="233"/>
      <c r="D618" s="235" t="s">
        <v>1089</v>
      </c>
      <c r="E618" s="233"/>
      <c r="F618" s="233"/>
      <c r="G618" s="233"/>
      <c r="H618" s="228"/>
      <c r="I618" s="228"/>
    </row>
    <row r="619" spans="1:9" hidden="1" outlineLevel="1">
      <c r="A619" s="234" t="str">
        <f>IF(C619="","",SUBTOTAL(3,$C$8:C619))</f>
        <v/>
      </c>
      <c r="B619" s="233"/>
      <c r="C619" s="233"/>
      <c r="D619" s="235" t="s">
        <v>1090</v>
      </c>
      <c r="E619" s="233"/>
      <c r="F619" s="233"/>
      <c r="G619" s="233"/>
      <c r="H619" s="228"/>
      <c r="I619" s="228"/>
    </row>
    <row r="620" spans="1:9" collapsed="1">
      <c r="A620" s="234">
        <f>IF(C620="","",SUBTOTAL(3,$C$8:C620))</f>
        <v>96</v>
      </c>
      <c r="B620" s="235" t="s">
        <v>502</v>
      </c>
      <c r="C620" s="235" t="s">
        <v>203</v>
      </c>
      <c r="D620" s="233"/>
      <c r="E620" s="234" t="str">
        <f>IF(G620&lt;4,"Đơn giản",IF(G620&lt;=7,"Trung bình","Phức tạp"))</f>
        <v>Phức tạp</v>
      </c>
      <c r="F620" s="234" t="s">
        <v>205</v>
      </c>
      <c r="G620" s="234">
        <f>COUNTA(D621:D628)</f>
        <v>8</v>
      </c>
      <c r="H620" s="228"/>
      <c r="I620" s="228"/>
    </row>
    <row r="621" spans="1:9" ht="33" hidden="1" outlineLevel="1">
      <c r="A621" s="234" t="str">
        <f>IF(C621="","",SUBTOTAL(3,$C$8:C621))</f>
        <v/>
      </c>
      <c r="B621" s="233"/>
      <c r="C621" s="233"/>
      <c r="D621" s="235" t="s">
        <v>503</v>
      </c>
      <c r="E621" s="233"/>
      <c r="F621" s="233"/>
      <c r="G621" s="233"/>
      <c r="H621" s="228"/>
      <c r="I621" s="228"/>
    </row>
    <row r="622" spans="1:9" ht="33" hidden="1" outlineLevel="1">
      <c r="A622" s="234" t="str">
        <f>IF(C622="","",SUBTOTAL(3,$C$8:C622))</f>
        <v/>
      </c>
      <c r="B622" s="233"/>
      <c r="C622" s="233"/>
      <c r="D622" s="235" t="s">
        <v>504</v>
      </c>
      <c r="E622" s="233"/>
      <c r="F622" s="233"/>
      <c r="G622" s="233"/>
      <c r="H622" s="228"/>
      <c r="I622" s="228"/>
    </row>
    <row r="623" spans="1:9" ht="33" hidden="1" outlineLevel="1">
      <c r="A623" s="234" t="str">
        <f>IF(C623="","",SUBTOTAL(3,$C$8:C623))</f>
        <v/>
      </c>
      <c r="B623" s="233"/>
      <c r="C623" s="233"/>
      <c r="D623" s="235" t="s">
        <v>505</v>
      </c>
      <c r="E623" s="233"/>
      <c r="F623" s="233"/>
      <c r="G623" s="233"/>
      <c r="H623" s="228"/>
      <c r="I623" s="228"/>
    </row>
    <row r="624" spans="1:9" ht="33" hidden="1" outlineLevel="1">
      <c r="A624" s="234" t="str">
        <f>IF(C624="","",SUBTOTAL(3,$C$8:C624))</f>
        <v/>
      </c>
      <c r="B624" s="233"/>
      <c r="C624" s="233"/>
      <c r="D624" s="235" t="s">
        <v>506</v>
      </c>
      <c r="E624" s="233"/>
      <c r="F624" s="233"/>
      <c r="G624" s="233"/>
      <c r="H624" s="228"/>
      <c r="I624" s="228"/>
    </row>
    <row r="625" spans="1:9" ht="33" hidden="1" outlineLevel="1">
      <c r="A625" s="234" t="str">
        <f>IF(C625="","",SUBTOTAL(3,$C$8:C625))</f>
        <v/>
      </c>
      <c r="B625" s="233"/>
      <c r="C625" s="233"/>
      <c r="D625" s="235" t="s">
        <v>507</v>
      </c>
      <c r="E625" s="233"/>
      <c r="F625" s="233"/>
      <c r="G625" s="233"/>
      <c r="H625" s="228"/>
      <c r="I625" s="228"/>
    </row>
    <row r="626" spans="1:9" ht="33" hidden="1" outlineLevel="1">
      <c r="A626" s="234" t="str">
        <f>IF(C626="","",SUBTOTAL(3,$C$8:C626))</f>
        <v/>
      </c>
      <c r="B626" s="233"/>
      <c r="C626" s="233"/>
      <c r="D626" s="235" t="s">
        <v>508</v>
      </c>
      <c r="E626" s="233"/>
      <c r="F626" s="233"/>
      <c r="G626" s="233"/>
      <c r="H626" s="228"/>
      <c r="I626" s="228"/>
    </row>
    <row r="627" spans="1:9" ht="33" hidden="1" outlineLevel="1">
      <c r="A627" s="234" t="str">
        <f>IF(C627="","",SUBTOTAL(3,$C$8:C627))</f>
        <v/>
      </c>
      <c r="B627" s="233"/>
      <c r="C627" s="233"/>
      <c r="D627" s="235" t="s">
        <v>509</v>
      </c>
      <c r="E627" s="233"/>
      <c r="F627" s="233"/>
      <c r="G627" s="233"/>
      <c r="H627" s="228"/>
      <c r="I627" s="228"/>
    </row>
    <row r="628" spans="1:9" ht="33" hidden="1" outlineLevel="1">
      <c r="A628" s="234" t="str">
        <f>IF(C628="","",SUBTOTAL(3,$C$8:C628))</f>
        <v/>
      </c>
      <c r="B628" s="233"/>
      <c r="C628" s="233"/>
      <c r="D628" s="235" t="s">
        <v>510</v>
      </c>
      <c r="E628" s="233"/>
      <c r="F628" s="233"/>
      <c r="G628" s="233"/>
      <c r="H628" s="228"/>
      <c r="I628" s="228"/>
    </row>
    <row r="629" spans="1:9" ht="33" collapsed="1">
      <c r="A629" s="234" t="str">
        <f>IF(C629="","",SUBTOTAL(3,$C$8:C629))</f>
        <v/>
      </c>
      <c r="B629" s="232" t="s">
        <v>511</v>
      </c>
      <c r="C629" s="233"/>
      <c r="D629" s="233"/>
      <c r="E629" s="233"/>
      <c r="F629" s="233"/>
      <c r="G629" s="233"/>
      <c r="H629" s="228"/>
      <c r="I629" s="228"/>
    </row>
    <row r="630" spans="1:9" ht="49.5">
      <c r="A630" s="234" t="str">
        <f>IF(C630="","",SUBTOTAL(3,$C$8:C630))</f>
        <v/>
      </c>
      <c r="B630" s="232" t="s">
        <v>512</v>
      </c>
      <c r="C630" s="233"/>
      <c r="D630" s="233"/>
      <c r="E630" s="233"/>
      <c r="F630" s="233"/>
      <c r="G630" s="233"/>
      <c r="H630" s="228"/>
      <c r="I630" s="228"/>
    </row>
    <row r="631" spans="1:9" collapsed="1">
      <c r="A631" s="234">
        <f>IF(C631="","",SUBTOTAL(3,$C$8:C631))</f>
        <v>97</v>
      </c>
      <c r="B631" s="235" t="s">
        <v>513</v>
      </c>
      <c r="C631" s="235" t="s">
        <v>203</v>
      </c>
      <c r="D631" s="233"/>
      <c r="E631" s="234" t="str">
        <f>IF(G631&lt;4,"Đơn giản",IF(G631&lt;=7,"Trung bình","Phức tạp"))</f>
        <v>Trung bình</v>
      </c>
      <c r="F631" s="234" t="s">
        <v>205</v>
      </c>
      <c r="G631" s="234">
        <f>COUNTA(D632:D638)</f>
        <v>7</v>
      </c>
      <c r="H631" s="228"/>
      <c r="I631" s="228"/>
    </row>
    <row r="632" spans="1:9" hidden="1" outlineLevel="1">
      <c r="A632" s="234" t="str">
        <f>IF(C632="","",SUBTOTAL(3,$C$8:C632))</f>
        <v/>
      </c>
      <c r="B632" s="233"/>
      <c r="C632" s="233"/>
      <c r="D632" s="235" t="s">
        <v>514</v>
      </c>
      <c r="E632" s="233"/>
      <c r="F632" s="233"/>
      <c r="G632" s="233"/>
      <c r="H632" s="228"/>
      <c r="I632" s="228"/>
    </row>
    <row r="633" spans="1:9" ht="33" hidden="1" outlineLevel="1">
      <c r="A633" s="234" t="str">
        <f>IF(C633="","",SUBTOTAL(3,$C$8:C633))</f>
        <v/>
      </c>
      <c r="B633" s="233"/>
      <c r="C633" s="233"/>
      <c r="D633" s="235" t="s">
        <v>515</v>
      </c>
      <c r="E633" s="233"/>
      <c r="F633" s="233"/>
      <c r="G633" s="233"/>
      <c r="H633" s="228"/>
      <c r="I633" s="228"/>
    </row>
    <row r="634" spans="1:9" ht="33" hidden="1" outlineLevel="1">
      <c r="A634" s="234" t="str">
        <f>IF(C634="","",SUBTOTAL(3,$C$8:C634))</f>
        <v/>
      </c>
      <c r="B634" s="233"/>
      <c r="C634" s="233"/>
      <c r="D634" s="235" t="s">
        <v>516</v>
      </c>
      <c r="E634" s="233"/>
      <c r="F634" s="233"/>
      <c r="G634" s="233"/>
      <c r="H634" s="228"/>
      <c r="I634" s="228"/>
    </row>
    <row r="635" spans="1:9" ht="33" hidden="1" outlineLevel="1">
      <c r="A635" s="234" t="str">
        <f>IF(C635="","",SUBTOTAL(3,$C$8:C635))</f>
        <v/>
      </c>
      <c r="B635" s="233"/>
      <c r="C635" s="233"/>
      <c r="D635" s="235" t="s">
        <v>517</v>
      </c>
      <c r="E635" s="233"/>
      <c r="F635" s="233"/>
      <c r="G635" s="233"/>
      <c r="H635" s="228"/>
      <c r="I635" s="228"/>
    </row>
    <row r="636" spans="1:9" ht="33" hidden="1" outlineLevel="1">
      <c r="A636" s="234" t="str">
        <f>IF(C636="","",SUBTOTAL(3,$C$8:C636))</f>
        <v/>
      </c>
      <c r="B636" s="233"/>
      <c r="C636" s="233"/>
      <c r="D636" s="235" t="s">
        <v>518</v>
      </c>
      <c r="E636" s="233"/>
      <c r="F636" s="233"/>
      <c r="G636" s="233"/>
      <c r="H636" s="228"/>
      <c r="I636" s="228"/>
    </row>
    <row r="637" spans="1:9" ht="33" hidden="1" outlineLevel="1">
      <c r="A637" s="234" t="str">
        <f>IF(C637="","",SUBTOTAL(3,$C$8:C637))</f>
        <v/>
      </c>
      <c r="B637" s="233"/>
      <c r="C637" s="233"/>
      <c r="D637" s="235" t="s">
        <v>1091</v>
      </c>
      <c r="E637" s="233"/>
      <c r="F637" s="233"/>
      <c r="G637" s="233"/>
      <c r="H637" s="228"/>
      <c r="I637" s="228"/>
    </row>
    <row r="638" spans="1:9" ht="33" hidden="1" outlineLevel="1">
      <c r="A638" s="234" t="str">
        <f>IF(C638="","",SUBTOTAL(3,$C$8:C638))</f>
        <v/>
      </c>
      <c r="B638" s="233"/>
      <c r="C638" s="233"/>
      <c r="D638" s="235" t="s">
        <v>1092</v>
      </c>
      <c r="E638" s="233"/>
      <c r="F638" s="233"/>
      <c r="G638" s="233"/>
      <c r="H638" s="228"/>
      <c r="I638" s="228"/>
    </row>
    <row r="639" spans="1:9" collapsed="1">
      <c r="A639" s="234">
        <f>IF(C639="","",SUBTOTAL(3,$C$8:C639))</f>
        <v>98</v>
      </c>
      <c r="B639" s="235" t="s">
        <v>519</v>
      </c>
      <c r="C639" s="235" t="s">
        <v>203</v>
      </c>
      <c r="D639" s="233"/>
      <c r="E639" s="234" t="str">
        <f>IF(G639&lt;4,"Đơn giản",IF(G639&lt;=7,"Trung bình","Phức tạp"))</f>
        <v>Trung bình</v>
      </c>
      <c r="F639" s="234" t="s">
        <v>205</v>
      </c>
      <c r="G639" s="234">
        <f>COUNTA(D640:D646)</f>
        <v>7</v>
      </c>
      <c r="H639" s="228"/>
      <c r="I639" s="228"/>
    </row>
    <row r="640" spans="1:9" hidden="1" outlineLevel="1">
      <c r="A640" s="234" t="str">
        <f>IF(C640="","",SUBTOTAL(3,$C$8:C640))</f>
        <v/>
      </c>
      <c r="B640" s="233"/>
      <c r="C640" s="233"/>
      <c r="D640" s="235" t="s">
        <v>520</v>
      </c>
      <c r="E640" s="233"/>
      <c r="F640" s="233"/>
      <c r="G640" s="233"/>
      <c r="H640" s="228"/>
      <c r="I640" s="228"/>
    </row>
    <row r="641" spans="1:9" ht="33" hidden="1" outlineLevel="1">
      <c r="A641" s="234" t="str">
        <f>IF(C641="","",SUBTOTAL(3,$C$8:C641))</f>
        <v/>
      </c>
      <c r="B641" s="233"/>
      <c r="C641" s="233"/>
      <c r="D641" s="235" t="s">
        <v>521</v>
      </c>
      <c r="E641" s="233"/>
      <c r="F641" s="233"/>
      <c r="G641" s="233"/>
      <c r="H641" s="228"/>
      <c r="I641" s="228"/>
    </row>
    <row r="642" spans="1:9" ht="33" hidden="1" outlineLevel="1">
      <c r="A642" s="234" t="str">
        <f>IF(C642="","",SUBTOTAL(3,$C$8:C642))</f>
        <v/>
      </c>
      <c r="B642" s="233"/>
      <c r="C642" s="233"/>
      <c r="D642" s="235" t="s">
        <v>522</v>
      </c>
      <c r="E642" s="233"/>
      <c r="F642" s="233"/>
      <c r="G642" s="233"/>
      <c r="H642" s="228"/>
      <c r="I642" s="228"/>
    </row>
    <row r="643" spans="1:9" ht="33" hidden="1" outlineLevel="1">
      <c r="A643" s="234" t="str">
        <f>IF(C643="","",SUBTOTAL(3,$C$8:C643))</f>
        <v/>
      </c>
      <c r="B643" s="233"/>
      <c r="C643" s="233"/>
      <c r="D643" s="235" t="s">
        <v>523</v>
      </c>
      <c r="E643" s="233"/>
      <c r="F643" s="233"/>
      <c r="G643" s="233"/>
      <c r="H643" s="228"/>
      <c r="I643" s="228"/>
    </row>
    <row r="644" spans="1:9" ht="33" hidden="1" outlineLevel="1">
      <c r="A644" s="234" t="str">
        <f>IF(C644="","",SUBTOTAL(3,$C$8:C644))</f>
        <v/>
      </c>
      <c r="B644" s="233"/>
      <c r="C644" s="233"/>
      <c r="D644" s="235" t="s">
        <v>524</v>
      </c>
      <c r="E644" s="233"/>
      <c r="F644" s="233"/>
      <c r="G644" s="233"/>
      <c r="H644" s="228"/>
      <c r="I644" s="228"/>
    </row>
    <row r="645" spans="1:9" ht="33" hidden="1" outlineLevel="1">
      <c r="A645" s="234" t="str">
        <f>IF(C645="","",SUBTOTAL(3,$C$8:C645))</f>
        <v/>
      </c>
      <c r="B645" s="233"/>
      <c r="C645" s="233"/>
      <c r="D645" s="235" t="s">
        <v>1093</v>
      </c>
      <c r="E645" s="233"/>
      <c r="F645" s="233"/>
      <c r="G645" s="233"/>
      <c r="H645" s="228"/>
      <c r="I645" s="228"/>
    </row>
    <row r="646" spans="1:9" ht="33" hidden="1" outlineLevel="1">
      <c r="A646" s="234" t="str">
        <f>IF(C646="","",SUBTOTAL(3,$C$8:C646))</f>
        <v/>
      </c>
      <c r="B646" s="233"/>
      <c r="C646" s="233"/>
      <c r="D646" s="235" t="s">
        <v>1094</v>
      </c>
      <c r="E646" s="233"/>
      <c r="F646" s="233"/>
      <c r="G646" s="233"/>
      <c r="H646" s="228"/>
      <c r="I646" s="228"/>
    </row>
    <row r="647" spans="1:9" collapsed="1">
      <c r="A647" s="234">
        <f>IF(C647="","",SUBTOTAL(3,$C$8:C647))</f>
        <v>99</v>
      </c>
      <c r="B647" s="235" t="s">
        <v>525</v>
      </c>
      <c r="C647" s="235" t="s">
        <v>203</v>
      </c>
      <c r="D647" s="233"/>
      <c r="E647" s="234" t="str">
        <f>IF(G647&lt;4,"Đơn giản",IF(G647&lt;=7,"Trung bình","Phức tạp"))</f>
        <v>Trung bình</v>
      </c>
      <c r="F647" s="234" t="s">
        <v>205</v>
      </c>
      <c r="G647" s="234">
        <f>COUNTA(D648:D654)</f>
        <v>7</v>
      </c>
      <c r="H647" s="228"/>
      <c r="I647" s="228"/>
    </row>
    <row r="648" spans="1:9" hidden="1" outlineLevel="1">
      <c r="A648" s="234" t="str">
        <f>IF(C648="","",SUBTOTAL(3,$C$8:C648))</f>
        <v/>
      </c>
      <c r="B648" s="233"/>
      <c r="C648" s="233"/>
      <c r="D648" s="235" t="s">
        <v>526</v>
      </c>
      <c r="E648" s="233"/>
      <c r="F648" s="233"/>
      <c r="G648" s="233"/>
      <c r="H648" s="228"/>
      <c r="I648" s="228"/>
    </row>
    <row r="649" spans="1:9" ht="33" hidden="1" outlineLevel="1">
      <c r="A649" s="234" t="str">
        <f>IF(C649="","",SUBTOTAL(3,$C$8:C649))</f>
        <v/>
      </c>
      <c r="B649" s="233"/>
      <c r="C649" s="233"/>
      <c r="D649" s="235" t="s">
        <v>527</v>
      </c>
      <c r="E649" s="233"/>
      <c r="F649" s="233"/>
      <c r="G649" s="233"/>
      <c r="H649" s="228"/>
      <c r="I649" s="228"/>
    </row>
    <row r="650" spans="1:9" ht="33" hidden="1" outlineLevel="1">
      <c r="A650" s="234" t="str">
        <f>IF(C650="","",SUBTOTAL(3,$C$8:C650))</f>
        <v/>
      </c>
      <c r="B650" s="233"/>
      <c r="C650" s="233"/>
      <c r="D650" s="235" t="s">
        <v>528</v>
      </c>
      <c r="E650" s="233"/>
      <c r="F650" s="233"/>
      <c r="G650" s="233"/>
      <c r="H650" s="228"/>
      <c r="I650" s="228"/>
    </row>
    <row r="651" spans="1:9" ht="33" hidden="1" outlineLevel="1">
      <c r="A651" s="234" t="str">
        <f>IF(C651="","",SUBTOTAL(3,$C$8:C651))</f>
        <v/>
      </c>
      <c r="B651" s="233"/>
      <c r="C651" s="233"/>
      <c r="D651" s="235" t="s">
        <v>529</v>
      </c>
      <c r="E651" s="233"/>
      <c r="F651" s="233"/>
      <c r="G651" s="233"/>
      <c r="H651" s="228"/>
      <c r="I651" s="228"/>
    </row>
    <row r="652" spans="1:9" ht="33" hidden="1" outlineLevel="1">
      <c r="A652" s="234" t="str">
        <f>IF(C652="","",SUBTOTAL(3,$C$8:C652))</f>
        <v/>
      </c>
      <c r="B652" s="233"/>
      <c r="C652" s="233"/>
      <c r="D652" s="235" t="s">
        <v>530</v>
      </c>
      <c r="E652" s="233"/>
      <c r="F652" s="233"/>
      <c r="G652" s="233"/>
      <c r="H652" s="228"/>
      <c r="I652" s="228"/>
    </row>
    <row r="653" spans="1:9" ht="33" hidden="1" outlineLevel="1">
      <c r="A653" s="234" t="str">
        <f>IF(C653="","",SUBTOTAL(3,$C$8:C653))</f>
        <v/>
      </c>
      <c r="B653" s="233"/>
      <c r="C653" s="233"/>
      <c r="D653" s="235" t="s">
        <v>1095</v>
      </c>
      <c r="E653" s="233"/>
      <c r="F653" s="233"/>
      <c r="G653" s="233"/>
      <c r="H653" s="228"/>
      <c r="I653" s="228"/>
    </row>
    <row r="654" spans="1:9" ht="33" hidden="1" outlineLevel="1">
      <c r="A654" s="234" t="str">
        <f>IF(C654="","",SUBTOTAL(3,$C$8:C654))</f>
        <v/>
      </c>
      <c r="B654" s="233"/>
      <c r="C654" s="233"/>
      <c r="D654" s="235" t="s">
        <v>1096</v>
      </c>
      <c r="E654" s="233"/>
      <c r="F654" s="233"/>
      <c r="G654" s="233"/>
      <c r="H654" s="228"/>
      <c r="I654" s="228"/>
    </row>
    <row r="655" spans="1:9" collapsed="1">
      <c r="A655" s="234">
        <f>IF(C655="","",SUBTOTAL(3,$C$8:C655))</f>
        <v>100</v>
      </c>
      <c r="B655" s="235" t="s">
        <v>531</v>
      </c>
      <c r="C655" s="235" t="s">
        <v>203</v>
      </c>
      <c r="D655" s="233"/>
      <c r="E655" s="234" t="str">
        <f>IF(G655&lt;4,"Đơn giản",IF(G655&lt;=7,"Trung bình","Phức tạp"))</f>
        <v>Trung bình</v>
      </c>
      <c r="F655" s="234" t="s">
        <v>205</v>
      </c>
      <c r="G655" s="234">
        <f>COUNTA(D656:D662)</f>
        <v>7</v>
      </c>
      <c r="H655" s="228"/>
      <c r="I655" s="228"/>
    </row>
    <row r="656" spans="1:9" hidden="1" outlineLevel="1">
      <c r="A656" s="234" t="str">
        <f>IF(C656="","",SUBTOTAL(3,$C$8:C656))</f>
        <v/>
      </c>
      <c r="B656" s="233"/>
      <c r="C656" s="233"/>
      <c r="D656" s="235" t="s">
        <v>532</v>
      </c>
      <c r="E656" s="233"/>
      <c r="F656" s="233"/>
      <c r="G656" s="233"/>
      <c r="H656" s="228"/>
      <c r="I656" s="228"/>
    </row>
    <row r="657" spans="1:9" ht="33" hidden="1" outlineLevel="1">
      <c r="A657" s="234" t="str">
        <f>IF(C657="","",SUBTOTAL(3,$C$8:C657))</f>
        <v/>
      </c>
      <c r="B657" s="233"/>
      <c r="C657" s="233"/>
      <c r="D657" s="235" t="s">
        <v>533</v>
      </c>
      <c r="E657" s="233"/>
      <c r="F657" s="233"/>
      <c r="G657" s="233"/>
      <c r="H657" s="228"/>
      <c r="I657" s="228"/>
    </row>
    <row r="658" spans="1:9" ht="33" hidden="1" outlineLevel="1">
      <c r="A658" s="234" t="str">
        <f>IF(C658="","",SUBTOTAL(3,$C$8:C658))</f>
        <v/>
      </c>
      <c r="B658" s="233"/>
      <c r="C658" s="233"/>
      <c r="D658" s="235" t="s">
        <v>534</v>
      </c>
      <c r="E658" s="233"/>
      <c r="F658" s="233"/>
      <c r="G658" s="233"/>
      <c r="H658" s="228"/>
      <c r="I658" s="228"/>
    </row>
    <row r="659" spans="1:9" hidden="1" outlineLevel="1">
      <c r="A659" s="234" t="str">
        <f>IF(C659="","",SUBTOTAL(3,$C$8:C659))</f>
        <v/>
      </c>
      <c r="B659" s="233"/>
      <c r="C659" s="233"/>
      <c r="D659" s="235" t="s">
        <v>535</v>
      </c>
      <c r="E659" s="233"/>
      <c r="F659" s="233"/>
      <c r="G659" s="233"/>
      <c r="H659" s="228"/>
      <c r="I659" s="228"/>
    </row>
    <row r="660" spans="1:9" ht="33" hidden="1" outlineLevel="1">
      <c r="A660" s="234" t="str">
        <f>IF(C660="","",SUBTOTAL(3,$C$8:C660))</f>
        <v/>
      </c>
      <c r="B660" s="233"/>
      <c r="C660" s="233"/>
      <c r="D660" s="235" t="s">
        <v>536</v>
      </c>
      <c r="E660" s="233"/>
      <c r="F660" s="233"/>
      <c r="G660" s="233"/>
      <c r="H660" s="228"/>
      <c r="I660" s="228"/>
    </row>
    <row r="661" spans="1:9" ht="33" hidden="1" outlineLevel="1">
      <c r="A661" s="234" t="str">
        <f>IF(C661="","",SUBTOTAL(3,$C$8:C661))</f>
        <v/>
      </c>
      <c r="B661" s="233"/>
      <c r="C661" s="233"/>
      <c r="D661" s="235" t="s">
        <v>1097</v>
      </c>
      <c r="E661" s="233"/>
      <c r="F661" s="233"/>
      <c r="G661" s="233"/>
      <c r="H661" s="228"/>
      <c r="I661" s="228"/>
    </row>
    <row r="662" spans="1:9" hidden="1" outlineLevel="1">
      <c r="A662" s="234" t="str">
        <f>IF(C662="","",SUBTOTAL(3,$C$8:C662))</f>
        <v/>
      </c>
      <c r="B662" s="233"/>
      <c r="C662" s="233"/>
      <c r="D662" s="235" t="s">
        <v>1098</v>
      </c>
      <c r="E662" s="233"/>
      <c r="F662" s="233"/>
      <c r="G662" s="233"/>
      <c r="H662" s="228"/>
      <c r="I662" s="228"/>
    </row>
    <row r="663" spans="1:9" collapsed="1">
      <c r="A663" s="234">
        <f>IF(C663="","",SUBTOTAL(3,$C$8:C663))</f>
        <v>101</v>
      </c>
      <c r="B663" s="235" t="s">
        <v>537</v>
      </c>
      <c r="C663" s="235" t="s">
        <v>203</v>
      </c>
      <c r="D663" s="233"/>
      <c r="E663" s="234" t="str">
        <f>IF(G663&lt;4,"Đơn giản",IF(G663&lt;=7,"Trung bình","Phức tạp"))</f>
        <v>Trung bình</v>
      </c>
      <c r="F663" s="234" t="s">
        <v>205</v>
      </c>
      <c r="G663" s="234">
        <f>COUNTA(D664:D670)</f>
        <v>7</v>
      </c>
      <c r="H663" s="228"/>
      <c r="I663" s="228"/>
    </row>
    <row r="664" spans="1:9" hidden="1" outlineLevel="1">
      <c r="A664" s="234" t="str">
        <f>IF(C664="","",SUBTOTAL(3,$C$8:C664))</f>
        <v/>
      </c>
      <c r="B664" s="233"/>
      <c r="C664" s="233"/>
      <c r="D664" s="235" t="s">
        <v>538</v>
      </c>
      <c r="E664" s="233"/>
      <c r="F664" s="233"/>
      <c r="G664" s="233"/>
      <c r="H664" s="228"/>
      <c r="I664" s="228"/>
    </row>
    <row r="665" spans="1:9" ht="33" hidden="1" outlineLevel="1">
      <c r="A665" s="234" t="str">
        <f>IF(C665="","",SUBTOTAL(3,$C$8:C665))</f>
        <v/>
      </c>
      <c r="B665" s="233"/>
      <c r="C665" s="233"/>
      <c r="D665" s="235" t="s">
        <v>539</v>
      </c>
      <c r="E665" s="233"/>
      <c r="F665" s="233"/>
      <c r="G665" s="233"/>
      <c r="H665" s="228"/>
      <c r="I665" s="228"/>
    </row>
    <row r="666" spans="1:9" ht="33" hidden="1" outlineLevel="1">
      <c r="A666" s="234" t="str">
        <f>IF(C666="","",SUBTOTAL(3,$C$8:C666))</f>
        <v/>
      </c>
      <c r="B666" s="233"/>
      <c r="C666" s="233"/>
      <c r="D666" s="235" t="s">
        <v>540</v>
      </c>
      <c r="E666" s="233"/>
      <c r="F666" s="233"/>
      <c r="G666" s="233"/>
      <c r="H666" s="228"/>
      <c r="I666" s="228"/>
    </row>
    <row r="667" spans="1:9" ht="33" hidden="1" outlineLevel="1">
      <c r="A667" s="234" t="str">
        <f>IF(C667="","",SUBTOTAL(3,$C$8:C667))</f>
        <v/>
      </c>
      <c r="B667" s="233"/>
      <c r="C667" s="233"/>
      <c r="D667" s="235" t="s">
        <v>541</v>
      </c>
      <c r="E667" s="233"/>
      <c r="F667" s="233"/>
      <c r="G667" s="233"/>
      <c r="H667" s="228"/>
      <c r="I667" s="228"/>
    </row>
    <row r="668" spans="1:9" ht="33" hidden="1" outlineLevel="1">
      <c r="A668" s="234" t="str">
        <f>IF(C668="","",SUBTOTAL(3,$C$8:C668))</f>
        <v/>
      </c>
      <c r="B668" s="233"/>
      <c r="C668" s="233"/>
      <c r="D668" s="235" t="s">
        <v>542</v>
      </c>
      <c r="E668" s="233"/>
      <c r="F668" s="233"/>
      <c r="G668" s="233"/>
      <c r="H668" s="228"/>
      <c r="I668" s="228"/>
    </row>
    <row r="669" spans="1:9" ht="33" hidden="1" outlineLevel="1">
      <c r="A669" s="234" t="str">
        <f>IF(C669="","",SUBTOTAL(3,$C$8:C669))</f>
        <v/>
      </c>
      <c r="B669" s="233"/>
      <c r="C669" s="233"/>
      <c r="D669" s="235" t="s">
        <v>1099</v>
      </c>
      <c r="E669" s="233"/>
      <c r="F669" s="233"/>
      <c r="G669" s="233"/>
      <c r="H669" s="228"/>
      <c r="I669" s="228"/>
    </row>
    <row r="670" spans="1:9" ht="33" hidden="1" outlineLevel="1">
      <c r="A670" s="234" t="str">
        <f>IF(C670="","",SUBTOTAL(3,$C$8:C670))</f>
        <v/>
      </c>
      <c r="B670" s="233"/>
      <c r="C670" s="233"/>
      <c r="D670" s="235" t="s">
        <v>1100</v>
      </c>
      <c r="E670" s="233"/>
      <c r="F670" s="233"/>
      <c r="G670" s="233"/>
      <c r="H670" s="228"/>
      <c r="I670" s="228"/>
    </row>
    <row r="671" spans="1:9" ht="33" collapsed="1">
      <c r="A671" s="234">
        <f>IF(C671="","",SUBTOTAL(3,$C$8:C671))</f>
        <v>102</v>
      </c>
      <c r="B671" s="235" t="s">
        <v>543</v>
      </c>
      <c r="C671" s="235" t="s">
        <v>203</v>
      </c>
      <c r="D671" s="233"/>
      <c r="E671" s="234" t="str">
        <f>IF(G671&lt;4,"Đơn giản",IF(G671&lt;=7,"Trung bình","Phức tạp"))</f>
        <v>Trung bình</v>
      </c>
      <c r="F671" s="234" t="s">
        <v>205</v>
      </c>
      <c r="G671" s="234">
        <f>COUNTA(D672:D675)</f>
        <v>4</v>
      </c>
      <c r="H671" s="228"/>
      <c r="I671" s="228"/>
    </row>
    <row r="672" spans="1:9" ht="33" hidden="1" outlineLevel="1">
      <c r="A672" s="234" t="str">
        <f>IF(C672="","",SUBTOTAL(3,$C$8:C672))</f>
        <v/>
      </c>
      <c r="B672" s="233"/>
      <c r="C672" s="233"/>
      <c r="D672" s="235" t="s">
        <v>1101</v>
      </c>
      <c r="E672" s="233"/>
      <c r="F672" s="233"/>
      <c r="G672" s="233"/>
      <c r="H672" s="228"/>
      <c r="I672" s="228"/>
    </row>
    <row r="673" spans="1:9" ht="49.5" hidden="1" outlineLevel="1">
      <c r="A673" s="234" t="str">
        <f>IF(C673="","",SUBTOTAL(3,$C$8:C673))</f>
        <v/>
      </c>
      <c r="B673" s="233"/>
      <c r="C673" s="233"/>
      <c r="D673" s="235" t="s">
        <v>1102</v>
      </c>
      <c r="E673" s="233"/>
      <c r="F673" s="233"/>
      <c r="G673" s="233"/>
      <c r="H673" s="228"/>
      <c r="I673" s="228"/>
    </row>
    <row r="674" spans="1:9" hidden="1" outlineLevel="1">
      <c r="A674" s="234" t="str">
        <f>IF(C674="","",SUBTOTAL(3,$C$8:C674))</f>
        <v/>
      </c>
      <c r="B674" s="233"/>
      <c r="C674" s="233"/>
      <c r="D674" s="235" t="s">
        <v>1103</v>
      </c>
      <c r="E674" s="233"/>
      <c r="F674" s="233"/>
      <c r="G674" s="233"/>
      <c r="H674" s="228"/>
      <c r="I674" s="228"/>
    </row>
    <row r="675" spans="1:9" hidden="1" outlineLevel="1">
      <c r="A675" s="234" t="str">
        <f>IF(C675="","",SUBTOTAL(3,$C$8:C675))</f>
        <v/>
      </c>
      <c r="B675" s="233"/>
      <c r="C675" s="233"/>
      <c r="D675" s="235" t="s">
        <v>1104</v>
      </c>
      <c r="E675" s="233"/>
      <c r="F675" s="233"/>
      <c r="G675" s="233"/>
      <c r="H675" s="228"/>
      <c r="I675" s="228"/>
    </row>
    <row r="676" spans="1:9" ht="33" collapsed="1">
      <c r="A676" s="234">
        <f>IF(C676="","",SUBTOTAL(3,$C$8:C676))</f>
        <v>103</v>
      </c>
      <c r="B676" s="235" t="s">
        <v>544</v>
      </c>
      <c r="C676" s="235" t="s">
        <v>203</v>
      </c>
      <c r="D676" s="233"/>
      <c r="E676" s="234" t="str">
        <f>IF(G676&lt;4,"Đơn giản",IF(G676&lt;=7,"Trung bình","Phức tạp"))</f>
        <v>Trung bình</v>
      </c>
      <c r="F676" s="234" t="s">
        <v>205</v>
      </c>
      <c r="G676" s="234">
        <f>COUNTA(D677:D680)</f>
        <v>4</v>
      </c>
      <c r="H676" s="228"/>
      <c r="I676" s="228"/>
    </row>
    <row r="677" spans="1:9" ht="33" hidden="1" outlineLevel="1">
      <c r="A677" s="234" t="str">
        <f>IF(C677="","",SUBTOTAL(3,$C$8:C677))</f>
        <v/>
      </c>
      <c r="B677" s="233"/>
      <c r="C677" s="233"/>
      <c r="D677" s="235" t="s">
        <v>1105</v>
      </c>
      <c r="E677" s="233"/>
      <c r="F677" s="233"/>
      <c r="G677" s="233"/>
      <c r="H677" s="228"/>
      <c r="I677" s="228"/>
    </row>
    <row r="678" spans="1:9" ht="49.5" hidden="1" outlineLevel="1">
      <c r="A678" s="234" t="str">
        <f>IF(C678="","",SUBTOTAL(3,$C$8:C678))</f>
        <v/>
      </c>
      <c r="B678" s="233"/>
      <c r="C678" s="233"/>
      <c r="D678" s="235" t="s">
        <v>1102</v>
      </c>
      <c r="E678" s="233"/>
      <c r="F678" s="233"/>
      <c r="G678" s="233"/>
      <c r="H678" s="228"/>
      <c r="I678" s="228"/>
    </row>
    <row r="679" spans="1:9" hidden="1" outlineLevel="1">
      <c r="A679" s="234" t="str">
        <f>IF(C679="","",SUBTOTAL(3,$C$8:C679))</f>
        <v/>
      </c>
      <c r="B679" s="233"/>
      <c r="C679" s="233"/>
      <c r="D679" s="235" t="s">
        <v>1106</v>
      </c>
      <c r="E679" s="233"/>
      <c r="F679" s="233"/>
      <c r="G679" s="233"/>
      <c r="H679" s="228"/>
      <c r="I679" s="228"/>
    </row>
    <row r="680" spans="1:9" hidden="1" outlineLevel="1">
      <c r="A680" s="234" t="str">
        <f>IF(C680="","",SUBTOTAL(3,$C$8:C680))</f>
        <v/>
      </c>
      <c r="B680" s="233"/>
      <c r="C680" s="233"/>
      <c r="D680" s="235" t="s">
        <v>1107</v>
      </c>
      <c r="E680" s="233"/>
      <c r="F680" s="233"/>
      <c r="G680" s="233"/>
      <c r="H680" s="228"/>
      <c r="I680" s="228"/>
    </row>
    <row r="681" spans="1:9" ht="33" collapsed="1">
      <c r="A681" s="234">
        <f>IF(C681="","",SUBTOTAL(3,$C$8:C681))</f>
        <v>104</v>
      </c>
      <c r="B681" s="235" t="s">
        <v>545</v>
      </c>
      <c r="C681" s="235" t="s">
        <v>203</v>
      </c>
      <c r="D681" s="233"/>
      <c r="E681" s="234" t="str">
        <f>IF(G681&lt;4,"Đơn giản",IF(G681&lt;=7,"Trung bình","Phức tạp"))</f>
        <v>Trung bình</v>
      </c>
      <c r="F681" s="234" t="s">
        <v>205</v>
      </c>
      <c r="G681" s="234">
        <f>COUNTA(D682:D685)</f>
        <v>4</v>
      </c>
      <c r="H681" s="228"/>
      <c r="I681" s="228"/>
    </row>
    <row r="682" spans="1:9" ht="33" hidden="1" outlineLevel="1">
      <c r="A682" s="234" t="str">
        <f>IF(C682="","",SUBTOTAL(3,$C$8:C682))</f>
        <v/>
      </c>
      <c r="B682" s="233"/>
      <c r="C682" s="233"/>
      <c r="D682" s="235" t="s">
        <v>1108</v>
      </c>
      <c r="E682" s="233"/>
      <c r="F682" s="233"/>
      <c r="G682" s="233"/>
      <c r="H682" s="228"/>
      <c r="I682" s="228"/>
    </row>
    <row r="683" spans="1:9" ht="49.5" hidden="1" outlineLevel="1">
      <c r="A683" s="234" t="str">
        <f>IF(C683="","",SUBTOTAL(3,$C$8:C683))</f>
        <v/>
      </c>
      <c r="B683" s="233"/>
      <c r="C683" s="233"/>
      <c r="D683" s="235" t="s">
        <v>1102</v>
      </c>
      <c r="E683" s="233"/>
      <c r="F683" s="233"/>
      <c r="G683" s="233"/>
      <c r="H683" s="228"/>
      <c r="I683" s="228"/>
    </row>
    <row r="684" spans="1:9" hidden="1" outlineLevel="1">
      <c r="A684" s="234" t="str">
        <f>IF(C684="","",SUBTOTAL(3,$C$8:C684))</f>
        <v/>
      </c>
      <c r="B684" s="233"/>
      <c r="C684" s="233"/>
      <c r="D684" s="235" t="s">
        <v>1109</v>
      </c>
      <c r="E684" s="233"/>
      <c r="F684" s="233"/>
      <c r="G684" s="233"/>
      <c r="H684" s="228"/>
      <c r="I684" s="228"/>
    </row>
    <row r="685" spans="1:9" hidden="1" outlineLevel="1">
      <c r="A685" s="234" t="str">
        <f>IF(C685="","",SUBTOTAL(3,$C$8:C685))</f>
        <v/>
      </c>
      <c r="B685" s="233"/>
      <c r="C685" s="233"/>
      <c r="D685" s="235" t="s">
        <v>1110</v>
      </c>
      <c r="E685" s="233"/>
      <c r="F685" s="233"/>
      <c r="G685" s="233"/>
      <c r="H685" s="228"/>
      <c r="I685" s="228"/>
    </row>
    <row r="686" spans="1:9" collapsed="1">
      <c r="A686" s="234">
        <f>IF(C686="","",SUBTOTAL(3,$C$8:C686))</f>
        <v>105</v>
      </c>
      <c r="B686" s="235" t="s">
        <v>546</v>
      </c>
      <c r="C686" s="235" t="s">
        <v>203</v>
      </c>
      <c r="D686" s="233"/>
      <c r="E686" s="234" t="str">
        <f>IF(G686&lt;4,"Đơn giản",IF(G686&lt;=7,"Trung bình","Phức tạp"))</f>
        <v>Trung bình</v>
      </c>
      <c r="F686" s="234" t="s">
        <v>205</v>
      </c>
      <c r="G686" s="234">
        <f>COUNTA(D687:D690)</f>
        <v>4</v>
      </c>
      <c r="H686" s="228"/>
      <c r="I686" s="228"/>
    </row>
    <row r="687" spans="1:9" ht="33" hidden="1" outlineLevel="1">
      <c r="A687" s="234" t="str">
        <f>IF(C687="","",SUBTOTAL(3,$C$8:C687))</f>
        <v/>
      </c>
      <c r="B687" s="233"/>
      <c r="C687" s="233"/>
      <c r="D687" s="235" t="s">
        <v>1111</v>
      </c>
      <c r="E687" s="233"/>
      <c r="F687" s="233"/>
      <c r="G687" s="233"/>
      <c r="H687" s="228"/>
      <c r="I687" s="228"/>
    </row>
    <row r="688" spans="1:9" ht="49.5" hidden="1" outlineLevel="1">
      <c r="A688" s="234" t="str">
        <f>IF(C688="","",SUBTOTAL(3,$C$8:C688))</f>
        <v/>
      </c>
      <c r="B688" s="233"/>
      <c r="C688" s="233"/>
      <c r="D688" s="235" t="s">
        <v>1102</v>
      </c>
      <c r="E688" s="233"/>
      <c r="F688" s="233"/>
      <c r="G688" s="233"/>
      <c r="H688" s="228"/>
      <c r="I688" s="228"/>
    </row>
    <row r="689" spans="1:9" hidden="1" outlineLevel="1">
      <c r="A689" s="234" t="str">
        <f>IF(C689="","",SUBTOTAL(3,$C$8:C689))</f>
        <v/>
      </c>
      <c r="B689" s="233"/>
      <c r="C689" s="233"/>
      <c r="D689" s="235" t="s">
        <v>1112</v>
      </c>
      <c r="E689" s="233"/>
      <c r="F689" s="233"/>
      <c r="G689" s="233"/>
      <c r="H689" s="228"/>
      <c r="I689" s="228"/>
    </row>
    <row r="690" spans="1:9" hidden="1" outlineLevel="1">
      <c r="A690" s="234" t="str">
        <f>IF(C690="","",SUBTOTAL(3,$C$8:C690))</f>
        <v/>
      </c>
      <c r="B690" s="233"/>
      <c r="C690" s="233"/>
      <c r="D690" s="235" t="s">
        <v>1113</v>
      </c>
      <c r="E690" s="233"/>
      <c r="F690" s="233"/>
      <c r="G690" s="233"/>
      <c r="H690" s="228"/>
      <c r="I690" s="228"/>
    </row>
    <row r="691" spans="1:9" ht="33" collapsed="1">
      <c r="A691" s="234">
        <f>IF(C691="","",SUBTOTAL(3,$C$8:C691))</f>
        <v>106</v>
      </c>
      <c r="B691" s="235" t="s">
        <v>547</v>
      </c>
      <c r="C691" s="235" t="s">
        <v>203</v>
      </c>
      <c r="D691" s="233"/>
      <c r="E691" s="234" t="str">
        <f>IF(G691&lt;4,"Đơn giản",IF(G691&lt;=7,"Trung bình","Phức tạp"))</f>
        <v>Trung bình</v>
      </c>
      <c r="F691" s="234" t="s">
        <v>205</v>
      </c>
      <c r="G691" s="234">
        <f>COUNTA(D692:D695)</f>
        <v>4</v>
      </c>
      <c r="H691" s="228"/>
      <c r="I691" s="228"/>
    </row>
    <row r="692" spans="1:9" ht="33" hidden="1" outlineLevel="1">
      <c r="A692" s="234" t="str">
        <f>IF(C692="","",SUBTOTAL(3,$C$8:C692))</f>
        <v/>
      </c>
      <c r="B692" s="233"/>
      <c r="C692" s="233"/>
      <c r="D692" s="235" t="s">
        <v>1108</v>
      </c>
      <c r="E692" s="233"/>
      <c r="F692" s="233"/>
      <c r="G692" s="233"/>
      <c r="H692" s="228"/>
      <c r="I692" s="228"/>
    </row>
    <row r="693" spans="1:9" ht="49.5" hidden="1" outlineLevel="1">
      <c r="A693" s="234" t="str">
        <f>IF(C693="","",SUBTOTAL(3,$C$8:C693))</f>
        <v/>
      </c>
      <c r="B693" s="233"/>
      <c r="C693" s="233"/>
      <c r="D693" s="235" t="s">
        <v>1102</v>
      </c>
      <c r="E693" s="233"/>
      <c r="F693" s="233"/>
      <c r="G693" s="233"/>
      <c r="H693" s="228"/>
      <c r="I693" s="228"/>
    </row>
    <row r="694" spans="1:9" hidden="1" outlineLevel="1">
      <c r="A694" s="234" t="str">
        <f>IF(C694="","",SUBTOTAL(3,$C$8:C694))</f>
        <v/>
      </c>
      <c r="B694" s="233"/>
      <c r="C694" s="233"/>
      <c r="D694" s="235" t="s">
        <v>1109</v>
      </c>
      <c r="E694" s="233"/>
      <c r="F694" s="233"/>
      <c r="G694" s="233"/>
      <c r="H694" s="228"/>
      <c r="I694" s="228"/>
    </row>
    <row r="695" spans="1:9" hidden="1" outlineLevel="1">
      <c r="A695" s="234" t="str">
        <f>IF(C695="","",SUBTOTAL(3,$C$8:C695))</f>
        <v/>
      </c>
      <c r="B695" s="233"/>
      <c r="C695" s="233"/>
      <c r="D695" s="235" t="s">
        <v>1110</v>
      </c>
      <c r="E695" s="233"/>
      <c r="F695" s="233"/>
      <c r="G695" s="233"/>
      <c r="H695" s="228"/>
      <c r="I695" s="228"/>
    </row>
    <row r="696" spans="1:9" ht="33" collapsed="1">
      <c r="A696" s="234">
        <f>IF(C696="","",SUBTOTAL(3,$C$8:C696))</f>
        <v>107</v>
      </c>
      <c r="B696" s="235" t="s">
        <v>548</v>
      </c>
      <c r="C696" s="235" t="s">
        <v>203</v>
      </c>
      <c r="D696" s="233"/>
      <c r="E696" s="234" t="str">
        <f>IF(G696&lt;4,"Đơn giản",IF(G696&lt;=7,"Trung bình","Phức tạp"))</f>
        <v>Đơn giản</v>
      </c>
      <c r="F696" s="234" t="s">
        <v>205</v>
      </c>
      <c r="G696" s="234">
        <f>COUNTA(D697:D698)</f>
        <v>2</v>
      </c>
      <c r="H696" s="228"/>
      <c r="I696" s="228"/>
    </row>
    <row r="697" spans="1:9" ht="33" hidden="1" outlineLevel="1">
      <c r="A697" s="234" t="str">
        <f>IF(C697="","",SUBTOTAL(3,$C$8:C697))</f>
        <v/>
      </c>
      <c r="B697" s="233"/>
      <c r="C697" s="233"/>
      <c r="D697" s="235" t="s">
        <v>1114</v>
      </c>
      <c r="E697" s="233"/>
      <c r="F697" s="233"/>
      <c r="G697" s="233"/>
      <c r="H697" s="228"/>
      <c r="I697" s="228"/>
    </row>
    <row r="698" spans="1:9" ht="33" hidden="1" outlineLevel="1">
      <c r="A698" s="234" t="str">
        <f>IF(C698="","",SUBTOTAL(3,$C$8:C698))</f>
        <v/>
      </c>
      <c r="B698" s="233"/>
      <c r="C698" s="233"/>
      <c r="D698" s="235" t="s">
        <v>1115</v>
      </c>
      <c r="E698" s="233"/>
      <c r="F698" s="233"/>
      <c r="G698" s="233"/>
      <c r="H698" s="228"/>
      <c r="I698" s="228"/>
    </row>
    <row r="699" spans="1:9" ht="33" collapsed="1">
      <c r="A699" s="234">
        <f>IF(C699="","",SUBTOTAL(3,$C$8:C699))</f>
        <v>108</v>
      </c>
      <c r="B699" s="235" t="s">
        <v>549</v>
      </c>
      <c r="C699" s="235" t="s">
        <v>203</v>
      </c>
      <c r="D699" s="233"/>
      <c r="E699" s="234" t="str">
        <f>IF(G699&lt;4,"Đơn giản",IF(G699&lt;=7,"Trung bình","Phức tạp"))</f>
        <v>Đơn giản</v>
      </c>
      <c r="F699" s="234" t="s">
        <v>205</v>
      </c>
      <c r="G699" s="234">
        <f>COUNTA(D700:D701)</f>
        <v>2</v>
      </c>
      <c r="H699" s="228"/>
      <c r="I699" s="228"/>
    </row>
    <row r="700" spans="1:9" hidden="1" outlineLevel="1">
      <c r="A700" s="234" t="str">
        <f>IF(C700="","",SUBTOTAL(3,$C$8:C700))</f>
        <v/>
      </c>
      <c r="B700" s="233"/>
      <c r="C700" s="233"/>
      <c r="D700" s="235" t="s">
        <v>1116</v>
      </c>
      <c r="E700" s="233"/>
      <c r="F700" s="233"/>
      <c r="G700" s="233"/>
      <c r="H700" s="228"/>
      <c r="I700" s="228"/>
    </row>
    <row r="701" spans="1:9" ht="33" hidden="1" outlineLevel="1">
      <c r="A701" s="234" t="str">
        <f>IF(C701="","",SUBTOTAL(3,$C$8:C701))</f>
        <v/>
      </c>
      <c r="B701" s="233"/>
      <c r="C701" s="233"/>
      <c r="D701" s="235" t="s">
        <v>1117</v>
      </c>
      <c r="E701" s="233"/>
      <c r="F701" s="233"/>
      <c r="G701" s="233"/>
      <c r="H701" s="228"/>
      <c r="I701" s="228"/>
    </row>
    <row r="702" spans="1:9" ht="33" collapsed="1">
      <c r="A702" s="234">
        <f>IF(C702="","",SUBTOTAL(3,$C$8:C702))</f>
        <v>109</v>
      </c>
      <c r="B702" s="235" t="s">
        <v>550</v>
      </c>
      <c r="C702" s="235" t="s">
        <v>203</v>
      </c>
      <c r="D702" s="233"/>
      <c r="E702" s="234" t="str">
        <f>IF(G702&lt;4,"Đơn giản",IF(G702&lt;=7,"Trung bình","Phức tạp"))</f>
        <v>Đơn giản</v>
      </c>
      <c r="F702" s="234" t="s">
        <v>205</v>
      </c>
      <c r="G702" s="234">
        <f>COUNTA(D703:D704)</f>
        <v>2</v>
      </c>
      <c r="H702" s="228"/>
      <c r="I702" s="228"/>
    </row>
    <row r="703" spans="1:9" hidden="1" outlineLevel="1">
      <c r="A703" s="234" t="str">
        <f>IF(C703="","",SUBTOTAL(3,$C$8:C703))</f>
        <v/>
      </c>
      <c r="B703" s="233"/>
      <c r="C703" s="233"/>
      <c r="D703" s="235" t="s">
        <v>1118</v>
      </c>
      <c r="E703" s="233"/>
      <c r="F703" s="233"/>
      <c r="G703" s="233"/>
      <c r="H703" s="228"/>
      <c r="I703" s="228"/>
    </row>
    <row r="704" spans="1:9" ht="33" hidden="1" outlineLevel="1">
      <c r="A704" s="234" t="str">
        <f>IF(C704="","",SUBTOTAL(3,$C$8:C704))</f>
        <v/>
      </c>
      <c r="B704" s="233"/>
      <c r="C704" s="233"/>
      <c r="D704" s="235" t="s">
        <v>1119</v>
      </c>
      <c r="E704" s="233"/>
      <c r="F704" s="233"/>
      <c r="G704" s="233"/>
      <c r="H704" s="228"/>
      <c r="I704" s="228"/>
    </row>
    <row r="705" spans="1:9" ht="49.5" hidden="1" outlineLevel="1">
      <c r="A705" s="234" t="str">
        <f>IF(C705="","",SUBTOTAL(3,$C$8:C705))</f>
        <v/>
      </c>
      <c r="B705" s="233"/>
      <c r="C705" s="233"/>
      <c r="D705" s="235" t="s">
        <v>1120</v>
      </c>
      <c r="E705" s="233"/>
      <c r="F705" s="233"/>
      <c r="G705" s="233"/>
      <c r="H705" s="228"/>
      <c r="I705" s="228"/>
    </row>
    <row r="706" spans="1:9" ht="49.5" hidden="1" outlineLevel="1">
      <c r="A706" s="234" t="str">
        <f>IF(C706="","",SUBTOTAL(3,$C$8:C706))</f>
        <v/>
      </c>
      <c r="B706" s="233"/>
      <c r="C706" s="233"/>
      <c r="D706" s="235" t="s">
        <v>1121</v>
      </c>
      <c r="E706" s="233"/>
      <c r="F706" s="233"/>
      <c r="G706" s="233"/>
      <c r="H706" s="228"/>
      <c r="I706" s="228"/>
    </row>
    <row r="707" spans="1:9" hidden="1" outlineLevel="1">
      <c r="A707" s="234" t="str">
        <f>IF(C707="","",SUBTOTAL(3,$C$8:C707))</f>
        <v/>
      </c>
      <c r="B707" s="233"/>
      <c r="C707" s="233"/>
      <c r="D707" s="235" t="s">
        <v>737</v>
      </c>
      <c r="E707" s="233"/>
      <c r="F707" s="233"/>
      <c r="G707" s="233"/>
      <c r="H707" s="228"/>
      <c r="I707" s="228"/>
    </row>
    <row r="708" spans="1:9" hidden="1" outlineLevel="1">
      <c r="A708" s="234" t="str">
        <f>IF(C708="","",SUBTOTAL(3,$C$8:C708))</f>
        <v/>
      </c>
      <c r="B708" s="233"/>
      <c r="C708" s="233"/>
      <c r="D708" s="235" t="s">
        <v>738</v>
      </c>
      <c r="E708" s="233"/>
      <c r="F708" s="233"/>
      <c r="G708" s="233"/>
      <c r="H708" s="228"/>
      <c r="I708" s="228"/>
    </row>
    <row r="709" spans="1:9" hidden="1" outlineLevel="1">
      <c r="A709" s="234" t="str">
        <f>IF(C709="","",SUBTOTAL(3,$C$8:C709))</f>
        <v/>
      </c>
      <c r="B709" s="233"/>
      <c r="C709" s="233"/>
      <c r="D709" s="235" t="s">
        <v>740</v>
      </c>
      <c r="E709" s="233"/>
      <c r="F709" s="233"/>
      <c r="G709" s="233"/>
      <c r="H709" s="228"/>
      <c r="I709" s="228"/>
    </row>
    <row r="710" spans="1:9" ht="33" collapsed="1">
      <c r="A710" s="234" t="str">
        <f>IF(C710="","",SUBTOTAL(3,$C$8:C710))</f>
        <v/>
      </c>
      <c r="B710" s="232" t="s">
        <v>551</v>
      </c>
      <c r="C710" s="233"/>
      <c r="D710" s="233"/>
      <c r="E710" s="233"/>
      <c r="F710" s="233"/>
      <c r="G710" s="233"/>
      <c r="H710" s="228"/>
      <c r="I710" s="228"/>
    </row>
    <row r="711" spans="1:9" collapsed="1">
      <c r="A711" s="234">
        <f>IF(C711="","",SUBTOTAL(3,$C$8:C711))</f>
        <v>110</v>
      </c>
      <c r="B711" s="235" t="s">
        <v>557</v>
      </c>
      <c r="C711" s="235" t="s">
        <v>203</v>
      </c>
      <c r="D711" s="233"/>
      <c r="E711" s="234" t="str">
        <f>IF(G711&lt;4,"Đơn giản",IF(G711&lt;=7,"Trung bình","Phức tạp"))</f>
        <v>Trung bình</v>
      </c>
      <c r="F711" s="234" t="s">
        <v>205</v>
      </c>
      <c r="G711" s="234">
        <f>COUNTA(D712:D718)</f>
        <v>7</v>
      </c>
      <c r="H711" s="228"/>
      <c r="I711" s="228"/>
    </row>
    <row r="712" spans="1:9" ht="33" hidden="1" outlineLevel="1">
      <c r="A712" s="234" t="str">
        <f>IF(C712="","",SUBTOTAL(3,$C$8:C712))</f>
        <v/>
      </c>
      <c r="B712" s="233"/>
      <c r="C712" s="233"/>
      <c r="D712" s="235" t="s">
        <v>558</v>
      </c>
      <c r="E712" s="233"/>
      <c r="F712" s="233"/>
      <c r="G712" s="233"/>
      <c r="H712" s="228"/>
      <c r="I712" s="228"/>
    </row>
    <row r="713" spans="1:9" ht="33" hidden="1" outlineLevel="1">
      <c r="A713" s="234" t="str">
        <f>IF(C713="","",SUBTOTAL(3,$C$8:C713))</f>
        <v/>
      </c>
      <c r="B713" s="233"/>
      <c r="C713" s="233"/>
      <c r="D713" s="235" t="s">
        <v>559</v>
      </c>
      <c r="E713" s="233"/>
      <c r="F713" s="233"/>
      <c r="G713" s="233"/>
      <c r="H713" s="228"/>
      <c r="I713" s="228"/>
    </row>
    <row r="714" spans="1:9" ht="33" hidden="1" outlineLevel="1">
      <c r="A714" s="234" t="str">
        <f>IF(C714="","",SUBTOTAL(3,$C$8:C714))</f>
        <v/>
      </c>
      <c r="B714" s="233"/>
      <c r="C714" s="233"/>
      <c r="D714" s="235" t="s">
        <v>560</v>
      </c>
      <c r="E714" s="233"/>
      <c r="F714" s="233"/>
      <c r="G714" s="233"/>
      <c r="H714" s="228"/>
      <c r="I714" s="228"/>
    </row>
    <row r="715" spans="1:9" ht="33" hidden="1" outlineLevel="1">
      <c r="A715" s="234" t="str">
        <f>IF(C715="","",SUBTOTAL(3,$C$8:C715))</f>
        <v/>
      </c>
      <c r="B715" s="233"/>
      <c r="C715" s="233"/>
      <c r="D715" s="235" t="s">
        <v>561</v>
      </c>
      <c r="E715" s="233"/>
      <c r="F715" s="233"/>
      <c r="G715" s="233"/>
      <c r="H715" s="228"/>
      <c r="I715" s="228"/>
    </row>
    <row r="716" spans="1:9" ht="33" hidden="1" outlineLevel="1">
      <c r="A716" s="234" t="str">
        <f>IF(C716="","",SUBTOTAL(3,$C$8:C716))</f>
        <v/>
      </c>
      <c r="B716" s="233"/>
      <c r="C716" s="233"/>
      <c r="D716" s="235" t="s">
        <v>562</v>
      </c>
      <c r="E716" s="233"/>
      <c r="F716" s="233"/>
      <c r="G716" s="233"/>
      <c r="H716" s="228"/>
      <c r="I716" s="228"/>
    </row>
    <row r="717" spans="1:9" ht="33" hidden="1" outlineLevel="1">
      <c r="A717" s="234" t="str">
        <f>IF(C717="","",SUBTOTAL(3,$C$8:C717))</f>
        <v/>
      </c>
      <c r="B717" s="233"/>
      <c r="C717" s="233"/>
      <c r="D717" s="235" t="s">
        <v>1124</v>
      </c>
      <c r="E717" s="233"/>
      <c r="F717" s="233"/>
      <c r="G717" s="233"/>
      <c r="H717" s="228"/>
      <c r="I717" s="228"/>
    </row>
    <row r="718" spans="1:9" ht="33" hidden="1" outlineLevel="1">
      <c r="A718" s="234" t="str">
        <f>IF(C718="","",SUBTOTAL(3,$C$8:C718))</f>
        <v/>
      </c>
      <c r="B718" s="233"/>
      <c r="C718" s="233"/>
      <c r="D718" s="235" t="s">
        <v>1125</v>
      </c>
      <c r="E718" s="233"/>
      <c r="F718" s="233"/>
      <c r="G718" s="233"/>
      <c r="H718" s="228"/>
      <c r="I718" s="228"/>
    </row>
    <row r="719" spans="1:9" collapsed="1">
      <c r="A719" s="234">
        <f>IF(C719="","",SUBTOTAL(3,$C$8:C719))</f>
        <v>111</v>
      </c>
      <c r="B719" s="235" t="s">
        <v>563</v>
      </c>
      <c r="C719" s="235" t="s">
        <v>203</v>
      </c>
      <c r="D719" s="233"/>
      <c r="E719" s="234" t="str">
        <f>IF(G719&lt;4,"Đơn giản",IF(G719&lt;=7,"Trung bình","Phức tạp"))</f>
        <v>Trung bình</v>
      </c>
      <c r="F719" s="234" t="s">
        <v>205</v>
      </c>
      <c r="G719" s="234">
        <f>COUNTA(D720:D726)</f>
        <v>7</v>
      </c>
      <c r="H719" s="228"/>
      <c r="I719" s="228"/>
    </row>
    <row r="720" spans="1:9" hidden="1" outlineLevel="1">
      <c r="A720" s="234" t="str">
        <f>IF(C720="","",SUBTOTAL(3,$C$8:C720))</f>
        <v/>
      </c>
      <c r="B720" s="233"/>
      <c r="C720" s="233"/>
      <c r="D720" s="235" t="s">
        <v>552</v>
      </c>
      <c r="E720" s="233"/>
      <c r="F720" s="233"/>
      <c r="G720" s="233"/>
      <c r="H720" s="228"/>
      <c r="I720" s="228"/>
    </row>
    <row r="721" spans="1:9" ht="33" hidden="1" outlineLevel="1">
      <c r="A721" s="234" t="str">
        <f>IF(C721="","",SUBTOTAL(3,$C$8:C721))</f>
        <v/>
      </c>
      <c r="B721" s="233"/>
      <c r="C721" s="233"/>
      <c r="D721" s="235" t="s">
        <v>553</v>
      </c>
      <c r="E721" s="233"/>
      <c r="F721" s="233"/>
      <c r="G721" s="233"/>
      <c r="H721" s="228"/>
      <c r="I721" s="228"/>
    </row>
    <row r="722" spans="1:9" ht="33" hidden="1" outlineLevel="1">
      <c r="A722" s="234" t="str">
        <f>IF(C722="","",SUBTOTAL(3,$C$8:C722))</f>
        <v/>
      </c>
      <c r="B722" s="233"/>
      <c r="C722" s="233"/>
      <c r="D722" s="235" t="s">
        <v>554</v>
      </c>
      <c r="E722" s="233"/>
      <c r="F722" s="233"/>
      <c r="G722" s="233"/>
      <c r="H722" s="228"/>
      <c r="I722" s="228"/>
    </row>
    <row r="723" spans="1:9" ht="33" hidden="1" outlineLevel="1">
      <c r="A723" s="234" t="str">
        <f>IF(C723="","",SUBTOTAL(3,$C$8:C723))</f>
        <v/>
      </c>
      <c r="B723" s="233"/>
      <c r="C723" s="233"/>
      <c r="D723" s="235" t="s">
        <v>555</v>
      </c>
      <c r="E723" s="233"/>
      <c r="F723" s="233"/>
      <c r="G723" s="233"/>
      <c r="H723" s="228"/>
      <c r="I723" s="228"/>
    </row>
    <row r="724" spans="1:9" ht="33" hidden="1" outlineLevel="1">
      <c r="A724" s="234" t="str">
        <f>IF(C724="","",SUBTOTAL(3,$C$8:C724))</f>
        <v/>
      </c>
      <c r="B724" s="233"/>
      <c r="C724" s="233"/>
      <c r="D724" s="235" t="s">
        <v>556</v>
      </c>
      <c r="E724" s="233"/>
      <c r="F724" s="233"/>
      <c r="G724" s="233"/>
      <c r="H724" s="228"/>
      <c r="I724" s="228"/>
    </row>
    <row r="725" spans="1:9" ht="33" hidden="1" outlineLevel="1">
      <c r="A725" s="234" t="str">
        <f>IF(C725="","",SUBTOTAL(3,$C$8:C725))</f>
        <v/>
      </c>
      <c r="B725" s="233"/>
      <c r="C725" s="233"/>
      <c r="D725" s="235" t="s">
        <v>1122</v>
      </c>
      <c r="E725" s="233"/>
      <c r="F725" s="233"/>
      <c r="G725" s="233"/>
      <c r="H725" s="228"/>
      <c r="I725" s="228"/>
    </row>
    <row r="726" spans="1:9" ht="33" hidden="1" outlineLevel="1">
      <c r="A726" s="234" t="str">
        <f>IF(C726="","",SUBTOTAL(3,$C$8:C726))</f>
        <v/>
      </c>
      <c r="B726" s="233"/>
      <c r="C726" s="233"/>
      <c r="D726" s="235" t="s">
        <v>1123</v>
      </c>
      <c r="E726" s="233"/>
      <c r="F726" s="233"/>
      <c r="G726" s="233"/>
      <c r="H726" s="228"/>
      <c r="I726" s="228"/>
    </row>
    <row r="727" spans="1:9" collapsed="1">
      <c r="A727" s="234">
        <f>IF(C727="","",SUBTOTAL(3,$C$8:C727))</f>
        <v>112</v>
      </c>
      <c r="B727" s="235" t="s">
        <v>564</v>
      </c>
      <c r="C727" s="235" t="s">
        <v>203</v>
      </c>
      <c r="D727" s="233"/>
      <c r="E727" s="234" t="str">
        <f>IF(G727&lt;4,"Đơn giản",IF(G727&lt;=7,"Trung bình","Phức tạp"))</f>
        <v>Trung bình</v>
      </c>
      <c r="F727" s="234" t="s">
        <v>205</v>
      </c>
      <c r="G727" s="234">
        <f>COUNTA(D728:D734)</f>
        <v>7</v>
      </c>
      <c r="H727" s="228"/>
      <c r="I727" s="228"/>
    </row>
    <row r="728" spans="1:9" hidden="1" outlineLevel="1">
      <c r="A728" s="234" t="str">
        <f>IF(C728="","",SUBTOTAL(3,$C$8:C728))</f>
        <v/>
      </c>
      <c r="B728" s="233"/>
      <c r="C728" s="233"/>
      <c r="D728" s="235" t="s">
        <v>565</v>
      </c>
      <c r="E728" s="233"/>
      <c r="F728" s="233"/>
      <c r="G728" s="233"/>
      <c r="H728" s="228"/>
      <c r="I728" s="228"/>
    </row>
    <row r="729" spans="1:9" ht="33" hidden="1" outlineLevel="1">
      <c r="A729" s="234" t="str">
        <f>IF(C729="","",SUBTOTAL(3,$C$8:C729))</f>
        <v/>
      </c>
      <c r="B729" s="233"/>
      <c r="C729" s="233"/>
      <c r="D729" s="235" t="s">
        <v>566</v>
      </c>
      <c r="E729" s="233"/>
      <c r="F729" s="233"/>
      <c r="G729" s="233"/>
      <c r="H729" s="228"/>
      <c r="I729" s="228"/>
    </row>
    <row r="730" spans="1:9" ht="33" hidden="1" outlineLevel="1">
      <c r="A730" s="234" t="str">
        <f>IF(C730="","",SUBTOTAL(3,$C$8:C730))</f>
        <v/>
      </c>
      <c r="B730" s="233"/>
      <c r="C730" s="233"/>
      <c r="D730" s="235" t="s">
        <v>567</v>
      </c>
      <c r="E730" s="233"/>
      <c r="F730" s="233"/>
      <c r="G730" s="233"/>
      <c r="H730" s="228"/>
      <c r="I730" s="228"/>
    </row>
    <row r="731" spans="1:9" ht="33" hidden="1" outlineLevel="1">
      <c r="A731" s="234" t="str">
        <f>IF(C731="","",SUBTOTAL(3,$C$8:C731))</f>
        <v/>
      </c>
      <c r="B731" s="233"/>
      <c r="C731" s="233"/>
      <c r="D731" s="235" t="s">
        <v>568</v>
      </c>
      <c r="E731" s="233"/>
      <c r="F731" s="233"/>
      <c r="G731" s="233"/>
      <c r="H731" s="228"/>
      <c r="I731" s="228"/>
    </row>
    <row r="732" spans="1:9" ht="33" hidden="1" outlineLevel="1">
      <c r="A732" s="234" t="str">
        <f>IF(C732="","",SUBTOTAL(3,$C$8:C732))</f>
        <v/>
      </c>
      <c r="B732" s="233"/>
      <c r="C732" s="233"/>
      <c r="D732" s="235" t="s">
        <v>569</v>
      </c>
      <c r="E732" s="233"/>
      <c r="F732" s="233"/>
      <c r="G732" s="233"/>
      <c r="H732" s="228"/>
      <c r="I732" s="228"/>
    </row>
    <row r="733" spans="1:9" ht="33" hidden="1" outlineLevel="1">
      <c r="A733" s="234" t="str">
        <f>IF(C733="","",SUBTOTAL(3,$C$8:C733))</f>
        <v/>
      </c>
      <c r="B733" s="233"/>
      <c r="C733" s="233"/>
      <c r="D733" s="235" t="s">
        <v>1126</v>
      </c>
      <c r="E733" s="233"/>
      <c r="F733" s="233"/>
      <c r="G733" s="233"/>
      <c r="H733" s="228"/>
      <c r="I733" s="228"/>
    </row>
    <row r="734" spans="1:9" ht="33" hidden="1" outlineLevel="1">
      <c r="A734" s="234" t="str">
        <f>IF(C734="","",SUBTOTAL(3,$C$8:C734))</f>
        <v/>
      </c>
      <c r="B734" s="233"/>
      <c r="C734" s="233"/>
      <c r="D734" s="235" t="s">
        <v>1127</v>
      </c>
      <c r="E734" s="233"/>
      <c r="F734" s="233"/>
      <c r="G734" s="233"/>
      <c r="H734" s="228"/>
      <c r="I734" s="228"/>
    </row>
    <row r="735" spans="1:9" collapsed="1">
      <c r="A735" s="234">
        <f>IF(C735="","",SUBTOTAL(3,$C$8:C735))</f>
        <v>113</v>
      </c>
      <c r="B735" s="235" t="s">
        <v>570</v>
      </c>
      <c r="C735" s="235" t="s">
        <v>203</v>
      </c>
      <c r="D735" s="233"/>
      <c r="E735" s="234" t="str">
        <f>IF(G735&lt;4,"Đơn giản",IF(G735&lt;=7,"Trung bình","Phức tạp"))</f>
        <v>Trung bình</v>
      </c>
      <c r="F735" s="234" t="s">
        <v>205</v>
      </c>
      <c r="G735" s="234">
        <f>COUNTA(D736:D742)</f>
        <v>7</v>
      </c>
      <c r="H735" s="228"/>
      <c r="I735" s="228"/>
    </row>
    <row r="736" spans="1:9" hidden="1" outlineLevel="1">
      <c r="A736" s="234" t="str">
        <f>IF(C736="","",SUBTOTAL(3,$C$8:C736))</f>
        <v/>
      </c>
      <c r="B736" s="233"/>
      <c r="C736" s="233"/>
      <c r="D736" s="235" t="s">
        <v>571</v>
      </c>
      <c r="E736" s="233"/>
      <c r="F736" s="233"/>
      <c r="G736" s="233"/>
      <c r="H736" s="228"/>
      <c r="I736" s="228"/>
    </row>
    <row r="737" spans="1:9" ht="33" hidden="1" outlineLevel="1">
      <c r="A737" s="234" t="str">
        <f>IF(C737="","",SUBTOTAL(3,$C$8:C737))</f>
        <v/>
      </c>
      <c r="B737" s="233"/>
      <c r="C737" s="233"/>
      <c r="D737" s="235" t="s">
        <v>572</v>
      </c>
      <c r="E737" s="233"/>
      <c r="F737" s="233"/>
      <c r="G737" s="233"/>
      <c r="H737" s="228"/>
      <c r="I737" s="228"/>
    </row>
    <row r="738" spans="1:9" ht="33" hidden="1" outlineLevel="1">
      <c r="A738" s="234" t="str">
        <f>IF(C738="","",SUBTOTAL(3,$C$8:C738))</f>
        <v/>
      </c>
      <c r="B738" s="233"/>
      <c r="C738" s="233"/>
      <c r="D738" s="235" t="s">
        <v>573</v>
      </c>
      <c r="E738" s="233"/>
      <c r="F738" s="233"/>
      <c r="G738" s="233"/>
      <c r="H738" s="228"/>
      <c r="I738" s="228"/>
    </row>
    <row r="739" spans="1:9" ht="33" hidden="1" outlineLevel="1">
      <c r="A739" s="234" t="str">
        <f>IF(C739="","",SUBTOTAL(3,$C$8:C739))</f>
        <v/>
      </c>
      <c r="B739" s="233"/>
      <c r="C739" s="233"/>
      <c r="D739" s="235" t="s">
        <v>574</v>
      </c>
      <c r="E739" s="233"/>
      <c r="F739" s="233"/>
      <c r="G739" s="233"/>
      <c r="H739" s="228"/>
      <c r="I739" s="228"/>
    </row>
    <row r="740" spans="1:9" ht="33" hidden="1" outlineLevel="1">
      <c r="A740" s="234" t="str">
        <f>IF(C740="","",SUBTOTAL(3,$C$8:C740))</f>
        <v/>
      </c>
      <c r="B740" s="233"/>
      <c r="C740" s="233"/>
      <c r="D740" s="235" t="s">
        <v>575</v>
      </c>
      <c r="E740" s="233"/>
      <c r="F740" s="233"/>
      <c r="G740" s="233"/>
      <c r="H740" s="228"/>
      <c r="I740" s="228"/>
    </row>
    <row r="741" spans="1:9" ht="33" hidden="1" outlineLevel="1">
      <c r="A741" s="234" t="str">
        <f>IF(C741="","",SUBTOTAL(3,$C$8:C741))</f>
        <v/>
      </c>
      <c r="B741" s="233"/>
      <c r="C741" s="233"/>
      <c r="D741" s="235" t="s">
        <v>1128</v>
      </c>
      <c r="E741" s="233"/>
      <c r="F741" s="233"/>
      <c r="G741" s="233"/>
      <c r="H741" s="228"/>
      <c r="I741" s="228"/>
    </row>
    <row r="742" spans="1:9" ht="33" hidden="1" outlineLevel="1">
      <c r="A742" s="234" t="str">
        <f>IF(C742="","",SUBTOTAL(3,$C$8:C742))</f>
        <v/>
      </c>
      <c r="B742" s="233"/>
      <c r="C742" s="233"/>
      <c r="D742" s="235" t="s">
        <v>1129</v>
      </c>
      <c r="E742" s="233"/>
      <c r="F742" s="233"/>
      <c r="G742" s="233"/>
      <c r="H742" s="228"/>
      <c r="I742" s="228"/>
    </row>
    <row r="743" spans="1:9" ht="33" collapsed="1">
      <c r="A743" s="234">
        <f>IF(C743="","",SUBTOTAL(3,$C$8:C743))</f>
        <v>114</v>
      </c>
      <c r="B743" s="235" t="s">
        <v>576</v>
      </c>
      <c r="C743" s="235" t="s">
        <v>203</v>
      </c>
      <c r="D743" s="233"/>
      <c r="E743" s="234" t="str">
        <f>IF(G743&lt;4,"Đơn giản",IF(G743&lt;=7,"Trung bình","Phức tạp"))</f>
        <v>Trung bình</v>
      </c>
      <c r="F743" s="234" t="s">
        <v>205</v>
      </c>
      <c r="G743" s="234">
        <f>COUNTA(D744:D750)</f>
        <v>7</v>
      </c>
      <c r="H743" s="228"/>
      <c r="I743" s="228"/>
    </row>
    <row r="744" spans="1:9" ht="33" hidden="1" outlineLevel="1">
      <c r="A744" s="234" t="str">
        <f>IF(C744="","",SUBTOTAL(3,$C$8:C744))</f>
        <v/>
      </c>
      <c r="B744" s="233"/>
      <c r="C744" s="233"/>
      <c r="D744" s="235" t="s">
        <v>577</v>
      </c>
      <c r="E744" s="233"/>
      <c r="F744" s="233"/>
      <c r="G744" s="233"/>
      <c r="H744" s="228"/>
      <c r="I744" s="228"/>
    </row>
    <row r="745" spans="1:9" ht="33" hidden="1" outlineLevel="1">
      <c r="A745" s="234" t="str">
        <f>IF(C745="","",SUBTOTAL(3,$C$8:C745))</f>
        <v/>
      </c>
      <c r="B745" s="233"/>
      <c r="C745" s="233"/>
      <c r="D745" s="235" t="s">
        <v>578</v>
      </c>
      <c r="E745" s="233"/>
      <c r="F745" s="233"/>
      <c r="G745" s="233"/>
      <c r="H745" s="228"/>
      <c r="I745" s="228"/>
    </row>
    <row r="746" spans="1:9" ht="33" hidden="1" outlineLevel="1">
      <c r="A746" s="234" t="str">
        <f>IF(C746="","",SUBTOTAL(3,$C$8:C746))</f>
        <v/>
      </c>
      <c r="B746" s="233"/>
      <c r="C746" s="233"/>
      <c r="D746" s="235" t="s">
        <v>579</v>
      </c>
      <c r="E746" s="233"/>
      <c r="F746" s="233"/>
      <c r="G746" s="233"/>
      <c r="H746" s="228"/>
      <c r="I746" s="228"/>
    </row>
    <row r="747" spans="1:9" ht="33" hidden="1" outlineLevel="1">
      <c r="A747" s="234" t="str">
        <f>IF(C747="","",SUBTOTAL(3,$C$8:C747))</f>
        <v/>
      </c>
      <c r="B747" s="233"/>
      <c r="C747" s="233"/>
      <c r="D747" s="235" t="s">
        <v>580</v>
      </c>
      <c r="E747" s="233"/>
      <c r="F747" s="233"/>
      <c r="G747" s="233"/>
      <c r="H747" s="228"/>
      <c r="I747" s="228"/>
    </row>
    <row r="748" spans="1:9" ht="33" hidden="1" outlineLevel="1">
      <c r="A748" s="234" t="str">
        <f>IF(C748="","",SUBTOTAL(3,$C$8:C748))</f>
        <v/>
      </c>
      <c r="B748" s="233"/>
      <c r="C748" s="233"/>
      <c r="D748" s="235" t="s">
        <v>581</v>
      </c>
      <c r="E748" s="233"/>
      <c r="F748" s="233"/>
      <c r="G748" s="233"/>
      <c r="H748" s="228"/>
      <c r="I748" s="228"/>
    </row>
    <row r="749" spans="1:9" ht="33" hidden="1" outlineLevel="1">
      <c r="A749" s="234" t="str">
        <f>IF(C749="","",SUBTOTAL(3,$C$8:C749))</f>
        <v/>
      </c>
      <c r="B749" s="233"/>
      <c r="C749" s="233"/>
      <c r="D749" s="235" t="s">
        <v>1130</v>
      </c>
      <c r="E749" s="233"/>
      <c r="F749" s="233"/>
      <c r="G749" s="233"/>
      <c r="H749" s="228"/>
      <c r="I749" s="228"/>
    </row>
    <row r="750" spans="1:9" ht="33" hidden="1" outlineLevel="1">
      <c r="A750" s="234" t="str">
        <f>IF(C750="","",SUBTOTAL(3,$C$8:C750))</f>
        <v/>
      </c>
      <c r="B750" s="233"/>
      <c r="C750" s="233"/>
      <c r="D750" s="235" t="s">
        <v>1131</v>
      </c>
      <c r="E750" s="233"/>
      <c r="F750" s="233"/>
      <c r="G750" s="233"/>
      <c r="H750" s="228"/>
      <c r="I750" s="228"/>
    </row>
    <row r="751" spans="1:9" collapsed="1">
      <c r="A751" s="234">
        <f>IF(C751="","",SUBTOTAL(3,$C$8:C751))</f>
        <v>115</v>
      </c>
      <c r="B751" s="235" t="s">
        <v>582</v>
      </c>
      <c r="C751" s="235" t="s">
        <v>203</v>
      </c>
      <c r="D751" s="233"/>
      <c r="E751" s="234" t="str">
        <f>IF(G751&lt;4,"Đơn giản",IF(G751&lt;=7,"Trung bình","Phức tạp"))</f>
        <v>Trung bình</v>
      </c>
      <c r="F751" s="234" t="s">
        <v>205</v>
      </c>
      <c r="G751" s="234">
        <f>COUNTA(D752:D758)</f>
        <v>7</v>
      </c>
      <c r="H751" s="228"/>
      <c r="I751" s="228"/>
    </row>
    <row r="752" spans="1:9" hidden="1" outlineLevel="1">
      <c r="A752" s="234" t="str">
        <f>IF(C752="","",SUBTOTAL(3,$C$8:C752))</f>
        <v/>
      </c>
      <c r="B752" s="233"/>
      <c r="C752" s="233"/>
      <c r="D752" s="235" t="s">
        <v>583</v>
      </c>
      <c r="E752" s="233"/>
      <c r="F752" s="233"/>
      <c r="G752" s="233"/>
      <c r="H752" s="228"/>
      <c r="I752" s="228"/>
    </row>
    <row r="753" spans="1:9" ht="33" hidden="1" outlineLevel="1">
      <c r="A753" s="234" t="str">
        <f>IF(C753="","",SUBTOTAL(3,$C$8:C753))</f>
        <v/>
      </c>
      <c r="B753" s="233"/>
      <c r="C753" s="233"/>
      <c r="D753" s="235" t="s">
        <v>584</v>
      </c>
      <c r="E753" s="233"/>
      <c r="F753" s="233"/>
      <c r="G753" s="233"/>
      <c r="H753" s="228"/>
      <c r="I753" s="228"/>
    </row>
    <row r="754" spans="1:9" ht="33" hidden="1" outlineLevel="1">
      <c r="A754" s="234" t="str">
        <f>IF(C754="","",SUBTOTAL(3,$C$8:C754))</f>
        <v/>
      </c>
      <c r="B754" s="233"/>
      <c r="C754" s="233"/>
      <c r="D754" s="235" t="s">
        <v>585</v>
      </c>
      <c r="E754" s="233"/>
      <c r="F754" s="233"/>
      <c r="G754" s="233"/>
      <c r="H754" s="228"/>
      <c r="I754" s="228"/>
    </row>
    <row r="755" spans="1:9" ht="33" hidden="1" outlineLevel="1">
      <c r="A755" s="234" t="str">
        <f>IF(C755="","",SUBTOTAL(3,$C$8:C755))</f>
        <v/>
      </c>
      <c r="B755" s="233"/>
      <c r="C755" s="233"/>
      <c r="D755" s="235" t="s">
        <v>586</v>
      </c>
      <c r="E755" s="233"/>
      <c r="F755" s="233"/>
      <c r="G755" s="233"/>
      <c r="H755" s="228"/>
      <c r="I755" s="228"/>
    </row>
    <row r="756" spans="1:9" ht="33" hidden="1" outlineLevel="1">
      <c r="A756" s="234" t="str">
        <f>IF(C756="","",SUBTOTAL(3,$C$8:C756))</f>
        <v/>
      </c>
      <c r="B756" s="233"/>
      <c r="C756" s="233"/>
      <c r="D756" s="235" t="s">
        <v>587</v>
      </c>
      <c r="E756" s="233"/>
      <c r="F756" s="233"/>
      <c r="G756" s="233"/>
      <c r="H756" s="228"/>
      <c r="I756" s="228"/>
    </row>
    <row r="757" spans="1:9" ht="33" hidden="1" outlineLevel="1">
      <c r="A757" s="234" t="str">
        <f>IF(C757="","",SUBTOTAL(3,$C$8:C757))</f>
        <v/>
      </c>
      <c r="B757" s="233"/>
      <c r="C757" s="233"/>
      <c r="D757" s="235" t="s">
        <v>1132</v>
      </c>
      <c r="E757" s="233"/>
      <c r="F757" s="233"/>
      <c r="G757" s="233"/>
      <c r="H757" s="228"/>
      <c r="I757" s="228"/>
    </row>
    <row r="758" spans="1:9" ht="33" hidden="1" outlineLevel="1">
      <c r="A758" s="234" t="str">
        <f>IF(C758="","",SUBTOTAL(3,$C$8:C758))</f>
        <v/>
      </c>
      <c r="B758" s="233"/>
      <c r="C758" s="233"/>
      <c r="D758" s="235" t="s">
        <v>1133</v>
      </c>
      <c r="E758" s="233"/>
      <c r="F758" s="233"/>
      <c r="G758" s="233"/>
      <c r="H758" s="228"/>
      <c r="I758" s="228"/>
    </row>
    <row r="759" spans="1:9" ht="33" collapsed="1">
      <c r="A759" s="234">
        <f>IF(C759="","",SUBTOTAL(3,$C$8:C759))</f>
        <v>116</v>
      </c>
      <c r="B759" s="235" t="s">
        <v>588</v>
      </c>
      <c r="C759" s="235" t="s">
        <v>203</v>
      </c>
      <c r="D759" s="233"/>
      <c r="E759" s="234" t="str">
        <f>IF(G759&lt;4,"Đơn giản",IF(G759&lt;=7,"Trung bình","Phức tạp"))</f>
        <v>Trung bình</v>
      </c>
      <c r="F759" s="234" t="s">
        <v>205</v>
      </c>
      <c r="G759" s="234">
        <f>COUNTA(D760:D766)</f>
        <v>7</v>
      </c>
      <c r="H759" s="228"/>
      <c r="I759" s="228"/>
    </row>
    <row r="760" spans="1:9" ht="33" hidden="1" outlineLevel="1">
      <c r="A760" s="234" t="str">
        <f>IF(C760="","",SUBTOTAL(3,$C$8:C760))</f>
        <v/>
      </c>
      <c r="B760" s="233"/>
      <c r="C760" s="233"/>
      <c r="D760" s="235" t="s">
        <v>589</v>
      </c>
      <c r="E760" s="233"/>
      <c r="F760" s="233"/>
      <c r="G760" s="233"/>
      <c r="H760" s="228"/>
      <c r="I760" s="228"/>
    </row>
    <row r="761" spans="1:9" ht="33" hidden="1" outlineLevel="1">
      <c r="A761" s="234" t="str">
        <f>IF(C761="","",SUBTOTAL(3,$C$8:C761))</f>
        <v/>
      </c>
      <c r="B761" s="233"/>
      <c r="C761" s="233"/>
      <c r="D761" s="235" t="s">
        <v>590</v>
      </c>
      <c r="E761" s="233"/>
      <c r="F761" s="233"/>
      <c r="G761" s="233"/>
      <c r="H761" s="228"/>
      <c r="I761" s="228"/>
    </row>
    <row r="762" spans="1:9" ht="33" hidden="1" outlineLevel="1">
      <c r="A762" s="234" t="str">
        <f>IF(C762="","",SUBTOTAL(3,$C$8:C762))</f>
        <v/>
      </c>
      <c r="B762" s="233"/>
      <c r="C762" s="233"/>
      <c r="D762" s="235" t="s">
        <v>591</v>
      </c>
      <c r="E762" s="233"/>
      <c r="F762" s="233"/>
      <c r="G762" s="233"/>
      <c r="H762" s="228"/>
      <c r="I762" s="228"/>
    </row>
    <row r="763" spans="1:9" ht="33" hidden="1" outlineLevel="1">
      <c r="A763" s="234" t="str">
        <f>IF(C763="","",SUBTOTAL(3,$C$8:C763))</f>
        <v/>
      </c>
      <c r="B763" s="233"/>
      <c r="C763" s="233"/>
      <c r="D763" s="235" t="s">
        <v>592</v>
      </c>
      <c r="E763" s="233"/>
      <c r="F763" s="233"/>
      <c r="G763" s="233"/>
      <c r="H763" s="228"/>
      <c r="I763" s="228"/>
    </row>
    <row r="764" spans="1:9" ht="33" hidden="1" outlineLevel="1">
      <c r="A764" s="234" t="str">
        <f>IF(C764="","",SUBTOTAL(3,$C$8:C764))</f>
        <v/>
      </c>
      <c r="B764" s="233"/>
      <c r="C764" s="233"/>
      <c r="D764" s="235" t="s">
        <v>593</v>
      </c>
      <c r="E764" s="233"/>
      <c r="F764" s="233"/>
      <c r="G764" s="233"/>
      <c r="H764" s="228"/>
      <c r="I764" s="228"/>
    </row>
    <row r="765" spans="1:9" ht="33" hidden="1" outlineLevel="1">
      <c r="A765" s="234" t="str">
        <f>IF(C765="","",SUBTOTAL(3,$C$8:C765))</f>
        <v/>
      </c>
      <c r="B765" s="233"/>
      <c r="C765" s="233"/>
      <c r="D765" s="235" t="s">
        <v>1134</v>
      </c>
      <c r="E765" s="233"/>
      <c r="F765" s="233"/>
      <c r="G765" s="233"/>
      <c r="H765" s="228"/>
      <c r="I765" s="228"/>
    </row>
    <row r="766" spans="1:9" ht="33" hidden="1" outlineLevel="1">
      <c r="A766" s="234" t="str">
        <f>IF(C766="","",SUBTOTAL(3,$C$8:C766))</f>
        <v/>
      </c>
      <c r="B766" s="233"/>
      <c r="C766" s="233"/>
      <c r="D766" s="235" t="s">
        <v>1135</v>
      </c>
      <c r="E766" s="233"/>
      <c r="F766" s="233"/>
      <c r="G766" s="233"/>
      <c r="H766" s="228"/>
      <c r="I766" s="228"/>
    </row>
    <row r="767" spans="1:9" collapsed="1">
      <c r="A767" s="234">
        <f>IF(C767="","",SUBTOTAL(3,$C$8:C767))</f>
        <v>117</v>
      </c>
      <c r="B767" s="235" t="s">
        <v>594</v>
      </c>
      <c r="C767" s="235" t="s">
        <v>203</v>
      </c>
      <c r="D767" s="233"/>
      <c r="E767" s="234" t="str">
        <f>IF(G767&lt;4,"Đơn giản",IF(G767&lt;=7,"Trung bình","Phức tạp"))</f>
        <v>Trung bình</v>
      </c>
      <c r="F767" s="234" t="s">
        <v>205</v>
      </c>
      <c r="G767" s="234">
        <f>COUNTA(D768:D774)</f>
        <v>7</v>
      </c>
      <c r="H767" s="228"/>
      <c r="I767" s="228"/>
    </row>
    <row r="768" spans="1:9" hidden="1" outlineLevel="1">
      <c r="A768" s="234" t="str">
        <f>IF(C768="","",SUBTOTAL(3,$C$8:C768))</f>
        <v/>
      </c>
      <c r="B768" s="233"/>
      <c r="C768" s="233"/>
      <c r="D768" s="235" t="s">
        <v>595</v>
      </c>
      <c r="E768" s="233"/>
      <c r="F768" s="233"/>
      <c r="G768" s="233"/>
      <c r="H768" s="228"/>
      <c r="I768" s="228"/>
    </row>
    <row r="769" spans="1:9" ht="33" hidden="1" outlineLevel="1">
      <c r="A769" s="234" t="str">
        <f>IF(C769="","",SUBTOTAL(3,$C$8:C769))</f>
        <v/>
      </c>
      <c r="B769" s="233"/>
      <c r="C769" s="233"/>
      <c r="D769" s="235" t="s">
        <v>596</v>
      </c>
      <c r="E769" s="233"/>
      <c r="F769" s="233"/>
      <c r="G769" s="233"/>
      <c r="H769" s="228"/>
      <c r="I769" s="228"/>
    </row>
    <row r="770" spans="1:9" ht="33" hidden="1" outlineLevel="1">
      <c r="A770" s="234" t="str">
        <f>IF(C770="","",SUBTOTAL(3,$C$8:C770))</f>
        <v/>
      </c>
      <c r="B770" s="233"/>
      <c r="C770" s="233"/>
      <c r="D770" s="235" t="s">
        <v>597</v>
      </c>
      <c r="E770" s="233"/>
      <c r="F770" s="233"/>
      <c r="G770" s="233"/>
      <c r="H770" s="228"/>
      <c r="I770" s="228"/>
    </row>
    <row r="771" spans="1:9" ht="33" hidden="1" outlineLevel="1">
      <c r="A771" s="234" t="str">
        <f>IF(C771="","",SUBTOTAL(3,$C$8:C771))</f>
        <v/>
      </c>
      <c r="B771" s="233"/>
      <c r="C771" s="233"/>
      <c r="D771" s="235" t="s">
        <v>598</v>
      </c>
      <c r="E771" s="233"/>
      <c r="F771" s="233"/>
      <c r="G771" s="233"/>
      <c r="H771" s="228"/>
      <c r="I771" s="228"/>
    </row>
    <row r="772" spans="1:9" ht="33" hidden="1" outlineLevel="1">
      <c r="A772" s="234" t="str">
        <f>IF(C772="","",SUBTOTAL(3,$C$8:C772))</f>
        <v/>
      </c>
      <c r="B772" s="233"/>
      <c r="C772" s="233"/>
      <c r="D772" s="235" t="s">
        <v>599</v>
      </c>
      <c r="E772" s="233"/>
      <c r="F772" s="233"/>
      <c r="G772" s="233"/>
      <c r="H772" s="228"/>
      <c r="I772" s="228"/>
    </row>
    <row r="773" spans="1:9" ht="33" hidden="1" outlineLevel="1">
      <c r="A773" s="234" t="str">
        <f>IF(C773="","",SUBTOTAL(3,$C$8:C773))</f>
        <v/>
      </c>
      <c r="B773" s="233"/>
      <c r="C773" s="233"/>
      <c r="D773" s="235" t="s">
        <v>1136</v>
      </c>
      <c r="E773" s="233"/>
      <c r="F773" s="233"/>
      <c r="G773" s="233"/>
      <c r="H773" s="228"/>
      <c r="I773" s="228"/>
    </row>
    <row r="774" spans="1:9" ht="33" hidden="1" outlineLevel="1">
      <c r="A774" s="234" t="str">
        <f>IF(C774="","",SUBTOTAL(3,$C$8:C774))</f>
        <v/>
      </c>
      <c r="B774" s="233"/>
      <c r="C774" s="233"/>
      <c r="D774" s="235" t="s">
        <v>1137</v>
      </c>
      <c r="E774" s="233"/>
      <c r="F774" s="233"/>
      <c r="G774" s="233"/>
      <c r="H774" s="228"/>
      <c r="I774" s="228"/>
    </row>
    <row r="775" spans="1:9" collapsed="1">
      <c r="A775" s="234">
        <f>IF(C775="","",SUBTOTAL(3,$C$8:C775))</f>
        <v>118</v>
      </c>
      <c r="B775" s="235" t="s">
        <v>600</v>
      </c>
      <c r="C775" s="235" t="s">
        <v>203</v>
      </c>
      <c r="D775" s="233"/>
      <c r="E775" s="234" t="str">
        <f>IF(G775&lt;4,"Đơn giản",IF(G775&lt;=7,"Trung bình","Phức tạp"))</f>
        <v>Trung bình</v>
      </c>
      <c r="F775" s="234" t="s">
        <v>205</v>
      </c>
      <c r="G775" s="234">
        <f>COUNTA(D776:D782)</f>
        <v>7</v>
      </c>
      <c r="H775" s="228"/>
      <c r="I775" s="228"/>
    </row>
    <row r="776" spans="1:9" hidden="1" outlineLevel="1">
      <c r="A776" s="234" t="str">
        <f>IF(C776="","",SUBTOTAL(3,$C$8:C776))</f>
        <v/>
      </c>
      <c r="B776" s="233"/>
      <c r="C776" s="233"/>
      <c r="D776" s="235" t="s">
        <v>601</v>
      </c>
      <c r="E776" s="233"/>
      <c r="F776" s="233"/>
      <c r="G776" s="233"/>
      <c r="H776" s="228"/>
      <c r="I776" s="228"/>
    </row>
    <row r="777" spans="1:9" ht="33" hidden="1" outlineLevel="1">
      <c r="A777" s="234" t="str">
        <f>IF(C777="","",SUBTOTAL(3,$C$8:C777))</f>
        <v/>
      </c>
      <c r="B777" s="233"/>
      <c r="C777" s="233"/>
      <c r="D777" s="235" t="s">
        <v>602</v>
      </c>
      <c r="E777" s="233"/>
      <c r="F777" s="233"/>
      <c r="G777" s="233"/>
      <c r="H777" s="228"/>
      <c r="I777" s="228"/>
    </row>
    <row r="778" spans="1:9" ht="33" hidden="1" outlineLevel="1">
      <c r="A778" s="234" t="str">
        <f>IF(C778="","",SUBTOTAL(3,$C$8:C778))</f>
        <v/>
      </c>
      <c r="B778" s="233"/>
      <c r="C778" s="233"/>
      <c r="D778" s="235" t="s">
        <v>603</v>
      </c>
      <c r="E778" s="233"/>
      <c r="F778" s="233"/>
      <c r="G778" s="233"/>
      <c r="H778" s="228"/>
      <c r="I778" s="228"/>
    </row>
    <row r="779" spans="1:9" ht="33" hidden="1" outlineLevel="1">
      <c r="A779" s="234" t="str">
        <f>IF(C779="","",SUBTOTAL(3,$C$8:C779))</f>
        <v/>
      </c>
      <c r="B779" s="233"/>
      <c r="C779" s="233"/>
      <c r="D779" s="235" t="s">
        <v>604</v>
      </c>
      <c r="E779" s="233"/>
      <c r="F779" s="233"/>
      <c r="G779" s="233"/>
      <c r="H779" s="228"/>
      <c r="I779" s="228"/>
    </row>
    <row r="780" spans="1:9" ht="33" hidden="1" outlineLevel="1">
      <c r="A780" s="234" t="str">
        <f>IF(C780="","",SUBTOTAL(3,$C$8:C780))</f>
        <v/>
      </c>
      <c r="B780" s="233"/>
      <c r="C780" s="233"/>
      <c r="D780" s="235" t="s">
        <v>605</v>
      </c>
      <c r="E780" s="233"/>
      <c r="F780" s="233"/>
      <c r="G780" s="233"/>
      <c r="H780" s="228"/>
      <c r="I780" s="228"/>
    </row>
    <row r="781" spans="1:9" ht="33" hidden="1" outlineLevel="1">
      <c r="A781" s="234" t="str">
        <f>IF(C781="","",SUBTOTAL(3,$C$8:C781))</f>
        <v/>
      </c>
      <c r="B781" s="233"/>
      <c r="C781" s="233"/>
      <c r="D781" s="235" t="s">
        <v>1138</v>
      </c>
      <c r="E781" s="233"/>
      <c r="F781" s="233"/>
      <c r="G781" s="233"/>
      <c r="H781" s="228"/>
      <c r="I781" s="228"/>
    </row>
    <row r="782" spans="1:9" ht="33" hidden="1" outlineLevel="1">
      <c r="A782" s="234" t="str">
        <f>IF(C782="","",SUBTOTAL(3,$C$8:C782))</f>
        <v/>
      </c>
      <c r="B782" s="233"/>
      <c r="C782" s="233"/>
      <c r="D782" s="235" t="s">
        <v>1139</v>
      </c>
      <c r="E782" s="233"/>
      <c r="F782" s="233"/>
      <c r="G782" s="233"/>
      <c r="H782" s="228"/>
      <c r="I782" s="228"/>
    </row>
    <row r="783" spans="1:9" collapsed="1">
      <c r="A783" s="234">
        <f>IF(C783="","",SUBTOTAL(3,$C$8:C783))</f>
        <v>119</v>
      </c>
      <c r="B783" s="235" t="s">
        <v>606</v>
      </c>
      <c r="C783" s="235" t="s">
        <v>203</v>
      </c>
      <c r="D783" s="233"/>
      <c r="E783" s="234" t="str">
        <f>IF(G783&lt;4,"Đơn giản",IF(G783&lt;=7,"Trung bình","Phức tạp"))</f>
        <v>Trung bình</v>
      </c>
      <c r="F783" s="234" t="s">
        <v>205</v>
      </c>
      <c r="G783" s="234">
        <f>COUNTA(D784:D790)</f>
        <v>7</v>
      </c>
      <c r="H783" s="228"/>
      <c r="I783" s="228"/>
    </row>
    <row r="784" spans="1:9" ht="33" hidden="1" outlineLevel="1">
      <c r="A784" s="234" t="str">
        <f>IF(C784="","",SUBTOTAL(3,$C$8:C784))</f>
        <v/>
      </c>
      <c r="B784" s="233"/>
      <c r="C784" s="233"/>
      <c r="D784" s="235" t="s">
        <v>607</v>
      </c>
      <c r="E784" s="233"/>
      <c r="F784" s="233"/>
      <c r="G784" s="233"/>
      <c r="H784" s="228"/>
      <c r="I784" s="228"/>
    </row>
    <row r="785" spans="1:9" ht="33" hidden="1" outlineLevel="1">
      <c r="A785" s="234" t="str">
        <f>IF(C785="","",SUBTOTAL(3,$C$8:C785))</f>
        <v/>
      </c>
      <c r="B785" s="233"/>
      <c r="C785" s="233"/>
      <c r="D785" s="235" t="s">
        <v>608</v>
      </c>
      <c r="E785" s="233"/>
      <c r="F785" s="233"/>
      <c r="G785" s="233"/>
      <c r="H785" s="228"/>
      <c r="I785" s="228"/>
    </row>
    <row r="786" spans="1:9" ht="33" hidden="1" outlineLevel="1">
      <c r="A786" s="234" t="str">
        <f>IF(C786="","",SUBTOTAL(3,$C$8:C786))</f>
        <v/>
      </c>
      <c r="B786" s="233"/>
      <c r="C786" s="233"/>
      <c r="D786" s="235" t="s">
        <v>609</v>
      </c>
      <c r="E786" s="233"/>
      <c r="F786" s="233"/>
      <c r="G786" s="233"/>
      <c r="H786" s="228"/>
      <c r="I786" s="228"/>
    </row>
    <row r="787" spans="1:9" ht="33" hidden="1" outlineLevel="1">
      <c r="A787" s="234" t="str">
        <f>IF(C787="","",SUBTOTAL(3,$C$8:C787))</f>
        <v/>
      </c>
      <c r="B787" s="233"/>
      <c r="C787" s="233"/>
      <c r="D787" s="235" t="s">
        <v>610</v>
      </c>
      <c r="E787" s="233"/>
      <c r="F787" s="233"/>
      <c r="G787" s="233"/>
      <c r="H787" s="228"/>
      <c r="I787" s="228"/>
    </row>
    <row r="788" spans="1:9" ht="33" hidden="1" outlineLevel="1">
      <c r="A788" s="234" t="str">
        <f>IF(C788="","",SUBTOTAL(3,$C$8:C788))</f>
        <v/>
      </c>
      <c r="B788" s="233"/>
      <c r="C788" s="233"/>
      <c r="D788" s="235" t="s">
        <v>611</v>
      </c>
      <c r="E788" s="233"/>
      <c r="F788" s="233"/>
      <c r="G788" s="233"/>
      <c r="H788" s="228"/>
      <c r="I788" s="228"/>
    </row>
    <row r="789" spans="1:9" ht="33" hidden="1" outlineLevel="1">
      <c r="A789" s="234" t="str">
        <f>IF(C789="","",SUBTOTAL(3,$C$8:C789))</f>
        <v/>
      </c>
      <c r="B789" s="233"/>
      <c r="C789" s="233"/>
      <c r="D789" s="235" t="s">
        <v>1140</v>
      </c>
      <c r="E789" s="233"/>
      <c r="F789" s="233"/>
      <c r="G789" s="233"/>
      <c r="H789" s="228"/>
      <c r="I789" s="228"/>
    </row>
    <row r="790" spans="1:9" ht="33" hidden="1" outlineLevel="1">
      <c r="A790" s="234" t="str">
        <f>IF(C790="","",SUBTOTAL(3,$C$8:C790))</f>
        <v/>
      </c>
      <c r="B790" s="233"/>
      <c r="C790" s="233"/>
      <c r="D790" s="235" t="s">
        <v>1141</v>
      </c>
      <c r="E790" s="233"/>
      <c r="F790" s="233"/>
      <c r="G790" s="233"/>
      <c r="H790" s="228"/>
      <c r="I790" s="228"/>
    </row>
    <row r="791" spans="1:9" collapsed="1">
      <c r="A791" s="234">
        <f>IF(C791="","",SUBTOTAL(3,$C$8:C791))</f>
        <v>120</v>
      </c>
      <c r="B791" s="235" t="s">
        <v>612</v>
      </c>
      <c r="C791" s="235" t="s">
        <v>203</v>
      </c>
      <c r="D791" s="233"/>
      <c r="E791" s="234" t="str">
        <f>IF(G791&lt;4,"Đơn giản",IF(G791&lt;=7,"Trung bình","Phức tạp"))</f>
        <v>Trung bình</v>
      </c>
      <c r="F791" s="234" t="s">
        <v>205</v>
      </c>
      <c r="G791" s="234">
        <f>COUNTA(D792:D798)</f>
        <v>7</v>
      </c>
      <c r="H791" s="228"/>
      <c r="I791" s="228"/>
    </row>
    <row r="792" spans="1:9" ht="33" hidden="1" outlineLevel="1">
      <c r="A792" s="234" t="str">
        <f>IF(C792="","",SUBTOTAL(3,$C$8:C792))</f>
        <v/>
      </c>
      <c r="B792" s="233"/>
      <c r="C792" s="233"/>
      <c r="D792" s="235" t="s">
        <v>613</v>
      </c>
      <c r="E792" s="233"/>
      <c r="F792" s="233"/>
      <c r="G792" s="233"/>
      <c r="H792" s="228"/>
      <c r="I792" s="228"/>
    </row>
    <row r="793" spans="1:9" ht="33" hidden="1" outlineLevel="1">
      <c r="A793" s="234" t="str">
        <f>IF(C793="","",SUBTOTAL(3,$C$8:C793))</f>
        <v/>
      </c>
      <c r="B793" s="233"/>
      <c r="C793" s="233"/>
      <c r="D793" s="235" t="s">
        <v>614</v>
      </c>
      <c r="E793" s="233"/>
      <c r="F793" s="233"/>
      <c r="G793" s="233"/>
      <c r="H793" s="228"/>
      <c r="I793" s="228"/>
    </row>
    <row r="794" spans="1:9" ht="33" hidden="1" outlineLevel="1">
      <c r="A794" s="234" t="str">
        <f>IF(C794="","",SUBTOTAL(3,$C$8:C794))</f>
        <v/>
      </c>
      <c r="B794" s="233"/>
      <c r="C794" s="233"/>
      <c r="D794" s="235" t="s">
        <v>615</v>
      </c>
      <c r="E794" s="233"/>
      <c r="F794" s="233"/>
      <c r="G794" s="233"/>
      <c r="H794" s="228"/>
      <c r="I794" s="228"/>
    </row>
    <row r="795" spans="1:9" ht="33" hidden="1" outlineLevel="1">
      <c r="A795" s="234" t="str">
        <f>IF(C795="","",SUBTOTAL(3,$C$8:C795))</f>
        <v/>
      </c>
      <c r="B795" s="233"/>
      <c r="C795" s="233"/>
      <c r="D795" s="235" t="s">
        <v>616</v>
      </c>
      <c r="E795" s="233"/>
      <c r="F795" s="233"/>
      <c r="G795" s="233"/>
      <c r="H795" s="228"/>
      <c r="I795" s="228"/>
    </row>
    <row r="796" spans="1:9" ht="33" hidden="1" outlineLevel="1">
      <c r="A796" s="234" t="str">
        <f>IF(C796="","",SUBTOTAL(3,$C$8:C796))</f>
        <v/>
      </c>
      <c r="B796" s="233"/>
      <c r="C796" s="233"/>
      <c r="D796" s="235" t="s">
        <v>617</v>
      </c>
      <c r="E796" s="233"/>
      <c r="F796" s="233"/>
      <c r="G796" s="233"/>
      <c r="H796" s="228"/>
      <c r="I796" s="228"/>
    </row>
    <row r="797" spans="1:9" ht="33" hidden="1" outlineLevel="1">
      <c r="A797" s="234" t="str">
        <f>IF(C797="","",SUBTOTAL(3,$C$8:C797))</f>
        <v/>
      </c>
      <c r="B797" s="233"/>
      <c r="C797" s="233"/>
      <c r="D797" s="235" t="s">
        <v>1142</v>
      </c>
      <c r="E797" s="233"/>
      <c r="F797" s="233"/>
      <c r="G797" s="233"/>
      <c r="H797" s="228"/>
      <c r="I797" s="228"/>
    </row>
    <row r="798" spans="1:9" ht="33" hidden="1" outlineLevel="1">
      <c r="A798" s="234" t="str">
        <f>IF(C798="","",SUBTOTAL(3,$C$8:C798))</f>
        <v/>
      </c>
      <c r="B798" s="233"/>
      <c r="C798" s="233"/>
      <c r="D798" s="235" t="s">
        <v>1143</v>
      </c>
      <c r="E798" s="233"/>
      <c r="F798" s="233"/>
      <c r="G798" s="233"/>
      <c r="H798" s="228"/>
      <c r="I798" s="228"/>
    </row>
    <row r="799" spans="1:9" collapsed="1">
      <c r="A799" s="234">
        <f>IF(C799="","",SUBTOTAL(3,$C$8:C799))</f>
        <v>121</v>
      </c>
      <c r="B799" s="235" t="s">
        <v>618</v>
      </c>
      <c r="C799" s="235" t="s">
        <v>203</v>
      </c>
      <c r="D799" s="233"/>
      <c r="E799" s="234" t="str">
        <f>IF(G799&lt;4,"Đơn giản",IF(G799&lt;=7,"Trung bình","Phức tạp"))</f>
        <v>Trung bình</v>
      </c>
      <c r="F799" s="234" t="s">
        <v>205</v>
      </c>
      <c r="G799" s="234">
        <f>COUNTA(D800:D806)</f>
        <v>7</v>
      </c>
      <c r="H799" s="228"/>
      <c r="I799" s="228"/>
    </row>
    <row r="800" spans="1:9" ht="33" hidden="1" outlineLevel="1">
      <c r="A800" s="234" t="str">
        <f>IF(C800="","",SUBTOTAL(3,$C$8:C800))</f>
        <v/>
      </c>
      <c r="B800" s="233"/>
      <c r="C800" s="233"/>
      <c r="D800" s="235" t="s">
        <v>619</v>
      </c>
      <c r="E800" s="233"/>
      <c r="F800" s="233"/>
      <c r="G800" s="233"/>
      <c r="H800" s="228"/>
      <c r="I800" s="228"/>
    </row>
    <row r="801" spans="1:9" ht="33" hidden="1" outlineLevel="1">
      <c r="A801" s="234" t="str">
        <f>IF(C801="","",SUBTOTAL(3,$C$8:C801))</f>
        <v/>
      </c>
      <c r="B801" s="233"/>
      <c r="C801" s="233"/>
      <c r="D801" s="235" t="s">
        <v>620</v>
      </c>
      <c r="E801" s="233"/>
      <c r="F801" s="233"/>
      <c r="G801" s="233"/>
      <c r="H801" s="228"/>
      <c r="I801" s="228"/>
    </row>
    <row r="802" spans="1:9" ht="33" hidden="1" outlineLevel="1">
      <c r="A802" s="234" t="str">
        <f>IF(C802="","",SUBTOTAL(3,$C$8:C802))</f>
        <v/>
      </c>
      <c r="B802" s="233"/>
      <c r="C802" s="233"/>
      <c r="D802" s="235" t="s">
        <v>621</v>
      </c>
      <c r="E802" s="233"/>
      <c r="F802" s="233"/>
      <c r="G802" s="233"/>
      <c r="H802" s="228"/>
      <c r="I802" s="228"/>
    </row>
    <row r="803" spans="1:9" ht="33" hidden="1" outlineLevel="1">
      <c r="A803" s="234" t="str">
        <f>IF(C803="","",SUBTOTAL(3,$C$8:C803))</f>
        <v/>
      </c>
      <c r="B803" s="233"/>
      <c r="C803" s="233"/>
      <c r="D803" s="235" t="s">
        <v>622</v>
      </c>
      <c r="E803" s="233"/>
      <c r="F803" s="233"/>
      <c r="G803" s="233"/>
      <c r="H803" s="228"/>
      <c r="I803" s="228"/>
    </row>
    <row r="804" spans="1:9" ht="33" hidden="1" outlineLevel="1">
      <c r="A804" s="234" t="str">
        <f>IF(C804="","",SUBTOTAL(3,$C$8:C804))</f>
        <v/>
      </c>
      <c r="B804" s="233"/>
      <c r="C804" s="233"/>
      <c r="D804" s="235" t="s">
        <v>623</v>
      </c>
      <c r="E804" s="233"/>
      <c r="F804" s="233"/>
      <c r="G804" s="233"/>
      <c r="H804" s="228"/>
      <c r="I804" s="228"/>
    </row>
    <row r="805" spans="1:9" ht="33" hidden="1" outlineLevel="1">
      <c r="A805" s="234" t="str">
        <f>IF(C805="","",SUBTOTAL(3,$C$8:C805))</f>
        <v/>
      </c>
      <c r="B805" s="233"/>
      <c r="C805" s="233"/>
      <c r="D805" s="235" t="s">
        <v>1144</v>
      </c>
      <c r="E805" s="233"/>
      <c r="F805" s="233"/>
      <c r="G805" s="233"/>
      <c r="H805" s="228"/>
      <c r="I805" s="228"/>
    </row>
    <row r="806" spans="1:9" ht="33" hidden="1" outlineLevel="1">
      <c r="A806" s="234" t="str">
        <f>IF(C806="","",SUBTOTAL(3,$C$8:C806))</f>
        <v/>
      </c>
      <c r="B806" s="233"/>
      <c r="C806" s="233"/>
      <c r="D806" s="235" t="s">
        <v>1145</v>
      </c>
      <c r="E806" s="233"/>
      <c r="F806" s="233"/>
      <c r="G806" s="233"/>
      <c r="H806" s="228"/>
      <c r="I806" s="228"/>
    </row>
    <row r="807" spans="1:9" ht="33" collapsed="1">
      <c r="A807" s="234">
        <f>IF(C807="","",SUBTOTAL(3,$C$8:C807))</f>
        <v>122</v>
      </c>
      <c r="B807" s="235" t="s">
        <v>624</v>
      </c>
      <c r="C807" s="235" t="s">
        <v>203</v>
      </c>
      <c r="D807" s="233"/>
      <c r="E807" s="234" t="str">
        <f>IF(G807&lt;4,"Đơn giản",IF(G807&lt;=7,"Trung bình","Phức tạp"))</f>
        <v>Trung bình</v>
      </c>
      <c r="F807" s="234" t="s">
        <v>205</v>
      </c>
      <c r="G807" s="234">
        <f>COUNTA(D808:D811)</f>
        <v>4</v>
      </c>
      <c r="H807" s="228"/>
      <c r="I807" s="228"/>
    </row>
    <row r="808" spans="1:9" ht="33" hidden="1" outlineLevel="1">
      <c r="A808" s="234" t="str">
        <f>IF(C808="","",SUBTOTAL(3,$C$8:C808))</f>
        <v/>
      </c>
      <c r="B808" s="233"/>
      <c r="C808" s="233"/>
      <c r="D808" s="235" t="s">
        <v>1146</v>
      </c>
      <c r="E808" s="233"/>
      <c r="F808" s="233"/>
      <c r="G808" s="233"/>
      <c r="H808" s="228"/>
      <c r="I808" s="228"/>
    </row>
    <row r="809" spans="1:9" ht="49.5" hidden="1" outlineLevel="1">
      <c r="A809" s="234" t="str">
        <f>IF(C809="","",SUBTOTAL(3,$C$8:C809))</f>
        <v/>
      </c>
      <c r="B809" s="233"/>
      <c r="C809" s="233"/>
      <c r="D809" s="235" t="s">
        <v>1102</v>
      </c>
      <c r="E809" s="233"/>
      <c r="F809" s="233"/>
      <c r="G809" s="233"/>
      <c r="H809" s="228"/>
      <c r="I809" s="228"/>
    </row>
    <row r="810" spans="1:9" ht="33" hidden="1" outlineLevel="1">
      <c r="A810" s="234" t="str">
        <f>IF(C810="","",SUBTOTAL(3,$C$8:C810))</f>
        <v/>
      </c>
      <c r="B810" s="233"/>
      <c r="C810" s="233"/>
      <c r="D810" s="235" t="s">
        <v>1147</v>
      </c>
      <c r="E810" s="233"/>
      <c r="F810" s="233"/>
      <c r="G810" s="233"/>
      <c r="H810" s="228"/>
      <c r="I810" s="228"/>
    </row>
    <row r="811" spans="1:9" hidden="1" outlineLevel="1">
      <c r="A811" s="234" t="str">
        <f>IF(C811="","",SUBTOTAL(3,$C$8:C811))</f>
        <v/>
      </c>
      <c r="B811" s="233"/>
      <c r="C811" s="233"/>
      <c r="D811" s="235" t="s">
        <v>1148</v>
      </c>
      <c r="E811" s="233"/>
      <c r="F811" s="233"/>
      <c r="G811" s="233"/>
      <c r="H811" s="228"/>
      <c r="I811" s="228"/>
    </row>
    <row r="812" spans="1:9" ht="33" collapsed="1">
      <c r="A812" s="234">
        <f>IF(C812="","",SUBTOTAL(3,$C$8:C812))</f>
        <v>123</v>
      </c>
      <c r="B812" s="235" t="s">
        <v>625</v>
      </c>
      <c r="C812" s="235" t="s">
        <v>203</v>
      </c>
      <c r="D812" s="233"/>
      <c r="E812" s="234" t="str">
        <f>IF(G812&lt;4,"Đơn giản",IF(G812&lt;=7,"Trung bình","Phức tạp"))</f>
        <v>Trung bình</v>
      </c>
      <c r="F812" s="234" t="s">
        <v>205</v>
      </c>
      <c r="G812" s="234">
        <f>COUNTA(D813:D816)</f>
        <v>4</v>
      </c>
      <c r="H812" s="228"/>
      <c r="I812" s="228"/>
    </row>
    <row r="813" spans="1:9" ht="33" hidden="1" outlineLevel="1">
      <c r="A813" s="234" t="str">
        <f>IF(C813="","",SUBTOTAL(3,$C$8:C813))</f>
        <v/>
      </c>
      <c r="B813" s="233"/>
      <c r="C813" s="233"/>
      <c r="D813" s="235" t="s">
        <v>1149</v>
      </c>
      <c r="E813" s="233"/>
      <c r="F813" s="233"/>
      <c r="G813" s="233"/>
      <c r="H813" s="228"/>
      <c r="I813" s="228"/>
    </row>
    <row r="814" spans="1:9" ht="49.5" hidden="1" outlineLevel="1">
      <c r="A814" s="234" t="str">
        <f>IF(C814="","",SUBTOTAL(3,$C$8:C814))</f>
        <v/>
      </c>
      <c r="B814" s="233"/>
      <c r="C814" s="233"/>
      <c r="D814" s="235" t="s">
        <v>1102</v>
      </c>
      <c r="E814" s="233"/>
      <c r="F814" s="233"/>
      <c r="G814" s="233"/>
      <c r="H814" s="228"/>
      <c r="I814" s="228"/>
    </row>
    <row r="815" spans="1:9" hidden="1" outlineLevel="1">
      <c r="A815" s="234" t="str">
        <f>IF(C815="","",SUBTOTAL(3,$C$8:C815))</f>
        <v/>
      </c>
      <c r="B815" s="233"/>
      <c r="C815" s="233"/>
      <c r="D815" s="235" t="s">
        <v>1150</v>
      </c>
      <c r="E815" s="233"/>
      <c r="F815" s="233"/>
      <c r="G815" s="233"/>
      <c r="H815" s="228"/>
      <c r="I815" s="228"/>
    </row>
    <row r="816" spans="1:9" hidden="1" outlineLevel="1">
      <c r="A816" s="234" t="str">
        <f>IF(C816="","",SUBTOTAL(3,$C$8:C816))</f>
        <v/>
      </c>
      <c r="B816" s="233"/>
      <c r="C816" s="233"/>
      <c r="D816" s="235" t="s">
        <v>1151</v>
      </c>
      <c r="E816" s="233"/>
      <c r="F816" s="233"/>
      <c r="G816" s="233"/>
      <c r="H816" s="228"/>
      <c r="I816" s="228"/>
    </row>
    <row r="817" spans="1:9" ht="33" collapsed="1">
      <c r="A817" s="234">
        <f>IF(C817="","",SUBTOTAL(3,$C$8:C817))</f>
        <v>124</v>
      </c>
      <c r="B817" s="235" t="s">
        <v>626</v>
      </c>
      <c r="C817" s="235" t="s">
        <v>203</v>
      </c>
      <c r="D817" s="233"/>
      <c r="E817" s="234" t="str">
        <f>IF(G817&lt;4,"Đơn giản",IF(G817&lt;=7,"Trung bình","Phức tạp"))</f>
        <v>Trung bình</v>
      </c>
      <c r="F817" s="234" t="s">
        <v>205</v>
      </c>
      <c r="G817" s="234">
        <f>COUNTA(D818:D821)</f>
        <v>4</v>
      </c>
      <c r="H817" s="228"/>
      <c r="I817" s="228"/>
    </row>
    <row r="818" spans="1:9" ht="33" hidden="1" outlineLevel="1">
      <c r="A818" s="234" t="str">
        <f>IF(C818="","",SUBTOTAL(3,$C$8:C818))</f>
        <v/>
      </c>
      <c r="B818" s="233"/>
      <c r="C818" s="233"/>
      <c r="D818" s="235" t="s">
        <v>1152</v>
      </c>
      <c r="E818" s="233"/>
      <c r="F818" s="233"/>
      <c r="G818" s="233"/>
      <c r="H818" s="228"/>
      <c r="I818" s="228"/>
    </row>
    <row r="819" spans="1:9" ht="49.5" hidden="1" outlineLevel="1">
      <c r="A819" s="234" t="str">
        <f>IF(C819="","",SUBTOTAL(3,$C$8:C819))</f>
        <v/>
      </c>
      <c r="B819" s="233"/>
      <c r="C819" s="233"/>
      <c r="D819" s="235" t="s">
        <v>1102</v>
      </c>
      <c r="E819" s="233"/>
      <c r="F819" s="233"/>
      <c r="G819" s="233"/>
      <c r="H819" s="228"/>
      <c r="I819" s="228"/>
    </row>
    <row r="820" spans="1:9" hidden="1" outlineLevel="1">
      <c r="A820" s="234" t="str">
        <f>IF(C820="","",SUBTOTAL(3,$C$8:C820))</f>
        <v/>
      </c>
      <c r="B820" s="233"/>
      <c r="C820" s="233"/>
      <c r="D820" s="235" t="s">
        <v>1153</v>
      </c>
      <c r="E820" s="233"/>
      <c r="F820" s="233"/>
      <c r="G820" s="233"/>
      <c r="H820" s="228"/>
      <c r="I820" s="228"/>
    </row>
    <row r="821" spans="1:9" hidden="1" outlineLevel="1">
      <c r="A821" s="234" t="str">
        <f>IF(C821="","",SUBTOTAL(3,$C$8:C821))</f>
        <v/>
      </c>
      <c r="B821" s="233"/>
      <c r="C821" s="233"/>
      <c r="D821" s="235" t="s">
        <v>1154</v>
      </c>
      <c r="E821" s="233"/>
      <c r="F821" s="233"/>
      <c r="G821" s="233"/>
      <c r="H821" s="228"/>
      <c r="I821" s="228"/>
    </row>
    <row r="822" spans="1:9" ht="33" collapsed="1">
      <c r="A822" s="234">
        <f>IF(C822="","",SUBTOTAL(3,$C$8:C822))</f>
        <v>125</v>
      </c>
      <c r="B822" s="235" t="s">
        <v>627</v>
      </c>
      <c r="C822" s="235" t="s">
        <v>203</v>
      </c>
      <c r="D822" s="233"/>
      <c r="E822" s="234" t="str">
        <f>IF(G822&lt;4,"Đơn giản",IF(G822&lt;=7,"Trung bình","Phức tạp"))</f>
        <v>Trung bình</v>
      </c>
      <c r="F822" s="234" t="s">
        <v>205</v>
      </c>
      <c r="G822" s="234">
        <f>COUNTA(D823:D826)</f>
        <v>4</v>
      </c>
      <c r="H822" s="228"/>
      <c r="I822" s="228"/>
    </row>
    <row r="823" spans="1:9" ht="33" hidden="1" outlineLevel="1">
      <c r="A823" s="234" t="str">
        <f>IF(C823="","",SUBTOTAL(3,$C$8:C823))</f>
        <v/>
      </c>
      <c r="B823" s="233"/>
      <c r="C823" s="233"/>
      <c r="D823" s="235" t="s">
        <v>1155</v>
      </c>
      <c r="E823" s="233"/>
      <c r="F823" s="233"/>
      <c r="G823" s="233"/>
      <c r="H823" s="228"/>
      <c r="I823" s="228"/>
    </row>
    <row r="824" spans="1:9" ht="49.5" hidden="1" outlineLevel="1">
      <c r="A824" s="234" t="str">
        <f>IF(C824="","",SUBTOTAL(3,$C$8:C824))</f>
        <v/>
      </c>
      <c r="B824" s="233"/>
      <c r="C824" s="233"/>
      <c r="D824" s="235" t="s">
        <v>1102</v>
      </c>
      <c r="E824" s="233"/>
      <c r="F824" s="233"/>
      <c r="G824" s="233"/>
      <c r="H824" s="228"/>
      <c r="I824" s="228"/>
    </row>
    <row r="825" spans="1:9" hidden="1" outlineLevel="1">
      <c r="A825" s="234" t="str">
        <f>IF(C825="","",SUBTOTAL(3,$C$8:C825))</f>
        <v/>
      </c>
      <c r="B825" s="233"/>
      <c r="C825" s="233"/>
      <c r="D825" s="235" t="s">
        <v>1156</v>
      </c>
      <c r="E825" s="233"/>
      <c r="F825" s="233"/>
      <c r="G825" s="233"/>
      <c r="H825" s="228"/>
      <c r="I825" s="228"/>
    </row>
    <row r="826" spans="1:9" hidden="1" outlineLevel="1">
      <c r="A826" s="234" t="str">
        <f>IF(C826="","",SUBTOTAL(3,$C$8:C826))</f>
        <v/>
      </c>
      <c r="B826" s="233"/>
      <c r="C826" s="233"/>
      <c r="D826" s="235" t="s">
        <v>1157</v>
      </c>
      <c r="E826" s="233"/>
      <c r="F826" s="233"/>
      <c r="G826" s="233"/>
      <c r="H826" s="228"/>
      <c r="I826" s="228"/>
    </row>
    <row r="827" spans="1:9" ht="33" collapsed="1">
      <c r="A827" s="234">
        <f>IF(C827="","",SUBTOTAL(3,$C$8:C827))</f>
        <v>126</v>
      </c>
      <c r="B827" s="235" t="s">
        <v>628</v>
      </c>
      <c r="C827" s="235" t="s">
        <v>203</v>
      </c>
      <c r="D827" s="233"/>
      <c r="E827" s="234" t="str">
        <f>IF(G827&lt;4,"Đơn giản",IF(G827&lt;=7,"Trung bình","Phức tạp"))</f>
        <v>Trung bình</v>
      </c>
      <c r="F827" s="234" t="s">
        <v>205</v>
      </c>
      <c r="G827" s="234">
        <f>COUNTA(D828:D831)</f>
        <v>4</v>
      </c>
      <c r="H827" s="228"/>
      <c r="I827" s="228"/>
    </row>
    <row r="828" spans="1:9" ht="49.5" hidden="1" outlineLevel="1">
      <c r="A828" s="234" t="str">
        <f>IF(C828="","",SUBTOTAL(3,$C$8:C828))</f>
        <v/>
      </c>
      <c r="B828" s="233"/>
      <c r="C828" s="233"/>
      <c r="D828" s="235" t="s">
        <v>1158</v>
      </c>
      <c r="E828" s="233"/>
      <c r="F828" s="233"/>
      <c r="G828" s="233"/>
      <c r="H828" s="228"/>
      <c r="I828" s="228"/>
    </row>
    <row r="829" spans="1:9" ht="49.5" hidden="1" outlineLevel="1">
      <c r="A829" s="234" t="str">
        <f>IF(C829="","",SUBTOTAL(3,$C$8:C829))</f>
        <v/>
      </c>
      <c r="B829" s="233"/>
      <c r="C829" s="233"/>
      <c r="D829" s="235" t="s">
        <v>1102</v>
      </c>
      <c r="E829" s="233"/>
      <c r="F829" s="233"/>
      <c r="G829" s="233"/>
      <c r="H829" s="228"/>
      <c r="I829" s="228"/>
    </row>
    <row r="830" spans="1:9" ht="33" hidden="1" outlineLevel="1">
      <c r="A830" s="234" t="str">
        <f>IF(C830="","",SUBTOTAL(3,$C$8:C830))</f>
        <v/>
      </c>
      <c r="B830" s="233"/>
      <c r="C830" s="233"/>
      <c r="D830" s="235" t="s">
        <v>1159</v>
      </c>
      <c r="E830" s="233"/>
      <c r="F830" s="233"/>
      <c r="G830" s="233"/>
      <c r="H830" s="228"/>
      <c r="I830" s="228"/>
    </row>
    <row r="831" spans="1:9" ht="33" hidden="1" outlineLevel="1">
      <c r="A831" s="234" t="str">
        <f>IF(C831="","",SUBTOTAL(3,$C$8:C831))</f>
        <v/>
      </c>
      <c r="B831" s="233"/>
      <c r="C831" s="233"/>
      <c r="D831" s="235" t="s">
        <v>1160</v>
      </c>
      <c r="E831" s="233"/>
      <c r="F831" s="233"/>
      <c r="G831" s="233"/>
      <c r="H831" s="228"/>
      <c r="I831" s="228"/>
    </row>
    <row r="832" spans="1:9" ht="33" collapsed="1">
      <c r="A832" s="234">
        <f>IF(C832="","",SUBTOTAL(3,$C$8:C832))</f>
        <v>127</v>
      </c>
      <c r="B832" s="235" t="s">
        <v>629</v>
      </c>
      <c r="C832" s="235" t="s">
        <v>203</v>
      </c>
      <c r="D832" s="233"/>
      <c r="E832" s="234" t="str">
        <f>IF(G832&lt;4,"Đơn giản",IF(G832&lt;=7,"Trung bình","Phức tạp"))</f>
        <v>Trung bình</v>
      </c>
      <c r="F832" s="234" t="s">
        <v>205</v>
      </c>
      <c r="G832" s="234">
        <f>COUNTA(D833:D836)</f>
        <v>4</v>
      </c>
      <c r="H832" s="228"/>
      <c r="I832" s="228"/>
    </row>
    <row r="833" spans="1:9" ht="33" hidden="1" outlineLevel="1">
      <c r="A833" s="234" t="str">
        <f>IF(C833="","",SUBTOTAL(3,$C$8:C833))</f>
        <v/>
      </c>
      <c r="B833" s="233"/>
      <c r="C833" s="233"/>
      <c r="D833" s="235" t="s">
        <v>1161</v>
      </c>
      <c r="E833" s="233"/>
      <c r="F833" s="233"/>
      <c r="G833" s="233"/>
      <c r="H833" s="228"/>
      <c r="I833" s="228"/>
    </row>
    <row r="834" spans="1:9" ht="49.5" hidden="1" outlineLevel="1">
      <c r="A834" s="234" t="str">
        <f>IF(C834="","",SUBTOTAL(3,$C$8:C834))</f>
        <v/>
      </c>
      <c r="B834" s="233"/>
      <c r="C834" s="233"/>
      <c r="D834" s="235" t="s">
        <v>1102</v>
      </c>
      <c r="E834" s="233"/>
      <c r="F834" s="233"/>
      <c r="G834" s="233"/>
      <c r="H834" s="228"/>
      <c r="I834" s="228"/>
    </row>
    <row r="835" spans="1:9" hidden="1" outlineLevel="1">
      <c r="A835" s="234" t="str">
        <f>IF(C835="","",SUBTOTAL(3,$C$8:C835))</f>
        <v/>
      </c>
      <c r="B835" s="233"/>
      <c r="C835" s="233"/>
      <c r="D835" s="235" t="s">
        <v>1162</v>
      </c>
      <c r="E835" s="233"/>
      <c r="F835" s="233"/>
      <c r="G835" s="233"/>
      <c r="H835" s="228"/>
      <c r="I835" s="228"/>
    </row>
    <row r="836" spans="1:9" hidden="1" outlineLevel="1">
      <c r="A836" s="234" t="str">
        <f>IF(C836="","",SUBTOTAL(3,$C$8:C836))</f>
        <v/>
      </c>
      <c r="B836" s="233"/>
      <c r="C836" s="233"/>
      <c r="D836" s="235" t="s">
        <v>1163</v>
      </c>
      <c r="E836" s="233"/>
      <c r="F836" s="233"/>
      <c r="G836" s="233"/>
      <c r="H836" s="228"/>
      <c r="I836" s="228"/>
    </row>
    <row r="837" spans="1:9" ht="49.5" collapsed="1">
      <c r="A837" s="234">
        <f>IF(C837="","",SUBTOTAL(3,$C$8:C837))</f>
        <v>128</v>
      </c>
      <c r="B837" s="235" t="s">
        <v>630</v>
      </c>
      <c r="C837" s="235" t="s">
        <v>203</v>
      </c>
      <c r="D837" s="233"/>
      <c r="E837" s="234" t="str">
        <f>IF(G837&lt;4,"Đơn giản",IF(G837&lt;=7,"Trung bình","Phức tạp"))</f>
        <v>Trung bình</v>
      </c>
      <c r="F837" s="234" t="s">
        <v>205</v>
      </c>
      <c r="G837" s="234">
        <f>COUNTA(D838:D841)</f>
        <v>4</v>
      </c>
      <c r="H837" s="228"/>
      <c r="I837" s="228"/>
    </row>
    <row r="838" spans="1:9" ht="49.5" hidden="1" outlineLevel="1">
      <c r="A838" s="234" t="str">
        <f>IF(C838="","",SUBTOTAL(3,$C$8:C838))</f>
        <v/>
      </c>
      <c r="B838" s="233"/>
      <c r="C838" s="233"/>
      <c r="D838" s="235" t="s">
        <v>1164</v>
      </c>
      <c r="E838" s="233"/>
      <c r="F838" s="233"/>
      <c r="G838" s="233"/>
      <c r="H838" s="228"/>
      <c r="I838" s="228"/>
    </row>
    <row r="839" spans="1:9" ht="49.5" hidden="1" outlineLevel="1">
      <c r="A839" s="234" t="str">
        <f>IF(C839="","",SUBTOTAL(3,$C$8:C839))</f>
        <v/>
      </c>
      <c r="B839" s="233"/>
      <c r="C839" s="233"/>
      <c r="D839" s="235" t="s">
        <v>1102</v>
      </c>
      <c r="E839" s="233"/>
      <c r="F839" s="233"/>
      <c r="G839" s="233"/>
      <c r="H839" s="228"/>
      <c r="I839" s="228"/>
    </row>
    <row r="840" spans="1:9" ht="33" hidden="1" outlineLevel="1">
      <c r="A840" s="234" t="str">
        <f>IF(C840="","",SUBTOTAL(3,$C$8:C840))</f>
        <v/>
      </c>
      <c r="B840" s="233"/>
      <c r="C840" s="233"/>
      <c r="D840" s="235" t="s">
        <v>1165</v>
      </c>
      <c r="E840" s="233"/>
      <c r="F840" s="233"/>
      <c r="G840" s="233"/>
      <c r="H840" s="228"/>
      <c r="I840" s="228"/>
    </row>
    <row r="841" spans="1:9" ht="33" hidden="1" outlineLevel="1">
      <c r="A841" s="234" t="str">
        <f>IF(C841="","",SUBTOTAL(3,$C$8:C841))</f>
        <v/>
      </c>
      <c r="B841" s="233"/>
      <c r="C841" s="233"/>
      <c r="D841" s="235" t="s">
        <v>1166</v>
      </c>
      <c r="E841" s="233"/>
      <c r="F841" s="233"/>
      <c r="G841" s="233"/>
      <c r="H841" s="228"/>
      <c r="I841" s="228"/>
    </row>
    <row r="842" spans="1:9" ht="33" collapsed="1">
      <c r="A842" s="234">
        <f>IF(C842="","",SUBTOTAL(3,$C$8:C842))</f>
        <v>129</v>
      </c>
      <c r="B842" s="235" t="s">
        <v>631</v>
      </c>
      <c r="C842" s="235" t="s">
        <v>203</v>
      </c>
      <c r="D842" s="233"/>
      <c r="E842" s="234" t="str">
        <f>IF(G842&lt;4,"Đơn giản",IF(G842&lt;=7,"Trung bình","Phức tạp"))</f>
        <v>Trung bình</v>
      </c>
      <c r="F842" s="234" t="s">
        <v>205</v>
      </c>
      <c r="G842" s="234">
        <f>COUNTA(D843:D846)</f>
        <v>4</v>
      </c>
      <c r="H842" s="228"/>
      <c r="I842" s="228"/>
    </row>
    <row r="843" spans="1:9" ht="33" hidden="1" outlineLevel="1">
      <c r="A843" s="234" t="str">
        <f>IF(C843="","",SUBTOTAL(3,$C$8:C843))</f>
        <v/>
      </c>
      <c r="B843" s="233"/>
      <c r="C843" s="233"/>
      <c r="D843" s="235" t="s">
        <v>1167</v>
      </c>
      <c r="E843" s="233"/>
      <c r="F843" s="233"/>
      <c r="G843" s="233"/>
      <c r="H843" s="228"/>
      <c r="I843" s="228"/>
    </row>
    <row r="844" spans="1:9" ht="49.5" hidden="1" outlineLevel="1">
      <c r="A844" s="234" t="str">
        <f>IF(C844="","",SUBTOTAL(3,$C$8:C844))</f>
        <v/>
      </c>
      <c r="B844" s="233"/>
      <c r="C844" s="233"/>
      <c r="D844" s="235" t="s">
        <v>1102</v>
      </c>
      <c r="E844" s="233"/>
      <c r="F844" s="233"/>
      <c r="G844" s="233"/>
      <c r="H844" s="228"/>
      <c r="I844" s="228"/>
    </row>
    <row r="845" spans="1:9" hidden="1" outlineLevel="1">
      <c r="A845" s="234" t="str">
        <f>IF(C845="","",SUBTOTAL(3,$C$8:C845))</f>
        <v/>
      </c>
      <c r="B845" s="233"/>
      <c r="C845" s="233"/>
      <c r="D845" s="235" t="s">
        <v>1168</v>
      </c>
      <c r="E845" s="233"/>
      <c r="F845" s="233"/>
      <c r="G845" s="233"/>
      <c r="H845" s="228"/>
      <c r="I845" s="228"/>
    </row>
    <row r="846" spans="1:9" hidden="1" outlineLevel="1">
      <c r="A846" s="234" t="str">
        <f>IF(C846="","",SUBTOTAL(3,$C$8:C846))</f>
        <v/>
      </c>
      <c r="B846" s="233"/>
      <c r="C846" s="233"/>
      <c r="D846" s="235" t="s">
        <v>1169</v>
      </c>
      <c r="E846" s="233"/>
      <c r="F846" s="233"/>
      <c r="G846" s="233"/>
      <c r="H846" s="228"/>
      <c r="I846" s="228"/>
    </row>
    <row r="847" spans="1:9" ht="33" collapsed="1">
      <c r="A847" s="234">
        <f>IF(C847="","",SUBTOTAL(3,$C$8:C847))</f>
        <v>130</v>
      </c>
      <c r="B847" s="235" t="s">
        <v>632</v>
      </c>
      <c r="C847" s="235" t="s">
        <v>203</v>
      </c>
      <c r="D847" s="233"/>
      <c r="E847" s="234" t="str">
        <f>IF(G847&lt;4,"Đơn giản",IF(G847&lt;=7,"Trung bình","Phức tạp"))</f>
        <v>Trung bình</v>
      </c>
      <c r="F847" s="234" t="s">
        <v>205</v>
      </c>
      <c r="G847" s="234">
        <f>COUNTA(D848:D851)</f>
        <v>4</v>
      </c>
      <c r="H847" s="228"/>
      <c r="I847" s="228"/>
    </row>
    <row r="848" spans="1:9" ht="33" hidden="1" outlineLevel="1">
      <c r="A848" s="234" t="str">
        <f>IF(C848="","",SUBTOTAL(3,$C$8:C848))</f>
        <v/>
      </c>
      <c r="B848" s="233"/>
      <c r="C848" s="233"/>
      <c r="D848" s="235" t="s">
        <v>1170</v>
      </c>
      <c r="E848" s="233"/>
      <c r="F848" s="233"/>
      <c r="G848" s="233"/>
      <c r="H848" s="228"/>
      <c r="I848" s="228"/>
    </row>
    <row r="849" spans="1:9" ht="49.5" hidden="1" outlineLevel="1">
      <c r="A849" s="234" t="str">
        <f>IF(C849="","",SUBTOTAL(3,$C$8:C849))</f>
        <v/>
      </c>
      <c r="B849" s="233"/>
      <c r="C849" s="233"/>
      <c r="D849" s="235" t="s">
        <v>1102</v>
      </c>
      <c r="E849" s="233"/>
      <c r="F849" s="233"/>
      <c r="G849" s="233"/>
      <c r="H849" s="228"/>
      <c r="I849" s="228"/>
    </row>
    <row r="850" spans="1:9" hidden="1" outlineLevel="1">
      <c r="A850" s="234" t="str">
        <f>IF(C850="","",SUBTOTAL(3,$C$8:C850))</f>
        <v/>
      </c>
      <c r="B850" s="233"/>
      <c r="C850" s="233"/>
      <c r="D850" s="235" t="s">
        <v>1171</v>
      </c>
      <c r="E850" s="233"/>
      <c r="F850" s="233"/>
      <c r="G850" s="233"/>
      <c r="H850" s="228"/>
      <c r="I850" s="228"/>
    </row>
    <row r="851" spans="1:9" hidden="1" outlineLevel="1">
      <c r="A851" s="234" t="str">
        <f>IF(C851="","",SUBTOTAL(3,$C$8:C851))</f>
        <v/>
      </c>
      <c r="B851" s="233"/>
      <c r="C851" s="233"/>
      <c r="D851" s="235" t="s">
        <v>1172</v>
      </c>
      <c r="E851" s="233"/>
      <c r="F851" s="233"/>
      <c r="G851" s="233"/>
      <c r="H851" s="228"/>
      <c r="I851" s="228"/>
    </row>
    <row r="852" spans="1:9" ht="33" collapsed="1">
      <c r="A852" s="234">
        <f>IF(C852="","",SUBTOTAL(3,$C$8:C852))</f>
        <v>131</v>
      </c>
      <c r="B852" s="235" t="s">
        <v>633</v>
      </c>
      <c r="C852" s="235" t="s">
        <v>203</v>
      </c>
      <c r="D852" s="233"/>
      <c r="E852" s="234" t="str">
        <f>IF(G852&lt;4,"Đơn giản",IF(G852&lt;=7,"Trung bình","Phức tạp"))</f>
        <v>Trung bình</v>
      </c>
      <c r="F852" s="234" t="s">
        <v>205</v>
      </c>
      <c r="G852" s="234">
        <f>COUNTA(D853:D856)</f>
        <v>4</v>
      </c>
      <c r="H852" s="228"/>
      <c r="I852" s="228"/>
    </row>
    <row r="853" spans="1:9" ht="33" hidden="1" outlineLevel="1">
      <c r="A853" s="234" t="str">
        <f>IF(C853="","",SUBTOTAL(3,$C$8:C853))</f>
        <v/>
      </c>
      <c r="B853" s="233"/>
      <c r="C853" s="233"/>
      <c r="D853" s="235" t="s">
        <v>1173</v>
      </c>
      <c r="E853" s="233"/>
      <c r="F853" s="233"/>
      <c r="G853" s="233"/>
      <c r="H853" s="228"/>
      <c r="I853" s="228"/>
    </row>
    <row r="854" spans="1:9" ht="49.5" hidden="1" outlineLevel="1">
      <c r="A854" s="234" t="str">
        <f>IF(C854="","",SUBTOTAL(3,$C$8:C854))</f>
        <v/>
      </c>
      <c r="B854" s="233"/>
      <c r="C854" s="233"/>
      <c r="D854" s="235" t="s">
        <v>1102</v>
      </c>
      <c r="E854" s="233"/>
      <c r="F854" s="233"/>
      <c r="G854" s="233"/>
      <c r="H854" s="228"/>
      <c r="I854" s="228"/>
    </row>
    <row r="855" spans="1:9" ht="33" hidden="1" outlineLevel="1">
      <c r="A855" s="234" t="str">
        <f>IF(C855="","",SUBTOTAL(3,$C$8:C855))</f>
        <v/>
      </c>
      <c r="B855" s="233"/>
      <c r="C855" s="233"/>
      <c r="D855" s="235" t="s">
        <v>1174</v>
      </c>
      <c r="E855" s="233"/>
      <c r="F855" s="233"/>
      <c r="G855" s="233"/>
      <c r="H855" s="228"/>
      <c r="I855" s="228"/>
    </row>
    <row r="856" spans="1:9" hidden="1" outlineLevel="1">
      <c r="A856" s="234" t="str">
        <f>IF(C856="","",SUBTOTAL(3,$C$8:C856))</f>
        <v/>
      </c>
      <c r="B856" s="233"/>
      <c r="C856" s="233"/>
      <c r="D856" s="235" t="s">
        <v>1175</v>
      </c>
      <c r="E856" s="233"/>
      <c r="F856" s="233"/>
      <c r="G856" s="233"/>
      <c r="H856" s="228"/>
      <c r="I856" s="228"/>
    </row>
    <row r="857" spans="1:9" ht="33" collapsed="1">
      <c r="A857" s="234">
        <f>IF(C857="","",SUBTOTAL(3,$C$8:C857))</f>
        <v>132</v>
      </c>
      <c r="B857" s="235" t="s">
        <v>634</v>
      </c>
      <c r="C857" s="235" t="s">
        <v>203</v>
      </c>
      <c r="D857" s="233"/>
      <c r="E857" s="234" t="str">
        <f>IF(G857&lt;4,"Đơn giản",IF(G857&lt;=7,"Trung bình","Phức tạp"))</f>
        <v>Trung bình</v>
      </c>
      <c r="F857" s="234" t="s">
        <v>205</v>
      </c>
      <c r="G857" s="234">
        <f>COUNTA(D858:D861)</f>
        <v>4</v>
      </c>
      <c r="H857" s="228"/>
      <c r="I857" s="228"/>
    </row>
    <row r="858" spans="1:9" ht="33" hidden="1" outlineLevel="1">
      <c r="A858" s="234" t="str">
        <f>IF(C858="","",SUBTOTAL(3,$C$8:C858))</f>
        <v/>
      </c>
      <c r="B858" s="233"/>
      <c r="C858" s="233"/>
      <c r="D858" s="235" t="s">
        <v>1176</v>
      </c>
      <c r="E858" s="233"/>
      <c r="F858" s="233"/>
      <c r="G858" s="233"/>
      <c r="H858" s="228"/>
      <c r="I858" s="228"/>
    </row>
    <row r="859" spans="1:9" ht="49.5" hidden="1" outlineLevel="1">
      <c r="A859" s="234" t="str">
        <f>IF(C859="","",SUBTOTAL(3,$C$8:C859))</f>
        <v/>
      </c>
      <c r="B859" s="233"/>
      <c r="C859" s="233"/>
      <c r="D859" s="235" t="s">
        <v>1102</v>
      </c>
      <c r="E859" s="233"/>
      <c r="F859" s="233"/>
      <c r="G859" s="233"/>
      <c r="H859" s="228"/>
      <c r="I859" s="228"/>
    </row>
    <row r="860" spans="1:9" hidden="1" outlineLevel="1">
      <c r="A860" s="234" t="str">
        <f>IF(C860="","",SUBTOTAL(3,$C$8:C860))</f>
        <v/>
      </c>
      <c r="B860" s="233"/>
      <c r="C860" s="233"/>
      <c r="D860" s="235" t="s">
        <v>1177</v>
      </c>
      <c r="E860" s="233"/>
      <c r="F860" s="233"/>
      <c r="G860" s="233"/>
      <c r="H860" s="228"/>
      <c r="I860" s="228"/>
    </row>
    <row r="861" spans="1:9" hidden="1" outlineLevel="1">
      <c r="A861" s="234" t="str">
        <f>IF(C861="","",SUBTOTAL(3,$C$8:C861))</f>
        <v/>
      </c>
      <c r="B861" s="233"/>
      <c r="C861" s="233"/>
      <c r="D861" s="235" t="s">
        <v>1178</v>
      </c>
      <c r="E861" s="233"/>
      <c r="F861" s="233"/>
      <c r="G861" s="233"/>
      <c r="H861" s="228"/>
      <c r="I861" s="228"/>
    </row>
    <row r="862" spans="1:9" ht="33" collapsed="1">
      <c r="A862" s="234">
        <f>IF(C862="","",SUBTOTAL(3,$C$8:C862))</f>
        <v>133</v>
      </c>
      <c r="B862" s="235" t="s">
        <v>635</v>
      </c>
      <c r="C862" s="235" t="s">
        <v>203</v>
      </c>
      <c r="D862" s="233"/>
      <c r="E862" s="234" t="str">
        <f>IF(G862&lt;4,"Đơn giản",IF(G862&lt;=7,"Trung bình","Phức tạp"))</f>
        <v>Trung bình</v>
      </c>
      <c r="F862" s="234" t="s">
        <v>205</v>
      </c>
      <c r="G862" s="234">
        <f>COUNTA(D863:D866)</f>
        <v>4</v>
      </c>
      <c r="H862" s="228"/>
      <c r="I862" s="228"/>
    </row>
    <row r="863" spans="1:9" ht="33" hidden="1" outlineLevel="1">
      <c r="A863" s="234" t="str">
        <f>IF(C863="","",SUBTOTAL(3,$C$8:C863))</f>
        <v/>
      </c>
      <c r="B863" s="233"/>
      <c r="C863" s="233"/>
      <c r="D863" s="235" t="s">
        <v>1179</v>
      </c>
      <c r="E863" s="233"/>
      <c r="F863" s="234"/>
      <c r="G863" s="234"/>
      <c r="H863" s="228"/>
      <c r="I863" s="228"/>
    </row>
    <row r="864" spans="1:9" ht="49.5" hidden="1" outlineLevel="1">
      <c r="A864" s="234" t="str">
        <f>IF(C864="","",SUBTOTAL(3,$C$8:C864))</f>
        <v/>
      </c>
      <c r="B864" s="233"/>
      <c r="C864" s="233"/>
      <c r="D864" s="235" t="s">
        <v>1102</v>
      </c>
      <c r="E864" s="233"/>
      <c r="F864" s="234"/>
      <c r="G864" s="234"/>
      <c r="H864" s="228"/>
      <c r="I864" s="228"/>
    </row>
    <row r="865" spans="1:9" ht="33" hidden="1" outlineLevel="1">
      <c r="A865" s="234" t="str">
        <f>IF(C865="","",SUBTOTAL(3,$C$8:C865))</f>
        <v/>
      </c>
      <c r="B865" s="233"/>
      <c r="C865" s="233"/>
      <c r="D865" s="235" t="s">
        <v>1180</v>
      </c>
      <c r="E865" s="233"/>
      <c r="F865" s="234"/>
      <c r="G865" s="234"/>
      <c r="H865" s="228"/>
      <c r="I865" s="228"/>
    </row>
    <row r="866" spans="1:9" hidden="1" outlineLevel="1">
      <c r="A866" s="234" t="str">
        <f>IF(C866="","",SUBTOTAL(3,$C$8:C866))</f>
        <v/>
      </c>
      <c r="B866" s="233"/>
      <c r="C866" s="233"/>
      <c r="D866" s="235" t="s">
        <v>1181</v>
      </c>
      <c r="E866" s="233"/>
      <c r="F866" s="234"/>
      <c r="G866" s="234"/>
      <c r="H866" s="228"/>
      <c r="I866" s="228"/>
    </row>
    <row r="867" spans="1:9" ht="49.5" collapsed="1">
      <c r="A867" s="234">
        <f>IF(C867="","",SUBTOTAL(3,$C$8:C867))</f>
        <v>134</v>
      </c>
      <c r="B867" s="235" t="s">
        <v>636</v>
      </c>
      <c r="C867" s="235" t="s">
        <v>203</v>
      </c>
      <c r="D867" s="233"/>
      <c r="E867" s="234" t="str">
        <f>IF(G867&lt;4,"Đơn giản",IF(G867&lt;=7,"Trung bình","Phức tạp"))</f>
        <v>Trung bình</v>
      </c>
      <c r="F867" s="234" t="s">
        <v>205</v>
      </c>
      <c r="G867" s="234">
        <f>COUNTA(D868:D872)</f>
        <v>5</v>
      </c>
      <c r="H867" s="228"/>
      <c r="I867" s="228"/>
    </row>
    <row r="868" spans="1:9" ht="33" hidden="1" outlineLevel="1">
      <c r="A868" s="234" t="str">
        <f>IF(C868="","",SUBTOTAL(3,$C$8:C868))</f>
        <v/>
      </c>
      <c r="B868" s="233"/>
      <c r="C868" s="233"/>
      <c r="D868" s="235" t="s">
        <v>1182</v>
      </c>
      <c r="E868" s="233"/>
      <c r="F868" s="233"/>
      <c r="G868" s="233"/>
      <c r="H868" s="228"/>
      <c r="I868" s="228"/>
    </row>
    <row r="869" spans="1:9" hidden="1" outlineLevel="1">
      <c r="A869" s="234" t="str">
        <f>IF(C869="","",SUBTOTAL(3,$C$8:C869))</f>
        <v/>
      </c>
      <c r="B869" s="233"/>
      <c r="C869" s="233"/>
      <c r="D869" s="235" t="s">
        <v>737</v>
      </c>
      <c r="E869" s="233"/>
      <c r="F869" s="233"/>
      <c r="G869" s="233"/>
      <c r="H869" s="228"/>
      <c r="I869" s="228"/>
    </row>
    <row r="870" spans="1:9" hidden="1" outlineLevel="1">
      <c r="A870" s="234" t="str">
        <f>IF(C870="","",SUBTOTAL(3,$C$8:C870))</f>
        <v/>
      </c>
      <c r="B870" s="233"/>
      <c r="C870" s="233"/>
      <c r="D870" s="235" t="s">
        <v>738</v>
      </c>
      <c r="E870" s="233"/>
      <c r="F870" s="233"/>
      <c r="G870" s="233"/>
      <c r="H870" s="228"/>
      <c r="I870" s="228"/>
    </row>
    <row r="871" spans="1:9" hidden="1" outlineLevel="1">
      <c r="A871" s="234" t="str">
        <f>IF(C871="","",SUBTOTAL(3,$C$8:C871))</f>
        <v/>
      </c>
      <c r="B871" s="233"/>
      <c r="C871" s="233"/>
      <c r="D871" s="235" t="s">
        <v>739</v>
      </c>
      <c r="E871" s="233"/>
      <c r="F871" s="233"/>
      <c r="G871" s="233"/>
      <c r="H871" s="228"/>
      <c r="I871" s="228"/>
    </row>
    <row r="872" spans="1:9" hidden="1" outlineLevel="1">
      <c r="A872" s="234" t="str">
        <f>IF(C872="","",SUBTOTAL(3,$C$8:C872))</f>
        <v/>
      </c>
      <c r="B872" s="233"/>
      <c r="C872" s="233"/>
      <c r="D872" s="235" t="s">
        <v>740</v>
      </c>
      <c r="E872" s="233"/>
      <c r="F872" s="233"/>
      <c r="G872" s="233"/>
      <c r="H872" s="228"/>
      <c r="I872" s="228"/>
    </row>
    <row r="873" spans="1:9" ht="49.5" collapsed="1">
      <c r="A873" s="234">
        <f>IF(C873="","",SUBTOTAL(3,$C$8:C873))</f>
        <v>135</v>
      </c>
      <c r="B873" s="235" t="s">
        <v>637</v>
      </c>
      <c r="C873" s="235" t="s">
        <v>203</v>
      </c>
      <c r="D873" s="233"/>
      <c r="E873" s="234" t="str">
        <f>IF(G873&lt;4,"Đơn giản",IF(G873&lt;=7,"Trung bình","Phức tạp"))</f>
        <v>Trung bình</v>
      </c>
      <c r="F873" s="234" t="s">
        <v>205</v>
      </c>
      <c r="G873" s="234">
        <f>COUNTA(D874:D878)</f>
        <v>5</v>
      </c>
      <c r="H873" s="228"/>
      <c r="I873" s="228"/>
    </row>
    <row r="874" spans="1:9" ht="33" hidden="1" outlineLevel="1">
      <c r="A874" s="234" t="str">
        <f>IF(C874="","",SUBTOTAL(3,$C$8:C874))</f>
        <v/>
      </c>
      <c r="B874" s="233"/>
      <c r="C874" s="233"/>
      <c r="D874" s="235" t="s">
        <v>1183</v>
      </c>
      <c r="E874" s="233"/>
      <c r="F874" s="233"/>
      <c r="G874" s="233"/>
      <c r="H874" s="228"/>
      <c r="I874" s="228"/>
    </row>
    <row r="875" spans="1:9" hidden="1" outlineLevel="1">
      <c r="A875" s="234" t="str">
        <f>IF(C875="","",SUBTOTAL(3,$C$8:C875))</f>
        <v/>
      </c>
      <c r="B875" s="233"/>
      <c r="C875" s="233"/>
      <c r="D875" s="235" t="s">
        <v>737</v>
      </c>
      <c r="E875" s="233"/>
      <c r="F875" s="233"/>
      <c r="G875" s="233"/>
      <c r="H875" s="228"/>
      <c r="I875" s="228"/>
    </row>
    <row r="876" spans="1:9" hidden="1" outlineLevel="1">
      <c r="A876" s="234" t="str">
        <f>IF(C876="","",SUBTOTAL(3,$C$8:C876))</f>
        <v/>
      </c>
      <c r="B876" s="233"/>
      <c r="C876" s="233"/>
      <c r="D876" s="235" t="s">
        <v>738</v>
      </c>
      <c r="E876" s="233"/>
      <c r="F876" s="233"/>
      <c r="G876" s="233"/>
      <c r="H876" s="228"/>
      <c r="I876" s="228"/>
    </row>
    <row r="877" spans="1:9" hidden="1" outlineLevel="1">
      <c r="A877" s="234" t="str">
        <f>IF(C877="","",SUBTOTAL(3,$C$8:C877))</f>
        <v/>
      </c>
      <c r="B877" s="233"/>
      <c r="C877" s="233"/>
      <c r="D877" s="235" t="s">
        <v>739</v>
      </c>
      <c r="E877" s="233"/>
      <c r="F877" s="233"/>
      <c r="G877" s="233"/>
      <c r="H877" s="228"/>
      <c r="I877" s="228"/>
    </row>
    <row r="878" spans="1:9" hidden="1" outlineLevel="1">
      <c r="A878" s="234" t="str">
        <f>IF(C878="","",SUBTOTAL(3,$C$8:C878))</f>
        <v/>
      </c>
      <c r="B878" s="233"/>
      <c r="C878" s="233"/>
      <c r="D878" s="235" t="s">
        <v>740</v>
      </c>
      <c r="E878" s="233"/>
      <c r="F878" s="233"/>
      <c r="G878" s="233"/>
      <c r="H878" s="228"/>
      <c r="I878" s="228"/>
    </row>
    <row r="879" spans="1:9" ht="49.5" collapsed="1">
      <c r="A879" s="234">
        <f>IF(C879="","",SUBTOTAL(3,$C$8:C879))</f>
        <v>136</v>
      </c>
      <c r="B879" s="235" t="s">
        <v>638</v>
      </c>
      <c r="C879" s="235" t="s">
        <v>203</v>
      </c>
      <c r="D879" s="233"/>
      <c r="E879" s="234" t="str">
        <f>IF(G879&lt;4,"Đơn giản",IF(G879&lt;=7,"Trung bình","Phức tạp"))</f>
        <v>Trung bình</v>
      </c>
      <c r="F879" s="234" t="s">
        <v>205</v>
      </c>
      <c r="G879" s="234">
        <f>COUNTA(D880:D884)</f>
        <v>5</v>
      </c>
      <c r="H879" s="228"/>
      <c r="I879" s="228"/>
    </row>
    <row r="880" spans="1:9" ht="33" hidden="1" outlineLevel="1">
      <c r="A880" s="234" t="str">
        <f>IF(C880="","",SUBTOTAL(3,$C$8:C880))</f>
        <v/>
      </c>
      <c r="B880" s="233"/>
      <c r="C880" s="233"/>
      <c r="D880" s="235" t="s">
        <v>1184</v>
      </c>
      <c r="E880" s="233"/>
      <c r="F880" s="233"/>
      <c r="G880" s="233"/>
      <c r="H880" s="228"/>
      <c r="I880" s="228"/>
    </row>
    <row r="881" spans="1:9" hidden="1" outlineLevel="1">
      <c r="A881" s="234" t="str">
        <f>IF(C881="","",SUBTOTAL(3,$C$8:C881))</f>
        <v/>
      </c>
      <c r="B881" s="233"/>
      <c r="C881" s="233"/>
      <c r="D881" s="235" t="s">
        <v>737</v>
      </c>
      <c r="E881" s="233"/>
      <c r="F881" s="233"/>
      <c r="G881" s="233"/>
      <c r="H881" s="228"/>
      <c r="I881" s="228"/>
    </row>
    <row r="882" spans="1:9" hidden="1" outlineLevel="1">
      <c r="A882" s="234" t="str">
        <f>IF(C882="","",SUBTOTAL(3,$C$8:C882))</f>
        <v/>
      </c>
      <c r="B882" s="233"/>
      <c r="C882" s="233"/>
      <c r="D882" s="235" t="s">
        <v>738</v>
      </c>
      <c r="E882" s="233"/>
      <c r="F882" s="233"/>
      <c r="G882" s="233"/>
      <c r="H882" s="228"/>
      <c r="I882" s="228"/>
    </row>
    <row r="883" spans="1:9" hidden="1" outlineLevel="1">
      <c r="A883" s="234" t="str">
        <f>IF(C883="","",SUBTOTAL(3,$C$8:C883))</f>
        <v/>
      </c>
      <c r="B883" s="233"/>
      <c r="C883" s="233"/>
      <c r="D883" s="235" t="s">
        <v>739</v>
      </c>
      <c r="E883" s="233"/>
      <c r="F883" s="233"/>
      <c r="G883" s="233"/>
      <c r="H883" s="228"/>
      <c r="I883" s="228"/>
    </row>
    <row r="884" spans="1:9" hidden="1" outlineLevel="1">
      <c r="A884" s="234" t="str">
        <f>IF(C884="","",SUBTOTAL(3,$C$8:C884))</f>
        <v/>
      </c>
      <c r="B884" s="233"/>
      <c r="C884" s="233"/>
      <c r="D884" s="235" t="s">
        <v>740</v>
      </c>
      <c r="E884" s="233"/>
      <c r="F884" s="233"/>
      <c r="G884" s="233"/>
      <c r="H884" s="228"/>
      <c r="I884" s="228"/>
    </row>
    <row r="885" spans="1:9" ht="49.5" collapsed="1">
      <c r="A885" s="234">
        <f>IF(C885="","",SUBTOTAL(3,$C$8:C885))</f>
        <v>137</v>
      </c>
      <c r="B885" s="235" t="s">
        <v>639</v>
      </c>
      <c r="C885" s="235" t="s">
        <v>203</v>
      </c>
      <c r="D885" s="233"/>
      <c r="E885" s="234" t="str">
        <f>IF(G885&lt;4,"Đơn giản",IF(G885&lt;=7,"Trung bình","Phức tạp"))</f>
        <v>Trung bình</v>
      </c>
      <c r="F885" s="234" t="s">
        <v>205</v>
      </c>
      <c r="G885" s="234">
        <f>COUNTA(D886:D890)</f>
        <v>5</v>
      </c>
      <c r="H885" s="228"/>
      <c r="I885" s="228"/>
    </row>
    <row r="886" spans="1:9" ht="33" hidden="1" outlineLevel="1">
      <c r="A886" s="234" t="str">
        <f>IF(C886="","",SUBTOTAL(3,$C$8:C886))</f>
        <v/>
      </c>
      <c r="B886" s="233"/>
      <c r="C886" s="233"/>
      <c r="D886" s="235" t="s">
        <v>1185</v>
      </c>
      <c r="E886" s="233"/>
      <c r="F886" s="233"/>
      <c r="G886" s="233"/>
      <c r="H886" s="228"/>
      <c r="I886" s="228"/>
    </row>
    <row r="887" spans="1:9" hidden="1" outlineLevel="1">
      <c r="A887" s="234" t="str">
        <f>IF(C887="","",SUBTOTAL(3,$C$8:C887))</f>
        <v/>
      </c>
      <c r="B887" s="233"/>
      <c r="C887" s="233"/>
      <c r="D887" s="235" t="s">
        <v>737</v>
      </c>
      <c r="E887" s="233"/>
      <c r="F887" s="233"/>
      <c r="G887" s="233"/>
      <c r="H887" s="228"/>
      <c r="I887" s="228"/>
    </row>
    <row r="888" spans="1:9" hidden="1" outlineLevel="1">
      <c r="A888" s="234" t="str">
        <f>IF(C888="","",SUBTOTAL(3,$C$8:C888))</f>
        <v/>
      </c>
      <c r="B888" s="233"/>
      <c r="C888" s="233"/>
      <c r="D888" s="235" t="s">
        <v>738</v>
      </c>
      <c r="E888" s="233"/>
      <c r="F888" s="233"/>
      <c r="G888" s="233"/>
      <c r="H888" s="228"/>
      <c r="I888" s="228"/>
    </row>
    <row r="889" spans="1:9" hidden="1" outlineLevel="1">
      <c r="A889" s="234" t="str">
        <f>IF(C889="","",SUBTOTAL(3,$C$8:C889))</f>
        <v/>
      </c>
      <c r="B889" s="233"/>
      <c r="C889" s="233"/>
      <c r="D889" s="235" t="s">
        <v>739</v>
      </c>
      <c r="E889" s="233"/>
      <c r="F889" s="233"/>
      <c r="G889" s="233"/>
      <c r="H889" s="228"/>
      <c r="I889" s="228"/>
    </row>
    <row r="890" spans="1:9" hidden="1" outlineLevel="1">
      <c r="A890" s="234" t="str">
        <f>IF(C890="","",SUBTOTAL(3,$C$8:C890))</f>
        <v/>
      </c>
      <c r="B890" s="233"/>
      <c r="C890" s="233"/>
      <c r="D890" s="235" t="s">
        <v>740</v>
      </c>
      <c r="E890" s="233"/>
      <c r="F890" s="233"/>
      <c r="G890" s="233"/>
      <c r="H890" s="228"/>
      <c r="I890" s="228"/>
    </row>
    <row r="891" spans="1:9" ht="49.5" collapsed="1">
      <c r="A891" s="234">
        <f>IF(C891="","",SUBTOTAL(3,$C$8:C891))</f>
        <v>138</v>
      </c>
      <c r="B891" s="235" t="s">
        <v>640</v>
      </c>
      <c r="C891" s="235" t="s">
        <v>203</v>
      </c>
      <c r="D891" s="233"/>
      <c r="E891" s="234" t="str">
        <f>IF(G891&lt;4,"Đơn giản",IF(G891&lt;=7,"Trung bình","Phức tạp"))</f>
        <v>Trung bình</v>
      </c>
      <c r="F891" s="234" t="s">
        <v>205</v>
      </c>
      <c r="G891" s="234">
        <f>COUNTA(D892:D896)</f>
        <v>5</v>
      </c>
      <c r="H891" s="228"/>
      <c r="I891" s="228"/>
    </row>
    <row r="892" spans="1:9" ht="33" hidden="1" outlineLevel="1">
      <c r="A892" s="234" t="str">
        <f>IF(C892="","",SUBTOTAL(3,$C$8:C892))</f>
        <v/>
      </c>
      <c r="B892" s="233"/>
      <c r="C892" s="233"/>
      <c r="D892" s="235" t="s">
        <v>1186</v>
      </c>
      <c r="E892" s="233"/>
      <c r="F892" s="233"/>
      <c r="G892" s="233"/>
      <c r="H892" s="228"/>
      <c r="I892" s="228"/>
    </row>
    <row r="893" spans="1:9" hidden="1" outlineLevel="1">
      <c r="A893" s="234" t="str">
        <f>IF(C893="","",SUBTOTAL(3,$C$8:C893))</f>
        <v/>
      </c>
      <c r="B893" s="233"/>
      <c r="C893" s="233"/>
      <c r="D893" s="235" t="s">
        <v>737</v>
      </c>
      <c r="E893" s="233"/>
      <c r="F893" s="233"/>
      <c r="G893" s="233"/>
      <c r="H893" s="228"/>
      <c r="I893" s="228"/>
    </row>
    <row r="894" spans="1:9" hidden="1" outlineLevel="1">
      <c r="A894" s="234" t="str">
        <f>IF(C894="","",SUBTOTAL(3,$C$8:C894))</f>
        <v/>
      </c>
      <c r="B894" s="233"/>
      <c r="C894" s="233"/>
      <c r="D894" s="235" t="s">
        <v>738</v>
      </c>
      <c r="E894" s="233"/>
      <c r="F894" s="233"/>
      <c r="G894" s="233"/>
      <c r="H894" s="228"/>
      <c r="I894" s="228"/>
    </row>
    <row r="895" spans="1:9" hidden="1" outlineLevel="1">
      <c r="A895" s="234" t="str">
        <f>IF(C895="","",SUBTOTAL(3,$C$8:C895))</f>
        <v/>
      </c>
      <c r="B895" s="233"/>
      <c r="C895" s="233"/>
      <c r="D895" s="235" t="s">
        <v>739</v>
      </c>
      <c r="E895" s="233"/>
      <c r="F895" s="233"/>
      <c r="G895" s="233"/>
      <c r="H895" s="228"/>
      <c r="I895" s="228"/>
    </row>
    <row r="896" spans="1:9" hidden="1" outlineLevel="1">
      <c r="A896" s="234" t="str">
        <f>IF(C896="","",SUBTOTAL(3,$C$8:C896))</f>
        <v/>
      </c>
      <c r="B896" s="233"/>
      <c r="C896" s="233"/>
      <c r="D896" s="235" t="s">
        <v>740</v>
      </c>
      <c r="E896" s="233"/>
      <c r="F896" s="233"/>
      <c r="G896" s="233"/>
      <c r="H896" s="228"/>
      <c r="I896" s="228"/>
    </row>
    <row r="897" spans="1:9" ht="49.5" collapsed="1">
      <c r="A897" s="234">
        <f>IF(C897="","",SUBTOTAL(3,$C$8:C897))</f>
        <v>139</v>
      </c>
      <c r="B897" s="235" t="s">
        <v>641</v>
      </c>
      <c r="C897" s="235" t="s">
        <v>203</v>
      </c>
      <c r="D897" s="233"/>
      <c r="E897" s="234" t="str">
        <f>IF(G897&lt;4,"Đơn giản",IF(G897&lt;=7,"Trung bình","Phức tạp"))</f>
        <v>Trung bình</v>
      </c>
      <c r="F897" s="234" t="s">
        <v>205</v>
      </c>
      <c r="G897" s="234">
        <f>COUNTA(D898:D902)</f>
        <v>5</v>
      </c>
      <c r="H897" s="228"/>
      <c r="I897" s="228"/>
    </row>
    <row r="898" spans="1:9" ht="33" hidden="1" outlineLevel="1">
      <c r="A898" s="234" t="str">
        <f>IF(C898="","",SUBTOTAL(3,$C$8:C898))</f>
        <v/>
      </c>
      <c r="B898" s="233"/>
      <c r="C898" s="233"/>
      <c r="D898" s="235" t="s">
        <v>1187</v>
      </c>
      <c r="E898" s="233"/>
      <c r="F898" s="233"/>
      <c r="G898" s="233"/>
      <c r="H898" s="228"/>
      <c r="I898" s="228"/>
    </row>
    <row r="899" spans="1:9" hidden="1" outlineLevel="1">
      <c r="A899" s="234" t="str">
        <f>IF(C899="","",SUBTOTAL(3,$C$8:C899))</f>
        <v/>
      </c>
      <c r="B899" s="233"/>
      <c r="C899" s="233"/>
      <c r="D899" s="235" t="s">
        <v>737</v>
      </c>
      <c r="E899" s="233"/>
      <c r="F899" s="233"/>
      <c r="G899" s="233"/>
      <c r="H899" s="228"/>
      <c r="I899" s="228"/>
    </row>
    <row r="900" spans="1:9" hidden="1" outlineLevel="1">
      <c r="A900" s="234" t="str">
        <f>IF(C900="","",SUBTOTAL(3,$C$8:C900))</f>
        <v/>
      </c>
      <c r="B900" s="233"/>
      <c r="C900" s="233"/>
      <c r="D900" s="235" t="s">
        <v>738</v>
      </c>
      <c r="E900" s="233"/>
      <c r="F900" s="233"/>
      <c r="G900" s="233"/>
      <c r="H900" s="228"/>
      <c r="I900" s="228"/>
    </row>
    <row r="901" spans="1:9" hidden="1" outlineLevel="1">
      <c r="A901" s="234" t="str">
        <f>IF(C901="","",SUBTOTAL(3,$C$8:C901))</f>
        <v/>
      </c>
      <c r="B901" s="233"/>
      <c r="C901" s="233"/>
      <c r="D901" s="235" t="s">
        <v>739</v>
      </c>
      <c r="E901" s="233"/>
      <c r="F901" s="233"/>
      <c r="G901" s="233"/>
      <c r="H901" s="228"/>
      <c r="I901" s="228"/>
    </row>
    <row r="902" spans="1:9" hidden="1" outlineLevel="1">
      <c r="A902" s="234" t="str">
        <f>IF(C902="","",SUBTOTAL(3,$C$8:C902))</f>
        <v/>
      </c>
      <c r="B902" s="233"/>
      <c r="C902" s="233"/>
      <c r="D902" s="235" t="s">
        <v>740</v>
      </c>
      <c r="E902" s="233"/>
      <c r="F902" s="233"/>
      <c r="G902" s="233"/>
      <c r="H902" s="228"/>
      <c r="I902" s="228"/>
    </row>
    <row r="903" spans="1:9" ht="66" collapsed="1">
      <c r="A903" s="234">
        <f>IF(C903="","",SUBTOTAL(3,$C$8:C903))</f>
        <v>140</v>
      </c>
      <c r="B903" s="235" t="s">
        <v>642</v>
      </c>
      <c r="C903" s="235" t="s">
        <v>203</v>
      </c>
      <c r="D903" s="233"/>
      <c r="E903" s="234" t="str">
        <f>IF(G903&lt;4,"Đơn giản",IF(G903&lt;=7,"Trung bình","Phức tạp"))</f>
        <v>Trung bình</v>
      </c>
      <c r="F903" s="234" t="s">
        <v>205</v>
      </c>
      <c r="G903" s="234">
        <f>COUNTA(D904:D908)</f>
        <v>5</v>
      </c>
      <c r="H903" s="228"/>
      <c r="I903" s="228"/>
    </row>
    <row r="904" spans="1:9" ht="33" hidden="1" outlineLevel="1">
      <c r="A904" s="234" t="str">
        <f>IF(C904="","",SUBTOTAL(3,$C$8:C904))</f>
        <v/>
      </c>
      <c r="B904" s="233"/>
      <c r="C904" s="233"/>
      <c r="D904" s="235" t="s">
        <v>1188</v>
      </c>
      <c r="E904" s="233"/>
      <c r="F904" s="233"/>
      <c r="G904" s="233"/>
      <c r="H904" s="228"/>
      <c r="I904" s="228"/>
    </row>
    <row r="905" spans="1:9" hidden="1" outlineLevel="1">
      <c r="A905" s="234" t="str">
        <f>IF(C905="","",SUBTOTAL(3,$C$8:C905))</f>
        <v/>
      </c>
      <c r="B905" s="233"/>
      <c r="C905" s="233"/>
      <c r="D905" s="235" t="s">
        <v>737</v>
      </c>
      <c r="E905" s="233"/>
      <c r="F905" s="233"/>
      <c r="G905" s="233"/>
      <c r="H905" s="228"/>
      <c r="I905" s="228"/>
    </row>
    <row r="906" spans="1:9" hidden="1" outlineLevel="1">
      <c r="A906" s="234" t="str">
        <f>IF(C906="","",SUBTOTAL(3,$C$8:C906))</f>
        <v/>
      </c>
      <c r="B906" s="233"/>
      <c r="C906" s="233"/>
      <c r="D906" s="235" t="s">
        <v>738</v>
      </c>
      <c r="E906" s="233"/>
      <c r="F906" s="233"/>
      <c r="G906" s="233"/>
      <c r="H906" s="228"/>
      <c r="I906" s="228"/>
    </row>
    <row r="907" spans="1:9" hidden="1" outlineLevel="1">
      <c r="A907" s="234" t="str">
        <f>IF(C907="","",SUBTOTAL(3,$C$8:C907))</f>
        <v/>
      </c>
      <c r="B907" s="233"/>
      <c r="C907" s="233"/>
      <c r="D907" s="235" t="s">
        <v>739</v>
      </c>
      <c r="E907" s="233"/>
      <c r="F907" s="233"/>
      <c r="G907" s="233"/>
      <c r="H907" s="228"/>
      <c r="I907" s="228"/>
    </row>
    <row r="908" spans="1:9" hidden="1" outlineLevel="1">
      <c r="A908" s="234" t="str">
        <f>IF(C908="","",SUBTOTAL(3,$C$8:C908))</f>
        <v/>
      </c>
      <c r="B908" s="233"/>
      <c r="C908" s="233"/>
      <c r="D908" s="235" t="s">
        <v>740</v>
      </c>
      <c r="E908" s="233"/>
      <c r="F908" s="233"/>
      <c r="G908" s="233"/>
      <c r="H908" s="228"/>
      <c r="I908" s="228"/>
    </row>
    <row r="909" spans="1:9" ht="49.5" collapsed="1">
      <c r="A909" s="234">
        <f>IF(C909="","",SUBTOTAL(3,$C$8:C909))</f>
        <v>141</v>
      </c>
      <c r="B909" s="235" t="s">
        <v>643</v>
      </c>
      <c r="C909" s="235" t="s">
        <v>203</v>
      </c>
      <c r="D909" s="233"/>
      <c r="E909" s="234" t="str">
        <f>IF(G909&lt;4,"Đơn giản",IF(G909&lt;=7,"Trung bình","Phức tạp"))</f>
        <v>Trung bình</v>
      </c>
      <c r="F909" s="234" t="s">
        <v>205</v>
      </c>
      <c r="G909" s="234">
        <f>COUNTA(D910:D914)</f>
        <v>5</v>
      </c>
      <c r="H909" s="228"/>
      <c r="I909" s="228"/>
    </row>
    <row r="910" spans="1:9" ht="33" hidden="1" outlineLevel="1">
      <c r="A910" s="234" t="str">
        <f>IF(C910="","",SUBTOTAL(3,$C$8:C910))</f>
        <v/>
      </c>
      <c r="B910" s="233"/>
      <c r="C910" s="233"/>
      <c r="D910" s="235" t="s">
        <v>1189</v>
      </c>
      <c r="E910" s="233"/>
      <c r="F910" s="233"/>
      <c r="G910" s="233"/>
      <c r="H910" s="228"/>
      <c r="I910" s="228"/>
    </row>
    <row r="911" spans="1:9" hidden="1" outlineLevel="1">
      <c r="A911" s="234" t="str">
        <f>IF(C911="","",SUBTOTAL(3,$C$8:C911))</f>
        <v/>
      </c>
      <c r="B911" s="233"/>
      <c r="C911" s="233"/>
      <c r="D911" s="235" t="s">
        <v>737</v>
      </c>
      <c r="E911" s="233"/>
      <c r="F911" s="233"/>
      <c r="G911" s="233"/>
      <c r="H911" s="228"/>
      <c r="I911" s="228"/>
    </row>
    <row r="912" spans="1:9" hidden="1" outlineLevel="1">
      <c r="A912" s="234" t="str">
        <f>IF(C912="","",SUBTOTAL(3,$C$8:C912))</f>
        <v/>
      </c>
      <c r="B912" s="233"/>
      <c r="C912" s="233"/>
      <c r="D912" s="235" t="s">
        <v>738</v>
      </c>
      <c r="E912" s="233"/>
      <c r="F912" s="233"/>
      <c r="G912" s="233"/>
      <c r="H912" s="228"/>
      <c r="I912" s="228"/>
    </row>
    <row r="913" spans="1:9" hidden="1" outlineLevel="1">
      <c r="A913" s="234" t="str">
        <f>IF(C913="","",SUBTOTAL(3,$C$8:C913))</f>
        <v/>
      </c>
      <c r="B913" s="233"/>
      <c r="C913" s="233"/>
      <c r="D913" s="235" t="s">
        <v>739</v>
      </c>
      <c r="E913" s="233"/>
      <c r="F913" s="233"/>
      <c r="G913" s="233"/>
      <c r="H913" s="228"/>
      <c r="I913" s="228"/>
    </row>
    <row r="914" spans="1:9" hidden="1" outlineLevel="1">
      <c r="A914" s="234" t="str">
        <f>IF(C914="","",SUBTOTAL(3,$C$8:C914))</f>
        <v/>
      </c>
      <c r="B914" s="233"/>
      <c r="C914" s="233"/>
      <c r="D914" s="235" t="s">
        <v>740</v>
      </c>
      <c r="E914" s="233"/>
      <c r="F914" s="233"/>
      <c r="G914" s="233"/>
      <c r="H914" s="228"/>
      <c r="I914" s="228"/>
    </row>
    <row r="915" spans="1:9" ht="49.5" collapsed="1">
      <c r="A915" s="234">
        <f>IF(C915="","",SUBTOTAL(3,$C$8:C915))</f>
        <v>142</v>
      </c>
      <c r="B915" s="235" t="s">
        <v>644</v>
      </c>
      <c r="C915" s="235" t="s">
        <v>203</v>
      </c>
      <c r="D915" s="233"/>
      <c r="E915" s="234" t="str">
        <f>IF(G915&lt;4,"Đơn giản",IF(G915&lt;=7,"Trung bình","Phức tạp"))</f>
        <v>Trung bình</v>
      </c>
      <c r="F915" s="234" t="s">
        <v>205</v>
      </c>
      <c r="G915" s="234">
        <f>COUNTA(D916:D920)</f>
        <v>5</v>
      </c>
      <c r="H915" s="228"/>
      <c r="I915" s="228"/>
    </row>
    <row r="916" spans="1:9" ht="33" hidden="1" outlineLevel="1">
      <c r="A916" s="234" t="str">
        <f>IF(C916="","",SUBTOTAL(3,$C$8:C916))</f>
        <v/>
      </c>
      <c r="B916" s="233"/>
      <c r="C916" s="233"/>
      <c r="D916" s="235" t="s">
        <v>1190</v>
      </c>
      <c r="E916" s="233"/>
      <c r="F916" s="233"/>
      <c r="G916" s="233"/>
      <c r="H916" s="228"/>
      <c r="I916" s="228"/>
    </row>
    <row r="917" spans="1:9" hidden="1" outlineLevel="1">
      <c r="A917" s="234" t="str">
        <f>IF(C917="","",SUBTOTAL(3,$C$8:C917))</f>
        <v/>
      </c>
      <c r="B917" s="233"/>
      <c r="C917" s="233"/>
      <c r="D917" s="235" t="s">
        <v>737</v>
      </c>
      <c r="E917" s="233"/>
      <c r="F917" s="233"/>
      <c r="G917" s="233"/>
      <c r="H917" s="228"/>
      <c r="I917" s="228"/>
    </row>
    <row r="918" spans="1:9" hidden="1" outlineLevel="1">
      <c r="A918" s="234" t="str">
        <f>IF(C918="","",SUBTOTAL(3,$C$8:C918))</f>
        <v/>
      </c>
      <c r="B918" s="233"/>
      <c r="C918" s="233"/>
      <c r="D918" s="235" t="s">
        <v>738</v>
      </c>
      <c r="E918" s="233"/>
      <c r="F918" s="233"/>
      <c r="G918" s="233"/>
      <c r="H918" s="228"/>
      <c r="I918" s="228"/>
    </row>
    <row r="919" spans="1:9" hidden="1" outlineLevel="1">
      <c r="A919" s="234" t="str">
        <f>IF(C919="","",SUBTOTAL(3,$C$8:C919))</f>
        <v/>
      </c>
      <c r="B919" s="233"/>
      <c r="C919" s="233"/>
      <c r="D919" s="235" t="s">
        <v>739</v>
      </c>
      <c r="E919" s="233"/>
      <c r="F919" s="233"/>
      <c r="G919" s="233"/>
      <c r="H919" s="228"/>
      <c r="I919" s="228"/>
    </row>
    <row r="920" spans="1:9" hidden="1" outlineLevel="1">
      <c r="A920" s="234" t="str">
        <f>IF(C920="","",SUBTOTAL(3,$C$8:C920))</f>
        <v/>
      </c>
      <c r="B920" s="233"/>
      <c r="C920" s="233"/>
      <c r="D920" s="235" t="s">
        <v>740</v>
      </c>
      <c r="E920" s="233"/>
      <c r="F920" s="233"/>
      <c r="G920" s="233"/>
      <c r="H920" s="228"/>
      <c r="I920" s="228"/>
    </row>
    <row r="921" spans="1:9" ht="49.5" collapsed="1">
      <c r="A921" s="234">
        <f>IF(C921="","",SUBTOTAL(3,$C$8:C921))</f>
        <v>143</v>
      </c>
      <c r="B921" s="235" t="s">
        <v>645</v>
      </c>
      <c r="C921" s="235" t="s">
        <v>203</v>
      </c>
      <c r="D921" s="233"/>
      <c r="E921" s="234" t="str">
        <f>IF(G921&lt;4,"Đơn giản",IF(G921&lt;=7,"Trung bình","Phức tạp"))</f>
        <v>Trung bình</v>
      </c>
      <c r="F921" s="234" t="s">
        <v>205</v>
      </c>
      <c r="G921" s="234">
        <f>COUNTA(D922:D926)</f>
        <v>5</v>
      </c>
      <c r="H921" s="228"/>
      <c r="I921" s="228"/>
    </row>
    <row r="922" spans="1:9" ht="33" hidden="1" outlineLevel="1">
      <c r="A922" s="234" t="str">
        <f>IF(C922="","",SUBTOTAL(3,$C$8:C922))</f>
        <v/>
      </c>
      <c r="B922" s="233"/>
      <c r="C922" s="233"/>
      <c r="D922" s="235" t="s">
        <v>1191</v>
      </c>
      <c r="E922" s="233"/>
      <c r="F922" s="233"/>
      <c r="G922" s="233"/>
      <c r="H922" s="228"/>
      <c r="I922" s="228"/>
    </row>
    <row r="923" spans="1:9" hidden="1" outlineLevel="1">
      <c r="A923" s="234" t="str">
        <f>IF(C923="","",SUBTOTAL(3,$C$8:C923))</f>
        <v/>
      </c>
      <c r="B923" s="233"/>
      <c r="C923" s="233"/>
      <c r="D923" s="235" t="s">
        <v>737</v>
      </c>
      <c r="E923" s="233"/>
      <c r="F923" s="233"/>
      <c r="G923" s="233"/>
      <c r="H923" s="228"/>
      <c r="I923" s="228"/>
    </row>
    <row r="924" spans="1:9" hidden="1" outlineLevel="1">
      <c r="A924" s="234" t="str">
        <f>IF(C924="","",SUBTOTAL(3,$C$8:C924))</f>
        <v/>
      </c>
      <c r="B924" s="233"/>
      <c r="C924" s="233"/>
      <c r="D924" s="235" t="s">
        <v>738</v>
      </c>
      <c r="E924" s="233"/>
      <c r="F924" s="233"/>
      <c r="G924" s="233"/>
      <c r="H924" s="228"/>
      <c r="I924" s="228"/>
    </row>
    <row r="925" spans="1:9" hidden="1" outlineLevel="1">
      <c r="A925" s="234" t="str">
        <f>IF(C925="","",SUBTOTAL(3,$C$8:C925))</f>
        <v/>
      </c>
      <c r="B925" s="233"/>
      <c r="C925" s="233"/>
      <c r="D925" s="235" t="s">
        <v>739</v>
      </c>
      <c r="E925" s="233"/>
      <c r="F925" s="233"/>
      <c r="G925" s="233"/>
      <c r="H925" s="228"/>
      <c r="I925" s="228"/>
    </row>
    <row r="926" spans="1:9" hidden="1" outlineLevel="1">
      <c r="A926" s="234" t="str">
        <f>IF(C926="","",SUBTOTAL(3,$C$8:C926))</f>
        <v/>
      </c>
      <c r="B926" s="233"/>
      <c r="C926" s="233"/>
      <c r="D926" s="235" t="s">
        <v>740</v>
      </c>
      <c r="E926" s="233"/>
      <c r="F926" s="233"/>
      <c r="G926" s="233"/>
      <c r="H926" s="228"/>
      <c r="I926" s="228"/>
    </row>
    <row r="927" spans="1:9" ht="49.5" collapsed="1">
      <c r="A927" s="234">
        <f>IF(C927="","",SUBTOTAL(3,$C$8:C927))</f>
        <v>144</v>
      </c>
      <c r="B927" s="235" t="s">
        <v>646</v>
      </c>
      <c r="C927" s="235" t="s">
        <v>203</v>
      </c>
      <c r="D927" s="233"/>
      <c r="E927" s="234" t="str">
        <f>IF(G927&lt;4,"Đơn giản",IF(G927&lt;=7,"Trung bình","Phức tạp"))</f>
        <v>Trung bình</v>
      </c>
      <c r="F927" s="234" t="s">
        <v>205</v>
      </c>
      <c r="G927" s="234">
        <f>COUNTA(D928:D932)</f>
        <v>5</v>
      </c>
      <c r="H927" s="228"/>
      <c r="I927" s="228"/>
    </row>
    <row r="928" spans="1:9" ht="33" hidden="1" outlineLevel="1">
      <c r="A928" s="234" t="str">
        <f>IF(C928="","",SUBTOTAL(3,$C$8:C928))</f>
        <v/>
      </c>
      <c r="B928" s="233"/>
      <c r="C928" s="233"/>
      <c r="D928" s="235" t="s">
        <v>1192</v>
      </c>
      <c r="E928" s="233"/>
      <c r="F928" s="233"/>
      <c r="G928" s="233"/>
      <c r="H928" s="228"/>
      <c r="I928" s="228"/>
    </row>
    <row r="929" spans="1:9" hidden="1" outlineLevel="1">
      <c r="A929" s="234" t="str">
        <f>IF(C929="","",SUBTOTAL(3,$C$8:C929))</f>
        <v/>
      </c>
      <c r="B929" s="233"/>
      <c r="C929" s="233"/>
      <c r="D929" s="235" t="s">
        <v>737</v>
      </c>
      <c r="E929" s="233"/>
      <c r="F929" s="233"/>
      <c r="G929" s="233"/>
      <c r="H929" s="228"/>
      <c r="I929" s="228"/>
    </row>
    <row r="930" spans="1:9" hidden="1" outlineLevel="1">
      <c r="A930" s="234" t="str">
        <f>IF(C930="","",SUBTOTAL(3,$C$8:C930))</f>
        <v/>
      </c>
      <c r="B930" s="233"/>
      <c r="C930" s="233"/>
      <c r="D930" s="235" t="s">
        <v>738</v>
      </c>
      <c r="E930" s="233"/>
      <c r="F930" s="233"/>
      <c r="G930" s="233"/>
      <c r="H930" s="228"/>
      <c r="I930" s="228"/>
    </row>
    <row r="931" spans="1:9" hidden="1" outlineLevel="1">
      <c r="A931" s="234" t="str">
        <f>IF(C931="","",SUBTOTAL(3,$C$8:C931))</f>
        <v/>
      </c>
      <c r="B931" s="233"/>
      <c r="C931" s="233"/>
      <c r="D931" s="235" t="s">
        <v>739</v>
      </c>
      <c r="E931" s="233"/>
      <c r="F931" s="233"/>
      <c r="G931" s="233"/>
      <c r="H931" s="228"/>
      <c r="I931" s="228"/>
    </row>
    <row r="932" spans="1:9" hidden="1" outlineLevel="1">
      <c r="A932" s="234" t="str">
        <f>IF(C932="","",SUBTOTAL(3,$C$8:C932))</f>
        <v/>
      </c>
      <c r="B932" s="233"/>
      <c r="C932" s="233"/>
      <c r="D932" s="235" t="s">
        <v>740</v>
      </c>
      <c r="E932" s="233"/>
      <c r="F932" s="233"/>
      <c r="G932" s="233"/>
      <c r="H932" s="228"/>
      <c r="I932" s="228"/>
    </row>
    <row r="933" spans="1:9" ht="49.5" collapsed="1">
      <c r="A933" s="234">
        <f>IF(C933="","",SUBTOTAL(3,$C$8:C933))</f>
        <v>145</v>
      </c>
      <c r="B933" s="235" t="s">
        <v>647</v>
      </c>
      <c r="C933" s="235" t="s">
        <v>203</v>
      </c>
      <c r="D933" s="233"/>
      <c r="E933" s="234" t="str">
        <f>IF(G933&lt;4,"Đơn giản",IF(G933&lt;=7,"Trung bình","Phức tạp"))</f>
        <v>Trung bình</v>
      </c>
      <c r="F933" s="234" t="s">
        <v>205</v>
      </c>
      <c r="G933" s="234">
        <f>COUNTA(D934:D938)</f>
        <v>5</v>
      </c>
      <c r="H933" s="228"/>
      <c r="I933" s="228"/>
    </row>
    <row r="934" spans="1:9" ht="33" hidden="1" outlineLevel="1">
      <c r="A934" s="234" t="str">
        <f>IF(C934="","",SUBTOTAL(3,$C$8:C934))</f>
        <v/>
      </c>
      <c r="B934" s="233"/>
      <c r="C934" s="233"/>
      <c r="D934" s="235" t="s">
        <v>1193</v>
      </c>
      <c r="E934" s="233"/>
      <c r="F934" s="233"/>
      <c r="G934" s="233"/>
      <c r="H934" s="228"/>
      <c r="I934" s="228"/>
    </row>
    <row r="935" spans="1:9" hidden="1" outlineLevel="1">
      <c r="A935" s="234" t="str">
        <f>IF(C935="","",SUBTOTAL(3,$C$8:C935))</f>
        <v/>
      </c>
      <c r="B935" s="233"/>
      <c r="C935" s="233"/>
      <c r="D935" s="235" t="s">
        <v>737</v>
      </c>
      <c r="E935" s="233"/>
      <c r="F935" s="233"/>
      <c r="G935" s="233"/>
      <c r="H935" s="228"/>
      <c r="I935" s="228"/>
    </row>
    <row r="936" spans="1:9" hidden="1" outlineLevel="1">
      <c r="A936" s="234" t="str">
        <f>IF(C936="","",SUBTOTAL(3,$C$8:C936))</f>
        <v/>
      </c>
      <c r="B936" s="233"/>
      <c r="C936" s="233"/>
      <c r="D936" s="235" t="s">
        <v>738</v>
      </c>
      <c r="E936" s="233"/>
      <c r="F936" s="233"/>
      <c r="G936" s="233"/>
      <c r="H936" s="228"/>
      <c r="I936" s="228"/>
    </row>
    <row r="937" spans="1:9" hidden="1" outlineLevel="1">
      <c r="A937" s="234" t="str">
        <f>IF(C937="","",SUBTOTAL(3,$C$8:C937))</f>
        <v/>
      </c>
      <c r="B937" s="233"/>
      <c r="C937" s="233"/>
      <c r="D937" s="235" t="s">
        <v>739</v>
      </c>
      <c r="E937" s="233"/>
      <c r="F937" s="233"/>
      <c r="G937" s="233"/>
      <c r="H937" s="228"/>
      <c r="I937" s="228"/>
    </row>
    <row r="938" spans="1:9" hidden="1" outlineLevel="1">
      <c r="A938" s="234" t="str">
        <f>IF(C938="","",SUBTOTAL(3,$C$8:C938))</f>
        <v/>
      </c>
      <c r="B938" s="233"/>
      <c r="C938" s="233"/>
      <c r="D938" s="235" t="s">
        <v>740</v>
      </c>
      <c r="E938" s="233"/>
      <c r="F938" s="233"/>
      <c r="G938" s="233"/>
      <c r="H938" s="228"/>
      <c r="I938" s="228"/>
    </row>
    <row r="939" spans="1:9" ht="33" collapsed="1">
      <c r="A939" s="234" t="str">
        <f>IF(C939="","",SUBTOTAL(3,$C$8:C939))</f>
        <v/>
      </c>
      <c r="B939" s="232" t="s">
        <v>1241</v>
      </c>
      <c r="C939" s="233"/>
      <c r="D939" s="233"/>
      <c r="E939" s="233"/>
      <c r="F939" s="233"/>
      <c r="G939" s="233"/>
      <c r="H939" s="228"/>
      <c r="I939" s="228"/>
    </row>
    <row r="940" spans="1:9" ht="33" collapsed="1">
      <c r="A940" s="234">
        <f>IF(C940="","",SUBTOTAL(3,$C$8:C940))</f>
        <v>146</v>
      </c>
      <c r="B940" s="235" t="s">
        <v>648</v>
      </c>
      <c r="C940" s="235" t="s">
        <v>203</v>
      </c>
      <c r="D940" s="233"/>
      <c r="E940" s="234" t="str">
        <f>IF(G940&lt;4,"Đơn giản",IF(G940&lt;=7,"Trung bình","Phức tạp"))</f>
        <v>Trung bình</v>
      </c>
      <c r="F940" s="234" t="s">
        <v>205</v>
      </c>
      <c r="G940" s="234">
        <f>COUNTA(D941:D945)</f>
        <v>5</v>
      </c>
      <c r="H940" s="228"/>
      <c r="I940" s="228"/>
    </row>
    <row r="941" spans="1:9" ht="33" hidden="1" outlineLevel="1">
      <c r="A941" s="234" t="str">
        <f>IF(C941="","",SUBTOTAL(3,$C$8:C941))</f>
        <v/>
      </c>
      <c r="B941" s="233"/>
      <c r="C941" s="233"/>
      <c r="D941" s="235" t="s">
        <v>1194</v>
      </c>
      <c r="E941" s="233"/>
      <c r="F941" s="233"/>
      <c r="G941" s="233"/>
      <c r="H941" s="228"/>
      <c r="I941" s="228"/>
    </row>
    <row r="942" spans="1:9" ht="33" hidden="1" outlineLevel="1">
      <c r="A942" s="234" t="str">
        <f>IF(C942="","",SUBTOTAL(3,$C$8:C942))</f>
        <v/>
      </c>
      <c r="B942" s="233"/>
      <c r="C942" s="233"/>
      <c r="D942" s="235" t="s">
        <v>1195</v>
      </c>
      <c r="E942" s="233"/>
      <c r="F942" s="233"/>
      <c r="G942" s="233"/>
      <c r="H942" s="228"/>
      <c r="I942" s="228"/>
    </row>
    <row r="943" spans="1:9" ht="33" hidden="1" outlineLevel="1">
      <c r="A943" s="234" t="str">
        <f>IF(C943="","",SUBTOTAL(3,$C$8:C943))</f>
        <v/>
      </c>
      <c r="B943" s="233"/>
      <c r="C943" s="233"/>
      <c r="D943" s="235" t="s">
        <v>1196</v>
      </c>
      <c r="E943" s="233"/>
      <c r="F943" s="233"/>
      <c r="G943" s="233"/>
      <c r="H943" s="228"/>
      <c r="I943" s="228"/>
    </row>
    <row r="944" spans="1:9" ht="33" hidden="1" outlineLevel="1">
      <c r="A944" s="234" t="str">
        <f>IF(C944="","",SUBTOTAL(3,$C$8:C944))</f>
        <v/>
      </c>
      <c r="B944" s="233"/>
      <c r="C944" s="233"/>
      <c r="D944" s="235" t="s">
        <v>1197</v>
      </c>
      <c r="E944" s="233"/>
      <c r="F944" s="233"/>
      <c r="G944" s="233"/>
      <c r="H944" s="228"/>
      <c r="I944" s="228"/>
    </row>
    <row r="945" spans="1:9" ht="33" hidden="1" outlineLevel="1">
      <c r="A945" s="234" t="str">
        <f>IF(C945="","",SUBTOTAL(3,$C$8:C945))</f>
        <v/>
      </c>
      <c r="B945" s="233"/>
      <c r="C945" s="233"/>
      <c r="D945" s="235" t="s">
        <v>1198</v>
      </c>
      <c r="E945" s="233"/>
      <c r="F945" s="233"/>
      <c r="G945" s="233"/>
      <c r="H945" s="228"/>
      <c r="I945" s="228"/>
    </row>
    <row r="946" spans="1:9" ht="33" collapsed="1">
      <c r="A946" s="234">
        <f>IF(C946="","",SUBTOTAL(3,$C$8:C946))</f>
        <v>147</v>
      </c>
      <c r="B946" s="235" t="s">
        <v>649</v>
      </c>
      <c r="C946" s="235" t="s">
        <v>203</v>
      </c>
      <c r="D946" s="233"/>
      <c r="E946" s="234" t="str">
        <f>IF(G946&lt;4,"Đơn giản",IF(G946&lt;=7,"Trung bình","Phức tạp"))</f>
        <v>Trung bình</v>
      </c>
      <c r="F946" s="234" t="s">
        <v>205</v>
      </c>
      <c r="G946" s="234">
        <f>COUNTA(D947:D951)</f>
        <v>5</v>
      </c>
      <c r="H946" s="228"/>
      <c r="I946" s="228"/>
    </row>
    <row r="947" spans="1:9" ht="33" hidden="1" outlineLevel="1">
      <c r="A947" s="234" t="str">
        <f>IF(C947="","",SUBTOTAL(3,$C$8:C947))</f>
        <v/>
      </c>
      <c r="B947" s="233"/>
      <c r="C947" s="233"/>
      <c r="D947" s="235" t="s">
        <v>1199</v>
      </c>
      <c r="E947" s="233"/>
      <c r="F947" s="233"/>
      <c r="G947" s="233"/>
      <c r="H947" s="228"/>
      <c r="I947" s="228"/>
    </row>
    <row r="948" spans="1:9" ht="33" hidden="1" outlineLevel="1">
      <c r="A948" s="234" t="str">
        <f>IF(C948="","",SUBTOTAL(3,$C$8:C948))</f>
        <v/>
      </c>
      <c r="B948" s="233"/>
      <c r="C948" s="233"/>
      <c r="D948" s="235" t="s">
        <v>1200</v>
      </c>
      <c r="E948" s="233"/>
      <c r="F948" s="233"/>
      <c r="G948" s="233"/>
      <c r="H948" s="228"/>
      <c r="I948" s="228"/>
    </row>
    <row r="949" spans="1:9" ht="33" hidden="1" outlineLevel="1">
      <c r="A949" s="234" t="str">
        <f>IF(C949="","",SUBTOTAL(3,$C$8:C949))</f>
        <v/>
      </c>
      <c r="B949" s="233"/>
      <c r="C949" s="233"/>
      <c r="D949" s="235" t="s">
        <v>1201</v>
      </c>
      <c r="E949" s="233"/>
      <c r="F949" s="233"/>
      <c r="G949" s="233"/>
      <c r="H949" s="228"/>
      <c r="I949" s="228"/>
    </row>
    <row r="950" spans="1:9" ht="33" hidden="1" outlineLevel="1">
      <c r="A950" s="234" t="str">
        <f>IF(C950="","",SUBTOTAL(3,$C$8:C950))</f>
        <v/>
      </c>
      <c r="B950" s="233"/>
      <c r="C950" s="233"/>
      <c r="D950" s="235" t="s">
        <v>1202</v>
      </c>
      <c r="E950" s="233"/>
      <c r="F950" s="233"/>
      <c r="G950" s="233"/>
      <c r="H950" s="228"/>
      <c r="I950" s="228"/>
    </row>
    <row r="951" spans="1:9" ht="33" hidden="1" outlineLevel="1">
      <c r="A951" s="234" t="str">
        <f>IF(C951="","",SUBTOTAL(3,$C$8:C951))</f>
        <v/>
      </c>
      <c r="B951" s="233"/>
      <c r="C951" s="233"/>
      <c r="D951" s="235" t="s">
        <v>1203</v>
      </c>
      <c r="E951" s="233"/>
      <c r="F951" s="233"/>
      <c r="G951" s="233"/>
      <c r="H951" s="228"/>
      <c r="I951" s="228"/>
    </row>
    <row r="952" spans="1:9" ht="33" collapsed="1">
      <c r="A952" s="234">
        <f>IF(C952="","",SUBTOTAL(3,$C$8:C952))</f>
        <v>148</v>
      </c>
      <c r="B952" s="235" t="s">
        <v>650</v>
      </c>
      <c r="C952" s="235" t="s">
        <v>203</v>
      </c>
      <c r="D952" s="233"/>
      <c r="E952" s="234" t="str">
        <f>IF(G952&lt;4,"Đơn giản",IF(G952&lt;=7,"Trung bình","Phức tạp"))</f>
        <v>Trung bình</v>
      </c>
      <c r="F952" s="234" t="s">
        <v>205</v>
      </c>
      <c r="G952" s="234">
        <f>COUNTA(D953:D956)</f>
        <v>4</v>
      </c>
      <c r="H952" s="228"/>
      <c r="I952" s="228"/>
    </row>
    <row r="953" spans="1:9" ht="33" hidden="1" outlineLevel="1">
      <c r="A953" s="234" t="str">
        <f>IF(C953="","",SUBTOTAL(3,$C$8:C953))</f>
        <v/>
      </c>
      <c r="B953" s="233"/>
      <c r="C953" s="233"/>
      <c r="D953" s="235" t="s">
        <v>1204</v>
      </c>
      <c r="E953" s="233"/>
      <c r="F953" s="233"/>
      <c r="G953" s="233"/>
      <c r="H953" s="228"/>
      <c r="I953" s="228"/>
    </row>
    <row r="954" spans="1:9" ht="33" hidden="1" outlineLevel="1">
      <c r="A954" s="234" t="str">
        <f>IF(C954="","",SUBTOTAL(3,$C$8:C954))</f>
        <v/>
      </c>
      <c r="B954" s="233"/>
      <c r="C954" s="233"/>
      <c r="D954" s="235" t="s">
        <v>1205</v>
      </c>
      <c r="E954" s="233"/>
      <c r="F954" s="233"/>
      <c r="G954" s="233"/>
      <c r="H954" s="228"/>
      <c r="I954" s="228"/>
    </row>
    <row r="955" spans="1:9" hidden="1" outlineLevel="1">
      <c r="A955" s="234" t="str">
        <f>IF(C955="","",SUBTOTAL(3,$C$8:C955))</f>
        <v/>
      </c>
      <c r="B955" s="233"/>
      <c r="C955" s="233"/>
      <c r="D955" s="235" t="s">
        <v>1079</v>
      </c>
      <c r="E955" s="233"/>
      <c r="F955" s="233"/>
      <c r="G955" s="233"/>
      <c r="H955" s="228"/>
      <c r="I955" s="228"/>
    </row>
    <row r="956" spans="1:9" ht="33" hidden="1" outlineLevel="1">
      <c r="A956" s="234" t="str">
        <f>IF(C956="","",SUBTOTAL(3,$C$8:C956))</f>
        <v/>
      </c>
      <c r="B956" s="233"/>
      <c r="C956" s="233"/>
      <c r="D956" s="235" t="s">
        <v>1206</v>
      </c>
      <c r="E956" s="233"/>
      <c r="F956" s="233"/>
      <c r="G956" s="233"/>
      <c r="H956" s="228"/>
      <c r="I956" s="228"/>
    </row>
    <row r="957" spans="1:9" ht="33" collapsed="1">
      <c r="A957" s="234">
        <f>IF(C957="","",SUBTOTAL(3,$C$8:C957))</f>
        <v>149</v>
      </c>
      <c r="B957" s="235" t="s">
        <v>651</v>
      </c>
      <c r="C957" s="235" t="s">
        <v>203</v>
      </c>
      <c r="D957" s="233"/>
      <c r="E957" s="234" t="str">
        <f>IF(G957&lt;4,"Đơn giản",IF(G957&lt;=7,"Trung bình","Phức tạp"))</f>
        <v>Trung bình</v>
      </c>
      <c r="F957" s="234" t="s">
        <v>205</v>
      </c>
      <c r="G957" s="234">
        <f>COUNTA(D958:D962)</f>
        <v>5</v>
      </c>
      <c r="H957" s="228"/>
      <c r="I957" s="228"/>
    </row>
    <row r="958" spans="1:9" ht="49.5" hidden="1" outlineLevel="1">
      <c r="A958" s="234" t="str">
        <f>IF(C958="","",SUBTOTAL(3,$C$8:C958))</f>
        <v/>
      </c>
      <c r="B958" s="233"/>
      <c r="C958" s="233"/>
      <c r="D958" s="235" t="s">
        <v>1207</v>
      </c>
      <c r="E958" s="233"/>
      <c r="F958" s="233"/>
      <c r="G958" s="233"/>
      <c r="H958" s="228"/>
      <c r="I958" s="228"/>
    </row>
    <row r="959" spans="1:9" ht="49.5" hidden="1" outlineLevel="1">
      <c r="A959" s="234" t="str">
        <f>IF(C959="","",SUBTOTAL(3,$C$8:C959))</f>
        <v/>
      </c>
      <c r="B959" s="233"/>
      <c r="C959" s="233"/>
      <c r="D959" s="235" t="s">
        <v>1102</v>
      </c>
      <c r="E959" s="233"/>
      <c r="F959" s="233"/>
      <c r="G959" s="233"/>
      <c r="H959" s="228"/>
      <c r="I959" s="228"/>
    </row>
    <row r="960" spans="1:9" ht="33" hidden="1" outlineLevel="1">
      <c r="A960" s="234" t="str">
        <f>IF(C960="","",SUBTOTAL(3,$C$8:C960))</f>
        <v/>
      </c>
      <c r="B960" s="233"/>
      <c r="C960" s="233"/>
      <c r="D960" s="235" t="s">
        <v>1208</v>
      </c>
      <c r="E960" s="233"/>
      <c r="F960" s="233"/>
      <c r="G960" s="233"/>
      <c r="H960" s="228"/>
      <c r="I960" s="228"/>
    </row>
    <row r="961" spans="1:9" ht="33" hidden="1" outlineLevel="1">
      <c r="A961" s="234" t="str">
        <f>IF(C961="","",SUBTOTAL(3,$C$8:C961))</f>
        <v/>
      </c>
      <c r="B961" s="233"/>
      <c r="C961" s="233"/>
      <c r="D961" s="235" t="s">
        <v>1209</v>
      </c>
      <c r="E961" s="233"/>
      <c r="F961" s="233"/>
      <c r="G961" s="233"/>
      <c r="H961" s="228"/>
      <c r="I961" s="228"/>
    </row>
    <row r="962" spans="1:9" ht="33" hidden="1" outlineLevel="1">
      <c r="A962" s="234" t="str">
        <f>IF(C962="","",SUBTOTAL(3,$C$8:C962))</f>
        <v/>
      </c>
      <c r="B962" s="233"/>
      <c r="C962" s="233"/>
      <c r="D962" s="235" t="s">
        <v>1210</v>
      </c>
      <c r="E962" s="233"/>
      <c r="F962" s="233"/>
      <c r="G962" s="233"/>
      <c r="H962" s="228"/>
      <c r="I962" s="228"/>
    </row>
    <row r="963" spans="1:9" collapsed="1">
      <c r="A963" s="234">
        <f>IF(C963="","",SUBTOTAL(3,$C$8:C963))</f>
        <v>150</v>
      </c>
      <c r="B963" s="235" t="s">
        <v>652</v>
      </c>
      <c r="C963" s="235" t="s">
        <v>1380</v>
      </c>
      <c r="D963" s="233"/>
      <c r="E963" s="234" t="str">
        <f>IF(G963&lt;4,"Đơn giản",IF(G963&lt;=7,"Trung bình","Phức tạp"))</f>
        <v>Trung bình</v>
      </c>
      <c r="F963" s="234" t="s">
        <v>205</v>
      </c>
      <c r="G963" s="234">
        <f>COUNTA(D964:D968)</f>
        <v>5</v>
      </c>
      <c r="H963" s="228"/>
      <c r="I963" s="228"/>
    </row>
    <row r="964" spans="1:9" hidden="1" outlineLevel="1">
      <c r="A964" s="234" t="str">
        <f>IF(C964="","",SUBTOTAL(3,$C$8:C964))</f>
        <v/>
      </c>
      <c r="B964" s="233"/>
      <c r="C964" s="233"/>
      <c r="D964" s="235" t="s">
        <v>1422</v>
      </c>
      <c r="E964" s="233"/>
      <c r="F964" s="233"/>
      <c r="G964" s="233"/>
      <c r="H964" s="228"/>
      <c r="I964" s="228"/>
    </row>
    <row r="965" spans="1:9" hidden="1" outlineLevel="1">
      <c r="A965" s="234" t="str">
        <f>IF(C965="","",SUBTOTAL(3,$C$8:C965))</f>
        <v/>
      </c>
      <c r="B965" s="233"/>
      <c r="C965" s="233"/>
      <c r="D965" s="235" t="s">
        <v>1423</v>
      </c>
      <c r="E965" s="233"/>
      <c r="F965" s="233"/>
      <c r="G965" s="233"/>
      <c r="H965" s="228"/>
      <c r="I965" s="228"/>
    </row>
    <row r="966" spans="1:9" hidden="1" outlineLevel="1">
      <c r="A966" s="234" t="str">
        <f>IF(C966="","",SUBTOTAL(3,$C$8:C966))</f>
        <v/>
      </c>
      <c r="B966" s="233"/>
      <c r="C966" s="233"/>
      <c r="D966" s="235" t="s">
        <v>1424</v>
      </c>
      <c r="E966" s="233"/>
      <c r="F966" s="233"/>
      <c r="G966" s="233"/>
      <c r="H966" s="228"/>
      <c r="I966" s="228"/>
    </row>
    <row r="967" spans="1:9" hidden="1" outlineLevel="1">
      <c r="A967" s="234" t="str">
        <f>IF(C967="","",SUBTOTAL(3,$C$8:C967))</f>
        <v/>
      </c>
      <c r="B967" s="233"/>
      <c r="C967" s="233"/>
      <c r="D967" s="235" t="s">
        <v>1425</v>
      </c>
      <c r="E967" s="233"/>
      <c r="F967" s="233"/>
      <c r="G967" s="233"/>
      <c r="H967" s="228"/>
      <c r="I967" s="228"/>
    </row>
    <row r="968" spans="1:9" ht="33" hidden="1" outlineLevel="1">
      <c r="A968" s="234" t="str">
        <f>IF(C968="","",SUBTOTAL(3,$C$8:C968))</f>
        <v/>
      </c>
      <c r="B968" s="233"/>
      <c r="C968" s="233"/>
      <c r="D968" s="235" t="s">
        <v>1426</v>
      </c>
      <c r="E968" s="233"/>
      <c r="F968" s="233"/>
      <c r="G968" s="233"/>
      <c r="H968" s="228"/>
      <c r="I968" s="228"/>
    </row>
    <row r="969" spans="1:9" collapsed="1">
      <c r="A969" s="234">
        <f>IF(C969="","",SUBTOTAL(3,$C$8:C969))</f>
        <v>151</v>
      </c>
      <c r="B969" s="235" t="s">
        <v>653</v>
      </c>
      <c r="C969" s="235" t="s">
        <v>1380</v>
      </c>
      <c r="D969" s="233"/>
      <c r="E969" s="234" t="str">
        <f>IF(G969&lt;4,"Đơn giản",IF(G969&lt;=7,"Trung bình","Phức tạp"))</f>
        <v>Trung bình</v>
      </c>
      <c r="F969" s="234" t="s">
        <v>205</v>
      </c>
      <c r="G969" s="234">
        <f>COUNTA(D970:D974)</f>
        <v>5</v>
      </c>
      <c r="H969" s="228"/>
      <c r="I969" s="228"/>
    </row>
    <row r="970" spans="1:9" hidden="1" outlineLevel="1">
      <c r="A970" s="234" t="str">
        <f>IF(C970="","",SUBTOTAL(3,$C$8:C970))</f>
        <v/>
      </c>
      <c r="B970" s="233"/>
      <c r="C970" s="233"/>
      <c r="D970" s="235" t="s">
        <v>1427</v>
      </c>
      <c r="E970" s="233"/>
      <c r="F970" s="233"/>
      <c r="G970" s="233"/>
      <c r="H970" s="228"/>
      <c r="I970" s="228"/>
    </row>
    <row r="971" spans="1:9" hidden="1" outlineLevel="1">
      <c r="A971" s="234" t="str">
        <f>IF(C971="","",SUBTOTAL(3,$C$8:C971))</f>
        <v/>
      </c>
      <c r="B971" s="233"/>
      <c r="C971" s="233"/>
      <c r="D971" s="235" t="s">
        <v>1423</v>
      </c>
      <c r="E971" s="233"/>
      <c r="F971" s="233"/>
      <c r="G971" s="233"/>
      <c r="H971" s="228"/>
      <c r="I971" s="228"/>
    </row>
    <row r="972" spans="1:9" hidden="1" outlineLevel="1">
      <c r="A972" s="234" t="str">
        <f>IF(C972="","",SUBTOTAL(3,$C$8:C972))</f>
        <v/>
      </c>
      <c r="B972" s="233"/>
      <c r="C972" s="233"/>
      <c r="D972" s="235" t="s">
        <v>1424</v>
      </c>
      <c r="E972" s="233"/>
      <c r="F972" s="233"/>
      <c r="G972" s="233"/>
      <c r="H972" s="228"/>
      <c r="I972" s="228"/>
    </row>
    <row r="973" spans="1:9" hidden="1" outlineLevel="1">
      <c r="A973" s="234" t="str">
        <f>IF(C973="","",SUBTOTAL(3,$C$8:C973))</f>
        <v/>
      </c>
      <c r="B973" s="233"/>
      <c r="C973" s="233"/>
      <c r="D973" s="235" t="s">
        <v>1428</v>
      </c>
      <c r="E973" s="233"/>
      <c r="F973" s="233"/>
      <c r="G973" s="233"/>
      <c r="H973" s="228"/>
      <c r="I973" s="228"/>
    </row>
    <row r="974" spans="1:9" hidden="1" outlineLevel="1">
      <c r="A974" s="234" t="str">
        <f>IF(C974="","",SUBTOTAL(3,$C$8:C974))</f>
        <v/>
      </c>
      <c r="B974" s="233"/>
      <c r="C974" s="233"/>
      <c r="D974" s="235" t="s">
        <v>1429</v>
      </c>
      <c r="E974" s="233"/>
      <c r="F974" s="233"/>
      <c r="G974" s="233"/>
      <c r="H974" s="228"/>
      <c r="I974" s="228"/>
    </row>
    <row r="975" spans="1:9" ht="49.5" collapsed="1">
      <c r="A975" s="234">
        <f>IF(C975="","",SUBTOTAL(3,$C$8:C975))</f>
        <v>152</v>
      </c>
      <c r="B975" s="235" t="s">
        <v>654</v>
      </c>
      <c r="C975" s="235" t="s">
        <v>1430</v>
      </c>
      <c r="D975" s="233"/>
      <c r="E975" s="234" t="str">
        <f>IF(G975&lt;4,"Đơn giản",IF(G975&lt;=7,"Trung bình","Phức tạp"))</f>
        <v>Trung bình</v>
      </c>
      <c r="F975" s="234" t="s">
        <v>205</v>
      </c>
      <c r="G975" s="234">
        <f>COUNTA(D976:D980)</f>
        <v>5</v>
      </c>
      <c r="H975" s="228"/>
      <c r="I975" s="228"/>
    </row>
    <row r="976" spans="1:9" ht="33" hidden="1" outlineLevel="1">
      <c r="A976" s="234" t="str">
        <f>IF(C976="","",SUBTOTAL(3,$C$8:C976))</f>
        <v/>
      </c>
      <c r="B976" s="233"/>
      <c r="C976" s="233"/>
      <c r="D976" s="235" t="s">
        <v>1431</v>
      </c>
      <c r="E976" s="233"/>
      <c r="F976" s="233"/>
      <c r="G976" s="233"/>
      <c r="H976" s="228"/>
      <c r="I976" s="228"/>
    </row>
    <row r="977" spans="1:9" ht="33" hidden="1" outlineLevel="1">
      <c r="A977" s="234" t="str">
        <f>IF(C977="","",SUBTOTAL(3,$C$8:C977))</f>
        <v/>
      </c>
      <c r="B977" s="233"/>
      <c r="C977" s="233"/>
      <c r="D977" s="235" t="s">
        <v>1432</v>
      </c>
      <c r="E977" s="233"/>
      <c r="F977" s="233"/>
      <c r="G977" s="233"/>
      <c r="H977" s="228"/>
      <c r="I977" s="228"/>
    </row>
    <row r="978" spans="1:9" hidden="1" outlineLevel="1">
      <c r="A978" s="234" t="str">
        <f>IF(C978="","",SUBTOTAL(3,$C$8:C978))</f>
        <v/>
      </c>
      <c r="B978" s="233"/>
      <c r="C978" s="233"/>
      <c r="D978" s="235" t="s">
        <v>1433</v>
      </c>
      <c r="E978" s="233"/>
      <c r="F978" s="233"/>
      <c r="G978" s="233"/>
      <c r="H978" s="228"/>
      <c r="I978" s="228"/>
    </row>
    <row r="979" spans="1:9" hidden="1" outlineLevel="1">
      <c r="A979" s="234" t="str">
        <f>IF(C979="","",SUBTOTAL(3,$C$8:C979))</f>
        <v/>
      </c>
      <c r="B979" s="233"/>
      <c r="C979" s="233"/>
      <c r="D979" s="235" t="s">
        <v>1434</v>
      </c>
      <c r="E979" s="233"/>
      <c r="F979" s="233"/>
      <c r="G979" s="233"/>
      <c r="H979" s="228"/>
      <c r="I979" s="228"/>
    </row>
    <row r="980" spans="1:9" hidden="1" outlineLevel="1">
      <c r="A980" s="234" t="str">
        <f>IF(C980="","",SUBTOTAL(3,$C$8:C980))</f>
        <v/>
      </c>
      <c r="B980" s="233"/>
      <c r="C980" s="233"/>
      <c r="D980" s="235" t="s">
        <v>655</v>
      </c>
      <c r="E980" s="233"/>
      <c r="F980" s="233"/>
      <c r="G980" s="233"/>
      <c r="H980" s="228"/>
      <c r="I980" s="228"/>
    </row>
    <row r="981" spans="1:9" ht="49.5" collapsed="1">
      <c r="A981" s="234">
        <f>IF(C981="","",SUBTOTAL(3,$C$8:C981))</f>
        <v>153</v>
      </c>
      <c r="B981" s="235" t="s">
        <v>656</v>
      </c>
      <c r="C981" s="235" t="s">
        <v>1430</v>
      </c>
      <c r="D981" s="233"/>
      <c r="E981" s="234" t="str">
        <f>IF(G981&lt;4,"Đơn giản",IF(G981&lt;=7,"Trung bình","Phức tạp"))</f>
        <v>Trung bình</v>
      </c>
      <c r="F981" s="234" t="s">
        <v>205</v>
      </c>
      <c r="G981" s="234">
        <f>COUNTA(D982:D986)</f>
        <v>5</v>
      </c>
      <c r="H981" s="228"/>
      <c r="I981" s="228"/>
    </row>
    <row r="982" spans="1:9" ht="33" hidden="1" outlineLevel="1">
      <c r="A982" s="234" t="str">
        <f>IF(C982="","",SUBTOTAL(3,$C$8:C982))</f>
        <v/>
      </c>
      <c r="B982" s="233"/>
      <c r="C982" s="233"/>
      <c r="D982" s="235" t="s">
        <v>1435</v>
      </c>
      <c r="E982" s="233"/>
      <c r="F982" s="233"/>
      <c r="G982" s="233"/>
      <c r="H982" s="228"/>
      <c r="I982" s="228"/>
    </row>
    <row r="983" spans="1:9" ht="33" hidden="1" outlineLevel="1">
      <c r="A983" s="234" t="str">
        <f>IF(C983="","",SUBTOTAL(3,$C$8:C983))</f>
        <v/>
      </c>
      <c r="B983" s="233"/>
      <c r="C983" s="233"/>
      <c r="D983" s="235" t="s">
        <v>1436</v>
      </c>
      <c r="E983" s="233"/>
      <c r="F983" s="233"/>
      <c r="G983" s="233"/>
      <c r="H983" s="228"/>
      <c r="I983" s="228"/>
    </row>
    <row r="984" spans="1:9" hidden="1" outlineLevel="1">
      <c r="A984" s="234" t="str">
        <f>IF(C984="","",SUBTOTAL(3,$C$8:C984))</f>
        <v/>
      </c>
      <c r="B984" s="233"/>
      <c r="C984" s="233"/>
      <c r="D984" s="235" t="s">
        <v>1433</v>
      </c>
      <c r="E984" s="233"/>
      <c r="F984" s="233"/>
      <c r="G984" s="233"/>
      <c r="H984" s="228"/>
      <c r="I984" s="228"/>
    </row>
    <row r="985" spans="1:9" hidden="1" outlineLevel="1">
      <c r="A985" s="234" t="str">
        <f>IF(C985="","",SUBTOTAL(3,$C$8:C985))</f>
        <v/>
      </c>
      <c r="B985" s="233"/>
      <c r="C985" s="233"/>
      <c r="D985" s="235" t="s">
        <v>1434</v>
      </c>
      <c r="E985" s="233"/>
      <c r="F985" s="233"/>
      <c r="G985" s="233"/>
      <c r="H985" s="228"/>
      <c r="I985" s="228"/>
    </row>
    <row r="986" spans="1:9" hidden="1" outlineLevel="1">
      <c r="A986" s="234" t="str">
        <f>IF(C986="","",SUBTOTAL(3,$C$8:C986))</f>
        <v/>
      </c>
      <c r="B986" s="233"/>
      <c r="C986" s="233"/>
      <c r="D986" s="235" t="s">
        <v>655</v>
      </c>
      <c r="E986" s="233"/>
      <c r="F986" s="233"/>
      <c r="G986" s="233"/>
      <c r="H986" s="228"/>
      <c r="I986" s="228"/>
    </row>
    <row r="987" spans="1:9" ht="33" collapsed="1">
      <c r="A987" s="234">
        <f>IF(C987="","",SUBTOTAL(3,$C$8:C987))</f>
        <v>154</v>
      </c>
      <c r="B987" s="235" t="s">
        <v>657</v>
      </c>
      <c r="C987" s="235" t="s">
        <v>1380</v>
      </c>
      <c r="D987" s="233"/>
      <c r="E987" s="234" t="str">
        <f>IF(G987&lt;4,"Đơn giản",IF(G987&lt;=7,"Trung bình","Phức tạp"))</f>
        <v>Trung bình</v>
      </c>
      <c r="F987" s="234" t="s">
        <v>205</v>
      </c>
      <c r="G987" s="234">
        <f>COUNTA(D988:D991)</f>
        <v>4</v>
      </c>
      <c r="H987" s="228"/>
      <c r="I987" s="228"/>
    </row>
    <row r="988" spans="1:9" ht="33" hidden="1" outlineLevel="1">
      <c r="A988" s="234" t="str">
        <f>IF(C988="","",SUBTOTAL(3,$C$8:C988))</f>
        <v/>
      </c>
      <c r="B988" s="233"/>
      <c r="C988" s="233"/>
      <c r="D988" s="235" t="s">
        <v>1437</v>
      </c>
      <c r="E988" s="233"/>
      <c r="F988" s="233"/>
      <c r="G988" s="233"/>
      <c r="H988" s="228"/>
      <c r="I988" s="228"/>
    </row>
    <row r="989" spans="1:9" hidden="1" outlineLevel="1">
      <c r="A989" s="234" t="str">
        <f>IF(C989="","",SUBTOTAL(3,$C$8:C989))</f>
        <v/>
      </c>
      <c r="B989" s="233"/>
      <c r="C989" s="233"/>
      <c r="D989" s="235" t="s">
        <v>1391</v>
      </c>
      <c r="E989" s="233"/>
      <c r="F989" s="233"/>
      <c r="G989" s="233"/>
      <c r="H989" s="228"/>
      <c r="I989" s="228"/>
    </row>
    <row r="990" spans="1:9" ht="33" hidden="1" outlineLevel="1">
      <c r="A990" s="234" t="str">
        <f>IF(C990="","",SUBTOTAL(3,$C$8:C990))</f>
        <v/>
      </c>
      <c r="B990" s="233"/>
      <c r="C990" s="233"/>
      <c r="D990" s="235" t="s">
        <v>1392</v>
      </c>
      <c r="E990" s="233"/>
      <c r="F990" s="233"/>
      <c r="G990" s="233"/>
      <c r="H990" s="228"/>
      <c r="I990" s="228"/>
    </row>
    <row r="991" spans="1:9" ht="33" hidden="1" outlineLevel="1">
      <c r="A991" s="234" t="str">
        <f>IF(C991="","",SUBTOTAL(3,$C$8:C991))</f>
        <v/>
      </c>
      <c r="B991" s="233"/>
      <c r="C991" s="233"/>
      <c r="D991" s="235" t="s">
        <v>1393</v>
      </c>
      <c r="E991" s="233"/>
      <c r="F991" s="233"/>
      <c r="G991" s="233"/>
      <c r="H991" s="228"/>
      <c r="I991" s="228"/>
    </row>
    <row r="992" spans="1:9" ht="49.5" collapsed="1">
      <c r="A992" s="234">
        <f>IF(C992="","",SUBTOTAL(3,$C$8:C992))</f>
        <v>155</v>
      </c>
      <c r="B992" s="235" t="s">
        <v>658</v>
      </c>
      <c r="C992" s="235" t="s">
        <v>1380</v>
      </c>
      <c r="D992" s="233"/>
      <c r="E992" s="234" t="str">
        <f>IF(G992&lt;4,"Đơn giản",IF(G992&lt;=7,"Trung bình","Phức tạp"))</f>
        <v>Trung bình</v>
      </c>
      <c r="F992" s="234" t="s">
        <v>205</v>
      </c>
      <c r="G992" s="234">
        <f>COUNTA(D993:D996)</f>
        <v>4</v>
      </c>
      <c r="H992" s="228"/>
      <c r="I992" s="228"/>
    </row>
    <row r="993" spans="1:9" ht="33" hidden="1" outlineLevel="1">
      <c r="A993" s="234" t="str">
        <f>IF(C993="","",SUBTOTAL(3,$C$8:C993))</f>
        <v/>
      </c>
      <c r="B993" s="233"/>
      <c r="C993" s="233"/>
      <c r="D993" s="235" t="s">
        <v>1438</v>
      </c>
      <c r="E993" s="233"/>
      <c r="F993" s="233"/>
      <c r="G993" s="233"/>
      <c r="H993" s="228"/>
      <c r="I993" s="228"/>
    </row>
    <row r="994" spans="1:9" hidden="1" outlineLevel="1">
      <c r="A994" s="234" t="str">
        <f>IF(C994="","",SUBTOTAL(3,$C$8:C994))</f>
        <v/>
      </c>
      <c r="B994" s="233"/>
      <c r="C994" s="233"/>
      <c r="D994" s="235" t="s">
        <v>1391</v>
      </c>
      <c r="E994" s="233"/>
      <c r="F994" s="233"/>
      <c r="G994" s="233"/>
      <c r="H994" s="228"/>
      <c r="I994" s="228"/>
    </row>
    <row r="995" spans="1:9" ht="33" hidden="1" outlineLevel="1">
      <c r="A995" s="234" t="str">
        <f>IF(C995="","",SUBTOTAL(3,$C$8:C995))</f>
        <v/>
      </c>
      <c r="B995" s="233"/>
      <c r="C995" s="233"/>
      <c r="D995" s="235" t="s">
        <v>1392</v>
      </c>
      <c r="E995" s="233"/>
      <c r="F995" s="233"/>
      <c r="G995" s="233"/>
      <c r="H995" s="228"/>
      <c r="I995" s="228"/>
    </row>
    <row r="996" spans="1:9" ht="33" hidden="1" outlineLevel="1">
      <c r="A996" s="234" t="str">
        <f>IF(C996="","",SUBTOTAL(3,$C$8:C996))</f>
        <v/>
      </c>
      <c r="B996" s="233"/>
      <c r="C996" s="233"/>
      <c r="D996" s="235" t="s">
        <v>1393</v>
      </c>
      <c r="E996" s="233"/>
      <c r="F996" s="233"/>
      <c r="G996" s="233"/>
      <c r="H996" s="228"/>
      <c r="I996" s="228"/>
    </row>
    <row r="997" spans="1:9" ht="49.5" collapsed="1">
      <c r="A997" s="234">
        <f>IF(C997="","",SUBTOTAL(3,$C$8:C997))</f>
        <v>156</v>
      </c>
      <c r="B997" s="235" t="s">
        <v>659</v>
      </c>
      <c r="C997" s="235" t="s">
        <v>1439</v>
      </c>
      <c r="D997" s="233"/>
      <c r="E997" s="234" t="str">
        <f>IF(G997&lt;4,"Đơn giản",IF(G997&lt;=7,"Trung bình","Phức tạp"))</f>
        <v>Trung bình</v>
      </c>
      <c r="F997" s="234" t="s">
        <v>205</v>
      </c>
      <c r="G997" s="234">
        <f>COUNTA(D998:D1002)</f>
        <v>5</v>
      </c>
      <c r="H997" s="228"/>
      <c r="I997" s="228"/>
    </row>
    <row r="998" spans="1:9" ht="33" hidden="1" outlineLevel="1">
      <c r="A998" s="234" t="str">
        <f>IF(C998="","",SUBTOTAL(3,$C$8:C998))</f>
        <v/>
      </c>
      <c r="B998" s="233"/>
      <c r="C998" s="233"/>
      <c r="D998" s="235" t="s">
        <v>1440</v>
      </c>
      <c r="E998" s="233"/>
      <c r="F998" s="233"/>
      <c r="G998" s="233"/>
      <c r="H998" s="228"/>
      <c r="I998" s="228"/>
    </row>
    <row r="999" spans="1:9" hidden="1" outlineLevel="1">
      <c r="A999" s="234" t="str">
        <f>IF(C999="","",SUBTOTAL(3,$C$8:C999))</f>
        <v/>
      </c>
      <c r="B999" s="233"/>
      <c r="C999" s="233"/>
      <c r="D999" s="235" t="s">
        <v>1441</v>
      </c>
      <c r="E999" s="233"/>
      <c r="F999" s="233"/>
      <c r="G999" s="233"/>
      <c r="H999" s="228"/>
      <c r="I999" s="228"/>
    </row>
    <row r="1000" spans="1:9" ht="33" hidden="1" outlineLevel="1">
      <c r="A1000" s="234" t="str">
        <f>IF(C1000="","",SUBTOTAL(3,$C$8:C1000))</f>
        <v/>
      </c>
      <c r="B1000" s="233"/>
      <c r="C1000" s="233"/>
      <c r="D1000" s="235" t="s">
        <v>1442</v>
      </c>
      <c r="E1000" s="233"/>
      <c r="F1000" s="233"/>
      <c r="G1000" s="233"/>
      <c r="H1000" s="228"/>
      <c r="I1000" s="228"/>
    </row>
    <row r="1001" spans="1:9" ht="33" hidden="1" outlineLevel="1">
      <c r="A1001" s="234" t="str">
        <f>IF(C1001="","",SUBTOTAL(3,$C$8:C1001))</f>
        <v/>
      </c>
      <c r="B1001" s="233"/>
      <c r="C1001" s="233"/>
      <c r="D1001" s="235" t="s">
        <v>660</v>
      </c>
      <c r="E1001" s="233"/>
      <c r="F1001" s="233"/>
      <c r="G1001" s="233"/>
      <c r="H1001" s="228"/>
      <c r="I1001" s="228"/>
    </row>
    <row r="1002" spans="1:9" hidden="1" outlineLevel="1">
      <c r="A1002" s="234" t="str">
        <f>IF(C1002="","",SUBTOTAL(3,$C$8:C1002))</f>
        <v/>
      </c>
      <c r="B1002" s="233"/>
      <c r="C1002" s="233"/>
      <c r="D1002" s="235" t="s">
        <v>661</v>
      </c>
      <c r="E1002" s="233"/>
      <c r="F1002" s="233"/>
      <c r="G1002" s="233"/>
      <c r="H1002" s="228"/>
      <c r="I1002" s="228"/>
    </row>
    <row r="1003" spans="1:9" ht="49.5" collapsed="1">
      <c r="A1003" s="234">
        <f>IF(C1003="","",SUBTOTAL(3,$C$8:C1003))</f>
        <v>157</v>
      </c>
      <c r="B1003" s="235" t="s">
        <v>662</v>
      </c>
      <c r="C1003" s="235" t="s">
        <v>1439</v>
      </c>
      <c r="D1003" s="233"/>
      <c r="E1003" s="234" t="str">
        <f>IF(G1003&lt;4,"Đơn giản",IF(G1003&lt;=7,"Trung bình","Phức tạp"))</f>
        <v>Trung bình</v>
      </c>
      <c r="F1003" s="234" t="s">
        <v>205</v>
      </c>
      <c r="G1003" s="234">
        <f>COUNTA(D1004:D1008)</f>
        <v>5</v>
      </c>
      <c r="H1003" s="228"/>
      <c r="I1003" s="228"/>
    </row>
    <row r="1004" spans="1:9" ht="33" hidden="1" outlineLevel="1">
      <c r="A1004" s="234" t="str">
        <f>IF(C1004="","",SUBTOTAL(3,$C$8:C1004))</f>
        <v/>
      </c>
      <c r="B1004" s="233"/>
      <c r="C1004" s="233"/>
      <c r="D1004" s="235" t="s">
        <v>1443</v>
      </c>
      <c r="E1004" s="233"/>
      <c r="F1004" s="233"/>
      <c r="G1004" s="233"/>
      <c r="H1004" s="228"/>
      <c r="I1004" s="228"/>
    </row>
    <row r="1005" spans="1:9" hidden="1" outlineLevel="1">
      <c r="A1005" s="234" t="str">
        <f>IF(C1005="","",SUBTOTAL(3,$C$8:C1005))</f>
        <v/>
      </c>
      <c r="B1005" s="233"/>
      <c r="C1005" s="233"/>
      <c r="D1005" s="235" t="s">
        <v>1441</v>
      </c>
      <c r="E1005" s="233"/>
      <c r="F1005" s="233"/>
      <c r="G1005" s="233"/>
      <c r="H1005" s="228"/>
      <c r="I1005" s="228"/>
    </row>
    <row r="1006" spans="1:9" ht="33" hidden="1" outlineLevel="1">
      <c r="A1006" s="234" t="str">
        <f>IF(C1006="","",SUBTOTAL(3,$C$8:C1006))</f>
        <v/>
      </c>
      <c r="B1006" s="233"/>
      <c r="C1006" s="233"/>
      <c r="D1006" s="235" t="s">
        <v>1442</v>
      </c>
      <c r="E1006" s="233"/>
      <c r="F1006" s="233"/>
      <c r="G1006" s="233"/>
      <c r="H1006" s="228"/>
      <c r="I1006" s="228"/>
    </row>
    <row r="1007" spans="1:9" ht="33" hidden="1" outlineLevel="1">
      <c r="A1007" s="234" t="str">
        <f>IF(C1007="","",SUBTOTAL(3,$C$8:C1007))</f>
        <v/>
      </c>
      <c r="B1007" s="233"/>
      <c r="C1007" s="233"/>
      <c r="D1007" s="235" t="s">
        <v>663</v>
      </c>
      <c r="E1007" s="233"/>
      <c r="F1007" s="233"/>
      <c r="G1007" s="233"/>
      <c r="H1007" s="228"/>
      <c r="I1007" s="228"/>
    </row>
    <row r="1008" spans="1:9" hidden="1" outlineLevel="1">
      <c r="A1008" s="234" t="str">
        <f>IF(C1008="","",SUBTOTAL(3,$C$8:C1008))</f>
        <v/>
      </c>
      <c r="B1008" s="233"/>
      <c r="C1008" s="233"/>
      <c r="D1008" s="235" t="s">
        <v>664</v>
      </c>
      <c r="E1008" s="233"/>
      <c r="F1008" s="233"/>
      <c r="G1008" s="233"/>
      <c r="H1008" s="228"/>
      <c r="I1008" s="228"/>
    </row>
    <row r="1009" spans="1:9" collapsed="1">
      <c r="A1009" s="234">
        <f>IF(C1009="","",SUBTOTAL(3,$C$8:C1009))</f>
        <v>158</v>
      </c>
      <c r="B1009" s="235" t="s">
        <v>665</v>
      </c>
      <c r="C1009" s="235" t="s">
        <v>203</v>
      </c>
      <c r="D1009" s="233"/>
      <c r="E1009" s="234" t="str">
        <f>IF(G1009&lt;4,"Đơn giản",IF(G1009&lt;=7,"Trung bình","Phức tạp"))</f>
        <v>Trung bình</v>
      </c>
      <c r="F1009" s="234" t="s">
        <v>205</v>
      </c>
      <c r="G1009" s="234">
        <f>COUNTA(D1010:D1014)</f>
        <v>5</v>
      </c>
      <c r="H1009" s="228"/>
      <c r="I1009" s="228"/>
    </row>
    <row r="1010" spans="1:9" ht="33" hidden="1" outlineLevel="1">
      <c r="A1010" s="234" t="str">
        <f>IF(C1010="","",SUBTOTAL(3,$C$8:C1010))</f>
        <v/>
      </c>
      <c r="B1010" s="233"/>
      <c r="C1010" s="233"/>
      <c r="D1010" s="235" t="s">
        <v>666</v>
      </c>
      <c r="E1010" s="233"/>
      <c r="F1010" s="233"/>
      <c r="G1010" s="233"/>
      <c r="H1010" s="228"/>
      <c r="I1010" s="228"/>
    </row>
    <row r="1011" spans="1:9" ht="33" hidden="1" outlineLevel="1">
      <c r="A1011" s="234" t="str">
        <f>IF(C1011="","",SUBTOTAL(3,$C$8:C1011))</f>
        <v/>
      </c>
      <c r="B1011" s="233"/>
      <c r="C1011" s="233"/>
      <c r="D1011" s="235" t="s">
        <v>667</v>
      </c>
      <c r="E1011" s="233"/>
      <c r="F1011" s="233"/>
      <c r="G1011" s="233"/>
      <c r="H1011" s="228"/>
      <c r="I1011" s="228"/>
    </row>
    <row r="1012" spans="1:9" ht="33" hidden="1" outlineLevel="1">
      <c r="A1012" s="234" t="str">
        <f>IF(C1012="","",SUBTOTAL(3,$C$8:C1012))</f>
        <v/>
      </c>
      <c r="B1012" s="233"/>
      <c r="C1012" s="233"/>
      <c r="D1012" s="235" t="s">
        <v>668</v>
      </c>
      <c r="E1012" s="233"/>
      <c r="F1012" s="233"/>
      <c r="G1012" s="233"/>
      <c r="H1012" s="228"/>
      <c r="I1012" s="228"/>
    </row>
    <row r="1013" spans="1:9" ht="33" hidden="1" outlineLevel="1">
      <c r="A1013" s="234" t="str">
        <f>IF(C1013="","",SUBTOTAL(3,$C$8:C1013))</f>
        <v/>
      </c>
      <c r="B1013" s="233"/>
      <c r="C1013" s="233"/>
      <c r="D1013" s="235" t="s">
        <v>669</v>
      </c>
      <c r="E1013" s="233"/>
      <c r="F1013" s="233"/>
      <c r="G1013" s="233"/>
      <c r="H1013" s="228"/>
      <c r="I1013" s="228"/>
    </row>
    <row r="1014" spans="1:9" ht="33" hidden="1" outlineLevel="1">
      <c r="A1014" s="234" t="str">
        <f>IF(C1014="","",SUBTOTAL(3,$C$8:C1014))</f>
        <v/>
      </c>
      <c r="B1014" s="233"/>
      <c r="C1014" s="233"/>
      <c r="D1014" s="235" t="s">
        <v>670</v>
      </c>
      <c r="E1014" s="233"/>
      <c r="F1014" s="233"/>
      <c r="G1014" s="233"/>
      <c r="H1014" s="228"/>
      <c r="I1014" s="228"/>
    </row>
    <row r="1015" spans="1:9" ht="33" collapsed="1">
      <c r="A1015" s="234">
        <f>IF(C1015="","",SUBTOTAL(3,$C$8:C1015))</f>
        <v>159</v>
      </c>
      <c r="B1015" s="235" t="s">
        <v>671</v>
      </c>
      <c r="C1015" s="235" t="s">
        <v>203</v>
      </c>
      <c r="D1015" s="233"/>
      <c r="E1015" s="234" t="str">
        <f>IF(G1015&lt;4,"Đơn giản",IF(G1015&lt;=7,"Trung bình","Phức tạp"))</f>
        <v>Trung bình</v>
      </c>
      <c r="F1015" s="234" t="s">
        <v>205</v>
      </c>
      <c r="G1015" s="234">
        <f>COUNTA(D1016:D1020)</f>
        <v>5</v>
      </c>
      <c r="H1015" s="228"/>
      <c r="I1015" s="228"/>
    </row>
    <row r="1016" spans="1:9" ht="33" hidden="1" outlineLevel="1">
      <c r="A1016" s="234" t="str">
        <f>IF(C1016="","",SUBTOTAL(3,$C$8:C1016))</f>
        <v/>
      </c>
      <c r="B1016" s="233"/>
      <c r="C1016" s="233"/>
      <c r="D1016" s="235" t="s">
        <v>672</v>
      </c>
      <c r="E1016" s="233"/>
      <c r="F1016" s="233"/>
      <c r="G1016" s="233"/>
      <c r="H1016" s="228"/>
      <c r="I1016" s="228"/>
    </row>
    <row r="1017" spans="1:9" ht="33" hidden="1" outlineLevel="1">
      <c r="A1017" s="234" t="str">
        <f>IF(C1017="","",SUBTOTAL(3,$C$8:C1017))</f>
        <v/>
      </c>
      <c r="B1017" s="233"/>
      <c r="C1017" s="233"/>
      <c r="D1017" s="235" t="s">
        <v>673</v>
      </c>
      <c r="E1017" s="233"/>
      <c r="F1017" s="233"/>
      <c r="G1017" s="233"/>
      <c r="H1017" s="228"/>
      <c r="I1017" s="228"/>
    </row>
    <row r="1018" spans="1:9" ht="33" hidden="1" outlineLevel="1">
      <c r="A1018" s="234" t="str">
        <f>IF(C1018="","",SUBTOTAL(3,$C$8:C1018))</f>
        <v/>
      </c>
      <c r="B1018" s="233"/>
      <c r="C1018" s="233"/>
      <c r="D1018" s="235" t="s">
        <v>674</v>
      </c>
      <c r="E1018" s="233"/>
      <c r="F1018" s="233"/>
      <c r="G1018" s="233"/>
      <c r="H1018" s="228"/>
      <c r="I1018" s="228"/>
    </row>
    <row r="1019" spans="1:9" ht="33" hidden="1" outlineLevel="1">
      <c r="A1019" s="234" t="str">
        <f>IF(C1019="","",SUBTOTAL(3,$C$8:C1019))</f>
        <v/>
      </c>
      <c r="B1019" s="233"/>
      <c r="C1019" s="233"/>
      <c r="D1019" s="235" t="s">
        <v>675</v>
      </c>
      <c r="E1019" s="233"/>
      <c r="F1019" s="233"/>
      <c r="G1019" s="233"/>
      <c r="H1019" s="228"/>
      <c r="I1019" s="228"/>
    </row>
    <row r="1020" spans="1:9" ht="33" hidden="1" outlineLevel="1">
      <c r="A1020" s="234" t="str">
        <f>IF(C1020="","",SUBTOTAL(3,$C$8:C1020))</f>
        <v/>
      </c>
      <c r="B1020" s="233"/>
      <c r="C1020" s="233"/>
      <c r="D1020" s="235" t="s">
        <v>676</v>
      </c>
      <c r="E1020" s="233"/>
      <c r="F1020" s="233"/>
      <c r="G1020" s="233"/>
      <c r="H1020" s="228"/>
      <c r="I1020" s="228"/>
    </row>
    <row r="1021" spans="1:9" ht="33" collapsed="1">
      <c r="A1021" s="234">
        <f>IF(C1021="","",SUBTOTAL(3,$C$8:C1021))</f>
        <v>160</v>
      </c>
      <c r="B1021" s="235" t="s">
        <v>677</v>
      </c>
      <c r="C1021" s="235" t="s">
        <v>203</v>
      </c>
      <c r="D1021" s="233"/>
      <c r="E1021" s="234" t="str">
        <f>IF(G1021&lt;4,"Đơn giản",IF(G1021&lt;=7,"Trung bình","Phức tạp"))</f>
        <v>Trung bình</v>
      </c>
      <c r="F1021" s="234" t="s">
        <v>205</v>
      </c>
      <c r="G1021" s="234">
        <f>COUNTA(D1022:D1026)</f>
        <v>5</v>
      </c>
      <c r="H1021" s="228"/>
      <c r="I1021" s="228"/>
    </row>
    <row r="1022" spans="1:9" ht="33" hidden="1" outlineLevel="1">
      <c r="A1022" s="234" t="str">
        <f>IF(C1022="","",SUBTOTAL(3,$C$8:C1022))</f>
        <v/>
      </c>
      <c r="B1022" s="233"/>
      <c r="C1022" s="233"/>
      <c r="D1022" s="235" t="s">
        <v>678</v>
      </c>
      <c r="E1022" s="233"/>
      <c r="F1022" s="233"/>
      <c r="G1022" s="233"/>
      <c r="H1022" s="228"/>
      <c r="I1022" s="228"/>
    </row>
    <row r="1023" spans="1:9" ht="33" hidden="1" outlineLevel="1">
      <c r="A1023" s="234" t="str">
        <f>IF(C1023="","",SUBTOTAL(3,$C$8:C1023))</f>
        <v/>
      </c>
      <c r="B1023" s="233"/>
      <c r="C1023" s="233"/>
      <c r="D1023" s="235" t="s">
        <v>679</v>
      </c>
      <c r="E1023" s="233"/>
      <c r="F1023" s="233"/>
      <c r="G1023" s="233"/>
      <c r="H1023" s="228"/>
      <c r="I1023" s="228"/>
    </row>
    <row r="1024" spans="1:9" ht="33" hidden="1" outlineLevel="1">
      <c r="A1024" s="234" t="str">
        <f>IF(C1024="","",SUBTOTAL(3,$C$8:C1024))</f>
        <v/>
      </c>
      <c r="B1024" s="233"/>
      <c r="C1024" s="233"/>
      <c r="D1024" s="235" t="s">
        <v>680</v>
      </c>
      <c r="E1024" s="233"/>
      <c r="F1024" s="233"/>
      <c r="G1024" s="233"/>
      <c r="H1024" s="228"/>
      <c r="I1024" s="228"/>
    </row>
    <row r="1025" spans="1:9" ht="33" hidden="1" outlineLevel="1">
      <c r="A1025" s="234" t="str">
        <f>IF(C1025="","",SUBTOTAL(3,$C$8:C1025))</f>
        <v/>
      </c>
      <c r="B1025" s="233"/>
      <c r="C1025" s="233"/>
      <c r="D1025" s="235" t="s">
        <v>681</v>
      </c>
      <c r="E1025" s="233"/>
      <c r="F1025" s="233"/>
      <c r="G1025" s="233"/>
      <c r="H1025" s="228"/>
      <c r="I1025" s="228"/>
    </row>
    <row r="1026" spans="1:9" ht="33" hidden="1" outlineLevel="1">
      <c r="A1026" s="234" t="str">
        <f>IF(C1026="","",SUBTOTAL(3,$C$8:C1026))</f>
        <v/>
      </c>
      <c r="B1026" s="233"/>
      <c r="C1026" s="233"/>
      <c r="D1026" s="235" t="s">
        <v>682</v>
      </c>
      <c r="E1026" s="233"/>
      <c r="F1026" s="233"/>
      <c r="G1026" s="233"/>
      <c r="H1026" s="228"/>
      <c r="I1026" s="228"/>
    </row>
    <row r="1027" spans="1:9" ht="33" collapsed="1">
      <c r="A1027" s="234">
        <f>IF(C1027="","",SUBTOTAL(3,$C$8:C1027))</f>
        <v>161</v>
      </c>
      <c r="B1027" s="235" t="s">
        <v>683</v>
      </c>
      <c r="C1027" s="235" t="s">
        <v>203</v>
      </c>
      <c r="D1027" s="233"/>
      <c r="E1027" s="234" t="str">
        <f>IF(G1027&lt;4,"Đơn giản",IF(G1027&lt;=7,"Trung bình","Phức tạp"))</f>
        <v>Trung bình</v>
      </c>
      <c r="F1027" s="234" t="s">
        <v>205</v>
      </c>
      <c r="G1027" s="234">
        <f>COUNTA(D1028:D1032)</f>
        <v>5</v>
      </c>
      <c r="H1027" s="228"/>
      <c r="I1027" s="228"/>
    </row>
    <row r="1028" spans="1:9" ht="33" hidden="1" outlineLevel="1">
      <c r="A1028" s="234" t="str">
        <f>IF(C1028="","",SUBTOTAL(3,$C$8:C1028))</f>
        <v/>
      </c>
      <c r="B1028" s="233"/>
      <c r="C1028" s="233"/>
      <c r="D1028" s="235" t="s">
        <v>684</v>
      </c>
      <c r="E1028" s="233"/>
      <c r="F1028" s="233"/>
      <c r="G1028" s="233"/>
      <c r="H1028" s="228"/>
      <c r="I1028" s="228"/>
    </row>
    <row r="1029" spans="1:9" ht="33" hidden="1" outlineLevel="1">
      <c r="A1029" s="234" t="str">
        <f>IF(C1029="","",SUBTOTAL(3,$C$8:C1029))</f>
        <v/>
      </c>
      <c r="B1029" s="233"/>
      <c r="C1029" s="233"/>
      <c r="D1029" s="235" t="s">
        <v>685</v>
      </c>
      <c r="E1029" s="233"/>
      <c r="F1029" s="233"/>
      <c r="G1029" s="233"/>
      <c r="H1029" s="228"/>
      <c r="I1029" s="228"/>
    </row>
    <row r="1030" spans="1:9" ht="33" hidden="1" outlineLevel="1">
      <c r="A1030" s="234" t="str">
        <f>IF(C1030="","",SUBTOTAL(3,$C$8:C1030))</f>
        <v/>
      </c>
      <c r="B1030" s="233"/>
      <c r="C1030" s="233"/>
      <c r="D1030" s="235" t="s">
        <v>686</v>
      </c>
      <c r="E1030" s="233"/>
      <c r="F1030" s="233"/>
      <c r="G1030" s="233"/>
      <c r="H1030" s="228"/>
      <c r="I1030" s="228"/>
    </row>
    <row r="1031" spans="1:9" ht="33" hidden="1" outlineLevel="1">
      <c r="A1031" s="234" t="str">
        <f>IF(C1031="","",SUBTOTAL(3,$C$8:C1031))</f>
        <v/>
      </c>
      <c r="B1031" s="233"/>
      <c r="C1031" s="233"/>
      <c r="D1031" s="235" t="s">
        <v>687</v>
      </c>
      <c r="E1031" s="233"/>
      <c r="F1031" s="233"/>
      <c r="G1031" s="233"/>
      <c r="H1031" s="228"/>
      <c r="I1031" s="228"/>
    </row>
    <row r="1032" spans="1:9" ht="33" hidden="1" outlineLevel="1">
      <c r="A1032" s="234" t="str">
        <f>IF(C1032="","",SUBTOTAL(3,$C$8:C1032))</f>
        <v/>
      </c>
      <c r="B1032" s="233"/>
      <c r="C1032" s="233"/>
      <c r="D1032" s="235" t="s">
        <v>688</v>
      </c>
      <c r="E1032" s="233"/>
      <c r="F1032" s="233"/>
      <c r="G1032" s="233"/>
      <c r="H1032" s="228"/>
      <c r="I1032" s="228"/>
    </row>
    <row r="1033" spans="1:9" collapsed="1">
      <c r="A1033" s="234">
        <f>IF(C1033="","",SUBTOTAL(3,$C$8:C1033))</f>
        <v>162</v>
      </c>
      <c r="B1033" s="235" t="s">
        <v>689</v>
      </c>
      <c r="C1033" s="235" t="s">
        <v>203</v>
      </c>
      <c r="D1033" s="233"/>
      <c r="E1033" s="234" t="str">
        <f>IF(G1033&lt;4,"Đơn giản",IF(G1033&lt;=7,"Trung bình","Phức tạp"))</f>
        <v>Trung bình</v>
      </c>
      <c r="F1033" s="234" t="s">
        <v>205</v>
      </c>
      <c r="G1033" s="234">
        <f>COUNTA(D1034:D1038)</f>
        <v>5</v>
      </c>
      <c r="H1033" s="228"/>
      <c r="I1033" s="228"/>
    </row>
    <row r="1034" spans="1:9" ht="33" hidden="1" outlineLevel="1">
      <c r="A1034" s="234" t="str">
        <f>IF(C1034="","",SUBTOTAL(3,$C$8:C1034))</f>
        <v/>
      </c>
      <c r="B1034" s="233"/>
      <c r="C1034" s="233"/>
      <c r="D1034" s="235" t="s">
        <v>690</v>
      </c>
      <c r="E1034" s="233"/>
      <c r="F1034" s="233"/>
      <c r="G1034" s="233"/>
      <c r="H1034" s="228"/>
      <c r="I1034" s="228"/>
    </row>
    <row r="1035" spans="1:9" ht="33" hidden="1" outlineLevel="1">
      <c r="A1035" s="234" t="str">
        <f>IF(C1035="","",SUBTOTAL(3,$C$8:C1035))</f>
        <v/>
      </c>
      <c r="B1035" s="233"/>
      <c r="C1035" s="233"/>
      <c r="D1035" s="235" t="s">
        <v>691</v>
      </c>
      <c r="E1035" s="233"/>
      <c r="F1035" s="233"/>
      <c r="G1035" s="233"/>
      <c r="H1035" s="228"/>
      <c r="I1035" s="228"/>
    </row>
    <row r="1036" spans="1:9" hidden="1" outlineLevel="1">
      <c r="A1036" s="234" t="str">
        <f>IF(C1036="","",SUBTOTAL(3,$C$8:C1036))</f>
        <v/>
      </c>
      <c r="B1036" s="233"/>
      <c r="C1036" s="233"/>
      <c r="D1036" s="235" t="s">
        <v>692</v>
      </c>
      <c r="E1036" s="233"/>
      <c r="F1036" s="233"/>
      <c r="G1036" s="233"/>
      <c r="H1036" s="228"/>
      <c r="I1036" s="228"/>
    </row>
    <row r="1037" spans="1:9" hidden="1" outlineLevel="1">
      <c r="A1037" s="234" t="str">
        <f>IF(C1037="","",SUBTOTAL(3,$C$8:C1037))</f>
        <v/>
      </c>
      <c r="B1037" s="233"/>
      <c r="C1037" s="233"/>
      <c r="D1037" s="235" t="s">
        <v>693</v>
      </c>
      <c r="E1037" s="233"/>
      <c r="F1037" s="233"/>
      <c r="G1037" s="233"/>
      <c r="H1037" s="228"/>
      <c r="I1037" s="228"/>
    </row>
    <row r="1038" spans="1:9" ht="33" hidden="1" outlineLevel="1">
      <c r="A1038" s="234" t="str">
        <f>IF(C1038="","",SUBTOTAL(3,$C$8:C1038))</f>
        <v/>
      </c>
      <c r="B1038" s="233"/>
      <c r="C1038" s="233"/>
      <c r="D1038" s="235" t="s">
        <v>694</v>
      </c>
      <c r="E1038" s="233"/>
      <c r="F1038" s="233"/>
      <c r="G1038" s="233"/>
      <c r="H1038" s="228"/>
      <c r="I1038" s="228"/>
    </row>
    <row r="1039" spans="1:9" collapsed="1">
      <c r="A1039" s="234">
        <f>IF(C1039="","",SUBTOTAL(3,$C$8:C1039))</f>
        <v>163</v>
      </c>
      <c r="B1039" s="235" t="s">
        <v>695</v>
      </c>
      <c r="C1039" s="235" t="s">
        <v>203</v>
      </c>
      <c r="D1039" s="233"/>
      <c r="E1039" s="234" t="str">
        <f>IF(G1039&lt;4,"Đơn giản",IF(G1039&lt;=7,"Trung bình","Phức tạp"))</f>
        <v>Trung bình</v>
      </c>
      <c r="F1039" s="234" t="s">
        <v>205</v>
      </c>
      <c r="G1039" s="234">
        <f>COUNTA(D1040:D1044)</f>
        <v>5</v>
      </c>
      <c r="H1039" s="228"/>
      <c r="I1039" s="228"/>
    </row>
    <row r="1040" spans="1:9" ht="33" hidden="1" outlineLevel="1">
      <c r="A1040" s="234" t="str">
        <f>IF(C1040="","",SUBTOTAL(3,$C$8:C1040))</f>
        <v/>
      </c>
      <c r="B1040" s="233"/>
      <c r="C1040" s="233"/>
      <c r="D1040" s="235" t="s">
        <v>696</v>
      </c>
      <c r="E1040" s="233"/>
      <c r="F1040" s="233"/>
      <c r="G1040" s="233"/>
      <c r="H1040" s="228"/>
      <c r="I1040" s="228"/>
    </row>
    <row r="1041" spans="1:9" ht="33" hidden="1" outlineLevel="1">
      <c r="A1041" s="234" t="str">
        <f>IF(C1041="","",SUBTOTAL(3,$C$8:C1041))</f>
        <v/>
      </c>
      <c r="B1041" s="233"/>
      <c r="C1041" s="233"/>
      <c r="D1041" s="235" t="s">
        <v>697</v>
      </c>
      <c r="E1041" s="233"/>
      <c r="F1041" s="233"/>
      <c r="G1041" s="233"/>
      <c r="H1041" s="228"/>
      <c r="I1041" s="228"/>
    </row>
    <row r="1042" spans="1:9" ht="33" hidden="1" outlineLevel="1">
      <c r="A1042" s="234" t="str">
        <f>IF(C1042="","",SUBTOTAL(3,$C$8:C1042))</f>
        <v/>
      </c>
      <c r="B1042" s="233"/>
      <c r="C1042" s="233"/>
      <c r="D1042" s="235" t="s">
        <v>698</v>
      </c>
      <c r="E1042" s="233"/>
      <c r="F1042" s="233"/>
      <c r="G1042" s="233"/>
      <c r="H1042" s="228"/>
      <c r="I1042" s="228"/>
    </row>
    <row r="1043" spans="1:9" hidden="1" outlineLevel="1">
      <c r="A1043" s="234" t="str">
        <f>IF(C1043="","",SUBTOTAL(3,$C$8:C1043))</f>
        <v/>
      </c>
      <c r="B1043" s="233"/>
      <c r="C1043" s="233"/>
      <c r="D1043" s="235" t="s">
        <v>699</v>
      </c>
      <c r="E1043" s="233"/>
      <c r="F1043" s="233"/>
      <c r="G1043" s="233"/>
      <c r="H1043" s="228"/>
      <c r="I1043" s="228"/>
    </row>
    <row r="1044" spans="1:9" ht="33" hidden="1" outlineLevel="1">
      <c r="A1044" s="234" t="str">
        <f>IF(C1044="","",SUBTOTAL(3,$C$8:C1044))</f>
        <v/>
      </c>
      <c r="B1044" s="233"/>
      <c r="C1044" s="233"/>
      <c r="D1044" s="235" t="s">
        <v>700</v>
      </c>
      <c r="E1044" s="233"/>
      <c r="F1044" s="233"/>
      <c r="G1044" s="233"/>
      <c r="H1044" s="228"/>
      <c r="I1044" s="228"/>
    </row>
    <row r="1045" spans="1:9" ht="33" collapsed="1">
      <c r="A1045" s="234">
        <f>IF(C1045="","",SUBTOTAL(3,$C$8:C1045))</f>
        <v>164</v>
      </c>
      <c r="B1045" s="235" t="s">
        <v>701</v>
      </c>
      <c r="C1045" s="235" t="s">
        <v>203</v>
      </c>
      <c r="D1045" s="233"/>
      <c r="E1045" s="234" t="str">
        <f>IF(G1045&lt;4,"Đơn giản",IF(G1045&lt;=7,"Trung bình","Phức tạp"))</f>
        <v>Trung bình</v>
      </c>
      <c r="F1045" s="234" t="s">
        <v>205</v>
      </c>
      <c r="G1045" s="234">
        <f>COUNTA(D1046:D1050)</f>
        <v>5</v>
      </c>
      <c r="H1045" s="228"/>
      <c r="I1045" s="228"/>
    </row>
    <row r="1046" spans="1:9" ht="33" hidden="1" outlineLevel="1">
      <c r="A1046" s="234" t="str">
        <f>IF(C1046="","",SUBTOTAL(3,$C$8:C1046))</f>
        <v/>
      </c>
      <c r="B1046" s="233"/>
      <c r="C1046" s="233"/>
      <c r="D1046" s="235" t="s">
        <v>702</v>
      </c>
      <c r="E1046" s="233"/>
      <c r="F1046" s="233"/>
      <c r="G1046" s="233"/>
      <c r="H1046" s="228"/>
      <c r="I1046" s="228"/>
    </row>
    <row r="1047" spans="1:9" ht="33" hidden="1" outlineLevel="1">
      <c r="A1047" s="234" t="str">
        <f>IF(C1047="","",SUBTOTAL(3,$C$8:C1047))</f>
        <v/>
      </c>
      <c r="B1047" s="233"/>
      <c r="C1047" s="233"/>
      <c r="D1047" s="235" t="s">
        <v>703</v>
      </c>
      <c r="E1047" s="233"/>
      <c r="F1047" s="233"/>
      <c r="G1047" s="233"/>
      <c r="H1047" s="228"/>
      <c r="I1047" s="228"/>
    </row>
    <row r="1048" spans="1:9" ht="33" hidden="1" outlineLevel="1">
      <c r="A1048" s="234" t="str">
        <f>IF(C1048="","",SUBTOTAL(3,$C$8:C1048))</f>
        <v/>
      </c>
      <c r="B1048" s="233"/>
      <c r="C1048" s="233"/>
      <c r="D1048" s="235" t="s">
        <v>704</v>
      </c>
      <c r="E1048" s="233"/>
      <c r="F1048" s="233"/>
      <c r="G1048" s="233"/>
      <c r="H1048" s="228"/>
      <c r="I1048" s="228"/>
    </row>
    <row r="1049" spans="1:9" ht="33" hidden="1" outlineLevel="1">
      <c r="A1049" s="234" t="str">
        <f>IF(C1049="","",SUBTOTAL(3,$C$8:C1049))</f>
        <v/>
      </c>
      <c r="B1049" s="233"/>
      <c r="C1049" s="233"/>
      <c r="D1049" s="235" t="s">
        <v>705</v>
      </c>
      <c r="E1049" s="233"/>
      <c r="F1049" s="233"/>
      <c r="G1049" s="233"/>
      <c r="H1049" s="228"/>
      <c r="I1049" s="228"/>
    </row>
    <row r="1050" spans="1:9" ht="33" hidden="1" outlineLevel="1">
      <c r="A1050" s="234" t="str">
        <f>IF(C1050="","",SUBTOTAL(3,$C$8:C1050))</f>
        <v/>
      </c>
      <c r="B1050" s="233"/>
      <c r="C1050" s="233"/>
      <c r="D1050" s="235" t="s">
        <v>706</v>
      </c>
      <c r="E1050" s="233"/>
      <c r="F1050" s="233"/>
      <c r="G1050" s="233"/>
      <c r="H1050" s="228"/>
      <c r="I1050" s="228"/>
    </row>
    <row r="1051" spans="1:9" ht="33" collapsed="1">
      <c r="A1051" s="234">
        <f>IF(C1051="","",SUBTOTAL(3,$C$8:C1051))</f>
        <v>165</v>
      </c>
      <c r="B1051" s="235" t="s">
        <v>707</v>
      </c>
      <c r="C1051" s="235" t="s">
        <v>203</v>
      </c>
      <c r="D1051" s="233"/>
      <c r="E1051" s="234" t="str">
        <f>IF(G1051&lt;4,"Đơn giản",IF(G1051&lt;=7,"Trung bình","Phức tạp"))</f>
        <v>Trung bình</v>
      </c>
      <c r="F1051" s="234" t="s">
        <v>205</v>
      </c>
      <c r="G1051" s="234">
        <f>COUNTA(D1052:D1056)</f>
        <v>5</v>
      </c>
      <c r="H1051" s="228"/>
      <c r="I1051" s="228"/>
    </row>
    <row r="1052" spans="1:9" ht="33" hidden="1" outlineLevel="1">
      <c r="A1052" s="234" t="str">
        <f>IF(C1052="","",SUBTOTAL(3,$C$8:C1052))</f>
        <v/>
      </c>
      <c r="B1052" s="233"/>
      <c r="C1052" s="233"/>
      <c r="D1052" s="235" t="s">
        <v>708</v>
      </c>
      <c r="E1052" s="234"/>
      <c r="F1052" s="234"/>
      <c r="G1052" s="234"/>
      <c r="H1052" s="228"/>
      <c r="I1052" s="228"/>
    </row>
    <row r="1053" spans="1:9" ht="33" hidden="1" outlineLevel="1">
      <c r="A1053" s="234" t="str">
        <f>IF(C1053="","",SUBTOTAL(3,$C$8:C1053))</f>
        <v/>
      </c>
      <c r="B1053" s="233"/>
      <c r="C1053" s="233"/>
      <c r="D1053" s="235" t="s">
        <v>709</v>
      </c>
      <c r="E1053" s="233"/>
      <c r="F1053" s="233"/>
      <c r="G1053" s="233"/>
      <c r="H1053" s="228"/>
      <c r="I1053" s="228"/>
    </row>
    <row r="1054" spans="1:9" ht="33" hidden="1" outlineLevel="1">
      <c r="A1054" s="234" t="str">
        <f>IF(C1054="","",SUBTOTAL(3,$C$8:C1054))</f>
        <v/>
      </c>
      <c r="B1054" s="233"/>
      <c r="C1054" s="233"/>
      <c r="D1054" s="235" t="s">
        <v>710</v>
      </c>
      <c r="E1054" s="233"/>
      <c r="F1054" s="233"/>
      <c r="G1054" s="233"/>
      <c r="H1054" s="228"/>
      <c r="I1054" s="228"/>
    </row>
    <row r="1055" spans="1:9" ht="33" hidden="1" outlineLevel="1">
      <c r="A1055" s="234" t="str">
        <f>IF(C1055="","",SUBTOTAL(3,$C$8:C1055))</f>
        <v/>
      </c>
      <c r="B1055" s="233"/>
      <c r="C1055" s="233"/>
      <c r="D1055" s="235" t="s">
        <v>711</v>
      </c>
      <c r="E1055" s="233"/>
      <c r="F1055" s="233"/>
      <c r="G1055" s="233"/>
      <c r="H1055" s="228"/>
      <c r="I1055" s="228"/>
    </row>
    <row r="1056" spans="1:9" ht="33" hidden="1" outlineLevel="1">
      <c r="A1056" s="234" t="str">
        <f>IF(C1056="","",SUBTOTAL(3,$C$8:C1056))</f>
        <v/>
      </c>
      <c r="B1056" s="233"/>
      <c r="C1056" s="233"/>
      <c r="D1056" s="235" t="s">
        <v>712</v>
      </c>
      <c r="E1056" s="233"/>
      <c r="F1056" s="233"/>
      <c r="G1056" s="233"/>
      <c r="H1056" s="228"/>
      <c r="I1056" s="228"/>
    </row>
    <row r="1057" spans="1:9" ht="33" collapsed="1">
      <c r="A1057" s="234">
        <f>IF(C1057="","",SUBTOTAL(3,$C$8:C1057))</f>
        <v>166</v>
      </c>
      <c r="B1057" s="235" t="s">
        <v>713</v>
      </c>
      <c r="C1057" s="235" t="s">
        <v>203</v>
      </c>
      <c r="D1057" s="233"/>
      <c r="E1057" s="234" t="str">
        <f>IF(G1057&lt;4,"Đơn giản",IF(G1057&lt;=7,"Trung bình","Phức tạp"))</f>
        <v>Trung bình</v>
      </c>
      <c r="F1057" s="234" t="s">
        <v>205</v>
      </c>
      <c r="G1057" s="234">
        <f>COUNTA(D1058:D1062)</f>
        <v>5</v>
      </c>
      <c r="H1057" s="228"/>
      <c r="I1057" s="228"/>
    </row>
    <row r="1058" spans="1:9" ht="33" hidden="1" outlineLevel="1">
      <c r="A1058" s="234" t="str">
        <f>IF(C1058="","",SUBTOTAL(3,$C$8:C1058))</f>
        <v/>
      </c>
      <c r="B1058" s="233"/>
      <c r="C1058" s="233"/>
      <c r="D1058" s="235" t="s">
        <v>714</v>
      </c>
      <c r="E1058" s="234"/>
      <c r="F1058" s="234"/>
      <c r="G1058" s="234"/>
      <c r="H1058" s="228"/>
      <c r="I1058" s="228"/>
    </row>
    <row r="1059" spans="1:9" ht="33" hidden="1" outlineLevel="1">
      <c r="A1059" s="234" t="str">
        <f>IF(C1059="","",SUBTOTAL(3,$C$8:C1059))</f>
        <v/>
      </c>
      <c r="B1059" s="233"/>
      <c r="C1059" s="233"/>
      <c r="D1059" s="235" t="s">
        <v>715</v>
      </c>
      <c r="E1059" s="233"/>
      <c r="F1059" s="233"/>
      <c r="G1059" s="233"/>
      <c r="H1059" s="228"/>
      <c r="I1059" s="228"/>
    </row>
    <row r="1060" spans="1:9" ht="33" hidden="1" outlineLevel="1">
      <c r="A1060" s="234" t="str">
        <f>IF(C1060="","",SUBTOTAL(3,$C$8:C1060))</f>
        <v/>
      </c>
      <c r="B1060" s="233"/>
      <c r="C1060" s="233"/>
      <c r="D1060" s="235" t="s">
        <v>716</v>
      </c>
      <c r="E1060" s="233"/>
      <c r="F1060" s="233"/>
      <c r="G1060" s="233"/>
      <c r="H1060" s="228"/>
      <c r="I1060" s="228"/>
    </row>
    <row r="1061" spans="1:9" ht="33" hidden="1" outlineLevel="1">
      <c r="A1061" s="234" t="str">
        <f>IF(C1061="","",SUBTOTAL(3,$C$8:C1061))</f>
        <v/>
      </c>
      <c r="B1061" s="233"/>
      <c r="C1061" s="233"/>
      <c r="D1061" s="235" t="s">
        <v>717</v>
      </c>
      <c r="E1061" s="233"/>
      <c r="F1061" s="233"/>
      <c r="G1061" s="233"/>
      <c r="H1061" s="228"/>
      <c r="I1061" s="228"/>
    </row>
    <row r="1062" spans="1:9" ht="33" hidden="1" outlineLevel="1">
      <c r="A1062" s="234" t="str">
        <f>IF(C1062="","",SUBTOTAL(3,$C$8:C1062))</f>
        <v/>
      </c>
      <c r="B1062" s="233"/>
      <c r="C1062" s="233"/>
      <c r="D1062" s="235" t="s">
        <v>718</v>
      </c>
      <c r="E1062" s="233"/>
      <c r="F1062" s="233"/>
      <c r="G1062" s="233"/>
      <c r="H1062" s="228"/>
      <c r="I1062" s="228"/>
    </row>
    <row r="1063" spans="1:9" ht="33" collapsed="1">
      <c r="A1063" s="234">
        <f>IF(C1063="","",SUBTOTAL(3,$C$8:C1063))</f>
        <v>167</v>
      </c>
      <c r="B1063" s="235" t="s">
        <v>719</v>
      </c>
      <c r="C1063" s="235" t="s">
        <v>203</v>
      </c>
      <c r="D1063" s="233"/>
      <c r="E1063" s="234" t="str">
        <f>IF(G1063&lt;4,"Đơn giản",IF(G1063&lt;=7,"Trung bình","Phức tạp"))</f>
        <v>Trung bình</v>
      </c>
      <c r="F1063" s="234" t="s">
        <v>205</v>
      </c>
      <c r="G1063" s="234">
        <f>COUNTA(D1064:D1068)</f>
        <v>5</v>
      </c>
      <c r="H1063" s="228"/>
      <c r="I1063" s="228"/>
    </row>
    <row r="1064" spans="1:9" ht="33" hidden="1" outlineLevel="1">
      <c r="A1064" s="234" t="str">
        <f>IF(C1064="","",SUBTOTAL(3,$C$8:C1064))</f>
        <v/>
      </c>
      <c r="B1064" s="233"/>
      <c r="C1064" s="233"/>
      <c r="D1064" s="235" t="s">
        <v>696</v>
      </c>
      <c r="E1064" s="234"/>
      <c r="F1064" s="234"/>
      <c r="G1064" s="234"/>
      <c r="H1064" s="228"/>
      <c r="I1064" s="228"/>
    </row>
    <row r="1065" spans="1:9" ht="33" hidden="1" outlineLevel="1">
      <c r="A1065" s="234" t="str">
        <f>IF(C1065="","",SUBTOTAL(3,$C$8:C1065))</f>
        <v/>
      </c>
      <c r="B1065" s="233"/>
      <c r="C1065" s="233"/>
      <c r="D1065" s="235" t="s">
        <v>697</v>
      </c>
      <c r="E1065" s="233"/>
      <c r="F1065" s="233"/>
      <c r="G1065" s="233"/>
      <c r="H1065" s="228"/>
      <c r="I1065" s="228"/>
    </row>
    <row r="1066" spans="1:9" ht="33" hidden="1" outlineLevel="1">
      <c r="A1066" s="234" t="str">
        <f>IF(C1066="","",SUBTOTAL(3,$C$8:C1066))</f>
        <v/>
      </c>
      <c r="B1066" s="233"/>
      <c r="C1066" s="233"/>
      <c r="D1066" s="235" t="s">
        <v>698</v>
      </c>
      <c r="E1066" s="233"/>
      <c r="F1066" s="233"/>
      <c r="G1066" s="233"/>
      <c r="H1066" s="228"/>
      <c r="I1066" s="228"/>
    </row>
    <row r="1067" spans="1:9" hidden="1" outlineLevel="1">
      <c r="A1067" s="234" t="str">
        <f>IF(C1067="","",SUBTOTAL(3,$C$8:C1067))</f>
        <v/>
      </c>
      <c r="B1067" s="233"/>
      <c r="C1067" s="233"/>
      <c r="D1067" s="235" t="s">
        <v>699</v>
      </c>
      <c r="E1067" s="233"/>
      <c r="F1067" s="233"/>
      <c r="G1067" s="233"/>
      <c r="H1067" s="228"/>
      <c r="I1067" s="228"/>
    </row>
    <row r="1068" spans="1:9" ht="33" hidden="1" outlineLevel="1">
      <c r="A1068" s="234" t="str">
        <f>IF(C1068="","",SUBTOTAL(3,$C$8:C1068))</f>
        <v/>
      </c>
      <c r="B1068" s="233"/>
      <c r="C1068" s="233"/>
      <c r="D1068" s="235" t="s">
        <v>700</v>
      </c>
      <c r="E1068" s="233"/>
      <c r="F1068" s="233"/>
      <c r="G1068" s="233"/>
      <c r="H1068" s="228"/>
      <c r="I1068" s="228"/>
    </row>
    <row r="1069" spans="1:9" ht="33" collapsed="1">
      <c r="A1069" s="234">
        <f>IF(C1069="","",SUBTOTAL(3,$C$8:C1069))</f>
        <v>168</v>
      </c>
      <c r="B1069" s="235" t="s">
        <v>720</v>
      </c>
      <c r="C1069" s="235" t="s">
        <v>203</v>
      </c>
      <c r="D1069" s="233"/>
      <c r="E1069" s="234" t="str">
        <f>IF(G1069&lt;4,"Đơn giản",IF(G1069&lt;=7,"Trung bình","Phức tạp"))</f>
        <v>Trung bình</v>
      </c>
      <c r="F1069" s="234" t="s">
        <v>205</v>
      </c>
      <c r="G1069" s="234">
        <f>COUNTA(D1070:D1074)</f>
        <v>5</v>
      </c>
      <c r="H1069" s="228"/>
      <c r="I1069" s="228"/>
    </row>
    <row r="1070" spans="1:9" ht="33" hidden="1" outlineLevel="1">
      <c r="A1070" s="234" t="str">
        <f>IF(C1070="","",SUBTOTAL(3,$C$8:C1070))</f>
        <v/>
      </c>
      <c r="B1070" s="233"/>
      <c r="C1070" s="233"/>
      <c r="D1070" s="235" t="s">
        <v>721</v>
      </c>
      <c r="E1070" s="233"/>
      <c r="F1070" s="233"/>
      <c r="G1070" s="233"/>
      <c r="H1070" s="228"/>
      <c r="I1070" s="228"/>
    </row>
    <row r="1071" spans="1:9" ht="33" hidden="1" outlineLevel="1">
      <c r="A1071" s="234" t="str">
        <f>IF(C1071="","",SUBTOTAL(3,$C$8:C1071))</f>
        <v/>
      </c>
      <c r="B1071" s="233"/>
      <c r="C1071" s="233"/>
      <c r="D1071" s="235" t="s">
        <v>722</v>
      </c>
      <c r="E1071" s="233"/>
      <c r="F1071" s="233"/>
      <c r="G1071" s="233"/>
      <c r="H1071" s="228"/>
      <c r="I1071" s="228"/>
    </row>
    <row r="1072" spans="1:9" ht="33" hidden="1" outlineLevel="1">
      <c r="A1072" s="234" t="str">
        <f>IF(C1072="","",SUBTOTAL(3,$C$8:C1072))</f>
        <v/>
      </c>
      <c r="B1072" s="233"/>
      <c r="C1072" s="233"/>
      <c r="D1072" s="235" t="s">
        <v>723</v>
      </c>
      <c r="E1072" s="233"/>
      <c r="F1072" s="233"/>
      <c r="G1072" s="233"/>
      <c r="H1072" s="228"/>
      <c r="I1072" s="228"/>
    </row>
    <row r="1073" spans="1:9" ht="33" hidden="1" outlineLevel="1">
      <c r="A1073" s="234" t="str">
        <f>IF(C1073="","",SUBTOTAL(3,$C$8:C1073))</f>
        <v/>
      </c>
      <c r="B1073" s="233"/>
      <c r="C1073" s="233"/>
      <c r="D1073" s="235" t="s">
        <v>724</v>
      </c>
      <c r="E1073" s="233"/>
      <c r="F1073" s="233"/>
      <c r="G1073" s="233"/>
      <c r="H1073" s="228"/>
      <c r="I1073" s="228"/>
    </row>
    <row r="1074" spans="1:9" ht="33" hidden="1" outlineLevel="1">
      <c r="A1074" s="234" t="str">
        <f>IF(C1074="","",SUBTOTAL(3,$C$8:C1074))</f>
        <v/>
      </c>
      <c r="B1074" s="233"/>
      <c r="C1074" s="233"/>
      <c r="D1074" s="235" t="s">
        <v>725</v>
      </c>
      <c r="E1074" s="233"/>
      <c r="F1074" s="233"/>
      <c r="G1074" s="233"/>
      <c r="H1074" s="228"/>
      <c r="I1074" s="228"/>
    </row>
    <row r="1075" spans="1:9" ht="33" collapsed="1">
      <c r="A1075" s="234">
        <f>IF(C1075="","",SUBTOTAL(3,$C$8:C1075))</f>
        <v>169</v>
      </c>
      <c r="B1075" s="235" t="s">
        <v>726</v>
      </c>
      <c r="C1075" s="235" t="s">
        <v>203</v>
      </c>
      <c r="D1075" s="233"/>
      <c r="E1075" s="234" t="str">
        <f>IF(G1075&lt;4,"Đơn giản",IF(G1075&lt;=7,"Trung bình","Phức tạp"))</f>
        <v>Trung bình</v>
      </c>
      <c r="F1075" s="234" t="s">
        <v>205</v>
      </c>
      <c r="G1075" s="234">
        <f>COUNTA(D1076:D1080)</f>
        <v>5</v>
      </c>
      <c r="H1075" s="228"/>
      <c r="I1075" s="228"/>
    </row>
    <row r="1076" spans="1:9" ht="33" hidden="1" outlineLevel="1">
      <c r="A1076" s="234" t="str">
        <f>IF(C1076="","",SUBTOTAL(3,$C$8:C1076))</f>
        <v/>
      </c>
      <c r="B1076" s="233"/>
      <c r="C1076" s="233"/>
      <c r="D1076" s="235" t="s">
        <v>727</v>
      </c>
      <c r="E1076" s="233"/>
      <c r="F1076" s="233"/>
      <c r="G1076" s="233"/>
      <c r="H1076" s="228"/>
      <c r="I1076" s="228"/>
    </row>
    <row r="1077" spans="1:9" ht="33" hidden="1" outlineLevel="1">
      <c r="A1077" s="234" t="str">
        <f>IF(C1077="","",SUBTOTAL(3,$C$8:C1077))</f>
        <v/>
      </c>
      <c r="B1077" s="233"/>
      <c r="C1077" s="233"/>
      <c r="D1077" s="235" t="s">
        <v>728</v>
      </c>
      <c r="E1077" s="233"/>
      <c r="F1077" s="233"/>
      <c r="G1077" s="233"/>
      <c r="H1077" s="228"/>
      <c r="I1077" s="228"/>
    </row>
    <row r="1078" spans="1:9" ht="33" hidden="1" outlineLevel="1">
      <c r="A1078" s="234" t="str">
        <f>IF(C1078="","",SUBTOTAL(3,$C$8:C1078))</f>
        <v/>
      </c>
      <c r="B1078" s="233"/>
      <c r="C1078" s="233"/>
      <c r="D1078" s="235" t="s">
        <v>729</v>
      </c>
      <c r="E1078" s="233"/>
      <c r="F1078" s="233"/>
      <c r="G1078" s="233"/>
      <c r="H1078" s="228"/>
      <c r="I1078" s="228"/>
    </row>
    <row r="1079" spans="1:9" ht="33" hidden="1" outlineLevel="1">
      <c r="A1079" s="234" t="str">
        <f>IF(C1079="","",SUBTOTAL(3,$C$8:C1079))</f>
        <v/>
      </c>
      <c r="B1079" s="233"/>
      <c r="C1079" s="233"/>
      <c r="D1079" s="235" t="s">
        <v>730</v>
      </c>
      <c r="E1079" s="233"/>
      <c r="F1079" s="233"/>
      <c r="G1079" s="233"/>
      <c r="H1079" s="228"/>
      <c r="I1079" s="228"/>
    </row>
    <row r="1080" spans="1:9" ht="33" hidden="1" outlineLevel="1">
      <c r="A1080" s="234" t="str">
        <f>IF(C1080="","",SUBTOTAL(3,$C$8:C1080))</f>
        <v/>
      </c>
      <c r="B1080" s="233"/>
      <c r="C1080" s="233"/>
      <c r="D1080" s="235" t="s">
        <v>731</v>
      </c>
      <c r="E1080" s="233"/>
      <c r="F1080" s="233"/>
      <c r="G1080" s="233"/>
      <c r="H1080" s="228"/>
      <c r="I1080" s="228"/>
    </row>
    <row r="1081" spans="1:9" ht="49.5" collapsed="1">
      <c r="A1081" s="234">
        <f>IF(C1081="","",SUBTOTAL(3,$C$8:C1081))</f>
        <v>170</v>
      </c>
      <c r="B1081" s="235" t="s">
        <v>732</v>
      </c>
      <c r="C1081" s="235" t="s">
        <v>203</v>
      </c>
      <c r="D1081" s="233"/>
      <c r="E1081" s="234" t="str">
        <f>IF(G1081&lt;4,"Đơn giản",IF(G1081&lt;=7,"Trung bình","Phức tạp"))</f>
        <v>Phức tạp</v>
      </c>
      <c r="F1081" s="234" t="s">
        <v>205</v>
      </c>
      <c r="G1081" s="234">
        <f>COUNTA(D1082:D1089)</f>
        <v>8</v>
      </c>
      <c r="H1081" s="228"/>
      <c r="I1081" s="228"/>
    </row>
    <row r="1082" spans="1:9" ht="33" hidden="1" outlineLevel="1">
      <c r="A1082" s="234" t="str">
        <f>IF(C1082="","",SUBTOTAL(3,$C$8:C1082))</f>
        <v/>
      </c>
      <c r="B1082" s="233"/>
      <c r="C1082" s="233"/>
      <c r="D1082" s="235" t="s">
        <v>733</v>
      </c>
      <c r="E1082" s="233"/>
      <c r="F1082" s="233"/>
      <c r="G1082" s="233"/>
      <c r="H1082" s="228"/>
      <c r="I1082" s="228"/>
    </row>
    <row r="1083" spans="1:9" ht="49.5" hidden="1" outlineLevel="1">
      <c r="A1083" s="234" t="str">
        <f>IF(C1083="","",SUBTOTAL(3,$C$8:C1083))</f>
        <v/>
      </c>
      <c r="B1083" s="233"/>
      <c r="C1083" s="233"/>
      <c r="D1083" s="235" t="s">
        <v>734</v>
      </c>
      <c r="E1083" s="233"/>
      <c r="F1083" s="233"/>
      <c r="G1083" s="233"/>
      <c r="H1083" s="228"/>
      <c r="I1083" s="228"/>
    </row>
    <row r="1084" spans="1:9" ht="49.5" hidden="1" outlineLevel="1">
      <c r="A1084" s="234" t="str">
        <f>IF(C1084="","",SUBTOTAL(3,$C$8:C1084))</f>
        <v/>
      </c>
      <c r="B1084" s="233"/>
      <c r="C1084" s="233"/>
      <c r="D1084" s="235" t="s">
        <v>735</v>
      </c>
      <c r="E1084" s="233"/>
      <c r="F1084" s="233"/>
      <c r="G1084" s="233"/>
      <c r="H1084" s="228"/>
      <c r="I1084" s="228"/>
    </row>
    <row r="1085" spans="1:9" ht="49.5" hidden="1" outlineLevel="1">
      <c r="A1085" s="234" t="str">
        <f>IF(C1085="","",SUBTOTAL(3,$C$8:C1085))</f>
        <v/>
      </c>
      <c r="B1085" s="233"/>
      <c r="C1085" s="233"/>
      <c r="D1085" s="235" t="s">
        <v>736</v>
      </c>
      <c r="E1085" s="233"/>
      <c r="F1085" s="233"/>
      <c r="G1085" s="233"/>
      <c r="H1085" s="228"/>
      <c r="I1085" s="228"/>
    </row>
    <row r="1086" spans="1:9" hidden="1" outlineLevel="1">
      <c r="A1086" s="234" t="str">
        <f>IF(C1086="","",SUBTOTAL(3,$C$8:C1086))</f>
        <v/>
      </c>
      <c r="B1086" s="233"/>
      <c r="C1086" s="233"/>
      <c r="D1086" s="235" t="s">
        <v>737</v>
      </c>
      <c r="E1086" s="233"/>
      <c r="F1086" s="233"/>
      <c r="G1086" s="233"/>
      <c r="H1086" s="228"/>
      <c r="I1086" s="228"/>
    </row>
    <row r="1087" spans="1:9" hidden="1" outlineLevel="1">
      <c r="A1087" s="234" t="str">
        <f>IF(C1087="","",SUBTOTAL(3,$C$8:C1087))</f>
        <v/>
      </c>
      <c r="B1087" s="233"/>
      <c r="C1087" s="233"/>
      <c r="D1087" s="235" t="s">
        <v>738</v>
      </c>
      <c r="E1087" s="233"/>
      <c r="F1087" s="233"/>
      <c r="G1087" s="233"/>
      <c r="H1087" s="228"/>
      <c r="I1087" s="228"/>
    </row>
    <row r="1088" spans="1:9" hidden="1" outlineLevel="1">
      <c r="A1088" s="234" t="str">
        <f>IF(C1088="","",SUBTOTAL(3,$C$8:C1088))</f>
        <v/>
      </c>
      <c r="B1088" s="233"/>
      <c r="C1088" s="233"/>
      <c r="D1088" s="235" t="s">
        <v>739</v>
      </c>
      <c r="E1088" s="233"/>
      <c r="F1088" s="233"/>
      <c r="G1088" s="233"/>
      <c r="H1088" s="228"/>
      <c r="I1088" s="228"/>
    </row>
    <row r="1089" spans="1:9" hidden="1" outlineLevel="1">
      <c r="A1089" s="234" t="str">
        <f>IF(C1089="","",SUBTOTAL(3,$C$8:C1089))</f>
        <v/>
      </c>
      <c r="B1089" s="233"/>
      <c r="C1089" s="233"/>
      <c r="D1089" s="235" t="s">
        <v>740</v>
      </c>
      <c r="E1089" s="233"/>
      <c r="F1089" s="233"/>
      <c r="G1089" s="233"/>
      <c r="H1089" s="228"/>
      <c r="I1089" s="228"/>
    </row>
    <row r="1090" spans="1:9" ht="33" collapsed="1">
      <c r="A1090" s="234" t="str">
        <f>IF(C1090="","",SUBTOTAL(3,$C$8:C1090))</f>
        <v/>
      </c>
      <c r="B1090" s="232" t="s">
        <v>741</v>
      </c>
      <c r="C1090" s="233"/>
      <c r="D1090" s="233"/>
      <c r="E1090" s="233"/>
      <c r="F1090" s="233"/>
      <c r="G1090" s="233"/>
      <c r="H1090" s="228"/>
      <c r="I1090" s="228"/>
    </row>
    <row r="1091" spans="1:9" ht="33" collapsed="1">
      <c r="A1091" s="234">
        <f>IF(C1091="","",SUBTOTAL(3,$C$8:C1091))</f>
        <v>171</v>
      </c>
      <c r="B1091" s="235" t="s">
        <v>742</v>
      </c>
      <c r="C1091" s="235" t="s">
        <v>203</v>
      </c>
      <c r="D1091" s="233"/>
      <c r="E1091" s="234" t="str">
        <f>IF(G1091&lt;4,"Đơn giản",IF(G1091&lt;=7,"Trung bình","Phức tạp"))</f>
        <v>Trung bình</v>
      </c>
      <c r="F1091" s="234" t="s">
        <v>205</v>
      </c>
      <c r="G1091" s="234">
        <f>COUNTA(D1092:D1096)</f>
        <v>5</v>
      </c>
      <c r="H1091" s="228"/>
      <c r="I1091" s="228"/>
    </row>
    <row r="1092" spans="1:9" ht="33" hidden="1" outlineLevel="1">
      <c r="A1092" s="234" t="str">
        <f>IF(C1092="","",SUBTOTAL(3,$C$8:C1092))</f>
        <v/>
      </c>
      <c r="B1092" s="233"/>
      <c r="C1092" s="233"/>
      <c r="D1092" s="235" t="s">
        <v>1444</v>
      </c>
      <c r="E1092" s="233"/>
      <c r="F1092" s="233"/>
      <c r="G1092" s="233"/>
      <c r="H1092" s="228"/>
      <c r="I1092" s="228"/>
    </row>
    <row r="1093" spans="1:9" ht="33" hidden="1" outlineLevel="1">
      <c r="A1093" s="234" t="str">
        <f>IF(C1093="","",SUBTOTAL(3,$C$8:C1093))</f>
        <v/>
      </c>
      <c r="B1093" s="233"/>
      <c r="C1093" s="233"/>
      <c r="D1093" s="235" t="s">
        <v>1445</v>
      </c>
      <c r="E1093" s="233"/>
      <c r="F1093" s="233"/>
      <c r="G1093" s="233"/>
      <c r="H1093" s="228"/>
      <c r="I1093" s="228"/>
    </row>
    <row r="1094" spans="1:9" ht="33" hidden="1" outlineLevel="1">
      <c r="A1094" s="234" t="str">
        <f>IF(C1094="","",SUBTOTAL(3,$C$8:C1094))</f>
        <v/>
      </c>
      <c r="B1094" s="233"/>
      <c r="C1094" s="233"/>
      <c r="D1094" s="235" t="s">
        <v>1446</v>
      </c>
      <c r="E1094" s="233"/>
      <c r="F1094" s="233"/>
      <c r="G1094" s="233"/>
      <c r="H1094" s="228"/>
      <c r="I1094" s="228"/>
    </row>
    <row r="1095" spans="1:9" hidden="1" outlineLevel="1">
      <c r="A1095" s="234" t="str">
        <f>IF(C1095="","",SUBTOTAL(3,$C$8:C1095))</f>
        <v/>
      </c>
      <c r="B1095" s="233"/>
      <c r="C1095" s="233"/>
      <c r="D1095" s="235" t="s">
        <v>743</v>
      </c>
      <c r="E1095" s="233"/>
      <c r="F1095" s="233"/>
      <c r="G1095" s="233"/>
      <c r="H1095" s="228"/>
      <c r="I1095" s="228"/>
    </row>
    <row r="1096" spans="1:9" ht="33" hidden="1" outlineLevel="1">
      <c r="A1096" s="234" t="str">
        <f>IF(C1096="","",SUBTOTAL(3,$C$8:C1096))</f>
        <v/>
      </c>
      <c r="B1096" s="233"/>
      <c r="C1096" s="233"/>
      <c r="D1096" s="235" t="s">
        <v>1447</v>
      </c>
      <c r="E1096" s="233"/>
      <c r="F1096" s="233"/>
      <c r="G1096" s="233"/>
      <c r="H1096" s="228"/>
      <c r="I1096" s="228"/>
    </row>
    <row r="1097" spans="1:9" ht="33" collapsed="1">
      <c r="A1097" s="234">
        <f>IF(C1097="","",SUBTOTAL(3,$C$8:C1097))</f>
        <v>172</v>
      </c>
      <c r="B1097" s="235" t="s">
        <v>744</v>
      </c>
      <c r="C1097" s="235" t="s">
        <v>203</v>
      </c>
      <c r="D1097" s="233"/>
      <c r="E1097" s="234" t="str">
        <f>IF(G1097&lt;4,"Đơn giản",IF(G1097&lt;=7,"Trung bình","Phức tạp"))</f>
        <v>Trung bình</v>
      </c>
      <c r="F1097" s="234" t="s">
        <v>205</v>
      </c>
      <c r="G1097" s="234">
        <f>COUNTA(D1098:D1102)</f>
        <v>5</v>
      </c>
      <c r="H1097" s="228"/>
      <c r="I1097" s="228"/>
    </row>
    <row r="1098" spans="1:9" ht="33" hidden="1" outlineLevel="1">
      <c r="A1098" s="234" t="str">
        <f>IF(C1098="","",SUBTOTAL(3,$C$8:C1098))</f>
        <v/>
      </c>
      <c r="B1098" s="233"/>
      <c r="C1098" s="233"/>
      <c r="D1098" s="235" t="s">
        <v>1448</v>
      </c>
      <c r="E1098" s="233"/>
      <c r="F1098" s="233"/>
      <c r="G1098" s="233"/>
      <c r="H1098" s="228"/>
      <c r="I1098" s="228"/>
    </row>
    <row r="1099" spans="1:9" ht="33" hidden="1" outlineLevel="1">
      <c r="A1099" s="234" t="str">
        <f>IF(C1099="","",SUBTOTAL(3,$C$8:C1099))</f>
        <v/>
      </c>
      <c r="B1099" s="233"/>
      <c r="C1099" s="233"/>
      <c r="D1099" s="235" t="s">
        <v>1449</v>
      </c>
      <c r="E1099" s="233"/>
      <c r="F1099" s="233"/>
      <c r="G1099" s="233"/>
      <c r="H1099" s="228"/>
      <c r="I1099" s="228"/>
    </row>
    <row r="1100" spans="1:9" ht="33" hidden="1" outlineLevel="1">
      <c r="A1100" s="234" t="str">
        <f>IF(C1100="","",SUBTOTAL(3,$C$8:C1100))</f>
        <v/>
      </c>
      <c r="B1100" s="233"/>
      <c r="C1100" s="233"/>
      <c r="D1100" s="235" t="s">
        <v>1446</v>
      </c>
      <c r="E1100" s="233"/>
      <c r="F1100" s="233"/>
      <c r="G1100" s="233"/>
      <c r="H1100" s="228"/>
      <c r="I1100" s="228"/>
    </row>
    <row r="1101" spans="1:9" ht="33" hidden="1" outlineLevel="1">
      <c r="A1101" s="234" t="str">
        <f>IF(C1101="","",SUBTOTAL(3,$C$8:C1101))</f>
        <v/>
      </c>
      <c r="B1101" s="233"/>
      <c r="C1101" s="233"/>
      <c r="D1101" s="235" t="s">
        <v>1450</v>
      </c>
      <c r="E1101" s="233"/>
      <c r="F1101" s="233"/>
      <c r="G1101" s="233"/>
      <c r="H1101" s="228"/>
      <c r="I1101" s="228"/>
    </row>
    <row r="1102" spans="1:9" ht="33" hidden="1" outlineLevel="1">
      <c r="A1102" s="234" t="str">
        <f>IF(C1102="","",SUBTOTAL(3,$C$8:C1102))</f>
        <v/>
      </c>
      <c r="B1102" s="233"/>
      <c r="C1102" s="233"/>
      <c r="D1102" s="235" t="s">
        <v>1451</v>
      </c>
      <c r="E1102" s="233"/>
      <c r="F1102" s="233"/>
      <c r="G1102" s="233"/>
      <c r="H1102" s="228"/>
      <c r="I1102" s="228"/>
    </row>
    <row r="1103" spans="1:9" ht="33" collapsed="1">
      <c r="A1103" s="234">
        <f>IF(C1103="","",SUBTOTAL(3,$C$8:C1103))</f>
        <v>173</v>
      </c>
      <c r="B1103" s="235" t="s">
        <v>745</v>
      </c>
      <c r="C1103" s="235" t="s">
        <v>203</v>
      </c>
      <c r="D1103" s="233"/>
      <c r="E1103" s="234" t="str">
        <f>IF(G1103&lt;4,"Đơn giản",IF(G1103&lt;=7,"Trung bình","Phức tạp"))</f>
        <v>Trung bình</v>
      </c>
      <c r="F1103" s="234" t="s">
        <v>205</v>
      </c>
      <c r="G1103" s="234">
        <f>COUNTA(D1104:D1108)</f>
        <v>5</v>
      </c>
      <c r="H1103" s="228"/>
      <c r="I1103" s="228"/>
    </row>
    <row r="1104" spans="1:9" ht="33" hidden="1" outlineLevel="1">
      <c r="A1104" s="234" t="str">
        <f>IF(C1104="","",SUBTOTAL(3,$C$8:C1104))</f>
        <v/>
      </c>
      <c r="B1104" s="233"/>
      <c r="C1104" s="233"/>
      <c r="D1104" s="235" t="s">
        <v>1452</v>
      </c>
      <c r="E1104" s="233"/>
      <c r="F1104" s="233"/>
      <c r="G1104" s="233"/>
      <c r="H1104" s="228"/>
      <c r="I1104" s="228"/>
    </row>
    <row r="1105" spans="1:9" ht="33" hidden="1" outlineLevel="1">
      <c r="A1105" s="234" t="str">
        <f>IF(C1105="","",SUBTOTAL(3,$C$8:C1105))</f>
        <v/>
      </c>
      <c r="B1105" s="233"/>
      <c r="C1105" s="233"/>
      <c r="D1105" s="235" t="s">
        <v>1453</v>
      </c>
      <c r="E1105" s="233"/>
      <c r="F1105" s="233"/>
      <c r="G1105" s="233"/>
      <c r="H1105" s="228"/>
      <c r="I1105" s="228"/>
    </row>
    <row r="1106" spans="1:9" ht="33" hidden="1" outlineLevel="1">
      <c r="A1106" s="234" t="str">
        <f>IF(C1106="","",SUBTOTAL(3,$C$8:C1106))</f>
        <v/>
      </c>
      <c r="B1106" s="233"/>
      <c r="C1106" s="233"/>
      <c r="D1106" s="235" t="s">
        <v>1446</v>
      </c>
      <c r="E1106" s="233"/>
      <c r="F1106" s="233"/>
      <c r="G1106" s="233"/>
      <c r="H1106" s="228"/>
      <c r="I1106" s="228"/>
    </row>
    <row r="1107" spans="1:9" ht="33" hidden="1" outlineLevel="1">
      <c r="A1107" s="234" t="str">
        <f>IF(C1107="","",SUBTOTAL(3,$C$8:C1107))</f>
        <v/>
      </c>
      <c r="B1107" s="233"/>
      <c r="C1107" s="233"/>
      <c r="D1107" s="235" t="s">
        <v>1454</v>
      </c>
      <c r="E1107" s="233"/>
      <c r="F1107" s="233"/>
      <c r="G1107" s="233"/>
      <c r="H1107" s="228"/>
      <c r="I1107" s="228"/>
    </row>
    <row r="1108" spans="1:9" ht="33" hidden="1" outlineLevel="1">
      <c r="A1108" s="234" t="str">
        <f>IF(C1108="","",SUBTOTAL(3,$C$8:C1108))</f>
        <v/>
      </c>
      <c r="B1108" s="233"/>
      <c r="C1108" s="233"/>
      <c r="D1108" s="235" t="s">
        <v>1451</v>
      </c>
      <c r="E1108" s="233"/>
      <c r="F1108" s="233"/>
      <c r="G1108" s="233"/>
      <c r="H1108" s="228"/>
      <c r="I1108" s="228"/>
    </row>
    <row r="1109" spans="1:9" ht="33" collapsed="1">
      <c r="A1109" s="234">
        <f>IF(C1109="","",SUBTOTAL(3,$C$8:C1109))</f>
        <v>174</v>
      </c>
      <c r="B1109" s="235" t="s">
        <v>746</v>
      </c>
      <c r="C1109" s="235" t="s">
        <v>203</v>
      </c>
      <c r="D1109" s="233"/>
      <c r="E1109" s="234" t="str">
        <f>IF(G1109&lt;4,"Đơn giản",IF(G1109&lt;=7,"Trung bình","Phức tạp"))</f>
        <v>Trung bình</v>
      </c>
      <c r="F1109" s="234" t="s">
        <v>205</v>
      </c>
      <c r="G1109" s="234">
        <f>COUNTA(D1110:D1114)</f>
        <v>5</v>
      </c>
      <c r="H1109" s="228"/>
      <c r="I1109" s="228"/>
    </row>
    <row r="1110" spans="1:9" ht="33" hidden="1" outlineLevel="1">
      <c r="A1110" s="234" t="str">
        <f>IF(C1110="","",SUBTOTAL(3,$C$8:C1110))</f>
        <v/>
      </c>
      <c r="B1110" s="233"/>
      <c r="C1110" s="233"/>
      <c r="D1110" s="235" t="s">
        <v>1455</v>
      </c>
      <c r="E1110" s="233"/>
      <c r="F1110" s="233"/>
      <c r="G1110" s="233"/>
      <c r="H1110" s="228"/>
      <c r="I1110" s="228"/>
    </row>
    <row r="1111" spans="1:9" ht="33" hidden="1" outlineLevel="1">
      <c r="A1111" s="234" t="str">
        <f>IF(C1111="","",SUBTOTAL(3,$C$8:C1111))</f>
        <v/>
      </c>
      <c r="B1111" s="233"/>
      <c r="C1111" s="233"/>
      <c r="D1111" s="235" t="s">
        <v>1456</v>
      </c>
      <c r="E1111" s="233"/>
      <c r="F1111" s="233"/>
      <c r="G1111" s="233"/>
      <c r="H1111" s="228"/>
      <c r="I1111" s="228"/>
    </row>
    <row r="1112" spans="1:9" ht="33" hidden="1" outlineLevel="1">
      <c r="A1112" s="234" t="str">
        <f>IF(C1112="","",SUBTOTAL(3,$C$8:C1112))</f>
        <v/>
      </c>
      <c r="B1112" s="233"/>
      <c r="C1112" s="233"/>
      <c r="D1112" s="235" t="s">
        <v>1446</v>
      </c>
      <c r="E1112" s="233"/>
      <c r="F1112" s="233"/>
      <c r="G1112" s="233"/>
      <c r="H1112" s="228"/>
      <c r="I1112" s="228"/>
    </row>
    <row r="1113" spans="1:9" ht="33" hidden="1" outlineLevel="1">
      <c r="A1113" s="234" t="str">
        <f>IF(C1113="","",SUBTOTAL(3,$C$8:C1113))</f>
        <v/>
      </c>
      <c r="B1113" s="233"/>
      <c r="C1113" s="233"/>
      <c r="D1113" s="235" t="s">
        <v>1457</v>
      </c>
      <c r="E1113" s="233"/>
      <c r="F1113" s="233"/>
      <c r="G1113" s="233"/>
      <c r="H1113" s="228"/>
      <c r="I1113" s="228"/>
    </row>
    <row r="1114" spans="1:9" ht="33" hidden="1" outlineLevel="1">
      <c r="A1114" s="234" t="str">
        <f>IF(C1114="","",SUBTOTAL(3,$C$8:C1114))</f>
        <v/>
      </c>
      <c r="B1114" s="233"/>
      <c r="C1114" s="233"/>
      <c r="D1114" s="235" t="s">
        <v>1458</v>
      </c>
      <c r="E1114" s="233"/>
      <c r="F1114" s="233"/>
      <c r="G1114" s="233"/>
      <c r="H1114" s="228"/>
      <c r="I1114" s="228"/>
    </row>
    <row r="1115" spans="1:9" ht="33" collapsed="1">
      <c r="A1115" s="234">
        <f>IF(C1115="","",SUBTOTAL(3,$C$8:C1115))</f>
        <v>175</v>
      </c>
      <c r="B1115" s="235" t="s">
        <v>747</v>
      </c>
      <c r="C1115" s="235" t="s">
        <v>203</v>
      </c>
      <c r="D1115" s="233"/>
      <c r="E1115" s="234" t="str">
        <f>IF(G1115&lt;4,"Đơn giản",IF(G1115&lt;=7,"Trung bình","Phức tạp"))</f>
        <v>Trung bình</v>
      </c>
      <c r="F1115" s="234" t="s">
        <v>205</v>
      </c>
      <c r="G1115" s="234">
        <f>COUNTA(D1116:D1120)</f>
        <v>5</v>
      </c>
      <c r="H1115" s="228"/>
      <c r="I1115" s="228"/>
    </row>
    <row r="1116" spans="1:9" ht="33" hidden="1" outlineLevel="1">
      <c r="A1116" s="234" t="str">
        <f>IF(C1116="","",SUBTOTAL(3,$C$8:C1116))</f>
        <v/>
      </c>
      <c r="B1116" s="233"/>
      <c r="C1116" s="233"/>
      <c r="D1116" s="235" t="s">
        <v>1459</v>
      </c>
      <c r="E1116" s="233"/>
      <c r="F1116" s="233"/>
      <c r="G1116" s="233"/>
      <c r="H1116" s="228"/>
      <c r="I1116" s="228"/>
    </row>
    <row r="1117" spans="1:9" ht="33" hidden="1" outlineLevel="1">
      <c r="A1117" s="234" t="str">
        <f>IF(C1117="","",SUBTOTAL(3,$C$8:C1117))</f>
        <v/>
      </c>
      <c r="B1117" s="233"/>
      <c r="C1117" s="233"/>
      <c r="D1117" s="235" t="s">
        <v>1460</v>
      </c>
      <c r="E1117" s="233"/>
      <c r="F1117" s="233"/>
      <c r="G1117" s="233"/>
      <c r="H1117" s="228"/>
      <c r="I1117" s="228"/>
    </row>
    <row r="1118" spans="1:9" ht="33" hidden="1" outlineLevel="1">
      <c r="A1118" s="234" t="str">
        <f>IF(C1118="","",SUBTOTAL(3,$C$8:C1118))</f>
        <v/>
      </c>
      <c r="B1118" s="233"/>
      <c r="C1118" s="233"/>
      <c r="D1118" s="235" t="s">
        <v>1461</v>
      </c>
      <c r="E1118" s="233"/>
      <c r="F1118" s="233"/>
      <c r="G1118" s="233"/>
      <c r="H1118" s="228"/>
      <c r="I1118" s="228"/>
    </row>
    <row r="1119" spans="1:9" ht="33" hidden="1" outlineLevel="1">
      <c r="A1119" s="234" t="str">
        <f>IF(C1119="","",SUBTOTAL(3,$C$8:C1119))</f>
        <v/>
      </c>
      <c r="B1119" s="233"/>
      <c r="C1119" s="233"/>
      <c r="D1119" s="235" t="s">
        <v>1462</v>
      </c>
      <c r="E1119" s="233"/>
      <c r="F1119" s="233"/>
      <c r="G1119" s="233"/>
      <c r="H1119" s="228"/>
      <c r="I1119" s="228"/>
    </row>
    <row r="1120" spans="1:9" ht="33" hidden="1" outlineLevel="1">
      <c r="A1120" s="234" t="str">
        <f>IF(C1120="","",SUBTOTAL(3,$C$8:C1120))</f>
        <v/>
      </c>
      <c r="B1120" s="233"/>
      <c r="C1120" s="233"/>
      <c r="D1120" s="235" t="s">
        <v>1463</v>
      </c>
      <c r="E1120" s="233"/>
      <c r="F1120" s="233"/>
      <c r="G1120" s="233"/>
      <c r="H1120" s="228"/>
      <c r="I1120" s="228"/>
    </row>
    <row r="1121" spans="1:9" ht="33" collapsed="1">
      <c r="A1121" s="234">
        <f>IF(C1121="","",SUBTOTAL(3,$C$8:C1121))</f>
        <v>176</v>
      </c>
      <c r="B1121" s="235" t="s">
        <v>748</v>
      </c>
      <c r="C1121" s="235" t="s">
        <v>1380</v>
      </c>
      <c r="D1121" s="233"/>
      <c r="E1121" s="234" t="str">
        <f>IF(G1121&lt;4,"Đơn giản",IF(G1121&lt;=7,"Trung bình","Phức tạp"))</f>
        <v>Trung bình</v>
      </c>
      <c r="F1121" s="234" t="s">
        <v>205</v>
      </c>
      <c r="G1121" s="234">
        <f>COUNTA(D1122:D1126)</f>
        <v>5</v>
      </c>
      <c r="H1121" s="228"/>
      <c r="I1121" s="228"/>
    </row>
    <row r="1122" spans="1:9" ht="33" hidden="1" outlineLevel="1">
      <c r="A1122" s="234" t="str">
        <f>IF(C1122="","",SUBTOTAL(3,$C$8:C1122))</f>
        <v/>
      </c>
      <c r="B1122" s="233"/>
      <c r="C1122" s="233"/>
      <c r="D1122" s="235" t="s">
        <v>1464</v>
      </c>
      <c r="E1122" s="233"/>
      <c r="F1122" s="233"/>
      <c r="G1122" s="233"/>
      <c r="H1122" s="228"/>
      <c r="I1122" s="228"/>
    </row>
    <row r="1123" spans="1:9" hidden="1" outlineLevel="1">
      <c r="A1123" s="234" t="str">
        <f>IF(C1123="","",SUBTOTAL(3,$C$8:C1123))</f>
        <v/>
      </c>
      <c r="B1123" s="233"/>
      <c r="C1123" s="233"/>
      <c r="D1123" s="235" t="s">
        <v>1423</v>
      </c>
      <c r="E1123" s="233"/>
      <c r="F1123" s="233"/>
      <c r="G1123" s="233"/>
      <c r="H1123" s="228"/>
      <c r="I1123" s="228"/>
    </row>
    <row r="1124" spans="1:9" hidden="1" outlineLevel="1">
      <c r="A1124" s="234" t="str">
        <f>IF(C1124="","",SUBTOTAL(3,$C$8:C1124))</f>
        <v/>
      </c>
      <c r="B1124" s="233"/>
      <c r="C1124" s="233"/>
      <c r="D1124" s="235" t="s">
        <v>1465</v>
      </c>
      <c r="E1124" s="233"/>
      <c r="F1124" s="233"/>
      <c r="G1124" s="233"/>
      <c r="H1124" s="228"/>
      <c r="I1124" s="228"/>
    </row>
    <row r="1125" spans="1:9" hidden="1" outlineLevel="1">
      <c r="A1125" s="234" t="str">
        <f>IF(C1125="","",SUBTOTAL(3,$C$8:C1125))</f>
        <v/>
      </c>
      <c r="B1125" s="233"/>
      <c r="C1125" s="233"/>
      <c r="D1125" s="235" t="s">
        <v>1466</v>
      </c>
      <c r="E1125" s="233"/>
      <c r="F1125" s="233"/>
      <c r="G1125" s="233"/>
      <c r="H1125" s="228"/>
      <c r="I1125" s="228"/>
    </row>
    <row r="1126" spans="1:9" hidden="1" outlineLevel="1">
      <c r="A1126" s="234" t="str">
        <f>IF(C1126="","",SUBTOTAL(3,$C$8:C1126))</f>
        <v/>
      </c>
      <c r="B1126" s="233"/>
      <c r="C1126" s="233"/>
      <c r="D1126" s="235" t="s">
        <v>1467</v>
      </c>
      <c r="E1126" s="233"/>
      <c r="F1126" s="233"/>
      <c r="G1126" s="233"/>
      <c r="H1126" s="228"/>
      <c r="I1126" s="228"/>
    </row>
    <row r="1127" spans="1:9" collapsed="1">
      <c r="A1127" s="234">
        <f>IF(C1127="","",SUBTOTAL(3,$C$8:C1127))</f>
        <v>177</v>
      </c>
      <c r="B1127" s="235" t="s">
        <v>749</v>
      </c>
      <c r="C1127" s="235" t="s">
        <v>1380</v>
      </c>
      <c r="D1127" s="233"/>
      <c r="E1127" s="234" t="str">
        <f>IF(G1127&lt;4,"Đơn giản",IF(G1127&lt;=7,"Trung bình","Phức tạp"))</f>
        <v>Trung bình</v>
      </c>
      <c r="F1127" s="234" t="s">
        <v>205</v>
      </c>
      <c r="G1127" s="234">
        <f>COUNTA(D1128:D1132)</f>
        <v>5</v>
      </c>
      <c r="H1127" s="228"/>
      <c r="I1127" s="228"/>
    </row>
    <row r="1128" spans="1:9" hidden="1" outlineLevel="1">
      <c r="A1128" s="234" t="str">
        <f>IF(C1128="","",SUBTOTAL(3,$C$8:C1128))</f>
        <v/>
      </c>
      <c r="B1128" s="233"/>
      <c r="C1128" s="233"/>
      <c r="D1128" s="235" t="s">
        <v>1468</v>
      </c>
      <c r="E1128" s="233"/>
      <c r="F1128" s="233"/>
      <c r="G1128" s="233"/>
      <c r="H1128" s="228"/>
      <c r="I1128" s="228"/>
    </row>
    <row r="1129" spans="1:9" hidden="1" outlineLevel="1">
      <c r="A1129" s="234" t="str">
        <f>IF(C1129="","",SUBTOTAL(3,$C$8:C1129))</f>
        <v/>
      </c>
      <c r="B1129" s="233"/>
      <c r="C1129" s="233"/>
      <c r="D1129" s="235" t="s">
        <v>1423</v>
      </c>
      <c r="E1129" s="233"/>
      <c r="F1129" s="233"/>
      <c r="G1129" s="233"/>
      <c r="H1129" s="228"/>
      <c r="I1129" s="228"/>
    </row>
    <row r="1130" spans="1:9" hidden="1" outlineLevel="1">
      <c r="A1130" s="234" t="str">
        <f>IF(C1130="","",SUBTOTAL(3,$C$8:C1130))</f>
        <v/>
      </c>
      <c r="B1130" s="233"/>
      <c r="C1130" s="233"/>
      <c r="D1130" s="235" t="s">
        <v>1465</v>
      </c>
      <c r="E1130" s="233"/>
      <c r="F1130" s="233"/>
      <c r="G1130" s="233"/>
      <c r="H1130" s="228"/>
      <c r="I1130" s="228"/>
    </row>
    <row r="1131" spans="1:9" hidden="1" outlineLevel="1">
      <c r="A1131" s="234" t="str">
        <f>IF(C1131="","",SUBTOTAL(3,$C$8:C1131))</f>
        <v/>
      </c>
      <c r="B1131" s="233"/>
      <c r="C1131" s="233"/>
      <c r="D1131" s="235" t="s">
        <v>1466</v>
      </c>
      <c r="E1131" s="233"/>
      <c r="F1131" s="233"/>
      <c r="G1131" s="233"/>
      <c r="H1131" s="228"/>
      <c r="I1131" s="228"/>
    </row>
    <row r="1132" spans="1:9" hidden="1" outlineLevel="1">
      <c r="A1132" s="234" t="str">
        <f>IF(C1132="","",SUBTOTAL(3,$C$8:C1132))</f>
        <v/>
      </c>
      <c r="B1132" s="233"/>
      <c r="C1132" s="233"/>
      <c r="D1132" s="235" t="s">
        <v>1467</v>
      </c>
      <c r="E1132" s="233"/>
      <c r="F1132" s="233"/>
      <c r="G1132" s="233"/>
      <c r="H1132" s="228"/>
      <c r="I1132" s="228"/>
    </row>
    <row r="1133" spans="1:9" ht="33" collapsed="1">
      <c r="A1133" s="234">
        <f>IF(C1133="","",SUBTOTAL(3,$C$8:C1133))</f>
        <v>178</v>
      </c>
      <c r="B1133" s="235" t="s">
        <v>750</v>
      </c>
      <c r="C1133" s="235" t="s">
        <v>1380</v>
      </c>
      <c r="D1133" s="233"/>
      <c r="E1133" s="234" t="str">
        <f>IF(G1133&lt;4,"Đơn giản",IF(G1133&lt;=7,"Trung bình","Phức tạp"))</f>
        <v>Trung bình</v>
      </c>
      <c r="F1133" s="234" t="s">
        <v>205</v>
      </c>
      <c r="G1133" s="234">
        <f>COUNTA(D1134:D1138)</f>
        <v>5</v>
      </c>
      <c r="H1133" s="228"/>
      <c r="I1133" s="228"/>
    </row>
    <row r="1134" spans="1:9" ht="33" hidden="1" outlineLevel="1">
      <c r="A1134" s="234" t="str">
        <f>IF(C1134="","",SUBTOTAL(3,$C$8:C1134))</f>
        <v/>
      </c>
      <c r="B1134" s="233"/>
      <c r="C1134" s="233"/>
      <c r="D1134" s="235" t="s">
        <v>1469</v>
      </c>
      <c r="E1134" s="233"/>
      <c r="F1134" s="233"/>
      <c r="G1134" s="233"/>
      <c r="H1134" s="228"/>
      <c r="I1134" s="228"/>
    </row>
    <row r="1135" spans="1:9" hidden="1" outlineLevel="1">
      <c r="A1135" s="234" t="str">
        <f>IF(C1135="","",SUBTOTAL(3,$C$8:C1135))</f>
        <v/>
      </c>
      <c r="B1135" s="233"/>
      <c r="C1135" s="233"/>
      <c r="D1135" s="235" t="s">
        <v>1423</v>
      </c>
      <c r="E1135" s="233"/>
      <c r="F1135" s="233"/>
      <c r="G1135" s="233"/>
      <c r="H1135" s="228"/>
      <c r="I1135" s="228"/>
    </row>
    <row r="1136" spans="1:9" hidden="1" outlineLevel="1">
      <c r="A1136" s="234" t="str">
        <f>IF(C1136="","",SUBTOTAL(3,$C$8:C1136))</f>
        <v/>
      </c>
      <c r="B1136" s="233"/>
      <c r="C1136" s="233"/>
      <c r="D1136" s="235" t="s">
        <v>1465</v>
      </c>
      <c r="E1136" s="233"/>
      <c r="F1136" s="233"/>
      <c r="G1136" s="233"/>
      <c r="H1136" s="228"/>
      <c r="I1136" s="228"/>
    </row>
    <row r="1137" spans="1:9" hidden="1" outlineLevel="1">
      <c r="A1137" s="234" t="str">
        <f>IF(C1137="","",SUBTOTAL(3,$C$8:C1137))</f>
        <v/>
      </c>
      <c r="B1137" s="233"/>
      <c r="C1137" s="233"/>
      <c r="D1137" s="235" t="s">
        <v>1466</v>
      </c>
      <c r="E1137" s="233"/>
      <c r="F1137" s="233"/>
      <c r="G1137" s="233"/>
      <c r="H1137" s="228"/>
      <c r="I1137" s="228"/>
    </row>
    <row r="1138" spans="1:9" hidden="1" outlineLevel="1">
      <c r="A1138" s="234" t="str">
        <f>IF(C1138="","",SUBTOTAL(3,$C$8:C1138))</f>
        <v/>
      </c>
      <c r="B1138" s="233"/>
      <c r="C1138" s="233"/>
      <c r="D1138" s="235" t="s">
        <v>1467</v>
      </c>
      <c r="E1138" s="233"/>
      <c r="F1138" s="233"/>
      <c r="G1138" s="233"/>
      <c r="H1138" s="228"/>
      <c r="I1138" s="228"/>
    </row>
    <row r="1139" spans="1:9" ht="49.5" collapsed="1">
      <c r="A1139" s="234">
        <f>IF(C1139="","",SUBTOTAL(3,$C$8:C1139))</f>
        <v>179</v>
      </c>
      <c r="B1139" s="235" t="s">
        <v>751</v>
      </c>
      <c r="C1139" s="235" t="s">
        <v>203</v>
      </c>
      <c r="D1139" s="233"/>
      <c r="E1139" s="234" t="str">
        <f>IF(G1139&lt;4,"Đơn giản",IF(G1139&lt;=7,"Trung bình","Phức tạp"))</f>
        <v>Phức tạp</v>
      </c>
      <c r="F1139" s="234" t="s">
        <v>205</v>
      </c>
      <c r="G1139" s="234">
        <f>COUNTA(D1140:D1147)</f>
        <v>8</v>
      </c>
      <c r="H1139" s="228"/>
      <c r="I1139" s="228"/>
    </row>
    <row r="1140" spans="1:9" ht="33" hidden="1" outlineLevel="1">
      <c r="A1140" s="234" t="str">
        <f>IF(C1140="","",SUBTOTAL(3,$C$8:C1140))</f>
        <v/>
      </c>
      <c r="B1140" s="233"/>
      <c r="C1140" s="233"/>
      <c r="D1140" s="235" t="s">
        <v>752</v>
      </c>
      <c r="E1140" s="233"/>
      <c r="F1140" s="233"/>
      <c r="G1140" s="233"/>
      <c r="H1140" s="228"/>
      <c r="I1140" s="228"/>
    </row>
    <row r="1141" spans="1:9" ht="33" hidden="1" outlineLevel="1">
      <c r="A1141" s="234" t="str">
        <f>IF(C1141="","",SUBTOTAL(3,$C$8:C1141))</f>
        <v/>
      </c>
      <c r="B1141" s="233"/>
      <c r="C1141" s="233"/>
      <c r="D1141" s="235" t="s">
        <v>753</v>
      </c>
      <c r="E1141" s="233"/>
      <c r="F1141" s="233"/>
      <c r="G1141" s="233"/>
      <c r="H1141" s="228"/>
      <c r="I1141" s="228"/>
    </row>
    <row r="1142" spans="1:9" ht="33" hidden="1" outlineLevel="1">
      <c r="A1142" s="234" t="str">
        <f>IF(C1142="","",SUBTOTAL(3,$C$8:C1142))</f>
        <v/>
      </c>
      <c r="B1142" s="233"/>
      <c r="C1142" s="233"/>
      <c r="D1142" s="235" t="s">
        <v>754</v>
      </c>
      <c r="E1142" s="233"/>
      <c r="F1142" s="233"/>
      <c r="G1142" s="233"/>
      <c r="H1142" s="228"/>
      <c r="I1142" s="228"/>
    </row>
    <row r="1143" spans="1:9" hidden="1" outlineLevel="1">
      <c r="A1143" s="234" t="str">
        <f>IF(C1143="","",SUBTOTAL(3,$C$8:C1143))</f>
        <v/>
      </c>
      <c r="B1143" s="233"/>
      <c r="C1143" s="233"/>
      <c r="D1143" s="235" t="s">
        <v>755</v>
      </c>
      <c r="E1143" s="233"/>
      <c r="F1143" s="233"/>
      <c r="G1143" s="233"/>
      <c r="H1143" s="228"/>
      <c r="I1143" s="228"/>
    </row>
    <row r="1144" spans="1:9" hidden="1" outlineLevel="1">
      <c r="A1144" s="234" t="str">
        <f>IF(C1144="","",SUBTOTAL(3,$C$8:C1144))</f>
        <v/>
      </c>
      <c r="B1144" s="233"/>
      <c r="C1144" s="233"/>
      <c r="D1144" s="235" t="s">
        <v>737</v>
      </c>
      <c r="E1144" s="233"/>
      <c r="F1144" s="233"/>
      <c r="G1144" s="233"/>
      <c r="H1144" s="228"/>
      <c r="I1144" s="228"/>
    </row>
    <row r="1145" spans="1:9" hidden="1" outlineLevel="1">
      <c r="A1145" s="234" t="str">
        <f>IF(C1145="","",SUBTOTAL(3,$C$8:C1145))</f>
        <v/>
      </c>
      <c r="B1145" s="233"/>
      <c r="C1145" s="233"/>
      <c r="D1145" s="235" t="s">
        <v>738</v>
      </c>
      <c r="E1145" s="233"/>
      <c r="F1145" s="233"/>
      <c r="G1145" s="233"/>
      <c r="H1145" s="228"/>
      <c r="I1145" s="228"/>
    </row>
    <row r="1146" spans="1:9" hidden="1" outlineLevel="1">
      <c r="A1146" s="234" t="str">
        <f>IF(C1146="","",SUBTOTAL(3,$C$8:C1146))</f>
        <v/>
      </c>
      <c r="B1146" s="233"/>
      <c r="C1146" s="233"/>
      <c r="D1146" s="235" t="s">
        <v>739</v>
      </c>
      <c r="E1146" s="233"/>
      <c r="F1146" s="233"/>
      <c r="G1146" s="233"/>
      <c r="H1146" s="228"/>
      <c r="I1146" s="228"/>
    </row>
    <row r="1147" spans="1:9" hidden="1" outlineLevel="1">
      <c r="A1147" s="234" t="str">
        <f>IF(C1147="","",SUBTOTAL(3,$C$8:C1147))</f>
        <v/>
      </c>
      <c r="B1147" s="233"/>
      <c r="C1147" s="233"/>
      <c r="D1147" s="235" t="s">
        <v>740</v>
      </c>
      <c r="E1147" s="233"/>
      <c r="F1147" s="233"/>
      <c r="G1147" s="233"/>
      <c r="H1147" s="228"/>
      <c r="I1147" s="228"/>
    </row>
    <row r="1148" spans="1:9" ht="33" collapsed="1">
      <c r="A1148" s="234">
        <f>IF(C1148="","",SUBTOTAL(3,$C$8:C1148))</f>
        <v>180</v>
      </c>
      <c r="B1148" s="235" t="s">
        <v>756</v>
      </c>
      <c r="C1148" s="235" t="s">
        <v>203</v>
      </c>
      <c r="D1148" s="233"/>
      <c r="E1148" s="234" t="str">
        <f>IF(G1148&lt;4,"Đơn giản",IF(G1148&lt;=7,"Trung bình","Phức tạp"))</f>
        <v>Phức tạp</v>
      </c>
      <c r="F1148" s="234" t="s">
        <v>205</v>
      </c>
      <c r="G1148" s="234">
        <f>COUNTA(D1149:D1156)</f>
        <v>8</v>
      </c>
      <c r="H1148" s="228"/>
      <c r="I1148" s="228"/>
    </row>
    <row r="1149" spans="1:9" ht="33" hidden="1" outlineLevel="1">
      <c r="A1149" s="234" t="str">
        <f>IF(C1149="","",SUBTOTAL(3,$C$8:C1149))</f>
        <v/>
      </c>
      <c r="B1149" s="233"/>
      <c r="C1149" s="233"/>
      <c r="D1149" s="235" t="s">
        <v>757</v>
      </c>
      <c r="E1149" s="234"/>
      <c r="F1149" s="234"/>
      <c r="G1149" s="234"/>
      <c r="H1149" s="228"/>
      <c r="I1149" s="228"/>
    </row>
    <row r="1150" spans="1:9" ht="33" hidden="1" outlineLevel="1">
      <c r="A1150" s="234" t="str">
        <f>IF(C1150="","",SUBTOTAL(3,$C$8:C1150))</f>
        <v/>
      </c>
      <c r="B1150" s="233"/>
      <c r="C1150" s="233"/>
      <c r="D1150" s="235" t="s">
        <v>758</v>
      </c>
      <c r="E1150" s="233"/>
      <c r="F1150" s="233"/>
      <c r="G1150" s="233"/>
      <c r="H1150" s="228"/>
      <c r="I1150" s="228"/>
    </row>
    <row r="1151" spans="1:9" ht="33" hidden="1" outlineLevel="1">
      <c r="A1151" s="234" t="str">
        <f>IF(C1151="","",SUBTOTAL(3,$C$8:C1151))</f>
        <v/>
      </c>
      <c r="B1151" s="233"/>
      <c r="C1151" s="233"/>
      <c r="D1151" s="235" t="s">
        <v>759</v>
      </c>
      <c r="E1151" s="233"/>
      <c r="F1151" s="233"/>
      <c r="G1151" s="233"/>
      <c r="H1151" s="228"/>
      <c r="I1151" s="228"/>
    </row>
    <row r="1152" spans="1:9" hidden="1" outlineLevel="1">
      <c r="A1152" s="234" t="str">
        <f>IF(C1152="","",SUBTOTAL(3,$C$8:C1152))</f>
        <v/>
      </c>
      <c r="B1152" s="233"/>
      <c r="C1152" s="233"/>
      <c r="D1152" s="235" t="s">
        <v>755</v>
      </c>
      <c r="E1152" s="233"/>
      <c r="F1152" s="233"/>
      <c r="G1152" s="233"/>
      <c r="H1152" s="228"/>
      <c r="I1152" s="228"/>
    </row>
    <row r="1153" spans="1:9" hidden="1" outlineLevel="1">
      <c r="A1153" s="234" t="str">
        <f>IF(C1153="","",SUBTOTAL(3,$C$8:C1153))</f>
        <v/>
      </c>
      <c r="B1153" s="233"/>
      <c r="C1153" s="233"/>
      <c r="D1153" s="235" t="s">
        <v>737</v>
      </c>
      <c r="E1153" s="233"/>
      <c r="F1153" s="233"/>
      <c r="G1153" s="233"/>
      <c r="H1153" s="228"/>
      <c r="I1153" s="228"/>
    </row>
    <row r="1154" spans="1:9" hidden="1" outlineLevel="1">
      <c r="A1154" s="234" t="str">
        <f>IF(C1154="","",SUBTOTAL(3,$C$8:C1154))</f>
        <v/>
      </c>
      <c r="B1154" s="233"/>
      <c r="C1154" s="233"/>
      <c r="D1154" s="235" t="s">
        <v>738</v>
      </c>
      <c r="E1154" s="233"/>
      <c r="F1154" s="233"/>
      <c r="G1154" s="233"/>
      <c r="H1154" s="228"/>
      <c r="I1154" s="228"/>
    </row>
    <row r="1155" spans="1:9" hidden="1" outlineLevel="1">
      <c r="A1155" s="234" t="str">
        <f>IF(C1155="","",SUBTOTAL(3,$C$8:C1155))</f>
        <v/>
      </c>
      <c r="B1155" s="233"/>
      <c r="C1155" s="233"/>
      <c r="D1155" s="235" t="s">
        <v>739</v>
      </c>
      <c r="E1155" s="233"/>
      <c r="F1155" s="233"/>
      <c r="G1155" s="233"/>
      <c r="H1155" s="228"/>
      <c r="I1155" s="228"/>
    </row>
    <row r="1156" spans="1:9" hidden="1" outlineLevel="1">
      <c r="A1156" s="234" t="str">
        <f>IF(C1156="","",SUBTOTAL(3,$C$8:C1156))</f>
        <v/>
      </c>
      <c r="B1156" s="233"/>
      <c r="C1156" s="233"/>
      <c r="D1156" s="235" t="s">
        <v>740</v>
      </c>
      <c r="E1156" s="233"/>
      <c r="F1156" s="233"/>
      <c r="G1156" s="233"/>
      <c r="H1156" s="228"/>
      <c r="I1156" s="228"/>
    </row>
    <row r="1157" spans="1:9" ht="49.5" collapsed="1">
      <c r="A1157" s="234">
        <f>IF(C1157="","",SUBTOTAL(3,$C$8:C1157))</f>
        <v>181</v>
      </c>
      <c r="B1157" s="235" t="s">
        <v>760</v>
      </c>
      <c r="C1157" s="235" t="s">
        <v>203</v>
      </c>
      <c r="D1157" s="233"/>
      <c r="E1157" s="234" t="str">
        <f>IF(G1157&lt;4,"Đơn giản",IF(G1157&lt;=7,"Trung bình","Phức tạp"))</f>
        <v>Phức tạp</v>
      </c>
      <c r="F1157" s="234" t="s">
        <v>205</v>
      </c>
      <c r="G1157" s="234">
        <f>COUNTA(D1158:D1165)</f>
        <v>8</v>
      </c>
      <c r="H1157" s="228"/>
      <c r="I1157" s="228"/>
    </row>
    <row r="1158" spans="1:9" ht="33" hidden="1" outlineLevel="1">
      <c r="A1158" s="234" t="str">
        <f>IF(C1158="","",SUBTOTAL(3,$C$8:C1158))</f>
        <v/>
      </c>
      <c r="B1158" s="233"/>
      <c r="C1158" s="233"/>
      <c r="D1158" s="235" t="s">
        <v>761</v>
      </c>
      <c r="E1158" s="233"/>
      <c r="F1158" s="233"/>
      <c r="G1158" s="233"/>
      <c r="H1158" s="228"/>
      <c r="I1158" s="228"/>
    </row>
    <row r="1159" spans="1:9" ht="33" hidden="1" outlineLevel="1">
      <c r="A1159" s="234" t="str">
        <f>IF(C1159="","",SUBTOTAL(3,$C$8:C1159))</f>
        <v/>
      </c>
      <c r="B1159" s="233"/>
      <c r="C1159" s="233"/>
      <c r="D1159" s="235" t="s">
        <v>762</v>
      </c>
      <c r="E1159" s="233"/>
      <c r="F1159" s="233"/>
      <c r="G1159" s="233"/>
      <c r="H1159" s="228"/>
      <c r="I1159" s="228"/>
    </row>
    <row r="1160" spans="1:9" ht="33" hidden="1" outlineLevel="1">
      <c r="A1160" s="234" t="str">
        <f>IF(C1160="","",SUBTOTAL(3,$C$8:C1160))</f>
        <v/>
      </c>
      <c r="B1160" s="233"/>
      <c r="C1160" s="233"/>
      <c r="D1160" s="235" t="s">
        <v>763</v>
      </c>
      <c r="E1160" s="233"/>
      <c r="F1160" s="233"/>
      <c r="G1160" s="233"/>
      <c r="H1160" s="228"/>
      <c r="I1160" s="228"/>
    </row>
    <row r="1161" spans="1:9" hidden="1" outlineLevel="1">
      <c r="A1161" s="234" t="str">
        <f>IF(C1161="","",SUBTOTAL(3,$C$8:C1161))</f>
        <v/>
      </c>
      <c r="B1161" s="233"/>
      <c r="C1161" s="233"/>
      <c r="D1161" s="235" t="s">
        <v>755</v>
      </c>
      <c r="E1161" s="233"/>
      <c r="F1161" s="233"/>
      <c r="G1161" s="233"/>
      <c r="H1161" s="228"/>
      <c r="I1161" s="228"/>
    </row>
    <row r="1162" spans="1:9" hidden="1" outlineLevel="1">
      <c r="A1162" s="234" t="str">
        <f>IF(C1162="","",SUBTOTAL(3,$C$8:C1162))</f>
        <v/>
      </c>
      <c r="B1162" s="233"/>
      <c r="C1162" s="233"/>
      <c r="D1162" s="235" t="s">
        <v>737</v>
      </c>
      <c r="E1162" s="233"/>
      <c r="F1162" s="233"/>
      <c r="G1162" s="233"/>
      <c r="H1162" s="228"/>
      <c r="I1162" s="228"/>
    </row>
    <row r="1163" spans="1:9" hidden="1" outlineLevel="1">
      <c r="A1163" s="234" t="str">
        <f>IF(C1163="","",SUBTOTAL(3,$C$8:C1163))</f>
        <v/>
      </c>
      <c r="B1163" s="233"/>
      <c r="C1163" s="233"/>
      <c r="D1163" s="235" t="s">
        <v>738</v>
      </c>
      <c r="E1163" s="233"/>
      <c r="F1163" s="233"/>
      <c r="G1163" s="233"/>
      <c r="H1163" s="228"/>
      <c r="I1163" s="228"/>
    </row>
    <row r="1164" spans="1:9" hidden="1" outlineLevel="1">
      <c r="A1164" s="234" t="str">
        <f>IF(C1164="","",SUBTOTAL(3,$C$8:C1164))</f>
        <v/>
      </c>
      <c r="B1164" s="233"/>
      <c r="C1164" s="233"/>
      <c r="D1164" s="235" t="s">
        <v>739</v>
      </c>
      <c r="E1164" s="233"/>
      <c r="F1164" s="233"/>
      <c r="G1164" s="233"/>
      <c r="H1164" s="228"/>
      <c r="I1164" s="228"/>
    </row>
    <row r="1165" spans="1:9" hidden="1" outlineLevel="1">
      <c r="A1165" s="234" t="str">
        <f>IF(C1165="","",SUBTOTAL(3,$C$8:C1165))</f>
        <v/>
      </c>
      <c r="B1165" s="233"/>
      <c r="C1165" s="233"/>
      <c r="D1165" s="235" t="s">
        <v>740</v>
      </c>
      <c r="E1165" s="233"/>
      <c r="F1165" s="233"/>
      <c r="G1165" s="233"/>
      <c r="H1165" s="228"/>
      <c r="I1165" s="228"/>
    </row>
    <row r="1166" spans="1:9" ht="49.5" collapsed="1">
      <c r="A1166" s="234">
        <f>IF(C1166="","",SUBTOTAL(3,$C$8:C1166))</f>
        <v>182</v>
      </c>
      <c r="B1166" s="235" t="s">
        <v>764</v>
      </c>
      <c r="C1166" s="235" t="s">
        <v>203</v>
      </c>
      <c r="D1166" s="233"/>
      <c r="E1166" s="234" t="str">
        <f>IF(G1166&lt;4,"Đơn giản",IF(G1166&lt;=7,"Trung bình","Phức tạp"))</f>
        <v>Phức tạp</v>
      </c>
      <c r="F1166" s="234" t="s">
        <v>205</v>
      </c>
      <c r="G1166" s="234">
        <f>COUNTA(D1167:D1174)</f>
        <v>8</v>
      </c>
      <c r="H1166" s="228"/>
      <c r="I1166" s="228"/>
    </row>
    <row r="1167" spans="1:9" ht="49.5" hidden="1" outlineLevel="1">
      <c r="A1167" s="234" t="str">
        <f>IF(C1167="","",SUBTOTAL(3,$C$8:C1167))</f>
        <v/>
      </c>
      <c r="B1167" s="233"/>
      <c r="C1167" s="233"/>
      <c r="D1167" s="235" t="s">
        <v>765</v>
      </c>
      <c r="E1167" s="233"/>
      <c r="F1167" s="233"/>
      <c r="G1167" s="233"/>
      <c r="H1167" s="228"/>
      <c r="I1167" s="228"/>
    </row>
    <row r="1168" spans="1:9" ht="49.5" hidden="1" outlineLevel="1">
      <c r="A1168" s="234" t="str">
        <f>IF(C1168="","",SUBTOTAL(3,$C$8:C1168))</f>
        <v/>
      </c>
      <c r="B1168" s="233"/>
      <c r="C1168" s="233"/>
      <c r="D1168" s="235" t="s">
        <v>766</v>
      </c>
      <c r="E1168" s="233"/>
      <c r="F1168" s="233"/>
      <c r="G1168" s="233"/>
      <c r="H1168" s="228"/>
      <c r="I1168" s="228"/>
    </row>
    <row r="1169" spans="1:9" ht="49.5" hidden="1" outlineLevel="1">
      <c r="A1169" s="234" t="str">
        <f>IF(C1169="","",SUBTOTAL(3,$C$8:C1169))</f>
        <v/>
      </c>
      <c r="B1169" s="233"/>
      <c r="C1169" s="233"/>
      <c r="D1169" s="235" t="s">
        <v>767</v>
      </c>
      <c r="E1169" s="233"/>
      <c r="F1169" s="233"/>
      <c r="G1169" s="233"/>
      <c r="H1169" s="228"/>
      <c r="I1169" s="228"/>
    </row>
    <row r="1170" spans="1:9" hidden="1" outlineLevel="1">
      <c r="A1170" s="234" t="str">
        <f>IF(C1170="","",SUBTOTAL(3,$C$8:C1170))</f>
        <v/>
      </c>
      <c r="B1170" s="233"/>
      <c r="C1170" s="233"/>
      <c r="D1170" s="235" t="s">
        <v>755</v>
      </c>
      <c r="E1170" s="233"/>
      <c r="F1170" s="233"/>
      <c r="G1170" s="233"/>
      <c r="H1170" s="228"/>
      <c r="I1170" s="228"/>
    </row>
    <row r="1171" spans="1:9" hidden="1" outlineLevel="1">
      <c r="A1171" s="234" t="str">
        <f>IF(C1171="","",SUBTOTAL(3,$C$8:C1171))</f>
        <v/>
      </c>
      <c r="B1171" s="233"/>
      <c r="C1171" s="233"/>
      <c r="D1171" s="235" t="s">
        <v>737</v>
      </c>
      <c r="E1171" s="233"/>
      <c r="F1171" s="233"/>
      <c r="G1171" s="233"/>
      <c r="H1171" s="228"/>
      <c r="I1171" s="228"/>
    </row>
    <row r="1172" spans="1:9" hidden="1" outlineLevel="1">
      <c r="A1172" s="234" t="str">
        <f>IF(C1172="","",SUBTOTAL(3,$C$8:C1172))</f>
        <v/>
      </c>
      <c r="B1172" s="233"/>
      <c r="C1172" s="233"/>
      <c r="D1172" s="235" t="s">
        <v>738</v>
      </c>
      <c r="E1172" s="233"/>
      <c r="F1172" s="233"/>
      <c r="G1172" s="233"/>
      <c r="H1172" s="228"/>
      <c r="I1172" s="228"/>
    </row>
    <row r="1173" spans="1:9" hidden="1" outlineLevel="1">
      <c r="A1173" s="234" t="str">
        <f>IF(C1173="","",SUBTOTAL(3,$C$8:C1173))</f>
        <v/>
      </c>
      <c r="B1173" s="233"/>
      <c r="C1173" s="233"/>
      <c r="D1173" s="235" t="s">
        <v>739</v>
      </c>
      <c r="E1173" s="233"/>
      <c r="F1173" s="233"/>
      <c r="G1173" s="233"/>
      <c r="H1173" s="228"/>
      <c r="I1173" s="228"/>
    </row>
    <row r="1174" spans="1:9" hidden="1" outlineLevel="1">
      <c r="A1174" s="234" t="str">
        <f>IF(C1174="","",SUBTOTAL(3,$C$8:C1174))</f>
        <v/>
      </c>
      <c r="B1174" s="233"/>
      <c r="C1174" s="233"/>
      <c r="D1174" s="235" t="s">
        <v>740</v>
      </c>
      <c r="E1174" s="233"/>
      <c r="F1174" s="233"/>
      <c r="G1174" s="233"/>
      <c r="H1174" s="228"/>
      <c r="I1174" s="228"/>
    </row>
    <row r="1175" spans="1:9" ht="49.5" collapsed="1">
      <c r="A1175" s="234">
        <f>IF(C1175="","",SUBTOTAL(3,$C$8:C1175))</f>
        <v>183</v>
      </c>
      <c r="B1175" s="235" t="s">
        <v>768</v>
      </c>
      <c r="C1175" s="235" t="s">
        <v>203</v>
      </c>
      <c r="D1175" s="233"/>
      <c r="E1175" s="234" t="str">
        <f>IF(G1175&lt;4,"Đơn giản",IF(G1175&lt;=7,"Trung bình","Phức tạp"))</f>
        <v>Phức tạp</v>
      </c>
      <c r="F1175" s="234" t="s">
        <v>205</v>
      </c>
      <c r="G1175" s="234">
        <f>COUNTA(D1176:D1183)</f>
        <v>8</v>
      </c>
      <c r="H1175" s="228"/>
      <c r="I1175" s="228"/>
    </row>
    <row r="1176" spans="1:9" ht="33" hidden="1" outlineLevel="1">
      <c r="A1176" s="234" t="str">
        <f>IF(C1176="","",SUBTOTAL(3,$C$8:C1176))</f>
        <v/>
      </c>
      <c r="B1176" s="233"/>
      <c r="C1176" s="233"/>
      <c r="D1176" s="235" t="s">
        <v>769</v>
      </c>
      <c r="E1176" s="233"/>
      <c r="F1176" s="233"/>
      <c r="G1176" s="233"/>
      <c r="H1176" s="228"/>
      <c r="I1176" s="228"/>
    </row>
    <row r="1177" spans="1:9" ht="49.5" hidden="1" outlineLevel="1">
      <c r="A1177" s="234" t="str">
        <f>IF(C1177="","",SUBTOTAL(3,$C$8:C1177))</f>
        <v/>
      </c>
      <c r="B1177" s="233"/>
      <c r="C1177" s="233"/>
      <c r="D1177" s="235" t="s">
        <v>770</v>
      </c>
      <c r="E1177" s="233"/>
      <c r="F1177" s="233"/>
      <c r="G1177" s="233"/>
      <c r="H1177" s="228"/>
      <c r="I1177" s="228"/>
    </row>
    <row r="1178" spans="1:9" ht="49.5" hidden="1" outlineLevel="1">
      <c r="A1178" s="234" t="str">
        <f>IF(C1178="","",SUBTOTAL(3,$C$8:C1178))</f>
        <v/>
      </c>
      <c r="B1178" s="233"/>
      <c r="C1178" s="233"/>
      <c r="D1178" s="235" t="s">
        <v>771</v>
      </c>
      <c r="E1178" s="233"/>
      <c r="F1178" s="233"/>
      <c r="G1178" s="233"/>
      <c r="H1178" s="228"/>
      <c r="I1178" s="228"/>
    </row>
    <row r="1179" spans="1:9" hidden="1" outlineLevel="1">
      <c r="A1179" s="234" t="str">
        <f>IF(C1179="","",SUBTOTAL(3,$C$8:C1179))</f>
        <v/>
      </c>
      <c r="B1179" s="233"/>
      <c r="C1179" s="233"/>
      <c r="D1179" s="235" t="s">
        <v>755</v>
      </c>
      <c r="E1179" s="233"/>
      <c r="F1179" s="233"/>
      <c r="G1179" s="233"/>
      <c r="H1179" s="228"/>
      <c r="I1179" s="228"/>
    </row>
    <row r="1180" spans="1:9" hidden="1" outlineLevel="1">
      <c r="A1180" s="234" t="str">
        <f>IF(C1180="","",SUBTOTAL(3,$C$8:C1180))</f>
        <v/>
      </c>
      <c r="B1180" s="233"/>
      <c r="C1180" s="233"/>
      <c r="D1180" s="235" t="s">
        <v>737</v>
      </c>
      <c r="E1180" s="233"/>
      <c r="F1180" s="233"/>
      <c r="G1180" s="233"/>
      <c r="H1180" s="228"/>
      <c r="I1180" s="228"/>
    </row>
    <row r="1181" spans="1:9" hidden="1" outlineLevel="1">
      <c r="A1181" s="234" t="str">
        <f>IF(C1181="","",SUBTOTAL(3,$C$8:C1181))</f>
        <v/>
      </c>
      <c r="B1181" s="233"/>
      <c r="C1181" s="233"/>
      <c r="D1181" s="235" t="s">
        <v>738</v>
      </c>
      <c r="E1181" s="233"/>
      <c r="F1181" s="233"/>
      <c r="G1181" s="233"/>
      <c r="H1181" s="228"/>
      <c r="I1181" s="228"/>
    </row>
    <row r="1182" spans="1:9" hidden="1" outlineLevel="1">
      <c r="A1182" s="234" t="str">
        <f>IF(C1182="","",SUBTOTAL(3,$C$8:C1182))</f>
        <v/>
      </c>
      <c r="B1182" s="233"/>
      <c r="C1182" s="233"/>
      <c r="D1182" s="235" t="s">
        <v>739</v>
      </c>
      <c r="E1182" s="233"/>
      <c r="F1182" s="233"/>
      <c r="G1182" s="233"/>
      <c r="H1182" s="228"/>
      <c r="I1182" s="228"/>
    </row>
    <row r="1183" spans="1:9" hidden="1" outlineLevel="1">
      <c r="A1183" s="234" t="str">
        <f>IF(C1183="","",SUBTOTAL(3,$C$8:C1183))</f>
        <v/>
      </c>
      <c r="B1183" s="233"/>
      <c r="C1183" s="233"/>
      <c r="D1183" s="235" t="s">
        <v>740</v>
      </c>
      <c r="E1183" s="233"/>
      <c r="F1183" s="233"/>
      <c r="G1183" s="233"/>
      <c r="H1183" s="228"/>
      <c r="I1183" s="228"/>
    </row>
    <row r="1184" spans="1:9" ht="49.5" collapsed="1">
      <c r="A1184" s="234">
        <f>IF(C1184="","",SUBTOTAL(3,$C$8:C1184))</f>
        <v>184</v>
      </c>
      <c r="B1184" s="235" t="s">
        <v>772</v>
      </c>
      <c r="C1184" s="235" t="s">
        <v>203</v>
      </c>
      <c r="D1184" s="233"/>
      <c r="E1184" s="234" t="str">
        <f>IF(G1184&lt;4,"Đơn giản",IF(G1184&lt;=7,"Trung bình","Phức tạp"))</f>
        <v>Phức tạp</v>
      </c>
      <c r="F1184" s="234" t="s">
        <v>205</v>
      </c>
      <c r="G1184" s="234">
        <f>COUNTA(D1185:D1192)</f>
        <v>8</v>
      </c>
      <c r="H1184" s="228"/>
      <c r="I1184" s="228"/>
    </row>
    <row r="1185" spans="1:9" ht="33" hidden="1" outlineLevel="1">
      <c r="A1185" s="234" t="str">
        <f>IF(C1185="","",SUBTOTAL(3,$C$8:C1185))</f>
        <v/>
      </c>
      <c r="B1185" s="233"/>
      <c r="C1185" s="233"/>
      <c r="D1185" s="235" t="s">
        <v>773</v>
      </c>
      <c r="E1185" s="233"/>
      <c r="F1185" s="233"/>
      <c r="G1185" s="233"/>
      <c r="H1185" s="228"/>
      <c r="I1185" s="228"/>
    </row>
    <row r="1186" spans="1:9" ht="33" hidden="1" outlineLevel="1">
      <c r="A1186" s="234" t="str">
        <f>IF(C1186="","",SUBTOTAL(3,$C$8:C1186))</f>
        <v/>
      </c>
      <c r="B1186" s="233"/>
      <c r="C1186" s="233"/>
      <c r="D1186" s="235" t="s">
        <v>774</v>
      </c>
      <c r="E1186" s="233"/>
      <c r="F1186" s="233"/>
      <c r="G1186" s="233"/>
      <c r="H1186" s="228"/>
      <c r="I1186" s="228"/>
    </row>
    <row r="1187" spans="1:9" ht="33" hidden="1" outlineLevel="1">
      <c r="A1187" s="234" t="str">
        <f>IF(C1187="","",SUBTOTAL(3,$C$8:C1187))</f>
        <v/>
      </c>
      <c r="B1187" s="233"/>
      <c r="C1187" s="233"/>
      <c r="D1187" s="235" t="s">
        <v>775</v>
      </c>
      <c r="E1187" s="233"/>
      <c r="F1187" s="233"/>
      <c r="G1187" s="233"/>
      <c r="H1187" s="228"/>
      <c r="I1187" s="228"/>
    </row>
    <row r="1188" spans="1:9" hidden="1" outlineLevel="1">
      <c r="A1188" s="234" t="str">
        <f>IF(C1188="","",SUBTOTAL(3,$C$8:C1188))</f>
        <v/>
      </c>
      <c r="B1188" s="233"/>
      <c r="C1188" s="233"/>
      <c r="D1188" s="235" t="s">
        <v>755</v>
      </c>
      <c r="E1188" s="233"/>
      <c r="F1188" s="233"/>
      <c r="G1188" s="233"/>
      <c r="H1188" s="228"/>
      <c r="I1188" s="228"/>
    </row>
    <row r="1189" spans="1:9" hidden="1" outlineLevel="1">
      <c r="A1189" s="234" t="str">
        <f>IF(C1189="","",SUBTOTAL(3,$C$8:C1189))</f>
        <v/>
      </c>
      <c r="B1189" s="233"/>
      <c r="C1189" s="233"/>
      <c r="D1189" s="235" t="s">
        <v>737</v>
      </c>
      <c r="E1189" s="233"/>
      <c r="F1189" s="233"/>
      <c r="G1189" s="233"/>
      <c r="H1189" s="228"/>
      <c r="I1189" s="228"/>
    </row>
    <row r="1190" spans="1:9" hidden="1" outlineLevel="1">
      <c r="A1190" s="234" t="str">
        <f>IF(C1190="","",SUBTOTAL(3,$C$8:C1190))</f>
        <v/>
      </c>
      <c r="B1190" s="233"/>
      <c r="C1190" s="233"/>
      <c r="D1190" s="235" t="s">
        <v>738</v>
      </c>
      <c r="E1190" s="233"/>
      <c r="F1190" s="233"/>
      <c r="G1190" s="233"/>
      <c r="H1190" s="228"/>
      <c r="I1190" s="228"/>
    </row>
    <row r="1191" spans="1:9" hidden="1" outlineLevel="1">
      <c r="A1191" s="234" t="str">
        <f>IF(C1191="","",SUBTOTAL(3,$C$8:C1191))</f>
        <v/>
      </c>
      <c r="B1191" s="233"/>
      <c r="C1191" s="233"/>
      <c r="D1191" s="235" t="s">
        <v>739</v>
      </c>
      <c r="E1191" s="233"/>
      <c r="F1191" s="233"/>
      <c r="G1191" s="233"/>
      <c r="H1191" s="228"/>
      <c r="I1191" s="228"/>
    </row>
    <row r="1192" spans="1:9" hidden="1" outlineLevel="1">
      <c r="A1192" s="234" t="str">
        <f>IF(C1192="","",SUBTOTAL(3,$C$8:C1192))</f>
        <v/>
      </c>
      <c r="B1192" s="233"/>
      <c r="C1192" s="233"/>
      <c r="D1192" s="235" t="s">
        <v>740</v>
      </c>
      <c r="E1192" s="233"/>
      <c r="F1192" s="233"/>
      <c r="G1192" s="233"/>
      <c r="H1192" s="228"/>
      <c r="I1192" s="228"/>
    </row>
    <row r="1193" spans="1:9" ht="33" collapsed="1">
      <c r="A1193" s="234">
        <f>IF(C1193="","",SUBTOTAL(3,$C$8:C1193))</f>
        <v>185</v>
      </c>
      <c r="B1193" s="235" t="s">
        <v>776</v>
      </c>
      <c r="C1193" s="235" t="s">
        <v>203</v>
      </c>
      <c r="D1193" s="233"/>
      <c r="E1193" s="234" t="str">
        <f>IF(G1193&lt;4,"Đơn giản",IF(G1193&lt;=7,"Trung bình","Phức tạp"))</f>
        <v>Phức tạp</v>
      </c>
      <c r="F1193" s="234" t="s">
        <v>205</v>
      </c>
      <c r="G1193" s="234">
        <f>COUNTA(D1194:D1201)</f>
        <v>8</v>
      </c>
      <c r="H1193" s="228"/>
      <c r="I1193" s="228"/>
    </row>
    <row r="1194" spans="1:9" ht="33" hidden="1" outlineLevel="1">
      <c r="A1194" s="234" t="str">
        <f>IF(C1194="","",SUBTOTAL(3,$C$8:C1194))</f>
        <v/>
      </c>
      <c r="B1194" s="233"/>
      <c r="C1194" s="233"/>
      <c r="D1194" s="235" t="s">
        <v>777</v>
      </c>
      <c r="E1194" s="233"/>
      <c r="F1194" s="233"/>
      <c r="G1194" s="233"/>
      <c r="H1194" s="228"/>
      <c r="I1194" s="228"/>
    </row>
    <row r="1195" spans="1:9" ht="33" hidden="1" outlineLevel="1">
      <c r="A1195" s="234" t="str">
        <f>IF(C1195="","",SUBTOTAL(3,$C$8:C1195))</f>
        <v/>
      </c>
      <c r="B1195" s="233"/>
      <c r="C1195" s="233"/>
      <c r="D1195" s="235" t="s">
        <v>778</v>
      </c>
      <c r="E1195" s="233"/>
      <c r="F1195" s="233"/>
      <c r="G1195" s="233"/>
      <c r="H1195" s="228"/>
      <c r="I1195" s="228"/>
    </row>
    <row r="1196" spans="1:9" ht="33" hidden="1" outlineLevel="1">
      <c r="A1196" s="234" t="str">
        <f>IF(C1196="","",SUBTOTAL(3,$C$8:C1196))</f>
        <v/>
      </c>
      <c r="B1196" s="233"/>
      <c r="C1196" s="233"/>
      <c r="D1196" s="235" t="s">
        <v>779</v>
      </c>
      <c r="E1196" s="233"/>
      <c r="F1196" s="233"/>
      <c r="G1196" s="233"/>
      <c r="H1196" s="228"/>
      <c r="I1196" s="228"/>
    </row>
    <row r="1197" spans="1:9" hidden="1" outlineLevel="1">
      <c r="A1197" s="234" t="str">
        <f>IF(C1197="","",SUBTOTAL(3,$C$8:C1197))</f>
        <v/>
      </c>
      <c r="B1197" s="233"/>
      <c r="C1197" s="233"/>
      <c r="D1197" s="235" t="s">
        <v>755</v>
      </c>
      <c r="E1197" s="233"/>
      <c r="F1197" s="233"/>
      <c r="G1197" s="233"/>
      <c r="H1197" s="228"/>
      <c r="I1197" s="228"/>
    </row>
    <row r="1198" spans="1:9" hidden="1" outlineLevel="1">
      <c r="A1198" s="234" t="str">
        <f>IF(C1198="","",SUBTOTAL(3,$C$8:C1198))</f>
        <v/>
      </c>
      <c r="B1198" s="233"/>
      <c r="C1198" s="233"/>
      <c r="D1198" s="235" t="s">
        <v>737</v>
      </c>
      <c r="E1198" s="233"/>
      <c r="F1198" s="233"/>
      <c r="G1198" s="233"/>
      <c r="H1198" s="228"/>
      <c r="I1198" s="228"/>
    </row>
    <row r="1199" spans="1:9" hidden="1" outlineLevel="1">
      <c r="A1199" s="234" t="str">
        <f>IF(C1199="","",SUBTOTAL(3,$C$8:C1199))</f>
        <v/>
      </c>
      <c r="B1199" s="233"/>
      <c r="C1199" s="233"/>
      <c r="D1199" s="235" t="s">
        <v>738</v>
      </c>
      <c r="E1199" s="233"/>
      <c r="F1199" s="233"/>
      <c r="G1199" s="233"/>
      <c r="H1199" s="228"/>
      <c r="I1199" s="228"/>
    </row>
    <row r="1200" spans="1:9" hidden="1" outlineLevel="1">
      <c r="A1200" s="234" t="str">
        <f>IF(C1200="","",SUBTOTAL(3,$C$8:C1200))</f>
        <v/>
      </c>
      <c r="B1200" s="233"/>
      <c r="C1200" s="233"/>
      <c r="D1200" s="235" t="s">
        <v>739</v>
      </c>
      <c r="E1200" s="233"/>
      <c r="F1200" s="233"/>
      <c r="G1200" s="233"/>
      <c r="H1200" s="228"/>
      <c r="I1200" s="228"/>
    </row>
    <row r="1201" spans="1:9" hidden="1" outlineLevel="1">
      <c r="A1201" s="234" t="str">
        <f>IF(C1201="","",SUBTOTAL(3,$C$8:C1201))</f>
        <v/>
      </c>
      <c r="B1201" s="233"/>
      <c r="C1201" s="233"/>
      <c r="D1201" s="235" t="s">
        <v>740</v>
      </c>
      <c r="E1201" s="233"/>
      <c r="F1201" s="233"/>
      <c r="G1201" s="233"/>
      <c r="H1201" s="228"/>
      <c r="I1201" s="228"/>
    </row>
    <row r="1202" spans="1:9" ht="49.5" collapsed="1">
      <c r="A1202" s="234">
        <f>IF(C1202="","",SUBTOTAL(3,$C$8:C1202))</f>
        <v>186</v>
      </c>
      <c r="B1202" s="235" t="s">
        <v>780</v>
      </c>
      <c r="C1202" s="235" t="s">
        <v>203</v>
      </c>
      <c r="D1202" s="233"/>
      <c r="E1202" s="234" t="str">
        <f>IF(G1202&lt;4,"Đơn giản",IF(G1202&lt;=7,"Trung bình","Phức tạp"))</f>
        <v>Phức tạp</v>
      </c>
      <c r="F1202" s="234" t="s">
        <v>205</v>
      </c>
      <c r="G1202" s="234">
        <f>COUNTA(D1203:D1210)</f>
        <v>8</v>
      </c>
      <c r="H1202" s="228"/>
      <c r="I1202" s="228"/>
    </row>
    <row r="1203" spans="1:9" ht="33" hidden="1" outlineLevel="1">
      <c r="A1203" s="234" t="str">
        <f>IF(C1203="","",SUBTOTAL(3,$C$8:C1203))</f>
        <v/>
      </c>
      <c r="B1203" s="233"/>
      <c r="C1203" s="233"/>
      <c r="D1203" s="235" t="s">
        <v>781</v>
      </c>
      <c r="E1203" s="233"/>
      <c r="F1203" s="233"/>
      <c r="G1203" s="233"/>
      <c r="H1203" s="228"/>
      <c r="I1203" s="228"/>
    </row>
    <row r="1204" spans="1:9" ht="33" hidden="1" outlineLevel="1">
      <c r="A1204" s="234" t="str">
        <f>IF(C1204="","",SUBTOTAL(3,$C$8:C1204))</f>
        <v/>
      </c>
      <c r="B1204" s="233"/>
      <c r="C1204" s="233"/>
      <c r="D1204" s="235" t="s">
        <v>782</v>
      </c>
      <c r="E1204" s="233"/>
      <c r="F1204" s="233"/>
      <c r="G1204" s="233"/>
      <c r="H1204" s="228"/>
      <c r="I1204" s="228"/>
    </row>
    <row r="1205" spans="1:9" ht="33" hidden="1" outlineLevel="1">
      <c r="A1205" s="234" t="str">
        <f>IF(C1205="","",SUBTOTAL(3,$C$8:C1205))</f>
        <v/>
      </c>
      <c r="B1205" s="233"/>
      <c r="C1205" s="233"/>
      <c r="D1205" s="235" t="s">
        <v>783</v>
      </c>
      <c r="E1205" s="233"/>
      <c r="F1205" s="233"/>
      <c r="G1205" s="233"/>
      <c r="H1205" s="228"/>
      <c r="I1205" s="228"/>
    </row>
    <row r="1206" spans="1:9" hidden="1" outlineLevel="1">
      <c r="A1206" s="234" t="str">
        <f>IF(C1206="","",SUBTOTAL(3,$C$8:C1206))</f>
        <v/>
      </c>
      <c r="B1206" s="233"/>
      <c r="C1206" s="233"/>
      <c r="D1206" s="235" t="s">
        <v>755</v>
      </c>
      <c r="E1206" s="233"/>
      <c r="F1206" s="233"/>
      <c r="G1206" s="233"/>
      <c r="H1206" s="228"/>
      <c r="I1206" s="228"/>
    </row>
    <row r="1207" spans="1:9" hidden="1" outlineLevel="1">
      <c r="A1207" s="234" t="str">
        <f>IF(C1207="","",SUBTOTAL(3,$C$8:C1207))</f>
        <v/>
      </c>
      <c r="B1207" s="233"/>
      <c r="C1207" s="233"/>
      <c r="D1207" s="235" t="s">
        <v>737</v>
      </c>
      <c r="E1207" s="233"/>
      <c r="F1207" s="233"/>
      <c r="G1207" s="233"/>
      <c r="H1207" s="228"/>
      <c r="I1207" s="228"/>
    </row>
    <row r="1208" spans="1:9" hidden="1" outlineLevel="1">
      <c r="A1208" s="234" t="str">
        <f>IF(C1208="","",SUBTOTAL(3,$C$8:C1208))</f>
        <v/>
      </c>
      <c r="B1208" s="233"/>
      <c r="C1208" s="233"/>
      <c r="D1208" s="235" t="s">
        <v>738</v>
      </c>
      <c r="E1208" s="233"/>
      <c r="F1208" s="233"/>
      <c r="G1208" s="233"/>
      <c r="H1208" s="228"/>
      <c r="I1208" s="228"/>
    </row>
    <row r="1209" spans="1:9" hidden="1" outlineLevel="1">
      <c r="A1209" s="234" t="str">
        <f>IF(C1209="","",SUBTOTAL(3,$C$8:C1209))</f>
        <v/>
      </c>
      <c r="B1209" s="233"/>
      <c r="C1209" s="233"/>
      <c r="D1209" s="235" t="s">
        <v>739</v>
      </c>
      <c r="E1209" s="233"/>
      <c r="F1209" s="233"/>
      <c r="G1209" s="233"/>
      <c r="H1209" s="228"/>
      <c r="I1209" s="228"/>
    </row>
    <row r="1210" spans="1:9" hidden="1" outlineLevel="1">
      <c r="A1210" s="234" t="str">
        <f>IF(C1210="","",SUBTOTAL(3,$C$8:C1210))</f>
        <v/>
      </c>
      <c r="B1210" s="233"/>
      <c r="C1210" s="233"/>
      <c r="D1210" s="235" t="s">
        <v>740</v>
      </c>
      <c r="E1210" s="233"/>
      <c r="F1210" s="233"/>
      <c r="G1210" s="233"/>
      <c r="H1210" s="228"/>
      <c r="I1210" s="228"/>
    </row>
    <row r="1211" spans="1:9" ht="33" collapsed="1">
      <c r="A1211" s="234">
        <f>IF(C1211="","",SUBTOTAL(3,$C$8:C1211))</f>
        <v>187</v>
      </c>
      <c r="B1211" s="235" t="s">
        <v>784</v>
      </c>
      <c r="C1211" s="235" t="s">
        <v>203</v>
      </c>
      <c r="D1211" s="233"/>
      <c r="E1211" s="234" t="str">
        <f>IF(G1211&lt;4,"Đơn giản",IF(G1211&lt;=7,"Trung bình","Phức tạp"))</f>
        <v>Trung bình</v>
      </c>
      <c r="F1211" s="234" t="s">
        <v>205</v>
      </c>
      <c r="G1211" s="234">
        <f>COUNTA(D1212:D1216)</f>
        <v>5</v>
      </c>
      <c r="H1211" s="228"/>
      <c r="I1211" s="228"/>
    </row>
    <row r="1212" spans="1:9" ht="33" hidden="1" outlineLevel="1">
      <c r="A1212" s="234" t="str">
        <f>IF(C1212="","",SUBTOTAL(3,$C$8:C1212))</f>
        <v/>
      </c>
      <c r="B1212" s="233"/>
      <c r="C1212" s="233"/>
      <c r="D1212" s="235" t="s">
        <v>1211</v>
      </c>
      <c r="E1212" s="233"/>
      <c r="F1212" s="233"/>
      <c r="G1212" s="233"/>
      <c r="H1212" s="228"/>
      <c r="I1212" s="228"/>
    </row>
    <row r="1213" spans="1:9" ht="33" hidden="1" outlineLevel="1">
      <c r="A1213" s="234" t="str">
        <f>IF(C1213="","",SUBTOTAL(3,$C$8:C1213))</f>
        <v/>
      </c>
      <c r="B1213" s="233"/>
      <c r="C1213" s="233"/>
      <c r="D1213" s="235" t="s">
        <v>1212</v>
      </c>
      <c r="E1213" s="233"/>
      <c r="F1213" s="233"/>
      <c r="G1213" s="233"/>
      <c r="H1213" s="228"/>
      <c r="I1213" s="228"/>
    </row>
    <row r="1214" spans="1:9" ht="33" hidden="1" outlineLevel="1">
      <c r="A1214" s="234" t="str">
        <f>IF(C1214="","",SUBTOTAL(3,$C$8:C1214))</f>
        <v/>
      </c>
      <c r="B1214" s="233"/>
      <c r="C1214" s="233"/>
      <c r="D1214" s="235" t="s">
        <v>1213</v>
      </c>
      <c r="E1214" s="233"/>
      <c r="F1214" s="233"/>
      <c r="G1214" s="233"/>
      <c r="H1214" s="228"/>
      <c r="I1214" s="228"/>
    </row>
    <row r="1215" spans="1:9" ht="33" hidden="1" outlineLevel="1">
      <c r="A1215" s="234" t="str">
        <f>IF(C1215="","",SUBTOTAL(3,$C$8:C1215))</f>
        <v/>
      </c>
      <c r="B1215" s="233"/>
      <c r="C1215" s="233"/>
      <c r="D1215" s="235" t="s">
        <v>1214</v>
      </c>
      <c r="E1215" s="233"/>
      <c r="F1215" s="233"/>
      <c r="G1215" s="233"/>
      <c r="H1215" s="228"/>
      <c r="I1215" s="228"/>
    </row>
    <row r="1216" spans="1:9" ht="33" hidden="1" outlineLevel="1">
      <c r="A1216" s="234" t="str">
        <f>IF(C1216="","",SUBTOTAL(3,$C$8:C1216))</f>
        <v/>
      </c>
      <c r="B1216" s="233"/>
      <c r="C1216" s="233"/>
      <c r="D1216" s="235" t="s">
        <v>1215</v>
      </c>
      <c r="E1216" s="233"/>
      <c r="F1216" s="233"/>
      <c r="G1216" s="233"/>
      <c r="H1216" s="228"/>
      <c r="I1216" s="228"/>
    </row>
    <row r="1217" spans="1:9" ht="49.5" collapsed="1">
      <c r="A1217" s="234" t="str">
        <f>IF(C1217="","",SUBTOTAL(3,$C$8:C1217))</f>
        <v/>
      </c>
      <c r="B1217" s="232" t="s">
        <v>785</v>
      </c>
      <c r="C1217" s="233"/>
      <c r="D1217" s="233"/>
      <c r="E1217" s="233"/>
      <c r="F1217" s="233"/>
      <c r="G1217" s="233"/>
      <c r="H1217" s="228"/>
      <c r="I1217" s="228"/>
    </row>
    <row r="1218" spans="1:9" collapsed="1">
      <c r="A1218" s="234">
        <f>IF(C1218="","",SUBTOTAL(3,$C$8:C1218))</f>
        <v>188</v>
      </c>
      <c r="B1218" s="235" t="s">
        <v>786</v>
      </c>
      <c r="C1218" s="235" t="s">
        <v>203</v>
      </c>
      <c r="D1218" s="233"/>
      <c r="E1218" s="234" t="str">
        <f>IF(G1218&lt;4,"Đơn giản",IF(G1218&lt;=7,"Trung bình","Phức tạp"))</f>
        <v>Phức tạp</v>
      </c>
      <c r="F1218" s="234" t="s">
        <v>205</v>
      </c>
      <c r="G1218" s="234">
        <f>COUNTA(D1219:D1226)</f>
        <v>8</v>
      </c>
      <c r="H1218" s="228"/>
      <c r="I1218" s="228"/>
    </row>
    <row r="1219" spans="1:9" hidden="1" outlineLevel="1">
      <c r="A1219" s="234" t="str">
        <f>IF(C1219="","",SUBTOTAL(3,$C$8:C1219))</f>
        <v/>
      </c>
      <c r="B1219" s="233"/>
      <c r="C1219" s="233"/>
      <c r="D1219" s="235" t="s">
        <v>787</v>
      </c>
      <c r="E1219" s="233"/>
      <c r="F1219" s="233"/>
      <c r="G1219" s="233"/>
      <c r="H1219" s="228"/>
      <c r="I1219" s="228"/>
    </row>
    <row r="1220" spans="1:9" ht="33" hidden="1" outlineLevel="1">
      <c r="A1220" s="234" t="str">
        <f>IF(C1220="","",SUBTOTAL(3,$C$8:C1220))</f>
        <v/>
      </c>
      <c r="B1220" s="233"/>
      <c r="C1220" s="233"/>
      <c r="D1220" s="235" t="s">
        <v>788</v>
      </c>
      <c r="E1220" s="233"/>
      <c r="F1220" s="233"/>
      <c r="G1220" s="233"/>
      <c r="H1220" s="228"/>
      <c r="I1220" s="228"/>
    </row>
    <row r="1221" spans="1:9" ht="33" hidden="1" outlineLevel="1">
      <c r="A1221" s="234" t="str">
        <f>IF(C1221="","",SUBTOTAL(3,$C$8:C1221))</f>
        <v/>
      </c>
      <c r="B1221" s="233"/>
      <c r="C1221" s="233"/>
      <c r="D1221" s="235" t="s">
        <v>789</v>
      </c>
      <c r="E1221" s="233"/>
      <c r="F1221" s="233"/>
      <c r="G1221" s="233"/>
      <c r="H1221" s="228"/>
      <c r="I1221" s="228"/>
    </row>
    <row r="1222" spans="1:9" hidden="1" outlineLevel="1">
      <c r="A1222" s="234" t="str">
        <f>IF(C1222="","",SUBTOTAL(3,$C$8:C1222))</f>
        <v/>
      </c>
      <c r="B1222" s="233"/>
      <c r="C1222" s="233"/>
      <c r="D1222" s="235" t="s">
        <v>790</v>
      </c>
      <c r="E1222" s="233"/>
      <c r="F1222" s="233"/>
      <c r="G1222" s="233"/>
      <c r="H1222" s="228"/>
      <c r="I1222" s="228"/>
    </row>
    <row r="1223" spans="1:9" hidden="1" outlineLevel="1">
      <c r="A1223" s="234" t="str">
        <f>IF(C1223="","",SUBTOTAL(3,$C$8:C1223))</f>
        <v/>
      </c>
      <c r="B1223" s="233"/>
      <c r="C1223" s="233"/>
      <c r="D1223" s="235" t="s">
        <v>791</v>
      </c>
      <c r="E1223" s="233"/>
      <c r="F1223" s="233"/>
      <c r="G1223" s="233"/>
      <c r="H1223" s="228"/>
      <c r="I1223" s="228"/>
    </row>
    <row r="1224" spans="1:9" ht="33" hidden="1" outlineLevel="1">
      <c r="A1224" s="234" t="str">
        <f>IF(C1224="","",SUBTOTAL(3,$C$8:C1224))</f>
        <v/>
      </c>
      <c r="B1224" s="233"/>
      <c r="C1224" s="233"/>
      <c r="D1224" s="235" t="s">
        <v>792</v>
      </c>
      <c r="E1224" s="233"/>
      <c r="F1224" s="233"/>
      <c r="G1224" s="233"/>
      <c r="H1224" s="228"/>
      <c r="I1224" s="228"/>
    </row>
    <row r="1225" spans="1:9" ht="33" hidden="1" outlineLevel="1">
      <c r="A1225" s="234" t="str">
        <f>IF(C1225="","",SUBTOTAL(3,$C$8:C1225))</f>
        <v/>
      </c>
      <c r="B1225" s="233"/>
      <c r="C1225" s="233"/>
      <c r="D1225" s="235" t="s">
        <v>793</v>
      </c>
      <c r="E1225" s="233"/>
      <c r="F1225" s="233"/>
      <c r="G1225" s="233"/>
      <c r="H1225" s="228"/>
      <c r="I1225" s="228"/>
    </row>
    <row r="1226" spans="1:9" hidden="1" outlineLevel="1">
      <c r="A1226" s="234" t="str">
        <f>IF(C1226="","",SUBTOTAL(3,$C$8:C1226))</f>
        <v/>
      </c>
      <c r="B1226" s="233"/>
      <c r="C1226" s="233"/>
      <c r="D1226" s="235" t="s">
        <v>794</v>
      </c>
      <c r="E1226" s="233"/>
      <c r="F1226" s="233"/>
      <c r="G1226" s="233"/>
      <c r="H1226" s="228"/>
      <c r="I1226" s="228"/>
    </row>
    <row r="1227" spans="1:9" ht="33" collapsed="1">
      <c r="A1227" s="234">
        <f>IF(C1227="","",SUBTOTAL(3,$C$8:C1227))</f>
        <v>189</v>
      </c>
      <c r="B1227" s="235" t="s">
        <v>795</v>
      </c>
      <c r="C1227" s="235" t="s">
        <v>203</v>
      </c>
      <c r="D1227" s="233"/>
      <c r="E1227" s="234" t="str">
        <f>IF(G1227&lt;4,"Đơn giản",IF(G1227&lt;=7,"Trung bình","Phức tạp"))</f>
        <v>Phức tạp</v>
      </c>
      <c r="F1227" s="234" t="s">
        <v>205</v>
      </c>
      <c r="G1227" s="234">
        <f>COUNTA(D1228:D1235)</f>
        <v>8</v>
      </c>
      <c r="H1227" s="228"/>
      <c r="I1227" s="228"/>
    </row>
    <row r="1228" spans="1:9" ht="33" hidden="1" outlineLevel="1">
      <c r="A1228" s="234" t="str">
        <f>IF(C1228="","",SUBTOTAL(3,$C$8:C1228))</f>
        <v/>
      </c>
      <c r="B1228" s="233"/>
      <c r="C1228" s="233"/>
      <c r="D1228" s="235" t="s">
        <v>796</v>
      </c>
      <c r="E1228" s="233"/>
      <c r="F1228" s="233"/>
      <c r="G1228" s="233"/>
      <c r="H1228" s="228"/>
      <c r="I1228" s="228"/>
    </row>
    <row r="1229" spans="1:9" ht="33" hidden="1" outlineLevel="1">
      <c r="A1229" s="234" t="str">
        <f>IF(C1229="","",SUBTOTAL(3,$C$8:C1229))</f>
        <v/>
      </c>
      <c r="B1229" s="233"/>
      <c r="C1229" s="233"/>
      <c r="D1229" s="235" t="s">
        <v>797</v>
      </c>
      <c r="E1229" s="233"/>
      <c r="F1229" s="233"/>
      <c r="G1229" s="233"/>
      <c r="H1229" s="228"/>
      <c r="I1229" s="228"/>
    </row>
    <row r="1230" spans="1:9" ht="33" hidden="1" outlineLevel="1">
      <c r="A1230" s="234" t="str">
        <f>IF(C1230="","",SUBTOTAL(3,$C$8:C1230))</f>
        <v/>
      </c>
      <c r="B1230" s="233"/>
      <c r="C1230" s="233"/>
      <c r="D1230" s="235" t="s">
        <v>798</v>
      </c>
      <c r="E1230" s="233"/>
      <c r="F1230" s="233"/>
      <c r="G1230" s="233"/>
      <c r="H1230" s="228"/>
      <c r="I1230" s="228"/>
    </row>
    <row r="1231" spans="1:9" ht="33" hidden="1" outlineLevel="1">
      <c r="A1231" s="234" t="str">
        <f>IF(C1231="","",SUBTOTAL(3,$C$8:C1231))</f>
        <v/>
      </c>
      <c r="B1231" s="233"/>
      <c r="C1231" s="233"/>
      <c r="D1231" s="235" t="s">
        <v>799</v>
      </c>
      <c r="E1231" s="233"/>
      <c r="F1231" s="233"/>
      <c r="G1231" s="233"/>
      <c r="H1231" s="228"/>
      <c r="I1231" s="228"/>
    </row>
    <row r="1232" spans="1:9" ht="33" hidden="1" outlineLevel="1">
      <c r="A1232" s="234" t="str">
        <f>IF(C1232="","",SUBTOTAL(3,$C$8:C1232))</f>
        <v/>
      </c>
      <c r="B1232" s="233"/>
      <c r="C1232" s="233"/>
      <c r="D1232" s="235" t="s">
        <v>800</v>
      </c>
      <c r="E1232" s="233"/>
      <c r="F1232" s="233"/>
      <c r="G1232" s="233"/>
      <c r="H1232" s="228"/>
      <c r="I1232" s="228"/>
    </row>
    <row r="1233" spans="1:9" ht="33" hidden="1" outlineLevel="1">
      <c r="A1233" s="234" t="str">
        <f>IF(C1233="","",SUBTOTAL(3,$C$8:C1233))</f>
        <v/>
      </c>
      <c r="B1233" s="233"/>
      <c r="C1233" s="233"/>
      <c r="D1233" s="235" t="s">
        <v>801</v>
      </c>
      <c r="E1233" s="233"/>
      <c r="F1233" s="233"/>
      <c r="G1233" s="233"/>
      <c r="H1233" s="228"/>
      <c r="I1233" s="228"/>
    </row>
    <row r="1234" spans="1:9" ht="33" hidden="1" outlineLevel="1">
      <c r="A1234" s="234" t="str">
        <f>IF(C1234="","",SUBTOTAL(3,$C$8:C1234))</f>
        <v/>
      </c>
      <c r="B1234" s="233"/>
      <c r="C1234" s="233"/>
      <c r="D1234" s="235" t="s">
        <v>802</v>
      </c>
      <c r="E1234" s="233"/>
      <c r="F1234" s="233"/>
      <c r="G1234" s="233"/>
      <c r="H1234" s="228"/>
      <c r="I1234" s="228"/>
    </row>
    <row r="1235" spans="1:9" ht="33" hidden="1" outlineLevel="1">
      <c r="A1235" s="234" t="str">
        <f>IF(C1235="","",SUBTOTAL(3,$C$8:C1235))</f>
        <v/>
      </c>
      <c r="B1235" s="233"/>
      <c r="C1235" s="233"/>
      <c r="D1235" s="235" t="s">
        <v>803</v>
      </c>
      <c r="E1235" s="233"/>
      <c r="F1235" s="233"/>
      <c r="G1235" s="233"/>
      <c r="H1235" s="228"/>
      <c r="I1235" s="228"/>
    </row>
    <row r="1236" spans="1:9" collapsed="1">
      <c r="A1236" s="234">
        <f>IF(C1236="","",SUBTOTAL(3,$C$8:C1236))</f>
        <v>190</v>
      </c>
      <c r="B1236" s="235" t="s">
        <v>804</v>
      </c>
      <c r="C1236" s="235" t="s">
        <v>203</v>
      </c>
      <c r="D1236" s="233"/>
      <c r="E1236" s="234" t="str">
        <f>IF(G1236&lt;4,"Đơn giản",IF(G1236&lt;=7,"Trung bình","Phức tạp"))</f>
        <v>Phức tạp</v>
      </c>
      <c r="F1236" s="234" t="s">
        <v>205</v>
      </c>
      <c r="G1236" s="234">
        <f>COUNTA(D1237:D1244)</f>
        <v>8</v>
      </c>
      <c r="H1236" s="228"/>
      <c r="I1236" s="228"/>
    </row>
    <row r="1237" spans="1:9" ht="33" hidden="1" outlineLevel="1">
      <c r="A1237" s="234" t="str">
        <f>IF(C1237="","",SUBTOTAL(3,$C$8:C1237))</f>
        <v/>
      </c>
      <c r="B1237" s="233"/>
      <c r="C1237" s="233"/>
      <c r="D1237" s="235" t="s">
        <v>805</v>
      </c>
      <c r="E1237" s="233"/>
      <c r="F1237" s="233"/>
      <c r="G1237" s="233"/>
      <c r="H1237" s="228"/>
      <c r="I1237" s="228"/>
    </row>
    <row r="1238" spans="1:9" ht="33" hidden="1" outlineLevel="1">
      <c r="A1238" s="234" t="str">
        <f>IF(C1238="","",SUBTOTAL(3,$C$8:C1238))</f>
        <v/>
      </c>
      <c r="B1238" s="233"/>
      <c r="C1238" s="233"/>
      <c r="D1238" s="235" t="s">
        <v>806</v>
      </c>
      <c r="E1238" s="233"/>
      <c r="F1238" s="233"/>
      <c r="G1238" s="233"/>
      <c r="H1238" s="228"/>
      <c r="I1238" s="228"/>
    </row>
    <row r="1239" spans="1:9" ht="33" hidden="1" outlineLevel="1">
      <c r="A1239" s="234" t="str">
        <f>IF(C1239="","",SUBTOTAL(3,$C$8:C1239))</f>
        <v/>
      </c>
      <c r="B1239" s="233"/>
      <c r="C1239" s="233"/>
      <c r="D1239" s="235" t="s">
        <v>798</v>
      </c>
      <c r="E1239" s="233"/>
      <c r="F1239" s="233"/>
      <c r="G1239" s="233"/>
      <c r="H1239" s="228"/>
      <c r="I1239" s="228"/>
    </row>
    <row r="1240" spans="1:9" ht="33" hidden="1" outlineLevel="1">
      <c r="A1240" s="234" t="str">
        <f>IF(C1240="","",SUBTOTAL(3,$C$8:C1240))</f>
        <v/>
      </c>
      <c r="B1240" s="233"/>
      <c r="C1240" s="233"/>
      <c r="D1240" s="235" t="s">
        <v>807</v>
      </c>
      <c r="E1240" s="233"/>
      <c r="F1240" s="233"/>
      <c r="G1240" s="233"/>
      <c r="H1240" s="228"/>
      <c r="I1240" s="228"/>
    </row>
    <row r="1241" spans="1:9" ht="33" hidden="1" outlineLevel="1">
      <c r="A1241" s="234" t="str">
        <f>IF(C1241="","",SUBTOTAL(3,$C$8:C1241))</f>
        <v/>
      </c>
      <c r="B1241" s="233"/>
      <c r="C1241" s="233"/>
      <c r="D1241" s="235" t="s">
        <v>808</v>
      </c>
      <c r="E1241" s="233"/>
      <c r="F1241" s="233"/>
      <c r="G1241" s="233"/>
      <c r="H1241" s="228"/>
      <c r="I1241" s="228"/>
    </row>
    <row r="1242" spans="1:9" ht="33" hidden="1" outlineLevel="1">
      <c r="A1242" s="234" t="str">
        <f>IF(C1242="","",SUBTOTAL(3,$C$8:C1242))</f>
        <v/>
      </c>
      <c r="B1242" s="233"/>
      <c r="C1242" s="233"/>
      <c r="D1242" s="235" t="s">
        <v>809</v>
      </c>
      <c r="E1242" s="233"/>
      <c r="F1242" s="233"/>
      <c r="G1242" s="233"/>
      <c r="H1242" s="228"/>
      <c r="I1242" s="228"/>
    </row>
    <row r="1243" spans="1:9" ht="33" hidden="1" outlineLevel="1">
      <c r="A1243" s="234" t="str">
        <f>IF(C1243="","",SUBTOTAL(3,$C$8:C1243))</f>
        <v/>
      </c>
      <c r="B1243" s="233"/>
      <c r="C1243" s="233"/>
      <c r="D1243" s="235" t="s">
        <v>810</v>
      </c>
      <c r="E1243" s="233"/>
      <c r="F1243" s="233"/>
      <c r="G1243" s="233"/>
      <c r="H1243" s="228"/>
      <c r="I1243" s="228"/>
    </row>
    <row r="1244" spans="1:9" ht="33" hidden="1" outlineLevel="1">
      <c r="A1244" s="234" t="str">
        <f>IF(C1244="","",SUBTOTAL(3,$C$8:C1244))</f>
        <v/>
      </c>
      <c r="B1244" s="233"/>
      <c r="C1244" s="233"/>
      <c r="D1244" s="235" t="s">
        <v>811</v>
      </c>
      <c r="E1244" s="233"/>
      <c r="F1244" s="233"/>
      <c r="G1244" s="233"/>
      <c r="H1244" s="228"/>
      <c r="I1244" s="228"/>
    </row>
    <row r="1245" spans="1:9" collapsed="1">
      <c r="A1245" s="234">
        <f>IF(C1245="","",SUBTOTAL(3,$C$8:C1245))</f>
        <v>191</v>
      </c>
      <c r="B1245" s="235" t="s">
        <v>812</v>
      </c>
      <c r="C1245" s="235" t="s">
        <v>203</v>
      </c>
      <c r="D1245" s="233"/>
      <c r="E1245" s="234" t="str">
        <f>IF(G1245&lt;4,"Đơn giản",IF(G1245&lt;=7,"Trung bình","Phức tạp"))</f>
        <v>Phức tạp</v>
      </c>
      <c r="F1245" s="234" t="s">
        <v>205</v>
      </c>
      <c r="G1245" s="234">
        <f>COUNTA(D1246:D1253)</f>
        <v>8</v>
      </c>
      <c r="H1245" s="228"/>
      <c r="I1245" s="228"/>
    </row>
    <row r="1246" spans="1:9" hidden="1" outlineLevel="1">
      <c r="A1246" s="234" t="str">
        <f>IF(C1246="","",SUBTOTAL(3,$C$8:C1246))</f>
        <v/>
      </c>
      <c r="B1246" s="233"/>
      <c r="C1246" s="233"/>
      <c r="D1246" s="235" t="s">
        <v>813</v>
      </c>
      <c r="E1246" s="233"/>
      <c r="F1246" s="233"/>
      <c r="G1246" s="233"/>
      <c r="H1246" s="228"/>
      <c r="I1246" s="228"/>
    </row>
    <row r="1247" spans="1:9" hidden="1" outlineLevel="1">
      <c r="A1247" s="234" t="str">
        <f>IF(C1247="","",SUBTOTAL(3,$C$8:C1247))</f>
        <v/>
      </c>
      <c r="B1247" s="233"/>
      <c r="C1247" s="233"/>
      <c r="D1247" s="235" t="s">
        <v>814</v>
      </c>
      <c r="E1247" s="233"/>
      <c r="F1247" s="233"/>
      <c r="G1247" s="233"/>
      <c r="H1247" s="228"/>
      <c r="I1247" s="228"/>
    </row>
    <row r="1248" spans="1:9" ht="33" hidden="1" outlineLevel="1">
      <c r="A1248" s="234" t="str">
        <f>IF(C1248="","",SUBTOTAL(3,$C$8:C1248))</f>
        <v/>
      </c>
      <c r="B1248" s="233"/>
      <c r="C1248" s="233"/>
      <c r="D1248" s="235" t="s">
        <v>815</v>
      </c>
      <c r="E1248" s="233"/>
      <c r="F1248" s="233"/>
      <c r="G1248" s="233"/>
      <c r="H1248" s="228"/>
      <c r="I1248" s="228"/>
    </row>
    <row r="1249" spans="1:9" hidden="1" outlineLevel="1">
      <c r="A1249" s="234" t="str">
        <f>IF(C1249="","",SUBTOTAL(3,$C$8:C1249))</f>
        <v/>
      </c>
      <c r="B1249" s="233"/>
      <c r="C1249" s="233"/>
      <c r="D1249" s="235" t="s">
        <v>816</v>
      </c>
      <c r="E1249" s="233"/>
      <c r="F1249" s="233"/>
      <c r="G1249" s="233"/>
      <c r="H1249" s="228"/>
      <c r="I1249" s="228"/>
    </row>
    <row r="1250" spans="1:9" ht="33" hidden="1" outlineLevel="1">
      <c r="A1250" s="234" t="str">
        <f>IF(C1250="","",SUBTOTAL(3,$C$8:C1250))</f>
        <v/>
      </c>
      <c r="B1250" s="233"/>
      <c r="C1250" s="233"/>
      <c r="D1250" s="235" t="s">
        <v>817</v>
      </c>
      <c r="E1250" s="233"/>
      <c r="F1250" s="233"/>
      <c r="G1250" s="233"/>
      <c r="H1250" s="228"/>
      <c r="I1250" s="228"/>
    </row>
    <row r="1251" spans="1:9" ht="33" hidden="1" outlineLevel="1">
      <c r="A1251" s="234" t="str">
        <f>IF(C1251="","",SUBTOTAL(3,$C$8:C1251))</f>
        <v/>
      </c>
      <c r="B1251" s="233"/>
      <c r="C1251" s="233"/>
      <c r="D1251" s="235" t="s">
        <v>818</v>
      </c>
      <c r="E1251" s="233"/>
      <c r="F1251" s="233"/>
      <c r="G1251" s="233"/>
      <c r="H1251" s="228"/>
      <c r="I1251" s="228"/>
    </row>
    <row r="1252" spans="1:9" hidden="1" outlineLevel="1">
      <c r="A1252" s="234" t="str">
        <f>IF(C1252="","",SUBTOTAL(3,$C$8:C1252))</f>
        <v/>
      </c>
      <c r="B1252" s="233"/>
      <c r="C1252" s="233"/>
      <c r="D1252" s="235" t="s">
        <v>819</v>
      </c>
      <c r="E1252" s="233"/>
      <c r="F1252" s="233"/>
      <c r="G1252" s="233"/>
      <c r="H1252" s="228"/>
      <c r="I1252" s="228"/>
    </row>
    <row r="1253" spans="1:9" hidden="1" outlineLevel="1">
      <c r="A1253" s="234" t="str">
        <f>IF(C1253="","",SUBTOTAL(3,$C$8:C1253))</f>
        <v/>
      </c>
      <c r="B1253" s="233"/>
      <c r="C1253" s="233"/>
      <c r="D1253" s="235" t="s">
        <v>820</v>
      </c>
      <c r="E1253" s="233"/>
      <c r="F1253" s="233"/>
      <c r="G1253" s="233"/>
      <c r="H1253" s="228"/>
      <c r="I1253" s="228"/>
    </row>
    <row r="1254" spans="1:9" ht="33" collapsed="1">
      <c r="A1254" s="234">
        <f>IF(C1254="","",SUBTOTAL(3,$C$8:C1254))</f>
        <v>192</v>
      </c>
      <c r="B1254" s="235" t="s">
        <v>821</v>
      </c>
      <c r="C1254" s="235" t="s">
        <v>203</v>
      </c>
      <c r="D1254" s="233"/>
      <c r="E1254" s="234" t="str">
        <f>IF(G1254&lt;4,"Đơn giản",IF(G1254&lt;=7,"Trung bình","Phức tạp"))</f>
        <v>Phức tạp</v>
      </c>
      <c r="F1254" s="234" t="s">
        <v>205</v>
      </c>
      <c r="G1254" s="234">
        <f>COUNTA(D1255:D1262)</f>
        <v>8</v>
      </c>
      <c r="H1254" s="228"/>
      <c r="I1254" s="228"/>
    </row>
    <row r="1255" spans="1:9" ht="33" hidden="1" outlineLevel="1">
      <c r="A1255" s="234" t="str">
        <f>IF(C1255="","",SUBTOTAL(3,$C$8:C1255))</f>
        <v/>
      </c>
      <c r="B1255" s="233"/>
      <c r="C1255" s="233"/>
      <c r="D1255" s="235" t="s">
        <v>822</v>
      </c>
      <c r="E1255" s="233"/>
      <c r="F1255" s="233"/>
      <c r="G1255" s="233"/>
      <c r="H1255" s="228"/>
      <c r="I1255" s="228"/>
    </row>
    <row r="1256" spans="1:9" ht="33" hidden="1" outlineLevel="1">
      <c r="A1256" s="234" t="str">
        <f>IF(C1256="","",SUBTOTAL(3,$C$8:C1256))</f>
        <v/>
      </c>
      <c r="B1256" s="233"/>
      <c r="C1256" s="233"/>
      <c r="D1256" s="235" t="s">
        <v>823</v>
      </c>
      <c r="E1256" s="233"/>
      <c r="F1256" s="233"/>
      <c r="G1256" s="233"/>
      <c r="H1256" s="228"/>
      <c r="I1256" s="228"/>
    </row>
    <row r="1257" spans="1:9" ht="33" hidden="1" outlineLevel="1">
      <c r="A1257" s="234" t="str">
        <f>IF(C1257="","",SUBTOTAL(3,$C$8:C1257))</f>
        <v/>
      </c>
      <c r="B1257" s="233"/>
      <c r="C1257" s="233"/>
      <c r="D1257" s="235" t="s">
        <v>824</v>
      </c>
      <c r="E1257" s="233"/>
      <c r="F1257" s="233"/>
      <c r="G1257" s="233"/>
      <c r="H1257" s="228"/>
      <c r="I1257" s="228"/>
    </row>
    <row r="1258" spans="1:9" ht="33" hidden="1" outlineLevel="1">
      <c r="A1258" s="234" t="str">
        <f>IF(C1258="","",SUBTOTAL(3,$C$8:C1258))</f>
        <v/>
      </c>
      <c r="B1258" s="233"/>
      <c r="C1258" s="233"/>
      <c r="D1258" s="235" t="s">
        <v>825</v>
      </c>
      <c r="E1258" s="233"/>
      <c r="F1258" s="233"/>
      <c r="G1258" s="233"/>
      <c r="H1258" s="228"/>
      <c r="I1258" s="228"/>
    </row>
    <row r="1259" spans="1:9" ht="33" hidden="1" outlineLevel="1">
      <c r="A1259" s="234" t="str">
        <f>IF(C1259="","",SUBTOTAL(3,$C$8:C1259))</f>
        <v/>
      </c>
      <c r="B1259" s="233"/>
      <c r="C1259" s="233"/>
      <c r="D1259" s="235" t="s">
        <v>826</v>
      </c>
      <c r="E1259" s="233"/>
      <c r="F1259" s="233"/>
      <c r="G1259" s="233"/>
      <c r="H1259" s="228"/>
      <c r="I1259" s="228"/>
    </row>
    <row r="1260" spans="1:9" ht="33" hidden="1" outlineLevel="1">
      <c r="A1260" s="234" t="str">
        <f>IF(C1260="","",SUBTOTAL(3,$C$8:C1260))</f>
        <v/>
      </c>
      <c r="B1260" s="233"/>
      <c r="C1260" s="233"/>
      <c r="D1260" s="235" t="s">
        <v>827</v>
      </c>
      <c r="E1260" s="233"/>
      <c r="F1260" s="233"/>
      <c r="G1260" s="233"/>
      <c r="H1260" s="228"/>
      <c r="I1260" s="228"/>
    </row>
    <row r="1261" spans="1:9" ht="33" hidden="1" outlineLevel="1">
      <c r="A1261" s="234" t="str">
        <f>IF(C1261="","",SUBTOTAL(3,$C$8:C1261))</f>
        <v/>
      </c>
      <c r="B1261" s="233"/>
      <c r="C1261" s="233"/>
      <c r="D1261" s="235" t="s">
        <v>828</v>
      </c>
      <c r="E1261" s="233"/>
      <c r="F1261" s="233"/>
      <c r="G1261" s="233"/>
      <c r="H1261" s="228"/>
      <c r="I1261" s="228"/>
    </row>
    <row r="1262" spans="1:9" ht="33" hidden="1" outlineLevel="1">
      <c r="A1262" s="234" t="str">
        <f>IF(C1262="","",SUBTOTAL(3,$C$8:C1262))</f>
        <v/>
      </c>
      <c r="B1262" s="233"/>
      <c r="C1262" s="233"/>
      <c r="D1262" s="235" t="s">
        <v>829</v>
      </c>
      <c r="E1262" s="233"/>
      <c r="F1262" s="233"/>
      <c r="G1262" s="233"/>
      <c r="H1262" s="228"/>
      <c r="I1262" s="228"/>
    </row>
    <row r="1263" spans="1:9" ht="33" collapsed="1">
      <c r="A1263" s="234" t="str">
        <f>IF(C1263="","",SUBTOTAL(3,$C$8:C1263))</f>
        <v/>
      </c>
      <c r="B1263" s="232" t="s">
        <v>830</v>
      </c>
      <c r="C1263" s="233"/>
      <c r="D1263" s="233"/>
      <c r="E1263" s="233"/>
      <c r="F1263" s="233"/>
      <c r="G1263" s="233"/>
      <c r="H1263" s="228"/>
      <c r="I1263" s="228"/>
    </row>
    <row r="1264" spans="1:9" collapsed="1">
      <c r="A1264" s="234">
        <f>IF(C1264="","",SUBTOTAL(3,$C$8:C1264))</f>
        <v>193</v>
      </c>
      <c r="B1264" s="235" t="s">
        <v>831</v>
      </c>
      <c r="C1264" s="235" t="s">
        <v>203</v>
      </c>
      <c r="D1264" s="233"/>
      <c r="E1264" s="234" t="str">
        <f>IF(G1264&lt;4,"Đơn giản",IF(G1264&lt;=7,"Trung bình","Phức tạp"))</f>
        <v>Trung bình</v>
      </c>
      <c r="F1264" s="234" t="s">
        <v>205</v>
      </c>
      <c r="G1264" s="234">
        <f>COUNTA(D1265:D1269)</f>
        <v>5</v>
      </c>
      <c r="H1264" s="228"/>
      <c r="I1264" s="228"/>
    </row>
    <row r="1265" spans="1:9" ht="33" hidden="1" outlineLevel="1">
      <c r="A1265" s="234" t="str">
        <f>IF(C1265="","",SUBTOTAL(3,$C$8:C1265))</f>
        <v/>
      </c>
      <c r="B1265" s="233"/>
      <c r="C1265" s="233"/>
      <c r="D1265" s="235" t="s">
        <v>1216</v>
      </c>
      <c r="E1265" s="233"/>
      <c r="F1265" s="233"/>
      <c r="G1265" s="233"/>
      <c r="H1265" s="228"/>
      <c r="I1265" s="228"/>
    </row>
    <row r="1266" spans="1:9" ht="33" hidden="1" outlineLevel="1">
      <c r="A1266" s="234" t="str">
        <f>IF(C1266="","",SUBTOTAL(3,$C$8:C1266))</f>
        <v/>
      </c>
      <c r="B1266" s="233"/>
      <c r="C1266" s="233"/>
      <c r="D1266" s="235" t="s">
        <v>1217</v>
      </c>
      <c r="E1266" s="233"/>
      <c r="F1266" s="233"/>
      <c r="G1266" s="233"/>
      <c r="H1266" s="228"/>
      <c r="I1266" s="228"/>
    </row>
    <row r="1267" spans="1:9" ht="33" hidden="1" outlineLevel="1">
      <c r="A1267" s="234" t="str">
        <f>IF(C1267="","",SUBTOTAL(3,$C$8:C1267))</f>
        <v/>
      </c>
      <c r="B1267" s="233"/>
      <c r="C1267" s="233"/>
      <c r="D1267" s="235" t="s">
        <v>1218</v>
      </c>
      <c r="E1267" s="233"/>
      <c r="F1267" s="233"/>
      <c r="G1267" s="233"/>
      <c r="H1267" s="228"/>
      <c r="I1267" s="228"/>
    </row>
    <row r="1268" spans="1:9" ht="33" hidden="1" outlineLevel="1">
      <c r="A1268" s="234" t="str">
        <f>IF(C1268="","",SUBTOTAL(3,$C$8:C1268))</f>
        <v/>
      </c>
      <c r="B1268" s="233"/>
      <c r="C1268" s="233"/>
      <c r="D1268" s="235" t="s">
        <v>1219</v>
      </c>
      <c r="E1268" s="233"/>
      <c r="F1268" s="233"/>
      <c r="G1268" s="233"/>
      <c r="H1268" s="228"/>
      <c r="I1268" s="228"/>
    </row>
    <row r="1269" spans="1:9" ht="33" hidden="1" outlineLevel="1">
      <c r="A1269" s="234" t="str">
        <f>IF(C1269="","",SUBTOTAL(3,$C$8:C1269))</f>
        <v/>
      </c>
      <c r="B1269" s="233"/>
      <c r="C1269" s="233"/>
      <c r="D1269" s="235" t="s">
        <v>1220</v>
      </c>
      <c r="E1269" s="233"/>
      <c r="F1269" s="233"/>
      <c r="G1269" s="233"/>
      <c r="H1269" s="228"/>
      <c r="I1269" s="228"/>
    </row>
    <row r="1270" spans="1:9" ht="33" collapsed="1">
      <c r="A1270" s="234">
        <f>IF(C1270="","",SUBTOTAL(3,$C$8:C1270))</f>
        <v>194</v>
      </c>
      <c r="B1270" s="235" t="s">
        <v>832</v>
      </c>
      <c r="C1270" s="235" t="s">
        <v>203</v>
      </c>
      <c r="D1270" s="233"/>
      <c r="E1270" s="234" t="str">
        <f>IF(G1270&lt;4,"Đơn giản",IF(G1270&lt;=7,"Trung bình","Phức tạp"))</f>
        <v>Trung bình</v>
      </c>
      <c r="F1270" s="234" t="s">
        <v>205</v>
      </c>
      <c r="G1270" s="234">
        <f>COUNTA(D1271:D1275)</f>
        <v>5</v>
      </c>
      <c r="H1270" s="228"/>
      <c r="I1270" s="228"/>
    </row>
    <row r="1271" spans="1:9" hidden="1" outlineLevel="1">
      <c r="A1271" s="234" t="str">
        <f>IF(C1271="","",SUBTOTAL(3,$C$8:C1271))</f>
        <v/>
      </c>
      <c r="B1271" s="233"/>
      <c r="C1271" s="233"/>
      <c r="D1271" s="235" t="s">
        <v>1221</v>
      </c>
      <c r="E1271" s="233"/>
      <c r="F1271" s="233"/>
      <c r="G1271" s="233"/>
      <c r="H1271" s="228"/>
      <c r="I1271" s="228"/>
    </row>
    <row r="1272" spans="1:9" hidden="1" outlineLevel="1">
      <c r="A1272" s="234" t="str">
        <f>IF(C1272="","",SUBTOTAL(3,$C$8:C1272))</f>
        <v/>
      </c>
      <c r="B1272" s="233"/>
      <c r="C1272" s="233"/>
      <c r="D1272" s="235" t="s">
        <v>1222</v>
      </c>
      <c r="E1272" s="233"/>
      <c r="F1272" s="233"/>
      <c r="G1272" s="233"/>
      <c r="H1272" s="228"/>
      <c r="I1272" s="228"/>
    </row>
    <row r="1273" spans="1:9" hidden="1" outlineLevel="1">
      <c r="A1273" s="234" t="str">
        <f>IF(C1273="","",SUBTOTAL(3,$C$8:C1273))</f>
        <v/>
      </c>
      <c r="B1273" s="233"/>
      <c r="C1273" s="233"/>
      <c r="D1273" s="235" t="s">
        <v>1223</v>
      </c>
      <c r="E1273" s="233"/>
      <c r="F1273" s="233"/>
      <c r="G1273" s="233"/>
      <c r="H1273" s="228"/>
      <c r="I1273" s="228"/>
    </row>
    <row r="1274" spans="1:9" hidden="1" outlineLevel="1">
      <c r="A1274" s="234" t="str">
        <f>IF(C1274="","",SUBTOTAL(3,$C$8:C1274))</f>
        <v/>
      </c>
      <c r="B1274" s="233"/>
      <c r="C1274" s="233"/>
      <c r="D1274" s="235" t="s">
        <v>1224</v>
      </c>
      <c r="E1274" s="233"/>
      <c r="F1274" s="233"/>
      <c r="G1274" s="233"/>
      <c r="H1274" s="228"/>
      <c r="I1274" s="228"/>
    </row>
    <row r="1275" spans="1:9" ht="33" hidden="1" outlineLevel="1">
      <c r="A1275" s="234" t="str">
        <f>IF(C1275="","",SUBTOTAL(3,$C$8:C1275))</f>
        <v/>
      </c>
      <c r="B1275" s="233"/>
      <c r="C1275" s="233"/>
      <c r="D1275" s="235" t="s">
        <v>1225</v>
      </c>
      <c r="E1275" s="233"/>
      <c r="F1275" s="233"/>
      <c r="G1275" s="233"/>
      <c r="H1275" s="228"/>
      <c r="I1275" s="228"/>
    </row>
    <row r="1276" spans="1:9" collapsed="1">
      <c r="A1276" s="234">
        <f>IF(C1276="","",SUBTOTAL(3,$C$8:C1276))</f>
        <v>195</v>
      </c>
      <c r="B1276" s="235" t="s">
        <v>833</v>
      </c>
      <c r="C1276" s="235" t="s">
        <v>203</v>
      </c>
      <c r="D1276" s="233"/>
      <c r="E1276" s="234" t="str">
        <f>IF(G1276&lt;4,"Đơn giản",IF(G1276&lt;=7,"Trung bình","Phức tạp"))</f>
        <v>Trung bình</v>
      </c>
      <c r="F1276" s="234" t="s">
        <v>205</v>
      </c>
      <c r="G1276" s="234">
        <f>COUNTA(D1277:D1281)</f>
        <v>5</v>
      </c>
      <c r="H1276" s="228"/>
      <c r="I1276" s="228"/>
    </row>
    <row r="1277" spans="1:9" hidden="1" outlineLevel="1">
      <c r="A1277" s="234" t="str">
        <f>IF(C1277="","",SUBTOTAL(3,$C$8:C1277))</f>
        <v/>
      </c>
      <c r="B1277" s="233"/>
      <c r="C1277" s="233"/>
      <c r="D1277" s="235" t="s">
        <v>1226</v>
      </c>
      <c r="E1277" s="233"/>
      <c r="F1277" s="233"/>
      <c r="G1277" s="233"/>
      <c r="H1277" s="228"/>
      <c r="I1277" s="228"/>
    </row>
    <row r="1278" spans="1:9" ht="33" hidden="1" outlineLevel="1">
      <c r="A1278" s="234" t="str">
        <f>IF(C1278="","",SUBTOTAL(3,$C$8:C1278))</f>
        <v/>
      </c>
      <c r="B1278" s="233"/>
      <c r="C1278" s="233"/>
      <c r="D1278" s="235" t="s">
        <v>1227</v>
      </c>
      <c r="E1278" s="233"/>
      <c r="F1278" s="233"/>
      <c r="G1278" s="233"/>
      <c r="H1278" s="228"/>
      <c r="I1278" s="228"/>
    </row>
    <row r="1279" spans="1:9" hidden="1" outlineLevel="1">
      <c r="A1279" s="234" t="str">
        <f>IF(C1279="","",SUBTOTAL(3,$C$8:C1279))</f>
        <v/>
      </c>
      <c r="B1279" s="233"/>
      <c r="C1279" s="233"/>
      <c r="D1279" s="235" t="s">
        <v>1228</v>
      </c>
      <c r="E1279" s="233"/>
      <c r="F1279" s="233"/>
      <c r="G1279" s="233"/>
      <c r="H1279" s="228"/>
      <c r="I1279" s="228"/>
    </row>
    <row r="1280" spans="1:9" ht="33" hidden="1" outlineLevel="1">
      <c r="A1280" s="234" t="str">
        <f>IF(C1280="","",SUBTOTAL(3,$C$8:C1280))</f>
        <v/>
      </c>
      <c r="B1280" s="233"/>
      <c r="C1280" s="233"/>
      <c r="D1280" s="235" t="s">
        <v>1229</v>
      </c>
      <c r="E1280" s="233"/>
      <c r="F1280" s="233"/>
      <c r="G1280" s="233"/>
      <c r="H1280" s="228"/>
      <c r="I1280" s="228"/>
    </row>
    <row r="1281" spans="1:9" ht="33" hidden="1" outlineLevel="1">
      <c r="A1281" s="234" t="str">
        <f>IF(C1281="","",SUBTOTAL(3,$C$8:C1281))</f>
        <v/>
      </c>
      <c r="B1281" s="233"/>
      <c r="C1281" s="233"/>
      <c r="D1281" s="235" t="s">
        <v>1230</v>
      </c>
      <c r="E1281" s="233"/>
      <c r="F1281" s="233"/>
      <c r="G1281" s="233"/>
      <c r="H1281" s="228"/>
      <c r="I1281" s="228"/>
    </row>
    <row r="1282" spans="1:9" ht="33" collapsed="1">
      <c r="A1282" s="234">
        <f>IF(C1282="","",SUBTOTAL(3,$C$8:C1282))</f>
        <v>196</v>
      </c>
      <c r="B1282" s="235" t="s">
        <v>834</v>
      </c>
      <c r="C1282" s="235" t="s">
        <v>203</v>
      </c>
      <c r="D1282" s="233"/>
      <c r="E1282" s="234" t="str">
        <f>IF(G1282&lt;4,"Đơn giản",IF(G1282&lt;=7,"Trung bình","Phức tạp"))</f>
        <v>Trung bình</v>
      </c>
      <c r="F1282" s="234" t="s">
        <v>205</v>
      </c>
      <c r="G1282" s="234">
        <f>COUNTA(D1283:D1289)</f>
        <v>7</v>
      </c>
      <c r="H1282" s="228"/>
      <c r="I1282" s="228"/>
    </row>
    <row r="1283" spans="1:9" ht="33" hidden="1" outlineLevel="1">
      <c r="A1283" s="234" t="str">
        <f>IF(C1283="","",SUBTOTAL(3,$C$8:C1283))</f>
        <v/>
      </c>
      <c r="B1283" s="233"/>
      <c r="C1283" s="233"/>
      <c r="D1283" s="235" t="s">
        <v>1231</v>
      </c>
      <c r="E1283" s="233"/>
      <c r="F1283" s="233"/>
      <c r="G1283" s="233"/>
      <c r="H1283" s="228"/>
      <c r="I1283" s="228"/>
    </row>
    <row r="1284" spans="1:9" ht="33" hidden="1" outlineLevel="1">
      <c r="A1284" s="234" t="str">
        <f>IF(C1284="","",SUBTOTAL(3,$C$8:C1284))</f>
        <v/>
      </c>
      <c r="B1284" s="233"/>
      <c r="C1284" s="233"/>
      <c r="D1284" s="235" t="s">
        <v>1232</v>
      </c>
      <c r="E1284" s="233"/>
      <c r="F1284" s="233"/>
      <c r="G1284" s="233"/>
      <c r="H1284" s="228"/>
      <c r="I1284" s="228"/>
    </row>
    <row r="1285" spans="1:9" ht="33" hidden="1" outlineLevel="1">
      <c r="A1285" s="234" t="str">
        <f>IF(C1285="","",SUBTOTAL(3,$C$8:C1285))</f>
        <v/>
      </c>
      <c r="B1285" s="233"/>
      <c r="C1285" s="233"/>
      <c r="D1285" s="235" t="s">
        <v>1233</v>
      </c>
      <c r="E1285" s="233"/>
      <c r="F1285" s="233"/>
      <c r="G1285" s="233"/>
      <c r="H1285" s="228"/>
      <c r="I1285" s="228"/>
    </row>
    <row r="1286" spans="1:9" ht="33" hidden="1" outlineLevel="1">
      <c r="A1286" s="234" t="str">
        <f>IF(C1286="","",SUBTOTAL(3,$C$8:C1286))</f>
        <v/>
      </c>
      <c r="B1286" s="233"/>
      <c r="C1286" s="233"/>
      <c r="D1286" s="235" t="s">
        <v>1234</v>
      </c>
      <c r="E1286" s="233"/>
      <c r="F1286" s="233"/>
      <c r="G1286" s="233"/>
      <c r="H1286" s="228"/>
      <c r="I1286" s="228"/>
    </row>
    <row r="1287" spans="1:9" ht="33" hidden="1" outlineLevel="1">
      <c r="A1287" s="234" t="str">
        <f>IF(C1287="","",SUBTOTAL(3,$C$8:C1287))</f>
        <v/>
      </c>
      <c r="B1287" s="233"/>
      <c r="C1287" s="233"/>
      <c r="D1287" s="235" t="s">
        <v>1235</v>
      </c>
      <c r="E1287" s="233"/>
      <c r="F1287" s="233"/>
      <c r="G1287" s="233"/>
      <c r="H1287" s="228"/>
      <c r="I1287" s="228"/>
    </row>
    <row r="1288" spans="1:9" ht="33" hidden="1" outlineLevel="1">
      <c r="A1288" s="234" t="str">
        <f>IF(C1288="","",SUBTOTAL(3,$C$8:C1288))</f>
        <v/>
      </c>
      <c r="B1288" s="233"/>
      <c r="C1288" s="241"/>
      <c r="D1288" s="242" t="s">
        <v>1236</v>
      </c>
      <c r="E1288" s="241"/>
      <c r="F1288" s="241"/>
      <c r="G1288" s="241"/>
      <c r="H1288" s="228"/>
      <c r="I1288" s="228"/>
    </row>
    <row r="1289" spans="1:9" ht="33" hidden="1" outlineLevel="1">
      <c r="A1289" s="234" t="str">
        <f>IF(C1289="","",SUBTOTAL(3,$C$8:C1289))</f>
        <v/>
      </c>
      <c r="B1289" s="249"/>
      <c r="C1289" s="233"/>
      <c r="D1289" s="235" t="s">
        <v>1237</v>
      </c>
      <c r="E1289" s="233"/>
      <c r="F1289" s="233"/>
      <c r="G1289" s="233"/>
      <c r="H1289" s="228"/>
      <c r="I1289" s="228"/>
    </row>
    <row r="1290" spans="1:9">
      <c r="A1290" s="233"/>
      <c r="B1290" s="233"/>
      <c r="C1290" s="233"/>
      <c r="D1290" s="233"/>
      <c r="E1290" s="233"/>
      <c r="F1290" s="233"/>
      <c r="G1290" s="233"/>
      <c r="H1290" s="228"/>
      <c r="I1290" s="228"/>
    </row>
    <row r="1291" spans="1:9">
      <c r="A1291" s="233"/>
      <c r="B1291" s="233"/>
      <c r="C1291" s="233"/>
      <c r="D1291" s="235" t="s">
        <v>204</v>
      </c>
      <c r="E1291" s="234">
        <f>COUNTIF(E5:E1289,"Phức tạp")</f>
        <v>39</v>
      </c>
      <c r="F1291" s="233"/>
      <c r="G1291" s="233"/>
      <c r="H1291" s="228"/>
      <c r="I1291" s="228"/>
    </row>
    <row r="1292" spans="1:9">
      <c r="A1292" s="233"/>
      <c r="B1292" s="233"/>
      <c r="C1292" s="233"/>
      <c r="D1292" s="235" t="s">
        <v>215</v>
      </c>
      <c r="E1292" s="234">
        <f>COUNTIF(E5:E1289,"Trung bình")</f>
        <v>147</v>
      </c>
      <c r="F1292" s="233"/>
      <c r="G1292" s="233"/>
      <c r="H1292" s="228"/>
      <c r="I1292" s="228"/>
    </row>
    <row r="1293" spans="1:9">
      <c r="A1293" s="233"/>
      <c r="B1293" s="233"/>
      <c r="C1293" s="233"/>
      <c r="D1293" s="235" t="s">
        <v>232</v>
      </c>
      <c r="E1293" s="234">
        <f>COUNTIF(E5:E1289,"Đơn giản")</f>
        <v>10</v>
      </c>
      <c r="F1293" s="233"/>
      <c r="G1293" s="233"/>
      <c r="H1293" s="228"/>
      <c r="I1293" s="228"/>
    </row>
    <row r="1294" spans="1:9">
      <c r="A1294" s="233"/>
      <c r="B1294" s="233"/>
      <c r="C1294" s="233"/>
      <c r="D1294" s="231" t="s">
        <v>835</v>
      </c>
      <c r="E1294" s="231">
        <f>SUM(E1291:E1293)</f>
        <v>196</v>
      </c>
      <c r="F1294" s="233"/>
      <c r="G1294" s="233"/>
      <c r="H1294" s="228"/>
      <c r="I1294" s="228"/>
    </row>
    <row r="1295" spans="1:9">
      <c r="A1295" s="233"/>
      <c r="B1295" s="233"/>
      <c r="C1295" s="233"/>
      <c r="D1295" s="235"/>
      <c r="E1295" s="234"/>
      <c r="F1295" s="233"/>
      <c r="G1295" s="233"/>
      <c r="H1295" s="228"/>
      <c r="I1295" s="228"/>
    </row>
    <row r="1296" spans="1:9">
      <c r="A1296" s="228"/>
      <c r="B1296" s="228"/>
      <c r="C1296" s="228"/>
      <c r="D1296" s="250"/>
      <c r="E1296" s="250"/>
      <c r="F1296" s="228"/>
      <c r="G1296" s="228"/>
      <c r="H1296" s="228"/>
      <c r="I1296" s="228"/>
    </row>
    <row r="1297" spans="1:9">
      <c r="A1297" s="228"/>
      <c r="B1297" s="228"/>
      <c r="C1297" s="228"/>
      <c r="D1297" s="228"/>
      <c r="E1297" s="228"/>
      <c r="F1297" s="228"/>
      <c r="G1297" s="228"/>
      <c r="H1297" s="228"/>
      <c r="I1297" s="228"/>
    </row>
    <row r="1298" spans="1:9">
      <c r="A1298" s="228"/>
      <c r="B1298" s="228"/>
      <c r="C1298" s="228"/>
      <c r="D1298" s="228"/>
      <c r="E1298" s="228"/>
      <c r="F1298" s="228"/>
      <c r="G1298" s="228"/>
      <c r="H1298" s="228"/>
      <c r="I1298" s="228"/>
    </row>
    <row r="1299" spans="1:9">
      <c r="A1299" s="228"/>
      <c r="B1299" s="228"/>
      <c r="C1299" s="228"/>
      <c r="D1299" s="228"/>
      <c r="E1299" s="228"/>
      <c r="F1299" s="228"/>
      <c r="G1299" s="228"/>
      <c r="H1299" s="228"/>
      <c r="I1299" s="228"/>
    </row>
    <row r="1300" spans="1:9">
      <c r="A1300" s="228"/>
      <c r="B1300" s="228"/>
      <c r="C1300" s="228"/>
      <c r="D1300" s="228"/>
      <c r="E1300" s="228"/>
      <c r="F1300" s="228"/>
      <c r="G1300" s="228"/>
      <c r="H1300" s="228"/>
      <c r="I1300" s="228"/>
    </row>
    <row r="1301" spans="1:9">
      <c r="A1301" s="228"/>
      <c r="B1301" s="228"/>
      <c r="C1301" s="228"/>
      <c r="D1301" s="228"/>
      <c r="E1301" s="228"/>
      <c r="F1301" s="228"/>
      <c r="G1301" s="228"/>
      <c r="H1301" s="228"/>
      <c r="I1301" s="228"/>
    </row>
    <row r="1302" spans="1:9">
      <c r="A1302" s="228"/>
      <c r="B1302" s="228"/>
      <c r="C1302" s="228"/>
      <c r="D1302" s="228"/>
      <c r="E1302" s="228"/>
      <c r="F1302" s="228"/>
      <c r="G1302" s="228"/>
      <c r="H1302" s="228"/>
      <c r="I1302" s="228"/>
    </row>
    <row r="1303" spans="1:9">
      <c r="A1303" s="228"/>
      <c r="B1303" s="228"/>
      <c r="C1303" s="228"/>
      <c r="D1303" s="228"/>
      <c r="E1303" s="228"/>
      <c r="F1303" s="228"/>
      <c r="G1303" s="228"/>
      <c r="H1303" s="228"/>
      <c r="I1303" s="228"/>
    </row>
    <row r="1304" spans="1:9">
      <c r="A1304" s="228"/>
      <c r="B1304" s="228"/>
      <c r="C1304" s="228"/>
      <c r="D1304" s="228"/>
      <c r="E1304" s="228"/>
      <c r="F1304" s="228"/>
      <c r="G1304" s="228"/>
      <c r="H1304" s="228"/>
      <c r="I1304" s="228"/>
    </row>
    <row r="1305" spans="1:9">
      <c r="A1305" s="228"/>
      <c r="B1305" s="228"/>
      <c r="C1305" s="228"/>
      <c r="D1305" s="228"/>
      <c r="E1305" s="228"/>
      <c r="F1305" s="228"/>
      <c r="G1305" s="228"/>
      <c r="H1305" s="228"/>
      <c r="I1305" s="228"/>
    </row>
    <row r="1306" spans="1:9">
      <c r="A1306" s="228"/>
      <c r="B1306" s="228"/>
      <c r="C1306" s="228"/>
      <c r="D1306" s="228"/>
      <c r="E1306" s="228"/>
      <c r="F1306" s="228"/>
      <c r="G1306" s="228"/>
      <c r="H1306" s="228"/>
      <c r="I1306" s="228"/>
    </row>
    <row r="1307" spans="1:9">
      <c r="A1307" s="228"/>
      <c r="B1307" s="228"/>
      <c r="C1307" s="228"/>
      <c r="D1307" s="228"/>
      <c r="E1307" s="228"/>
      <c r="F1307" s="228"/>
      <c r="G1307" s="228"/>
      <c r="H1307" s="228"/>
      <c r="I1307" s="228"/>
    </row>
    <row r="1308" spans="1:9">
      <c r="A1308" s="228"/>
      <c r="B1308" s="228"/>
      <c r="C1308" s="228"/>
      <c r="D1308" s="228"/>
      <c r="E1308" s="228"/>
      <c r="F1308" s="228"/>
      <c r="G1308" s="228"/>
      <c r="H1308" s="228"/>
      <c r="I1308" s="228"/>
    </row>
    <row r="1309" spans="1:9">
      <c r="A1309" s="228"/>
      <c r="B1309" s="228"/>
      <c r="C1309" s="228"/>
      <c r="D1309" s="228"/>
      <c r="E1309" s="228"/>
      <c r="F1309" s="228"/>
      <c r="G1309" s="228"/>
      <c r="H1309" s="228"/>
      <c r="I1309" s="228"/>
    </row>
    <row r="1310" spans="1:9">
      <c r="A1310" s="228"/>
      <c r="B1310" s="228"/>
      <c r="C1310" s="228"/>
      <c r="D1310" s="228"/>
      <c r="E1310" s="228"/>
      <c r="F1310" s="228"/>
      <c r="G1310" s="228"/>
      <c r="H1310" s="228"/>
      <c r="I1310" s="228"/>
    </row>
    <row r="1311" spans="1:9">
      <c r="A1311" s="228"/>
      <c r="B1311" s="228"/>
      <c r="C1311" s="228"/>
      <c r="D1311" s="228"/>
      <c r="E1311" s="228"/>
      <c r="F1311" s="228"/>
      <c r="G1311" s="228"/>
      <c r="H1311" s="228"/>
      <c r="I1311" s="228"/>
    </row>
    <row r="1312" spans="1:9">
      <c r="A1312" s="228"/>
      <c r="B1312" s="228"/>
      <c r="C1312" s="228"/>
      <c r="D1312" s="228"/>
      <c r="E1312" s="228"/>
      <c r="F1312" s="228"/>
      <c r="G1312" s="228"/>
      <c r="H1312" s="228"/>
      <c r="I1312" s="228"/>
    </row>
    <row r="1313" spans="1:9">
      <c r="A1313" s="228"/>
      <c r="B1313" s="228"/>
      <c r="C1313" s="228"/>
      <c r="D1313" s="228"/>
      <c r="E1313" s="228"/>
      <c r="F1313" s="228"/>
      <c r="G1313" s="228"/>
      <c r="H1313" s="228"/>
      <c r="I1313" s="228"/>
    </row>
    <row r="1314" spans="1:9">
      <c r="A1314" s="228"/>
      <c r="B1314" s="228"/>
      <c r="C1314" s="228"/>
      <c r="D1314" s="228"/>
      <c r="E1314" s="228"/>
      <c r="F1314" s="228"/>
      <c r="G1314" s="228"/>
      <c r="H1314" s="228"/>
      <c r="I1314" s="228"/>
    </row>
    <row r="1315" spans="1:9">
      <c r="A1315" s="228"/>
      <c r="B1315" s="228"/>
      <c r="C1315" s="228"/>
      <c r="D1315" s="228"/>
      <c r="E1315" s="228"/>
      <c r="F1315" s="228"/>
      <c r="G1315" s="228"/>
      <c r="H1315" s="228"/>
      <c r="I1315" s="228"/>
    </row>
    <row r="1316" spans="1:9">
      <c r="A1316" s="228"/>
      <c r="B1316" s="228"/>
      <c r="C1316" s="228"/>
      <c r="D1316" s="228"/>
      <c r="E1316" s="228"/>
      <c r="F1316" s="228"/>
      <c r="G1316" s="228"/>
      <c r="H1316" s="228"/>
      <c r="I1316" s="228"/>
    </row>
    <row r="1317" spans="1:9">
      <c r="A1317" s="228"/>
      <c r="B1317" s="228"/>
      <c r="C1317" s="228"/>
      <c r="D1317" s="228"/>
      <c r="E1317" s="228"/>
      <c r="F1317" s="228"/>
      <c r="G1317" s="228"/>
      <c r="H1317" s="228"/>
      <c r="I1317" s="228"/>
    </row>
    <row r="1318" spans="1:9">
      <c r="A1318" s="228"/>
      <c r="B1318" s="228"/>
      <c r="C1318" s="228"/>
      <c r="D1318" s="228"/>
      <c r="E1318" s="228"/>
      <c r="F1318" s="228"/>
      <c r="G1318" s="228"/>
      <c r="H1318" s="228"/>
      <c r="I1318" s="228"/>
    </row>
    <row r="1319" spans="1:9">
      <c r="A1319" s="228"/>
      <c r="B1319" s="228"/>
      <c r="C1319" s="228"/>
      <c r="D1319" s="228"/>
      <c r="E1319" s="228"/>
      <c r="F1319" s="228"/>
      <c r="G1319" s="228"/>
      <c r="H1319" s="228"/>
      <c r="I1319" s="228"/>
    </row>
    <row r="1320" spans="1:9">
      <c r="A1320" s="228"/>
      <c r="B1320" s="228"/>
      <c r="C1320" s="228"/>
      <c r="D1320" s="228"/>
      <c r="E1320" s="228"/>
      <c r="F1320" s="228"/>
      <c r="G1320" s="228"/>
      <c r="H1320" s="228"/>
      <c r="I1320" s="228"/>
    </row>
    <row r="1321" spans="1:9">
      <c r="A1321" s="228"/>
      <c r="B1321" s="228"/>
      <c r="C1321" s="228"/>
      <c r="D1321" s="228"/>
      <c r="E1321" s="228"/>
      <c r="F1321" s="228"/>
      <c r="G1321" s="228"/>
      <c r="H1321" s="228"/>
      <c r="I1321" s="228"/>
    </row>
    <row r="1322" spans="1:9">
      <c r="A1322" s="228"/>
      <c r="B1322" s="228"/>
      <c r="C1322" s="228"/>
      <c r="D1322" s="228"/>
      <c r="E1322" s="228"/>
      <c r="F1322" s="228"/>
      <c r="G1322" s="228"/>
      <c r="H1322" s="228"/>
      <c r="I1322" s="228"/>
    </row>
    <row r="1323" spans="1:9">
      <c r="A1323" s="228"/>
      <c r="B1323" s="228"/>
      <c r="C1323" s="228"/>
      <c r="D1323" s="228"/>
      <c r="E1323" s="228"/>
      <c r="F1323" s="228"/>
      <c r="G1323" s="228"/>
      <c r="H1323" s="228"/>
      <c r="I1323" s="228"/>
    </row>
    <row r="1324" spans="1:9">
      <c r="A1324" s="228"/>
      <c r="B1324" s="228"/>
      <c r="C1324" s="228"/>
      <c r="D1324" s="228"/>
      <c r="E1324" s="228"/>
      <c r="F1324" s="228"/>
      <c r="G1324" s="228"/>
      <c r="H1324" s="228"/>
      <c r="I1324" s="228"/>
    </row>
    <row r="1325" spans="1:9">
      <c r="A1325" s="228"/>
      <c r="B1325" s="228"/>
      <c r="C1325" s="228"/>
      <c r="D1325" s="228"/>
      <c r="E1325" s="228"/>
      <c r="F1325" s="228"/>
      <c r="G1325" s="228"/>
      <c r="H1325" s="228"/>
      <c r="I1325" s="228"/>
    </row>
    <row r="1326" spans="1:9">
      <c r="A1326" s="228"/>
      <c r="B1326" s="228"/>
      <c r="C1326" s="228"/>
      <c r="D1326" s="228"/>
      <c r="E1326" s="228"/>
      <c r="F1326" s="228"/>
      <c r="G1326" s="228"/>
      <c r="H1326" s="228"/>
      <c r="I1326" s="228"/>
    </row>
    <row r="1327" spans="1:9">
      <c r="A1327" s="228"/>
      <c r="B1327" s="228"/>
      <c r="C1327" s="228"/>
      <c r="D1327" s="228"/>
      <c r="E1327" s="228"/>
      <c r="F1327" s="228"/>
      <c r="G1327" s="228"/>
      <c r="H1327" s="228"/>
      <c r="I1327" s="228"/>
    </row>
    <row r="1328" spans="1:9">
      <c r="A1328" s="228"/>
      <c r="B1328" s="228"/>
      <c r="C1328" s="228"/>
      <c r="D1328" s="228"/>
      <c r="E1328" s="228"/>
      <c r="F1328" s="228"/>
      <c r="G1328" s="228"/>
      <c r="H1328" s="228"/>
      <c r="I1328" s="228"/>
    </row>
    <row r="1329" spans="1:9">
      <c r="A1329" s="228"/>
      <c r="B1329" s="228"/>
      <c r="C1329" s="228"/>
      <c r="D1329" s="228"/>
      <c r="E1329" s="228"/>
      <c r="F1329" s="228"/>
      <c r="G1329" s="228"/>
      <c r="H1329" s="228"/>
      <c r="I1329" s="228"/>
    </row>
    <row r="1330" spans="1:9">
      <c r="A1330" s="228"/>
      <c r="B1330" s="228"/>
      <c r="C1330" s="228"/>
      <c r="D1330" s="228"/>
      <c r="E1330" s="228"/>
      <c r="F1330" s="228"/>
      <c r="G1330" s="228"/>
      <c r="H1330" s="228"/>
      <c r="I1330" s="228"/>
    </row>
    <row r="1331" spans="1:9">
      <c r="A1331" s="228"/>
      <c r="B1331" s="228"/>
      <c r="C1331" s="228"/>
      <c r="D1331" s="228"/>
      <c r="E1331" s="228"/>
      <c r="F1331" s="228"/>
      <c r="G1331" s="228"/>
      <c r="H1331" s="228"/>
      <c r="I1331" s="228"/>
    </row>
    <row r="1332" spans="1:9">
      <c r="A1332" s="228"/>
      <c r="B1332" s="228"/>
      <c r="C1332" s="228"/>
      <c r="D1332" s="228"/>
      <c r="E1332" s="228"/>
      <c r="F1332" s="228"/>
      <c r="G1332" s="228"/>
      <c r="H1332" s="228"/>
      <c r="I1332" s="228"/>
    </row>
    <row r="1333" spans="1:9">
      <c r="A1333" s="228"/>
      <c r="B1333" s="228"/>
      <c r="C1333" s="228"/>
      <c r="D1333" s="228"/>
      <c r="E1333" s="228"/>
      <c r="F1333" s="228"/>
      <c r="G1333" s="228"/>
      <c r="H1333" s="228"/>
      <c r="I1333" s="228"/>
    </row>
    <row r="1334" spans="1:9">
      <c r="A1334" s="228"/>
      <c r="B1334" s="228"/>
      <c r="C1334" s="228"/>
      <c r="D1334" s="228"/>
      <c r="E1334" s="228"/>
      <c r="F1334" s="228"/>
      <c r="G1334" s="228"/>
      <c r="H1334" s="228"/>
      <c r="I1334" s="228"/>
    </row>
    <row r="1335" spans="1:9">
      <c r="A1335" s="228"/>
      <c r="B1335" s="228"/>
      <c r="C1335" s="228"/>
      <c r="D1335" s="228"/>
      <c r="E1335" s="228"/>
      <c r="F1335" s="228"/>
      <c r="G1335" s="228"/>
      <c r="H1335" s="228"/>
      <c r="I1335" s="228"/>
    </row>
    <row r="1336" spans="1:9">
      <c r="A1336" s="228"/>
      <c r="B1336" s="228"/>
      <c r="C1336" s="228"/>
      <c r="D1336" s="228"/>
      <c r="E1336" s="228"/>
      <c r="F1336" s="228"/>
      <c r="G1336" s="228"/>
      <c r="H1336" s="228"/>
      <c r="I1336" s="228"/>
    </row>
    <row r="1337" spans="1:9">
      <c r="A1337" s="228"/>
      <c r="B1337" s="228"/>
      <c r="C1337" s="228"/>
      <c r="D1337" s="228"/>
      <c r="E1337" s="228"/>
      <c r="F1337" s="228"/>
      <c r="G1337" s="228"/>
      <c r="H1337" s="228"/>
      <c r="I1337" s="228"/>
    </row>
    <row r="1338" spans="1:9">
      <c r="A1338" s="228"/>
      <c r="B1338" s="228"/>
      <c r="C1338" s="228"/>
      <c r="D1338" s="228"/>
      <c r="E1338" s="228"/>
      <c r="F1338" s="228"/>
      <c r="G1338" s="228"/>
      <c r="H1338" s="228"/>
      <c r="I1338" s="228"/>
    </row>
    <row r="1339" spans="1:9">
      <c r="A1339" s="228"/>
      <c r="B1339" s="228"/>
      <c r="C1339" s="228"/>
      <c r="D1339" s="228"/>
      <c r="E1339" s="228"/>
      <c r="F1339" s="228"/>
      <c r="G1339" s="228"/>
      <c r="H1339" s="228"/>
      <c r="I1339" s="228"/>
    </row>
    <row r="1340" spans="1:9">
      <c r="A1340" s="228"/>
      <c r="B1340" s="228"/>
      <c r="C1340" s="228"/>
      <c r="D1340" s="228"/>
      <c r="E1340" s="228"/>
      <c r="F1340" s="228"/>
      <c r="G1340" s="228"/>
      <c r="H1340" s="228"/>
      <c r="I1340" s="228"/>
    </row>
    <row r="1341" spans="1:9">
      <c r="A1341" s="228"/>
      <c r="B1341" s="228"/>
      <c r="C1341" s="228"/>
      <c r="D1341" s="228"/>
      <c r="E1341" s="228"/>
      <c r="F1341" s="228"/>
      <c r="G1341" s="228"/>
      <c r="H1341" s="228"/>
      <c r="I1341" s="228"/>
    </row>
    <row r="1342" spans="1:9">
      <c r="A1342" s="228"/>
      <c r="B1342" s="228"/>
      <c r="C1342" s="228"/>
      <c r="D1342" s="228"/>
      <c r="E1342" s="228"/>
      <c r="F1342" s="228"/>
      <c r="G1342" s="228"/>
      <c r="H1342" s="228"/>
      <c r="I1342" s="228"/>
    </row>
    <row r="1343" spans="1:9">
      <c r="A1343" s="228"/>
      <c r="B1343" s="228"/>
      <c r="C1343" s="228"/>
      <c r="D1343" s="228"/>
      <c r="E1343" s="228"/>
      <c r="F1343" s="228"/>
      <c r="G1343" s="228"/>
      <c r="H1343" s="228"/>
      <c r="I1343" s="228"/>
    </row>
    <row r="1344" spans="1:9">
      <c r="A1344" s="228"/>
      <c r="B1344" s="228"/>
      <c r="C1344" s="228"/>
      <c r="D1344" s="228"/>
      <c r="E1344" s="228"/>
      <c r="F1344" s="228"/>
      <c r="G1344" s="228"/>
      <c r="H1344" s="228"/>
      <c r="I1344" s="228"/>
    </row>
    <row r="1345" spans="1:9">
      <c r="A1345" s="228"/>
      <c r="B1345" s="228"/>
      <c r="C1345" s="228"/>
      <c r="D1345" s="228"/>
      <c r="E1345" s="228"/>
      <c r="F1345" s="228"/>
      <c r="G1345" s="228"/>
      <c r="H1345" s="228"/>
      <c r="I1345" s="228"/>
    </row>
    <row r="1346" spans="1:9">
      <c r="A1346" s="228"/>
      <c r="B1346" s="228"/>
      <c r="C1346" s="228"/>
      <c r="D1346" s="228"/>
      <c r="E1346" s="228"/>
      <c r="F1346" s="228"/>
      <c r="G1346" s="228"/>
      <c r="H1346" s="228"/>
      <c r="I1346" s="228"/>
    </row>
    <row r="1347" spans="1:9">
      <c r="A1347" s="228"/>
      <c r="B1347" s="228"/>
      <c r="C1347" s="228"/>
      <c r="D1347" s="228"/>
      <c r="E1347" s="228"/>
      <c r="F1347" s="228"/>
      <c r="G1347" s="228"/>
      <c r="H1347" s="228"/>
      <c r="I1347" s="228"/>
    </row>
    <row r="1348" spans="1:9">
      <c r="A1348" s="228"/>
      <c r="B1348" s="228"/>
      <c r="C1348" s="228"/>
      <c r="D1348" s="228"/>
      <c r="E1348" s="228"/>
      <c r="F1348" s="228"/>
      <c r="G1348" s="228"/>
      <c r="H1348" s="228"/>
      <c r="I1348" s="228"/>
    </row>
    <row r="1349" spans="1:9">
      <c r="A1349" s="228"/>
      <c r="B1349" s="228"/>
      <c r="C1349" s="228"/>
      <c r="D1349" s="228"/>
      <c r="E1349" s="228"/>
      <c r="F1349" s="228"/>
      <c r="G1349" s="228"/>
      <c r="H1349" s="228"/>
      <c r="I1349" s="228"/>
    </row>
    <row r="1350" spans="1:9">
      <c r="A1350" s="228"/>
      <c r="B1350" s="228"/>
      <c r="C1350" s="228"/>
      <c r="D1350" s="228"/>
      <c r="E1350" s="228"/>
      <c r="F1350" s="228"/>
      <c r="G1350" s="228"/>
      <c r="H1350" s="228"/>
      <c r="I1350" s="228"/>
    </row>
    <row r="1351" spans="1:9">
      <c r="A1351" s="228"/>
      <c r="B1351" s="228"/>
      <c r="C1351" s="228"/>
      <c r="D1351" s="228"/>
      <c r="E1351" s="228"/>
      <c r="F1351" s="228"/>
      <c r="G1351" s="228"/>
      <c r="H1351" s="228"/>
      <c r="I1351" s="228"/>
    </row>
    <row r="1352" spans="1:9">
      <c r="A1352" s="228"/>
      <c r="B1352" s="228"/>
      <c r="C1352" s="228"/>
      <c r="D1352" s="228"/>
      <c r="E1352" s="228"/>
      <c r="F1352" s="228"/>
      <c r="G1352" s="228"/>
      <c r="H1352" s="228"/>
      <c r="I1352" s="228"/>
    </row>
    <row r="1353" spans="1:9">
      <c r="A1353" s="228"/>
      <c r="B1353" s="228"/>
      <c r="C1353" s="228"/>
      <c r="D1353" s="228"/>
      <c r="E1353" s="228"/>
      <c r="F1353" s="228"/>
      <c r="G1353" s="228"/>
      <c r="H1353" s="228"/>
      <c r="I1353" s="228"/>
    </row>
    <row r="1354" spans="1:9">
      <c r="A1354" s="228"/>
      <c r="B1354" s="228"/>
      <c r="C1354" s="228"/>
      <c r="D1354" s="228"/>
      <c r="E1354" s="228"/>
      <c r="F1354" s="228"/>
      <c r="G1354" s="228"/>
      <c r="H1354" s="228"/>
      <c r="I1354" s="228"/>
    </row>
    <row r="1355" spans="1:9">
      <c r="A1355" s="228"/>
      <c r="B1355" s="228"/>
      <c r="C1355" s="228"/>
      <c r="D1355" s="228"/>
      <c r="E1355" s="228"/>
      <c r="F1355" s="228"/>
      <c r="G1355" s="228"/>
      <c r="H1355" s="228"/>
      <c r="I1355" s="228"/>
    </row>
    <row r="1356" spans="1:9">
      <c r="A1356" s="228"/>
      <c r="B1356" s="228"/>
      <c r="C1356" s="228"/>
      <c r="D1356" s="228"/>
      <c r="E1356" s="228"/>
      <c r="F1356" s="228"/>
      <c r="G1356" s="228"/>
      <c r="H1356" s="228"/>
      <c r="I1356" s="228"/>
    </row>
    <row r="1357" spans="1:9">
      <c r="A1357" s="228"/>
      <c r="B1357" s="228"/>
      <c r="C1357" s="228"/>
      <c r="D1357" s="228"/>
      <c r="E1357" s="228"/>
      <c r="F1357" s="228"/>
      <c r="G1357" s="228"/>
      <c r="H1357" s="228"/>
      <c r="I1357" s="228"/>
    </row>
    <row r="1358" spans="1:9">
      <c r="A1358" s="228"/>
      <c r="B1358" s="228"/>
      <c r="C1358" s="228"/>
      <c r="D1358" s="228"/>
      <c r="E1358" s="228"/>
      <c r="F1358" s="228"/>
      <c r="G1358" s="228"/>
      <c r="H1358" s="228"/>
      <c r="I1358" s="228"/>
    </row>
    <row r="1359" spans="1:9">
      <c r="A1359" s="228"/>
      <c r="B1359" s="228"/>
      <c r="C1359" s="228"/>
      <c r="D1359" s="228"/>
      <c r="E1359" s="228"/>
      <c r="F1359" s="228"/>
      <c r="G1359" s="228"/>
      <c r="H1359" s="228"/>
      <c r="I1359" s="228"/>
    </row>
    <row r="1360" spans="1:9">
      <c r="A1360" s="228"/>
      <c r="B1360" s="228"/>
      <c r="C1360" s="228"/>
      <c r="D1360" s="228"/>
      <c r="E1360" s="228"/>
      <c r="F1360" s="228"/>
      <c r="G1360" s="228"/>
      <c r="H1360" s="228"/>
      <c r="I1360" s="228"/>
    </row>
    <row r="1361" spans="1:9">
      <c r="A1361" s="228"/>
      <c r="B1361" s="228"/>
      <c r="C1361" s="228"/>
      <c r="D1361" s="228"/>
      <c r="E1361" s="228"/>
      <c r="F1361" s="228"/>
      <c r="G1361" s="228"/>
      <c r="H1361" s="228"/>
      <c r="I1361" s="228"/>
    </row>
    <row r="1362" spans="1:9">
      <c r="A1362" s="228"/>
      <c r="B1362" s="228"/>
      <c r="C1362" s="228"/>
      <c r="D1362" s="228"/>
      <c r="E1362" s="228"/>
      <c r="F1362" s="228"/>
      <c r="G1362" s="228"/>
      <c r="H1362" s="228"/>
      <c r="I1362" s="228"/>
    </row>
    <row r="1363" spans="1:9">
      <c r="A1363" s="228"/>
      <c r="B1363" s="228"/>
      <c r="C1363" s="228"/>
      <c r="D1363" s="228"/>
      <c r="E1363" s="228"/>
      <c r="F1363" s="228"/>
      <c r="G1363" s="228"/>
      <c r="H1363" s="228"/>
      <c r="I1363" s="228"/>
    </row>
    <row r="1364" spans="1:9">
      <c r="A1364" s="228"/>
      <c r="B1364" s="228"/>
      <c r="C1364" s="228"/>
      <c r="D1364" s="228"/>
      <c r="E1364" s="228"/>
      <c r="F1364" s="228"/>
      <c r="G1364" s="228"/>
      <c r="H1364" s="228"/>
      <c r="I1364" s="228"/>
    </row>
    <row r="1365" spans="1:9">
      <c r="A1365" s="228"/>
      <c r="B1365" s="228"/>
      <c r="C1365" s="228"/>
      <c r="D1365" s="228"/>
      <c r="E1365" s="228"/>
      <c r="F1365" s="228"/>
      <c r="G1365" s="228"/>
      <c r="H1365" s="228"/>
      <c r="I1365" s="228"/>
    </row>
    <row r="1366" spans="1:9">
      <c r="A1366" s="228"/>
      <c r="B1366" s="228"/>
      <c r="C1366" s="228"/>
      <c r="D1366" s="228"/>
      <c r="E1366" s="228"/>
      <c r="F1366" s="228"/>
      <c r="G1366" s="228"/>
      <c r="H1366" s="228"/>
      <c r="I1366" s="228"/>
    </row>
    <row r="1367" spans="1:9">
      <c r="A1367" s="228"/>
      <c r="B1367" s="228"/>
      <c r="C1367" s="228"/>
      <c r="D1367" s="228"/>
      <c r="E1367" s="228"/>
      <c r="F1367" s="228"/>
      <c r="G1367" s="228"/>
      <c r="H1367" s="228"/>
      <c r="I1367" s="228"/>
    </row>
    <row r="1368" spans="1:9">
      <c r="A1368" s="228"/>
      <c r="B1368" s="228"/>
      <c r="C1368" s="228"/>
      <c r="D1368" s="228"/>
      <c r="E1368" s="228"/>
      <c r="F1368" s="228"/>
      <c r="G1368" s="228"/>
      <c r="H1368" s="228"/>
      <c r="I1368" s="228"/>
    </row>
    <row r="1369" spans="1:9">
      <c r="A1369" s="228"/>
      <c r="B1369" s="228"/>
      <c r="C1369" s="228"/>
      <c r="D1369" s="228"/>
      <c r="E1369" s="228"/>
      <c r="F1369" s="228"/>
      <c r="G1369" s="228"/>
      <c r="H1369" s="228"/>
      <c r="I1369" s="228"/>
    </row>
    <row r="1370" spans="1:9">
      <c r="A1370" s="228"/>
      <c r="B1370" s="228"/>
      <c r="C1370" s="228"/>
      <c r="D1370" s="228"/>
      <c r="E1370" s="228"/>
      <c r="F1370" s="228"/>
      <c r="G1370" s="228"/>
      <c r="H1370" s="228"/>
      <c r="I1370" s="228"/>
    </row>
    <row r="1371" spans="1:9">
      <c r="A1371" s="228"/>
      <c r="B1371" s="228"/>
      <c r="C1371" s="228"/>
      <c r="D1371" s="228"/>
      <c r="E1371" s="228"/>
      <c r="F1371" s="228"/>
      <c r="G1371" s="228"/>
      <c r="H1371" s="228"/>
      <c r="I1371" s="228"/>
    </row>
    <row r="1372" spans="1:9">
      <c r="A1372" s="228"/>
      <c r="B1372" s="228"/>
      <c r="C1372" s="228"/>
      <c r="D1372" s="228"/>
      <c r="E1372" s="228"/>
      <c r="F1372" s="228"/>
      <c r="G1372" s="228"/>
      <c r="H1372" s="228"/>
      <c r="I1372" s="228"/>
    </row>
    <row r="1373" spans="1:9">
      <c r="A1373" s="228"/>
      <c r="B1373" s="228"/>
      <c r="C1373" s="228"/>
      <c r="D1373" s="228"/>
      <c r="E1373" s="228"/>
      <c r="F1373" s="228"/>
      <c r="G1373" s="228"/>
      <c r="H1373" s="228"/>
      <c r="I1373" s="228"/>
    </row>
    <row r="1374" spans="1:9">
      <c r="A1374" s="228"/>
      <c r="B1374" s="228"/>
      <c r="C1374" s="228"/>
      <c r="D1374" s="228"/>
      <c r="E1374" s="228"/>
      <c r="F1374" s="228"/>
      <c r="G1374" s="228"/>
      <c r="H1374" s="228"/>
      <c r="I1374" s="228"/>
    </row>
    <row r="1375" spans="1:9">
      <c r="A1375" s="228"/>
      <c r="B1375" s="228"/>
      <c r="C1375" s="228"/>
      <c r="D1375" s="228"/>
      <c r="E1375" s="228"/>
      <c r="F1375" s="228"/>
      <c r="G1375" s="228"/>
      <c r="H1375" s="228"/>
      <c r="I1375" s="228"/>
    </row>
    <row r="1376" spans="1:9">
      <c r="A1376" s="228"/>
      <c r="B1376" s="228"/>
      <c r="C1376" s="228"/>
      <c r="D1376" s="228"/>
      <c r="E1376" s="228"/>
      <c r="F1376" s="228"/>
      <c r="G1376" s="228"/>
      <c r="H1376" s="228"/>
      <c r="I1376" s="228"/>
    </row>
    <row r="1377" spans="1:9">
      <c r="A1377" s="228"/>
      <c r="B1377" s="228"/>
      <c r="C1377" s="228"/>
      <c r="D1377" s="228"/>
      <c r="E1377" s="228"/>
      <c r="F1377" s="228"/>
      <c r="G1377" s="228"/>
      <c r="H1377" s="228"/>
      <c r="I1377" s="228"/>
    </row>
    <row r="1378" spans="1:9">
      <c r="A1378" s="228"/>
      <c r="B1378" s="228"/>
      <c r="C1378" s="228"/>
      <c r="D1378" s="228"/>
      <c r="E1378" s="228"/>
      <c r="F1378" s="228"/>
      <c r="G1378" s="228"/>
      <c r="H1378" s="228"/>
      <c r="I1378" s="228"/>
    </row>
    <row r="1379" spans="1:9">
      <c r="A1379" s="228"/>
      <c r="B1379" s="228"/>
      <c r="C1379" s="228"/>
      <c r="D1379" s="228"/>
      <c r="E1379" s="228"/>
      <c r="F1379" s="228"/>
      <c r="G1379" s="228"/>
      <c r="H1379" s="228"/>
      <c r="I1379" s="228"/>
    </row>
    <row r="1380" spans="1:9">
      <c r="A1380" s="228"/>
      <c r="B1380" s="228"/>
      <c r="C1380" s="228"/>
      <c r="D1380" s="228"/>
      <c r="E1380" s="228"/>
      <c r="F1380" s="228"/>
      <c r="G1380" s="228"/>
      <c r="H1380" s="228"/>
      <c r="I1380" s="228"/>
    </row>
    <row r="1381" spans="1:9">
      <c r="A1381" s="228"/>
      <c r="B1381" s="228"/>
      <c r="C1381" s="228"/>
      <c r="D1381" s="228"/>
      <c r="E1381" s="228"/>
      <c r="F1381" s="228"/>
      <c r="G1381" s="228"/>
      <c r="H1381" s="228"/>
      <c r="I1381" s="228"/>
    </row>
    <row r="1382" spans="1:9">
      <c r="A1382" s="228"/>
      <c r="B1382" s="228"/>
      <c r="C1382" s="228"/>
      <c r="D1382" s="228"/>
      <c r="E1382" s="228"/>
      <c r="F1382" s="228"/>
      <c r="G1382" s="228"/>
      <c r="H1382" s="228"/>
      <c r="I1382" s="228"/>
    </row>
    <row r="1383" spans="1:9">
      <c r="A1383" s="228"/>
      <c r="B1383" s="228"/>
      <c r="C1383" s="228"/>
      <c r="D1383" s="228"/>
      <c r="E1383" s="228"/>
      <c r="F1383" s="228"/>
      <c r="G1383" s="228"/>
      <c r="H1383" s="228"/>
      <c r="I1383" s="228"/>
    </row>
    <row r="1384" spans="1:9">
      <c r="A1384" s="228"/>
      <c r="B1384" s="228"/>
      <c r="C1384" s="228"/>
      <c r="D1384" s="228"/>
      <c r="E1384" s="228"/>
      <c r="F1384" s="228"/>
      <c r="G1384" s="228"/>
      <c r="H1384" s="228"/>
      <c r="I1384" s="228"/>
    </row>
    <row r="1385" spans="1:9">
      <c r="A1385" s="228"/>
      <c r="B1385" s="228"/>
      <c r="C1385" s="228"/>
      <c r="D1385" s="228"/>
      <c r="E1385" s="228"/>
      <c r="F1385" s="228"/>
      <c r="G1385" s="228"/>
      <c r="H1385" s="228"/>
      <c r="I1385" s="228"/>
    </row>
    <row r="1386" spans="1:9">
      <c r="A1386" s="228"/>
      <c r="B1386" s="228"/>
      <c r="C1386" s="228"/>
      <c r="D1386" s="228"/>
      <c r="E1386" s="228"/>
      <c r="F1386" s="228"/>
      <c r="G1386" s="228"/>
      <c r="H1386" s="228"/>
      <c r="I1386" s="228"/>
    </row>
    <row r="1387" spans="1:9">
      <c r="A1387" s="228"/>
      <c r="B1387" s="228"/>
      <c r="C1387" s="228"/>
      <c r="D1387" s="228"/>
      <c r="E1387" s="228"/>
      <c r="F1387" s="228"/>
      <c r="G1387" s="228"/>
      <c r="H1387" s="228"/>
      <c r="I1387" s="228"/>
    </row>
    <row r="1388" spans="1:9">
      <c r="A1388" s="228"/>
      <c r="B1388" s="228"/>
      <c r="C1388" s="228"/>
      <c r="D1388" s="228"/>
      <c r="E1388" s="228"/>
      <c r="F1388" s="228"/>
      <c r="G1388" s="228"/>
      <c r="H1388" s="228"/>
      <c r="I1388" s="228"/>
    </row>
    <row r="1389" spans="1:9">
      <c r="A1389" s="228"/>
      <c r="B1389" s="228"/>
      <c r="C1389" s="228"/>
      <c r="D1389" s="228"/>
      <c r="E1389" s="228"/>
      <c r="F1389" s="228"/>
      <c r="G1389" s="228"/>
      <c r="H1389" s="228"/>
      <c r="I1389" s="228"/>
    </row>
    <row r="1390" spans="1:9">
      <c r="A1390" s="228"/>
      <c r="B1390" s="228"/>
      <c r="C1390" s="228"/>
      <c r="D1390" s="228"/>
      <c r="E1390" s="228"/>
      <c r="F1390" s="228"/>
      <c r="G1390" s="228"/>
      <c r="H1390" s="228"/>
      <c r="I1390" s="228"/>
    </row>
    <row r="1391" spans="1:9">
      <c r="A1391" s="228"/>
      <c r="B1391" s="228"/>
      <c r="C1391" s="228"/>
      <c r="D1391" s="228"/>
      <c r="E1391" s="228"/>
      <c r="F1391" s="228"/>
      <c r="G1391" s="228"/>
      <c r="H1391" s="228"/>
      <c r="I1391" s="228"/>
    </row>
    <row r="1392" spans="1:9">
      <c r="A1392" s="228"/>
      <c r="B1392" s="228"/>
      <c r="C1392" s="228"/>
      <c r="D1392" s="228"/>
      <c r="E1392" s="228"/>
      <c r="F1392" s="228"/>
      <c r="G1392" s="228"/>
      <c r="H1392" s="228"/>
      <c r="I1392" s="228"/>
    </row>
    <row r="1393" spans="1:9">
      <c r="A1393" s="228"/>
      <c r="B1393" s="228"/>
      <c r="C1393" s="228"/>
      <c r="D1393" s="228"/>
      <c r="E1393" s="228"/>
      <c r="F1393" s="228"/>
      <c r="G1393" s="228"/>
      <c r="H1393" s="228"/>
      <c r="I1393" s="228"/>
    </row>
    <row r="1394" spans="1:9">
      <c r="A1394" s="228"/>
      <c r="B1394" s="228"/>
      <c r="C1394" s="228"/>
      <c r="D1394" s="228"/>
      <c r="E1394" s="228"/>
      <c r="F1394" s="228"/>
      <c r="G1394" s="228"/>
      <c r="H1394" s="228"/>
      <c r="I1394" s="228"/>
    </row>
    <row r="1395" spans="1:9">
      <c r="A1395" s="228"/>
      <c r="B1395" s="228"/>
      <c r="C1395" s="228"/>
      <c r="D1395" s="228"/>
      <c r="E1395" s="228"/>
      <c r="F1395" s="228"/>
      <c r="G1395" s="228"/>
      <c r="H1395" s="228"/>
      <c r="I1395" s="228"/>
    </row>
    <row r="1396" spans="1:9">
      <c r="A1396" s="228"/>
      <c r="B1396" s="228"/>
      <c r="C1396" s="228"/>
      <c r="D1396" s="228"/>
      <c r="E1396" s="228"/>
      <c r="F1396" s="228"/>
      <c r="G1396" s="228"/>
      <c r="H1396" s="228"/>
      <c r="I1396" s="228"/>
    </row>
    <row r="1397" spans="1:9">
      <c r="A1397" s="228"/>
      <c r="B1397" s="228"/>
      <c r="C1397" s="228"/>
      <c r="D1397" s="228"/>
      <c r="E1397" s="228"/>
      <c r="F1397" s="228"/>
      <c r="G1397" s="228"/>
      <c r="H1397" s="228"/>
      <c r="I1397" s="228"/>
    </row>
    <row r="1398" spans="1:9">
      <c r="A1398" s="228"/>
      <c r="B1398" s="228"/>
      <c r="C1398" s="228"/>
      <c r="D1398" s="228"/>
      <c r="E1398" s="228"/>
      <c r="F1398" s="228"/>
      <c r="G1398" s="228"/>
      <c r="H1398" s="228"/>
      <c r="I1398" s="228"/>
    </row>
    <row r="1399" spans="1:9">
      <c r="A1399" s="228"/>
      <c r="B1399" s="228"/>
      <c r="C1399" s="228"/>
      <c r="D1399" s="228"/>
      <c r="E1399" s="228"/>
      <c r="F1399" s="228"/>
      <c r="G1399" s="228"/>
      <c r="H1399" s="228"/>
      <c r="I1399" s="228"/>
    </row>
    <row r="1400" spans="1:9">
      <c r="A1400" s="228"/>
      <c r="B1400" s="228"/>
      <c r="C1400" s="228"/>
      <c r="D1400" s="228"/>
      <c r="E1400" s="228"/>
      <c r="F1400" s="228"/>
      <c r="G1400" s="228"/>
      <c r="H1400" s="228"/>
      <c r="I1400" s="228"/>
    </row>
    <row r="1401" spans="1:9">
      <c r="A1401" s="228"/>
      <c r="B1401" s="228"/>
      <c r="C1401" s="228"/>
      <c r="D1401" s="228"/>
      <c r="E1401" s="228"/>
      <c r="F1401" s="228"/>
      <c r="G1401" s="228"/>
      <c r="H1401" s="228"/>
      <c r="I1401" s="228"/>
    </row>
    <row r="1402" spans="1:9">
      <c r="A1402" s="228"/>
      <c r="B1402" s="228"/>
      <c r="C1402" s="228"/>
      <c r="D1402" s="228"/>
      <c r="E1402" s="228"/>
      <c r="F1402" s="228"/>
      <c r="G1402" s="228"/>
      <c r="H1402" s="228"/>
      <c r="I1402" s="228"/>
    </row>
    <row r="1403" spans="1:9">
      <c r="A1403" s="228"/>
      <c r="B1403" s="228"/>
      <c r="C1403" s="228"/>
      <c r="D1403" s="228"/>
      <c r="E1403" s="228"/>
      <c r="F1403" s="228"/>
      <c r="G1403" s="228"/>
      <c r="H1403" s="228"/>
      <c r="I1403" s="228"/>
    </row>
    <row r="1404" spans="1:9">
      <c r="A1404" s="228"/>
      <c r="B1404" s="228"/>
      <c r="C1404" s="228"/>
      <c r="D1404" s="228"/>
      <c r="E1404" s="228"/>
      <c r="F1404" s="228"/>
      <c r="G1404" s="228"/>
      <c r="H1404" s="228"/>
      <c r="I1404" s="228"/>
    </row>
    <row r="1405" spans="1:9">
      <c r="A1405" s="228"/>
      <c r="B1405" s="228"/>
      <c r="C1405" s="228"/>
      <c r="D1405" s="228"/>
      <c r="E1405" s="228"/>
      <c r="F1405" s="228"/>
      <c r="G1405" s="228"/>
      <c r="H1405" s="228"/>
      <c r="I1405" s="228"/>
    </row>
    <row r="1406" spans="1:9">
      <c r="A1406" s="228"/>
      <c r="B1406" s="228"/>
      <c r="C1406" s="228"/>
      <c r="D1406" s="228"/>
      <c r="E1406" s="228"/>
      <c r="F1406" s="228"/>
      <c r="G1406" s="228"/>
      <c r="H1406" s="228"/>
      <c r="I1406" s="228"/>
    </row>
    <row r="1407" spans="1:9">
      <c r="A1407" s="228"/>
      <c r="B1407" s="228"/>
      <c r="C1407" s="228"/>
      <c r="D1407" s="228"/>
      <c r="E1407" s="228"/>
      <c r="F1407" s="228"/>
      <c r="G1407" s="228"/>
      <c r="H1407" s="228"/>
      <c r="I1407" s="228"/>
    </row>
    <row r="1408" spans="1:9">
      <c r="A1408" s="228"/>
      <c r="B1408" s="228"/>
      <c r="C1408" s="228"/>
      <c r="D1408" s="228"/>
      <c r="E1408" s="228"/>
      <c r="F1408" s="228"/>
      <c r="G1408" s="228"/>
      <c r="H1408" s="228"/>
      <c r="I1408" s="228"/>
    </row>
    <row r="1409" spans="1:9">
      <c r="A1409" s="228"/>
      <c r="B1409" s="228"/>
      <c r="C1409" s="228"/>
      <c r="D1409" s="228"/>
      <c r="E1409" s="228"/>
      <c r="F1409" s="228"/>
      <c r="G1409" s="228"/>
      <c r="H1409" s="228"/>
      <c r="I1409" s="228"/>
    </row>
    <row r="1410" spans="1:9">
      <c r="A1410" s="228"/>
      <c r="B1410" s="228"/>
      <c r="C1410" s="228"/>
      <c r="D1410" s="228"/>
      <c r="E1410" s="228"/>
      <c r="F1410" s="228"/>
      <c r="G1410" s="228"/>
      <c r="H1410" s="228"/>
      <c r="I1410" s="228"/>
    </row>
    <row r="1411" spans="1:9">
      <c r="A1411" s="228"/>
      <c r="B1411" s="228"/>
      <c r="C1411" s="228"/>
      <c r="D1411" s="228"/>
      <c r="E1411" s="228"/>
      <c r="F1411" s="228"/>
      <c r="G1411" s="228"/>
      <c r="H1411" s="228"/>
      <c r="I1411" s="228"/>
    </row>
    <row r="1412" spans="1:9">
      <c r="A1412" s="228"/>
      <c r="B1412" s="228"/>
      <c r="C1412" s="228"/>
      <c r="D1412" s="228"/>
      <c r="E1412" s="228"/>
      <c r="F1412" s="228"/>
      <c r="G1412" s="228"/>
      <c r="H1412" s="228"/>
      <c r="I1412" s="228"/>
    </row>
    <row r="1413" spans="1:9">
      <c r="A1413" s="228"/>
      <c r="B1413" s="228"/>
      <c r="C1413" s="228"/>
      <c r="D1413" s="228"/>
      <c r="E1413" s="228"/>
      <c r="F1413" s="228"/>
      <c r="G1413" s="228"/>
      <c r="H1413" s="228"/>
      <c r="I1413" s="228"/>
    </row>
    <row r="1414" spans="1:9">
      <c r="A1414" s="228"/>
      <c r="B1414" s="228"/>
      <c r="C1414" s="228"/>
      <c r="D1414" s="228"/>
      <c r="E1414" s="228"/>
      <c r="F1414" s="228"/>
      <c r="G1414" s="228"/>
      <c r="H1414" s="228"/>
      <c r="I1414" s="228"/>
    </row>
    <row r="1415" spans="1:9">
      <c r="A1415" s="228"/>
      <c r="B1415" s="228"/>
      <c r="C1415" s="228"/>
      <c r="D1415" s="228"/>
      <c r="E1415" s="228"/>
      <c r="F1415" s="228"/>
      <c r="G1415" s="228"/>
      <c r="H1415" s="228"/>
      <c r="I1415" s="228"/>
    </row>
    <row r="1416" spans="1:9">
      <c r="A1416" s="228"/>
      <c r="B1416" s="228"/>
      <c r="C1416" s="228"/>
      <c r="D1416" s="228"/>
      <c r="E1416" s="228"/>
      <c r="F1416" s="228"/>
      <c r="G1416" s="228"/>
      <c r="H1416" s="228"/>
      <c r="I1416" s="228"/>
    </row>
    <row r="1417" spans="1:9">
      <c r="A1417" s="228"/>
      <c r="B1417" s="228"/>
      <c r="C1417" s="228"/>
      <c r="D1417" s="228"/>
      <c r="E1417" s="228"/>
      <c r="F1417" s="228"/>
      <c r="G1417" s="228"/>
      <c r="H1417" s="228"/>
      <c r="I1417" s="228"/>
    </row>
    <row r="1418" spans="1:9">
      <c r="A1418" s="228"/>
      <c r="B1418" s="228"/>
      <c r="C1418" s="228"/>
      <c r="D1418" s="228"/>
      <c r="E1418" s="228"/>
      <c r="F1418" s="228"/>
      <c r="G1418" s="228"/>
      <c r="H1418" s="228"/>
      <c r="I1418" s="228"/>
    </row>
    <row r="1419" spans="1:9">
      <c r="A1419" s="228"/>
      <c r="B1419" s="228"/>
      <c r="C1419" s="228"/>
      <c r="D1419" s="228"/>
      <c r="E1419" s="228"/>
      <c r="F1419" s="228"/>
      <c r="G1419" s="228"/>
      <c r="H1419" s="228"/>
      <c r="I1419" s="228"/>
    </row>
    <row r="1420" spans="1:9">
      <c r="A1420" s="228"/>
      <c r="B1420" s="228"/>
      <c r="C1420" s="228"/>
      <c r="D1420" s="228"/>
      <c r="E1420" s="228"/>
      <c r="F1420" s="228"/>
      <c r="G1420" s="228"/>
      <c r="H1420" s="228"/>
      <c r="I1420" s="228"/>
    </row>
    <row r="1421" spans="1:9">
      <c r="A1421" s="228"/>
      <c r="B1421" s="228"/>
      <c r="C1421" s="228"/>
      <c r="D1421" s="228"/>
      <c r="E1421" s="228"/>
      <c r="F1421" s="228"/>
      <c r="G1421" s="228"/>
      <c r="H1421" s="228"/>
      <c r="I1421" s="228"/>
    </row>
    <row r="1422" spans="1:9">
      <c r="A1422" s="228"/>
      <c r="B1422" s="228"/>
      <c r="C1422" s="228"/>
      <c r="D1422" s="228"/>
      <c r="E1422" s="228"/>
      <c r="F1422" s="228"/>
      <c r="G1422" s="228"/>
      <c r="H1422" s="228"/>
      <c r="I1422" s="228"/>
    </row>
    <row r="1423" spans="1:9">
      <c r="A1423" s="228"/>
      <c r="B1423" s="228"/>
      <c r="C1423" s="228"/>
      <c r="D1423" s="228"/>
      <c r="E1423" s="228"/>
      <c r="F1423" s="228"/>
      <c r="G1423" s="228"/>
      <c r="H1423" s="228"/>
      <c r="I1423" s="228"/>
    </row>
    <row r="1424" spans="1:9">
      <c r="A1424" s="228"/>
      <c r="B1424" s="228"/>
      <c r="C1424" s="228"/>
      <c r="D1424" s="228"/>
      <c r="E1424" s="228"/>
      <c r="F1424" s="228"/>
      <c r="G1424" s="228"/>
      <c r="H1424" s="228"/>
      <c r="I1424" s="228"/>
    </row>
    <row r="1425" spans="1:9">
      <c r="A1425" s="228"/>
      <c r="B1425" s="228"/>
      <c r="C1425" s="228"/>
      <c r="D1425" s="228"/>
      <c r="E1425" s="228"/>
      <c r="F1425" s="228"/>
      <c r="G1425" s="228"/>
      <c r="H1425" s="228"/>
      <c r="I1425" s="228"/>
    </row>
    <row r="1426" spans="1:9">
      <c r="A1426" s="228"/>
      <c r="B1426" s="228"/>
      <c r="C1426" s="228"/>
      <c r="D1426" s="228"/>
      <c r="E1426" s="228"/>
      <c r="F1426" s="228"/>
      <c r="G1426" s="228"/>
      <c r="H1426" s="228"/>
      <c r="I1426" s="228"/>
    </row>
    <row r="1427" spans="1:9">
      <c r="A1427" s="228"/>
      <c r="B1427" s="228"/>
      <c r="C1427" s="228"/>
      <c r="D1427" s="228"/>
      <c r="E1427" s="228"/>
      <c r="F1427" s="228"/>
      <c r="G1427" s="228"/>
      <c r="H1427" s="228"/>
      <c r="I1427" s="228"/>
    </row>
    <row r="1428" spans="1:9">
      <c r="A1428" s="228"/>
      <c r="B1428" s="228"/>
      <c r="C1428" s="228"/>
      <c r="D1428" s="228"/>
      <c r="E1428" s="228"/>
      <c r="F1428" s="228"/>
      <c r="G1428" s="228"/>
      <c r="H1428" s="228"/>
      <c r="I1428" s="228"/>
    </row>
    <row r="1429" spans="1:9">
      <c r="A1429" s="228"/>
      <c r="B1429" s="228"/>
      <c r="C1429" s="228"/>
      <c r="D1429" s="228"/>
      <c r="E1429" s="228"/>
      <c r="F1429" s="228"/>
      <c r="G1429" s="228"/>
      <c r="H1429" s="228"/>
      <c r="I1429" s="228"/>
    </row>
    <row r="1430" spans="1:9">
      <c r="A1430" s="228"/>
      <c r="B1430" s="228"/>
      <c r="C1430" s="228"/>
      <c r="D1430" s="228"/>
      <c r="E1430" s="228"/>
      <c r="F1430" s="228"/>
      <c r="G1430" s="228"/>
      <c r="H1430" s="228"/>
      <c r="I1430" s="228"/>
    </row>
    <row r="1431" spans="1:9">
      <c r="A1431" s="228"/>
      <c r="B1431" s="228"/>
      <c r="C1431" s="228"/>
      <c r="D1431" s="228"/>
      <c r="E1431" s="228"/>
      <c r="F1431" s="228"/>
      <c r="G1431" s="228"/>
      <c r="H1431" s="228"/>
      <c r="I1431" s="228"/>
    </row>
    <row r="1432" spans="1:9">
      <c r="A1432" s="228"/>
      <c r="B1432" s="228"/>
      <c r="C1432" s="228"/>
      <c r="D1432" s="228"/>
      <c r="E1432" s="228"/>
      <c r="F1432" s="228"/>
      <c r="G1432" s="228"/>
      <c r="H1432" s="228"/>
      <c r="I1432" s="228"/>
    </row>
    <row r="1433" spans="1:9">
      <c r="A1433" s="228"/>
      <c r="B1433" s="228"/>
      <c r="C1433" s="228"/>
      <c r="D1433" s="228"/>
      <c r="E1433" s="228"/>
      <c r="F1433" s="228"/>
      <c r="G1433" s="228"/>
      <c r="H1433" s="228"/>
      <c r="I1433" s="228"/>
    </row>
    <row r="1434" spans="1:9">
      <c r="A1434" s="228"/>
      <c r="B1434" s="228"/>
      <c r="C1434" s="228"/>
      <c r="D1434" s="228"/>
      <c r="E1434" s="228"/>
      <c r="F1434" s="228"/>
      <c r="G1434" s="228"/>
      <c r="H1434" s="228"/>
      <c r="I1434" s="228"/>
    </row>
    <row r="1435" spans="1:9">
      <c r="A1435" s="228"/>
      <c r="B1435" s="228"/>
      <c r="C1435" s="228"/>
      <c r="D1435" s="228"/>
      <c r="E1435" s="228"/>
      <c r="F1435" s="228"/>
      <c r="G1435" s="228"/>
      <c r="H1435" s="228"/>
      <c r="I1435" s="228"/>
    </row>
    <row r="1436" spans="1:9">
      <c r="A1436" s="228"/>
      <c r="B1436" s="228"/>
      <c r="C1436" s="228"/>
      <c r="D1436" s="228"/>
      <c r="E1436" s="228"/>
      <c r="F1436" s="228"/>
      <c r="G1436" s="228"/>
      <c r="H1436" s="228"/>
      <c r="I1436" s="228"/>
    </row>
    <row r="1437" spans="1:9">
      <c r="A1437" s="228"/>
      <c r="B1437" s="228"/>
      <c r="C1437" s="228"/>
      <c r="D1437" s="228"/>
      <c r="E1437" s="228"/>
      <c r="F1437" s="228"/>
      <c r="G1437" s="228"/>
      <c r="H1437" s="228"/>
      <c r="I1437" s="228"/>
    </row>
    <row r="1438" spans="1:9">
      <c r="A1438" s="228"/>
      <c r="B1438" s="228"/>
      <c r="C1438" s="228"/>
      <c r="D1438" s="228"/>
      <c r="E1438" s="228"/>
      <c r="F1438" s="228"/>
      <c r="G1438" s="228"/>
      <c r="H1438" s="228"/>
      <c r="I1438" s="228"/>
    </row>
    <row r="1439" spans="1:9">
      <c r="A1439" s="228"/>
      <c r="B1439" s="228"/>
      <c r="C1439" s="228"/>
      <c r="D1439" s="228"/>
      <c r="E1439" s="228"/>
      <c r="F1439" s="228"/>
      <c r="G1439" s="228"/>
      <c r="H1439" s="228"/>
      <c r="I1439" s="228"/>
    </row>
    <row r="1440" spans="1:9">
      <c r="A1440" s="228"/>
      <c r="B1440" s="228"/>
      <c r="C1440" s="228"/>
      <c r="D1440" s="228"/>
      <c r="E1440" s="228"/>
      <c r="F1440" s="228"/>
      <c r="G1440" s="228"/>
      <c r="H1440" s="228"/>
      <c r="I1440" s="228"/>
    </row>
    <row r="1441" spans="1:9">
      <c r="A1441" s="228"/>
      <c r="B1441" s="228"/>
      <c r="C1441" s="228"/>
      <c r="D1441" s="228"/>
      <c r="E1441" s="228"/>
      <c r="F1441" s="228"/>
      <c r="G1441" s="228"/>
      <c r="H1441" s="228"/>
      <c r="I1441" s="228"/>
    </row>
    <row r="1442" spans="1:9">
      <c r="A1442" s="228"/>
      <c r="B1442" s="228"/>
      <c r="C1442" s="228"/>
      <c r="D1442" s="228"/>
      <c r="E1442" s="228"/>
      <c r="F1442" s="228"/>
      <c r="G1442" s="228"/>
      <c r="H1442" s="228"/>
      <c r="I1442" s="228"/>
    </row>
    <row r="1443" spans="1:9">
      <c r="A1443" s="228"/>
      <c r="B1443" s="228"/>
      <c r="C1443" s="228"/>
      <c r="D1443" s="228"/>
      <c r="E1443" s="228"/>
      <c r="F1443" s="228"/>
      <c r="G1443" s="228"/>
      <c r="H1443" s="228"/>
      <c r="I1443" s="228"/>
    </row>
    <row r="1444" spans="1:9">
      <c r="A1444" s="228"/>
      <c r="B1444" s="228"/>
      <c r="C1444" s="228"/>
      <c r="D1444" s="228"/>
      <c r="E1444" s="228"/>
      <c r="F1444" s="228"/>
      <c r="G1444" s="228"/>
      <c r="H1444" s="228"/>
      <c r="I1444" s="228"/>
    </row>
    <row r="1445" spans="1:9">
      <c r="A1445" s="228"/>
      <c r="B1445" s="228"/>
      <c r="C1445" s="228"/>
      <c r="D1445" s="228"/>
      <c r="E1445" s="228"/>
      <c r="F1445" s="228"/>
      <c r="G1445" s="228"/>
      <c r="H1445" s="228"/>
      <c r="I1445" s="228"/>
    </row>
    <row r="1446" spans="1:9">
      <c r="A1446" s="228"/>
      <c r="B1446" s="228"/>
      <c r="C1446" s="228"/>
      <c r="D1446" s="228"/>
      <c r="E1446" s="228"/>
      <c r="F1446" s="228"/>
      <c r="G1446" s="228"/>
      <c r="H1446" s="228"/>
      <c r="I1446" s="228"/>
    </row>
    <row r="1447" spans="1:9">
      <c r="A1447" s="228"/>
      <c r="B1447" s="228"/>
      <c r="C1447" s="228"/>
      <c r="D1447" s="228"/>
      <c r="E1447" s="228"/>
      <c r="F1447" s="228"/>
      <c r="G1447" s="228"/>
      <c r="H1447" s="228"/>
      <c r="I1447" s="228"/>
    </row>
    <row r="1448" spans="1:9">
      <c r="A1448" s="228"/>
      <c r="B1448" s="228"/>
      <c r="C1448" s="228"/>
      <c r="D1448" s="228"/>
      <c r="E1448" s="228"/>
      <c r="F1448" s="228"/>
      <c r="G1448" s="228"/>
      <c r="H1448" s="228"/>
      <c r="I1448" s="228"/>
    </row>
    <row r="1449" spans="1:9">
      <c r="A1449" s="228"/>
      <c r="B1449" s="228"/>
      <c r="C1449" s="228"/>
      <c r="D1449" s="228"/>
      <c r="E1449" s="228"/>
      <c r="F1449" s="228"/>
      <c r="G1449" s="228"/>
      <c r="H1449" s="228"/>
      <c r="I1449" s="228"/>
    </row>
    <row r="1450" spans="1:9">
      <c r="A1450" s="228"/>
      <c r="B1450" s="228"/>
      <c r="C1450" s="228"/>
      <c r="D1450" s="228"/>
      <c r="E1450" s="228"/>
      <c r="F1450" s="228"/>
      <c r="G1450" s="228"/>
      <c r="H1450" s="228"/>
      <c r="I1450" s="228"/>
    </row>
    <row r="1451" spans="1:9">
      <c r="A1451" s="228"/>
      <c r="B1451" s="228"/>
      <c r="C1451" s="228"/>
      <c r="D1451" s="228"/>
      <c r="E1451" s="228"/>
      <c r="F1451" s="228"/>
      <c r="G1451" s="228"/>
      <c r="H1451" s="228"/>
      <c r="I1451" s="228"/>
    </row>
    <row r="1452" spans="1:9">
      <c r="A1452" s="228"/>
      <c r="B1452" s="228"/>
      <c r="C1452" s="228"/>
      <c r="D1452" s="228"/>
      <c r="E1452" s="228"/>
      <c r="F1452" s="228"/>
      <c r="G1452" s="228"/>
      <c r="H1452" s="228"/>
      <c r="I1452" s="228"/>
    </row>
    <row r="1453" spans="1:9">
      <c r="A1453" s="228"/>
      <c r="B1453" s="228"/>
      <c r="C1453" s="228"/>
      <c r="D1453" s="228"/>
      <c r="E1453" s="228"/>
      <c r="F1453" s="228"/>
      <c r="G1453" s="228"/>
      <c r="H1453" s="228"/>
      <c r="I1453" s="228"/>
    </row>
    <row r="1454" spans="1:9">
      <c r="A1454" s="228"/>
      <c r="B1454" s="228"/>
      <c r="C1454" s="228"/>
      <c r="D1454" s="228"/>
      <c r="E1454" s="228"/>
      <c r="F1454" s="228"/>
      <c r="G1454" s="228"/>
      <c r="H1454" s="228"/>
      <c r="I1454" s="228"/>
    </row>
    <row r="1455" spans="1:9">
      <c r="A1455" s="228"/>
      <c r="B1455" s="228"/>
      <c r="C1455" s="228"/>
      <c r="D1455" s="228"/>
      <c r="E1455" s="228"/>
      <c r="F1455" s="228"/>
      <c r="G1455" s="228"/>
      <c r="H1455" s="228"/>
      <c r="I1455" s="228"/>
    </row>
    <row r="1456" spans="1:9">
      <c r="A1456" s="228"/>
      <c r="B1456" s="228"/>
      <c r="C1456" s="228"/>
      <c r="D1456" s="228"/>
      <c r="E1456" s="228"/>
      <c r="F1456" s="228"/>
      <c r="G1456" s="228"/>
      <c r="H1456" s="228"/>
      <c r="I1456" s="228"/>
    </row>
    <row r="1457" spans="1:9">
      <c r="A1457" s="228"/>
      <c r="B1457" s="228"/>
      <c r="C1457" s="228"/>
      <c r="D1457" s="228"/>
      <c r="E1457" s="228"/>
      <c r="F1457" s="228"/>
      <c r="G1457" s="228"/>
      <c r="H1457" s="228"/>
      <c r="I1457" s="228"/>
    </row>
    <row r="1458" spans="1:9">
      <c r="A1458" s="228"/>
      <c r="B1458" s="228"/>
      <c r="C1458" s="228"/>
      <c r="D1458" s="228"/>
      <c r="E1458" s="228"/>
      <c r="F1458" s="228"/>
      <c r="G1458" s="228"/>
      <c r="H1458" s="228"/>
      <c r="I1458" s="228"/>
    </row>
    <row r="1459" spans="1:9">
      <c r="A1459" s="228"/>
      <c r="B1459" s="228"/>
      <c r="C1459" s="228"/>
      <c r="D1459" s="228"/>
      <c r="E1459" s="228"/>
      <c r="F1459" s="228"/>
      <c r="G1459" s="228"/>
      <c r="H1459" s="228"/>
      <c r="I1459" s="228"/>
    </row>
    <row r="1460" spans="1:9">
      <c r="A1460" s="228"/>
      <c r="B1460" s="228"/>
      <c r="C1460" s="228"/>
      <c r="D1460" s="228"/>
      <c r="E1460" s="228"/>
      <c r="F1460" s="228"/>
      <c r="G1460" s="228"/>
      <c r="H1460" s="228"/>
      <c r="I1460" s="228"/>
    </row>
    <row r="1461" spans="1:9">
      <c r="A1461" s="228"/>
      <c r="B1461" s="228"/>
      <c r="C1461" s="228"/>
      <c r="D1461" s="228"/>
      <c r="E1461" s="228"/>
      <c r="F1461" s="228"/>
      <c r="G1461" s="228"/>
      <c r="H1461" s="228"/>
      <c r="I1461" s="228"/>
    </row>
    <row r="1462" spans="1:9">
      <c r="A1462" s="228"/>
      <c r="B1462" s="228"/>
      <c r="C1462" s="228"/>
      <c r="D1462" s="228"/>
      <c r="E1462" s="228"/>
      <c r="F1462" s="228"/>
      <c r="G1462" s="228"/>
      <c r="H1462" s="228"/>
      <c r="I1462" s="228"/>
    </row>
    <row r="1463" spans="1:9">
      <c r="A1463" s="228"/>
      <c r="B1463" s="228"/>
      <c r="C1463" s="228"/>
      <c r="D1463" s="228"/>
      <c r="E1463" s="228"/>
      <c r="F1463" s="228"/>
      <c r="G1463" s="228"/>
      <c r="H1463" s="228"/>
      <c r="I1463" s="228"/>
    </row>
    <row r="1464" spans="1:9">
      <c r="A1464" s="228"/>
      <c r="B1464" s="228"/>
      <c r="C1464" s="228"/>
      <c r="D1464" s="228"/>
      <c r="E1464" s="228"/>
      <c r="F1464" s="228"/>
      <c r="G1464" s="228"/>
      <c r="H1464" s="228"/>
      <c r="I1464" s="228"/>
    </row>
    <row r="1465" spans="1:9">
      <c r="A1465" s="228"/>
      <c r="B1465" s="228"/>
      <c r="C1465" s="228"/>
      <c r="D1465" s="228"/>
      <c r="E1465" s="228"/>
      <c r="F1465" s="228"/>
      <c r="G1465" s="228"/>
      <c r="H1465" s="228"/>
      <c r="I1465" s="228"/>
    </row>
    <row r="1466" spans="1:9">
      <c r="A1466" s="228"/>
      <c r="B1466" s="228"/>
      <c r="C1466" s="228"/>
      <c r="D1466" s="228"/>
      <c r="E1466" s="228"/>
      <c r="F1466" s="228"/>
      <c r="G1466" s="228"/>
      <c r="H1466" s="228"/>
      <c r="I1466" s="228"/>
    </row>
    <row r="1467" spans="1:9">
      <c r="A1467" s="228"/>
      <c r="B1467" s="228"/>
      <c r="C1467" s="228"/>
      <c r="D1467" s="228"/>
      <c r="E1467" s="228"/>
      <c r="F1467" s="228"/>
      <c r="G1467" s="228"/>
      <c r="H1467" s="228"/>
      <c r="I1467" s="228"/>
    </row>
    <row r="1468" spans="1:9">
      <c r="A1468" s="228"/>
      <c r="B1468" s="228"/>
      <c r="C1468" s="228"/>
      <c r="D1468" s="228"/>
      <c r="E1468" s="228"/>
      <c r="F1468" s="228"/>
      <c r="G1468" s="228"/>
      <c r="H1468" s="228"/>
      <c r="I1468" s="228"/>
    </row>
    <row r="1469" spans="1:9">
      <c r="A1469" s="228"/>
      <c r="B1469" s="228"/>
      <c r="C1469" s="228"/>
      <c r="D1469" s="228"/>
      <c r="E1469" s="228"/>
      <c r="F1469" s="228"/>
      <c r="G1469" s="228"/>
      <c r="H1469" s="228"/>
      <c r="I1469" s="228"/>
    </row>
    <row r="1470" spans="1:9">
      <c r="A1470" s="228"/>
      <c r="B1470" s="228"/>
      <c r="C1470" s="228"/>
      <c r="D1470" s="228"/>
      <c r="E1470" s="228"/>
      <c r="F1470" s="228"/>
      <c r="G1470" s="228"/>
      <c r="H1470" s="228"/>
      <c r="I1470" s="228"/>
    </row>
    <row r="1471" spans="1:9">
      <c r="A1471" s="228"/>
      <c r="B1471" s="228"/>
      <c r="C1471" s="228"/>
      <c r="D1471" s="228"/>
      <c r="E1471" s="228"/>
      <c r="F1471" s="228"/>
      <c r="G1471" s="228"/>
      <c r="H1471" s="228"/>
      <c r="I1471" s="228"/>
    </row>
    <row r="1472" spans="1:9">
      <c r="A1472" s="228"/>
      <c r="B1472" s="228"/>
      <c r="C1472" s="228"/>
      <c r="D1472" s="228"/>
      <c r="E1472" s="228"/>
      <c r="F1472" s="228"/>
      <c r="G1472" s="228"/>
      <c r="H1472" s="228"/>
      <c r="I1472" s="228"/>
    </row>
    <row r="1473" spans="1:9">
      <c r="A1473" s="228"/>
      <c r="B1473" s="228"/>
      <c r="C1473" s="228"/>
      <c r="D1473" s="228"/>
      <c r="E1473" s="228"/>
      <c r="F1473" s="228"/>
      <c r="G1473" s="228"/>
      <c r="H1473" s="228"/>
      <c r="I1473" s="228"/>
    </row>
    <row r="1474" spans="1:9">
      <c r="A1474" s="228"/>
      <c r="B1474" s="228"/>
      <c r="C1474" s="228"/>
      <c r="D1474" s="228"/>
      <c r="E1474" s="228"/>
      <c r="F1474" s="228"/>
      <c r="G1474" s="228"/>
      <c r="H1474" s="228"/>
      <c r="I1474" s="228"/>
    </row>
    <row r="1475" spans="1:9">
      <c r="A1475" s="228"/>
      <c r="B1475" s="228"/>
      <c r="C1475" s="228"/>
      <c r="D1475" s="228"/>
      <c r="E1475" s="228"/>
      <c r="F1475" s="228"/>
      <c r="G1475" s="228"/>
      <c r="H1475" s="228"/>
      <c r="I1475" s="228"/>
    </row>
    <row r="1476" spans="1:9">
      <c r="A1476" s="228"/>
      <c r="B1476" s="228"/>
      <c r="C1476" s="228"/>
      <c r="D1476" s="228"/>
      <c r="E1476" s="228"/>
      <c r="F1476" s="228"/>
      <c r="G1476" s="228"/>
      <c r="H1476" s="228"/>
      <c r="I1476" s="228"/>
    </row>
    <row r="1477" spans="1:9">
      <c r="A1477" s="228"/>
      <c r="B1477" s="228"/>
      <c r="C1477" s="228"/>
      <c r="D1477" s="228"/>
      <c r="E1477" s="228"/>
      <c r="F1477" s="228"/>
      <c r="G1477" s="228"/>
      <c r="H1477" s="228"/>
      <c r="I1477" s="228"/>
    </row>
    <row r="1478" spans="1:9">
      <c r="A1478" s="228"/>
      <c r="B1478" s="228"/>
      <c r="C1478" s="228"/>
      <c r="D1478" s="228"/>
      <c r="E1478" s="228"/>
      <c r="F1478" s="228"/>
      <c r="G1478" s="228"/>
      <c r="H1478" s="228"/>
      <c r="I1478" s="228"/>
    </row>
    <row r="1479" spans="1:9">
      <c r="A1479" s="228"/>
      <c r="B1479" s="228"/>
      <c r="C1479" s="228"/>
      <c r="D1479" s="228"/>
      <c r="E1479" s="228"/>
      <c r="F1479" s="228"/>
      <c r="G1479" s="228"/>
      <c r="H1479" s="228"/>
      <c r="I1479" s="228"/>
    </row>
    <row r="1480" spans="1:9">
      <c r="A1480" s="228"/>
      <c r="B1480" s="228"/>
      <c r="C1480" s="228"/>
      <c r="D1480" s="228"/>
      <c r="E1480" s="228"/>
      <c r="F1480" s="228"/>
      <c r="G1480" s="228"/>
      <c r="H1480" s="228"/>
      <c r="I1480" s="228"/>
    </row>
    <row r="1481" spans="1:9">
      <c r="A1481" s="228"/>
      <c r="B1481" s="228"/>
      <c r="C1481" s="228"/>
      <c r="D1481" s="228"/>
      <c r="E1481" s="228"/>
      <c r="F1481" s="228"/>
      <c r="G1481" s="228"/>
      <c r="H1481" s="228"/>
      <c r="I1481" s="228"/>
    </row>
    <row r="1482" spans="1:9">
      <c r="A1482" s="228"/>
      <c r="B1482" s="228"/>
      <c r="C1482" s="228"/>
      <c r="D1482" s="228"/>
      <c r="E1482" s="228"/>
      <c r="F1482" s="228"/>
      <c r="G1482" s="228"/>
      <c r="H1482" s="228"/>
      <c r="I1482" s="228"/>
    </row>
    <row r="1483" spans="1:9">
      <c r="A1483" s="228"/>
      <c r="B1483" s="228"/>
      <c r="C1483" s="228"/>
      <c r="D1483" s="228"/>
      <c r="E1483" s="228"/>
      <c r="F1483" s="228"/>
      <c r="G1483" s="228"/>
      <c r="H1483" s="228"/>
      <c r="I1483" s="228"/>
    </row>
    <row r="1484" spans="1:9">
      <c r="A1484" s="228"/>
      <c r="B1484" s="228"/>
      <c r="C1484" s="228"/>
      <c r="D1484" s="228"/>
      <c r="E1484" s="228"/>
      <c r="F1484" s="228"/>
      <c r="G1484" s="228"/>
      <c r="H1484" s="228"/>
      <c r="I1484" s="228"/>
    </row>
    <row r="1485" spans="1:9">
      <c r="A1485" s="228"/>
      <c r="B1485" s="228"/>
      <c r="C1485" s="228"/>
      <c r="D1485" s="228"/>
      <c r="E1485" s="228"/>
      <c r="F1485" s="228"/>
      <c r="G1485" s="228"/>
      <c r="H1485" s="228"/>
      <c r="I1485" s="228"/>
    </row>
    <row r="1486" spans="1:9">
      <c r="A1486" s="228"/>
      <c r="B1486" s="228"/>
      <c r="C1486" s="228"/>
      <c r="D1486" s="228"/>
      <c r="E1486" s="228"/>
      <c r="F1486" s="228"/>
      <c r="G1486" s="228"/>
      <c r="H1486" s="228"/>
      <c r="I1486" s="228"/>
    </row>
    <row r="1487" spans="1:9">
      <c r="A1487" s="228"/>
      <c r="B1487" s="228"/>
      <c r="C1487" s="228"/>
      <c r="D1487" s="228"/>
      <c r="E1487" s="228"/>
      <c r="F1487" s="228"/>
      <c r="G1487" s="228"/>
      <c r="H1487" s="228"/>
      <c r="I1487" s="228"/>
    </row>
    <row r="1488" spans="1:9">
      <c r="A1488" s="228"/>
      <c r="B1488" s="228"/>
      <c r="C1488" s="228"/>
      <c r="D1488" s="228"/>
      <c r="E1488" s="228"/>
      <c r="F1488" s="228"/>
      <c r="G1488" s="228"/>
      <c r="H1488" s="228"/>
      <c r="I1488" s="228"/>
    </row>
    <row r="1489" spans="1:9">
      <c r="A1489" s="228"/>
      <c r="B1489" s="228"/>
      <c r="C1489" s="228"/>
      <c r="D1489" s="228"/>
      <c r="E1489" s="228"/>
      <c r="F1489" s="228"/>
      <c r="G1489" s="228"/>
      <c r="H1489" s="228"/>
      <c r="I1489" s="228"/>
    </row>
    <row r="1490" spans="1:9">
      <c r="A1490" s="228"/>
      <c r="B1490" s="228"/>
      <c r="C1490" s="228"/>
      <c r="D1490" s="228"/>
      <c r="E1490" s="228"/>
      <c r="F1490" s="228"/>
      <c r="G1490" s="228"/>
      <c r="H1490" s="228"/>
      <c r="I1490" s="228"/>
    </row>
    <row r="1491" spans="1:9">
      <c r="A1491" s="228"/>
      <c r="B1491" s="228"/>
      <c r="C1491" s="228"/>
      <c r="D1491" s="228"/>
      <c r="E1491" s="228"/>
      <c r="F1491" s="228"/>
      <c r="G1491" s="228"/>
      <c r="H1491" s="228"/>
      <c r="I1491" s="228"/>
    </row>
    <row r="1492" spans="1:9">
      <c r="A1492" s="228"/>
      <c r="B1492" s="228"/>
      <c r="C1492" s="228"/>
      <c r="D1492" s="228"/>
      <c r="E1492" s="228"/>
      <c r="F1492" s="228"/>
      <c r="G1492" s="228"/>
      <c r="H1492" s="228"/>
      <c r="I1492" s="228"/>
    </row>
    <row r="1493" spans="1:9">
      <c r="A1493" s="228"/>
      <c r="B1493" s="228"/>
      <c r="C1493" s="228"/>
      <c r="D1493" s="228"/>
      <c r="E1493" s="228"/>
      <c r="F1493" s="228"/>
      <c r="G1493" s="228"/>
      <c r="H1493" s="228"/>
      <c r="I1493" s="228"/>
    </row>
    <row r="1494" spans="1:9">
      <c r="A1494" s="228"/>
      <c r="B1494" s="228"/>
      <c r="C1494" s="228"/>
      <c r="D1494" s="228"/>
      <c r="E1494" s="228"/>
      <c r="F1494" s="228"/>
      <c r="G1494" s="228"/>
      <c r="H1494" s="228"/>
      <c r="I1494" s="228"/>
    </row>
    <row r="1495" spans="1:9">
      <c r="A1495" s="228"/>
      <c r="B1495" s="228"/>
      <c r="C1495" s="228"/>
      <c r="D1495" s="228"/>
      <c r="E1495" s="228"/>
      <c r="F1495" s="228"/>
      <c r="G1495" s="228"/>
      <c r="H1495" s="228"/>
      <c r="I1495" s="228"/>
    </row>
    <row r="1496" spans="1:9">
      <c r="A1496" s="228"/>
      <c r="B1496" s="228"/>
      <c r="C1496" s="228"/>
      <c r="D1496" s="228"/>
      <c r="E1496" s="228"/>
      <c r="F1496" s="228"/>
      <c r="G1496" s="228"/>
      <c r="H1496" s="228"/>
      <c r="I1496" s="228"/>
    </row>
    <row r="1497" spans="1:9">
      <c r="A1497" s="228"/>
      <c r="B1497" s="228"/>
      <c r="C1497" s="228"/>
      <c r="D1497" s="228"/>
      <c r="E1497" s="228"/>
      <c r="F1497" s="228"/>
      <c r="G1497" s="228"/>
      <c r="H1497" s="228"/>
      <c r="I1497" s="228"/>
    </row>
    <row r="1498" spans="1:9">
      <c r="A1498" s="228"/>
      <c r="B1498" s="228"/>
      <c r="C1498" s="228"/>
      <c r="D1498" s="228"/>
      <c r="E1498" s="228"/>
      <c r="F1498" s="228"/>
      <c r="G1498" s="228"/>
      <c r="H1498" s="228"/>
      <c r="I1498" s="228"/>
    </row>
    <row r="1499" spans="1:9">
      <c r="A1499" s="228"/>
      <c r="B1499" s="228"/>
      <c r="C1499" s="228"/>
      <c r="D1499" s="228"/>
      <c r="E1499" s="228"/>
      <c r="F1499" s="228"/>
      <c r="G1499" s="228"/>
      <c r="H1499" s="228"/>
      <c r="I1499" s="228"/>
    </row>
    <row r="1500" spans="1:9">
      <c r="A1500" s="228"/>
      <c r="B1500" s="228"/>
      <c r="C1500" s="228"/>
      <c r="D1500" s="228"/>
      <c r="E1500" s="228"/>
      <c r="F1500" s="228"/>
      <c r="G1500" s="228"/>
      <c r="H1500" s="228"/>
      <c r="I1500" s="228"/>
    </row>
    <row r="1501" spans="1:9">
      <c r="A1501" s="228"/>
      <c r="B1501" s="228"/>
      <c r="C1501" s="228"/>
      <c r="D1501" s="228"/>
      <c r="E1501" s="228"/>
      <c r="F1501" s="228"/>
      <c r="G1501" s="228"/>
      <c r="H1501" s="228"/>
      <c r="I1501" s="228"/>
    </row>
    <row r="1502" spans="1:9">
      <c r="A1502" s="228"/>
      <c r="B1502" s="228"/>
      <c r="C1502" s="228"/>
      <c r="D1502" s="228"/>
      <c r="E1502" s="228"/>
      <c r="F1502" s="228"/>
      <c r="G1502" s="228"/>
      <c r="H1502" s="228"/>
      <c r="I1502" s="228"/>
    </row>
    <row r="1503" spans="1:9">
      <c r="A1503" s="228"/>
      <c r="B1503" s="228"/>
      <c r="C1503" s="228"/>
      <c r="D1503" s="228"/>
      <c r="E1503" s="228"/>
      <c r="F1503" s="228"/>
      <c r="G1503" s="228"/>
      <c r="H1503" s="228"/>
      <c r="I1503" s="228"/>
    </row>
    <row r="1504" spans="1:9">
      <c r="A1504" s="228"/>
      <c r="B1504" s="228"/>
      <c r="C1504" s="228"/>
      <c r="D1504" s="228"/>
      <c r="E1504" s="228"/>
      <c r="F1504" s="228"/>
      <c r="G1504" s="228"/>
      <c r="H1504" s="228"/>
      <c r="I1504" s="228"/>
    </row>
    <row r="1505" spans="1:9">
      <c r="A1505" s="228"/>
      <c r="B1505" s="228"/>
      <c r="C1505" s="228"/>
      <c r="D1505" s="228"/>
      <c r="E1505" s="228"/>
      <c r="F1505" s="228"/>
      <c r="G1505" s="228"/>
      <c r="H1505" s="228"/>
      <c r="I1505" s="228"/>
    </row>
    <row r="1506" spans="1:9">
      <c r="A1506" s="228"/>
      <c r="B1506" s="228"/>
      <c r="C1506" s="228"/>
      <c r="D1506" s="228"/>
      <c r="E1506" s="228"/>
      <c r="F1506" s="228"/>
      <c r="G1506" s="228"/>
      <c r="H1506" s="228"/>
      <c r="I1506" s="228"/>
    </row>
    <row r="1507" spans="1:9">
      <c r="A1507" s="228"/>
      <c r="B1507" s="228"/>
      <c r="C1507" s="228"/>
      <c r="D1507" s="228"/>
      <c r="E1507" s="228"/>
      <c r="F1507" s="228"/>
      <c r="G1507" s="228"/>
      <c r="H1507" s="228"/>
      <c r="I1507" s="228"/>
    </row>
    <row r="1508" spans="1:9">
      <c r="A1508" s="228"/>
      <c r="B1508" s="228"/>
      <c r="C1508" s="228"/>
      <c r="D1508" s="228"/>
      <c r="E1508" s="228"/>
      <c r="F1508" s="228"/>
      <c r="G1508" s="228"/>
      <c r="H1508" s="228"/>
      <c r="I1508" s="228"/>
    </row>
    <row r="1509" spans="1:9">
      <c r="A1509" s="228"/>
      <c r="B1509" s="228"/>
      <c r="C1509" s="228"/>
      <c r="D1509" s="228"/>
      <c r="E1509" s="228"/>
      <c r="F1509" s="228"/>
      <c r="G1509" s="228"/>
      <c r="H1509" s="228"/>
      <c r="I1509" s="228"/>
    </row>
    <row r="1510" spans="1:9">
      <c r="A1510" s="228"/>
      <c r="B1510" s="228"/>
      <c r="C1510" s="228"/>
      <c r="D1510" s="228"/>
      <c r="E1510" s="228"/>
      <c r="F1510" s="228"/>
      <c r="G1510" s="228"/>
      <c r="H1510" s="228"/>
      <c r="I1510" s="228"/>
    </row>
    <row r="1511" spans="1:9">
      <c r="A1511" s="228"/>
      <c r="B1511" s="228"/>
      <c r="C1511" s="228"/>
      <c r="D1511" s="228"/>
      <c r="E1511" s="228"/>
      <c r="F1511" s="228"/>
      <c r="G1511" s="228"/>
      <c r="H1511" s="228"/>
      <c r="I1511" s="228"/>
    </row>
    <row r="1512" spans="1:9">
      <c r="A1512" s="228"/>
      <c r="B1512" s="228"/>
      <c r="C1512" s="228"/>
      <c r="D1512" s="228"/>
      <c r="E1512" s="228"/>
      <c r="F1512" s="228"/>
      <c r="G1512" s="228"/>
      <c r="H1512" s="228"/>
      <c r="I1512" s="228"/>
    </row>
    <row r="1513" spans="1:9">
      <c r="A1513" s="228"/>
      <c r="B1513" s="228"/>
      <c r="C1513" s="228"/>
      <c r="D1513" s="228"/>
      <c r="E1513" s="228"/>
      <c r="F1513" s="228"/>
      <c r="G1513" s="228"/>
      <c r="H1513" s="228"/>
      <c r="I1513" s="228"/>
    </row>
    <row r="1514" spans="1:9">
      <c r="A1514" s="228"/>
      <c r="B1514" s="228"/>
      <c r="C1514" s="228"/>
      <c r="D1514" s="228"/>
      <c r="E1514" s="228"/>
      <c r="F1514" s="228"/>
      <c r="G1514" s="228"/>
      <c r="H1514" s="228"/>
      <c r="I1514" s="228"/>
    </row>
    <row r="1515" spans="1:9">
      <c r="A1515" s="228"/>
      <c r="B1515" s="228"/>
      <c r="C1515" s="228"/>
      <c r="D1515" s="228"/>
      <c r="E1515" s="228"/>
      <c r="F1515" s="228"/>
      <c r="G1515" s="228"/>
      <c r="H1515" s="228"/>
      <c r="I1515" s="228"/>
    </row>
    <row r="1516" spans="1:9">
      <c r="A1516" s="228"/>
      <c r="B1516" s="228"/>
      <c r="C1516" s="228"/>
      <c r="D1516" s="228"/>
      <c r="E1516" s="228"/>
      <c r="F1516" s="228"/>
      <c r="G1516" s="228"/>
      <c r="H1516" s="228"/>
      <c r="I1516" s="228"/>
    </row>
    <row r="1517" spans="1:9">
      <c r="A1517" s="228"/>
      <c r="B1517" s="228"/>
      <c r="C1517" s="228"/>
      <c r="D1517" s="228"/>
      <c r="E1517" s="228"/>
      <c r="F1517" s="228"/>
      <c r="G1517" s="228"/>
      <c r="H1517" s="228"/>
      <c r="I1517" s="228"/>
    </row>
    <row r="1518" spans="1:9">
      <c r="A1518" s="228"/>
      <c r="B1518" s="228"/>
      <c r="C1518" s="228"/>
      <c r="D1518" s="228"/>
      <c r="E1518" s="228"/>
      <c r="F1518" s="228"/>
      <c r="G1518" s="228"/>
      <c r="H1518" s="228"/>
      <c r="I1518" s="228"/>
    </row>
    <row r="1519" spans="1:9">
      <c r="A1519" s="228"/>
      <c r="B1519" s="228"/>
      <c r="C1519" s="228"/>
      <c r="D1519" s="228"/>
      <c r="E1519" s="228"/>
      <c r="F1519" s="228"/>
      <c r="G1519" s="228"/>
      <c r="H1519" s="228"/>
      <c r="I1519" s="228"/>
    </row>
    <row r="1520" spans="1:9">
      <c r="A1520" s="228"/>
      <c r="B1520" s="228"/>
      <c r="C1520" s="228"/>
      <c r="D1520" s="228"/>
      <c r="E1520" s="228"/>
      <c r="F1520" s="228"/>
      <c r="G1520" s="228"/>
      <c r="H1520" s="228"/>
      <c r="I1520" s="228"/>
    </row>
    <row r="1521" spans="1:9">
      <c r="A1521" s="228"/>
      <c r="B1521" s="228"/>
      <c r="C1521" s="228"/>
      <c r="D1521" s="228"/>
      <c r="E1521" s="228"/>
      <c r="F1521" s="228"/>
      <c r="G1521" s="228"/>
      <c r="H1521" s="228"/>
      <c r="I1521" s="228"/>
    </row>
    <row r="1522" spans="1:9">
      <c r="A1522" s="228"/>
      <c r="B1522" s="228"/>
      <c r="C1522" s="228"/>
      <c r="D1522" s="228"/>
      <c r="E1522" s="228"/>
      <c r="F1522" s="228"/>
      <c r="G1522" s="228"/>
      <c r="H1522" s="228"/>
      <c r="I1522" s="228"/>
    </row>
    <row r="1523" spans="1:9">
      <c r="A1523" s="228"/>
      <c r="B1523" s="228"/>
      <c r="C1523" s="228"/>
      <c r="D1523" s="228"/>
      <c r="E1523" s="228"/>
      <c r="F1523" s="228"/>
      <c r="G1523" s="228"/>
      <c r="H1523" s="228"/>
      <c r="I1523" s="228"/>
    </row>
    <row r="1524" spans="1:9">
      <c r="A1524" s="228"/>
      <c r="B1524" s="228"/>
      <c r="C1524" s="228"/>
      <c r="D1524" s="228"/>
      <c r="E1524" s="228"/>
      <c r="F1524" s="228"/>
      <c r="G1524" s="228"/>
      <c r="H1524" s="228"/>
      <c r="I1524" s="228"/>
    </row>
    <row r="1525" spans="1:9">
      <c r="A1525" s="228"/>
      <c r="B1525" s="228"/>
      <c r="C1525" s="228"/>
      <c r="D1525" s="228"/>
      <c r="E1525" s="228"/>
      <c r="F1525" s="228"/>
      <c r="G1525" s="228"/>
      <c r="H1525" s="228"/>
      <c r="I1525" s="228"/>
    </row>
    <row r="1526" spans="1:9">
      <c r="A1526" s="228"/>
      <c r="B1526" s="228"/>
      <c r="C1526" s="228"/>
      <c r="D1526" s="228"/>
      <c r="E1526" s="228"/>
      <c r="F1526" s="228"/>
      <c r="G1526" s="228"/>
      <c r="H1526" s="228"/>
      <c r="I1526" s="228"/>
    </row>
    <row r="1527" spans="1:9">
      <c r="A1527" s="228"/>
      <c r="B1527" s="228"/>
      <c r="C1527" s="228"/>
      <c r="D1527" s="228"/>
      <c r="E1527" s="228"/>
      <c r="F1527" s="228"/>
      <c r="G1527" s="228"/>
      <c r="H1527" s="228"/>
      <c r="I1527" s="228"/>
    </row>
    <row r="1528" spans="1:9">
      <c r="A1528" s="228"/>
      <c r="B1528" s="228"/>
      <c r="C1528" s="228"/>
      <c r="D1528" s="228"/>
      <c r="E1528" s="228"/>
      <c r="F1528" s="228"/>
      <c r="G1528" s="228"/>
      <c r="H1528" s="228"/>
      <c r="I1528" s="228"/>
    </row>
    <row r="1529" spans="1:9">
      <c r="A1529" s="228"/>
      <c r="B1529" s="228"/>
      <c r="C1529" s="228"/>
      <c r="D1529" s="228"/>
      <c r="E1529" s="228"/>
      <c r="F1529" s="228"/>
      <c r="G1529" s="228"/>
      <c r="H1529" s="228"/>
      <c r="I1529" s="228"/>
    </row>
    <row r="1530" spans="1:9">
      <c r="A1530" s="228"/>
      <c r="B1530" s="228"/>
      <c r="C1530" s="228"/>
      <c r="D1530" s="228"/>
      <c r="E1530" s="228"/>
      <c r="F1530" s="228"/>
      <c r="G1530" s="228"/>
      <c r="H1530" s="228"/>
      <c r="I1530" s="228"/>
    </row>
    <row r="1531" spans="1:9">
      <c r="A1531" s="228"/>
      <c r="B1531" s="228"/>
      <c r="C1531" s="228"/>
      <c r="D1531" s="228"/>
      <c r="E1531" s="228"/>
      <c r="F1531" s="228"/>
      <c r="G1531" s="228"/>
      <c r="H1531" s="228"/>
      <c r="I1531" s="228"/>
    </row>
    <row r="1532" spans="1:9">
      <c r="A1532" s="228"/>
      <c r="B1532" s="228"/>
      <c r="C1532" s="228"/>
      <c r="D1532" s="228"/>
      <c r="E1532" s="228"/>
      <c r="F1532" s="228"/>
      <c r="G1532" s="228"/>
      <c r="H1532" s="228"/>
      <c r="I1532" s="228"/>
    </row>
    <row r="1533" spans="1:9">
      <c r="A1533" s="228"/>
      <c r="B1533" s="228"/>
      <c r="C1533" s="228"/>
      <c r="D1533" s="228"/>
      <c r="E1533" s="228"/>
      <c r="F1533" s="228"/>
      <c r="G1533" s="228"/>
      <c r="H1533" s="228"/>
      <c r="I1533" s="228"/>
    </row>
    <row r="1534" spans="1:9">
      <c r="A1534" s="228"/>
      <c r="B1534" s="228"/>
      <c r="C1534" s="228"/>
      <c r="D1534" s="228"/>
      <c r="E1534" s="228"/>
      <c r="F1534" s="228"/>
      <c r="G1534" s="228"/>
      <c r="H1534" s="228"/>
      <c r="I1534" s="228"/>
    </row>
    <row r="1535" spans="1:9">
      <c r="A1535" s="228"/>
      <c r="B1535" s="228"/>
      <c r="C1535" s="228"/>
      <c r="D1535" s="228"/>
      <c r="E1535" s="228"/>
      <c r="F1535" s="228"/>
      <c r="G1535" s="228"/>
      <c r="H1535" s="228"/>
      <c r="I1535" s="228"/>
    </row>
    <row r="1536" spans="1:9">
      <c r="A1536" s="228"/>
      <c r="B1536" s="228"/>
      <c r="C1536" s="228"/>
      <c r="D1536" s="228"/>
      <c r="E1536" s="228"/>
      <c r="F1536" s="228"/>
      <c r="G1536" s="228"/>
      <c r="H1536" s="228"/>
      <c r="I1536" s="228"/>
    </row>
    <row r="1537" spans="1:9">
      <c r="A1537" s="228"/>
      <c r="B1537" s="228"/>
      <c r="C1537" s="228"/>
      <c r="D1537" s="228"/>
      <c r="E1537" s="228"/>
      <c r="F1537" s="228"/>
      <c r="G1537" s="228"/>
      <c r="H1537" s="228"/>
      <c r="I1537" s="228"/>
    </row>
    <row r="1538" spans="1:9">
      <c r="A1538" s="228"/>
      <c r="B1538" s="228"/>
      <c r="C1538" s="228"/>
      <c r="D1538" s="228"/>
      <c r="E1538" s="228"/>
      <c r="F1538" s="228"/>
      <c r="G1538" s="228"/>
      <c r="H1538" s="228"/>
      <c r="I1538" s="228"/>
    </row>
    <row r="1539" spans="1:9">
      <c r="A1539" s="228"/>
      <c r="B1539" s="228"/>
      <c r="C1539" s="228"/>
      <c r="D1539" s="228"/>
      <c r="E1539" s="228"/>
      <c r="F1539" s="228"/>
      <c r="G1539" s="228"/>
      <c r="H1539" s="228"/>
      <c r="I1539" s="228"/>
    </row>
    <row r="1540" spans="1:9">
      <c r="A1540" s="228"/>
      <c r="B1540" s="228"/>
      <c r="C1540" s="228"/>
      <c r="D1540" s="228"/>
      <c r="E1540" s="228"/>
      <c r="F1540" s="228"/>
      <c r="G1540" s="228"/>
      <c r="H1540" s="228"/>
      <c r="I1540" s="228"/>
    </row>
    <row r="1541" spans="1:9">
      <c r="A1541" s="228"/>
      <c r="B1541" s="228"/>
      <c r="C1541" s="228"/>
      <c r="D1541" s="228"/>
      <c r="E1541" s="228"/>
      <c r="F1541" s="228"/>
      <c r="G1541" s="228"/>
      <c r="H1541" s="228"/>
      <c r="I1541" s="228"/>
    </row>
    <row r="1542" spans="1:9">
      <c r="A1542" s="228"/>
      <c r="B1542" s="228"/>
      <c r="C1542" s="228"/>
      <c r="D1542" s="228"/>
      <c r="E1542" s="228"/>
      <c r="F1542" s="228"/>
      <c r="G1542" s="228"/>
      <c r="H1542" s="228"/>
      <c r="I1542" s="228"/>
    </row>
    <row r="1543" spans="1:9">
      <c r="A1543" s="228"/>
      <c r="B1543" s="228"/>
      <c r="C1543" s="228"/>
      <c r="D1543" s="228"/>
      <c r="E1543" s="228"/>
      <c r="F1543" s="228"/>
      <c r="G1543" s="228"/>
      <c r="H1543" s="228"/>
      <c r="I1543" s="228"/>
    </row>
    <row r="1544" spans="1:9">
      <c r="A1544" s="228"/>
      <c r="B1544" s="228"/>
      <c r="C1544" s="228"/>
      <c r="D1544" s="228"/>
      <c r="E1544" s="228"/>
      <c r="F1544" s="228"/>
      <c r="G1544" s="228"/>
      <c r="H1544" s="228"/>
      <c r="I1544" s="228"/>
    </row>
    <row r="1545" spans="1:9">
      <c r="A1545" s="228"/>
      <c r="B1545" s="228"/>
      <c r="C1545" s="228"/>
      <c r="D1545" s="228"/>
      <c r="E1545" s="228"/>
      <c r="F1545" s="228"/>
      <c r="G1545" s="228"/>
      <c r="H1545" s="228"/>
      <c r="I1545" s="228"/>
    </row>
    <row r="1546" spans="1:9">
      <c r="A1546" s="228"/>
      <c r="B1546" s="228"/>
      <c r="C1546" s="228"/>
      <c r="D1546" s="228"/>
      <c r="E1546" s="228"/>
      <c r="F1546" s="228"/>
      <c r="G1546" s="228"/>
      <c r="H1546" s="228"/>
      <c r="I1546" s="228"/>
    </row>
    <row r="1547" spans="1:9">
      <c r="A1547" s="228"/>
      <c r="B1547" s="228"/>
      <c r="C1547" s="228"/>
      <c r="D1547" s="228"/>
      <c r="E1547" s="228"/>
      <c r="F1547" s="228"/>
      <c r="G1547" s="228"/>
      <c r="H1547" s="228"/>
      <c r="I1547" s="228"/>
    </row>
    <row r="1548" spans="1:9">
      <c r="A1548" s="228"/>
      <c r="B1548" s="228"/>
      <c r="C1548" s="228"/>
      <c r="D1548" s="228"/>
      <c r="E1548" s="228"/>
      <c r="F1548" s="228"/>
      <c r="G1548" s="228"/>
      <c r="H1548" s="228"/>
      <c r="I1548" s="228"/>
    </row>
    <row r="1549" spans="1:9">
      <c r="A1549" s="228"/>
      <c r="B1549" s="228"/>
      <c r="C1549" s="228"/>
      <c r="D1549" s="228"/>
      <c r="E1549" s="228"/>
      <c r="F1549" s="228"/>
      <c r="G1549" s="228"/>
      <c r="H1549" s="228"/>
      <c r="I1549" s="228"/>
    </row>
    <row r="1550" spans="1:9">
      <c r="A1550" s="228"/>
      <c r="B1550" s="228"/>
      <c r="C1550" s="228"/>
      <c r="D1550" s="228"/>
      <c r="E1550" s="228"/>
      <c r="F1550" s="228"/>
      <c r="G1550" s="228"/>
      <c r="H1550" s="228"/>
      <c r="I1550" s="228"/>
    </row>
    <row r="1551" spans="1:9">
      <c r="A1551" s="228"/>
      <c r="B1551" s="228"/>
      <c r="C1551" s="228"/>
      <c r="D1551" s="228"/>
      <c r="E1551" s="228"/>
      <c r="F1551" s="228"/>
      <c r="G1551" s="228"/>
      <c r="H1551" s="228"/>
      <c r="I1551" s="228"/>
    </row>
    <row r="1552" spans="1:9">
      <c r="A1552" s="228"/>
      <c r="B1552" s="228"/>
      <c r="C1552" s="228"/>
      <c r="D1552" s="228"/>
      <c r="E1552" s="228"/>
      <c r="F1552" s="228"/>
      <c r="G1552" s="228"/>
      <c r="H1552" s="228"/>
      <c r="I1552" s="228"/>
    </row>
    <row r="1553" spans="1:9">
      <c r="A1553" s="228"/>
      <c r="B1553" s="228"/>
      <c r="C1553" s="228"/>
      <c r="D1553" s="228"/>
      <c r="E1553" s="228"/>
      <c r="F1553" s="228"/>
      <c r="G1553" s="228"/>
      <c r="H1553" s="228"/>
      <c r="I1553" s="228"/>
    </row>
    <row r="1554" spans="1:9">
      <c r="A1554" s="228"/>
      <c r="B1554" s="228"/>
      <c r="C1554" s="228"/>
      <c r="D1554" s="228"/>
      <c r="E1554" s="228"/>
      <c r="F1554" s="228"/>
      <c r="G1554" s="228"/>
      <c r="H1554" s="228"/>
      <c r="I1554" s="228"/>
    </row>
    <row r="1555" spans="1:9">
      <c r="A1555" s="228"/>
      <c r="B1555" s="228"/>
      <c r="C1555" s="228"/>
      <c r="D1555" s="228"/>
      <c r="E1555" s="228"/>
      <c r="F1555" s="228"/>
      <c r="G1555" s="228"/>
      <c r="H1555" s="228"/>
      <c r="I1555" s="228"/>
    </row>
    <row r="1556" spans="1:9">
      <c r="A1556" s="228"/>
      <c r="B1556" s="228"/>
      <c r="C1556" s="228"/>
      <c r="D1556" s="228"/>
      <c r="E1556" s="228"/>
      <c r="F1556" s="228"/>
      <c r="G1556" s="228"/>
      <c r="H1556" s="228"/>
      <c r="I1556" s="228"/>
    </row>
    <row r="1557" spans="1:9">
      <c r="A1557" s="228"/>
      <c r="B1557" s="228"/>
      <c r="C1557" s="228"/>
      <c r="D1557" s="228"/>
      <c r="E1557" s="228"/>
      <c r="F1557" s="228"/>
      <c r="G1557" s="228"/>
      <c r="H1557" s="228"/>
      <c r="I1557" s="228"/>
    </row>
    <row r="1558" spans="1:9">
      <c r="A1558" s="228"/>
      <c r="B1558" s="228"/>
      <c r="C1558" s="228"/>
      <c r="D1558" s="228"/>
      <c r="E1558" s="228"/>
      <c r="F1558" s="228"/>
      <c r="G1558" s="228"/>
      <c r="H1558" s="228"/>
      <c r="I1558" s="228"/>
    </row>
    <row r="1559" spans="1:9">
      <c r="A1559" s="228"/>
      <c r="B1559" s="228"/>
      <c r="C1559" s="228"/>
      <c r="D1559" s="228"/>
      <c r="E1559" s="228"/>
      <c r="F1559" s="228"/>
      <c r="G1559" s="228"/>
      <c r="H1559" s="228"/>
      <c r="I1559" s="228"/>
    </row>
    <row r="1560" spans="1:9">
      <c r="A1560" s="228"/>
      <c r="B1560" s="228"/>
      <c r="C1560" s="228"/>
      <c r="D1560" s="228"/>
      <c r="E1560" s="228"/>
      <c r="F1560" s="228"/>
      <c r="G1560" s="228"/>
      <c r="H1560" s="228"/>
      <c r="I1560" s="228"/>
    </row>
    <row r="1561" spans="1:9">
      <c r="A1561" s="228"/>
      <c r="B1561" s="228"/>
      <c r="C1561" s="228"/>
      <c r="D1561" s="228"/>
      <c r="E1561" s="228"/>
      <c r="F1561" s="228"/>
      <c r="G1561" s="228"/>
      <c r="H1561" s="228"/>
      <c r="I1561" s="228"/>
    </row>
    <row r="1562" spans="1:9">
      <c r="A1562" s="228"/>
      <c r="B1562" s="228"/>
      <c r="C1562" s="228"/>
      <c r="D1562" s="228"/>
      <c r="E1562" s="228"/>
      <c r="F1562" s="228"/>
      <c r="G1562" s="228"/>
      <c r="H1562" s="228"/>
      <c r="I1562" s="228"/>
    </row>
    <row r="1563" spans="1:9">
      <c r="A1563" s="228"/>
      <c r="B1563" s="228"/>
      <c r="C1563" s="228"/>
      <c r="D1563" s="228"/>
      <c r="E1563" s="228"/>
      <c r="F1563" s="228"/>
      <c r="G1563" s="228"/>
      <c r="H1563" s="228"/>
      <c r="I1563" s="228"/>
    </row>
    <row r="1564" spans="1:9">
      <c r="A1564" s="228"/>
      <c r="B1564" s="228"/>
      <c r="C1564" s="228"/>
      <c r="D1564" s="228"/>
      <c r="E1564" s="228"/>
      <c r="F1564" s="228"/>
      <c r="G1564" s="228"/>
      <c r="H1564" s="228"/>
      <c r="I1564" s="228"/>
    </row>
    <row r="1565" spans="1:9">
      <c r="A1565" s="228"/>
      <c r="B1565" s="228"/>
      <c r="C1565" s="228"/>
      <c r="D1565" s="228"/>
      <c r="E1565" s="228"/>
      <c r="F1565" s="228"/>
      <c r="G1565" s="228"/>
      <c r="H1565" s="228"/>
      <c r="I1565" s="228"/>
    </row>
    <row r="1566" spans="1:9">
      <c r="A1566" s="228"/>
      <c r="B1566" s="228"/>
      <c r="C1566" s="228"/>
      <c r="D1566" s="228"/>
      <c r="E1566" s="228"/>
      <c r="F1566" s="228"/>
      <c r="G1566" s="228"/>
      <c r="H1566" s="228"/>
      <c r="I1566" s="228"/>
    </row>
    <row r="1567" spans="1:9">
      <c r="A1567" s="228"/>
      <c r="B1567" s="228"/>
      <c r="C1567" s="228"/>
      <c r="D1567" s="228"/>
      <c r="E1567" s="228"/>
      <c r="F1567" s="228"/>
      <c r="G1567" s="228"/>
      <c r="H1567" s="228"/>
      <c r="I1567" s="228"/>
    </row>
    <row r="1568" spans="1:9">
      <c r="A1568" s="228"/>
      <c r="B1568" s="228"/>
      <c r="C1568" s="228"/>
      <c r="D1568" s="228"/>
      <c r="E1568" s="228"/>
      <c r="F1568" s="228"/>
      <c r="G1568" s="228"/>
      <c r="H1568" s="228"/>
      <c r="I1568" s="228"/>
    </row>
    <row r="1569" spans="1:9">
      <c r="A1569" s="228"/>
      <c r="B1569" s="228"/>
      <c r="C1569" s="228"/>
      <c r="D1569" s="228"/>
      <c r="E1569" s="228"/>
      <c r="F1569" s="228"/>
      <c r="G1569" s="228"/>
      <c r="H1569" s="228"/>
      <c r="I1569" s="228"/>
    </row>
    <row r="1570" spans="1:9">
      <c r="A1570" s="228"/>
      <c r="B1570" s="228"/>
      <c r="C1570" s="228"/>
      <c r="D1570" s="228"/>
      <c r="E1570" s="228"/>
      <c r="F1570" s="228"/>
      <c r="G1570" s="228"/>
      <c r="H1570" s="228"/>
      <c r="I1570" s="228"/>
    </row>
    <row r="1571" spans="1:9">
      <c r="A1571" s="228"/>
      <c r="B1571" s="228"/>
      <c r="C1571" s="228"/>
      <c r="D1571" s="228"/>
      <c r="E1571" s="228"/>
      <c r="F1571" s="228"/>
      <c r="G1571" s="228"/>
      <c r="H1571" s="228"/>
      <c r="I1571" s="228"/>
    </row>
    <row r="1572" spans="1:9">
      <c r="A1572" s="228"/>
      <c r="B1572" s="228"/>
      <c r="C1572" s="228"/>
      <c r="D1572" s="228"/>
      <c r="E1572" s="228"/>
      <c r="F1572" s="228"/>
      <c r="G1572" s="228"/>
      <c r="H1572" s="228"/>
      <c r="I1572" s="228"/>
    </row>
    <row r="1573" spans="1:9">
      <c r="A1573" s="228"/>
      <c r="B1573" s="228"/>
      <c r="C1573" s="228"/>
      <c r="D1573" s="228"/>
      <c r="E1573" s="228"/>
      <c r="F1573" s="228"/>
      <c r="G1573" s="228"/>
      <c r="H1573" s="228"/>
      <c r="I1573" s="228"/>
    </row>
    <row r="1574" spans="1:9">
      <c r="A1574" s="228"/>
      <c r="B1574" s="228"/>
      <c r="C1574" s="228"/>
      <c r="D1574" s="228"/>
      <c r="E1574" s="228"/>
      <c r="F1574" s="228"/>
      <c r="G1574" s="228"/>
      <c r="H1574" s="228"/>
      <c r="I1574" s="228"/>
    </row>
    <row r="1575" spans="1:9">
      <c r="A1575" s="228"/>
      <c r="B1575" s="228"/>
      <c r="C1575" s="228"/>
      <c r="D1575" s="228"/>
      <c r="E1575" s="228"/>
      <c r="F1575" s="228"/>
      <c r="G1575" s="228"/>
      <c r="H1575" s="228"/>
      <c r="I1575" s="228"/>
    </row>
    <row r="1576" spans="1:9">
      <c r="A1576" s="228"/>
      <c r="B1576" s="228"/>
      <c r="C1576" s="228"/>
      <c r="D1576" s="228"/>
      <c r="E1576" s="228"/>
      <c r="F1576" s="228"/>
      <c r="G1576" s="228"/>
      <c r="H1576" s="228"/>
      <c r="I1576" s="228"/>
    </row>
    <row r="1577" spans="1:9">
      <c r="A1577" s="228"/>
      <c r="B1577" s="228"/>
      <c r="C1577" s="228"/>
      <c r="D1577" s="228"/>
      <c r="E1577" s="228"/>
      <c r="F1577" s="228"/>
      <c r="G1577" s="228"/>
      <c r="H1577" s="228"/>
      <c r="I1577" s="228"/>
    </row>
    <row r="1578" spans="1:9">
      <c r="A1578" s="228"/>
      <c r="B1578" s="228"/>
      <c r="C1578" s="228"/>
      <c r="D1578" s="228"/>
      <c r="E1578" s="228"/>
      <c r="F1578" s="228"/>
      <c r="G1578" s="228"/>
      <c r="H1578" s="228"/>
      <c r="I1578" s="228"/>
    </row>
    <row r="1579" spans="1:9">
      <c r="A1579" s="228"/>
      <c r="B1579" s="228"/>
      <c r="C1579" s="228"/>
      <c r="D1579" s="228"/>
      <c r="E1579" s="228"/>
      <c r="F1579" s="228"/>
      <c r="G1579" s="228"/>
      <c r="H1579" s="228"/>
      <c r="I1579" s="228"/>
    </row>
    <row r="1580" spans="1:9">
      <c r="A1580" s="228"/>
      <c r="B1580" s="228"/>
      <c r="C1580" s="228"/>
      <c r="D1580" s="228"/>
      <c r="E1580" s="228"/>
      <c r="F1580" s="228"/>
      <c r="G1580" s="228"/>
      <c r="H1580" s="228"/>
      <c r="I1580" s="228"/>
    </row>
    <row r="1581" spans="1:9">
      <c r="A1581" s="228"/>
      <c r="B1581" s="228"/>
      <c r="C1581" s="228"/>
      <c r="D1581" s="228"/>
      <c r="E1581" s="228"/>
      <c r="F1581" s="228"/>
      <c r="G1581" s="228"/>
      <c r="H1581" s="228"/>
      <c r="I1581" s="228"/>
    </row>
    <row r="1582" spans="1:9">
      <c r="A1582" s="228"/>
      <c r="B1582" s="228"/>
      <c r="C1582" s="228"/>
      <c r="D1582" s="228"/>
      <c r="E1582" s="228"/>
      <c r="F1582" s="228"/>
      <c r="G1582" s="228"/>
      <c r="H1582" s="228"/>
      <c r="I1582" s="228"/>
    </row>
    <row r="1583" spans="1:9">
      <c r="A1583" s="228"/>
      <c r="B1583" s="228"/>
      <c r="C1583" s="228"/>
      <c r="D1583" s="228"/>
      <c r="E1583" s="228"/>
      <c r="F1583" s="228"/>
      <c r="G1583" s="228"/>
      <c r="H1583" s="228"/>
      <c r="I1583" s="228"/>
    </row>
    <row r="1584" spans="1:9">
      <c r="A1584" s="228"/>
      <c r="B1584" s="228"/>
      <c r="C1584" s="228"/>
      <c r="D1584" s="228"/>
      <c r="E1584" s="228"/>
      <c r="F1584" s="228"/>
      <c r="G1584" s="228"/>
      <c r="H1584" s="228"/>
      <c r="I1584" s="228"/>
    </row>
    <row r="1585" spans="1:9">
      <c r="A1585" s="228"/>
      <c r="B1585" s="228"/>
      <c r="C1585" s="228"/>
      <c r="D1585" s="228"/>
      <c r="E1585" s="228"/>
      <c r="F1585" s="228"/>
      <c r="G1585" s="228"/>
      <c r="H1585" s="228"/>
      <c r="I1585" s="228"/>
    </row>
    <row r="1586" spans="1:9">
      <c r="A1586" s="228"/>
      <c r="B1586" s="228"/>
      <c r="C1586" s="228"/>
      <c r="D1586" s="228"/>
      <c r="E1586" s="228"/>
      <c r="F1586" s="228"/>
      <c r="G1586" s="228"/>
      <c r="H1586" s="228"/>
      <c r="I1586" s="228"/>
    </row>
    <row r="1587" spans="1:9">
      <c r="A1587" s="228"/>
      <c r="B1587" s="228"/>
      <c r="C1587" s="228"/>
      <c r="D1587" s="228"/>
      <c r="E1587" s="228"/>
      <c r="F1587" s="228"/>
      <c r="G1587" s="228"/>
      <c r="H1587" s="228"/>
      <c r="I1587" s="228"/>
    </row>
    <row r="1588" spans="1:9">
      <c r="A1588" s="228"/>
      <c r="B1588" s="228"/>
      <c r="C1588" s="228"/>
      <c r="D1588" s="228"/>
      <c r="E1588" s="228"/>
      <c r="F1588" s="228"/>
      <c r="G1588" s="228"/>
      <c r="H1588" s="228"/>
      <c r="I1588" s="228"/>
    </row>
    <row r="1589" spans="1:9">
      <c r="A1589" s="228"/>
      <c r="B1589" s="228"/>
      <c r="C1589" s="228"/>
      <c r="D1589" s="228"/>
      <c r="E1589" s="228"/>
      <c r="F1589" s="228"/>
      <c r="G1589" s="228"/>
      <c r="H1589" s="228"/>
      <c r="I1589" s="228"/>
    </row>
    <row r="1590" spans="1:9">
      <c r="A1590" s="228"/>
      <c r="B1590" s="228"/>
      <c r="C1590" s="228"/>
      <c r="D1590" s="228"/>
      <c r="E1590" s="228"/>
      <c r="F1590" s="228"/>
      <c r="G1590" s="228"/>
      <c r="H1590" s="228"/>
      <c r="I1590" s="228"/>
    </row>
    <row r="1591" spans="1:9">
      <c r="A1591" s="228"/>
      <c r="B1591" s="228"/>
      <c r="C1591" s="228"/>
      <c r="D1591" s="228"/>
      <c r="E1591" s="228"/>
      <c r="F1591" s="228"/>
      <c r="G1591" s="228"/>
      <c r="H1591" s="228"/>
      <c r="I1591" s="228"/>
    </row>
    <row r="1592" spans="1:9">
      <c r="A1592" s="228"/>
      <c r="B1592" s="228"/>
      <c r="C1592" s="228"/>
      <c r="D1592" s="228"/>
      <c r="E1592" s="228"/>
      <c r="F1592" s="228"/>
      <c r="G1592" s="228"/>
      <c r="H1592" s="228"/>
      <c r="I1592" s="228"/>
    </row>
    <row r="1593" spans="1:9">
      <c r="A1593" s="228"/>
      <c r="B1593" s="228"/>
      <c r="C1593" s="228"/>
      <c r="D1593" s="228"/>
      <c r="E1593" s="228"/>
      <c r="F1593" s="228"/>
      <c r="G1593" s="228"/>
      <c r="H1593" s="228"/>
      <c r="I1593" s="228"/>
    </row>
    <row r="1594" spans="1:9">
      <c r="A1594" s="228"/>
      <c r="B1594" s="228"/>
      <c r="C1594" s="228"/>
      <c r="D1594" s="228"/>
      <c r="E1594" s="228"/>
      <c r="F1594" s="228"/>
      <c r="G1594" s="228"/>
      <c r="H1594" s="228"/>
      <c r="I1594" s="228"/>
    </row>
    <row r="1595" spans="1:9">
      <c r="A1595" s="228"/>
      <c r="B1595" s="228"/>
      <c r="C1595" s="228"/>
      <c r="D1595" s="228"/>
      <c r="E1595" s="228"/>
      <c r="F1595" s="228"/>
      <c r="G1595" s="228"/>
      <c r="H1595" s="228"/>
      <c r="I1595" s="228"/>
    </row>
    <row r="1596" spans="1:9">
      <c r="A1596" s="228"/>
      <c r="B1596" s="228"/>
      <c r="C1596" s="228"/>
      <c r="D1596" s="228"/>
      <c r="E1596" s="228"/>
      <c r="F1596" s="228"/>
      <c r="G1596" s="228"/>
      <c r="H1596" s="228"/>
      <c r="I1596" s="228"/>
    </row>
    <row r="1597" spans="1:9">
      <c r="A1597" s="228"/>
      <c r="B1597" s="228"/>
      <c r="C1597" s="228"/>
      <c r="D1597" s="228"/>
      <c r="E1597" s="228"/>
      <c r="F1597" s="228"/>
      <c r="G1597" s="228"/>
      <c r="H1597" s="228"/>
      <c r="I1597" s="228"/>
    </row>
    <row r="1598" spans="1:9">
      <c r="A1598" s="228"/>
      <c r="B1598" s="228"/>
      <c r="C1598" s="228"/>
      <c r="D1598" s="228"/>
      <c r="E1598" s="228"/>
      <c r="F1598" s="228"/>
      <c r="G1598" s="228"/>
      <c r="H1598" s="228"/>
      <c r="I1598" s="228"/>
    </row>
    <row r="1599" spans="1:9">
      <c r="A1599" s="228"/>
      <c r="B1599" s="228"/>
      <c r="C1599" s="228"/>
      <c r="D1599" s="228"/>
      <c r="E1599" s="228"/>
      <c r="F1599" s="228"/>
      <c r="G1599" s="228"/>
      <c r="H1599" s="228"/>
      <c r="I1599" s="228"/>
    </row>
    <row r="1600" spans="1:9">
      <c r="A1600" s="228"/>
      <c r="B1600" s="228"/>
      <c r="C1600" s="228"/>
      <c r="D1600" s="228"/>
      <c r="E1600" s="228"/>
      <c r="F1600" s="228"/>
      <c r="G1600" s="228"/>
      <c r="H1600" s="228"/>
      <c r="I1600" s="228"/>
    </row>
    <row r="1601" spans="1:9">
      <c r="A1601" s="228"/>
      <c r="B1601" s="228"/>
      <c r="C1601" s="228"/>
      <c r="D1601" s="228"/>
      <c r="E1601" s="228"/>
      <c r="F1601" s="228"/>
      <c r="G1601" s="228"/>
      <c r="H1601" s="228"/>
      <c r="I1601" s="228"/>
    </row>
    <row r="1602" spans="1:9">
      <c r="A1602" s="228"/>
      <c r="B1602" s="228"/>
      <c r="C1602" s="228"/>
      <c r="D1602" s="228"/>
      <c r="E1602" s="228"/>
      <c r="F1602" s="228"/>
      <c r="G1602" s="228"/>
      <c r="H1602" s="228"/>
      <c r="I1602" s="228"/>
    </row>
    <row r="1603" spans="1:9">
      <c r="A1603" s="228"/>
      <c r="B1603" s="228"/>
      <c r="C1603" s="228"/>
      <c r="D1603" s="228"/>
      <c r="E1603" s="228"/>
      <c r="F1603" s="228"/>
      <c r="G1603" s="228"/>
      <c r="H1603" s="228"/>
      <c r="I1603" s="228"/>
    </row>
    <row r="1604" spans="1:9">
      <c r="A1604" s="228"/>
      <c r="B1604" s="228"/>
      <c r="C1604" s="228"/>
      <c r="D1604" s="228"/>
      <c r="E1604" s="228"/>
      <c r="F1604" s="228"/>
      <c r="G1604" s="228"/>
      <c r="H1604" s="228"/>
      <c r="I1604" s="228"/>
    </row>
    <row r="1605" spans="1:9">
      <c r="A1605" s="228"/>
      <c r="B1605" s="228"/>
      <c r="C1605" s="228"/>
      <c r="D1605" s="228"/>
      <c r="E1605" s="228"/>
      <c r="F1605" s="228"/>
      <c r="G1605" s="228"/>
      <c r="H1605" s="228"/>
      <c r="I1605" s="228"/>
    </row>
    <row r="1606" spans="1:9">
      <c r="A1606" s="228"/>
      <c r="B1606" s="228"/>
      <c r="C1606" s="228"/>
      <c r="D1606" s="228"/>
      <c r="E1606" s="228"/>
      <c r="F1606" s="228"/>
      <c r="G1606" s="228"/>
      <c r="H1606" s="228"/>
      <c r="I1606" s="228"/>
    </row>
    <row r="1607" spans="1:9">
      <c r="A1607" s="228"/>
      <c r="B1607" s="228"/>
      <c r="C1607" s="228"/>
      <c r="D1607" s="228"/>
      <c r="E1607" s="228"/>
      <c r="F1607" s="228"/>
      <c r="G1607" s="228"/>
      <c r="H1607" s="228"/>
      <c r="I1607" s="228"/>
    </row>
    <row r="1608" spans="1:9">
      <c r="A1608" s="228"/>
      <c r="B1608" s="228"/>
      <c r="C1608" s="228"/>
      <c r="D1608" s="228"/>
      <c r="E1608" s="228"/>
      <c r="F1608" s="228"/>
      <c r="G1608" s="228"/>
      <c r="H1608" s="228"/>
      <c r="I1608" s="228"/>
    </row>
    <row r="1609" spans="1:9">
      <c r="A1609" s="228"/>
      <c r="B1609" s="228"/>
      <c r="C1609" s="228"/>
      <c r="D1609" s="228"/>
      <c r="E1609" s="228"/>
      <c r="F1609" s="228"/>
      <c r="G1609" s="228"/>
      <c r="H1609" s="228"/>
      <c r="I1609" s="228"/>
    </row>
    <row r="1610" spans="1:9">
      <c r="A1610" s="228"/>
      <c r="B1610" s="228"/>
      <c r="C1610" s="228"/>
      <c r="D1610" s="228"/>
      <c r="E1610" s="228"/>
      <c r="F1610" s="228"/>
      <c r="G1610" s="228"/>
      <c r="H1610" s="228"/>
      <c r="I1610" s="228"/>
    </row>
    <row r="1611" spans="1:9">
      <c r="A1611" s="228"/>
      <c r="B1611" s="228"/>
      <c r="C1611" s="228"/>
      <c r="D1611" s="228"/>
      <c r="E1611" s="228"/>
      <c r="F1611" s="228"/>
      <c r="G1611" s="228"/>
      <c r="H1611" s="228"/>
      <c r="I1611" s="228"/>
    </row>
    <row r="1612" spans="1:9">
      <c r="A1612" s="228"/>
      <c r="B1612" s="228"/>
      <c r="C1612" s="228"/>
      <c r="D1612" s="228"/>
      <c r="E1612" s="228"/>
      <c r="F1612" s="228"/>
      <c r="G1612" s="228"/>
      <c r="H1612" s="228"/>
      <c r="I1612" s="228"/>
    </row>
    <row r="1613" spans="1:9">
      <c r="A1613" s="228"/>
      <c r="B1613" s="228"/>
      <c r="C1613" s="228"/>
      <c r="D1613" s="228"/>
      <c r="E1613" s="228"/>
      <c r="F1613" s="228"/>
      <c r="G1613" s="228"/>
      <c r="H1613" s="228"/>
      <c r="I1613" s="228"/>
    </row>
    <row r="1614" spans="1:9">
      <c r="A1614" s="228"/>
      <c r="B1614" s="228"/>
      <c r="C1614" s="228"/>
      <c r="D1614" s="228"/>
      <c r="E1614" s="228"/>
      <c r="F1614" s="228"/>
      <c r="G1614" s="228"/>
      <c r="H1614" s="228"/>
      <c r="I1614" s="228"/>
    </row>
    <row r="1615" spans="1:9">
      <c r="A1615" s="228"/>
      <c r="B1615" s="228"/>
      <c r="C1615" s="228"/>
      <c r="D1615" s="228"/>
      <c r="E1615" s="228"/>
      <c r="F1615" s="228"/>
      <c r="G1615" s="228"/>
      <c r="H1615" s="228"/>
      <c r="I1615" s="228"/>
    </row>
    <row r="1616" spans="1:9">
      <c r="A1616" s="228"/>
      <c r="B1616" s="228"/>
      <c r="C1616" s="228"/>
      <c r="D1616" s="228"/>
      <c r="E1616" s="228"/>
      <c r="F1616" s="228"/>
      <c r="G1616" s="228"/>
      <c r="H1616" s="228"/>
      <c r="I1616" s="228"/>
    </row>
    <row r="1617" spans="1:9">
      <c r="A1617" s="228"/>
      <c r="B1617" s="228"/>
      <c r="C1617" s="228"/>
      <c r="D1617" s="228"/>
      <c r="E1617" s="228"/>
      <c r="F1617" s="228"/>
      <c r="G1617" s="228"/>
      <c r="H1617" s="228"/>
      <c r="I1617" s="228"/>
    </row>
    <row r="1618" spans="1:9">
      <c r="A1618" s="228"/>
      <c r="B1618" s="228"/>
      <c r="C1618" s="228"/>
      <c r="D1618" s="228"/>
      <c r="E1618" s="228"/>
      <c r="F1618" s="228"/>
      <c r="G1618" s="228"/>
      <c r="H1618" s="228"/>
      <c r="I1618" s="228"/>
    </row>
    <row r="1619" spans="1:9">
      <c r="A1619" s="228"/>
      <c r="B1619" s="228"/>
      <c r="C1619" s="228"/>
      <c r="D1619" s="228"/>
      <c r="E1619" s="228"/>
      <c r="F1619" s="228"/>
      <c r="G1619" s="228"/>
      <c r="H1619" s="228"/>
      <c r="I1619" s="228"/>
    </row>
    <row r="1620" spans="1:9">
      <c r="A1620" s="228"/>
      <c r="B1620" s="228"/>
      <c r="C1620" s="228"/>
      <c r="D1620" s="228"/>
      <c r="E1620" s="228"/>
      <c r="F1620" s="228"/>
      <c r="G1620" s="228"/>
      <c r="H1620" s="228"/>
      <c r="I1620" s="228"/>
    </row>
    <row r="1621" spans="1:9">
      <c r="A1621" s="228"/>
      <c r="B1621" s="228"/>
      <c r="C1621" s="228"/>
      <c r="D1621" s="228"/>
      <c r="E1621" s="228"/>
      <c r="F1621" s="228"/>
      <c r="G1621" s="228"/>
      <c r="H1621" s="228"/>
      <c r="I1621" s="228"/>
    </row>
    <row r="1622" spans="1:9">
      <c r="A1622" s="228"/>
      <c r="B1622" s="228"/>
      <c r="C1622" s="228"/>
      <c r="D1622" s="228"/>
      <c r="E1622" s="228"/>
      <c r="F1622" s="228"/>
      <c r="G1622" s="228"/>
      <c r="H1622" s="228"/>
      <c r="I1622" s="228"/>
    </row>
    <row r="1623" spans="1:9">
      <c r="A1623" s="228"/>
      <c r="B1623" s="228"/>
      <c r="C1623" s="228"/>
      <c r="D1623" s="228"/>
      <c r="E1623" s="228"/>
      <c r="F1623" s="228"/>
      <c r="G1623" s="228"/>
      <c r="H1623" s="228"/>
      <c r="I1623" s="228"/>
    </row>
    <row r="1624" spans="1:9">
      <c r="A1624" s="228"/>
      <c r="B1624" s="228"/>
      <c r="C1624" s="228"/>
      <c r="D1624" s="228"/>
      <c r="E1624" s="228"/>
      <c r="F1624" s="228"/>
      <c r="G1624" s="228"/>
      <c r="H1624" s="228"/>
      <c r="I1624" s="228"/>
    </row>
    <row r="1625" spans="1:9">
      <c r="A1625" s="228"/>
      <c r="B1625" s="228"/>
      <c r="C1625" s="228"/>
      <c r="D1625" s="228"/>
      <c r="E1625" s="228"/>
      <c r="F1625" s="228"/>
      <c r="G1625" s="228"/>
      <c r="H1625" s="228"/>
      <c r="I1625" s="228"/>
    </row>
    <row r="1626" spans="1:9">
      <c r="A1626" s="228"/>
      <c r="B1626" s="228"/>
      <c r="C1626" s="228"/>
      <c r="D1626" s="228"/>
      <c r="E1626" s="228"/>
      <c r="F1626" s="228"/>
      <c r="G1626" s="228"/>
      <c r="H1626" s="228"/>
      <c r="I1626" s="228"/>
    </row>
    <row r="1627" spans="1:9">
      <c r="A1627" s="228"/>
      <c r="B1627" s="228"/>
      <c r="C1627" s="228"/>
      <c r="D1627" s="228"/>
      <c r="E1627" s="228"/>
      <c r="F1627" s="228"/>
      <c r="G1627" s="228"/>
      <c r="H1627" s="228"/>
      <c r="I1627" s="228"/>
    </row>
    <row r="1628" spans="1:9">
      <c r="A1628" s="228"/>
      <c r="B1628" s="228"/>
      <c r="C1628" s="228"/>
      <c r="D1628" s="228"/>
      <c r="E1628" s="228"/>
      <c r="F1628" s="228"/>
      <c r="G1628" s="228"/>
      <c r="H1628" s="228"/>
      <c r="I1628" s="228"/>
    </row>
    <row r="1629" spans="1:9">
      <c r="A1629" s="228"/>
      <c r="B1629" s="228"/>
      <c r="C1629" s="228"/>
      <c r="D1629" s="228"/>
      <c r="E1629" s="228"/>
      <c r="F1629" s="228"/>
      <c r="G1629" s="228"/>
      <c r="H1629" s="228"/>
      <c r="I1629" s="228"/>
    </row>
    <row r="1630" spans="1:9">
      <c r="A1630" s="228"/>
      <c r="B1630" s="228"/>
      <c r="C1630" s="228"/>
      <c r="D1630" s="228"/>
      <c r="E1630" s="228"/>
      <c r="F1630" s="228"/>
      <c r="G1630" s="228"/>
      <c r="H1630" s="228"/>
      <c r="I1630" s="228"/>
    </row>
    <row r="1631" spans="1:9">
      <c r="A1631" s="228"/>
      <c r="B1631" s="228"/>
      <c r="C1631" s="228"/>
      <c r="D1631" s="228"/>
      <c r="E1631" s="228"/>
      <c r="F1631" s="228"/>
      <c r="G1631" s="228"/>
      <c r="H1631" s="228"/>
      <c r="I1631" s="228"/>
    </row>
    <row r="1632" spans="1:9">
      <c r="A1632" s="228"/>
      <c r="B1632" s="228"/>
      <c r="C1632" s="228"/>
      <c r="D1632" s="228"/>
      <c r="E1632" s="228"/>
      <c r="F1632" s="228"/>
      <c r="G1632" s="228"/>
      <c r="H1632" s="228"/>
      <c r="I1632" s="228"/>
    </row>
    <row r="1633" spans="1:9">
      <c r="A1633" s="228"/>
      <c r="B1633" s="228"/>
      <c r="C1633" s="228"/>
      <c r="D1633" s="228"/>
      <c r="E1633" s="228"/>
      <c r="F1633" s="228"/>
      <c r="G1633" s="228"/>
      <c r="H1633" s="228"/>
      <c r="I1633" s="228"/>
    </row>
    <row r="1634" spans="1:9">
      <c r="A1634" s="228"/>
      <c r="B1634" s="228"/>
      <c r="C1634" s="228"/>
      <c r="D1634" s="228"/>
      <c r="E1634" s="228"/>
      <c r="F1634" s="228"/>
      <c r="G1634" s="228"/>
      <c r="H1634" s="228"/>
      <c r="I1634" s="228"/>
    </row>
    <row r="1635" spans="1:9">
      <c r="A1635" s="228"/>
      <c r="B1635" s="228"/>
      <c r="C1635" s="228"/>
      <c r="D1635" s="228"/>
      <c r="E1635" s="228"/>
      <c r="F1635" s="228"/>
      <c r="G1635" s="228"/>
      <c r="H1635" s="228"/>
      <c r="I1635" s="228"/>
    </row>
    <row r="1636" spans="1:9">
      <c r="A1636" s="228"/>
      <c r="B1636" s="228"/>
      <c r="C1636" s="228"/>
      <c r="D1636" s="228"/>
      <c r="E1636" s="228"/>
      <c r="F1636" s="228"/>
      <c r="G1636" s="228"/>
      <c r="H1636" s="228"/>
      <c r="I1636" s="228"/>
    </row>
    <row r="1637" spans="1:9">
      <c r="A1637" s="228"/>
      <c r="B1637" s="228"/>
      <c r="C1637" s="228"/>
      <c r="D1637" s="228"/>
      <c r="E1637" s="228"/>
      <c r="F1637" s="228"/>
      <c r="G1637" s="228"/>
      <c r="H1637" s="228"/>
      <c r="I1637" s="228"/>
    </row>
    <row r="1638" spans="1:9">
      <c r="A1638" s="228"/>
      <c r="B1638" s="228"/>
      <c r="C1638" s="228"/>
      <c r="D1638" s="228"/>
      <c r="E1638" s="228"/>
      <c r="F1638" s="228"/>
      <c r="G1638" s="228"/>
      <c r="H1638" s="228"/>
      <c r="I1638" s="228"/>
    </row>
    <row r="1639" spans="1:9">
      <c r="A1639" s="228"/>
      <c r="B1639" s="228"/>
      <c r="C1639" s="228"/>
      <c r="D1639" s="228"/>
      <c r="E1639" s="228"/>
      <c r="F1639" s="228"/>
      <c r="G1639" s="228"/>
      <c r="H1639" s="228"/>
      <c r="I1639" s="228"/>
    </row>
    <row r="1640" spans="1:9">
      <c r="A1640" s="228"/>
      <c r="B1640" s="228"/>
      <c r="C1640" s="228"/>
      <c r="D1640" s="228"/>
      <c r="E1640" s="228"/>
      <c r="F1640" s="228"/>
      <c r="G1640" s="228"/>
      <c r="H1640" s="228"/>
      <c r="I1640" s="228"/>
    </row>
    <row r="1641" spans="1:9">
      <c r="A1641" s="228"/>
      <c r="B1641" s="228"/>
      <c r="C1641" s="228"/>
      <c r="D1641" s="228"/>
      <c r="E1641" s="228"/>
      <c r="F1641" s="228"/>
      <c r="G1641" s="228"/>
      <c r="H1641" s="228"/>
      <c r="I1641" s="228"/>
    </row>
    <row r="1642" spans="1:9">
      <c r="A1642" s="228"/>
      <c r="B1642" s="228"/>
      <c r="C1642" s="228"/>
      <c r="D1642" s="228"/>
      <c r="E1642" s="228"/>
      <c r="F1642" s="228"/>
      <c r="G1642" s="228"/>
      <c r="H1642" s="228"/>
      <c r="I1642" s="228"/>
    </row>
    <row r="1643" spans="1:9">
      <c r="A1643" s="228"/>
      <c r="B1643" s="228"/>
      <c r="C1643" s="228"/>
      <c r="D1643" s="228"/>
      <c r="E1643" s="228"/>
      <c r="F1643" s="228"/>
      <c r="G1643" s="228"/>
      <c r="H1643" s="228"/>
      <c r="I1643" s="228"/>
    </row>
    <row r="1644" spans="1:9">
      <c r="A1644" s="228"/>
      <c r="B1644" s="228"/>
      <c r="C1644" s="228"/>
      <c r="D1644" s="228"/>
      <c r="E1644" s="228"/>
      <c r="F1644" s="228"/>
      <c r="G1644" s="228"/>
      <c r="H1644" s="228"/>
      <c r="I1644" s="228"/>
    </row>
    <row r="1645" spans="1:9">
      <c r="A1645" s="228"/>
      <c r="B1645" s="228"/>
      <c r="C1645" s="228"/>
      <c r="D1645" s="228"/>
      <c r="E1645" s="228"/>
      <c r="F1645" s="228"/>
      <c r="G1645" s="228"/>
      <c r="H1645" s="228"/>
      <c r="I1645" s="228"/>
    </row>
    <row r="1646" spans="1:9">
      <c r="A1646" s="228"/>
      <c r="B1646" s="228"/>
      <c r="C1646" s="228"/>
      <c r="D1646" s="228"/>
      <c r="E1646" s="228"/>
      <c r="F1646" s="228"/>
      <c r="G1646" s="228"/>
      <c r="H1646" s="228"/>
      <c r="I1646" s="228"/>
    </row>
    <row r="1647" spans="1:9">
      <c r="A1647" s="228"/>
      <c r="B1647" s="228"/>
      <c r="C1647" s="228"/>
      <c r="D1647" s="228"/>
      <c r="E1647" s="228"/>
      <c r="F1647" s="228"/>
      <c r="G1647" s="228"/>
      <c r="H1647" s="228"/>
      <c r="I1647" s="228"/>
    </row>
    <row r="1648" spans="1:9">
      <c r="A1648" s="228"/>
      <c r="B1648" s="228"/>
      <c r="C1648" s="228"/>
      <c r="D1648" s="228"/>
      <c r="E1648" s="228"/>
      <c r="F1648" s="228"/>
      <c r="G1648" s="228"/>
      <c r="H1648" s="228"/>
      <c r="I1648" s="228"/>
    </row>
    <row r="1649" spans="1:9">
      <c r="A1649" s="228"/>
      <c r="B1649" s="228"/>
      <c r="C1649" s="228"/>
      <c r="D1649" s="228"/>
      <c r="E1649" s="228"/>
      <c r="F1649" s="228"/>
      <c r="G1649" s="228"/>
      <c r="H1649" s="228"/>
      <c r="I1649" s="228"/>
    </row>
    <row r="1650" spans="1:9">
      <c r="A1650" s="228"/>
      <c r="B1650" s="228"/>
      <c r="C1650" s="228"/>
      <c r="D1650" s="228"/>
      <c r="E1650" s="228"/>
      <c r="F1650" s="228"/>
      <c r="G1650" s="228"/>
      <c r="H1650" s="228"/>
      <c r="I1650" s="228"/>
    </row>
    <row r="1651" spans="1:9">
      <c r="A1651" s="228"/>
      <c r="B1651" s="228"/>
      <c r="C1651" s="228"/>
      <c r="D1651" s="228"/>
      <c r="E1651" s="228"/>
      <c r="F1651" s="228"/>
      <c r="G1651" s="228"/>
      <c r="H1651" s="228"/>
      <c r="I1651" s="228"/>
    </row>
    <row r="1652" spans="1:9">
      <c r="A1652" s="228"/>
      <c r="B1652" s="228"/>
      <c r="C1652" s="228"/>
      <c r="D1652" s="228"/>
      <c r="E1652" s="228"/>
      <c r="F1652" s="228"/>
      <c r="G1652" s="228"/>
      <c r="H1652" s="228"/>
      <c r="I1652" s="228"/>
    </row>
    <row r="1653" spans="1:9">
      <c r="A1653" s="228"/>
      <c r="B1653" s="228"/>
      <c r="C1653" s="228"/>
      <c r="D1653" s="228"/>
      <c r="E1653" s="228"/>
      <c r="F1653" s="228"/>
      <c r="G1653" s="228"/>
      <c r="H1653" s="228"/>
      <c r="I1653" s="228"/>
    </row>
    <row r="1654" spans="1:9">
      <c r="A1654" s="228"/>
      <c r="B1654" s="228"/>
      <c r="C1654" s="228"/>
      <c r="D1654" s="228"/>
      <c r="E1654" s="228"/>
      <c r="F1654" s="228"/>
      <c r="G1654" s="228"/>
      <c r="H1654" s="228"/>
      <c r="I1654" s="228"/>
    </row>
    <row r="1655" spans="1:9">
      <c r="A1655" s="228"/>
      <c r="B1655" s="228"/>
      <c r="C1655" s="228"/>
      <c r="D1655" s="228"/>
      <c r="E1655" s="228"/>
      <c r="F1655" s="228"/>
      <c r="G1655" s="228"/>
      <c r="H1655" s="228"/>
      <c r="I1655" s="228"/>
    </row>
    <row r="1656" spans="1:9">
      <c r="A1656" s="228"/>
      <c r="B1656" s="228"/>
      <c r="C1656" s="228"/>
      <c r="D1656" s="228"/>
      <c r="E1656" s="228"/>
      <c r="F1656" s="228"/>
      <c r="G1656" s="228"/>
      <c r="H1656" s="228"/>
      <c r="I1656" s="228"/>
    </row>
    <row r="1657" spans="1:9">
      <c r="A1657" s="228"/>
      <c r="B1657" s="228"/>
      <c r="C1657" s="228"/>
      <c r="D1657" s="228"/>
      <c r="E1657" s="228"/>
      <c r="F1657" s="228"/>
      <c r="G1657" s="228"/>
      <c r="H1657" s="228"/>
      <c r="I1657" s="228"/>
    </row>
    <row r="1658" spans="1:9">
      <c r="A1658" s="228"/>
      <c r="B1658" s="228"/>
      <c r="C1658" s="228"/>
      <c r="D1658" s="228"/>
      <c r="E1658" s="228"/>
      <c r="F1658" s="228"/>
      <c r="G1658" s="228"/>
      <c r="H1658" s="228"/>
      <c r="I1658" s="228"/>
    </row>
    <row r="1659" spans="1:9">
      <c r="A1659" s="228"/>
      <c r="B1659" s="228"/>
      <c r="C1659" s="228"/>
      <c r="D1659" s="228"/>
      <c r="E1659" s="228"/>
      <c r="F1659" s="228"/>
      <c r="G1659" s="228"/>
      <c r="H1659" s="228"/>
      <c r="I1659" s="228"/>
    </row>
    <row r="1660" spans="1:9">
      <c r="A1660" s="228"/>
      <c r="B1660" s="228"/>
      <c r="C1660" s="228"/>
      <c r="D1660" s="228"/>
      <c r="E1660" s="228"/>
      <c r="F1660" s="228"/>
      <c r="G1660" s="228"/>
      <c r="H1660" s="228"/>
      <c r="I1660" s="228"/>
    </row>
    <row r="1661" spans="1:9">
      <c r="A1661" s="228"/>
      <c r="B1661" s="228"/>
      <c r="C1661" s="228"/>
      <c r="D1661" s="228"/>
      <c r="E1661" s="228"/>
      <c r="F1661" s="228"/>
      <c r="G1661" s="228"/>
      <c r="H1661" s="228"/>
      <c r="I1661" s="228"/>
    </row>
    <row r="1662" spans="1:9">
      <c r="A1662" s="228"/>
      <c r="B1662" s="228"/>
      <c r="C1662" s="228"/>
      <c r="D1662" s="228"/>
      <c r="E1662" s="228"/>
      <c r="F1662" s="228"/>
      <c r="G1662" s="228"/>
      <c r="H1662" s="228"/>
      <c r="I1662" s="228"/>
    </row>
    <row r="1663" spans="1:9">
      <c r="A1663" s="228"/>
      <c r="B1663" s="228"/>
      <c r="C1663" s="228"/>
      <c r="D1663" s="228"/>
      <c r="E1663" s="228"/>
      <c r="F1663" s="228"/>
      <c r="G1663" s="228"/>
      <c r="H1663" s="228"/>
      <c r="I1663" s="228"/>
    </row>
    <row r="1664" spans="1:9">
      <c r="A1664" s="228"/>
      <c r="B1664" s="228"/>
      <c r="C1664" s="228"/>
      <c r="D1664" s="228"/>
      <c r="E1664" s="228"/>
      <c r="F1664" s="228"/>
      <c r="G1664" s="228"/>
      <c r="H1664" s="228"/>
      <c r="I1664" s="228"/>
    </row>
    <row r="1665" spans="1:9">
      <c r="A1665" s="228"/>
      <c r="B1665" s="228"/>
      <c r="C1665" s="228"/>
      <c r="D1665" s="228"/>
      <c r="E1665" s="228"/>
      <c r="F1665" s="228"/>
      <c r="G1665" s="228"/>
      <c r="H1665" s="228"/>
      <c r="I1665" s="228"/>
    </row>
    <row r="1666" spans="1:9">
      <c r="A1666" s="228"/>
      <c r="B1666" s="228"/>
      <c r="C1666" s="228"/>
      <c r="D1666" s="228"/>
      <c r="E1666" s="228"/>
      <c r="F1666" s="228"/>
      <c r="G1666" s="228"/>
      <c r="H1666" s="228"/>
      <c r="I1666" s="228"/>
    </row>
    <row r="1667" spans="1:9">
      <c r="A1667" s="228"/>
      <c r="B1667" s="228"/>
      <c r="C1667" s="228"/>
      <c r="D1667" s="228"/>
      <c r="E1667" s="228"/>
      <c r="F1667" s="228"/>
      <c r="G1667" s="228"/>
      <c r="H1667" s="228"/>
      <c r="I1667" s="228"/>
    </row>
    <row r="1668" spans="1:9">
      <c r="A1668" s="228"/>
      <c r="B1668" s="228"/>
      <c r="C1668" s="228"/>
      <c r="D1668" s="228"/>
      <c r="E1668" s="228"/>
      <c r="F1668" s="228"/>
      <c r="G1668" s="228"/>
      <c r="H1668" s="228"/>
      <c r="I1668" s="228"/>
    </row>
    <row r="1669" spans="1:9">
      <c r="A1669" s="228"/>
      <c r="B1669" s="228"/>
      <c r="C1669" s="228"/>
      <c r="D1669" s="228"/>
      <c r="E1669" s="228"/>
      <c r="F1669" s="228"/>
      <c r="G1669" s="228"/>
      <c r="H1669" s="228"/>
      <c r="I1669" s="228"/>
    </row>
    <row r="1670" spans="1:9">
      <c r="A1670" s="228"/>
      <c r="B1670" s="228"/>
      <c r="C1670" s="228"/>
      <c r="D1670" s="228"/>
      <c r="E1670" s="228"/>
      <c r="F1670" s="228"/>
      <c r="G1670" s="228"/>
      <c r="H1670" s="228"/>
      <c r="I1670" s="228"/>
    </row>
    <row r="1671" spans="1:9">
      <c r="A1671" s="228"/>
      <c r="B1671" s="228"/>
      <c r="C1671" s="228"/>
      <c r="D1671" s="228"/>
      <c r="E1671" s="228"/>
      <c r="F1671" s="228"/>
      <c r="G1671" s="228"/>
      <c r="H1671" s="228"/>
      <c r="I1671" s="228"/>
    </row>
    <row r="1672" spans="1:9">
      <c r="A1672" s="228"/>
      <c r="B1672" s="228"/>
      <c r="C1672" s="228"/>
      <c r="D1672" s="228"/>
      <c r="E1672" s="228"/>
      <c r="F1672" s="228"/>
      <c r="G1672" s="228"/>
      <c r="H1672" s="228"/>
      <c r="I1672" s="228"/>
    </row>
    <row r="1673" spans="1:9">
      <c r="A1673" s="228"/>
      <c r="B1673" s="228"/>
      <c r="C1673" s="228"/>
      <c r="D1673" s="228"/>
      <c r="E1673" s="228"/>
      <c r="F1673" s="228"/>
      <c r="G1673" s="228"/>
      <c r="H1673" s="228"/>
      <c r="I1673" s="228"/>
    </row>
    <row r="1674" spans="1:9">
      <c r="A1674" s="228"/>
      <c r="B1674" s="228"/>
      <c r="C1674" s="228"/>
      <c r="D1674" s="228"/>
      <c r="E1674" s="228"/>
      <c r="F1674" s="228"/>
      <c r="G1674" s="228"/>
      <c r="H1674" s="228"/>
      <c r="I1674" s="228"/>
    </row>
    <row r="1675" spans="1:9">
      <c r="A1675" s="228"/>
      <c r="B1675" s="228"/>
      <c r="C1675" s="228"/>
      <c r="D1675" s="228"/>
      <c r="E1675" s="228"/>
      <c r="F1675" s="228"/>
      <c r="G1675" s="228"/>
      <c r="H1675" s="228"/>
      <c r="I1675" s="228"/>
    </row>
    <row r="1676" spans="1:9">
      <c r="A1676" s="228"/>
      <c r="B1676" s="228"/>
      <c r="C1676" s="228"/>
      <c r="D1676" s="228"/>
      <c r="E1676" s="228"/>
      <c r="F1676" s="228"/>
      <c r="G1676" s="228"/>
      <c r="H1676" s="228"/>
      <c r="I1676" s="228"/>
    </row>
    <row r="1677" spans="1:9">
      <c r="A1677" s="228"/>
      <c r="B1677" s="228"/>
      <c r="C1677" s="228"/>
      <c r="D1677" s="228"/>
      <c r="E1677" s="228"/>
      <c r="F1677" s="228"/>
      <c r="G1677" s="228"/>
      <c r="H1677" s="228"/>
      <c r="I1677" s="228"/>
    </row>
    <row r="1678" spans="1:9">
      <c r="A1678" s="228"/>
      <c r="B1678" s="228"/>
      <c r="C1678" s="228"/>
      <c r="D1678" s="228"/>
      <c r="E1678" s="228"/>
      <c r="F1678" s="228"/>
      <c r="G1678" s="228"/>
      <c r="H1678" s="228"/>
      <c r="I1678" s="228"/>
    </row>
    <row r="1679" spans="1:9">
      <c r="A1679" s="228"/>
      <c r="B1679" s="228"/>
      <c r="C1679" s="228"/>
      <c r="D1679" s="228"/>
      <c r="E1679" s="228"/>
      <c r="F1679" s="228"/>
      <c r="G1679" s="228"/>
      <c r="H1679" s="228"/>
      <c r="I1679" s="228"/>
    </row>
    <row r="1680" spans="1:9">
      <c r="A1680" s="228"/>
      <c r="B1680" s="228"/>
      <c r="C1680" s="228"/>
      <c r="D1680" s="228"/>
      <c r="E1680" s="228"/>
      <c r="F1680" s="228"/>
      <c r="G1680" s="228"/>
      <c r="H1680" s="228"/>
      <c r="I1680" s="228"/>
    </row>
    <row r="1681" spans="1:9">
      <c r="A1681" s="228"/>
      <c r="B1681" s="228"/>
      <c r="C1681" s="228"/>
      <c r="D1681" s="228"/>
      <c r="E1681" s="228"/>
      <c r="F1681" s="228"/>
      <c r="G1681" s="228"/>
      <c r="H1681" s="228"/>
      <c r="I1681" s="228"/>
    </row>
    <row r="1682" spans="1:9">
      <c r="A1682" s="228"/>
      <c r="B1682" s="228"/>
      <c r="C1682" s="228"/>
      <c r="D1682" s="228"/>
      <c r="E1682" s="228"/>
      <c r="F1682" s="228"/>
      <c r="G1682" s="228"/>
      <c r="H1682" s="228"/>
      <c r="I1682" s="228"/>
    </row>
    <row r="1683" spans="1:9">
      <c r="A1683" s="228"/>
      <c r="B1683" s="228"/>
      <c r="C1683" s="228"/>
      <c r="D1683" s="228"/>
      <c r="E1683" s="228"/>
      <c r="F1683" s="228"/>
      <c r="G1683" s="228"/>
      <c r="H1683" s="228"/>
      <c r="I1683" s="228"/>
    </row>
    <row r="1684" spans="1:9">
      <c r="A1684" s="228"/>
      <c r="B1684" s="228"/>
      <c r="C1684" s="228"/>
      <c r="D1684" s="228"/>
      <c r="E1684" s="228"/>
      <c r="F1684" s="228"/>
      <c r="G1684" s="228"/>
      <c r="H1684" s="228"/>
      <c r="I1684" s="228"/>
    </row>
    <row r="1685" spans="1:9">
      <c r="A1685" s="228"/>
      <c r="B1685" s="228"/>
      <c r="C1685" s="228"/>
      <c r="D1685" s="228"/>
      <c r="E1685" s="228"/>
      <c r="F1685" s="228"/>
      <c r="G1685" s="228"/>
      <c r="H1685" s="228"/>
      <c r="I1685" s="228"/>
    </row>
    <row r="1686" spans="1:9">
      <c r="A1686" s="228"/>
      <c r="B1686" s="228"/>
      <c r="C1686" s="228"/>
      <c r="D1686" s="228"/>
      <c r="E1686" s="228"/>
      <c r="F1686" s="228"/>
      <c r="G1686" s="228"/>
      <c r="H1686" s="228"/>
      <c r="I1686" s="228"/>
    </row>
    <row r="1687" spans="1:9">
      <c r="A1687" s="228"/>
      <c r="B1687" s="228"/>
      <c r="C1687" s="228"/>
      <c r="D1687" s="228"/>
      <c r="E1687" s="228"/>
      <c r="F1687" s="228"/>
      <c r="G1687" s="228"/>
      <c r="H1687" s="228"/>
      <c r="I1687" s="228"/>
    </row>
    <row r="1688" spans="1:9">
      <c r="A1688" s="228"/>
      <c r="B1688" s="228"/>
      <c r="C1688" s="228"/>
      <c r="D1688" s="228"/>
      <c r="E1688" s="228"/>
      <c r="F1688" s="228"/>
      <c r="G1688" s="228"/>
      <c r="H1688" s="228"/>
      <c r="I1688" s="228"/>
    </row>
    <row r="1689" spans="1:9">
      <c r="A1689" s="228"/>
      <c r="B1689" s="228"/>
      <c r="C1689" s="228"/>
      <c r="D1689" s="228"/>
      <c r="E1689" s="228"/>
      <c r="F1689" s="228"/>
      <c r="G1689" s="228"/>
      <c r="H1689" s="228"/>
      <c r="I1689" s="228"/>
    </row>
    <row r="1690" spans="1:9">
      <c r="A1690" s="228"/>
      <c r="B1690" s="228"/>
      <c r="C1690" s="228"/>
      <c r="D1690" s="228"/>
      <c r="E1690" s="228"/>
      <c r="F1690" s="228"/>
      <c r="G1690" s="228"/>
      <c r="H1690" s="228"/>
      <c r="I1690" s="228"/>
    </row>
    <row r="1691" spans="1:9">
      <c r="A1691" s="228"/>
      <c r="B1691" s="228"/>
      <c r="C1691" s="228"/>
      <c r="D1691" s="228"/>
      <c r="E1691" s="228"/>
      <c r="F1691" s="228"/>
      <c r="G1691" s="228"/>
      <c r="H1691" s="228"/>
      <c r="I1691" s="228"/>
    </row>
    <row r="1692" spans="1:9">
      <c r="A1692" s="228"/>
      <c r="B1692" s="228"/>
      <c r="C1692" s="228"/>
      <c r="D1692" s="228"/>
      <c r="E1692" s="228"/>
      <c r="F1692" s="228"/>
      <c r="G1692" s="228"/>
      <c r="H1692" s="228"/>
      <c r="I1692" s="228"/>
    </row>
    <row r="1693" spans="1:9">
      <c r="A1693" s="228"/>
      <c r="B1693" s="228"/>
      <c r="C1693" s="228"/>
      <c r="D1693" s="228"/>
      <c r="E1693" s="228"/>
      <c r="F1693" s="228"/>
      <c r="G1693" s="228"/>
      <c r="H1693" s="228"/>
      <c r="I1693" s="228"/>
    </row>
    <row r="1694" spans="1:9">
      <c r="A1694" s="228"/>
      <c r="B1694" s="228"/>
      <c r="C1694" s="228"/>
      <c r="D1694" s="228"/>
      <c r="E1694" s="228"/>
      <c r="F1694" s="228"/>
      <c r="G1694" s="228"/>
      <c r="H1694" s="228"/>
      <c r="I1694" s="228"/>
    </row>
    <row r="1695" spans="1:9">
      <c r="A1695" s="228"/>
      <c r="B1695" s="228"/>
      <c r="C1695" s="228"/>
      <c r="D1695" s="228"/>
      <c r="E1695" s="228"/>
      <c r="F1695" s="228"/>
      <c r="G1695" s="228"/>
      <c r="H1695" s="228"/>
      <c r="I1695" s="228"/>
    </row>
    <row r="1696" spans="1:9">
      <c r="A1696" s="228"/>
      <c r="B1696" s="228"/>
      <c r="C1696" s="228"/>
      <c r="D1696" s="228"/>
      <c r="E1696" s="228"/>
      <c r="F1696" s="228"/>
      <c r="G1696" s="228"/>
      <c r="H1696" s="228"/>
      <c r="I1696" s="228"/>
    </row>
    <row r="1697" spans="1:9">
      <c r="A1697" s="228"/>
      <c r="B1697" s="228"/>
      <c r="C1697" s="228"/>
      <c r="D1697" s="228"/>
      <c r="E1697" s="228"/>
      <c r="F1697" s="228"/>
      <c r="G1697" s="228"/>
      <c r="H1697" s="228"/>
      <c r="I1697" s="228"/>
    </row>
    <row r="1698" spans="1:9">
      <c r="A1698" s="228"/>
      <c r="B1698" s="228"/>
      <c r="C1698" s="228"/>
      <c r="D1698" s="228"/>
      <c r="E1698" s="228"/>
      <c r="F1698" s="228"/>
      <c r="G1698" s="228"/>
      <c r="H1698" s="228"/>
      <c r="I1698" s="228"/>
    </row>
    <row r="1699" spans="1:9">
      <c r="A1699" s="228"/>
      <c r="B1699" s="228"/>
      <c r="C1699" s="228"/>
      <c r="D1699" s="228"/>
      <c r="E1699" s="228"/>
      <c r="F1699" s="228"/>
      <c r="G1699" s="228"/>
      <c r="H1699" s="228"/>
      <c r="I1699" s="228"/>
    </row>
    <row r="1700" spans="1:9">
      <c r="A1700" s="228"/>
      <c r="B1700" s="228"/>
      <c r="C1700" s="228"/>
      <c r="D1700" s="228"/>
      <c r="E1700" s="228"/>
      <c r="F1700" s="228"/>
      <c r="G1700" s="228"/>
      <c r="H1700" s="228"/>
      <c r="I1700" s="228"/>
    </row>
    <row r="1701" spans="1:9">
      <c r="A1701" s="228"/>
      <c r="B1701" s="228"/>
      <c r="C1701" s="228"/>
      <c r="D1701" s="228"/>
      <c r="E1701" s="228"/>
      <c r="F1701" s="228"/>
      <c r="G1701" s="228"/>
      <c r="H1701" s="228"/>
      <c r="I1701" s="228"/>
    </row>
    <row r="1702" spans="1:9">
      <c r="A1702" s="228"/>
      <c r="B1702" s="228"/>
      <c r="C1702" s="228"/>
      <c r="D1702" s="228"/>
      <c r="E1702" s="228"/>
      <c r="F1702" s="228"/>
      <c r="G1702" s="228"/>
      <c r="H1702" s="228"/>
      <c r="I1702" s="228"/>
    </row>
    <row r="1703" spans="1:9">
      <c r="A1703" s="228"/>
      <c r="B1703" s="228"/>
      <c r="C1703" s="228"/>
      <c r="D1703" s="228"/>
      <c r="E1703" s="228"/>
      <c r="F1703" s="228"/>
      <c r="G1703" s="228"/>
      <c r="H1703" s="228"/>
      <c r="I1703" s="228"/>
    </row>
    <row r="1704" spans="1:9">
      <c r="A1704" s="228"/>
      <c r="B1704" s="228"/>
      <c r="C1704" s="228"/>
      <c r="D1704" s="228"/>
      <c r="E1704" s="228"/>
      <c r="F1704" s="228"/>
      <c r="G1704" s="228"/>
      <c r="H1704" s="228"/>
      <c r="I1704" s="228"/>
    </row>
    <row r="1705" spans="1:9">
      <c r="A1705" s="228"/>
      <c r="B1705" s="228"/>
      <c r="C1705" s="228"/>
      <c r="D1705" s="228"/>
      <c r="E1705" s="228"/>
      <c r="F1705" s="228"/>
      <c r="G1705" s="228"/>
      <c r="H1705" s="228"/>
      <c r="I1705" s="228"/>
    </row>
    <row r="1706" spans="1:9">
      <c r="A1706" s="228"/>
      <c r="B1706" s="228"/>
      <c r="C1706" s="228"/>
      <c r="D1706" s="228"/>
      <c r="E1706" s="228"/>
      <c r="F1706" s="228"/>
      <c r="G1706" s="228"/>
      <c r="H1706" s="228"/>
      <c r="I1706" s="228"/>
    </row>
    <row r="1707" spans="1:9">
      <c r="A1707" s="228"/>
      <c r="B1707" s="228"/>
      <c r="C1707" s="228"/>
      <c r="D1707" s="228"/>
      <c r="E1707" s="228"/>
      <c r="F1707" s="228"/>
      <c r="G1707" s="228"/>
      <c r="H1707" s="228"/>
      <c r="I1707" s="228"/>
    </row>
    <row r="1708" spans="1:9">
      <c r="A1708" s="228"/>
      <c r="B1708" s="228"/>
      <c r="C1708" s="228"/>
      <c r="D1708" s="228"/>
      <c r="E1708" s="228"/>
      <c r="F1708" s="228"/>
      <c r="G1708" s="228"/>
      <c r="H1708" s="228"/>
      <c r="I1708" s="228"/>
    </row>
    <row r="1709" spans="1:9">
      <c r="A1709" s="228"/>
      <c r="B1709" s="228"/>
      <c r="C1709" s="228"/>
      <c r="D1709" s="228"/>
      <c r="E1709" s="228"/>
      <c r="F1709" s="228"/>
      <c r="G1709" s="228"/>
      <c r="H1709" s="228"/>
      <c r="I1709" s="228"/>
    </row>
    <row r="1710" spans="1:9">
      <c r="A1710" s="228"/>
      <c r="B1710" s="228"/>
      <c r="C1710" s="228"/>
      <c r="D1710" s="228"/>
      <c r="E1710" s="228"/>
      <c r="F1710" s="228"/>
      <c r="G1710" s="228"/>
      <c r="H1710" s="228"/>
      <c r="I1710" s="228"/>
    </row>
    <row r="1711" spans="1:9">
      <c r="A1711" s="228"/>
      <c r="B1711" s="228"/>
      <c r="C1711" s="228"/>
      <c r="D1711" s="228"/>
      <c r="E1711" s="228"/>
      <c r="F1711" s="228"/>
      <c r="G1711" s="228"/>
      <c r="H1711" s="228"/>
      <c r="I1711" s="228"/>
    </row>
    <row r="1712" spans="1:9">
      <c r="A1712" s="228"/>
      <c r="B1712" s="228"/>
      <c r="C1712" s="228"/>
      <c r="D1712" s="228"/>
      <c r="E1712" s="228"/>
      <c r="F1712" s="228"/>
      <c r="G1712" s="228"/>
      <c r="H1712" s="228"/>
      <c r="I1712" s="228"/>
    </row>
    <row r="1713" spans="1:9">
      <c r="A1713" s="228"/>
      <c r="B1713" s="228"/>
      <c r="C1713" s="228"/>
      <c r="D1713" s="228"/>
      <c r="E1713" s="228"/>
      <c r="F1713" s="228"/>
      <c r="G1713" s="228"/>
      <c r="H1713" s="228"/>
      <c r="I1713" s="228"/>
    </row>
    <row r="1714" spans="1:9">
      <c r="A1714" s="228"/>
      <c r="B1714" s="228"/>
      <c r="C1714" s="228"/>
      <c r="D1714" s="228"/>
      <c r="E1714" s="228"/>
      <c r="F1714" s="228"/>
      <c r="G1714" s="228"/>
      <c r="H1714" s="228"/>
      <c r="I1714" s="228"/>
    </row>
    <row r="1715" spans="1:9">
      <c r="A1715" s="228"/>
      <c r="B1715" s="228"/>
      <c r="C1715" s="228"/>
      <c r="D1715" s="228"/>
      <c r="E1715" s="228"/>
      <c r="F1715" s="228"/>
      <c r="G1715" s="228"/>
      <c r="H1715" s="228"/>
      <c r="I1715" s="228"/>
    </row>
    <row r="1716" spans="1:9">
      <c r="A1716" s="228"/>
      <c r="B1716" s="228"/>
      <c r="C1716" s="228"/>
      <c r="D1716" s="228"/>
      <c r="E1716" s="228"/>
      <c r="F1716" s="228"/>
      <c r="G1716" s="228"/>
      <c r="H1716" s="228"/>
      <c r="I1716" s="228"/>
    </row>
    <row r="1717" spans="1:9">
      <c r="A1717" s="228"/>
      <c r="B1717" s="228"/>
      <c r="C1717" s="228"/>
      <c r="D1717" s="228"/>
      <c r="E1717" s="228"/>
      <c r="F1717" s="228"/>
      <c r="G1717" s="228"/>
      <c r="H1717" s="228"/>
      <c r="I1717" s="228"/>
    </row>
    <row r="1718" spans="1:9">
      <c r="A1718" s="228"/>
      <c r="B1718" s="228"/>
      <c r="C1718" s="228"/>
      <c r="D1718" s="228"/>
      <c r="E1718" s="228"/>
      <c r="F1718" s="228"/>
      <c r="G1718" s="228"/>
      <c r="H1718" s="228"/>
      <c r="I1718" s="228"/>
    </row>
    <row r="1719" spans="1:9">
      <c r="A1719" s="228"/>
      <c r="B1719" s="228"/>
      <c r="C1719" s="228"/>
      <c r="D1719" s="228"/>
      <c r="E1719" s="228"/>
      <c r="F1719" s="228"/>
      <c r="G1719" s="228"/>
      <c r="H1719" s="228"/>
      <c r="I1719" s="228"/>
    </row>
    <row r="1720" spans="1:9">
      <c r="A1720" s="228"/>
      <c r="B1720" s="228"/>
      <c r="C1720" s="228"/>
      <c r="D1720" s="228"/>
      <c r="E1720" s="228"/>
      <c r="F1720" s="228"/>
      <c r="G1720" s="228"/>
      <c r="H1720" s="228"/>
      <c r="I1720" s="228"/>
    </row>
    <row r="1721" spans="1:9">
      <c r="A1721" s="228"/>
      <c r="B1721" s="228"/>
      <c r="C1721" s="228"/>
      <c r="D1721" s="228"/>
      <c r="E1721" s="228"/>
      <c r="F1721" s="228"/>
      <c r="G1721" s="228"/>
      <c r="H1721" s="228"/>
      <c r="I1721" s="228"/>
    </row>
    <row r="1722" spans="1:9">
      <c r="A1722" s="228"/>
      <c r="B1722" s="228"/>
      <c r="C1722" s="228"/>
      <c r="D1722" s="228"/>
      <c r="E1722" s="228"/>
      <c r="F1722" s="228"/>
      <c r="G1722" s="228"/>
      <c r="H1722" s="228"/>
      <c r="I1722" s="228"/>
    </row>
    <row r="1723" spans="1:9">
      <c r="A1723" s="228"/>
      <c r="B1723" s="228"/>
      <c r="C1723" s="228"/>
      <c r="D1723" s="228"/>
      <c r="E1723" s="228"/>
      <c r="F1723" s="228"/>
      <c r="G1723" s="228"/>
      <c r="H1723" s="228"/>
      <c r="I1723" s="228"/>
    </row>
    <row r="1724" spans="1:9">
      <c r="A1724" s="228"/>
      <c r="B1724" s="228"/>
      <c r="C1724" s="228"/>
      <c r="D1724" s="228"/>
      <c r="E1724" s="228"/>
      <c r="F1724" s="228"/>
      <c r="G1724" s="228"/>
      <c r="H1724" s="228"/>
      <c r="I1724" s="228"/>
    </row>
    <row r="1725" spans="1:9">
      <c r="A1725" s="228"/>
      <c r="B1725" s="228"/>
      <c r="C1725" s="228"/>
      <c r="D1725" s="228"/>
      <c r="E1725" s="228"/>
      <c r="F1725" s="228"/>
      <c r="G1725" s="228"/>
      <c r="H1725" s="228"/>
      <c r="I1725" s="228"/>
    </row>
    <row r="1726" spans="1:9">
      <c r="A1726" s="228"/>
      <c r="B1726" s="228"/>
      <c r="C1726" s="228"/>
      <c r="D1726" s="228"/>
      <c r="E1726" s="228"/>
      <c r="F1726" s="228"/>
      <c r="G1726" s="228"/>
      <c r="H1726" s="228"/>
      <c r="I1726" s="228"/>
    </row>
    <row r="1727" spans="1:9">
      <c r="A1727" s="228"/>
      <c r="B1727" s="228"/>
      <c r="C1727" s="228"/>
      <c r="D1727" s="228"/>
      <c r="E1727" s="228"/>
      <c r="F1727" s="228"/>
      <c r="G1727" s="228"/>
      <c r="H1727" s="228"/>
      <c r="I1727" s="228"/>
    </row>
    <row r="1728" spans="1:9">
      <c r="A1728" s="228"/>
      <c r="B1728" s="228"/>
      <c r="C1728" s="228"/>
      <c r="D1728" s="228"/>
      <c r="E1728" s="228"/>
      <c r="F1728" s="228"/>
      <c r="G1728" s="228"/>
      <c r="H1728" s="228"/>
      <c r="I1728" s="228"/>
    </row>
    <row r="1729" spans="1:9">
      <c r="A1729" s="228"/>
      <c r="B1729" s="228"/>
      <c r="C1729" s="228"/>
      <c r="D1729" s="228"/>
      <c r="E1729" s="228"/>
      <c r="F1729" s="228"/>
      <c r="G1729" s="228"/>
      <c r="H1729" s="228"/>
      <c r="I1729" s="228"/>
    </row>
    <row r="1730" spans="1:9">
      <c r="A1730" s="228"/>
      <c r="B1730" s="228"/>
      <c r="C1730" s="228"/>
      <c r="D1730" s="228"/>
      <c r="E1730" s="228"/>
      <c r="F1730" s="228"/>
      <c r="G1730" s="228"/>
      <c r="H1730" s="228"/>
      <c r="I1730" s="228"/>
    </row>
    <row r="1731" spans="1:9">
      <c r="A1731" s="228"/>
      <c r="B1731" s="228"/>
      <c r="C1731" s="228"/>
      <c r="D1731" s="228"/>
      <c r="E1731" s="228"/>
      <c r="F1731" s="228"/>
      <c r="G1731" s="228"/>
      <c r="H1731" s="228"/>
      <c r="I1731" s="228"/>
    </row>
    <row r="1732" spans="1:9">
      <c r="A1732" s="228"/>
      <c r="B1732" s="228"/>
      <c r="C1732" s="228"/>
      <c r="D1732" s="228"/>
      <c r="E1732" s="228"/>
      <c r="F1732" s="228"/>
      <c r="G1732" s="228"/>
      <c r="H1732" s="228"/>
      <c r="I1732" s="228"/>
    </row>
    <row r="1733" spans="1:9">
      <c r="A1733" s="228"/>
      <c r="B1733" s="228"/>
      <c r="C1733" s="228"/>
      <c r="D1733" s="228"/>
      <c r="E1733" s="228"/>
      <c r="F1733" s="228"/>
      <c r="G1733" s="228"/>
      <c r="H1733" s="228"/>
      <c r="I1733" s="228"/>
    </row>
    <row r="1734" spans="1:9">
      <c r="A1734" s="228"/>
      <c r="B1734" s="228"/>
      <c r="C1734" s="228"/>
      <c r="D1734" s="228"/>
      <c r="E1734" s="228"/>
      <c r="F1734" s="228"/>
      <c r="G1734" s="228"/>
      <c r="H1734" s="228"/>
      <c r="I1734" s="228"/>
    </row>
    <row r="1735" spans="1:9">
      <c r="A1735" s="228"/>
      <c r="B1735" s="228"/>
      <c r="C1735" s="228"/>
      <c r="D1735" s="228"/>
      <c r="E1735" s="228"/>
      <c r="F1735" s="228"/>
      <c r="G1735" s="228"/>
      <c r="H1735" s="228"/>
      <c r="I1735" s="228"/>
    </row>
    <row r="1736" spans="1:9">
      <c r="A1736" s="228"/>
      <c r="B1736" s="228"/>
      <c r="C1736" s="228"/>
      <c r="D1736" s="228"/>
      <c r="E1736" s="228"/>
      <c r="F1736" s="228"/>
      <c r="G1736" s="228"/>
      <c r="H1736" s="228"/>
      <c r="I1736" s="228"/>
    </row>
    <row r="1737" spans="1:9">
      <c r="A1737" s="228"/>
      <c r="B1737" s="228"/>
      <c r="C1737" s="228"/>
      <c r="D1737" s="228"/>
      <c r="E1737" s="228"/>
      <c r="F1737" s="228"/>
      <c r="G1737" s="228"/>
      <c r="H1737" s="228"/>
      <c r="I1737" s="228"/>
    </row>
    <row r="1738" spans="1:9">
      <c r="A1738" s="228"/>
      <c r="B1738" s="228"/>
      <c r="C1738" s="228"/>
      <c r="D1738" s="228"/>
      <c r="E1738" s="228"/>
      <c r="F1738" s="228"/>
      <c r="G1738" s="228"/>
      <c r="H1738" s="228"/>
      <c r="I1738" s="228"/>
    </row>
    <row r="1739" spans="1:9">
      <c r="A1739" s="228"/>
      <c r="B1739" s="228"/>
      <c r="C1739" s="228"/>
      <c r="D1739" s="228"/>
      <c r="E1739" s="228"/>
      <c r="F1739" s="228"/>
      <c r="G1739" s="228"/>
      <c r="H1739" s="228"/>
      <c r="I1739" s="228"/>
    </row>
    <row r="1740" spans="1:9">
      <c r="A1740" s="228"/>
      <c r="B1740" s="228"/>
      <c r="C1740" s="228"/>
      <c r="D1740" s="228"/>
      <c r="E1740" s="228"/>
      <c r="F1740" s="228"/>
      <c r="G1740" s="228"/>
      <c r="H1740" s="228"/>
      <c r="I1740" s="228"/>
    </row>
    <row r="1741" spans="1:9">
      <c r="A1741" s="228"/>
      <c r="B1741" s="228"/>
      <c r="C1741" s="228"/>
      <c r="D1741" s="228"/>
      <c r="E1741" s="228"/>
      <c r="F1741" s="228"/>
      <c r="G1741" s="228"/>
      <c r="H1741" s="228"/>
      <c r="I1741" s="228"/>
    </row>
    <row r="1742" spans="1:9">
      <c r="A1742" s="228"/>
      <c r="B1742" s="228"/>
      <c r="C1742" s="228"/>
      <c r="D1742" s="228"/>
      <c r="E1742" s="228"/>
      <c r="F1742" s="228"/>
      <c r="G1742" s="228"/>
      <c r="H1742" s="228"/>
      <c r="I1742" s="228"/>
    </row>
    <row r="1743" spans="1:9">
      <c r="A1743" s="228"/>
      <c r="B1743" s="228"/>
      <c r="C1743" s="228"/>
      <c r="D1743" s="228"/>
      <c r="E1743" s="228"/>
      <c r="F1743" s="228"/>
      <c r="G1743" s="228"/>
      <c r="H1743" s="228"/>
      <c r="I1743" s="228"/>
    </row>
    <row r="1744" spans="1:9">
      <c r="A1744" s="228"/>
      <c r="B1744" s="228"/>
      <c r="C1744" s="228"/>
      <c r="D1744" s="228"/>
      <c r="E1744" s="228"/>
      <c r="F1744" s="228"/>
      <c r="G1744" s="228"/>
      <c r="H1744" s="228"/>
      <c r="I1744" s="228"/>
    </row>
    <row r="1745" spans="1:9">
      <c r="A1745" s="228"/>
      <c r="B1745" s="228"/>
      <c r="C1745" s="228"/>
      <c r="D1745" s="228"/>
      <c r="E1745" s="228"/>
      <c r="F1745" s="228"/>
      <c r="G1745" s="228"/>
      <c r="H1745" s="228"/>
      <c r="I1745" s="228"/>
    </row>
    <row r="1746" spans="1:9">
      <c r="A1746" s="228"/>
      <c r="B1746" s="228"/>
      <c r="C1746" s="228"/>
      <c r="D1746" s="228"/>
      <c r="E1746" s="228"/>
      <c r="F1746" s="228"/>
      <c r="G1746" s="228"/>
      <c r="H1746" s="228"/>
      <c r="I1746" s="228"/>
    </row>
    <row r="1747" spans="1:9">
      <c r="A1747" s="228"/>
      <c r="B1747" s="228"/>
      <c r="C1747" s="228"/>
      <c r="D1747" s="228"/>
      <c r="E1747" s="228"/>
      <c r="F1747" s="228"/>
      <c r="G1747" s="228"/>
      <c r="H1747" s="228"/>
      <c r="I1747" s="228"/>
    </row>
    <row r="1748" spans="1:9">
      <c r="A1748" s="228"/>
      <c r="B1748" s="228"/>
      <c r="C1748" s="228"/>
      <c r="D1748" s="228"/>
      <c r="E1748" s="228"/>
      <c r="F1748" s="228"/>
      <c r="G1748" s="228"/>
      <c r="H1748" s="228"/>
      <c r="I1748" s="228"/>
    </row>
  </sheetData>
  <mergeCells count="3">
    <mergeCell ref="B170:C170"/>
    <mergeCell ref="A2:G2"/>
    <mergeCell ref="A3:G3"/>
  </mergeCells>
  <printOptions horizontalCentered="1"/>
  <pageMargins left="0" right="0" top="0.75" bottom="0.75" header="0" footer="0"/>
  <pageSetup paperSize="9" orientation="landscape"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21D02-59F5-4FD0-8753-0AF33F5C9BD7}">
  <dimension ref="A1:I1234"/>
  <sheetViews>
    <sheetView topLeftCell="A518" zoomScaleNormal="100" workbookViewId="0">
      <selection activeCell="D712" sqref="D712"/>
    </sheetView>
  </sheetViews>
  <sheetFormatPr defaultColWidth="12.625" defaultRowHeight="16.5" outlineLevelRow="1"/>
  <cols>
    <col min="1" max="1" width="6.125" style="229" customWidth="1"/>
    <col min="2" max="2" width="44.375" style="229" customWidth="1"/>
    <col min="3" max="3" width="17.375" style="229" customWidth="1"/>
    <col min="4" max="4" width="52.375" style="251" customWidth="1"/>
    <col min="5" max="5" width="12.75" style="229" customWidth="1"/>
    <col min="6" max="6" width="9" style="229" customWidth="1"/>
    <col min="7" max="7" width="8.5" style="229" customWidth="1"/>
    <col min="8" max="8" width="52.375" style="229" customWidth="1"/>
    <col min="9" max="9" width="18.5" style="229" customWidth="1"/>
    <col min="10" max="16384" width="12.625" style="229"/>
  </cols>
  <sheetData>
    <row r="1" spans="1:9">
      <c r="A1" s="228"/>
      <c r="B1" s="228"/>
      <c r="C1" s="228"/>
      <c r="D1" s="228"/>
      <c r="E1" s="228"/>
      <c r="F1" s="228"/>
      <c r="G1" s="228"/>
      <c r="H1" s="228"/>
      <c r="I1" s="228"/>
    </row>
    <row r="2" spans="1:9">
      <c r="A2" s="572" t="s">
        <v>1330</v>
      </c>
      <c r="B2" s="573"/>
      <c r="C2" s="573"/>
      <c r="D2" s="573"/>
      <c r="E2" s="573"/>
      <c r="F2" s="573"/>
      <c r="G2" s="573"/>
      <c r="H2" s="228"/>
      <c r="I2" s="230">
        <f>PM_LGSP.VIII!I10</f>
        <v>7003000000</v>
      </c>
    </row>
    <row r="3" spans="1:9">
      <c r="A3" s="503" t="s">
        <v>1331</v>
      </c>
      <c r="B3" s="573"/>
      <c r="C3" s="573"/>
      <c r="D3" s="573"/>
      <c r="E3" s="573"/>
      <c r="F3" s="573"/>
      <c r="G3" s="573"/>
      <c r="H3" s="228"/>
      <c r="I3" s="228"/>
    </row>
    <row r="4" spans="1:9">
      <c r="A4" s="228"/>
      <c r="B4" s="228"/>
      <c r="C4" s="228"/>
      <c r="D4" s="228"/>
      <c r="E4" s="228"/>
      <c r="F4" s="228"/>
      <c r="G4" s="228"/>
      <c r="H4" s="228"/>
      <c r="I4" s="228"/>
    </row>
    <row r="5" spans="1:9" ht="66">
      <c r="A5" s="300" t="s">
        <v>66</v>
      </c>
      <c r="B5" s="300" t="s">
        <v>201</v>
      </c>
      <c r="C5" s="300" t="s">
        <v>837</v>
      </c>
      <c r="D5" s="300" t="s">
        <v>1243</v>
      </c>
      <c r="E5" s="300" t="s">
        <v>1245</v>
      </c>
      <c r="F5" s="300" t="s">
        <v>1244</v>
      </c>
      <c r="G5" s="300" t="s">
        <v>202</v>
      </c>
      <c r="H5" s="271"/>
      <c r="I5" s="228"/>
    </row>
    <row r="6" spans="1:9">
      <c r="A6" s="286" t="s">
        <v>1731</v>
      </c>
      <c r="B6" s="301" t="s">
        <v>1732</v>
      </c>
      <c r="C6" s="286"/>
      <c r="D6" s="301"/>
      <c r="E6" s="300"/>
      <c r="F6" s="300"/>
      <c r="G6" s="300"/>
      <c r="H6" s="271"/>
      <c r="I6" s="228"/>
    </row>
    <row r="7" spans="1:9">
      <c r="A7" s="286" t="s">
        <v>15</v>
      </c>
      <c r="B7" s="301" t="s">
        <v>1491</v>
      </c>
      <c r="C7" s="286"/>
      <c r="D7" s="301"/>
      <c r="E7" s="300"/>
      <c r="F7" s="300"/>
      <c r="G7" s="300"/>
      <c r="H7" s="271"/>
      <c r="I7" s="228"/>
    </row>
    <row r="8" spans="1:9" ht="33">
      <c r="A8" s="286" t="s">
        <v>1733</v>
      </c>
      <c r="B8" s="301" t="s">
        <v>1734</v>
      </c>
      <c r="C8" s="286"/>
      <c r="D8" s="301"/>
      <c r="E8" s="300"/>
      <c r="F8" s="300"/>
      <c r="G8" s="300"/>
      <c r="H8" s="271"/>
      <c r="I8" s="228"/>
    </row>
    <row r="9" spans="1:9">
      <c r="A9" s="275">
        <f>IF(C9="","",SUBTOTAL(3,$C9:C$9))</f>
        <v>1</v>
      </c>
      <c r="B9" s="302" t="s">
        <v>1735</v>
      </c>
      <c r="C9" s="294" t="s">
        <v>203</v>
      </c>
      <c r="D9" s="277"/>
      <c r="E9" s="275" t="str">
        <f>IF(G9&lt;4,"Đơn giản",IF(G9&lt;=7,"Trung bình","Phức tạp"))</f>
        <v>Trung bình</v>
      </c>
      <c r="F9" s="275" t="s">
        <v>205</v>
      </c>
      <c r="G9" s="275">
        <f>COUNTA(D10:D16)</f>
        <v>7</v>
      </c>
      <c r="H9" s="271" t="s">
        <v>1850</v>
      </c>
      <c r="I9" s="228"/>
    </row>
    <row r="10" spans="1:9" ht="33" hidden="1" outlineLevel="1">
      <c r="A10" s="303"/>
      <c r="B10" s="302"/>
      <c r="C10" s="294"/>
      <c r="D10" s="215" t="s">
        <v>1736</v>
      </c>
      <c r="E10" s="300"/>
      <c r="F10" s="300"/>
      <c r="G10" s="300"/>
      <c r="H10" s="271"/>
      <c r="I10" s="228"/>
    </row>
    <row r="11" spans="1:9" ht="33" hidden="1" outlineLevel="1">
      <c r="A11" s="303"/>
      <c r="B11" s="302"/>
      <c r="C11" s="294"/>
      <c r="D11" s="215" t="s">
        <v>1756</v>
      </c>
      <c r="E11" s="300"/>
      <c r="F11" s="300"/>
      <c r="G11" s="300"/>
      <c r="H11" s="271"/>
      <c r="I11" s="228"/>
    </row>
    <row r="12" spans="1:9" ht="33" hidden="1" outlineLevel="1">
      <c r="A12" s="303"/>
      <c r="B12" s="302"/>
      <c r="C12" s="294"/>
      <c r="D12" s="215" t="s">
        <v>1757</v>
      </c>
      <c r="E12" s="300"/>
      <c r="F12" s="300"/>
      <c r="G12" s="300"/>
      <c r="H12" s="271"/>
      <c r="I12" s="228"/>
    </row>
    <row r="13" spans="1:9" ht="49.5" hidden="1" outlineLevel="1">
      <c r="A13" s="303"/>
      <c r="B13" s="302"/>
      <c r="C13" s="294"/>
      <c r="D13" s="215" t="s">
        <v>1758</v>
      </c>
      <c r="E13" s="300"/>
      <c r="F13" s="300"/>
      <c r="G13" s="300"/>
      <c r="H13" s="271"/>
      <c r="I13" s="228"/>
    </row>
    <row r="14" spans="1:9" ht="33" hidden="1" outlineLevel="1">
      <c r="A14" s="303"/>
      <c r="B14" s="302"/>
      <c r="C14" s="294"/>
      <c r="D14" s="215" t="s">
        <v>1759</v>
      </c>
      <c r="E14" s="300"/>
      <c r="F14" s="300"/>
      <c r="G14" s="300"/>
      <c r="H14" s="271"/>
      <c r="I14" s="228"/>
    </row>
    <row r="15" spans="1:9" ht="33" hidden="1" outlineLevel="1">
      <c r="A15" s="303"/>
      <c r="B15" s="302"/>
      <c r="C15" s="294"/>
      <c r="D15" s="215" t="s">
        <v>1760</v>
      </c>
      <c r="E15" s="300"/>
      <c r="F15" s="300"/>
      <c r="G15" s="300"/>
      <c r="H15" s="271"/>
      <c r="I15" s="228"/>
    </row>
    <row r="16" spans="1:9" ht="33" hidden="1" outlineLevel="1">
      <c r="A16" s="303"/>
      <c r="B16" s="302"/>
      <c r="C16" s="294"/>
      <c r="D16" s="215" t="s">
        <v>1761</v>
      </c>
      <c r="E16" s="300"/>
      <c r="F16" s="300"/>
      <c r="G16" s="300"/>
      <c r="H16" s="271"/>
      <c r="I16" s="228"/>
    </row>
    <row r="17" spans="1:9" collapsed="1">
      <c r="A17" s="275">
        <f>IF(C17="","",SUBTOTAL(3,$C$9:C17))</f>
        <v>2</v>
      </c>
      <c r="B17" s="302" t="s">
        <v>1737</v>
      </c>
      <c r="C17" s="294" t="s">
        <v>203</v>
      </c>
      <c r="D17" s="277"/>
      <c r="E17" s="275" t="str">
        <f>IF(G17&lt;4,"Đơn giản",IF(G17&lt;=7,"Trung bình","Phức tạp"))</f>
        <v>Trung bình</v>
      </c>
      <c r="F17" s="275" t="s">
        <v>205</v>
      </c>
      <c r="G17" s="275">
        <f>COUNTA(D18:D24)</f>
        <v>7</v>
      </c>
      <c r="H17" s="271" t="s">
        <v>1850</v>
      </c>
      <c r="I17" s="228"/>
    </row>
    <row r="18" spans="1:9" ht="33" hidden="1" outlineLevel="1">
      <c r="A18" s="303"/>
      <c r="B18" s="302"/>
      <c r="C18" s="294"/>
      <c r="D18" s="215" t="s">
        <v>1762</v>
      </c>
      <c r="E18" s="300"/>
      <c r="F18" s="300"/>
      <c r="G18" s="300"/>
      <c r="H18" s="271"/>
      <c r="I18" s="228"/>
    </row>
    <row r="19" spans="1:9" ht="49.5" hidden="1" outlineLevel="1">
      <c r="A19" s="303"/>
      <c r="B19" s="302"/>
      <c r="C19" s="294"/>
      <c r="D19" s="215" t="s">
        <v>1763</v>
      </c>
      <c r="E19" s="300"/>
      <c r="F19" s="300"/>
      <c r="G19" s="300"/>
      <c r="H19" s="271"/>
      <c r="I19" s="228"/>
    </row>
    <row r="20" spans="1:9" ht="33" hidden="1" outlineLevel="1">
      <c r="A20" s="303"/>
      <c r="B20" s="302"/>
      <c r="C20" s="294"/>
      <c r="D20" s="215" t="s">
        <v>1764</v>
      </c>
      <c r="E20" s="300"/>
      <c r="F20" s="300"/>
      <c r="G20" s="300"/>
      <c r="H20" s="271"/>
      <c r="I20" s="228"/>
    </row>
    <row r="21" spans="1:9" ht="49.5" hidden="1" outlineLevel="1">
      <c r="A21" s="303"/>
      <c r="B21" s="302"/>
      <c r="C21" s="294"/>
      <c r="D21" s="215" t="s">
        <v>1765</v>
      </c>
      <c r="E21" s="300"/>
      <c r="F21" s="300"/>
      <c r="G21" s="300"/>
      <c r="H21" s="271"/>
      <c r="I21" s="228"/>
    </row>
    <row r="22" spans="1:9" ht="49.5" hidden="1" outlineLevel="1">
      <c r="A22" s="303"/>
      <c r="B22" s="302"/>
      <c r="C22" s="294"/>
      <c r="D22" s="215" t="s">
        <v>1766</v>
      </c>
      <c r="E22" s="300"/>
      <c r="F22" s="300"/>
      <c r="G22" s="300"/>
      <c r="H22" s="271"/>
      <c r="I22" s="228"/>
    </row>
    <row r="23" spans="1:9" ht="49.5" hidden="1" outlineLevel="1">
      <c r="A23" s="303"/>
      <c r="B23" s="302"/>
      <c r="C23" s="294"/>
      <c r="D23" s="215" t="s">
        <v>1767</v>
      </c>
      <c r="E23" s="300"/>
      <c r="F23" s="300"/>
      <c r="G23" s="300"/>
      <c r="H23" s="271"/>
      <c r="I23" s="228"/>
    </row>
    <row r="24" spans="1:9" ht="49.5" hidden="1" outlineLevel="1">
      <c r="A24" s="303"/>
      <c r="B24" s="302"/>
      <c r="C24" s="294"/>
      <c r="D24" s="215" t="s">
        <v>1768</v>
      </c>
      <c r="E24" s="300"/>
      <c r="F24" s="300"/>
      <c r="G24" s="300"/>
      <c r="H24" s="271"/>
      <c r="I24" s="228"/>
    </row>
    <row r="25" spans="1:9" ht="33" collapsed="1">
      <c r="A25" s="275">
        <f>IF(C25="","",SUBTOTAL(3,$C$9:C25))</f>
        <v>3</v>
      </c>
      <c r="B25" s="302" t="s">
        <v>1738</v>
      </c>
      <c r="C25" s="294" t="s">
        <v>203</v>
      </c>
      <c r="D25" s="277"/>
      <c r="E25" s="275" t="str">
        <f>IF(G25&lt;4,"Đơn giản",IF(G25&lt;=7,"Trung bình","Phức tạp"))</f>
        <v>Trung bình</v>
      </c>
      <c r="F25" s="275" t="s">
        <v>205</v>
      </c>
      <c r="G25" s="275">
        <f>COUNTA(D26:D32)</f>
        <v>7</v>
      </c>
      <c r="H25" s="271" t="s">
        <v>1851</v>
      </c>
      <c r="I25" s="228"/>
    </row>
    <row r="26" spans="1:9" ht="49.5" hidden="1" outlineLevel="1">
      <c r="A26" s="303"/>
      <c r="B26" s="302"/>
      <c r="C26" s="294"/>
      <c r="D26" s="215" t="s">
        <v>1769</v>
      </c>
      <c r="E26" s="300"/>
      <c r="F26" s="300"/>
      <c r="G26" s="300"/>
      <c r="H26" s="271"/>
      <c r="I26" s="228"/>
    </row>
    <row r="27" spans="1:9" ht="33" hidden="1" outlineLevel="1">
      <c r="A27" s="303"/>
      <c r="B27" s="302"/>
      <c r="C27" s="294"/>
      <c r="D27" s="215" t="s">
        <v>1770</v>
      </c>
      <c r="E27" s="300"/>
      <c r="F27" s="300"/>
      <c r="G27" s="300"/>
      <c r="H27" s="271"/>
      <c r="I27" s="228"/>
    </row>
    <row r="28" spans="1:9" ht="66" hidden="1" outlineLevel="1">
      <c r="A28" s="303"/>
      <c r="B28" s="302"/>
      <c r="C28" s="294"/>
      <c r="D28" s="215" t="s">
        <v>1771</v>
      </c>
      <c r="E28" s="300"/>
      <c r="F28" s="300"/>
      <c r="G28" s="300"/>
      <c r="H28" s="271"/>
      <c r="I28" s="228"/>
    </row>
    <row r="29" spans="1:9" ht="49.5" hidden="1" outlineLevel="1">
      <c r="A29" s="303"/>
      <c r="B29" s="302"/>
      <c r="C29" s="294"/>
      <c r="D29" s="215" t="s">
        <v>1772</v>
      </c>
      <c r="E29" s="300"/>
      <c r="F29" s="300"/>
      <c r="G29" s="300"/>
      <c r="H29" s="271"/>
      <c r="I29" s="228"/>
    </row>
    <row r="30" spans="1:9" ht="49.5" hidden="1" outlineLevel="1">
      <c r="A30" s="303"/>
      <c r="B30" s="302"/>
      <c r="C30" s="294"/>
      <c r="D30" s="215" t="s">
        <v>1773</v>
      </c>
      <c r="E30" s="300"/>
      <c r="F30" s="300"/>
      <c r="G30" s="300"/>
      <c r="H30" s="271"/>
      <c r="I30" s="228"/>
    </row>
    <row r="31" spans="1:9" ht="49.5" hidden="1" outlineLevel="1">
      <c r="A31" s="303"/>
      <c r="B31" s="302"/>
      <c r="C31" s="294"/>
      <c r="D31" s="215" t="s">
        <v>1774</v>
      </c>
      <c r="E31" s="300"/>
      <c r="F31" s="300"/>
      <c r="G31" s="300"/>
      <c r="H31" s="271"/>
      <c r="I31" s="228"/>
    </row>
    <row r="32" spans="1:9" ht="33" hidden="1" outlineLevel="1">
      <c r="A32" s="303"/>
      <c r="B32" s="302"/>
      <c r="C32" s="294"/>
      <c r="D32" s="215" t="s">
        <v>1775</v>
      </c>
      <c r="E32" s="300"/>
      <c r="F32" s="300"/>
      <c r="G32" s="300"/>
      <c r="H32" s="271"/>
      <c r="I32" s="228"/>
    </row>
    <row r="33" spans="1:9" collapsed="1">
      <c r="A33" s="275">
        <f>IF(C33="","",SUBTOTAL(3,$C$9:C33))</f>
        <v>4</v>
      </c>
      <c r="B33" s="302" t="s">
        <v>1739</v>
      </c>
      <c r="C33" s="294" t="s">
        <v>203</v>
      </c>
      <c r="D33" s="277"/>
      <c r="E33" s="275" t="str">
        <f>IF(G33&lt;4,"Đơn giản",IF(G33&lt;=7,"Trung bình","Phức tạp"))</f>
        <v>Trung bình</v>
      </c>
      <c r="F33" s="275" t="s">
        <v>205</v>
      </c>
      <c r="G33" s="275">
        <f>COUNTA(D34:D40)</f>
        <v>7</v>
      </c>
      <c r="H33" s="271" t="s">
        <v>1851</v>
      </c>
      <c r="I33" s="228"/>
    </row>
    <row r="34" spans="1:9" ht="49.5" hidden="1" outlineLevel="1">
      <c r="A34" s="303"/>
      <c r="B34" s="302"/>
      <c r="C34" s="294"/>
      <c r="D34" s="215" t="s">
        <v>1776</v>
      </c>
      <c r="E34" s="300"/>
      <c r="F34" s="300"/>
      <c r="G34" s="300"/>
      <c r="H34" s="271"/>
      <c r="I34" s="228"/>
    </row>
    <row r="35" spans="1:9" ht="33" hidden="1" outlineLevel="1">
      <c r="A35" s="303"/>
      <c r="B35" s="302"/>
      <c r="C35" s="294"/>
      <c r="D35" s="215" t="s">
        <v>1770</v>
      </c>
      <c r="E35" s="300"/>
      <c r="F35" s="300"/>
      <c r="G35" s="300"/>
      <c r="H35" s="271"/>
      <c r="I35" s="228"/>
    </row>
    <row r="36" spans="1:9" ht="66" hidden="1" outlineLevel="1">
      <c r="A36" s="303"/>
      <c r="B36" s="302"/>
      <c r="C36" s="294"/>
      <c r="D36" s="215" t="s">
        <v>1777</v>
      </c>
      <c r="E36" s="300"/>
      <c r="F36" s="300"/>
      <c r="G36" s="300"/>
      <c r="H36" s="271"/>
      <c r="I36" s="228"/>
    </row>
    <row r="37" spans="1:9" ht="49.5" hidden="1" outlineLevel="1">
      <c r="A37" s="303"/>
      <c r="B37" s="302"/>
      <c r="C37" s="294"/>
      <c r="D37" s="215" t="s">
        <v>1778</v>
      </c>
      <c r="E37" s="300"/>
      <c r="F37" s="300"/>
      <c r="G37" s="300"/>
      <c r="H37" s="271"/>
      <c r="I37" s="228"/>
    </row>
    <row r="38" spans="1:9" ht="49.5" hidden="1" outlineLevel="1">
      <c r="A38" s="303"/>
      <c r="B38" s="302"/>
      <c r="C38" s="294"/>
      <c r="D38" s="215" t="s">
        <v>1779</v>
      </c>
      <c r="E38" s="300"/>
      <c r="F38" s="300"/>
      <c r="G38" s="300"/>
      <c r="H38" s="271"/>
      <c r="I38" s="228"/>
    </row>
    <row r="39" spans="1:9" ht="49.5" hidden="1" outlineLevel="1">
      <c r="A39" s="303"/>
      <c r="B39" s="302"/>
      <c r="C39" s="294"/>
      <c r="D39" s="215" t="s">
        <v>1780</v>
      </c>
      <c r="E39" s="300"/>
      <c r="F39" s="300"/>
      <c r="G39" s="300"/>
      <c r="H39" s="271"/>
      <c r="I39" s="228"/>
    </row>
    <row r="40" spans="1:9" ht="33" hidden="1" outlineLevel="1">
      <c r="A40" s="303"/>
      <c r="B40" s="302"/>
      <c r="C40" s="294"/>
      <c r="D40" s="215" t="s">
        <v>1775</v>
      </c>
      <c r="E40" s="300"/>
      <c r="F40" s="300"/>
      <c r="G40" s="300"/>
      <c r="H40" s="271"/>
      <c r="I40" s="228"/>
    </row>
    <row r="41" spans="1:9" collapsed="1">
      <c r="A41" s="275">
        <f>IF(C41="","",SUBTOTAL(3,$C$9:C41))</f>
        <v>5</v>
      </c>
      <c r="B41" s="302" t="s">
        <v>1740</v>
      </c>
      <c r="C41" s="294" t="s">
        <v>203</v>
      </c>
      <c r="D41" s="277"/>
      <c r="E41" s="275" t="str">
        <f>IF(G41&lt;4,"Đơn giản",IF(G41&lt;=7,"Trung bình","Phức tạp"))</f>
        <v>Trung bình</v>
      </c>
      <c r="F41" s="275" t="s">
        <v>205</v>
      </c>
      <c r="G41" s="275">
        <f>COUNTA(D42:D48)</f>
        <v>7</v>
      </c>
      <c r="H41" s="271" t="s">
        <v>1852</v>
      </c>
      <c r="I41" s="228"/>
    </row>
    <row r="42" spans="1:9" ht="33" hidden="1" outlineLevel="1">
      <c r="A42" s="303"/>
      <c r="B42" s="302"/>
      <c r="C42" s="294"/>
      <c r="D42" s="215" t="s">
        <v>1781</v>
      </c>
      <c r="E42" s="300"/>
      <c r="F42" s="300"/>
      <c r="G42" s="300"/>
      <c r="H42" s="271"/>
      <c r="I42" s="228"/>
    </row>
    <row r="43" spans="1:9" ht="33" hidden="1" outlineLevel="1">
      <c r="A43" s="303"/>
      <c r="B43" s="302"/>
      <c r="C43" s="294"/>
      <c r="D43" s="215" t="s">
        <v>1770</v>
      </c>
      <c r="E43" s="300"/>
      <c r="F43" s="300"/>
      <c r="G43" s="300"/>
      <c r="H43" s="271"/>
      <c r="I43" s="228"/>
    </row>
    <row r="44" spans="1:9" ht="49.5" hidden="1" outlineLevel="1">
      <c r="A44" s="303"/>
      <c r="B44" s="302"/>
      <c r="C44" s="294"/>
      <c r="D44" s="215" t="s">
        <v>1782</v>
      </c>
      <c r="E44" s="300"/>
      <c r="F44" s="300"/>
      <c r="G44" s="300"/>
      <c r="H44" s="271"/>
      <c r="I44" s="228"/>
    </row>
    <row r="45" spans="1:9" ht="49.5" hidden="1" outlineLevel="1">
      <c r="A45" s="303"/>
      <c r="B45" s="302"/>
      <c r="C45" s="294"/>
      <c r="D45" s="215" t="s">
        <v>1783</v>
      </c>
      <c r="E45" s="300"/>
      <c r="F45" s="300"/>
      <c r="G45" s="300"/>
      <c r="H45" s="271"/>
      <c r="I45" s="228"/>
    </row>
    <row r="46" spans="1:9" ht="49.5" hidden="1" outlineLevel="1">
      <c r="A46" s="303"/>
      <c r="B46" s="302"/>
      <c r="C46" s="294"/>
      <c r="D46" s="215" t="s">
        <v>1784</v>
      </c>
      <c r="E46" s="300"/>
      <c r="F46" s="300"/>
      <c r="G46" s="300"/>
      <c r="H46" s="271"/>
      <c r="I46" s="228"/>
    </row>
    <row r="47" spans="1:9" ht="33" hidden="1" outlineLevel="1">
      <c r="A47" s="303"/>
      <c r="B47" s="302"/>
      <c r="C47" s="294"/>
      <c r="D47" s="215" t="s">
        <v>1775</v>
      </c>
      <c r="E47" s="300"/>
      <c r="F47" s="300"/>
      <c r="G47" s="300"/>
      <c r="H47" s="271"/>
      <c r="I47" s="228"/>
    </row>
    <row r="48" spans="1:9" ht="33" hidden="1" outlineLevel="1">
      <c r="A48" s="303"/>
      <c r="B48" s="302"/>
      <c r="C48" s="294"/>
      <c r="D48" s="215" t="s">
        <v>1785</v>
      </c>
      <c r="E48" s="300"/>
      <c r="F48" s="300"/>
      <c r="G48" s="300"/>
      <c r="H48" s="271"/>
      <c r="I48" s="228"/>
    </row>
    <row r="49" spans="1:9" collapsed="1">
      <c r="A49" s="275">
        <f>IF(C49="","",SUBTOTAL(3,$C$9:C49))</f>
        <v>6</v>
      </c>
      <c r="B49" s="302" t="s">
        <v>1741</v>
      </c>
      <c r="C49" s="294" t="s">
        <v>203</v>
      </c>
      <c r="D49" s="277"/>
      <c r="E49" s="275" t="str">
        <f>IF(G49&lt;4,"Đơn giản",IF(G49&lt;=7,"Trung bình","Phức tạp"))</f>
        <v>Trung bình</v>
      </c>
      <c r="F49" s="275" t="s">
        <v>205</v>
      </c>
      <c r="G49" s="275">
        <f>COUNTA(D50:D56)</f>
        <v>7</v>
      </c>
      <c r="H49" s="271" t="s">
        <v>1852</v>
      </c>
      <c r="I49" s="228"/>
    </row>
    <row r="50" spans="1:9" ht="33" hidden="1" outlineLevel="1">
      <c r="A50" s="303"/>
      <c r="B50" s="302"/>
      <c r="C50" s="294"/>
      <c r="D50" s="215" t="s">
        <v>1786</v>
      </c>
      <c r="E50" s="275"/>
      <c r="F50" s="275"/>
      <c r="G50" s="275"/>
      <c r="H50" s="271"/>
      <c r="I50" s="228"/>
    </row>
    <row r="51" spans="1:9" ht="33" hidden="1" outlineLevel="1">
      <c r="A51" s="303"/>
      <c r="B51" s="302"/>
      <c r="C51" s="294"/>
      <c r="D51" s="215" t="s">
        <v>1770</v>
      </c>
      <c r="E51" s="300"/>
      <c r="F51" s="300"/>
      <c r="G51" s="300"/>
      <c r="H51" s="271"/>
      <c r="I51" s="228"/>
    </row>
    <row r="52" spans="1:9" ht="49.5" hidden="1" outlineLevel="1">
      <c r="A52" s="303"/>
      <c r="B52" s="302"/>
      <c r="C52" s="294"/>
      <c r="D52" s="215" t="s">
        <v>1787</v>
      </c>
      <c r="E52" s="300"/>
      <c r="F52" s="300"/>
      <c r="G52" s="300"/>
      <c r="H52" s="271"/>
      <c r="I52" s="228"/>
    </row>
    <row r="53" spans="1:9" ht="49.5" hidden="1" outlineLevel="1">
      <c r="A53" s="303"/>
      <c r="B53" s="302"/>
      <c r="C53" s="294"/>
      <c r="D53" s="215" t="s">
        <v>1788</v>
      </c>
      <c r="E53" s="300"/>
      <c r="F53" s="300"/>
      <c r="G53" s="300"/>
      <c r="H53" s="271"/>
      <c r="I53" s="228"/>
    </row>
    <row r="54" spans="1:9" ht="49.5" hidden="1" outlineLevel="1">
      <c r="A54" s="303"/>
      <c r="B54" s="302"/>
      <c r="C54" s="294"/>
      <c r="D54" s="215" t="s">
        <v>1789</v>
      </c>
      <c r="E54" s="300"/>
      <c r="F54" s="300"/>
      <c r="G54" s="300"/>
      <c r="H54" s="271"/>
      <c r="I54" s="228"/>
    </row>
    <row r="55" spans="1:9" ht="49.5" hidden="1" outlineLevel="1">
      <c r="A55" s="303"/>
      <c r="B55" s="302"/>
      <c r="C55" s="294"/>
      <c r="D55" s="215" t="s">
        <v>1790</v>
      </c>
      <c r="E55" s="300"/>
      <c r="F55" s="300"/>
      <c r="G55" s="300"/>
      <c r="H55" s="271"/>
      <c r="I55" s="228"/>
    </row>
    <row r="56" spans="1:9" ht="33" hidden="1" outlineLevel="1">
      <c r="A56" s="303"/>
      <c r="B56" s="302"/>
      <c r="C56" s="294"/>
      <c r="D56" s="215" t="s">
        <v>1775</v>
      </c>
      <c r="E56" s="300"/>
      <c r="F56" s="300"/>
      <c r="G56" s="300"/>
      <c r="H56" s="271"/>
      <c r="I56" s="228"/>
    </row>
    <row r="57" spans="1:9" collapsed="1">
      <c r="A57" s="275">
        <f>IF(C57="","",SUBTOTAL(3,$C$9:C57))</f>
        <v>7</v>
      </c>
      <c r="B57" s="302" t="s">
        <v>1742</v>
      </c>
      <c r="C57" s="294" t="s">
        <v>203</v>
      </c>
      <c r="D57" s="277"/>
      <c r="E57" s="275" t="str">
        <f>IF(G57&lt;4,"Đơn giản",IF(G57&lt;=7,"Trung bình","Phức tạp"))</f>
        <v>Trung bình</v>
      </c>
      <c r="F57" s="275" t="s">
        <v>205</v>
      </c>
      <c r="G57" s="275">
        <f>COUNTA(D58:D61)</f>
        <v>4</v>
      </c>
      <c r="H57" s="271" t="s">
        <v>1851</v>
      </c>
      <c r="I57" s="228"/>
    </row>
    <row r="58" spans="1:9" ht="49.5" hidden="1" outlineLevel="1">
      <c r="A58" s="303"/>
      <c r="B58" s="302"/>
      <c r="C58" s="294"/>
      <c r="D58" s="215" t="s">
        <v>1791</v>
      </c>
      <c r="E58" s="300"/>
      <c r="F58" s="300"/>
      <c r="G58" s="300"/>
      <c r="H58" s="271"/>
      <c r="I58" s="228"/>
    </row>
    <row r="59" spans="1:9" ht="33" hidden="1" outlineLevel="1">
      <c r="A59" s="303"/>
      <c r="B59" s="302"/>
      <c r="C59" s="294"/>
      <c r="D59" s="215" t="s">
        <v>1770</v>
      </c>
      <c r="E59" s="300"/>
      <c r="F59" s="300"/>
      <c r="G59" s="300"/>
      <c r="H59" s="271"/>
      <c r="I59" s="228"/>
    </row>
    <row r="60" spans="1:9" ht="33" hidden="1" outlineLevel="1">
      <c r="A60" s="303"/>
      <c r="B60" s="302"/>
      <c r="C60" s="294"/>
      <c r="D60" s="215" t="s">
        <v>1775</v>
      </c>
      <c r="E60" s="300"/>
      <c r="F60" s="300"/>
      <c r="G60" s="300"/>
      <c r="H60" s="271"/>
      <c r="I60" s="228"/>
    </row>
    <row r="61" spans="1:9" ht="33" hidden="1" outlineLevel="1">
      <c r="A61" s="303"/>
      <c r="B61" s="302"/>
      <c r="C61" s="294"/>
      <c r="D61" s="215" t="s">
        <v>1785</v>
      </c>
      <c r="E61" s="300"/>
      <c r="F61" s="300"/>
      <c r="G61" s="300"/>
      <c r="H61" s="271"/>
      <c r="I61" s="228"/>
    </row>
    <row r="62" spans="1:9" collapsed="1">
      <c r="A62" s="275">
        <f>IF(C62="","",SUBTOTAL(3,$C$9:C62))</f>
        <v>8</v>
      </c>
      <c r="B62" s="302" t="s">
        <v>1743</v>
      </c>
      <c r="C62" s="294" t="s">
        <v>203</v>
      </c>
      <c r="D62" s="277"/>
      <c r="E62" s="275" t="str">
        <f>IF(G62&lt;4,"Đơn giản",IF(G62&lt;=7,"Trung bình","Phức tạp"))</f>
        <v>Trung bình</v>
      </c>
      <c r="F62" s="275" t="s">
        <v>205</v>
      </c>
      <c r="G62" s="275">
        <f>COUNTA(D63:D66)</f>
        <v>4</v>
      </c>
      <c r="H62" s="271" t="s">
        <v>1851</v>
      </c>
      <c r="I62" s="228"/>
    </row>
    <row r="63" spans="1:9" ht="33" hidden="1" outlineLevel="1">
      <c r="A63" s="303"/>
      <c r="B63" s="302"/>
      <c r="C63" s="294"/>
      <c r="D63" s="215" t="s">
        <v>1792</v>
      </c>
      <c r="E63" s="300"/>
      <c r="F63" s="300"/>
      <c r="G63" s="300"/>
      <c r="H63" s="271"/>
      <c r="I63" s="228"/>
    </row>
    <row r="64" spans="1:9" ht="33" hidden="1" outlineLevel="1">
      <c r="A64" s="303"/>
      <c r="B64" s="302"/>
      <c r="C64" s="294"/>
      <c r="D64" s="215" t="s">
        <v>1770</v>
      </c>
      <c r="E64" s="300"/>
      <c r="F64" s="300"/>
      <c r="G64" s="300"/>
      <c r="H64" s="271"/>
      <c r="I64" s="228"/>
    </row>
    <row r="65" spans="1:9" ht="33" hidden="1" outlineLevel="1">
      <c r="A65" s="303"/>
      <c r="B65" s="302"/>
      <c r="C65" s="294"/>
      <c r="D65" s="215" t="s">
        <v>1775</v>
      </c>
      <c r="E65" s="300"/>
      <c r="F65" s="300"/>
      <c r="G65" s="300"/>
      <c r="H65" s="271"/>
      <c r="I65" s="228"/>
    </row>
    <row r="66" spans="1:9" ht="33" hidden="1" outlineLevel="1">
      <c r="A66" s="303"/>
      <c r="B66" s="302"/>
      <c r="C66" s="294"/>
      <c r="D66" s="215" t="s">
        <v>1785</v>
      </c>
      <c r="E66" s="300"/>
      <c r="F66" s="300"/>
      <c r="G66" s="300"/>
      <c r="H66" s="271"/>
      <c r="I66" s="228"/>
    </row>
    <row r="67" spans="1:9" collapsed="1">
      <c r="A67" s="275">
        <f>IF(C67="","",SUBTOTAL(3,$C$9:C67))</f>
        <v>9</v>
      </c>
      <c r="B67" s="302" t="s">
        <v>1744</v>
      </c>
      <c r="C67" s="294" t="s">
        <v>203</v>
      </c>
      <c r="D67" s="277"/>
      <c r="E67" s="275" t="str">
        <f>IF(G67&lt;4,"Đơn giản",IF(G67&lt;=7,"Trung bình","Phức tạp"))</f>
        <v>Trung bình</v>
      </c>
      <c r="F67" s="275" t="s">
        <v>205</v>
      </c>
      <c r="G67" s="275">
        <f>COUNTA(D68:D73)</f>
        <v>6</v>
      </c>
      <c r="H67" s="271" t="s">
        <v>1851</v>
      </c>
      <c r="I67" s="228"/>
    </row>
    <row r="68" spans="1:9" ht="33" hidden="1" outlineLevel="1">
      <c r="A68" s="303"/>
      <c r="B68" s="302"/>
      <c r="C68" s="294"/>
      <c r="D68" s="215" t="s">
        <v>1736</v>
      </c>
      <c r="E68" s="300"/>
      <c r="F68" s="300"/>
      <c r="G68" s="300"/>
      <c r="H68" s="271"/>
      <c r="I68" s="228"/>
    </row>
    <row r="69" spans="1:9" ht="33" hidden="1" outlineLevel="1">
      <c r="A69" s="303"/>
      <c r="B69" s="302"/>
      <c r="C69" s="294"/>
      <c r="D69" s="215" t="s">
        <v>1793</v>
      </c>
      <c r="E69" s="300"/>
      <c r="F69" s="300"/>
      <c r="G69" s="300"/>
      <c r="H69" s="271"/>
      <c r="I69" s="228"/>
    </row>
    <row r="70" spans="1:9" ht="49.5" hidden="1" outlineLevel="1">
      <c r="A70" s="303"/>
      <c r="B70" s="302"/>
      <c r="C70" s="294"/>
      <c r="D70" s="215" t="s">
        <v>1794</v>
      </c>
      <c r="E70" s="300"/>
      <c r="F70" s="300"/>
      <c r="G70" s="300"/>
      <c r="H70" s="271"/>
      <c r="I70" s="228"/>
    </row>
    <row r="71" spans="1:9" ht="33" hidden="1" outlineLevel="1">
      <c r="A71" s="303"/>
      <c r="B71" s="302"/>
      <c r="C71" s="294"/>
      <c r="D71" s="215" t="s">
        <v>1759</v>
      </c>
      <c r="E71" s="300"/>
      <c r="F71" s="300"/>
      <c r="G71" s="300"/>
      <c r="H71" s="271"/>
      <c r="I71" s="228"/>
    </row>
    <row r="72" spans="1:9" ht="33" hidden="1" outlineLevel="1">
      <c r="A72" s="303"/>
      <c r="B72" s="302"/>
      <c r="C72" s="294"/>
      <c r="D72" s="215" t="s">
        <v>1795</v>
      </c>
      <c r="E72" s="300"/>
      <c r="F72" s="300"/>
      <c r="G72" s="300"/>
      <c r="H72" s="271"/>
      <c r="I72" s="228"/>
    </row>
    <row r="73" spans="1:9" ht="33" hidden="1" outlineLevel="1">
      <c r="A73" s="303"/>
      <c r="B73" s="302"/>
      <c r="C73" s="294"/>
      <c r="D73" s="215" t="s">
        <v>1761</v>
      </c>
      <c r="E73" s="300"/>
      <c r="F73" s="300"/>
      <c r="G73" s="300"/>
      <c r="H73" s="271"/>
      <c r="I73" s="228"/>
    </row>
    <row r="74" spans="1:9" collapsed="1">
      <c r="A74" s="275">
        <f>IF(C74="","",SUBTOTAL(3,$C$9:C74))</f>
        <v>10</v>
      </c>
      <c r="B74" s="302" t="s">
        <v>1745</v>
      </c>
      <c r="C74" s="294" t="s">
        <v>203</v>
      </c>
      <c r="D74" s="277"/>
      <c r="E74" s="275" t="str">
        <f>IF(G74&lt;4,"Đơn giản",IF(G74&lt;=7,"Trung bình","Phức tạp"))</f>
        <v>Trung bình</v>
      </c>
      <c r="F74" s="275" t="s">
        <v>205</v>
      </c>
      <c r="G74" s="275">
        <f>COUNTA(D75:D81)</f>
        <v>7</v>
      </c>
      <c r="H74" s="271" t="s">
        <v>1852</v>
      </c>
      <c r="I74" s="228"/>
    </row>
    <row r="75" spans="1:9" ht="33" hidden="1" outlineLevel="1">
      <c r="A75" s="303"/>
      <c r="B75" s="302"/>
      <c r="C75" s="294"/>
      <c r="D75" s="215" t="s">
        <v>1796</v>
      </c>
      <c r="E75" s="300"/>
      <c r="F75" s="300"/>
      <c r="G75" s="300"/>
      <c r="H75" s="271"/>
      <c r="I75" s="228"/>
    </row>
    <row r="76" spans="1:9" ht="33" hidden="1" outlineLevel="1">
      <c r="A76" s="303"/>
      <c r="B76" s="302"/>
      <c r="C76" s="294"/>
      <c r="D76" s="215" t="s">
        <v>1797</v>
      </c>
      <c r="E76" s="300"/>
      <c r="F76" s="300"/>
      <c r="G76" s="300"/>
      <c r="H76" s="271"/>
      <c r="I76" s="228"/>
    </row>
    <row r="77" spans="1:9" ht="33" hidden="1" outlineLevel="1">
      <c r="A77" s="303"/>
      <c r="B77" s="302"/>
      <c r="C77" s="294"/>
      <c r="D77" s="215" t="s">
        <v>1798</v>
      </c>
      <c r="E77" s="300"/>
      <c r="F77" s="300"/>
      <c r="G77" s="300"/>
      <c r="H77" s="271"/>
      <c r="I77" s="228"/>
    </row>
    <row r="78" spans="1:9" ht="33" hidden="1" outlineLevel="1">
      <c r="A78" s="303"/>
      <c r="B78" s="302"/>
      <c r="C78" s="294"/>
      <c r="D78" s="215" t="s">
        <v>1799</v>
      </c>
      <c r="E78" s="300"/>
      <c r="F78" s="300"/>
      <c r="G78" s="300"/>
      <c r="H78" s="271"/>
      <c r="I78" s="228"/>
    </row>
    <row r="79" spans="1:9" ht="33" hidden="1" outlineLevel="1">
      <c r="A79" s="303"/>
      <c r="B79" s="302"/>
      <c r="C79" s="294"/>
      <c r="D79" s="215" t="s">
        <v>1800</v>
      </c>
      <c r="E79" s="300"/>
      <c r="F79" s="300"/>
      <c r="G79" s="300"/>
      <c r="H79" s="271"/>
      <c r="I79" s="228"/>
    </row>
    <row r="80" spans="1:9" ht="33" hidden="1" outlineLevel="1">
      <c r="A80" s="303"/>
      <c r="B80" s="302"/>
      <c r="C80" s="294"/>
      <c r="D80" s="215" t="s">
        <v>1801</v>
      </c>
      <c r="E80" s="300"/>
      <c r="F80" s="300"/>
      <c r="G80" s="300"/>
      <c r="H80" s="271"/>
      <c r="I80" s="228"/>
    </row>
    <row r="81" spans="1:9" ht="49.5" hidden="1" outlineLevel="1">
      <c r="A81" s="303"/>
      <c r="B81" s="302"/>
      <c r="C81" s="294"/>
      <c r="D81" s="215" t="s">
        <v>1802</v>
      </c>
      <c r="E81" s="300"/>
      <c r="F81" s="300"/>
      <c r="G81" s="300"/>
      <c r="H81" s="271"/>
      <c r="I81" s="228"/>
    </row>
    <row r="82" spans="1:9" collapsed="1">
      <c r="A82" s="275">
        <f>IF(C82="","",SUBTOTAL(3,$C$9:C82))</f>
        <v>11</v>
      </c>
      <c r="B82" s="302" t="s">
        <v>1746</v>
      </c>
      <c r="C82" s="294" t="s">
        <v>203</v>
      </c>
      <c r="D82" s="277"/>
      <c r="E82" s="275" t="str">
        <f>IF(G82&lt;4,"Đơn giản",IF(G82&lt;=7,"Trung bình","Phức tạp"))</f>
        <v>Trung bình</v>
      </c>
      <c r="F82" s="275" t="s">
        <v>205</v>
      </c>
      <c r="G82" s="275">
        <f>COUNTA(D83:D89)</f>
        <v>7</v>
      </c>
      <c r="H82" s="271" t="s">
        <v>1852</v>
      </c>
      <c r="I82" s="228"/>
    </row>
    <row r="83" spans="1:9" ht="33" hidden="1" outlineLevel="1">
      <c r="A83" s="303"/>
      <c r="B83" s="302"/>
      <c r="C83" s="294"/>
      <c r="D83" s="215" t="s">
        <v>1796</v>
      </c>
      <c r="E83" s="300"/>
      <c r="F83" s="300"/>
      <c r="G83" s="300"/>
      <c r="H83" s="271"/>
      <c r="I83" s="228"/>
    </row>
    <row r="84" spans="1:9" ht="33" hidden="1" outlineLevel="1">
      <c r="A84" s="303"/>
      <c r="B84" s="302"/>
      <c r="C84" s="294"/>
      <c r="D84" s="215" t="s">
        <v>1803</v>
      </c>
      <c r="E84" s="300"/>
      <c r="F84" s="300"/>
      <c r="G84" s="300"/>
      <c r="H84" s="271"/>
      <c r="I84" s="228"/>
    </row>
    <row r="85" spans="1:9" ht="33" hidden="1" outlineLevel="1">
      <c r="A85" s="303"/>
      <c r="B85" s="302"/>
      <c r="C85" s="294"/>
      <c r="D85" s="215" t="s">
        <v>1804</v>
      </c>
      <c r="E85" s="300"/>
      <c r="F85" s="300"/>
      <c r="G85" s="300"/>
      <c r="H85" s="271"/>
      <c r="I85" s="228"/>
    </row>
    <row r="86" spans="1:9" ht="33" hidden="1" outlineLevel="1">
      <c r="A86" s="303"/>
      <c r="B86" s="302"/>
      <c r="C86" s="294"/>
      <c r="D86" s="215" t="s">
        <v>1805</v>
      </c>
      <c r="E86" s="300"/>
      <c r="F86" s="300"/>
      <c r="G86" s="300"/>
      <c r="H86" s="271"/>
      <c r="I86" s="228"/>
    </row>
    <row r="87" spans="1:9" ht="33" hidden="1" outlineLevel="1">
      <c r="A87" s="303"/>
      <c r="B87" s="302"/>
      <c r="C87" s="294"/>
      <c r="D87" s="215" t="s">
        <v>1806</v>
      </c>
      <c r="E87" s="300"/>
      <c r="F87" s="300"/>
      <c r="G87" s="300"/>
      <c r="H87" s="271"/>
      <c r="I87" s="228"/>
    </row>
    <row r="88" spans="1:9" ht="33" hidden="1" outlineLevel="1">
      <c r="A88" s="303"/>
      <c r="B88" s="302"/>
      <c r="C88" s="294"/>
      <c r="D88" s="215" t="s">
        <v>1807</v>
      </c>
      <c r="E88" s="300"/>
      <c r="F88" s="300"/>
      <c r="G88" s="300"/>
      <c r="H88" s="271"/>
      <c r="I88" s="228"/>
    </row>
    <row r="89" spans="1:9" ht="33" hidden="1" outlineLevel="1">
      <c r="A89" s="303"/>
      <c r="B89" s="302"/>
      <c r="C89" s="294"/>
      <c r="D89" s="215" t="s">
        <v>1808</v>
      </c>
      <c r="E89" s="300"/>
      <c r="F89" s="300"/>
      <c r="G89" s="300"/>
      <c r="H89" s="271"/>
      <c r="I89" s="228"/>
    </row>
    <row r="90" spans="1:9" collapsed="1">
      <c r="A90" s="275">
        <f>IF(C90="","",SUBTOTAL(3,$C$9:C90))</f>
        <v>12</v>
      </c>
      <c r="B90" s="302" t="s">
        <v>1747</v>
      </c>
      <c r="C90" s="294" t="s">
        <v>203</v>
      </c>
      <c r="D90" s="277"/>
      <c r="E90" s="275" t="str">
        <f>IF(G90&lt;4,"Đơn giản",IF(G90&lt;=7,"Trung bình","Phức tạp"))</f>
        <v>Trung bình</v>
      </c>
      <c r="F90" s="275" t="s">
        <v>205</v>
      </c>
      <c r="G90" s="275">
        <f>COUNTA(D91:D97)</f>
        <v>7</v>
      </c>
      <c r="H90" s="271" t="s">
        <v>1850</v>
      </c>
      <c r="I90" s="228"/>
    </row>
    <row r="91" spans="1:9" ht="33" hidden="1" outlineLevel="1">
      <c r="A91" s="303"/>
      <c r="B91" s="302"/>
      <c r="C91" s="294"/>
      <c r="D91" s="215" t="s">
        <v>1809</v>
      </c>
      <c r="E91" s="300"/>
      <c r="F91" s="300"/>
      <c r="G91" s="300"/>
      <c r="H91" s="271"/>
      <c r="I91" s="228"/>
    </row>
    <row r="92" spans="1:9" ht="33" hidden="1" outlineLevel="1">
      <c r="A92" s="303"/>
      <c r="B92" s="302"/>
      <c r="C92" s="294"/>
      <c r="D92" s="215" t="s">
        <v>1810</v>
      </c>
      <c r="E92" s="300"/>
      <c r="F92" s="300"/>
      <c r="G92" s="300"/>
      <c r="H92" s="271"/>
      <c r="I92" s="228"/>
    </row>
    <row r="93" spans="1:9" ht="49.5" hidden="1" outlineLevel="1">
      <c r="A93" s="303"/>
      <c r="B93" s="302"/>
      <c r="C93" s="294"/>
      <c r="D93" s="215" t="s">
        <v>1811</v>
      </c>
      <c r="E93" s="300"/>
      <c r="F93" s="300"/>
      <c r="G93" s="300"/>
      <c r="H93" s="271"/>
      <c r="I93" s="228"/>
    </row>
    <row r="94" spans="1:9" ht="49.5" hidden="1" outlineLevel="1">
      <c r="A94" s="303"/>
      <c r="B94" s="302"/>
      <c r="C94" s="294"/>
      <c r="D94" s="215" t="s">
        <v>1812</v>
      </c>
      <c r="E94" s="300"/>
      <c r="F94" s="300"/>
      <c r="G94" s="300"/>
      <c r="H94" s="271"/>
      <c r="I94" s="228"/>
    </row>
    <row r="95" spans="1:9" ht="49.5" hidden="1" outlineLevel="1">
      <c r="A95" s="303"/>
      <c r="B95" s="302"/>
      <c r="C95" s="294"/>
      <c r="D95" s="215" t="s">
        <v>1813</v>
      </c>
      <c r="E95" s="300"/>
      <c r="F95" s="300"/>
      <c r="G95" s="300"/>
      <c r="H95" s="271"/>
      <c r="I95" s="228"/>
    </row>
    <row r="96" spans="1:9" ht="49.5" hidden="1" outlineLevel="1">
      <c r="A96" s="303"/>
      <c r="B96" s="302"/>
      <c r="C96" s="294"/>
      <c r="D96" s="215" t="s">
        <v>1814</v>
      </c>
      <c r="E96" s="300"/>
      <c r="F96" s="300"/>
      <c r="G96" s="300"/>
      <c r="H96" s="271"/>
      <c r="I96" s="228"/>
    </row>
    <row r="97" spans="1:9" ht="33" hidden="1" outlineLevel="1">
      <c r="A97" s="303"/>
      <c r="B97" s="302"/>
      <c r="C97" s="294"/>
      <c r="D97" s="215" t="s">
        <v>1815</v>
      </c>
      <c r="E97" s="300"/>
      <c r="F97" s="300"/>
      <c r="G97" s="300"/>
      <c r="H97" s="271"/>
      <c r="I97" s="228"/>
    </row>
    <row r="98" spans="1:9" collapsed="1">
      <c r="A98" s="275">
        <f>IF(C98="","",SUBTOTAL(3,$C$9:C98))</f>
        <v>13</v>
      </c>
      <c r="B98" s="302" t="s">
        <v>1748</v>
      </c>
      <c r="C98" s="294" t="s">
        <v>203</v>
      </c>
      <c r="D98" s="277"/>
      <c r="E98" s="275" t="str">
        <f>IF(G98&lt;4,"Đơn giản",IF(G98&lt;=7,"Trung bình","Phức tạp"))</f>
        <v>Trung bình</v>
      </c>
      <c r="F98" s="275" t="s">
        <v>205</v>
      </c>
      <c r="G98" s="275">
        <f>COUNTA(D99:D104)</f>
        <v>6</v>
      </c>
      <c r="H98" s="271" t="s">
        <v>1850</v>
      </c>
      <c r="I98" s="228"/>
    </row>
    <row r="99" spans="1:9" ht="33" hidden="1" outlineLevel="1">
      <c r="A99" s="303"/>
      <c r="B99" s="302"/>
      <c r="C99" s="294"/>
      <c r="D99" s="215" t="s">
        <v>1809</v>
      </c>
      <c r="E99" s="300"/>
      <c r="F99" s="300"/>
      <c r="G99" s="300"/>
      <c r="H99" s="271"/>
      <c r="I99" s="228"/>
    </row>
    <row r="100" spans="1:9" ht="33" hidden="1" outlineLevel="1">
      <c r="A100" s="303"/>
      <c r="B100" s="302"/>
      <c r="C100" s="294"/>
      <c r="D100" s="215" t="s">
        <v>1816</v>
      </c>
      <c r="E100" s="300"/>
      <c r="F100" s="300"/>
      <c r="G100" s="300"/>
      <c r="H100" s="271"/>
      <c r="I100" s="228"/>
    </row>
    <row r="101" spans="1:9" ht="49.5" hidden="1" outlineLevel="1">
      <c r="A101" s="303"/>
      <c r="B101" s="302"/>
      <c r="C101" s="294"/>
      <c r="D101" s="215" t="s">
        <v>1817</v>
      </c>
      <c r="E101" s="300"/>
      <c r="F101" s="300"/>
      <c r="G101" s="300"/>
      <c r="H101" s="271"/>
      <c r="I101" s="228"/>
    </row>
    <row r="102" spans="1:9" ht="33" hidden="1" outlineLevel="1">
      <c r="A102" s="303"/>
      <c r="B102" s="302"/>
      <c r="C102" s="294"/>
      <c r="D102" s="215" t="s">
        <v>1818</v>
      </c>
      <c r="E102" s="300"/>
      <c r="F102" s="300"/>
      <c r="G102" s="300"/>
      <c r="H102" s="271"/>
      <c r="I102" s="228"/>
    </row>
    <row r="103" spans="1:9" ht="33" hidden="1" outlineLevel="1">
      <c r="A103" s="303"/>
      <c r="B103" s="302"/>
      <c r="C103" s="294"/>
      <c r="D103" s="215" t="s">
        <v>1819</v>
      </c>
      <c r="E103" s="300"/>
      <c r="F103" s="300"/>
      <c r="G103" s="300"/>
      <c r="H103" s="271"/>
      <c r="I103" s="228"/>
    </row>
    <row r="104" spans="1:9" ht="33" hidden="1" outlineLevel="1">
      <c r="A104" s="303"/>
      <c r="B104" s="302"/>
      <c r="C104" s="294"/>
      <c r="D104" s="215" t="s">
        <v>1820</v>
      </c>
      <c r="E104" s="300"/>
      <c r="F104" s="300"/>
      <c r="G104" s="300"/>
      <c r="H104" s="271"/>
      <c r="I104" s="228"/>
    </row>
    <row r="105" spans="1:9" collapsed="1">
      <c r="A105" s="275">
        <f>IF(C105="","",SUBTOTAL(3,$C$9:C105))</f>
        <v>14</v>
      </c>
      <c r="B105" s="302" t="s">
        <v>1749</v>
      </c>
      <c r="C105" s="294" t="s">
        <v>203</v>
      </c>
      <c r="D105" s="277"/>
      <c r="E105" s="275" t="str">
        <f>IF(G105&lt;4,"Đơn giản",IF(G105&lt;=7,"Trung bình","Phức tạp"))</f>
        <v>Trung bình</v>
      </c>
      <c r="F105" s="275" t="s">
        <v>205</v>
      </c>
      <c r="G105" s="275">
        <f>COUNTA(D106:D109)</f>
        <v>4</v>
      </c>
      <c r="H105" s="271" t="s">
        <v>1852</v>
      </c>
      <c r="I105" s="228"/>
    </row>
    <row r="106" spans="1:9" ht="33" hidden="1" outlineLevel="1">
      <c r="A106" s="303"/>
      <c r="B106" s="302"/>
      <c r="C106" s="294"/>
      <c r="D106" s="215" t="s">
        <v>1821</v>
      </c>
      <c r="E106" s="300"/>
      <c r="F106" s="300"/>
      <c r="G106" s="300"/>
      <c r="H106" s="271"/>
      <c r="I106" s="228"/>
    </row>
    <row r="107" spans="1:9" ht="33" hidden="1" outlineLevel="1">
      <c r="A107" s="303"/>
      <c r="B107" s="302"/>
      <c r="C107" s="294"/>
      <c r="D107" s="215" t="s">
        <v>1822</v>
      </c>
      <c r="E107" s="300"/>
      <c r="F107" s="300"/>
      <c r="G107" s="300"/>
      <c r="H107" s="271"/>
      <c r="I107" s="228"/>
    </row>
    <row r="108" spans="1:9" ht="33" hidden="1" outlineLevel="1">
      <c r="A108" s="303"/>
      <c r="B108" s="302"/>
      <c r="C108" s="294"/>
      <c r="D108" s="215" t="s">
        <v>1823</v>
      </c>
      <c r="E108" s="300"/>
      <c r="F108" s="300"/>
      <c r="G108" s="300"/>
      <c r="H108" s="271"/>
      <c r="I108" s="228"/>
    </row>
    <row r="109" spans="1:9" ht="49.5" hidden="1" outlineLevel="1">
      <c r="A109" s="303"/>
      <c r="B109" s="302"/>
      <c r="C109" s="294"/>
      <c r="D109" s="215" t="s">
        <v>1824</v>
      </c>
      <c r="E109" s="300"/>
      <c r="F109" s="300"/>
      <c r="G109" s="300"/>
      <c r="H109" s="271"/>
      <c r="I109" s="228"/>
    </row>
    <row r="110" spans="1:9" collapsed="1">
      <c r="A110" s="275">
        <f>IF(C110="","",SUBTOTAL(3,$C$9:C110))</f>
        <v>15</v>
      </c>
      <c r="B110" s="302" t="s">
        <v>1750</v>
      </c>
      <c r="C110" s="294" t="s">
        <v>203</v>
      </c>
      <c r="D110" s="277"/>
      <c r="E110" s="275" t="str">
        <f>IF(G110&lt;4,"Đơn giản",IF(G110&lt;=7,"Trung bình","Phức tạp"))</f>
        <v>Trung bình</v>
      </c>
      <c r="F110" s="275" t="s">
        <v>205</v>
      </c>
      <c r="G110" s="275">
        <f>COUNTA(D111:D115)</f>
        <v>5</v>
      </c>
      <c r="H110" s="271" t="s">
        <v>1852</v>
      </c>
      <c r="I110" s="228"/>
    </row>
    <row r="111" spans="1:9" ht="33" hidden="1" outlineLevel="1">
      <c r="A111" s="303"/>
      <c r="B111" s="302"/>
      <c r="C111" s="294"/>
      <c r="D111" s="215" t="s">
        <v>1821</v>
      </c>
      <c r="E111" s="300"/>
      <c r="F111" s="300"/>
      <c r="G111" s="300"/>
      <c r="H111" s="271"/>
      <c r="I111" s="228"/>
    </row>
    <row r="112" spans="1:9" ht="33" hidden="1" outlineLevel="1">
      <c r="A112" s="303"/>
      <c r="B112" s="302"/>
      <c r="C112" s="294"/>
      <c r="D112" s="215" t="s">
        <v>1825</v>
      </c>
      <c r="E112" s="300"/>
      <c r="F112" s="300"/>
      <c r="G112" s="300"/>
      <c r="H112" s="271"/>
      <c r="I112" s="228"/>
    </row>
    <row r="113" spans="1:9" ht="33" hidden="1" outlineLevel="1">
      <c r="A113" s="303"/>
      <c r="B113" s="302"/>
      <c r="C113" s="294"/>
      <c r="D113" s="215" t="s">
        <v>1818</v>
      </c>
      <c r="E113" s="300"/>
      <c r="F113" s="300"/>
      <c r="G113" s="300"/>
      <c r="H113" s="271"/>
      <c r="I113" s="228"/>
    </row>
    <row r="114" spans="1:9" ht="33" hidden="1" outlineLevel="1">
      <c r="A114" s="303"/>
      <c r="B114" s="302"/>
      <c r="C114" s="294"/>
      <c r="D114" s="215" t="s">
        <v>1826</v>
      </c>
      <c r="E114" s="300"/>
      <c r="F114" s="300"/>
      <c r="G114" s="300"/>
      <c r="H114" s="271"/>
      <c r="I114" s="228"/>
    </row>
    <row r="115" spans="1:9" ht="33" hidden="1" outlineLevel="1">
      <c r="A115" s="303"/>
      <c r="B115" s="302"/>
      <c r="C115" s="294"/>
      <c r="D115" s="215" t="s">
        <v>1827</v>
      </c>
      <c r="E115" s="300"/>
      <c r="F115" s="300"/>
      <c r="G115" s="300"/>
      <c r="H115" s="271"/>
      <c r="I115" s="228"/>
    </row>
    <row r="116" spans="1:9" ht="33" collapsed="1">
      <c r="A116" s="275">
        <f>IF(C116="","",SUBTOTAL(3,$C$9:C116))</f>
        <v>16</v>
      </c>
      <c r="B116" s="302" t="s">
        <v>1751</v>
      </c>
      <c r="C116" s="294" t="s">
        <v>203</v>
      </c>
      <c r="D116" s="277"/>
      <c r="E116" s="275" t="str">
        <f>IF(G116&lt;4,"Đơn giản",IF(G116&lt;=7,"Trung bình","Phức tạp"))</f>
        <v>Trung bình</v>
      </c>
      <c r="F116" s="275" t="s">
        <v>205</v>
      </c>
      <c r="G116" s="275">
        <f>COUNTA(D117:D123)</f>
        <v>7</v>
      </c>
      <c r="H116" s="271" t="s">
        <v>1851</v>
      </c>
      <c r="I116" s="228"/>
    </row>
    <row r="117" spans="1:9" ht="33" hidden="1" outlineLevel="1">
      <c r="A117" s="303"/>
      <c r="B117" s="302"/>
      <c r="C117" s="294"/>
      <c r="D117" s="215" t="s">
        <v>1828</v>
      </c>
      <c r="E117" s="300"/>
      <c r="F117" s="300"/>
      <c r="G117" s="300"/>
      <c r="H117" s="271"/>
      <c r="I117" s="228"/>
    </row>
    <row r="118" spans="1:9" ht="49.5" hidden="1" outlineLevel="1">
      <c r="A118" s="303"/>
      <c r="B118" s="302"/>
      <c r="C118" s="294"/>
      <c r="D118" s="215" t="s">
        <v>1829</v>
      </c>
      <c r="E118" s="300"/>
      <c r="F118" s="300"/>
      <c r="G118" s="300"/>
      <c r="H118" s="271"/>
      <c r="I118" s="228"/>
    </row>
    <row r="119" spans="1:9" ht="33" hidden="1" outlineLevel="1">
      <c r="A119" s="303"/>
      <c r="B119" s="302"/>
      <c r="C119" s="294"/>
      <c r="D119" s="215" t="s">
        <v>1830</v>
      </c>
      <c r="E119" s="300"/>
      <c r="F119" s="300"/>
      <c r="G119" s="300"/>
      <c r="H119" s="271"/>
      <c r="I119" s="228"/>
    </row>
    <row r="120" spans="1:9" ht="49.5" hidden="1" outlineLevel="1">
      <c r="A120" s="303"/>
      <c r="B120" s="302"/>
      <c r="C120" s="294"/>
      <c r="D120" s="215" t="s">
        <v>1831</v>
      </c>
      <c r="E120" s="300"/>
      <c r="F120" s="300"/>
      <c r="G120" s="300"/>
      <c r="H120" s="271"/>
      <c r="I120" s="228"/>
    </row>
    <row r="121" spans="1:9" ht="33" hidden="1" outlineLevel="1">
      <c r="A121" s="303"/>
      <c r="B121" s="302"/>
      <c r="C121" s="294"/>
      <c r="D121" s="215" t="s">
        <v>1832</v>
      </c>
      <c r="E121" s="300"/>
      <c r="F121" s="300"/>
      <c r="G121" s="300"/>
      <c r="H121" s="271"/>
      <c r="I121" s="228"/>
    </row>
    <row r="122" spans="1:9" ht="33" hidden="1" outlineLevel="1">
      <c r="A122" s="303"/>
      <c r="B122" s="302"/>
      <c r="C122" s="294"/>
      <c r="D122" s="215" t="s">
        <v>1833</v>
      </c>
      <c r="E122" s="300"/>
      <c r="F122" s="300"/>
      <c r="G122" s="300"/>
      <c r="H122" s="271"/>
      <c r="I122" s="228"/>
    </row>
    <row r="123" spans="1:9" ht="33" hidden="1" outlineLevel="1">
      <c r="A123" s="303"/>
      <c r="B123" s="302"/>
      <c r="C123" s="294"/>
      <c r="D123" s="215" t="s">
        <v>1834</v>
      </c>
      <c r="E123" s="300"/>
      <c r="F123" s="300"/>
      <c r="G123" s="300"/>
      <c r="H123" s="271"/>
      <c r="I123" s="228"/>
    </row>
    <row r="124" spans="1:9" collapsed="1">
      <c r="A124" s="275">
        <f>IF(C124="","",SUBTOTAL(3,$C$9:C124))</f>
        <v>17</v>
      </c>
      <c r="B124" s="302" t="s">
        <v>1752</v>
      </c>
      <c r="C124" s="294" t="s">
        <v>203</v>
      </c>
      <c r="D124" s="277"/>
      <c r="E124" s="275" t="str">
        <f>IF(G124&lt;4,"Đơn giản",IF(G124&lt;=7,"Trung bình","Phức tạp"))</f>
        <v>Trung bình</v>
      </c>
      <c r="F124" s="275" t="s">
        <v>205</v>
      </c>
      <c r="G124" s="275">
        <f>COUNTA(D125:D130)</f>
        <v>6</v>
      </c>
      <c r="H124" s="271" t="s">
        <v>1850</v>
      </c>
      <c r="I124" s="228"/>
    </row>
    <row r="125" spans="1:9" ht="33" hidden="1" outlineLevel="1">
      <c r="A125" s="303"/>
      <c r="B125" s="302"/>
      <c r="C125" s="294"/>
      <c r="D125" s="215" t="s">
        <v>1835</v>
      </c>
      <c r="E125" s="300"/>
      <c r="F125" s="300"/>
      <c r="G125" s="300"/>
      <c r="H125" s="271"/>
      <c r="I125" s="228"/>
    </row>
    <row r="126" spans="1:9" ht="33" hidden="1" outlineLevel="1">
      <c r="A126" s="303"/>
      <c r="B126" s="302"/>
      <c r="C126" s="294"/>
      <c r="D126" s="215" t="s">
        <v>1836</v>
      </c>
      <c r="E126" s="300"/>
      <c r="F126" s="300"/>
      <c r="G126" s="300"/>
      <c r="H126" s="271"/>
      <c r="I126" s="228"/>
    </row>
    <row r="127" spans="1:9" ht="49.5" hidden="1" outlineLevel="1">
      <c r="A127" s="303"/>
      <c r="B127" s="302"/>
      <c r="C127" s="294"/>
      <c r="D127" s="215" t="s">
        <v>1837</v>
      </c>
      <c r="E127" s="300"/>
      <c r="F127" s="300"/>
      <c r="G127" s="300"/>
      <c r="H127" s="271"/>
      <c r="I127" s="228"/>
    </row>
    <row r="128" spans="1:9" ht="33" hidden="1" outlineLevel="1">
      <c r="A128" s="303"/>
      <c r="B128" s="302"/>
      <c r="C128" s="294"/>
      <c r="D128" s="215" t="s">
        <v>1838</v>
      </c>
      <c r="E128" s="300"/>
      <c r="F128" s="300"/>
      <c r="G128" s="300"/>
      <c r="H128" s="271"/>
      <c r="I128" s="228"/>
    </row>
    <row r="129" spans="1:9" ht="33" hidden="1" outlineLevel="1">
      <c r="A129" s="303"/>
      <c r="B129" s="302"/>
      <c r="C129" s="294"/>
      <c r="D129" s="215" t="s">
        <v>1839</v>
      </c>
      <c r="E129" s="300"/>
      <c r="F129" s="300"/>
      <c r="G129" s="300"/>
      <c r="H129" s="271"/>
      <c r="I129" s="228"/>
    </row>
    <row r="130" spans="1:9" ht="33" hidden="1" outlineLevel="1">
      <c r="A130" s="303"/>
      <c r="B130" s="302"/>
      <c r="C130" s="294"/>
      <c r="D130" s="215" t="s">
        <v>1840</v>
      </c>
      <c r="E130" s="300"/>
      <c r="F130" s="300"/>
      <c r="G130" s="300"/>
      <c r="H130" s="271"/>
      <c r="I130" s="228"/>
    </row>
    <row r="131" spans="1:9" collapsed="1">
      <c r="A131" s="275">
        <f>IF(C131="","",SUBTOTAL(3,$C$9:C131))</f>
        <v>18</v>
      </c>
      <c r="B131" s="302" t="s">
        <v>1753</v>
      </c>
      <c r="C131" s="294" t="s">
        <v>203</v>
      </c>
      <c r="D131" s="277"/>
      <c r="E131" s="275" t="str">
        <f>IF(G131&lt;4,"Đơn giản",IF(G131&lt;=7,"Trung bình","Phức tạp"))</f>
        <v>Trung bình</v>
      </c>
      <c r="F131" s="275" t="s">
        <v>205</v>
      </c>
      <c r="G131" s="275">
        <f>COUNTA(D132:D135)</f>
        <v>4</v>
      </c>
      <c r="H131" s="271" t="s">
        <v>1850</v>
      </c>
      <c r="I131" s="228"/>
    </row>
    <row r="132" spans="1:9" ht="33" hidden="1" outlineLevel="1">
      <c r="A132" s="303"/>
      <c r="B132" s="302"/>
      <c r="C132" s="294"/>
      <c r="D132" s="215" t="s">
        <v>1841</v>
      </c>
      <c r="E132" s="300"/>
      <c r="F132" s="300"/>
      <c r="G132" s="300"/>
      <c r="H132" s="271"/>
      <c r="I132" s="228"/>
    </row>
    <row r="133" spans="1:9" hidden="1" outlineLevel="1">
      <c r="A133" s="303"/>
      <c r="B133" s="302"/>
      <c r="C133" s="294"/>
      <c r="D133" s="215" t="s">
        <v>1842</v>
      </c>
      <c r="E133" s="300"/>
      <c r="F133" s="300"/>
      <c r="G133" s="300"/>
      <c r="H133" s="271"/>
      <c r="I133" s="228"/>
    </row>
    <row r="134" spans="1:9" ht="33" hidden="1" outlineLevel="1">
      <c r="A134" s="303"/>
      <c r="B134" s="302"/>
      <c r="C134" s="294"/>
      <c r="D134" s="215" t="s">
        <v>1843</v>
      </c>
      <c r="E134" s="300"/>
      <c r="F134" s="300"/>
      <c r="G134" s="300"/>
      <c r="H134" s="271"/>
      <c r="I134" s="228"/>
    </row>
    <row r="135" spans="1:9" ht="33" hidden="1" outlineLevel="1">
      <c r="A135" s="303"/>
      <c r="B135" s="302"/>
      <c r="C135" s="294"/>
      <c r="D135" s="215" t="s">
        <v>1844</v>
      </c>
      <c r="E135" s="300"/>
      <c r="F135" s="300"/>
      <c r="G135" s="300"/>
      <c r="H135" s="271"/>
      <c r="I135" s="228"/>
    </row>
    <row r="136" spans="1:9" collapsed="1">
      <c r="A136" s="275">
        <f>IF(C136="","",SUBTOTAL(3,$C$9:C136))</f>
        <v>19</v>
      </c>
      <c r="B136" s="302" t="s">
        <v>1754</v>
      </c>
      <c r="C136" s="294" t="s">
        <v>203</v>
      </c>
      <c r="D136" s="277"/>
      <c r="E136" s="275" t="str">
        <f>IF(G136&lt;4,"Đơn giản",IF(G136&lt;=7,"Trung bình","Phức tạp"))</f>
        <v>Đơn giản</v>
      </c>
      <c r="F136" s="275" t="s">
        <v>205</v>
      </c>
      <c r="G136" s="275">
        <f>COUNTA(D137:D139)</f>
        <v>3</v>
      </c>
      <c r="H136" s="271" t="s">
        <v>1850</v>
      </c>
      <c r="I136" s="228"/>
    </row>
    <row r="137" spans="1:9" ht="33" hidden="1" outlineLevel="1">
      <c r="A137" s="303"/>
      <c r="B137" s="302"/>
      <c r="C137" s="294"/>
      <c r="D137" s="215" t="s">
        <v>1845</v>
      </c>
      <c r="E137" s="300"/>
      <c r="F137" s="300"/>
      <c r="G137" s="300"/>
      <c r="H137" s="271"/>
      <c r="I137" s="228"/>
    </row>
    <row r="138" spans="1:9" ht="33" hidden="1" outlineLevel="1">
      <c r="A138" s="303"/>
      <c r="B138" s="302"/>
      <c r="C138" s="294"/>
      <c r="D138" s="215" t="s">
        <v>1846</v>
      </c>
      <c r="E138" s="300"/>
      <c r="F138" s="300"/>
      <c r="G138" s="300"/>
      <c r="H138" s="271"/>
      <c r="I138" s="228"/>
    </row>
    <row r="139" spans="1:9" ht="49.5" hidden="1" outlineLevel="1">
      <c r="A139" s="303"/>
      <c r="B139" s="302"/>
      <c r="C139" s="294"/>
      <c r="D139" s="215" t="s">
        <v>1847</v>
      </c>
      <c r="E139" s="300"/>
      <c r="F139" s="300"/>
      <c r="G139" s="300"/>
      <c r="H139" s="271"/>
      <c r="I139" s="228"/>
    </row>
    <row r="140" spans="1:9" collapsed="1">
      <c r="A140" s="275">
        <f>IF(C140="","",SUBTOTAL(3,$C$9:C140))</f>
        <v>20</v>
      </c>
      <c r="B140" s="302" t="s">
        <v>1755</v>
      </c>
      <c r="C140" s="294" t="s">
        <v>203</v>
      </c>
      <c r="D140" s="215"/>
      <c r="E140" s="275" t="str">
        <f>IF(G140&lt;4,"Đơn giản",IF(G140&lt;=7,"Trung bình","Phức tạp"))</f>
        <v>Trung bình</v>
      </c>
      <c r="F140" s="275" t="s">
        <v>205</v>
      </c>
      <c r="G140" s="275">
        <f>COUNTA(D141:D144)</f>
        <v>4</v>
      </c>
      <c r="H140" s="271" t="s">
        <v>1850</v>
      </c>
      <c r="I140" s="228"/>
    </row>
    <row r="141" spans="1:9" ht="33" hidden="1" outlineLevel="1">
      <c r="A141" s="300"/>
      <c r="B141" s="300"/>
      <c r="C141" s="300"/>
      <c r="D141" s="215" t="s">
        <v>1848</v>
      </c>
      <c r="E141" s="300"/>
      <c r="F141" s="300"/>
      <c r="G141" s="300"/>
      <c r="H141" s="271"/>
      <c r="I141" s="228"/>
    </row>
    <row r="142" spans="1:9" hidden="1" outlineLevel="1">
      <c r="A142" s="300"/>
      <c r="B142" s="300"/>
      <c r="C142" s="300"/>
      <c r="D142" s="215" t="s">
        <v>1842</v>
      </c>
      <c r="E142" s="300"/>
      <c r="F142" s="300"/>
      <c r="G142" s="300"/>
      <c r="H142" s="271"/>
      <c r="I142" s="228"/>
    </row>
    <row r="143" spans="1:9" ht="33" hidden="1" outlineLevel="1">
      <c r="A143" s="300"/>
      <c r="B143" s="300"/>
      <c r="C143" s="300"/>
      <c r="D143" s="215" t="s">
        <v>1849</v>
      </c>
      <c r="E143" s="300"/>
      <c r="F143" s="300"/>
      <c r="G143" s="300"/>
      <c r="H143" s="271"/>
      <c r="I143" s="228"/>
    </row>
    <row r="144" spans="1:9" ht="33" hidden="1" outlineLevel="1">
      <c r="A144" s="300"/>
      <c r="B144" s="300"/>
      <c r="C144" s="300"/>
      <c r="D144" s="215" t="s">
        <v>1844</v>
      </c>
      <c r="E144" s="300"/>
      <c r="F144" s="300"/>
      <c r="G144" s="300"/>
      <c r="H144" s="271"/>
      <c r="I144" s="228"/>
    </row>
    <row r="145" spans="1:9" collapsed="1">
      <c r="A145" s="286" t="s">
        <v>1870</v>
      </c>
      <c r="B145" s="301" t="s">
        <v>1871</v>
      </c>
      <c r="C145" s="300"/>
      <c r="D145" s="215"/>
      <c r="E145" s="300"/>
      <c r="F145" s="300"/>
      <c r="G145" s="300"/>
      <c r="H145" s="271"/>
      <c r="I145" s="228"/>
    </row>
    <row r="146" spans="1:9">
      <c r="A146" s="275">
        <f>IF(C146="","",SUBTOTAL(3,$C$9:C146))</f>
        <v>21</v>
      </c>
      <c r="B146" s="302" t="s">
        <v>1853</v>
      </c>
      <c r="C146" s="294" t="s">
        <v>1854</v>
      </c>
      <c r="D146" s="277"/>
      <c r="E146" s="275" t="str">
        <f>IF(G146&lt;4,"Đơn giản",IF(G146&lt;=7,"Trung bình","Phức tạp"))</f>
        <v>Trung bình</v>
      </c>
      <c r="F146" s="275" t="s">
        <v>205</v>
      </c>
      <c r="G146" s="275">
        <f>COUNTA(D147:D153)</f>
        <v>7</v>
      </c>
      <c r="H146" s="271" t="s">
        <v>1869</v>
      </c>
      <c r="I146" s="228"/>
    </row>
    <row r="147" spans="1:9" ht="33" hidden="1" outlineLevel="1">
      <c r="A147" s="303"/>
      <c r="B147" s="302"/>
      <c r="C147" s="294"/>
      <c r="D147" s="215" t="s">
        <v>1856</v>
      </c>
      <c r="E147" s="300"/>
      <c r="F147" s="300"/>
      <c r="G147" s="300"/>
      <c r="H147" s="271" t="s">
        <v>1502</v>
      </c>
      <c r="I147" s="228"/>
    </row>
    <row r="148" spans="1:9" ht="33" hidden="1" outlineLevel="1">
      <c r="A148" s="303"/>
      <c r="B148" s="302"/>
      <c r="C148" s="294"/>
      <c r="D148" s="215" t="s">
        <v>1857</v>
      </c>
      <c r="E148" s="300"/>
      <c r="F148" s="300"/>
      <c r="G148" s="300"/>
      <c r="H148" s="271"/>
      <c r="I148" s="228"/>
    </row>
    <row r="149" spans="1:9" ht="33" hidden="1" outlineLevel="1">
      <c r="A149" s="303"/>
      <c r="B149" s="302"/>
      <c r="C149" s="294"/>
      <c r="D149" s="215" t="s">
        <v>1858</v>
      </c>
      <c r="E149" s="300"/>
      <c r="F149" s="300"/>
      <c r="G149" s="300"/>
      <c r="H149" s="271"/>
      <c r="I149" s="228"/>
    </row>
    <row r="150" spans="1:9" ht="49.5" hidden="1" outlineLevel="1">
      <c r="A150" s="303"/>
      <c r="B150" s="302"/>
      <c r="C150" s="294"/>
      <c r="D150" s="215" t="s">
        <v>1859</v>
      </c>
      <c r="E150" s="300"/>
      <c r="F150" s="300"/>
      <c r="G150" s="300"/>
      <c r="H150" s="271"/>
      <c r="I150" s="228"/>
    </row>
    <row r="151" spans="1:9" ht="33" hidden="1" outlineLevel="1">
      <c r="A151" s="303"/>
      <c r="B151" s="302"/>
      <c r="C151" s="294"/>
      <c r="D151" s="215" t="s">
        <v>1860</v>
      </c>
      <c r="E151" s="300"/>
      <c r="F151" s="300"/>
      <c r="G151" s="300"/>
      <c r="H151" s="271"/>
      <c r="I151" s="228"/>
    </row>
    <row r="152" spans="1:9" ht="33" hidden="1" outlineLevel="1">
      <c r="A152" s="303"/>
      <c r="B152" s="302"/>
      <c r="C152" s="294"/>
      <c r="D152" s="215" t="s">
        <v>1861</v>
      </c>
      <c r="E152" s="300"/>
      <c r="F152" s="300"/>
      <c r="G152" s="300"/>
      <c r="H152" s="271"/>
      <c r="I152" s="228"/>
    </row>
    <row r="153" spans="1:9" ht="33" hidden="1" outlineLevel="1">
      <c r="A153" s="303"/>
      <c r="B153" s="302"/>
      <c r="C153" s="294"/>
      <c r="D153" s="215" t="s">
        <v>1862</v>
      </c>
      <c r="E153" s="300"/>
      <c r="F153" s="300"/>
      <c r="G153" s="300"/>
      <c r="H153" s="271"/>
      <c r="I153" s="228"/>
    </row>
    <row r="154" spans="1:9" collapsed="1">
      <c r="A154" s="275">
        <f>IF(C154="","",SUBTOTAL(3,$C$9:C154))</f>
        <v>22</v>
      </c>
      <c r="B154" s="302" t="s">
        <v>1855</v>
      </c>
      <c r="C154" s="294" t="s">
        <v>1854</v>
      </c>
      <c r="D154" s="277"/>
      <c r="E154" s="275" t="str">
        <f>IF(G154&lt;4,"Đơn giản",IF(G154&lt;=7,"Trung bình","Phức tạp"))</f>
        <v>Trung bình</v>
      </c>
      <c r="F154" s="275" t="s">
        <v>205</v>
      </c>
      <c r="G154" s="275">
        <f>COUNTA(D155:D160)</f>
        <v>6</v>
      </c>
      <c r="H154" s="271" t="s">
        <v>1869</v>
      </c>
      <c r="I154" s="228"/>
    </row>
    <row r="155" spans="1:9" ht="33" hidden="1" outlineLevel="1">
      <c r="A155" s="303"/>
      <c r="B155" s="302"/>
      <c r="C155" s="294"/>
      <c r="D155" s="215" t="s">
        <v>1863</v>
      </c>
      <c r="E155" s="300"/>
      <c r="F155" s="300"/>
      <c r="G155" s="300"/>
      <c r="H155" s="271" t="s">
        <v>1502</v>
      </c>
      <c r="I155" s="228"/>
    </row>
    <row r="156" spans="1:9" ht="33" hidden="1" outlineLevel="1">
      <c r="A156" s="303"/>
      <c r="B156" s="302"/>
      <c r="C156" s="294"/>
      <c r="D156" s="215" t="s">
        <v>1864</v>
      </c>
      <c r="E156" s="300"/>
      <c r="F156" s="300"/>
      <c r="G156" s="300"/>
      <c r="H156" s="271"/>
      <c r="I156" s="228"/>
    </row>
    <row r="157" spans="1:9" ht="49.5" hidden="1" outlineLevel="1">
      <c r="A157" s="303"/>
      <c r="B157" s="302"/>
      <c r="C157" s="294"/>
      <c r="D157" s="215" t="s">
        <v>1865</v>
      </c>
      <c r="E157" s="300"/>
      <c r="F157" s="300"/>
      <c r="G157" s="300"/>
      <c r="H157" s="271"/>
      <c r="I157" s="228"/>
    </row>
    <row r="158" spans="1:9" ht="49.5" hidden="1" outlineLevel="1">
      <c r="A158" s="303"/>
      <c r="B158" s="302"/>
      <c r="C158" s="294"/>
      <c r="D158" s="215" t="s">
        <v>1866</v>
      </c>
      <c r="E158" s="300"/>
      <c r="F158" s="300"/>
      <c r="G158" s="300"/>
      <c r="H158" s="271"/>
      <c r="I158" s="228"/>
    </row>
    <row r="159" spans="1:9" ht="33" hidden="1" outlineLevel="1">
      <c r="A159" s="303"/>
      <c r="B159" s="302"/>
      <c r="C159" s="294"/>
      <c r="D159" s="215" t="s">
        <v>1867</v>
      </c>
      <c r="E159" s="300"/>
      <c r="F159" s="300"/>
      <c r="G159" s="300"/>
      <c r="H159" s="271"/>
      <c r="I159" s="228"/>
    </row>
    <row r="160" spans="1:9" ht="33" hidden="1" outlineLevel="1">
      <c r="A160" s="303"/>
      <c r="B160" s="302"/>
      <c r="C160" s="294"/>
      <c r="D160" s="215" t="s">
        <v>1868</v>
      </c>
      <c r="E160" s="300"/>
      <c r="F160" s="300"/>
      <c r="G160" s="300"/>
      <c r="H160" s="271"/>
      <c r="I160" s="228"/>
    </row>
    <row r="161" spans="1:9" collapsed="1">
      <c r="A161" s="300" t="s">
        <v>1872</v>
      </c>
      <c r="B161" s="304" t="s">
        <v>1873</v>
      </c>
      <c r="C161" s="305"/>
      <c r="D161" s="304"/>
      <c r="E161" s="300"/>
      <c r="F161" s="300"/>
      <c r="G161" s="300"/>
      <c r="H161" s="576" t="s">
        <v>1510</v>
      </c>
      <c r="I161" s="228"/>
    </row>
    <row r="162" spans="1:9">
      <c r="A162" s="275">
        <f>IF(C162="","",SUBTOTAL(3,$C$9:C162))</f>
        <v>23</v>
      </c>
      <c r="B162" s="278" t="s">
        <v>1874</v>
      </c>
      <c r="C162" s="294" t="s">
        <v>203</v>
      </c>
      <c r="D162" s="277"/>
      <c r="E162" s="275" t="str">
        <f>IF(G162&lt;4,"Đơn giản",IF(G162&lt;=7,"Trung bình","Phức tạp"))</f>
        <v>Trung bình</v>
      </c>
      <c r="F162" s="275" t="s">
        <v>205</v>
      </c>
      <c r="G162" s="275">
        <f>COUNTA(D163:D166)</f>
        <v>4</v>
      </c>
      <c r="H162" s="577"/>
      <c r="I162" s="228"/>
    </row>
    <row r="163" spans="1:9" ht="33" hidden="1" outlineLevel="1">
      <c r="A163" s="300"/>
      <c r="B163" s="278"/>
      <c r="C163" s="306"/>
      <c r="D163" s="278" t="s">
        <v>1877</v>
      </c>
      <c r="E163" s="300"/>
      <c r="F163" s="300"/>
      <c r="G163" s="300"/>
      <c r="H163" s="271"/>
      <c r="I163" s="228"/>
    </row>
    <row r="164" spans="1:9" ht="33" hidden="1" outlineLevel="1">
      <c r="A164" s="300"/>
      <c r="B164" s="278"/>
      <c r="C164" s="306"/>
      <c r="D164" s="278" t="s">
        <v>1878</v>
      </c>
      <c r="E164" s="300"/>
      <c r="F164" s="300"/>
      <c r="G164" s="300"/>
      <c r="H164" s="271"/>
      <c r="I164" s="228"/>
    </row>
    <row r="165" spans="1:9" ht="33" hidden="1" outlineLevel="1">
      <c r="A165" s="300"/>
      <c r="B165" s="278"/>
      <c r="C165" s="306"/>
      <c r="D165" s="278" t="s">
        <v>1879</v>
      </c>
      <c r="E165" s="300"/>
      <c r="F165" s="300"/>
      <c r="G165" s="300"/>
      <c r="H165" s="271"/>
      <c r="I165" s="228"/>
    </row>
    <row r="166" spans="1:9" ht="33" hidden="1" outlineLevel="1">
      <c r="A166" s="300"/>
      <c r="B166" s="278"/>
      <c r="C166" s="306"/>
      <c r="D166" s="278" t="s">
        <v>1880</v>
      </c>
      <c r="E166" s="300"/>
      <c r="F166" s="300"/>
      <c r="G166" s="300"/>
      <c r="H166" s="271"/>
      <c r="I166" s="228"/>
    </row>
    <row r="167" spans="1:9" collapsed="1">
      <c r="A167" s="275">
        <f>IF(C167="","",SUBTOTAL(3,$C$9:C167))</f>
        <v>24</v>
      </c>
      <c r="B167" s="278" t="s">
        <v>1875</v>
      </c>
      <c r="C167" s="294" t="s">
        <v>203</v>
      </c>
      <c r="D167" s="277"/>
      <c r="E167" s="275" t="str">
        <f>IF(G167&lt;4,"Đơn giản",IF(G167&lt;=7,"Trung bình","Phức tạp"))</f>
        <v>Đơn giản</v>
      </c>
      <c r="F167" s="275" t="s">
        <v>205</v>
      </c>
      <c r="G167" s="275">
        <f>COUNTA(D168:D169)</f>
        <v>2</v>
      </c>
      <c r="H167" s="271"/>
      <c r="I167" s="228"/>
    </row>
    <row r="168" spans="1:9" ht="33" hidden="1" outlineLevel="1">
      <c r="A168" s="300"/>
      <c r="B168" s="278"/>
      <c r="C168" s="306"/>
      <c r="D168" s="278" t="s">
        <v>1881</v>
      </c>
      <c r="E168" s="300"/>
      <c r="F168" s="300"/>
      <c r="G168" s="300"/>
      <c r="H168" s="271"/>
      <c r="I168" s="228"/>
    </row>
    <row r="169" spans="1:9" ht="33" hidden="1" outlineLevel="1">
      <c r="A169" s="300"/>
      <c r="B169" s="278"/>
      <c r="C169" s="306"/>
      <c r="D169" s="278" t="s">
        <v>1882</v>
      </c>
      <c r="E169" s="300"/>
      <c r="F169" s="300"/>
      <c r="G169" s="300"/>
      <c r="H169" s="271"/>
      <c r="I169" s="228"/>
    </row>
    <row r="170" spans="1:9" collapsed="1">
      <c r="A170" s="275">
        <f>IF(C170="","",SUBTOTAL(3,$C$9:C170))</f>
        <v>25</v>
      </c>
      <c r="B170" s="278" t="s">
        <v>1876</v>
      </c>
      <c r="C170" s="294" t="s">
        <v>203</v>
      </c>
      <c r="D170" s="277"/>
      <c r="E170" s="275" t="str">
        <f>IF(G170&lt;4,"Đơn giản",IF(G170&lt;=7,"Trung bình","Phức tạp"))</f>
        <v>Trung bình</v>
      </c>
      <c r="F170" s="275" t="s">
        <v>205</v>
      </c>
      <c r="G170" s="275">
        <f>COUNTA(D171:D174)</f>
        <v>4</v>
      </c>
      <c r="H170" s="271"/>
      <c r="I170" s="228"/>
    </row>
    <row r="171" spans="1:9" ht="33" hidden="1" outlineLevel="1">
      <c r="A171" s="300"/>
      <c r="B171" s="278"/>
      <c r="C171" s="306"/>
      <c r="D171" s="278" t="s">
        <v>1883</v>
      </c>
      <c r="E171" s="300"/>
      <c r="F171" s="300"/>
      <c r="G171" s="300"/>
      <c r="H171" s="271"/>
      <c r="I171" s="228"/>
    </row>
    <row r="172" spans="1:9" ht="33" hidden="1" outlineLevel="1">
      <c r="A172" s="300"/>
      <c r="B172" s="278"/>
      <c r="C172" s="306"/>
      <c r="D172" s="278" t="s">
        <v>1884</v>
      </c>
      <c r="E172" s="300"/>
      <c r="F172" s="300"/>
      <c r="G172" s="300"/>
      <c r="H172" s="271"/>
      <c r="I172" s="228"/>
    </row>
    <row r="173" spans="1:9" ht="33" hidden="1" outlineLevel="1">
      <c r="A173" s="300"/>
      <c r="B173" s="278"/>
      <c r="C173" s="306"/>
      <c r="D173" s="278" t="s">
        <v>1885</v>
      </c>
      <c r="E173" s="300"/>
      <c r="F173" s="300"/>
      <c r="G173" s="300"/>
      <c r="H173" s="271"/>
      <c r="I173" s="228"/>
    </row>
    <row r="174" spans="1:9" ht="33" hidden="1" outlineLevel="1">
      <c r="A174" s="300"/>
      <c r="B174" s="278"/>
      <c r="C174" s="306"/>
      <c r="D174" s="278" t="s">
        <v>1886</v>
      </c>
      <c r="E174" s="300"/>
      <c r="F174" s="300"/>
      <c r="G174" s="300"/>
      <c r="H174" s="271"/>
      <c r="I174" s="228"/>
    </row>
    <row r="175" spans="1:9" collapsed="1">
      <c r="A175" s="275">
        <f>IF(C175="","",SUBTOTAL(3,$C$9:C175))</f>
        <v>26</v>
      </c>
      <c r="B175" s="246" t="s">
        <v>2111</v>
      </c>
      <c r="C175" s="294" t="s">
        <v>203</v>
      </c>
      <c r="D175" s="307"/>
      <c r="E175" s="275" t="str">
        <f>IF(G175&lt;4,"Đơn giản",IF(G175&lt;=7,"Trung bình","Phức tạp"))</f>
        <v>Trung bình</v>
      </c>
      <c r="F175" s="275" t="s">
        <v>205</v>
      </c>
      <c r="G175" s="275">
        <f>COUNTA(D176:D179)</f>
        <v>4</v>
      </c>
      <c r="H175" s="271"/>
      <c r="I175" s="228"/>
    </row>
    <row r="176" spans="1:9" hidden="1" outlineLevel="1">
      <c r="A176" s="300"/>
      <c r="B176" s="246"/>
      <c r="C176" s="307"/>
      <c r="D176" s="296" t="s">
        <v>2099</v>
      </c>
      <c r="E176" s="300"/>
      <c r="F176" s="300"/>
      <c r="G176" s="300"/>
      <c r="H176" s="271"/>
      <c r="I176" s="228"/>
    </row>
    <row r="177" spans="1:9" hidden="1" outlineLevel="1">
      <c r="A177" s="300"/>
      <c r="B177" s="246"/>
      <c r="C177" s="307"/>
      <c r="D177" s="296" t="s">
        <v>2100</v>
      </c>
      <c r="E177" s="300"/>
      <c r="F177" s="300"/>
      <c r="G177" s="300"/>
      <c r="H177" s="271"/>
      <c r="I177" s="228"/>
    </row>
    <row r="178" spans="1:9" hidden="1" outlineLevel="1">
      <c r="A178" s="300"/>
      <c r="B178" s="308"/>
      <c r="C178" s="307"/>
      <c r="D178" s="296" t="s">
        <v>2101</v>
      </c>
      <c r="E178" s="300"/>
      <c r="F178" s="300"/>
      <c r="G178" s="300"/>
      <c r="H178" s="271"/>
      <c r="I178" s="228"/>
    </row>
    <row r="179" spans="1:9" hidden="1" outlineLevel="1">
      <c r="A179" s="300"/>
      <c r="B179" s="246"/>
      <c r="C179" s="307"/>
      <c r="D179" s="296" t="s">
        <v>2102</v>
      </c>
      <c r="E179" s="300"/>
      <c r="F179" s="300"/>
      <c r="G179" s="300"/>
      <c r="H179" s="271"/>
      <c r="I179" s="228"/>
    </row>
    <row r="180" spans="1:9" collapsed="1">
      <c r="A180" s="275">
        <f>IF(C180="","",SUBTOTAL(3,$C$9:C180))</f>
        <v>27</v>
      </c>
      <c r="B180" s="246" t="s">
        <v>2112</v>
      </c>
      <c r="C180" s="294" t="s">
        <v>203</v>
      </c>
      <c r="D180" s="246"/>
      <c r="E180" s="275" t="str">
        <f>IF(G180&lt;4,"Đơn giản",IF(G180&lt;=7,"Trung bình","Phức tạp"))</f>
        <v>Trung bình</v>
      </c>
      <c r="F180" s="275" t="s">
        <v>205</v>
      </c>
      <c r="G180" s="275">
        <f>COUNTA(D181:D184)</f>
        <v>4</v>
      </c>
      <c r="H180" s="271"/>
      <c r="I180" s="228"/>
    </row>
    <row r="181" spans="1:9" hidden="1" outlineLevel="1">
      <c r="A181" s="300"/>
      <c r="B181" s="246"/>
      <c r="C181" s="307"/>
      <c r="D181" s="296" t="s">
        <v>2103</v>
      </c>
      <c r="E181" s="300"/>
      <c r="F181" s="300"/>
      <c r="G181" s="300"/>
      <c r="H181" s="271"/>
      <c r="I181" s="228"/>
    </row>
    <row r="182" spans="1:9" hidden="1" outlineLevel="1">
      <c r="A182" s="300"/>
      <c r="B182" s="308"/>
      <c r="C182" s="307"/>
      <c r="D182" s="296" t="s">
        <v>2104</v>
      </c>
      <c r="E182" s="300"/>
      <c r="F182" s="300"/>
      <c r="G182" s="300"/>
      <c r="H182" s="271"/>
      <c r="I182" s="228"/>
    </row>
    <row r="183" spans="1:9" hidden="1" outlineLevel="1">
      <c r="A183" s="300"/>
      <c r="B183" s="246"/>
      <c r="C183" s="307"/>
      <c r="D183" s="296" t="s">
        <v>2105</v>
      </c>
      <c r="E183" s="300"/>
      <c r="F183" s="300"/>
      <c r="G183" s="300"/>
      <c r="H183" s="271"/>
      <c r="I183" s="228"/>
    </row>
    <row r="184" spans="1:9" hidden="1" outlineLevel="1">
      <c r="A184" s="300"/>
      <c r="B184" s="246"/>
      <c r="C184" s="307"/>
      <c r="D184" s="296" t="s">
        <v>2106</v>
      </c>
      <c r="E184" s="300"/>
      <c r="F184" s="300"/>
      <c r="G184" s="300"/>
      <c r="H184" s="271"/>
      <c r="I184" s="228"/>
    </row>
    <row r="185" spans="1:9" collapsed="1">
      <c r="A185" s="275">
        <f>IF(C185="","",SUBTOTAL(3,$C$9:C185))</f>
        <v>28</v>
      </c>
      <c r="B185" s="246" t="s">
        <v>2113</v>
      </c>
      <c r="C185" s="294" t="s">
        <v>203</v>
      </c>
      <c r="D185" s="246"/>
      <c r="E185" s="275" t="str">
        <f>IF(G185&lt;4,"Đơn giản",IF(G185&lt;=7,"Trung bình","Phức tạp"))</f>
        <v>Trung bình</v>
      </c>
      <c r="F185" s="275" t="s">
        <v>205</v>
      </c>
      <c r="G185" s="275">
        <f>COUNTA(D186:D189)</f>
        <v>4</v>
      </c>
      <c r="H185" s="271"/>
      <c r="I185" s="228"/>
    </row>
    <row r="186" spans="1:9" hidden="1" outlineLevel="1">
      <c r="A186" s="300"/>
      <c r="B186" s="307"/>
      <c r="C186" s="307"/>
      <c r="D186" s="296" t="s">
        <v>2107</v>
      </c>
      <c r="E186" s="300"/>
      <c r="F186" s="300"/>
      <c r="G186" s="300"/>
      <c r="H186" s="271"/>
      <c r="I186" s="228"/>
    </row>
    <row r="187" spans="1:9" hidden="1" outlineLevel="1">
      <c r="A187" s="300"/>
      <c r="B187" s="307"/>
      <c r="C187" s="307"/>
      <c r="D187" s="296" t="s">
        <v>2108</v>
      </c>
      <c r="E187" s="300"/>
      <c r="F187" s="300"/>
      <c r="G187" s="300"/>
      <c r="H187" s="271"/>
      <c r="I187" s="228"/>
    </row>
    <row r="188" spans="1:9" hidden="1" outlineLevel="1">
      <c r="A188" s="300"/>
      <c r="B188" s="307"/>
      <c r="C188" s="307"/>
      <c r="D188" s="296" t="s">
        <v>2109</v>
      </c>
      <c r="E188" s="300"/>
      <c r="F188" s="300"/>
      <c r="G188" s="300"/>
      <c r="H188" s="271"/>
      <c r="I188" s="228"/>
    </row>
    <row r="189" spans="1:9" hidden="1" outlineLevel="1">
      <c r="A189" s="300"/>
      <c r="B189" s="307"/>
      <c r="C189" s="307"/>
      <c r="D189" s="296" t="s">
        <v>2110</v>
      </c>
      <c r="E189" s="300"/>
      <c r="F189" s="300"/>
      <c r="G189" s="300"/>
      <c r="H189" s="271"/>
      <c r="I189" s="228"/>
    </row>
    <row r="190" spans="1:9" ht="33" collapsed="1">
      <c r="A190" s="300" t="s">
        <v>1888</v>
      </c>
      <c r="B190" s="301" t="s">
        <v>1887</v>
      </c>
      <c r="C190" s="300"/>
      <c r="D190" s="300"/>
      <c r="E190" s="300"/>
      <c r="F190" s="300"/>
      <c r="G190" s="300"/>
      <c r="H190" s="271" t="s">
        <v>1903</v>
      </c>
      <c r="I190" s="228"/>
    </row>
    <row r="191" spans="1:9">
      <c r="A191" s="275">
        <f>IF(C191="","",SUBTOTAL(3,$C$9:C191))</f>
        <v>29</v>
      </c>
      <c r="B191" s="302" t="s">
        <v>1889</v>
      </c>
      <c r="C191" s="294" t="s">
        <v>203</v>
      </c>
      <c r="D191" s="302"/>
      <c r="E191" s="275" t="str">
        <f>IF(G191&lt;4,"Đơn giản",IF(G191&lt;=7,"Trung bình","Phức tạp"))</f>
        <v>Trung bình</v>
      </c>
      <c r="F191" s="275" t="s">
        <v>205</v>
      </c>
      <c r="G191" s="275">
        <f>COUNTA(D192:D195)</f>
        <v>4</v>
      </c>
      <c r="H191" s="271"/>
      <c r="I191" s="228"/>
    </row>
    <row r="192" spans="1:9" ht="33" hidden="1" outlineLevel="1">
      <c r="A192" s="300"/>
      <c r="B192" s="302"/>
      <c r="C192" s="294"/>
      <c r="D192" s="302" t="s">
        <v>1959</v>
      </c>
      <c r="E192" s="300"/>
      <c r="F192" s="300"/>
      <c r="G192" s="300"/>
      <c r="H192" s="271"/>
      <c r="I192" s="228"/>
    </row>
    <row r="193" spans="1:9" ht="49.5" hidden="1" outlineLevel="1">
      <c r="A193" s="300"/>
      <c r="B193" s="302"/>
      <c r="C193" s="294"/>
      <c r="D193" s="302" t="s">
        <v>1893</v>
      </c>
      <c r="E193" s="300"/>
      <c r="F193" s="300"/>
      <c r="G193" s="300"/>
      <c r="H193" s="271"/>
      <c r="I193" s="228"/>
    </row>
    <row r="194" spans="1:9" ht="49.5" hidden="1" outlineLevel="1">
      <c r="A194" s="300"/>
      <c r="B194" s="302"/>
      <c r="C194" s="294"/>
      <c r="D194" s="302" t="s">
        <v>1894</v>
      </c>
      <c r="E194" s="300"/>
      <c r="F194" s="300"/>
      <c r="G194" s="300"/>
      <c r="H194" s="271"/>
      <c r="I194" s="228"/>
    </row>
    <row r="195" spans="1:9" ht="33" hidden="1" outlineLevel="1">
      <c r="A195" s="300"/>
      <c r="B195" s="302"/>
      <c r="C195" s="294"/>
      <c r="D195" s="302" t="s">
        <v>1960</v>
      </c>
      <c r="E195" s="300"/>
      <c r="F195" s="300"/>
      <c r="G195" s="300"/>
      <c r="H195" s="271"/>
      <c r="I195" s="228"/>
    </row>
    <row r="196" spans="1:9" collapsed="1">
      <c r="A196" s="275">
        <f>IF(C196="","",SUBTOTAL(3,$C$9:C196))</f>
        <v>30</v>
      </c>
      <c r="B196" s="302" t="s">
        <v>1890</v>
      </c>
      <c r="C196" s="294" t="s">
        <v>203</v>
      </c>
      <c r="D196" s="277"/>
      <c r="E196" s="275" t="str">
        <f>IF(G196&lt;4,"Đơn giản",IF(G196&lt;=7,"Trung bình","Phức tạp"))</f>
        <v>Trung bình</v>
      </c>
      <c r="F196" s="275" t="s">
        <v>205</v>
      </c>
      <c r="G196" s="275">
        <f>COUNTA(D197:D200)</f>
        <v>4</v>
      </c>
      <c r="H196" s="271"/>
      <c r="I196" s="228"/>
    </row>
    <row r="197" spans="1:9" ht="33" hidden="1" outlineLevel="1">
      <c r="A197" s="300"/>
      <c r="B197" s="302"/>
      <c r="C197" s="294"/>
      <c r="D197" s="302" t="s">
        <v>1961</v>
      </c>
      <c r="E197" s="300"/>
      <c r="F197" s="300"/>
      <c r="G197" s="300"/>
      <c r="H197" s="271"/>
      <c r="I197" s="228"/>
    </row>
    <row r="198" spans="1:9" ht="49.5" hidden="1" outlineLevel="1">
      <c r="A198" s="300"/>
      <c r="B198" s="302"/>
      <c r="C198" s="294"/>
      <c r="D198" s="302" t="s">
        <v>1895</v>
      </c>
      <c r="E198" s="300"/>
      <c r="F198" s="300"/>
      <c r="G198" s="300"/>
      <c r="H198" s="271"/>
      <c r="I198" s="228"/>
    </row>
    <row r="199" spans="1:9" ht="49.5" hidden="1" outlineLevel="1">
      <c r="A199" s="300"/>
      <c r="B199" s="302"/>
      <c r="C199" s="294"/>
      <c r="D199" s="302" t="s">
        <v>1896</v>
      </c>
      <c r="E199" s="300"/>
      <c r="F199" s="300"/>
      <c r="G199" s="300"/>
      <c r="H199" s="271"/>
      <c r="I199" s="228"/>
    </row>
    <row r="200" spans="1:9" ht="33" hidden="1" outlineLevel="1">
      <c r="A200" s="300"/>
      <c r="B200" s="302"/>
      <c r="C200" s="294"/>
      <c r="D200" s="302" t="s">
        <v>1962</v>
      </c>
      <c r="E200" s="300"/>
      <c r="F200" s="300"/>
      <c r="G200" s="300"/>
      <c r="H200" s="271"/>
      <c r="I200" s="228"/>
    </row>
    <row r="201" spans="1:9" collapsed="1">
      <c r="A201" s="275">
        <f>IF(C201="","",SUBTOTAL(3,$C$9:C201))</f>
        <v>31</v>
      </c>
      <c r="B201" s="302" t="s">
        <v>1891</v>
      </c>
      <c r="C201" s="294" t="s">
        <v>203</v>
      </c>
      <c r="D201" s="277"/>
      <c r="E201" s="275" t="str">
        <f>IF(G201&lt;4,"Đơn giản",IF(G201&lt;=7,"Trung bình","Phức tạp"))</f>
        <v>Trung bình</v>
      </c>
      <c r="F201" s="275" t="s">
        <v>205</v>
      </c>
      <c r="G201" s="275">
        <f>COUNTA(D202:D205)</f>
        <v>4</v>
      </c>
      <c r="H201" s="271"/>
      <c r="I201" s="228"/>
    </row>
    <row r="202" spans="1:9" ht="33" hidden="1" outlineLevel="1">
      <c r="A202" s="300"/>
      <c r="B202" s="302"/>
      <c r="C202" s="294"/>
      <c r="D202" s="302" t="s">
        <v>1897</v>
      </c>
      <c r="E202" s="300"/>
      <c r="F202" s="300"/>
      <c r="G202" s="300"/>
      <c r="H202" s="271"/>
      <c r="I202" s="228"/>
    </row>
    <row r="203" spans="1:9" ht="33" hidden="1" outlineLevel="1">
      <c r="A203" s="300"/>
      <c r="B203" s="302"/>
      <c r="C203" s="294"/>
      <c r="D203" s="302" t="s">
        <v>1898</v>
      </c>
      <c r="E203" s="300"/>
      <c r="F203" s="300"/>
      <c r="G203" s="300"/>
      <c r="H203" s="271"/>
      <c r="I203" s="228"/>
    </row>
    <row r="204" spans="1:9" ht="33" hidden="1" outlineLevel="1">
      <c r="A204" s="300"/>
      <c r="B204" s="302"/>
      <c r="C204" s="294"/>
      <c r="D204" s="302" t="s">
        <v>1899</v>
      </c>
      <c r="E204" s="300"/>
      <c r="F204" s="300"/>
      <c r="G204" s="300"/>
      <c r="H204" s="271"/>
      <c r="I204" s="228"/>
    </row>
    <row r="205" spans="1:9" ht="33" hidden="1" outlineLevel="1">
      <c r="A205" s="300"/>
      <c r="B205" s="302"/>
      <c r="C205" s="294"/>
      <c r="D205" s="302" t="s">
        <v>1900</v>
      </c>
      <c r="E205" s="300"/>
      <c r="F205" s="300"/>
      <c r="G205" s="300"/>
      <c r="H205" s="271"/>
      <c r="I205" s="228"/>
    </row>
    <row r="206" spans="1:9" collapsed="1">
      <c r="A206" s="275">
        <f>IF(C206="","",SUBTOTAL(3,$C$9:C206))</f>
        <v>32</v>
      </c>
      <c r="B206" s="302" t="s">
        <v>1892</v>
      </c>
      <c r="C206" s="294" t="s">
        <v>203</v>
      </c>
      <c r="D206" s="277"/>
      <c r="E206" s="275" t="str">
        <f>IF(G206&lt;4,"Đơn giản",IF(G206&lt;=7,"Trung bình","Phức tạp"))</f>
        <v>Đơn giản</v>
      </c>
      <c r="F206" s="275" t="s">
        <v>205</v>
      </c>
      <c r="G206" s="275">
        <f>COUNTA(D207:D208)</f>
        <v>2</v>
      </c>
      <c r="H206" s="271"/>
      <c r="I206" s="228"/>
    </row>
    <row r="207" spans="1:9" ht="49.5" hidden="1" outlineLevel="1">
      <c r="A207" s="300"/>
      <c r="B207" s="302"/>
      <c r="C207" s="294"/>
      <c r="D207" s="302" t="s">
        <v>1901</v>
      </c>
      <c r="E207" s="300"/>
      <c r="F207" s="300"/>
      <c r="G207" s="300"/>
      <c r="H207" s="271"/>
      <c r="I207" s="228"/>
    </row>
    <row r="208" spans="1:9" ht="33" hidden="1" outlineLevel="1">
      <c r="A208" s="300"/>
      <c r="B208" s="302"/>
      <c r="C208" s="300"/>
      <c r="D208" s="302" t="s">
        <v>1902</v>
      </c>
      <c r="E208" s="300"/>
      <c r="F208" s="300"/>
      <c r="G208" s="300"/>
      <c r="H208" s="271"/>
      <c r="I208" s="228"/>
    </row>
    <row r="209" spans="1:9" collapsed="1">
      <c r="A209" s="300" t="s">
        <v>17</v>
      </c>
      <c r="B209" s="304" t="s">
        <v>1539</v>
      </c>
      <c r="C209" s="300"/>
      <c r="D209" s="300"/>
      <c r="E209" s="300"/>
      <c r="F209" s="300"/>
      <c r="G209" s="300"/>
      <c r="H209" s="271"/>
      <c r="I209" s="228"/>
    </row>
    <row r="210" spans="1:9">
      <c r="A210" s="286" t="s">
        <v>1904</v>
      </c>
      <c r="B210" s="301" t="s">
        <v>2085</v>
      </c>
      <c r="C210" s="286"/>
      <c r="D210" s="300"/>
      <c r="E210" s="300"/>
      <c r="F210" s="300"/>
      <c r="G210" s="300"/>
      <c r="H210" s="271"/>
      <c r="I210" s="228"/>
    </row>
    <row r="211" spans="1:9">
      <c r="A211" s="275">
        <f>IF(C211="","",SUBTOTAL(3,$C$9:C211))</f>
        <v>33</v>
      </c>
      <c r="B211" s="302" t="s">
        <v>1950</v>
      </c>
      <c r="C211" s="294" t="s">
        <v>203</v>
      </c>
      <c r="D211" s="302"/>
      <c r="E211" s="275" t="str">
        <f>IF(G211&lt;4,"Đơn giản",IF(G211&lt;=7,"Trung bình","Phức tạp"))</f>
        <v>Trung bình</v>
      </c>
      <c r="F211" s="275" t="s">
        <v>205</v>
      </c>
      <c r="G211" s="275">
        <f>COUNTA(D212:D218)</f>
        <v>7</v>
      </c>
      <c r="H211" s="271" t="s">
        <v>1956</v>
      </c>
      <c r="I211" s="228"/>
    </row>
    <row r="212" spans="1:9" ht="33" outlineLevel="1">
      <c r="A212" s="275"/>
      <c r="B212" s="302"/>
      <c r="C212" s="294"/>
      <c r="D212" s="302" t="s">
        <v>1952</v>
      </c>
      <c r="E212" s="300"/>
      <c r="F212" s="300"/>
      <c r="G212" s="300"/>
      <c r="H212" s="271"/>
      <c r="I212" s="228"/>
    </row>
    <row r="213" spans="1:9" ht="33" outlineLevel="1">
      <c r="A213" s="303"/>
      <c r="B213" s="302"/>
      <c r="C213" s="294"/>
      <c r="D213" s="302" t="s">
        <v>1953</v>
      </c>
      <c r="E213" s="300"/>
      <c r="F213" s="300"/>
      <c r="G213" s="300"/>
      <c r="H213" s="271"/>
      <c r="I213" s="228"/>
    </row>
    <row r="214" spans="1:9" ht="33" outlineLevel="1">
      <c r="A214" s="303"/>
      <c r="B214" s="302"/>
      <c r="C214" s="294"/>
      <c r="D214" s="302" t="s">
        <v>2079</v>
      </c>
      <c r="E214" s="300"/>
      <c r="F214" s="300"/>
      <c r="G214" s="300"/>
      <c r="H214" s="271"/>
      <c r="I214" s="228"/>
    </row>
    <row r="215" spans="1:9" ht="33" outlineLevel="1">
      <c r="A215" s="303"/>
      <c r="B215" s="302"/>
      <c r="C215" s="294"/>
      <c r="D215" s="302" t="s">
        <v>1920</v>
      </c>
      <c r="E215" s="300"/>
      <c r="F215" s="300"/>
      <c r="G215" s="300"/>
      <c r="H215" s="271"/>
      <c r="I215" s="228"/>
    </row>
    <row r="216" spans="1:9" ht="33" outlineLevel="1">
      <c r="A216" s="303"/>
      <c r="B216" s="302"/>
      <c r="C216" s="294"/>
      <c r="D216" s="302" t="s">
        <v>1954</v>
      </c>
      <c r="E216" s="300"/>
      <c r="F216" s="300"/>
      <c r="G216" s="300"/>
      <c r="H216" s="271"/>
      <c r="I216" s="228"/>
    </row>
    <row r="217" spans="1:9" outlineLevel="1">
      <c r="A217" s="303"/>
      <c r="B217" s="302"/>
      <c r="C217" s="294"/>
      <c r="D217" s="302" t="s">
        <v>1955</v>
      </c>
      <c r="E217" s="300"/>
      <c r="F217" s="300"/>
      <c r="G217" s="300"/>
      <c r="H217" s="271"/>
      <c r="I217" s="228"/>
    </row>
    <row r="218" spans="1:9" ht="33" outlineLevel="1">
      <c r="A218" s="303"/>
      <c r="B218" s="302"/>
      <c r="C218" s="294"/>
      <c r="D218" s="302" t="s">
        <v>1921</v>
      </c>
      <c r="E218" s="300"/>
      <c r="F218" s="300"/>
      <c r="G218" s="300"/>
      <c r="H218" s="271"/>
      <c r="I218" s="228"/>
    </row>
    <row r="219" spans="1:9">
      <c r="A219" s="275">
        <f>IF(C219="","",SUBTOTAL(3,$C$9:C219))</f>
        <v>34</v>
      </c>
      <c r="B219" s="302" t="s">
        <v>1951</v>
      </c>
      <c r="C219" s="294" t="s">
        <v>1238</v>
      </c>
      <c r="D219" s="277"/>
      <c r="E219" s="275" t="str">
        <f>IF(G219&lt;4,"Đơn giản",IF(G219&lt;=7,"Trung bình","Phức tạp"))</f>
        <v>Trung bình</v>
      </c>
      <c r="F219" s="275" t="s">
        <v>205</v>
      </c>
      <c r="G219" s="275">
        <f>COUNTA(D220:D223)</f>
        <v>4</v>
      </c>
      <c r="H219" s="271"/>
      <c r="I219" s="228"/>
    </row>
    <row r="220" spans="1:9" ht="33" hidden="1" outlineLevel="1">
      <c r="A220" s="275"/>
      <c r="B220" s="302"/>
      <c r="C220" s="294"/>
      <c r="D220" s="302" t="s">
        <v>2469</v>
      </c>
      <c r="E220" s="300"/>
      <c r="F220" s="300"/>
      <c r="G220" s="300"/>
      <c r="H220" s="271"/>
      <c r="I220" s="228"/>
    </row>
    <row r="221" spans="1:9" ht="33" hidden="1" outlineLevel="1">
      <c r="A221" s="303"/>
      <c r="B221" s="302"/>
      <c r="C221" s="294"/>
      <c r="D221" s="302" t="s">
        <v>2470</v>
      </c>
      <c r="E221" s="300"/>
      <c r="F221" s="300"/>
      <c r="G221" s="300"/>
      <c r="H221" s="271"/>
      <c r="I221" s="228"/>
    </row>
    <row r="222" spans="1:9" ht="33" hidden="1" outlineLevel="1">
      <c r="A222" s="303"/>
      <c r="B222" s="302"/>
      <c r="C222" s="294"/>
      <c r="D222" s="302" t="s">
        <v>2471</v>
      </c>
      <c r="E222" s="300"/>
      <c r="F222" s="300"/>
      <c r="G222" s="300"/>
      <c r="H222" s="271"/>
      <c r="I222" s="228"/>
    </row>
    <row r="223" spans="1:9" ht="33" hidden="1" outlineLevel="1">
      <c r="A223" s="303"/>
      <c r="B223" s="302"/>
      <c r="C223" s="294"/>
      <c r="D223" s="302" t="s">
        <v>2471</v>
      </c>
      <c r="E223" s="300"/>
      <c r="F223" s="300"/>
      <c r="G223" s="300"/>
      <c r="H223" s="271"/>
      <c r="I223" s="228"/>
    </row>
    <row r="224" spans="1:9" collapsed="1">
      <c r="A224" s="275">
        <f>IF(C224="","",SUBTOTAL(3,$C$9:C224))</f>
        <v>35</v>
      </c>
      <c r="B224" s="219" t="s">
        <v>1905</v>
      </c>
      <c r="C224" s="294" t="s">
        <v>203</v>
      </c>
      <c r="D224" s="277"/>
      <c r="E224" s="275" t="str">
        <f>IF(G224&lt;4,"Đơn giản",IF(G224&lt;=7,"Trung bình","Phức tạp"))</f>
        <v>Đơn giản</v>
      </c>
      <c r="F224" s="275" t="s">
        <v>205</v>
      </c>
      <c r="G224" s="275">
        <f>COUNTA(D225:D227)</f>
        <v>3</v>
      </c>
      <c r="H224" s="271"/>
      <c r="I224" s="228"/>
    </row>
    <row r="225" spans="1:9" ht="33" hidden="1" outlineLevel="1">
      <c r="A225" s="275"/>
      <c r="B225" s="219"/>
      <c r="C225" s="284"/>
      <c r="D225" s="302" t="s">
        <v>2080</v>
      </c>
      <c r="E225" s="300"/>
      <c r="F225" s="300"/>
      <c r="G225" s="300"/>
      <c r="H225" s="271"/>
      <c r="I225" s="228"/>
    </row>
    <row r="226" spans="1:9" ht="33" hidden="1" outlineLevel="1">
      <c r="A226" s="303"/>
      <c r="B226" s="219"/>
      <c r="C226" s="284"/>
      <c r="D226" s="302" t="s">
        <v>2081</v>
      </c>
      <c r="E226" s="300"/>
      <c r="F226" s="300"/>
      <c r="G226" s="300"/>
      <c r="H226" s="271"/>
      <c r="I226" s="228"/>
    </row>
    <row r="227" spans="1:9" ht="33" hidden="1" outlineLevel="1">
      <c r="A227" s="303"/>
      <c r="B227" s="219"/>
      <c r="C227" s="284"/>
      <c r="D227" s="302" t="s">
        <v>2082</v>
      </c>
      <c r="E227" s="300"/>
      <c r="F227" s="300"/>
      <c r="G227" s="300"/>
      <c r="H227" s="271"/>
      <c r="I227" s="228"/>
    </row>
    <row r="228" spans="1:9" collapsed="1">
      <c r="A228" s="275">
        <f>IF(C228="","",SUBTOTAL(3,$C$9:C228))</f>
        <v>36</v>
      </c>
      <c r="B228" s="278" t="s">
        <v>2083</v>
      </c>
      <c r="C228" s="294" t="s">
        <v>203</v>
      </c>
      <c r="D228" s="277"/>
      <c r="E228" s="275" t="str">
        <f>IF(G228&lt;4,"Đơn giản",IF(G228&lt;=7,"Trung bình","Phức tạp"))</f>
        <v>Trung bình</v>
      </c>
      <c r="F228" s="275" t="s">
        <v>205</v>
      </c>
      <c r="G228" s="275">
        <f>COUNTA(D229:D235)</f>
        <v>7</v>
      </c>
      <c r="H228" s="271"/>
      <c r="I228" s="228"/>
    </row>
    <row r="229" spans="1:9" ht="33" outlineLevel="1">
      <c r="A229" s="275"/>
      <c r="B229" s="278"/>
      <c r="C229" s="306"/>
      <c r="D229" s="309" t="s">
        <v>2086</v>
      </c>
      <c r="E229" s="300"/>
      <c r="F229" s="300"/>
      <c r="G229" s="300"/>
      <c r="H229" s="271"/>
      <c r="I229" s="228"/>
    </row>
    <row r="230" spans="1:9" ht="33" outlineLevel="1">
      <c r="A230" s="310"/>
      <c r="B230" s="278"/>
      <c r="C230" s="306"/>
      <c r="D230" s="309" t="s">
        <v>2087</v>
      </c>
      <c r="E230" s="300"/>
      <c r="F230" s="300"/>
      <c r="G230" s="300"/>
      <c r="H230" s="271"/>
      <c r="I230" s="228"/>
    </row>
    <row r="231" spans="1:9" ht="49.5" outlineLevel="1">
      <c r="A231" s="310"/>
      <c r="B231" s="278"/>
      <c r="C231" s="306"/>
      <c r="D231" s="309" t="s">
        <v>2088</v>
      </c>
      <c r="E231" s="300"/>
      <c r="F231" s="300"/>
      <c r="G231" s="300"/>
      <c r="H231" s="271"/>
      <c r="I231" s="228"/>
    </row>
    <row r="232" spans="1:9" ht="49.5" outlineLevel="1">
      <c r="A232" s="310"/>
      <c r="B232" s="278"/>
      <c r="C232" s="306"/>
      <c r="D232" s="309" t="s">
        <v>2089</v>
      </c>
      <c r="E232" s="300"/>
      <c r="F232" s="300"/>
      <c r="G232" s="300"/>
      <c r="H232" s="271"/>
      <c r="I232" s="228"/>
    </row>
    <row r="233" spans="1:9" ht="33" outlineLevel="1">
      <c r="A233" s="310"/>
      <c r="B233" s="278"/>
      <c r="C233" s="306"/>
      <c r="D233" s="309" t="s">
        <v>2090</v>
      </c>
      <c r="E233" s="300"/>
      <c r="F233" s="300"/>
      <c r="G233" s="300"/>
      <c r="H233" s="271"/>
      <c r="I233" s="228"/>
    </row>
    <row r="234" spans="1:9" ht="49.5" outlineLevel="1">
      <c r="A234" s="310"/>
      <c r="B234" s="278"/>
      <c r="C234" s="306"/>
      <c r="D234" s="309" t="s">
        <v>2091</v>
      </c>
      <c r="E234" s="300"/>
      <c r="F234" s="300"/>
      <c r="G234" s="300"/>
      <c r="H234" s="271"/>
      <c r="I234" s="228"/>
    </row>
    <row r="235" spans="1:9" ht="49.5" outlineLevel="1">
      <c r="A235" s="310"/>
      <c r="B235" s="278"/>
      <c r="C235" s="306"/>
      <c r="D235" s="309" t="s">
        <v>2092</v>
      </c>
      <c r="E235" s="300"/>
      <c r="F235" s="300"/>
      <c r="G235" s="300"/>
      <c r="H235" s="271"/>
      <c r="I235" s="228"/>
    </row>
    <row r="236" spans="1:9">
      <c r="A236" s="275">
        <f>IF(C236="","",SUBTOTAL(3,$C$9:C236))</f>
        <v>37</v>
      </c>
      <c r="B236" s="278" t="s">
        <v>2084</v>
      </c>
      <c r="C236" s="294" t="s">
        <v>203</v>
      </c>
      <c r="D236" s="277"/>
      <c r="E236" s="275" t="str">
        <f>IF(G236&lt;4,"Đơn giản",IF(G236&lt;=7,"Trung bình","Phức tạp"))</f>
        <v>Trung bình</v>
      </c>
      <c r="F236" s="275" t="s">
        <v>205</v>
      </c>
      <c r="G236" s="275">
        <f>COUNTA(D237:D242)</f>
        <v>6</v>
      </c>
      <c r="H236" s="271"/>
      <c r="I236" s="228"/>
    </row>
    <row r="237" spans="1:9" ht="49.5" hidden="1" outlineLevel="1">
      <c r="A237" s="275"/>
      <c r="B237" s="278"/>
      <c r="C237" s="306"/>
      <c r="D237" s="309" t="s">
        <v>2093</v>
      </c>
      <c r="E237" s="300"/>
      <c r="F237" s="300"/>
      <c r="G237" s="300"/>
      <c r="H237" s="271"/>
      <c r="I237" s="228"/>
    </row>
    <row r="238" spans="1:9" ht="49.5" hidden="1" outlineLevel="1">
      <c r="A238" s="310"/>
      <c r="B238" s="278"/>
      <c r="C238" s="306"/>
      <c r="D238" s="309" t="s">
        <v>2094</v>
      </c>
      <c r="E238" s="300"/>
      <c r="F238" s="300"/>
      <c r="G238" s="300"/>
      <c r="H238" s="271"/>
      <c r="I238" s="228"/>
    </row>
    <row r="239" spans="1:9" ht="49.5" hidden="1" outlineLevel="1">
      <c r="A239" s="310"/>
      <c r="B239" s="278"/>
      <c r="C239" s="306"/>
      <c r="D239" s="309" t="s">
        <v>2098</v>
      </c>
      <c r="E239" s="300"/>
      <c r="F239" s="300"/>
      <c r="G239" s="300"/>
      <c r="H239" s="271"/>
      <c r="I239" s="228"/>
    </row>
    <row r="240" spans="1:9" ht="33" hidden="1" outlineLevel="1">
      <c r="A240" s="310"/>
      <c r="B240" s="311"/>
      <c r="C240" s="306"/>
      <c r="D240" s="309" t="s">
        <v>2095</v>
      </c>
      <c r="E240" s="300"/>
      <c r="F240" s="300"/>
      <c r="G240" s="300"/>
      <c r="H240" s="271"/>
      <c r="I240" s="228"/>
    </row>
    <row r="241" spans="1:9" ht="33" hidden="1" outlineLevel="1">
      <c r="A241" s="310"/>
      <c r="B241" s="311"/>
      <c r="C241" s="306"/>
      <c r="D241" s="309" t="s">
        <v>2096</v>
      </c>
      <c r="E241" s="300"/>
      <c r="F241" s="300"/>
      <c r="G241" s="300"/>
      <c r="H241" s="271"/>
      <c r="I241" s="228"/>
    </row>
    <row r="242" spans="1:9" ht="49.5" hidden="1" outlineLevel="1">
      <c r="A242" s="310"/>
      <c r="B242" s="311"/>
      <c r="C242" s="306"/>
      <c r="D242" s="309" t="s">
        <v>2097</v>
      </c>
      <c r="E242" s="300"/>
      <c r="F242" s="300"/>
      <c r="G242" s="300"/>
      <c r="H242" s="271"/>
      <c r="I242" s="228"/>
    </row>
    <row r="243" spans="1:9" collapsed="1">
      <c r="A243" s="286" t="s">
        <v>1906</v>
      </c>
      <c r="B243" s="301" t="s">
        <v>1907</v>
      </c>
      <c r="C243" s="286"/>
      <c r="D243" s="301"/>
      <c r="E243" s="300"/>
      <c r="F243" s="300"/>
      <c r="G243" s="300"/>
      <c r="H243" s="271"/>
      <c r="I243" s="228"/>
    </row>
    <row r="244" spans="1:9">
      <c r="A244" s="275">
        <f>IF(C244="","",SUBTOTAL(3,$C$9:C244))</f>
        <v>38</v>
      </c>
      <c r="B244" s="219" t="s">
        <v>1908</v>
      </c>
      <c r="C244" s="284" t="s">
        <v>1238</v>
      </c>
      <c r="D244" s="277"/>
      <c r="E244" s="275" t="str">
        <f>IF(G244&lt;4,"Đơn giản",IF(G244&lt;=7,"Trung bình","Phức tạp"))</f>
        <v>Trung bình</v>
      </c>
      <c r="F244" s="275" t="s">
        <v>205</v>
      </c>
      <c r="G244" s="275">
        <f>COUNTA(D245:D248)</f>
        <v>4</v>
      </c>
      <c r="H244" s="271" t="s">
        <v>1957</v>
      </c>
      <c r="I244" s="228"/>
    </row>
    <row r="245" spans="1:9" ht="33" hidden="1" outlineLevel="1">
      <c r="A245" s="275"/>
      <c r="B245" s="219"/>
      <c r="C245" s="284"/>
      <c r="D245" s="219" t="s">
        <v>1922</v>
      </c>
      <c r="E245" s="275"/>
      <c r="F245" s="275"/>
      <c r="G245" s="275"/>
      <c r="H245" s="271"/>
      <c r="I245" s="228"/>
    </row>
    <row r="246" spans="1:9" ht="33" hidden="1" outlineLevel="1">
      <c r="A246" s="303"/>
      <c r="B246" s="219"/>
      <c r="C246" s="284"/>
      <c r="D246" s="219" t="s">
        <v>1923</v>
      </c>
      <c r="E246" s="300"/>
      <c r="F246" s="300"/>
      <c r="G246" s="275"/>
      <c r="H246" s="271"/>
      <c r="I246" s="228"/>
    </row>
    <row r="247" spans="1:9" ht="33" hidden="1" outlineLevel="1">
      <c r="A247" s="303"/>
      <c r="B247" s="219"/>
      <c r="C247" s="284"/>
      <c r="D247" s="219" t="s">
        <v>1924</v>
      </c>
      <c r="E247" s="300"/>
      <c r="F247" s="300"/>
      <c r="G247" s="275"/>
      <c r="H247" s="271"/>
      <c r="I247" s="228"/>
    </row>
    <row r="248" spans="1:9" ht="33" hidden="1" outlineLevel="1">
      <c r="A248" s="303"/>
      <c r="B248" s="219"/>
      <c r="C248" s="284"/>
      <c r="D248" s="219" t="s">
        <v>1925</v>
      </c>
      <c r="E248" s="300"/>
      <c r="F248" s="300"/>
      <c r="G248" s="275"/>
      <c r="H248" s="271"/>
      <c r="I248" s="228"/>
    </row>
    <row r="249" spans="1:9" collapsed="1">
      <c r="A249" s="275">
        <f>IF(C249="","",SUBTOTAL(3,$C$9:C249))</f>
        <v>39</v>
      </c>
      <c r="B249" s="219" t="s">
        <v>1909</v>
      </c>
      <c r="C249" s="284" t="s">
        <v>1238</v>
      </c>
      <c r="D249" s="277"/>
      <c r="E249" s="275" t="str">
        <f>IF(G249&lt;4,"Đơn giản",IF(G249&lt;=7,"Trung bình","Phức tạp"))</f>
        <v>Trung bình</v>
      </c>
      <c r="F249" s="275" t="s">
        <v>205</v>
      </c>
      <c r="G249" s="275">
        <f>COUNTA(D250:D253)</f>
        <v>4</v>
      </c>
      <c r="H249" s="271"/>
      <c r="I249" s="228"/>
    </row>
    <row r="250" spans="1:9" ht="33" hidden="1" outlineLevel="1">
      <c r="A250" s="275"/>
      <c r="B250" s="219"/>
      <c r="C250" s="284"/>
      <c r="D250" s="219" t="s">
        <v>1926</v>
      </c>
      <c r="E250" s="300"/>
      <c r="F250" s="300"/>
      <c r="G250" s="300"/>
      <c r="H250" s="271"/>
      <c r="I250" s="228"/>
    </row>
    <row r="251" spans="1:9" ht="33" hidden="1" outlineLevel="1">
      <c r="A251" s="303"/>
      <c r="B251" s="219"/>
      <c r="C251" s="284"/>
      <c r="D251" s="219" t="s">
        <v>1927</v>
      </c>
      <c r="E251" s="300"/>
      <c r="F251" s="300"/>
      <c r="G251" s="300"/>
      <c r="H251" s="271"/>
      <c r="I251" s="228"/>
    </row>
    <row r="252" spans="1:9" ht="33" hidden="1" outlineLevel="1">
      <c r="A252" s="303"/>
      <c r="B252" s="219"/>
      <c r="C252" s="284"/>
      <c r="D252" s="219" t="s">
        <v>1924</v>
      </c>
      <c r="E252" s="300"/>
      <c r="F252" s="300"/>
      <c r="G252" s="300"/>
      <c r="H252" s="271"/>
      <c r="I252" s="228"/>
    </row>
    <row r="253" spans="1:9" ht="33" hidden="1" outlineLevel="1">
      <c r="A253" s="303"/>
      <c r="B253" s="219"/>
      <c r="C253" s="284"/>
      <c r="D253" s="219" t="s">
        <v>1928</v>
      </c>
      <c r="E253" s="300"/>
      <c r="F253" s="300"/>
      <c r="G253" s="300"/>
      <c r="H253" s="271"/>
      <c r="I253" s="228"/>
    </row>
    <row r="254" spans="1:9" collapsed="1">
      <c r="A254" s="275">
        <f>IF(C254="","",SUBTOTAL(3,$C$9:C254))</f>
        <v>40</v>
      </c>
      <c r="B254" s="219" t="s">
        <v>1910</v>
      </c>
      <c r="C254" s="294" t="s">
        <v>203</v>
      </c>
      <c r="D254" s="277"/>
      <c r="E254" s="275" t="str">
        <f>IF(G254&lt;4,"Đơn giản",IF(G254&lt;=7,"Trung bình","Phức tạp"))</f>
        <v>Đơn giản</v>
      </c>
      <c r="F254" s="275" t="s">
        <v>205</v>
      </c>
      <c r="G254" s="275">
        <f>COUNTA(D255:D256)</f>
        <v>2</v>
      </c>
      <c r="H254" s="271"/>
      <c r="I254" s="228"/>
    </row>
    <row r="255" spans="1:9" ht="33" hidden="1" outlineLevel="1">
      <c r="A255" s="275"/>
      <c r="B255" s="219"/>
      <c r="C255" s="284"/>
      <c r="D255" s="219" t="s">
        <v>1929</v>
      </c>
      <c r="E255" s="300"/>
      <c r="F255" s="300"/>
      <c r="G255" s="300"/>
      <c r="H255" s="271"/>
      <c r="I255" s="228"/>
    </row>
    <row r="256" spans="1:9" ht="33" hidden="1" outlineLevel="1">
      <c r="A256" s="303"/>
      <c r="B256" s="219"/>
      <c r="C256" s="284"/>
      <c r="D256" s="219" t="s">
        <v>1930</v>
      </c>
      <c r="E256" s="300"/>
      <c r="F256" s="300"/>
      <c r="G256" s="300"/>
      <c r="H256" s="271"/>
      <c r="I256" s="228"/>
    </row>
    <row r="257" spans="1:9" collapsed="1">
      <c r="A257" s="286" t="s">
        <v>1911</v>
      </c>
      <c r="B257" s="301" t="s">
        <v>1912</v>
      </c>
      <c r="C257" s="286"/>
      <c r="D257" s="301"/>
      <c r="E257" s="300"/>
      <c r="F257" s="300"/>
      <c r="G257" s="300"/>
      <c r="H257" s="271" t="s">
        <v>1958</v>
      </c>
      <c r="I257" s="228"/>
    </row>
    <row r="258" spans="1:9" ht="33">
      <c r="A258" s="275">
        <f>IF(C258="","",SUBTOTAL(3,$C$9:C258))</f>
        <v>41</v>
      </c>
      <c r="B258" s="302" t="s">
        <v>1913</v>
      </c>
      <c r="C258" s="294" t="s">
        <v>1238</v>
      </c>
      <c r="D258" s="277"/>
      <c r="E258" s="275" t="str">
        <f>IF(G258&lt;4,"Đơn giản",IF(G258&lt;=7,"Trung bình","Phức tạp"))</f>
        <v>Trung bình</v>
      </c>
      <c r="F258" s="275" t="s">
        <v>205</v>
      </c>
      <c r="G258" s="275">
        <f>COUNTA(D259:D262)</f>
        <v>4</v>
      </c>
      <c r="H258" s="271"/>
      <c r="I258" s="228"/>
    </row>
    <row r="259" spans="1:9" ht="49.5" outlineLevel="1">
      <c r="A259" s="275"/>
      <c r="B259" s="302"/>
      <c r="C259" s="294"/>
      <c r="D259" s="302" t="s">
        <v>1931</v>
      </c>
      <c r="E259" s="300"/>
      <c r="F259" s="300"/>
      <c r="G259" s="300"/>
      <c r="H259" s="271"/>
      <c r="I259" s="228"/>
    </row>
    <row r="260" spans="1:9" ht="33" outlineLevel="1">
      <c r="A260" s="303"/>
      <c r="B260" s="302"/>
      <c r="C260" s="294"/>
      <c r="D260" s="302" t="s">
        <v>1932</v>
      </c>
      <c r="E260" s="300"/>
      <c r="F260" s="300"/>
      <c r="G260" s="300"/>
      <c r="H260" s="271"/>
      <c r="I260" s="228"/>
    </row>
    <row r="261" spans="1:9" ht="33" outlineLevel="1">
      <c r="A261" s="303"/>
      <c r="B261" s="302"/>
      <c r="C261" s="294"/>
      <c r="D261" s="302" t="s">
        <v>1933</v>
      </c>
      <c r="E261" s="300"/>
      <c r="F261" s="300"/>
      <c r="G261" s="300"/>
      <c r="H261" s="271"/>
      <c r="I261" s="228"/>
    </row>
    <row r="262" spans="1:9" ht="33" outlineLevel="1">
      <c r="A262" s="303"/>
      <c r="B262" s="302"/>
      <c r="C262" s="294"/>
      <c r="D262" s="302" t="s">
        <v>1934</v>
      </c>
      <c r="E262" s="300"/>
      <c r="F262" s="300"/>
      <c r="G262" s="300"/>
      <c r="H262" s="271"/>
      <c r="I262" s="228"/>
    </row>
    <row r="263" spans="1:9" ht="33">
      <c r="A263" s="275">
        <f>IF(C263="","",SUBTOTAL(3,$C$9:C263))</f>
        <v>42</v>
      </c>
      <c r="B263" s="302" t="s">
        <v>1914</v>
      </c>
      <c r="C263" s="294" t="s">
        <v>203</v>
      </c>
      <c r="D263" s="277"/>
      <c r="E263" s="275" t="str">
        <f>IF(G263&lt;4,"Đơn giản",IF(G263&lt;=7,"Trung bình","Phức tạp"))</f>
        <v>Trung bình</v>
      </c>
      <c r="F263" s="275" t="s">
        <v>205</v>
      </c>
      <c r="G263" s="275">
        <f>COUNTA(D264:D268)</f>
        <v>5</v>
      </c>
      <c r="H263" s="271"/>
      <c r="I263" s="228"/>
    </row>
    <row r="264" spans="1:9" ht="33" hidden="1" outlineLevel="1">
      <c r="A264" s="275"/>
      <c r="B264" s="302"/>
      <c r="C264" s="294"/>
      <c r="D264" s="302" t="s">
        <v>1935</v>
      </c>
      <c r="E264" s="300"/>
      <c r="F264" s="300"/>
      <c r="G264" s="300"/>
      <c r="H264" s="271"/>
      <c r="I264" s="228"/>
    </row>
    <row r="265" spans="1:9" ht="33" hidden="1" outlineLevel="1">
      <c r="A265" s="303"/>
      <c r="B265" s="302"/>
      <c r="C265" s="294"/>
      <c r="D265" s="302" t="s">
        <v>1936</v>
      </c>
      <c r="E265" s="300"/>
      <c r="F265" s="300"/>
      <c r="G265" s="300"/>
      <c r="H265" s="271"/>
      <c r="I265" s="228"/>
    </row>
    <row r="266" spans="1:9" ht="33" hidden="1" outlineLevel="1">
      <c r="A266" s="303"/>
      <c r="B266" s="302"/>
      <c r="C266" s="294"/>
      <c r="D266" s="302" t="s">
        <v>1937</v>
      </c>
      <c r="E266" s="300"/>
      <c r="F266" s="300"/>
      <c r="G266" s="300"/>
      <c r="H266" s="271"/>
      <c r="I266" s="228"/>
    </row>
    <row r="267" spans="1:9" ht="33" hidden="1" outlineLevel="1">
      <c r="A267" s="303"/>
      <c r="B267" s="302"/>
      <c r="C267" s="294"/>
      <c r="D267" s="302" t="s">
        <v>1938</v>
      </c>
      <c r="E267" s="300"/>
      <c r="F267" s="300"/>
      <c r="G267" s="300"/>
      <c r="H267" s="271"/>
      <c r="I267" s="228"/>
    </row>
    <row r="268" spans="1:9" ht="33" hidden="1" outlineLevel="1">
      <c r="A268" s="303"/>
      <c r="B268" s="302"/>
      <c r="C268" s="294"/>
      <c r="D268" s="302" t="s">
        <v>1939</v>
      </c>
      <c r="E268" s="300"/>
      <c r="F268" s="300"/>
      <c r="G268" s="300"/>
      <c r="H268" s="271"/>
      <c r="I268" s="228"/>
    </row>
    <row r="269" spans="1:9" collapsed="1">
      <c r="A269" s="275">
        <f>IF(C269="","",SUBTOTAL(3,$C$9:C269))</f>
        <v>43</v>
      </c>
      <c r="B269" s="302" t="s">
        <v>1915</v>
      </c>
      <c r="C269" s="294" t="s">
        <v>203</v>
      </c>
      <c r="D269" s="277"/>
      <c r="E269" s="275" t="str">
        <f>IF(G269&lt;4,"Đơn giản",IF(G269&lt;=7,"Trung bình","Phức tạp"))</f>
        <v>Đơn giản</v>
      </c>
      <c r="F269" s="275" t="s">
        <v>205</v>
      </c>
      <c r="G269" s="275">
        <f>COUNTA(D270:D272)</f>
        <v>3</v>
      </c>
      <c r="H269" s="271"/>
      <c r="I269" s="228"/>
    </row>
    <row r="270" spans="1:9" ht="33" hidden="1" outlineLevel="1">
      <c r="A270" s="275"/>
      <c r="B270" s="302"/>
      <c r="C270" s="294"/>
      <c r="D270" s="302" t="s">
        <v>1940</v>
      </c>
      <c r="E270" s="300"/>
      <c r="F270" s="300"/>
      <c r="G270" s="300"/>
      <c r="H270" s="271"/>
      <c r="I270" s="228"/>
    </row>
    <row r="271" spans="1:9" ht="49.5" hidden="1" outlineLevel="1">
      <c r="A271" s="303"/>
      <c r="B271" s="302"/>
      <c r="C271" s="294"/>
      <c r="D271" s="302" t="s">
        <v>1941</v>
      </c>
      <c r="E271" s="300"/>
      <c r="F271" s="300"/>
      <c r="G271" s="300"/>
      <c r="H271" s="271"/>
      <c r="I271" s="228"/>
    </row>
    <row r="272" spans="1:9" ht="49.5" hidden="1" outlineLevel="1">
      <c r="A272" s="303"/>
      <c r="B272" s="302"/>
      <c r="C272" s="294"/>
      <c r="D272" s="302" t="s">
        <v>1942</v>
      </c>
      <c r="E272" s="300"/>
      <c r="F272" s="300"/>
      <c r="G272" s="300"/>
      <c r="H272" s="271"/>
      <c r="I272" s="228"/>
    </row>
    <row r="273" spans="1:9" collapsed="1">
      <c r="A273" s="286" t="s">
        <v>1916</v>
      </c>
      <c r="B273" s="301" t="s">
        <v>1917</v>
      </c>
      <c r="C273" s="286"/>
      <c r="D273" s="301"/>
      <c r="E273" s="300"/>
      <c r="F273" s="300"/>
      <c r="G273" s="300"/>
      <c r="H273" s="271" t="s">
        <v>1956</v>
      </c>
      <c r="I273" s="228"/>
    </row>
    <row r="274" spans="1:9" ht="33">
      <c r="A274" s="275">
        <f>IF(C274="","",SUBTOTAL(3,$C$9:C274))</f>
        <v>44</v>
      </c>
      <c r="B274" s="219" t="s">
        <v>1918</v>
      </c>
      <c r="C274" s="294" t="s">
        <v>203</v>
      </c>
      <c r="D274" s="277"/>
      <c r="E274" s="275" t="str">
        <f>IF(G274&lt;4,"Đơn giản",IF(G274&lt;=7,"Trung bình","Phức tạp"))</f>
        <v>Trung bình</v>
      </c>
      <c r="F274" s="275" t="s">
        <v>205</v>
      </c>
      <c r="G274" s="275">
        <f>COUNTA(D275:D279)</f>
        <v>5</v>
      </c>
      <c r="H274" s="271"/>
      <c r="I274" s="228"/>
    </row>
    <row r="275" spans="1:9" ht="33" outlineLevel="1">
      <c r="A275" s="275"/>
      <c r="B275" s="219"/>
      <c r="C275" s="284"/>
      <c r="D275" s="219" t="s">
        <v>1943</v>
      </c>
      <c r="E275" s="300"/>
      <c r="F275" s="300"/>
      <c r="G275" s="300"/>
      <c r="H275" s="271"/>
      <c r="I275" s="228"/>
    </row>
    <row r="276" spans="1:9" ht="33" outlineLevel="1">
      <c r="A276" s="303"/>
      <c r="B276" s="219"/>
      <c r="C276" s="284"/>
      <c r="D276" s="219" t="s">
        <v>1944</v>
      </c>
      <c r="E276" s="300"/>
      <c r="F276" s="300"/>
      <c r="G276" s="300"/>
      <c r="H276" s="271"/>
      <c r="I276" s="228"/>
    </row>
    <row r="277" spans="1:9" ht="33" outlineLevel="1">
      <c r="A277" s="303"/>
      <c r="B277" s="219"/>
      <c r="C277" s="284"/>
      <c r="D277" s="219" t="s">
        <v>1945</v>
      </c>
      <c r="E277" s="300"/>
      <c r="F277" s="300"/>
      <c r="G277" s="300"/>
      <c r="H277" s="271"/>
      <c r="I277" s="228"/>
    </row>
    <row r="278" spans="1:9" ht="33" outlineLevel="1">
      <c r="A278" s="303"/>
      <c r="B278" s="219"/>
      <c r="C278" s="284"/>
      <c r="D278" s="219" t="s">
        <v>1946</v>
      </c>
      <c r="E278" s="300"/>
      <c r="F278" s="300"/>
      <c r="G278" s="300"/>
      <c r="H278" s="271"/>
      <c r="I278" s="228"/>
    </row>
    <row r="279" spans="1:9" ht="33" outlineLevel="1">
      <c r="A279" s="303"/>
      <c r="B279" s="219"/>
      <c r="C279" s="284"/>
      <c r="D279" s="219" t="s">
        <v>1947</v>
      </c>
      <c r="E279" s="300"/>
      <c r="F279" s="300"/>
      <c r="G279" s="300"/>
      <c r="H279" s="271"/>
      <c r="I279" s="228"/>
    </row>
    <row r="280" spans="1:9">
      <c r="A280" s="275">
        <f>IF(C280="","",SUBTOTAL(3,$C$9:C280))</f>
        <v>45</v>
      </c>
      <c r="B280" s="219" t="s">
        <v>1919</v>
      </c>
      <c r="C280" s="294" t="s">
        <v>203</v>
      </c>
      <c r="D280" s="277"/>
      <c r="E280" s="275" t="str">
        <f>IF(G280&lt;4,"Đơn giản",IF(G280&lt;=7,"Trung bình","Phức tạp"))</f>
        <v>Đơn giản</v>
      </c>
      <c r="F280" s="275" t="s">
        <v>205</v>
      </c>
      <c r="G280" s="275">
        <f>COUNTA(D281:D282)</f>
        <v>2</v>
      </c>
      <c r="H280" s="271"/>
      <c r="I280" s="228"/>
    </row>
    <row r="281" spans="1:9" ht="33" hidden="1" outlineLevel="1">
      <c r="A281" s="275"/>
      <c r="B281" s="219"/>
      <c r="C281" s="284"/>
      <c r="D281" s="219" t="s">
        <v>1948</v>
      </c>
      <c r="E281" s="300"/>
      <c r="F281" s="300"/>
      <c r="G281" s="300"/>
      <c r="H281" s="271"/>
      <c r="I281" s="228"/>
    </row>
    <row r="282" spans="1:9" ht="33" hidden="1" outlineLevel="1">
      <c r="A282" s="303"/>
      <c r="B282" s="219"/>
      <c r="C282" s="284"/>
      <c r="D282" s="219" t="s">
        <v>1949</v>
      </c>
      <c r="E282" s="300"/>
      <c r="F282" s="300"/>
      <c r="G282" s="300"/>
      <c r="H282" s="271"/>
      <c r="I282" s="228"/>
    </row>
    <row r="283" spans="1:9" collapsed="1">
      <c r="A283" s="300" t="s">
        <v>1963</v>
      </c>
      <c r="B283" s="312" t="s">
        <v>1600</v>
      </c>
      <c r="C283" s="300"/>
      <c r="D283" s="300"/>
      <c r="E283" s="300"/>
      <c r="F283" s="300"/>
      <c r="G283" s="300"/>
      <c r="H283" s="271"/>
      <c r="I283" s="228"/>
    </row>
    <row r="284" spans="1:9">
      <c r="A284" s="275">
        <f>IF(C284="","",SUBTOTAL(3,$C$9:C284))</f>
        <v>46</v>
      </c>
      <c r="B284" s="219" t="s">
        <v>1964</v>
      </c>
      <c r="C284" s="294" t="s">
        <v>203</v>
      </c>
      <c r="D284" s="219"/>
      <c r="E284" s="275" t="str">
        <f>IF(G284&lt;4,"Đơn giản",IF(G284&lt;=7,"Trung bình","Phức tạp"))</f>
        <v>Đơn giản</v>
      </c>
      <c r="F284" s="275" t="s">
        <v>205</v>
      </c>
      <c r="G284" s="275">
        <f>COUNTA(D285:D286)</f>
        <v>2</v>
      </c>
      <c r="H284" s="271"/>
      <c r="I284" s="228"/>
    </row>
    <row r="285" spans="1:9" ht="33" hidden="1" outlineLevel="1">
      <c r="A285" s="303"/>
      <c r="B285" s="219"/>
      <c r="C285" s="284"/>
      <c r="D285" s="219" t="s">
        <v>1975</v>
      </c>
      <c r="E285" s="300"/>
      <c r="F285" s="300"/>
      <c r="G285" s="300"/>
      <c r="H285" s="271"/>
      <c r="I285" s="228"/>
    </row>
    <row r="286" spans="1:9" ht="33" hidden="1" outlineLevel="1">
      <c r="A286" s="303"/>
      <c r="B286" s="219"/>
      <c r="C286" s="284"/>
      <c r="D286" s="219" t="s">
        <v>1976</v>
      </c>
      <c r="E286" s="300"/>
      <c r="F286" s="300"/>
      <c r="G286" s="300"/>
      <c r="H286" s="271"/>
      <c r="I286" s="228"/>
    </row>
    <row r="287" spans="1:9" collapsed="1">
      <c r="A287" s="275">
        <f>IF(C287="","",SUBTOTAL(3,$C$9:C287))</f>
        <v>47</v>
      </c>
      <c r="B287" s="219" t="s">
        <v>1965</v>
      </c>
      <c r="C287" s="294" t="s">
        <v>203</v>
      </c>
      <c r="D287" s="277"/>
      <c r="E287" s="275" t="str">
        <f>IF(G287&lt;4,"Đơn giản",IF(G287&lt;=7,"Trung bình","Phức tạp"))</f>
        <v>Trung bình</v>
      </c>
      <c r="F287" s="275" t="s">
        <v>205</v>
      </c>
      <c r="G287" s="275">
        <f>COUNTA(D288:D291)</f>
        <v>4</v>
      </c>
      <c r="H287" s="271"/>
      <c r="I287" s="228"/>
    </row>
    <row r="288" spans="1:9" ht="49.5" hidden="1" outlineLevel="1">
      <c r="A288" s="303"/>
      <c r="B288" s="219"/>
      <c r="C288" s="284"/>
      <c r="D288" s="219" t="s">
        <v>1977</v>
      </c>
      <c r="E288" s="300"/>
      <c r="F288" s="300"/>
      <c r="G288" s="300"/>
      <c r="H288" s="271"/>
      <c r="I288" s="228"/>
    </row>
    <row r="289" spans="1:9" ht="49.5" hidden="1" outlineLevel="1">
      <c r="A289" s="303"/>
      <c r="B289" s="219"/>
      <c r="C289" s="284"/>
      <c r="D289" s="219" t="s">
        <v>1978</v>
      </c>
      <c r="E289" s="300"/>
      <c r="F289" s="300"/>
      <c r="G289" s="300"/>
      <c r="H289" s="271"/>
      <c r="I289" s="228"/>
    </row>
    <row r="290" spans="1:9" ht="33" hidden="1" outlineLevel="1">
      <c r="A290" s="303"/>
      <c r="B290" s="219"/>
      <c r="C290" s="284"/>
      <c r="D290" s="219" t="s">
        <v>1979</v>
      </c>
      <c r="E290" s="300"/>
      <c r="F290" s="300"/>
      <c r="G290" s="300"/>
      <c r="H290" s="271"/>
      <c r="I290" s="228"/>
    </row>
    <row r="291" spans="1:9" ht="33" hidden="1" outlineLevel="1">
      <c r="A291" s="303"/>
      <c r="B291" s="219"/>
      <c r="C291" s="284"/>
      <c r="D291" s="219" t="s">
        <v>1980</v>
      </c>
      <c r="E291" s="300"/>
      <c r="F291" s="300"/>
      <c r="G291" s="300"/>
      <c r="H291" s="271"/>
      <c r="I291" s="228"/>
    </row>
    <row r="292" spans="1:9" ht="49.5" collapsed="1">
      <c r="A292" s="275">
        <f>IF(C292="","",SUBTOTAL(3,$C$9:C292))</f>
        <v>48</v>
      </c>
      <c r="B292" s="219" t="s">
        <v>1966</v>
      </c>
      <c r="C292" s="294" t="s">
        <v>203</v>
      </c>
      <c r="D292" s="277"/>
      <c r="E292" s="275" t="str">
        <f>IF(G292&lt;4,"Đơn giản",IF(G292&lt;=7,"Trung bình","Phức tạp"))</f>
        <v>Trung bình</v>
      </c>
      <c r="F292" s="275" t="s">
        <v>205</v>
      </c>
      <c r="G292" s="275">
        <f>COUNTA(D293:D299)</f>
        <v>7</v>
      </c>
      <c r="H292" s="271" t="s">
        <v>2045</v>
      </c>
      <c r="I292" s="228"/>
    </row>
    <row r="293" spans="1:9" ht="33" hidden="1" outlineLevel="1">
      <c r="A293" s="303"/>
      <c r="B293" s="219"/>
      <c r="C293" s="284"/>
      <c r="D293" s="219" t="s">
        <v>2047</v>
      </c>
      <c r="E293" s="300"/>
      <c r="F293" s="300"/>
      <c r="G293" s="300"/>
      <c r="H293" s="271"/>
      <c r="I293" s="228"/>
    </row>
    <row r="294" spans="1:9" ht="33" hidden="1" outlineLevel="1">
      <c r="A294" s="303"/>
      <c r="B294" s="219"/>
      <c r="C294" s="284"/>
      <c r="D294" s="219" t="s">
        <v>2048</v>
      </c>
      <c r="E294" s="300"/>
      <c r="F294" s="300"/>
      <c r="G294" s="300"/>
      <c r="H294" s="271"/>
      <c r="I294" s="228"/>
    </row>
    <row r="295" spans="1:9" ht="33" hidden="1" outlineLevel="1">
      <c r="A295" s="303"/>
      <c r="B295" s="219"/>
      <c r="C295" s="284"/>
      <c r="D295" s="219" t="s">
        <v>1981</v>
      </c>
      <c r="E295" s="300"/>
      <c r="F295" s="300"/>
      <c r="G295" s="300"/>
      <c r="H295" s="271"/>
      <c r="I295" s="228"/>
    </row>
    <row r="296" spans="1:9" ht="33" hidden="1" outlineLevel="1">
      <c r="A296" s="303"/>
      <c r="B296" s="219"/>
      <c r="C296" s="284"/>
      <c r="D296" s="219" t="s">
        <v>1982</v>
      </c>
      <c r="E296" s="300"/>
      <c r="F296" s="300"/>
      <c r="G296" s="300"/>
      <c r="H296" s="271"/>
      <c r="I296" s="228"/>
    </row>
    <row r="297" spans="1:9" hidden="1" outlineLevel="1">
      <c r="A297" s="303"/>
      <c r="B297" s="219"/>
      <c r="C297" s="284"/>
      <c r="D297" s="219" t="s">
        <v>1983</v>
      </c>
      <c r="E297" s="300"/>
      <c r="F297" s="300"/>
      <c r="G297" s="300"/>
      <c r="H297" s="271"/>
      <c r="I297" s="228"/>
    </row>
    <row r="298" spans="1:9" ht="33" hidden="1" outlineLevel="1">
      <c r="A298" s="303"/>
      <c r="B298" s="219"/>
      <c r="C298" s="284"/>
      <c r="D298" s="219" t="s">
        <v>1984</v>
      </c>
      <c r="E298" s="300"/>
      <c r="F298" s="300"/>
      <c r="G298" s="300"/>
      <c r="H298" s="271"/>
      <c r="I298" s="228"/>
    </row>
    <row r="299" spans="1:9" ht="33" hidden="1" outlineLevel="1">
      <c r="A299" s="303"/>
      <c r="B299" s="219"/>
      <c r="C299" s="284"/>
      <c r="D299" s="219" t="s">
        <v>1985</v>
      </c>
      <c r="E299" s="300"/>
      <c r="F299" s="300"/>
      <c r="G299" s="300"/>
      <c r="H299" s="271"/>
      <c r="I299" s="228"/>
    </row>
    <row r="300" spans="1:9" collapsed="1">
      <c r="A300" s="275">
        <f>IF(C300="","",SUBTOTAL(3,$C$9:C300))</f>
        <v>49</v>
      </c>
      <c r="B300" s="219" t="s">
        <v>1967</v>
      </c>
      <c r="C300" s="294" t="s">
        <v>203</v>
      </c>
      <c r="D300" s="277"/>
      <c r="E300" s="275" t="str">
        <f>IF(G300&lt;4,"Đơn giản",IF(G300&lt;=7,"Trung bình","Phức tạp"))</f>
        <v>Trung bình</v>
      </c>
      <c r="F300" s="275" t="s">
        <v>205</v>
      </c>
      <c r="G300" s="275">
        <f>COUNTA(D301:D305)</f>
        <v>5</v>
      </c>
      <c r="H300" s="271" t="s">
        <v>2046</v>
      </c>
      <c r="I300" s="228"/>
    </row>
    <row r="301" spans="1:9" ht="33" hidden="1" outlineLevel="1">
      <c r="A301" s="303"/>
      <c r="B301" s="219"/>
      <c r="C301" s="284"/>
      <c r="D301" s="219" t="s">
        <v>1986</v>
      </c>
      <c r="E301" s="300"/>
      <c r="F301" s="300"/>
      <c r="G301" s="300"/>
      <c r="H301" s="271"/>
      <c r="I301" s="228"/>
    </row>
    <row r="302" spans="1:9" ht="33" hidden="1" outlineLevel="1">
      <c r="A302" s="303"/>
      <c r="B302" s="219"/>
      <c r="C302" s="284"/>
      <c r="D302" s="219" t="s">
        <v>1987</v>
      </c>
      <c r="E302" s="300"/>
      <c r="F302" s="300"/>
      <c r="G302" s="300"/>
      <c r="H302" s="271"/>
      <c r="I302" s="228"/>
    </row>
    <row r="303" spans="1:9" ht="33" hidden="1" outlineLevel="1">
      <c r="A303" s="303"/>
      <c r="B303" s="219"/>
      <c r="C303" s="284"/>
      <c r="D303" s="219" t="s">
        <v>1988</v>
      </c>
      <c r="E303" s="300"/>
      <c r="F303" s="300"/>
      <c r="G303" s="300"/>
      <c r="H303" s="271"/>
      <c r="I303" s="228"/>
    </row>
    <row r="304" spans="1:9" ht="33" hidden="1" outlineLevel="1">
      <c r="A304" s="303"/>
      <c r="B304" s="219"/>
      <c r="C304" s="284"/>
      <c r="D304" s="219" t="s">
        <v>1989</v>
      </c>
      <c r="E304" s="300"/>
      <c r="F304" s="300"/>
      <c r="G304" s="300"/>
      <c r="H304" s="271"/>
      <c r="I304" s="228"/>
    </row>
    <row r="305" spans="1:9" ht="33" hidden="1" outlineLevel="1">
      <c r="A305" s="303"/>
      <c r="B305" s="219"/>
      <c r="C305" s="284"/>
      <c r="D305" s="219" t="s">
        <v>1990</v>
      </c>
      <c r="E305" s="300"/>
      <c r="F305" s="300"/>
      <c r="G305" s="300"/>
      <c r="H305" s="271"/>
      <c r="I305" s="228"/>
    </row>
    <row r="306" spans="1:9" collapsed="1">
      <c r="A306" s="275">
        <f>IF(C306="","",SUBTOTAL(3,$C$9:C306))</f>
        <v>50</v>
      </c>
      <c r="B306" s="219" t="s">
        <v>1968</v>
      </c>
      <c r="C306" s="294" t="s">
        <v>203</v>
      </c>
      <c r="D306" s="277"/>
      <c r="E306" s="275" t="str">
        <f>IF(G306&lt;4,"Đơn giản",IF(G306&lt;=7,"Trung bình","Phức tạp"))</f>
        <v>Trung bình</v>
      </c>
      <c r="F306" s="275" t="s">
        <v>205</v>
      </c>
      <c r="G306" s="275">
        <f>COUNTA(D307:D310)</f>
        <v>4</v>
      </c>
      <c r="H306" s="271" t="s">
        <v>2046</v>
      </c>
      <c r="I306" s="228"/>
    </row>
    <row r="307" spans="1:9" ht="33" hidden="1" outlineLevel="1">
      <c r="A307" s="303"/>
      <c r="B307" s="219"/>
      <c r="C307" s="284"/>
      <c r="D307" s="219" t="s">
        <v>1991</v>
      </c>
      <c r="E307" s="300"/>
      <c r="F307" s="300"/>
      <c r="G307" s="300"/>
      <c r="H307" s="271"/>
      <c r="I307" s="228"/>
    </row>
    <row r="308" spans="1:9" ht="33" hidden="1" outlineLevel="1">
      <c r="A308" s="303"/>
      <c r="B308" s="219"/>
      <c r="C308" s="284"/>
      <c r="D308" s="219" t="s">
        <v>1992</v>
      </c>
      <c r="E308" s="300"/>
      <c r="F308" s="300"/>
      <c r="G308" s="300"/>
      <c r="H308" s="271"/>
      <c r="I308" s="228"/>
    </row>
    <row r="309" spans="1:9" ht="33" hidden="1" outlineLevel="1">
      <c r="A309" s="303"/>
      <c r="B309" s="219"/>
      <c r="C309" s="284"/>
      <c r="D309" s="219" t="s">
        <v>1990</v>
      </c>
      <c r="E309" s="300"/>
      <c r="F309" s="300"/>
      <c r="G309" s="300"/>
      <c r="H309" s="271"/>
      <c r="I309" s="228"/>
    </row>
    <row r="310" spans="1:9" ht="33" hidden="1" outlineLevel="1">
      <c r="A310" s="303"/>
      <c r="B310" s="219"/>
      <c r="C310" s="284"/>
      <c r="D310" s="219" t="s">
        <v>1989</v>
      </c>
      <c r="E310" s="300"/>
      <c r="F310" s="300"/>
      <c r="G310" s="300"/>
      <c r="H310" s="271"/>
      <c r="I310" s="228"/>
    </row>
    <row r="311" spans="1:9" collapsed="1">
      <c r="A311" s="275">
        <f>IF(C311="","",SUBTOTAL(3,$C$9:C311))</f>
        <v>51</v>
      </c>
      <c r="B311" s="219" t="s">
        <v>1969</v>
      </c>
      <c r="C311" s="294" t="s">
        <v>203</v>
      </c>
      <c r="D311" s="277"/>
      <c r="E311" s="275" t="str">
        <f>IF(G311&lt;4,"Đơn giản",IF(G311&lt;=7,"Trung bình","Phức tạp"))</f>
        <v>Phức tạp</v>
      </c>
      <c r="F311" s="275" t="s">
        <v>205</v>
      </c>
      <c r="G311" s="275">
        <f>COUNTA(D312:D319)</f>
        <v>8</v>
      </c>
      <c r="H311" s="271"/>
      <c r="I311" s="228"/>
    </row>
    <row r="312" spans="1:9" ht="33" hidden="1" outlineLevel="1">
      <c r="A312" s="303"/>
      <c r="B312" s="219"/>
      <c r="C312" s="284"/>
      <c r="D312" s="219" t="s">
        <v>1993</v>
      </c>
      <c r="E312" s="300"/>
      <c r="F312" s="300"/>
      <c r="G312" s="300"/>
      <c r="H312" s="271"/>
      <c r="I312" s="228"/>
    </row>
    <row r="313" spans="1:9" ht="33" hidden="1" outlineLevel="1">
      <c r="A313" s="303"/>
      <c r="B313" s="219"/>
      <c r="C313" s="284"/>
      <c r="D313" s="219" t="s">
        <v>1994</v>
      </c>
      <c r="E313" s="300"/>
      <c r="F313" s="300"/>
      <c r="G313" s="300"/>
      <c r="H313" s="271"/>
      <c r="I313" s="228"/>
    </row>
    <row r="314" spans="1:9" ht="33" hidden="1" outlineLevel="1">
      <c r="A314" s="303"/>
      <c r="B314" s="219"/>
      <c r="C314" s="284"/>
      <c r="D314" s="219" t="s">
        <v>1995</v>
      </c>
      <c r="E314" s="300"/>
      <c r="F314" s="300"/>
      <c r="G314" s="300"/>
      <c r="H314" s="271"/>
      <c r="I314" s="228"/>
    </row>
    <row r="315" spans="1:9" ht="33" hidden="1" outlineLevel="1">
      <c r="A315" s="303"/>
      <c r="B315" s="219"/>
      <c r="C315" s="284"/>
      <c r="D315" s="219" t="s">
        <v>1996</v>
      </c>
      <c r="E315" s="300"/>
      <c r="F315" s="300"/>
      <c r="G315" s="300"/>
      <c r="H315" s="271"/>
      <c r="I315" s="228"/>
    </row>
    <row r="316" spans="1:9" ht="33" hidden="1" outlineLevel="1">
      <c r="A316" s="303"/>
      <c r="B316" s="219"/>
      <c r="C316" s="284"/>
      <c r="D316" s="219" t="s">
        <v>1997</v>
      </c>
      <c r="E316" s="300"/>
      <c r="F316" s="300"/>
      <c r="G316" s="300"/>
      <c r="H316" s="271"/>
      <c r="I316" s="228"/>
    </row>
    <row r="317" spans="1:9" ht="33" hidden="1" outlineLevel="1">
      <c r="A317" s="303"/>
      <c r="B317" s="219"/>
      <c r="C317" s="284"/>
      <c r="D317" s="219" t="s">
        <v>1998</v>
      </c>
      <c r="E317" s="300"/>
      <c r="F317" s="300"/>
      <c r="G317" s="300"/>
      <c r="H317" s="271"/>
      <c r="I317" s="228"/>
    </row>
    <row r="318" spans="1:9" ht="33" hidden="1" outlineLevel="1">
      <c r="A318" s="303"/>
      <c r="B318" s="219"/>
      <c r="C318" s="284"/>
      <c r="D318" s="219" t="s">
        <v>1999</v>
      </c>
      <c r="E318" s="300"/>
      <c r="F318" s="300"/>
      <c r="G318" s="300"/>
      <c r="H318" s="271"/>
      <c r="I318" s="228"/>
    </row>
    <row r="319" spans="1:9" ht="33" hidden="1" outlineLevel="1">
      <c r="A319" s="303"/>
      <c r="B319" s="219"/>
      <c r="C319" s="284"/>
      <c r="D319" s="219" t="s">
        <v>2000</v>
      </c>
      <c r="E319" s="300"/>
      <c r="F319" s="300"/>
      <c r="G319" s="300"/>
      <c r="H319" s="271"/>
      <c r="I319" s="228"/>
    </row>
    <row r="320" spans="1:9" collapsed="1">
      <c r="A320" s="275">
        <f>IF(C320="","",SUBTOTAL(3,$C$9:C320))</f>
        <v>52</v>
      </c>
      <c r="B320" s="219" t="s">
        <v>1970</v>
      </c>
      <c r="C320" s="294" t="s">
        <v>203</v>
      </c>
      <c r="D320" s="277"/>
      <c r="E320" s="275" t="str">
        <f>IF(G320&lt;4,"Đơn giản",IF(G320&lt;=7,"Trung bình","Phức tạp"))</f>
        <v>Trung bình</v>
      </c>
      <c r="F320" s="275" t="s">
        <v>205</v>
      </c>
      <c r="G320" s="275">
        <f>COUNTA(D321:D327)</f>
        <v>7</v>
      </c>
      <c r="H320" s="271" t="s">
        <v>2044</v>
      </c>
      <c r="I320" s="228"/>
    </row>
    <row r="321" spans="1:9" ht="33" hidden="1" outlineLevel="1">
      <c r="A321" s="303"/>
      <c r="B321" s="219"/>
      <c r="C321" s="284"/>
      <c r="D321" s="219" t="s">
        <v>2001</v>
      </c>
      <c r="E321" s="300"/>
      <c r="F321" s="300"/>
      <c r="G321" s="300"/>
      <c r="H321" s="271"/>
      <c r="I321" s="228"/>
    </row>
    <row r="322" spans="1:9" ht="33" hidden="1" outlineLevel="1">
      <c r="A322" s="303"/>
      <c r="B322" s="219"/>
      <c r="C322" s="284"/>
      <c r="D322" s="219" t="s">
        <v>2002</v>
      </c>
      <c r="E322" s="300"/>
      <c r="F322" s="300"/>
      <c r="G322" s="300"/>
      <c r="H322" s="271"/>
      <c r="I322" s="228"/>
    </row>
    <row r="323" spans="1:9" ht="33" hidden="1" outlineLevel="1">
      <c r="A323" s="303"/>
      <c r="B323" s="219"/>
      <c r="C323" s="284"/>
      <c r="D323" s="219" t="s">
        <v>2003</v>
      </c>
      <c r="E323" s="300"/>
      <c r="F323" s="300"/>
      <c r="G323" s="300"/>
      <c r="H323" s="271"/>
      <c r="I323" s="228"/>
    </row>
    <row r="324" spans="1:9" ht="33" hidden="1" outlineLevel="1">
      <c r="A324" s="303"/>
      <c r="B324" s="219"/>
      <c r="C324" s="284"/>
      <c r="D324" s="219" t="s">
        <v>2004</v>
      </c>
      <c r="E324" s="300"/>
      <c r="F324" s="300"/>
      <c r="G324" s="300"/>
      <c r="H324" s="271"/>
      <c r="I324" s="228"/>
    </row>
    <row r="325" spans="1:9" ht="33" hidden="1" outlineLevel="1">
      <c r="A325" s="303"/>
      <c r="B325" s="219"/>
      <c r="C325" s="284"/>
      <c r="D325" s="219" t="s">
        <v>2005</v>
      </c>
      <c r="E325" s="300"/>
      <c r="F325" s="300"/>
      <c r="G325" s="300"/>
      <c r="H325" s="271"/>
      <c r="I325" s="228"/>
    </row>
    <row r="326" spans="1:9" ht="33" hidden="1" outlineLevel="1">
      <c r="A326" s="303"/>
      <c r="B326" s="219"/>
      <c r="C326" s="284"/>
      <c r="D326" s="219" t="s">
        <v>2006</v>
      </c>
      <c r="E326" s="300"/>
      <c r="F326" s="300"/>
      <c r="G326" s="300"/>
      <c r="H326" s="271"/>
      <c r="I326" s="228"/>
    </row>
    <row r="327" spans="1:9" ht="33" hidden="1" outlineLevel="1">
      <c r="A327" s="303"/>
      <c r="B327" s="219"/>
      <c r="C327" s="284"/>
      <c r="D327" s="219" t="s">
        <v>2007</v>
      </c>
      <c r="E327" s="300"/>
      <c r="F327" s="300"/>
      <c r="G327" s="300"/>
      <c r="H327" s="271"/>
      <c r="I327" s="228"/>
    </row>
    <row r="328" spans="1:9" collapsed="1">
      <c r="A328" s="275">
        <f>IF(C328="","",SUBTOTAL(3,$C$9:C328))</f>
        <v>53</v>
      </c>
      <c r="B328" s="219" t="s">
        <v>2043</v>
      </c>
      <c r="C328" s="294" t="s">
        <v>203</v>
      </c>
      <c r="D328" s="277"/>
      <c r="E328" s="275" t="str">
        <f>IF(G328&lt;4,"Đơn giản",IF(G328&lt;=7,"Trung bình","Phức tạp"))</f>
        <v>Trung bình</v>
      </c>
      <c r="F328" s="275" t="s">
        <v>205</v>
      </c>
      <c r="G328" s="275">
        <f>COUNTA(D329:D335)</f>
        <v>7</v>
      </c>
      <c r="H328" s="271"/>
      <c r="I328" s="228"/>
    </row>
    <row r="329" spans="1:9" ht="33" hidden="1" outlineLevel="1">
      <c r="A329" s="303"/>
      <c r="B329" s="219"/>
      <c r="C329" s="284"/>
      <c r="D329" s="219" t="s">
        <v>2008</v>
      </c>
      <c r="E329" s="300"/>
      <c r="F329" s="300"/>
      <c r="G329" s="300"/>
      <c r="H329" s="271"/>
      <c r="I329" s="228"/>
    </row>
    <row r="330" spans="1:9" ht="33" hidden="1" outlineLevel="1">
      <c r="A330" s="303"/>
      <c r="B330" s="219"/>
      <c r="C330" s="284"/>
      <c r="D330" s="219" t="s">
        <v>2009</v>
      </c>
      <c r="E330" s="300"/>
      <c r="F330" s="300"/>
      <c r="G330" s="300"/>
      <c r="H330" s="271"/>
      <c r="I330" s="228"/>
    </row>
    <row r="331" spans="1:9" ht="33" hidden="1" outlineLevel="1">
      <c r="A331" s="303"/>
      <c r="B331" s="219"/>
      <c r="C331" s="284"/>
      <c r="D331" s="219" t="s">
        <v>2010</v>
      </c>
      <c r="E331" s="300"/>
      <c r="F331" s="300"/>
      <c r="G331" s="300"/>
      <c r="H331" s="271"/>
      <c r="I331" s="228"/>
    </row>
    <row r="332" spans="1:9" hidden="1" outlineLevel="1">
      <c r="A332" s="303"/>
      <c r="B332" s="219"/>
      <c r="C332" s="284"/>
      <c r="D332" s="219" t="s">
        <v>2011</v>
      </c>
      <c r="E332" s="300"/>
      <c r="F332" s="300"/>
      <c r="G332" s="300"/>
      <c r="H332" s="271"/>
      <c r="I332" s="228"/>
    </row>
    <row r="333" spans="1:9" ht="33" hidden="1" outlineLevel="1">
      <c r="A333" s="303"/>
      <c r="B333" s="219"/>
      <c r="C333" s="284"/>
      <c r="D333" s="219" t="s">
        <v>2012</v>
      </c>
      <c r="E333" s="300"/>
      <c r="F333" s="300"/>
      <c r="G333" s="300"/>
      <c r="H333" s="271"/>
      <c r="I333" s="228"/>
    </row>
    <row r="334" spans="1:9" hidden="1" outlineLevel="1">
      <c r="A334" s="303"/>
      <c r="B334" s="219"/>
      <c r="C334" s="284"/>
      <c r="D334" s="219" t="s">
        <v>2013</v>
      </c>
      <c r="E334" s="300"/>
      <c r="F334" s="300"/>
      <c r="G334" s="300"/>
      <c r="H334" s="271"/>
      <c r="I334" s="228"/>
    </row>
    <row r="335" spans="1:9" hidden="1" outlineLevel="1">
      <c r="A335" s="303"/>
      <c r="B335" s="219"/>
      <c r="C335" s="284"/>
      <c r="D335" s="219" t="s">
        <v>2014</v>
      </c>
      <c r="E335" s="300"/>
      <c r="F335" s="300"/>
      <c r="G335" s="300"/>
      <c r="H335" s="271"/>
      <c r="I335" s="228"/>
    </row>
    <row r="336" spans="1:9" collapsed="1">
      <c r="A336" s="275">
        <f>IF(C336="","",SUBTOTAL(3,$C$9:C336))</f>
        <v>54</v>
      </c>
      <c r="B336" s="219" t="s">
        <v>1971</v>
      </c>
      <c r="C336" s="294" t="s">
        <v>203</v>
      </c>
      <c r="D336" s="277"/>
      <c r="E336" s="275" t="str">
        <f>IF(G336&lt;4,"Đơn giản",IF(G336&lt;=7,"Trung bình","Phức tạp"))</f>
        <v>Trung bình</v>
      </c>
      <c r="F336" s="275" t="s">
        <v>205</v>
      </c>
      <c r="G336" s="275">
        <f>COUNTA(D337:D340)</f>
        <v>4</v>
      </c>
      <c r="H336" s="271"/>
      <c r="I336" s="228"/>
    </row>
    <row r="337" spans="1:9" ht="33" hidden="1" outlineLevel="1">
      <c r="A337" s="303"/>
      <c r="B337" s="219"/>
      <c r="C337" s="284"/>
      <c r="D337" s="219" t="s">
        <v>2015</v>
      </c>
      <c r="E337" s="300"/>
      <c r="F337" s="300"/>
      <c r="G337" s="300"/>
      <c r="H337" s="271"/>
      <c r="I337" s="228"/>
    </row>
    <row r="338" spans="1:9" ht="33" hidden="1" outlineLevel="1">
      <c r="A338" s="303"/>
      <c r="B338" s="219"/>
      <c r="C338" s="284"/>
      <c r="D338" s="219" t="s">
        <v>2016</v>
      </c>
      <c r="E338" s="300"/>
      <c r="F338" s="300"/>
      <c r="G338" s="300"/>
      <c r="H338" s="271"/>
      <c r="I338" s="228"/>
    </row>
    <row r="339" spans="1:9" ht="33" hidden="1" outlineLevel="1">
      <c r="A339" s="303"/>
      <c r="B339" s="219"/>
      <c r="C339" s="284"/>
      <c r="D339" s="219" t="s">
        <v>2017</v>
      </c>
      <c r="E339" s="300"/>
      <c r="F339" s="300"/>
      <c r="G339" s="300"/>
      <c r="H339" s="271"/>
      <c r="I339" s="228"/>
    </row>
    <row r="340" spans="1:9" ht="33" hidden="1" outlineLevel="1">
      <c r="A340" s="303"/>
      <c r="B340" s="219"/>
      <c r="C340" s="284"/>
      <c r="D340" s="219" t="s">
        <v>2018</v>
      </c>
      <c r="E340" s="300"/>
      <c r="F340" s="300"/>
      <c r="G340" s="300"/>
      <c r="H340" s="271"/>
      <c r="I340" s="228"/>
    </row>
    <row r="341" spans="1:9" ht="49.5" collapsed="1">
      <c r="A341" s="275">
        <f>IF(C341="","",SUBTOTAL(3,$C$9:C341))</f>
        <v>55</v>
      </c>
      <c r="B341" s="219" t="s">
        <v>1972</v>
      </c>
      <c r="C341" s="294" t="s">
        <v>203</v>
      </c>
      <c r="D341" s="277"/>
      <c r="E341" s="275" t="str">
        <f>IF(G341&lt;4,"Đơn giản",IF(G341&lt;=7,"Trung bình","Phức tạp"))</f>
        <v>Trung bình</v>
      </c>
      <c r="F341" s="275" t="s">
        <v>205</v>
      </c>
      <c r="G341" s="275">
        <f>COUNTA(D342:D348)</f>
        <v>7</v>
      </c>
      <c r="H341" s="271" t="s">
        <v>2042</v>
      </c>
      <c r="I341" s="228"/>
    </row>
    <row r="342" spans="1:9" ht="33" hidden="1" outlineLevel="1">
      <c r="A342" s="303"/>
      <c r="B342" s="219"/>
      <c r="C342" s="284"/>
      <c r="D342" s="219" t="s">
        <v>2019</v>
      </c>
      <c r="E342" s="300"/>
      <c r="F342" s="300"/>
      <c r="G342" s="300"/>
      <c r="H342" s="271"/>
      <c r="I342" s="228"/>
    </row>
    <row r="343" spans="1:9" ht="33" hidden="1" outlineLevel="1">
      <c r="A343" s="303"/>
      <c r="B343" s="219"/>
      <c r="C343" s="284"/>
      <c r="D343" s="219" t="s">
        <v>2020</v>
      </c>
      <c r="E343" s="300"/>
      <c r="F343" s="300"/>
      <c r="G343" s="300"/>
      <c r="H343" s="271"/>
      <c r="I343" s="228"/>
    </row>
    <row r="344" spans="1:9" ht="33" hidden="1" outlineLevel="1">
      <c r="A344" s="303"/>
      <c r="B344" s="219"/>
      <c r="C344" s="284"/>
      <c r="D344" s="219" t="s">
        <v>2021</v>
      </c>
      <c r="E344" s="300"/>
      <c r="F344" s="300"/>
      <c r="G344" s="300"/>
      <c r="H344" s="271"/>
      <c r="I344" s="228"/>
    </row>
    <row r="345" spans="1:9" ht="33" hidden="1" outlineLevel="1">
      <c r="A345" s="303"/>
      <c r="B345" s="219"/>
      <c r="C345" s="284"/>
      <c r="D345" s="219" t="s">
        <v>2022</v>
      </c>
      <c r="E345" s="300"/>
      <c r="F345" s="300"/>
      <c r="G345" s="300"/>
      <c r="H345" s="271"/>
      <c r="I345" s="228"/>
    </row>
    <row r="346" spans="1:9" ht="33" hidden="1" outlineLevel="1">
      <c r="A346" s="303"/>
      <c r="B346" s="219"/>
      <c r="C346" s="284"/>
      <c r="D346" s="219" t="s">
        <v>2023</v>
      </c>
      <c r="E346" s="300"/>
      <c r="F346" s="300"/>
      <c r="G346" s="300"/>
      <c r="H346" s="271"/>
      <c r="I346" s="228"/>
    </row>
    <row r="347" spans="1:9" ht="33" hidden="1" outlineLevel="1">
      <c r="A347" s="303"/>
      <c r="B347" s="219"/>
      <c r="C347" s="284"/>
      <c r="D347" s="219" t="s">
        <v>2024</v>
      </c>
      <c r="E347" s="300"/>
      <c r="F347" s="300"/>
      <c r="G347" s="300"/>
      <c r="H347" s="271"/>
      <c r="I347" s="228"/>
    </row>
    <row r="348" spans="1:9" hidden="1" outlineLevel="1">
      <c r="A348" s="303"/>
      <c r="B348" s="219"/>
      <c r="C348" s="284"/>
      <c r="D348" s="219" t="s">
        <v>2025</v>
      </c>
      <c r="E348" s="300"/>
      <c r="F348" s="300"/>
      <c r="G348" s="300"/>
      <c r="H348" s="271"/>
      <c r="I348" s="228"/>
    </row>
    <row r="349" spans="1:9" collapsed="1">
      <c r="A349" s="275">
        <f>IF(C349="","",SUBTOTAL(3,$C$9:C349))</f>
        <v>56</v>
      </c>
      <c r="B349" s="219" t="s">
        <v>1973</v>
      </c>
      <c r="C349" s="294" t="s">
        <v>203</v>
      </c>
      <c r="D349" s="277"/>
      <c r="E349" s="275" t="str">
        <f>IF(G349&lt;4,"Đơn giản",IF(G349&lt;=7,"Trung bình","Phức tạp"))</f>
        <v>Trung bình</v>
      </c>
      <c r="F349" s="275" t="s">
        <v>205</v>
      </c>
      <c r="G349" s="275">
        <f>COUNTA(D350:D356)</f>
        <v>7</v>
      </c>
      <c r="H349" s="271" t="s">
        <v>2040</v>
      </c>
      <c r="I349" s="228"/>
    </row>
    <row r="350" spans="1:9" ht="33" hidden="1" outlineLevel="1">
      <c r="A350" s="303"/>
      <c r="B350" s="219"/>
      <c r="C350" s="284"/>
      <c r="D350" s="219" t="s">
        <v>2026</v>
      </c>
      <c r="E350" s="300"/>
      <c r="F350" s="300"/>
      <c r="G350" s="300"/>
      <c r="H350" s="271"/>
      <c r="I350" s="228"/>
    </row>
    <row r="351" spans="1:9" ht="33" hidden="1" outlineLevel="1">
      <c r="A351" s="303"/>
      <c r="B351" s="219"/>
      <c r="C351" s="284"/>
      <c r="D351" s="219" t="s">
        <v>2027</v>
      </c>
      <c r="E351" s="300"/>
      <c r="F351" s="300"/>
      <c r="G351" s="300"/>
      <c r="H351" s="271"/>
      <c r="I351" s="228"/>
    </row>
    <row r="352" spans="1:9" ht="33" hidden="1" outlineLevel="1">
      <c r="A352" s="303"/>
      <c r="B352" s="219"/>
      <c r="C352" s="284"/>
      <c r="D352" s="219" t="s">
        <v>2028</v>
      </c>
      <c r="E352" s="300"/>
      <c r="F352" s="300"/>
      <c r="G352" s="300"/>
      <c r="H352" s="271"/>
      <c r="I352" s="228"/>
    </row>
    <row r="353" spans="1:9" ht="33" hidden="1" outlineLevel="1">
      <c r="A353" s="303"/>
      <c r="B353" s="219"/>
      <c r="C353" s="284"/>
      <c r="D353" s="219" t="s">
        <v>2029</v>
      </c>
      <c r="E353" s="300"/>
      <c r="F353" s="300"/>
      <c r="G353" s="300"/>
      <c r="H353" s="271"/>
      <c r="I353" s="228"/>
    </row>
    <row r="354" spans="1:9" ht="33" hidden="1" outlineLevel="1">
      <c r="A354" s="303"/>
      <c r="B354" s="219"/>
      <c r="C354" s="284"/>
      <c r="D354" s="219" t="s">
        <v>2030</v>
      </c>
      <c r="E354" s="300"/>
      <c r="F354" s="300"/>
      <c r="G354" s="300"/>
      <c r="H354" s="271"/>
      <c r="I354" s="228"/>
    </row>
    <row r="355" spans="1:9" ht="33" hidden="1" outlineLevel="1">
      <c r="A355" s="303"/>
      <c r="B355" s="219"/>
      <c r="C355" s="284"/>
      <c r="D355" s="219" t="s">
        <v>2031</v>
      </c>
      <c r="E355" s="300"/>
      <c r="F355" s="300"/>
      <c r="G355" s="300"/>
      <c r="H355" s="271"/>
      <c r="I355" s="228"/>
    </row>
    <row r="356" spans="1:9" ht="33" hidden="1" outlineLevel="1">
      <c r="A356" s="303"/>
      <c r="B356" s="219"/>
      <c r="C356" s="284"/>
      <c r="D356" s="219" t="s">
        <v>2032</v>
      </c>
      <c r="E356" s="300"/>
      <c r="F356" s="300"/>
      <c r="G356" s="300"/>
      <c r="H356" s="271"/>
      <c r="I356" s="228"/>
    </row>
    <row r="357" spans="1:9" ht="33" collapsed="1">
      <c r="A357" s="275">
        <f>IF(C357="","",SUBTOTAL(3,$C$9:C357))</f>
        <v>57</v>
      </c>
      <c r="B357" s="219" t="s">
        <v>1974</v>
      </c>
      <c r="C357" s="294" t="s">
        <v>203</v>
      </c>
      <c r="D357" s="277"/>
      <c r="E357" s="275" t="str">
        <f>IF(G357&lt;4,"Đơn giản",IF(G357&lt;=7,"Trung bình","Phức tạp"))</f>
        <v>Trung bình</v>
      </c>
      <c r="F357" s="275" t="s">
        <v>205</v>
      </c>
      <c r="G357" s="275">
        <f>COUNTA(D358:D364)</f>
        <v>7</v>
      </c>
      <c r="H357" s="271" t="s">
        <v>2041</v>
      </c>
      <c r="I357" s="228"/>
    </row>
    <row r="358" spans="1:9" ht="33" hidden="1" outlineLevel="1">
      <c r="A358" s="303"/>
      <c r="B358" s="219"/>
      <c r="C358" s="284"/>
      <c r="D358" s="219" t="s">
        <v>2033</v>
      </c>
      <c r="E358" s="300"/>
      <c r="F358" s="300"/>
      <c r="G358" s="300"/>
      <c r="H358" s="271"/>
      <c r="I358" s="228"/>
    </row>
    <row r="359" spans="1:9" ht="33" hidden="1" outlineLevel="1">
      <c r="A359" s="303"/>
      <c r="B359" s="219"/>
      <c r="C359" s="284"/>
      <c r="D359" s="219" t="s">
        <v>2034</v>
      </c>
      <c r="E359" s="300"/>
      <c r="F359" s="300"/>
      <c r="G359" s="300"/>
      <c r="H359" s="271"/>
      <c r="I359" s="228"/>
    </row>
    <row r="360" spans="1:9" ht="33" hidden="1" outlineLevel="1">
      <c r="A360" s="303"/>
      <c r="B360" s="219"/>
      <c r="C360" s="284"/>
      <c r="D360" s="219" t="s">
        <v>2035</v>
      </c>
      <c r="E360" s="300"/>
      <c r="F360" s="300"/>
      <c r="G360" s="300"/>
      <c r="H360" s="271"/>
      <c r="I360" s="228"/>
    </row>
    <row r="361" spans="1:9" ht="33" hidden="1" outlineLevel="1">
      <c r="A361" s="303"/>
      <c r="B361" s="219"/>
      <c r="C361" s="284"/>
      <c r="D361" s="219" t="s">
        <v>2036</v>
      </c>
      <c r="E361" s="300"/>
      <c r="F361" s="300"/>
      <c r="G361" s="300"/>
      <c r="H361" s="271"/>
      <c r="I361" s="228"/>
    </row>
    <row r="362" spans="1:9" ht="33" hidden="1" outlineLevel="1">
      <c r="A362" s="303"/>
      <c r="B362" s="219"/>
      <c r="C362" s="284"/>
      <c r="D362" s="219" t="s">
        <v>2037</v>
      </c>
      <c r="E362" s="300"/>
      <c r="F362" s="300"/>
      <c r="G362" s="300"/>
      <c r="H362" s="271"/>
      <c r="I362" s="228"/>
    </row>
    <row r="363" spans="1:9" hidden="1" outlineLevel="1">
      <c r="A363" s="303"/>
      <c r="B363" s="219"/>
      <c r="C363" s="284"/>
      <c r="D363" s="219" t="s">
        <v>2038</v>
      </c>
      <c r="E363" s="300"/>
      <c r="F363" s="300"/>
      <c r="G363" s="300"/>
      <c r="H363" s="271"/>
      <c r="I363" s="228"/>
    </row>
    <row r="364" spans="1:9" ht="33" hidden="1" outlineLevel="1">
      <c r="A364" s="303"/>
      <c r="B364" s="219"/>
      <c r="C364" s="284"/>
      <c r="D364" s="219" t="s">
        <v>2039</v>
      </c>
      <c r="E364" s="300"/>
      <c r="F364" s="300"/>
      <c r="G364" s="300"/>
      <c r="H364" s="271"/>
      <c r="I364" s="228"/>
    </row>
    <row r="365" spans="1:9" collapsed="1">
      <c r="A365" s="286" t="s">
        <v>2049</v>
      </c>
      <c r="B365" s="301" t="s">
        <v>2050</v>
      </c>
      <c r="C365" s="300"/>
      <c r="D365" s="300"/>
      <c r="E365" s="300"/>
      <c r="F365" s="300"/>
      <c r="G365" s="300"/>
      <c r="H365" s="271"/>
      <c r="I365" s="228"/>
    </row>
    <row r="366" spans="1:9">
      <c r="A366" s="275">
        <f>IF(C366="","",SUBTOTAL(3,$C$9:C366))</f>
        <v>58</v>
      </c>
      <c r="B366" s="302" t="s">
        <v>2051</v>
      </c>
      <c r="C366" s="294" t="s">
        <v>203</v>
      </c>
      <c r="D366" s="277"/>
      <c r="E366" s="275" t="str">
        <f>IF(G366&lt;4,"Đơn giản",IF(G366&lt;=7,"Trung bình","Phức tạp"))</f>
        <v>Đơn giản</v>
      </c>
      <c r="F366" s="275" t="s">
        <v>205</v>
      </c>
      <c r="G366" s="275">
        <f>COUNTA(D367:D368)</f>
        <v>2</v>
      </c>
      <c r="H366" s="271"/>
      <c r="I366" s="228"/>
    </row>
    <row r="367" spans="1:9" ht="33" hidden="1" outlineLevel="1">
      <c r="A367" s="303"/>
      <c r="B367" s="302"/>
      <c r="C367" s="294"/>
      <c r="D367" s="215" t="s">
        <v>2055</v>
      </c>
      <c r="E367" s="300"/>
      <c r="F367" s="300"/>
      <c r="G367" s="300"/>
      <c r="H367" s="271"/>
      <c r="I367" s="228"/>
    </row>
    <row r="368" spans="1:9" ht="49.5" hidden="1" outlineLevel="1">
      <c r="A368" s="303"/>
      <c r="B368" s="302"/>
      <c r="C368" s="294"/>
      <c r="D368" s="215" t="s">
        <v>2056</v>
      </c>
      <c r="E368" s="300"/>
      <c r="F368" s="300"/>
      <c r="G368" s="300"/>
      <c r="H368" s="271"/>
      <c r="I368" s="228"/>
    </row>
    <row r="369" spans="1:9" collapsed="1">
      <c r="A369" s="275">
        <f>IF(C369="","",SUBTOTAL(3,$C$9:C369))</f>
        <v>59</v>
      </c>
      <c r="B369" s="302" t="s">
        <v>2052</v>
      </c>
      <c r="C369" s="294" t="s">
        <v>203</v>
      </c>
      <c r="D369" s="277"/>
      <c r="E369" s="275" t="str">
        <f>IF(G369&lt;4,"Đơn giản",IF(G369&lt;=7,"Trung bình","Phức tạp"))</f>
        <v>Trung bình</v>
      </c>
      <c r="F369" s="275" t="s">
        <v>205</v>
      </c>
      <c r="G369" s="275">
        <f>COUNTA(D370:D376)</f>
        <v>7</v>
      </c>
      <c r="H369" s="271"/>
      <c r="I369" s="228"/>
    </row>
    <row r="370" spans="1:9" ht="33" hidden="1" outlineLevel="1">
      <c r="A370" s="303"/>
      <c r="B370" s="302"/>
      <c r="C370" s="294"/>
      <c r="D370" s="215" t="s">
        <v>2057</v>
      </c>
      <c r="E370" s="300"/>
      <c r="F370" s="300"/>
      <c r="G370" s="300"/>
      <c r="H370" s="271"/>
      <c r="I370" s="228"/>
    </row>
    <row r="371" spans="1:9" ht="49.5" hidden="1" outlineLevel="1">
      <c r="A371" s="303"/>
      <c r="B371" s="302"/>
      <c r="C371" s="294"/>
      <c r="D371" s="215" t="s">
        <v>2058</v>
      </c>
      <c r="E371" s="300"/>
      <c r="F371" s="300"/>
      <c r="G371" s="300"/>
      <c r="H371" s="271"/>
      <c r="I371" s="228"/>
    </row>
    <row r="372" spans="1:9" ht="33" hidden="1" outlineLevel="1">
      <c r="A372" s="303"/>
      <c r="B372" s="302"/>
      <c r="C372" s="294"/>
      <c r="D372" s="215" t="s">
        <v>2059</v>
      </c>
      <c r="E372" s="300"/>
      <c r="F372" s="300"/>
      <c r="G372" s="300"/>
      <c r="H372" s="271"/>
      <c r="I372" s="228"/>
    </row>
    <row r="373" spans="1:9" ht="33" hidden="1" outlineLevel="1">
      <c r="A373" s="303"/>
      <c r="B373" s="302"/>
      <c r="C373" s="294"/>
      <c r="D373" s="215" t="s">
        <v>2060</v>
      </c>
      <c r="E373" s="300"/>
      <c r="F373" s="300"/>
      <c r="G373" s="300"/>
      <c r="H373" s="271"/>
      <c r="I373" s="228"/>
    </row>
    <row r="374" spans="1:9" ht="33" hidden="1" outlineLevel="1">
      <c r="A374" s="303"/>
      <c r="B374" s="302"/>
      <c r="C374" s="294"/>
      <c r="D374" s="215" t="s">
        <v>2061</v>
      </c>
      <c r="E374" s="300"/>
      <c r="F374" s="300"/>
      <c r="G374" s="300"/>
      <c r="H374" s="271"/>
      <c r="I374" s="228"/>
    </row>
    <row r="375" spans="1:9" ht="33" hidden="1" outlineLevel="1">
      <c r="A375" s="303"/>
      <c r="B375" s="302"/>
      <c r="C375" s="294"/>
      <c r="D375" s="215" t="s">
        <v>2062</v>
      </c>
      <c r="E375" s="300"/>
      <c r="F375" s="300"/>
      <c r="G375" s="300"/>
      <c r="H375" s="271"/>
      <c r="I375" s="228"/>
    </row>
    <row r="376" spans="1:9" ht="33" hidden="1" outlineLevel="1">
      <c r="A376" s="303"/>
      <c r="B376" s="302"/>
      <c r="C376" s="294"/>
      <c r="D376" s="215" t="s">
        <v>2063</v>
      </c>
      <c r="E376" s="300"/>
      <c r="F376" s="300"/>
      <c r="G376" s="300"/>
      <c r="H376" s="271"/>
      <c r="I376" s="228"/>
    </row>
    <row r="377" spans="1:9" collapsed="1">
      <c r="A377" s="275">
        <f>IF(C377="","",SUBTOTAL(3,$C$9:C377))</f>
        <v>60</v>
      </c>
      <c r="B377" s="302" t="s">
        <v>2053</v>
      </c>
      <c r="C377" s="294" t="s">
        <v>203</v>
      </c>
      <c r="D377" s="277"/>
      <c r="E377" s="275" t="str">
        <f>IF(G377&lt;4,"Đơn giản",IF(G377&lt;=7,"Trung bình","Phức tạp"))</f>
        <v>Trung bình</v>
      </c>
      <c r="F377" s="275" t="s">
        <v>205</v>
      </c>
      <c r="G377" s="275">
        <f>COUNTA(D378:D384)</f>
        <v>7</v>
      </c>
      <c r="H377" s="271"/>
      <c r="I377" s="228"/>
    </row>
    <row r="378" spans="1:9" ht="33" hidden="1" outlineLevel="1">
      <c r="A378" s="303"/>
      <c r="B378" s="302"/>
      <c r="C378" s="294"/>
      <c r="D378" s="215" t="s">
        <v>2064</v>
      </c>
      <c r="E378" s="300"/>
      <c r="F378" s="300"/>
      <c r="G378" s="300"/>
      <c r="H378" s="271"/>
      <c r="I378" s="228"/>
    </row>
    <row r="379" spans="1:9" ht="33" hidden="1" outlineLevel="1">
      <c r="A379" s="303"/>
      <c r="B379" s="302"/>
      <c r="C379" s="294"/>
      <c r="D379" s="215" t="s">
        <v>2065</v>
      </c>
      <c r="E379" s="300"/>
      <c r="F379" s="300"/>
      <c r="G379" s="300"/>
      <c r="H379" s="271"/>
      <c r="I379" s="228"/>
    </row>
    <row r="380" spans="1:9" ht="66" hidden="1" outlineLevel="1">
      <c r="A380" s="303"/>
      <c r="B380" s="302"/>
      <c r="C380" s="294"/>
      <c r="D380" s="215" t="s">
        <v>2066</v>
      </c>
      <c r="E380" s="300"/>
      <c r="F380" s="300"/>
      <c r="G380" s="300"/>
      <c r="H380" s="271"/>
      <c r="I380" s="228"/>
    </row>
    <row r="381" spans="1:9" ht="49.5" hidden="1" outlineLevel="1">
      <c r="A381" s="303"/>
      <c r="B381" s="302"/>
      <c r="C381" s="294"/>
      <c r="D381" s="215" t="s">
        <v>2067</v>
      </c>
      <c r="E381" s="300"/>
      <c r="F381" s="300"/>
      <c r="G381" s="300"/>
      <c r="H381" s="271"/>
      <c r="I381" s="228"/>
    </row>
    <row r="382" spans="1:9" ht="49.5" hidden="1" outlineLevel="1">
      <c r="A382" s="303"/>
      <c r="B382" s="302"/>
      <c r="C382" s="294"/>
      <c r="D382" s="215" t="s">
        <v>2068</v>
      </c>
      <c r="E382" s="300"/>
      <c r="F382" s="300"/>
      <c r="G382" s="300"/>
      <c r="H382" s="271"/>
      <c r="I382" s="228"/>
    </row>
    <row r="383" spans="1:9" ht="49.5" hidden="1" outlineLevel="1">
      <c r="A383" s="303"/>
      <c r="B383" s="302"/>
      <c r="C383" s="294"/>
      <c r="D383" s="215" t="s">
        <v>2069</v>
      </c>
      <c r="E383" s="300"/>
      <c r="F383" s="300"/>
      <c r="G383" s="300"/>
      <c r="H383" s="271"/>
      <c r="I383" s="228"/>
    </row>
    <row r="384" spans="1:9" ht="49.5" hidden="1" outlineLevel="1">
      <c r="A384" s="303"/>
      <c r="B384" s="302"/>
      <c r="C384" s="294"/>
      <c r="D384" s="215" t="s">
        <v>2070</v>
      </c>
      <c r="E384" s="300"/>
      <c r="F384" s="300"/>
      <c r="G384" s="300"/>
      <c r="H384" s="271"/>
      <c r="I384" s="228"/>
    </row>
    <row r="385" spans="1:9" collapsed="1">
      <c r="A385" s="275">
        <f>IF(C385="","",SUBTOTAL(3,$C$9:C385))</f>
        <v>61</v>
      </c>
      <c r="B385" s="302" t="s">
        <v>2054</v>
      </c>
      <c r="C385" s="294" t="s">
        <v>203</v>
      </c>
      <c r="D385" s="277"/>
      <c r="E385" s="275" t="str">
        <f>IF(G385&lt;4,"Đơn giản",IF(G385&lt;=7,"Trung bình","Phức tạp"))</f>
        <v>Trung bình</v>
      </c>
      <c r="F385" s="275" t="s">
        <v>205</v>
      </c>
      <c r="G385" s="275">
        <f>COUNTA(D386:D391)</f>
        <v>6</v>
      </c>
      <c r="H385" s="271"/>
      <c r="I385" s="228"/>
    </row>
    <row r="386" spans="1:9" ht="33" hidden="1" outlineLevel="1">
      <c r="A386" s="303"/>
      <c r="B386" s="302"/>
      <c r="C386" s="294"/>
      <c r="D386" s="215" t="s">
        <v>2071</v>
      </c>
      <c r="E386" s="300"/>
      <c r="F386" s="300"/>
      <c r="G386" s="300"/>
      <c r="H386" s="271"/>
      <c r="I386" s="228"/>
    </row>
    <row r="387" spans="1:9" ht="49.5" hidden="1" outlineLevel="1">
      <c r="A387" s="303"/>
      <c r="B387" s="302"/>
      <c r="C387" s="294"/>
      <c r="D387" s="215" t="s">
        <v>2072</v>
      </c>
      <c r="E387" s="300"/>
      <c r="F387" s="300"/>
      <c r="G387" s="300"/>
      <c r="H387" s="271"/>
      <c r="I387" s="228"/>
    </row>
    <row r="388" spans="1:9" ht="33" hidden="1" outlineLevel="1">
      <c r="A388" s="303"/>
      <c r="B388" s="302"/>
      <c r="C388" s="294"/>
      <c r="D388" s="215" t="s">
        <v>2073</v>
      </c>
      <c r="E388" s="300"/>
      <c r="F388" s="300"/>
      <c r="G388" s="300"/>
      <c r="H388" s="271"/>
      <c r="I388" s="228"/>
    </row>
    <row r="389" spans="1:9" ht="33" hidden="1" outlineLevel="1">
      <c r="A389" s="303"/>
      <c r="B389" s="302"/>
      <c r="C389" s="294"/>
      <c r="D389" s="215" t="s">
        <v>2074</v>
      </c>
      <c r="E389" s="300"/>
      <c r="F389" s="300"/>
      <c r="G389" s="300"/>
      <c r="H389" s="271"/>
      <c r="I389" s="228"/>
    </row>
    <row r="390" spans="1:9" ht="33" hidden="1" outlineLevel="1">
      <c r="A390" s="303"/>
      <c r="B390" s="302"/>
      <c r="C390" s="294"/>
      <c r="D390" s="215" t="s">
        <v>2075</v>
      </c>
      <c r="E390" s="300"/>
      <c r="F390" s="300"/>
      <c r="G390" s="300"/>
      <c r="H390" s="271"/>
      <c r="I390" s="228"/>
    </row>
    <row r="391" spans="1:9" ht="33" hidden="1" outlineLevel="1">
      <c r="A391" s="303"/>
      <c r="B391" s="302"/>
      <c r="C391" s="294"/>
      <c r="D391" s="215" t="s">
        <v>2076</v>
      </c>
      <c r="E391" s="300"/>
      <c r="F391" s="300"/>
      <c r="G391" s="300"/>
      <c r="H391" s="271"/>
      <c r="I391" s="228"/>
    </row>
    <row r="392" spans="1:9" collapsed="1">
      <c r="A392" s="313" t="s">
        <v>205</v>
      </c>
      <c r="B392" s="314" t="s">
        <v>2114</v>
      </c>
      <c r="C392" s="300"/>
      <c r="D392" s="300"/>
      <c r="E392" s="300"/>
      <c r="F392" s="300"/>
      <c r="G392" s="300"/>
      <c r="H392" s="271"/>
      <c r="I392" s="228"/>
    </row>
    <row r="393" spans="1:9">
      <c r="A393" s="313"/>
      <c r="B393" s="301" t="s">
        <v>2171</v>
      </c>
      <c r="C393" s="300"/>
      <c r="D393" s="300"/>
      <c r="E393" s="300"/>
      <c r="F393" s="300"/>
      <c r="G393" s="300"/>
      <c r="H393" s="271"/>
      <c r="I393" s="228"/>
    </row>
    <row r="394" spans="1:9">
      <c r="A394" s="275">
        <f>IF(C394="","",SUBTOTAL(3,$C$9:C394))</f>
        <v>62</v>
      </c>
      <c r="B394" s="302" t="s">
        <v>2115</v>
      </c>
      <c r="C394" s="294" t="s">
        <v>203</v>
      </c>
      <c r="D394" s="277"/>
      <c r="E394" s="275" t="str">
        <f>IF(G394&lt;4,"Đơn giản",IF(G394&lt;=7,"Trung bình","Phức tạp"))</f>
        <v>Trung bình</v>
      </c>
      <c r="F394" s="275" t="s">
        <v>205</v>
      </c>
      <c r="G394" s="275">
        <f>COUNTA(D395:D401)</f>
        <v>7</v>
      </c>
      <c r="H394" s="271"/>
      <c r="I394" s="228"/>
    </row>
    <row r="395" spans="1:9" ht="49.5" hidden="1" outlineLevel="1">
      <c r="A395" s="303"/>
      <c r="B395" s="302"/>
      <c r="C395" s="294"/>
      <c r="D395" s="215" t="s">
        <v>2122</v>
      </c>
      <c r="E395" s="300"/>
      <c r="F395" s="300"/>
      <c r="G395" s="300"/>
      <c r="H395" s="271"/>
      <c r="I395" s="228"/>
    </row>
    <row r="396" spans="1:9" ht="33" hidden="1" outlineLevel="1">
      <c r="A396" s="303"/>
      <c r="B396" s="302"/>
      <c r="C396" s="294"/>
      <c r="D396" s="215" t="s">
        <v>2123</v>
      </c>
      <c r="E396" s="300"/>
      <c r="F396" s="300"/>
      <c r="G396" s="300"/>
      <c r="H396" s="271"/>
      <c r="I396" s="228"/>
    </row>
    <row r="397" spans="1:9" ht="49.5" hidden="1" outlineLevel="1">
      <c r="A397" s="303"/>
      <c r="B397" s="302"/>
      <c r="C397" s="294"/>
      <c r="D397" s="215" t="s">
        <v>2124</v>
      </c>
      <c r="E397" s="300"/>
      <c r="F397" s="300"/>
      <c r="G397" s="300"/>
      <c r="H397" s="271"/>
      <c r="I397" s="228"/>
    </row>
    <row r="398" spans="1:9" ht="33" hidden="1" outlineLevel="1">
      <c r="A398" s="303"/>
      <c r="B398" s="302"/>
      <c r="C398" s="294"/>
      <c r="D398" s="215" t="s">
        <v>2125</v>
      </c>
      <c r="E398" s="300"/>
      <c r="F398" s="300"/>
      <c r="G398" s="300"/>
      <c r="H398" s="271"/>
      <c r="I398" s="228"/>
    </row>
    <row r="399" spans="1:9" ht="49.5" hidden="1" outlineLevel="1">
      <c r="A399" s="303"/>
      <c r="B399" s="302"/>
      <c r="C399" s="294"/>
      <c r="D399" s="215" t="s">
        <v>2126</v>
      </c>
      <c r="E399" s="300"/>
      <c r="F399" s="300"/>
      <c r="G399" s="300"/>
      <c r="H399" s="271"/>
      <c r="I399" s="228"/>
    </row>
    <row r="400" spans="1:9" ht="49.5" hidden="1" outlineLevel="1">
      <c r="A400" s="303"/>
      <c r="B400" s="302"/>
      <c r="C400" s="294"/>
      <c r="D400" s="215" t="s">
        <v>2127</v>
      </c>
      <c r="E400" s="300"/>
      <c r="F400" s="300"/>
      <c r="G400" s="300"/>
      <c r="H400" s="271"/>
      <c r="I400" s="228"/>
    </row>
    <row r="401" spans="1:9" ht="33" hidden="1" outlineLevel="1">
      <c r="A401" s="303"/>
      <c r="B401" s="302"/>
      <c r="C401" s="294"/>
      <c r="D401" s="215" t="s">
        <v>2128</v>
      </c>
      <c r="E401" s="300"/>
      <c r="F401" s="300"/>
      <c r="G401" s="300"/>
      <c r="H401" s="271"/>
      <c r="I401" s="228"/>
    </row>
    <row r="402" spans="1:9" ht="33" collapsed="1">
      <c r="A402" s="275">
        <f>IF(C402="","",SUBTOTAL(3,$C$9:C402))</f>
        <v>63</v>
      </c>
      <c r="B402" s="302" t="s">
        <v>2116</v>
      </c>
      <c r="C402" s="294" t="s">
        <v>203</v>
      </c>
      <c r="D402" s="277"/>
      <c r="E402" s="275" t="str">
        <f>IF(G402&lt;4,"Đơn giản",IF(G402&lt;=7,"Trung bình","Phức tạp"))</f>
        <v>Trung bình</v>
      </c>
      <c r="F402" s="275" t="s">
        <v>205</v>
      </c>
      <c r="G402" s="275">
        <f>COUNTA(D403:D409)</f>
        <v>7</v>
      </c>
      <c r="H402" s="271"/>
      <c r="I402" s="228"/>
    </row>
    <row r="403" spans="1:9" ht="49.5" hidden="1" outlineLevel="1">
      <c r="A403" s="303"/>
      <c r="B403" s="302"/>
      <c r="C403" s="294"/>
      <c r="D403" s="215" t="s">
        <v>2129</v>
      </c>
      <c r="E403" s="300"/>
      <c r="F403" s="300"/>
      <c r="G403" s="300"/>
      <c r="H403" s="271"/>
      <c r="I403" s="228"/>
    </row>
    <row r="404" spans="1:9" ht="33" hidden="1" outlineLevel="1">
      <c r="A404" s="303"/>
      <c r="B404" s="302"/>
      <c r="C404" s="294"/>
      <c r="D404" s="215" t="s">
        <v>2130</v>
      </c>
      <c r="E404" s="300"/>
      <c r="F404" s="300"/>
      <c r="G404" s="300"/>
      <c r="H404" s="271"/>
      <c r="I404" s="228"/>
    </row>
    <row r="405" spans="1:9" ht="49.5" hidden="1" outlineLevel="1">
      <c r="A405" s="303"/>
      <c r="B405" s="302"/>
      <c r="C405" s="294"/>
      <c r="D405" s="215" t="s">
        <v>2131</v>
      </c>
      <c r="E405" s="300"/>
      <c r="F405" s="300"/>
      <c r="G405" s="300"/>
      <c r="H405" s="271"/>
      <c r="I405" s="228"/>
    </row>
    <row r="406" spans="1:9" ht="33" hidden="1" outlineLevel="1">
      <c r="A406" s="303"/>
      <c r="B406" s="302"/>
      <c r="C406" s="294"/>
      <c r="D406" s="215" t="s">
        <v>2132</v>
      </c>
      <c r="E406" s="300"/>
      <c r="F406" s="300"/>
      <c r="G406" s="300"/>
      <c r="H406" s="271"/>
      <c r="I406" s="228"/>
    </row>
    <row r="407" spans="1:9" ht="33" hidden="1" outlineLevel="1">
      <c r="A407" s="303"/>
      <c r="B407" s="302"/>
      <c r="C407" s="294"/>
      <c r="D407" s="215" t="s">
        <v>2133</v>
      </c>
      <c r="E407" s="300"/>
      <c r="F407" s="300"/>
      <c r="G407" s="300"/>
      <c r="H407" s="271"/>
      <c r="I407" s="228"/>
    </row>
    <row r="408" spans="1:9" ht="33" hidden="1" outlineLevel="1">
      <c r="A408" s="303"/>
      <c r="B408" s="302"/>
      <c r="C408" s="294"/>
      <c r="D408" s="215" t="s">
        <v>2134</v>
      </c>
      <c r="E408" s="300"/>
      <c r="F408" s="300"/>
      <c r="G408" s="300"/>
      <c r="H408" s="271"/>
      <c r="I408" s="228"/>
    </row>
    <row r="409" spans="1:9" ht="33" hidden="1" outlineLevel="1">
      <c r="A409" s="303"/>
      <c r="B409" s="302"/>
      <c r="C409" s="294"/>
      <c r="D409" s="215" t="s">
        <v>2135</v>
      </c>
      <c r="E409" s="300"/>
      <c r="F409" s="300"/>
      <c r="G409" s="300"/>
      <c r="H409" s="271"/>
      <c r="I409" s="228"/>
    </row>
    <row r="410" spans="1:9" collapsed="1">
      <c r="A410" s="275">
        <f>IF(C410="","",SUBTOTAL(3,$C$9:C410))</f>
        <v>64</v>
      </c>
      <c r="B410" s="302" t="s">
        <v>2117</v>
      </c>
      <c r="C410" s="294" t="s">
        <v>203</v>
      </c>
      <c r="D410" s="277"/>
      <c r="E410" s="275" t="str">
        <f>IF(G410&lt;4,"Đơn giản",IF(G410&lt;=7,"Trung bình","Phức tạp"))</f>
        <v>Trung bình</v>
      </c>
      <c r="F410" s="275" t="s">
        <v>205</v>
      </c>
      <c r="G410" s="275">
        <f>COUNTA(D411:D414)</f>
        <v>4</v>
      </c>
      <c r="H410" s="271"/>
      <c r="I410" s="228"/>
    </row>
    <row r="411" spans="1:9" ht="33" hidden="1" outlineLevel="1">
      <c r="A411" s="303"/>
      <c r="B411" s="302"/>
      <c r="C411" s="294"/>
      <c r="D411" s="215" t="s">
        <v>2136</v>
      </c>
      <c r="E411" s="300"/>
      <c r="F411" s="300"/>
      <c r="G411" s="300"/>
      <c r="H411" s="271"/>
      <c r="I411" s="228"/>
    </row>
    <row r="412" spans="1:9" ht="33" hidden="1" outlineLevel="1">
      <c r="A412" s="303"/>
      <c r="B412" s="302"/>
      <c r="C412" s="294"/>
      <c r="D412" s="215" t="s">
        <v>2137</v>
      </c>
      <c r="E412" s="300"/>
      <c r="F412" s="300"/>
      <c r="G412" s="300"/>
      <c r="H412" s="271"/>
      <c r="I412" s="228"/>
    </row>
    <row r="413" spans="1:9" ht="33" hidden="1" outlineLevel="1">
      <c r="A413" s="303"/>
      <c r="B413" s="302"/>
      <c r="C413" s="294"/>
      <c r="D413" s="215" t="s">
        <v>2138</v>
      </c>
      <c r="E413" s="300"/>
      <c r="F413" s="300"/>
      <c r="G413" s="300"/>
      <c r="H413" s="271"/>
      <c r="I413" s="228"/>
    </row>
    <row r="414" spans="1:9" ht="33" hidden="1" outlineLevel="1">
      <c r="A414" s="303"/>
      <c r="B414" s="302"/>
      <c r="C414" s="294"/>
      <c r="D414" s="215" t="s">
        <v>2139</v>
      </c>
      <c r="E414" s="300"/>
      <c r="F414" s="300"/>
      <c r="G414" s="300"/>
      <c r="H414" s="271"/>
      <c r="I414" s="228"/>
    </row>
    <row r="415" spans="1:9" collapsed="1">
      <c r="A415" s="275">
        <f>IF(C415="","",SUBTOTAL(3,$C$9:C415))</f>
        <v>65</v>
      </c>
      <c r="B415" s="302" t="s">
        <v>2118</v>
      </c>
      <c r="C415" s="294" t="s">
        <v>203</v>
      </c>
      <c r="D415" s="277"/>
      <c r="E415" s="275" t="str">
        <f>IF(G415&lt;4,"Đơn giản",IF(G415&lt;=7,"Trung bình","Phức tạp"))</f>
        <v>Đơn giản</v>
      </c>
      <c r="F415" s="275" t="s">
        <v>205</v>
      </c>
      <c r="G415" s="275">
        <f>COUNTA(D416:D418)</f>
        <v>3</v>
      </c>
      <c r="H415" s="271"/>
      <c r="I415" s="228"/>
    </row>
    <row r="416" spans="1:9" ht="33" hidden="1" outlineLevel="1">
      <c r="A416" s="303"/>
      <c r="B416" s="302"/>
      <c r="C416" s="294"/>
      <c r="D416" s="215" t="s">
        <v>2140</v>
      </c>
      <c r="E416" s="300"/>
      <c r="F416" s="300"/>
      <c r="G416" s="300"/>
      <c r="H416" s="271"/>
      <c r="I416" s="228"/>
    </row>
    <row r="417" spans="1:9" ht="33" hidden="1" outlineLevel="1">
      <c r="A417" s="303"/>
      <c r="B417" s="302"/>
      <c r="C417" s="294"/>
      <c r="D417" s="215" t="s">
        <v>2141</v>
      </c>
      <c r="E417" s="300"/>
      <c r="F417" s="300"/>
      <c r="G417" s="300"/>
      <c r="H417" s="271"/>
      <c r="I417" s="228"/>
    </row>
    <row r="418" spans="1:9" ht="33" hidden="1" outlineLevel="1">
      <c r="A418" s="303"/>
      <c r="B418" s="302"/>
      <c r="C418" s="294"/>
      <c r="D418" s="215" t="s">
        <v>2142</v>
      </c>
      <c r="E418" s="300"/>
      <c r="F418" s="300"/>
      <c r="G418" s="300"/>
      <c r="H418" s="271"/>
      <c r="I418" s="228"/>
    </row>
    <row r="419" spans="1:9" ht="33" collapsed="1">
      <c r="A419" s="275">
        <f>IF(C419="","",SUBTOTAL(3,$C$9:C419))</f>
        <v>66</v>
      </c>
      <c r="B419" s="302" t="s">
        <v>2119</v>
      </c>
      <c r="C419" s="294" t="s">
        <v>203</v>
      </c>
      <c r="D419" s="277"/>
      <c r="E419" s="275" t="str">
        <f>IF(G419&lt;4,"Đơn giản",IF(G419&lt;=7,"Trung bình","Phức tạp"))</f>
        <v>Trung bình</v>
      </c>
      <c r="F419" s="275" t="s">
        <v>205</v>
      </c>
      <c r="G419" s="275">
        <f>COUNTA(D420:D426)</f>
        <v>7</v>
      </c>
      <c r="H419" s="271"/>
      <c r="I419" s="228"/>
    </row>
    <row r="420" spans="1:9" ht="33" hidden="1" outlineLevel="1">
      <c r="A420" s="303"/>
      <c r="B420" s="302"/>
      <c r="C420" s="294"/>
      <c r="D420" s="215" t="s">
        <v>2143</v>
      </c>
      <c r="E420" s="300"/>
      <c r="F420" s="300"/>
      <c r="G420" s="300"/>
      <c r="H420" s="271"/>
      <c r="I420" s="228"/>
    </row>
    <row r="421" spans="1:9" ht="33" hidden="1" outlineLevel="1">
      <c r="A421" s="303"/>
      <c r="B421" s="302"/>
      <c r="C421" s="294"/>
      <c r="D421" s="215" t="s">
        <v>2144</v>
      </c>
      <c r="E421" s="300"/>
      <c r="F421" s="300"/>
      <c r="G421" s="300"/>
      <c r="H421" s="271"/>
      <c r="I421" s="228"/>
    </row>
    <row r="422" spans="1:9" ht="33" hidden="1" outlineLevel="1">
      <c r="A422" s="303"/>
      <c r="B422" s="302"/>
      <c r="C422" s="294"/>
      <c r="D422" s="215" t="s">
        <v>2145</v>
      </c>
      <c r="E422" s="300"/>
      <c r="F422" s="300"/>
      <c r="G422" s="300"/>
      <c r="H422" s="271"/>
      <c r="I422" s="228"/>
    </row>
    <row r="423" spans="1:9" ht="33" hidden="1" outlineLevel="1">
      <c r="A423" s="303"/>
      <c r="B423" s="302"/>
      <c r="C423" s="294"/>
      <c r="D423" s="215" t="s">
        <v>2146</v>
      </c>
      <c r="E423" s="300"/>
      <c r="F423" s="300"/>
      <c r="G423" s="300"/>
      <c r="H423" s="271"/>
      <c r="I423" s="228"/>
    </row>
    <row r="424" spans="1:9" ht="33" hidden="1" outlineLevel="1">
      <c r="A424" s="303"/>
      <c r="B424" s="302"/>
      <c r="C424" s="294"/>
      <c r="D424" s="215" t="s">
        <v>2147</v>
      </c>
      <c r="E424" s="300"/>
      <c r="F424" s="300"/>
      <c r="G424" s="300"/>
      <c r="H424" s="271"/>
      <c r="I424" s="228"/>
    </row>
    <row r="425" spans="1:9" ht="33" hidden="1" outlineLevel="1">
      <c r="A425" s="303"/>
      <c r="B425" s="302"/>
      <c r="C425" s="294"/>
      <c r="D425" s="215" t="s">
        <v>2148</v>
      </c>
      <c r="E425" s="300"/>
      <c r="F425" s="300"/>
      <c r="G425" s="300"/>
      <c r="H425" s="271"/>
      <c r="I425" s="228"/>
    </row>
    <row r="426" spans="1:9" ht="33" hidden="1" outlineLevel="1">
      <c r="A426" s="303"/>
      <c r="B426" s="302"/>
      <c r="C426" s="294"/>
      <c r="D426" s="215" t="s">
        <v>2149</v>
      </c>
      <c r="E426" s="300"/>
      <c r="F426" s="300"/>
      <c r="G426" s="300"/>
      <c r="H426" s="271"/>
      <c r="I426" s="228"/>
    </row>
    <row r="427" spans="1:9" collapsed="1">
      <c r="A427" s="275">
        <f>IF(C427="","",SUBTOTAL(3,$C$9:C427))</f>
        <v>67</v>
      </c>
      <c r="B427" s="302" t="s">
        <v>2120</v>
      </c>
      <c r="C427" s="294" t="s">
        <v>203</v>
      </c>
      <c r="D427" s="277"/>
      <c r="E427" s="275" t="str">
        <f>IF(G427&lt;4,"Đơn giản",IF(G427&lt;=7,"Trung bình","Phức tạp"))</f>
        <v>Trung bình</v>
      </c>
      <c r="F427" s="275" t="s">
        <v>205</v>
      </c>
      <c r="G427" s="275">
        <f>COUNTA(D428:D432)</f>
        <v>5</v>
      </c>
      <c r="H427" s="271"/>
      <c r="I427" s="228"/>
    </row>
    <row r="428" spans="1:9" ht="49.5" hidden="1" outlineLevel="1">
      <c r="A428" s="303"/>
      <c r="B428" s="302"/>
      <c r="C428" s="294"/>
      <c r="D428" s="215" t="s">
        <v>2150</v>
      </c>
      <c r="E428" s="300"/>
      <c r="F428" s="300"/>
      <c r="G428" s="300"/>
      <c r="H428" s="271"/>
      <c r="I428" s="228"/>
    </row>
    <row r="429" spans="1:9" ht="49.5" hidden="1" outlineLevel="1">
      <c r="A429" s="303"/>
      <c r="B429" s="302"/>
      <c r="C429" s="294"/>
      <c r="D429" s="215" t="s">
        <v>2151</v>
      </c>
      <c r="E429" s="300"/>
      <c r="F429" s="300"/>
      <c r="G429" s="300"/>
      <c r="H429" s="271"/>
      <c r="I429" s="228"/>
    </row>
    <row r="430" spans="1:9" ht="33" hidden="1" outlineLevel="1">
      <c r="A430" s="303"/>
      <c r="B430" s="302"/>
      <c r="C430" s="294"/>
      <c r="D430" s="215" t="s">
        <v>2152</v>
      </c>
      <c r="E430" s="300"/>
      <c r="F430" s="300"/>
      <c r="G430" s="300"/>
      <c r="H430" s="271"/>
      <c r="I430" s="228"/>
    </row>
    <row r="431" spans="1:9" ht="33" hidden="1" outlineLevel="1">
      <c r="A431" s="303"/>
      <c r="B431" s="302"/>
      <c r="C431" s="294"/>
      <c r="D431" s="215" t="s">
        <v>2153</v>
      </c>
      <c r="E431" s="300"/>
      <c r="F431" s="300"/>
      <c r="G431" s="300"/>
      <c r="H431" s="271"/>
      <c r="I431" s="228"/>
    </row>
    <row r="432" spans="1:9" ht="33" hidden="1" outlineLevel="1">
      <c r="A432" s="303"/>
      <c r="B432" s="302"/>
      <c r="C432" s="294"/>
      <c r="D432" s="215" t="s">
        <v>2154</v>
      </c>
      <c r="E432" s="300"/>
      <c r="F432" s="300"/>
      <c r="G432" s="300"/>
      <c r="H432" s="271"/>
      <c r="I432" s="228"/>
    </row>
    <row r="433" spans="1:9" collapsed="1">
      <c r="A433" s="275">
        <f>IF(C433="","",SUBTOTAL(3,$C$9:C433))</f>
        <v>68</v>
      </c>
      <c r="B433" s="302" t="s">
        <v>2121</v>
      </c>
      <c r="C433" s="294" t="s">
        <v>203</v>
      </c>
      <c r="D433" s="277"/>
      <c r="E433" s="275" t="str">
        <f>IF(G433&lt;4,"Đơn giản",IF(G433&lt;=7,"Trung bình","Phức tạp"))</f>
        <v>Trung bình</v>
      </c>
      <c r="F433" s="275" t="s">
        <v>205</v>
      </c>
      <c r="G433" s="275">
        <f>COUNTA(D434:D437)</f>
        <v>4</v>
      </c>
      <c r="H433" s="271"/>
      <c r="I433" s="228"/>
    </row>
    <row r="434" spans="1:9" ht="33" hidden="1" outlineLevel="1">
      <c r="A434" s="303"/>
      <c r="B434" s="302"/>
      <c r="C434" s="294"/>
      <c r="D434" s="215" t="s">
        <v>2155</v>
      </c>
      <c r="E434" s="300"/>
      <c r="F434" s="300"/>
      <c r="G434" s="300"/>
      <c r="H434" s="271"/>
      <c r="I434" s="228"/>
    </row>
    <row r="435" spans="1:9" ht="33" hidden="1" outlineLevel="1">
      <c r="A435" s="313"/>
      <c r="B435" s="314"/>
      <c r="C435" s="300"/>
      <c r="D435" s="215" t="s">
        <v>2156</v>
      </c>
      <c r="E435" s="300"/>
      <c r="F435" s="300"/>
      <c r="G435" s="300"/>
      <c r="H435" s="271"/>
      <c r="I435" s="228"/>
    </row>
    <row r="436" spans="1:9" ht="33" hidden="1" outlineLevel="1">
      <c r="A436" s="313"/>
      <c r="B436" s="314"/>
      <c r="C436" s="300"/>
      <c r="D436" s="215" t="s">
        <v>2157</v>
      </c>
      <c r="E436" s="300"/>
      <c r="F436" s="300"/>
      <c r="G436" s="300"/>
      <c r="H436" s="271"/>
      <c r="I436" s="228"/>
    </row>
    <row r="437" spans="1:9" ht="33" hidden="1" outlineLevel="1">
      <c r="A437" s="313"/>
      <c r="B437" s="314"/>
      <c r="C437" s="300"/>
      <c r="D437" s="215" t="s">
        <v>2158</v>
      </c>
      <c r="E437" s="300"/>
      <c r="F437" s="300"/>
      <c r="G437" s="300"/>
      <c r="H437" s="271"/>
      <c r="I437" s="228"/>
    </row>
    <row r="438" spans="1:9" collapsed="1">
      <c r="A438" s="275" t="str">
        <f>IF(C438="","",SUBTOTAL(3,$C$438:C438))</f>
        <v/>
      </c>
      <c r="B438" s="245" t="s">
        <v>2170</v>
      </c>
      <c r="C438" s="246"/>
      <c r="D438" s="246"/>
      <c r="E438" s="246"/>
      <c r="F438" s="246"/>
      <c r="G438" s="246"/>
      <c r="H438" s="271"/>
      <c r="I438" s="228"/>
    </row>
    <row r="439" spans="1:9">
      <c r="A439" s="275">
        <f>IF(C439="","",SUBTOTAL(3,$C$9:C439))</f>
        <v>69</v>
      </c>
      <c r="B439" s="274" t="s">
        <v>2160</v>
      </c>
      <c r="C439" s="274" t="s">
        <v>203</v>
      </c>
      <c r="D439" s="246"/>
      <c r="E439" s="275" t="str">
        <f>IF(G439&lt;4,"Đơn giản",IF(G439&lt;=7,"Trung bình","Phức tạp"))</f>
        <v>Trung bình</v>
      </c>
      <c r="F439" s="275" t="s">
        <v>205</v>
      </c>
      <c r="G439" s="275">
        <f>COUNTA(D440:D443)</f>
        <v>4</v>
      </c>
      <c r="H439" s="271"/>
      <c r="I439" s="228"/>
    </row>
    <row r="440" spans="1:9" ht="33" hidden="1" outlineLevel="1">
      <c r="A440" s="275" t="str">
        <f>IF(C440="","",SUBTOTAL(3,$C$438:C440))</f>
        <v/>
      </c>
      <c r="B440" s="246"/>
      <c r="C440" s="246"/>
      <c r="D440" s="274" t="s">
        <v>2161</v>
      </c>
      <c r="E440" s="246"/>
      <c r="F440" s="246"/>
      <c r="G440" s="246"/>
      <c r="H440" s="271"/>
      <c r="I440" s="228"/>
    </row>
    <row r="441" spans="1:9" ht="33" hidden="1" outlineLevel="1">
      <c r="A441" s="275" t="str">
        <f>IF(C441="","",SUBTOTAL(3,$C$438:C441))</f>
        <v/>
      </c>
      <c r="B441" s="246"/>
      <c r="C441" s="246"/>
      <c r="D441" s="274" t="s">
        <v>2162</v>
      </c>
      <c r="E441" s="246"/>
      <c r="F441" s="246"/>
      <c r="G441" s="246"/>
      <c r="H441" s="271"/>
      <c r="I441" s="228"/>
    </row>
    <row r="442" spans="1:9" ht="21" hidden="1" customHeight="1" outlineLevel="1">
      <c r="A442" s="275" t="str">
        <f>IF(C442="","",SUBTOTAL(3,$C$438:C442))</f>
        <v/>
      </c>
      <c r="B442" s="246"/>
      <c r="C442" s="246"/>
      <c r="D442" s="274" t="s">
        <v>2163</v>
      </c>
      <c r="E442" s="246"/>
      <c r="F442" s="246"/>
      <c r="G442" s="246"/>
      <c r="H442" s="271"/>
      <c r="I442" s="228"/>
    </row>
    <row r="443" spans="1:9" ht="33" hidden="1" outlineLevel="1">
      <c r="A443" s="275" t="str">
        <f>IF(C443="","",SUBTOTAL(3,$C$438:C443))</f>
        <v/>
      </c>
      <c r="B443" s="246"/>
      <c r="C443" s="246"/>
      <c r="D443" s="274" t="s">
        <v>327</v>
      </c>
      <c r="E443" s="246"/>
      <c r="F443" s="246"/>
      <c r="G443" s="246"/>
      <c r="H443" s="271"/>
      <c r="I443" s="228"/>
    </row>
    <row r="444" spans="1:9" collapsed="1">
      <c r="A444" s="275">
        <f>IF(C444="","",SUBTOTAL(3,$C$9:C444))</f>
        <v>70</v>
      </c>
      <c r="B444" s="274" t="s">
        <v>2164</v>
      </c>
      <c r="C444" s="274" t="s">
        <v>203</v>
      </c>
      <c r="D444" s="246"/>
      <c r="E444" s="275"/>
      <c r="F444" s="275" t="s">
        <v>205</v>
      </c>
      <c r="G444" s="275">
        <f>COUNTA(D445:D450)</f>
        <v>6</v>
      </c>
      <c r="H444" s="271"/>
      <c r="I444" s="228"/>
    </row>
    <row r="445" spans="1:9" hidden="1" outlineLevel="1">
      <c r="A445" s="275" t="str">
        <f>IF(C445="","",SUBTOTAL(3,$C$438:C445))</f>
        <v/>
      </c>
      <c r="B445" s="274"/>
      <c r="C445" s="274"/>
      <c r="D445" s="246" t="s">
        <v>1239</v>
      </c>
      <c r="E445" s="275"/>
      <c r="F445" s="275"/>
      <c r="G445" s="275"/>
      <c r="H445" s="271"/>
      <c r="I445" s="228"/>
    </row>
    <row r="446" spans="1:9" hidden="1" outlineLevel="1">
      <c r="A446" s="275" t="str">
        <f>IF(C446="","",SUBTOTAL(3,$C$438:C446))</f>
        <v/>
      </c>
      <c r="B446" s="246"/>
      <c r="C446" s="246"/>
      <c r="D446" s="246" t="s">
        <v>2165</v>
      </c>
      <c r="E446" s="246"/>
      <c r="F446" s="246"/>
      <c r="G446" s="246"/>
      <c r="H446" s="271"/>
      <c r="I446" s="228"/>
    </row>
    <row r="447" spans="1:9" ht="33" hidden="1" outlineLevel="1">
      <c r="A447" s="275" t="str">
        <f>IF(C447="","",SUBTOTAL(3,$C$438:C447))</f>
        <v/>
      </c>
      <c r="B447" s="246"/>
      <c r="C447" s="246"/>
      <c r="D447" s="274" t="s">
        <v>337</v>
      </c>
      <c r="E447" s="246"/>
      <c r="F447" s="246"/>
      <c r="G447" s="246"/>
      <c r="H447" s="271"/>
      <c r="I447" s="228"/>
    </row>
    <row r="448" spans="1:9" ht="33" hidden="1" outlineLevel="1">
      <c r="A448" s="275"/>
      <c r="B448" s="246"/>
      <c r="C448" s="246"/>
      <c r="D448" s="274" t="s">
        <v>338</v>
      </c>
      <c r="E448" s="246"/>
      <c r="F448" s="246"/>
      <c r="G448" s="246"/>
      <c r="H448" s="271"/>
      <c r="I448" s="228"/>
    </row>
    <row r="449" spans="1:9" ht="33" hidden="1" outlineLevel="1">
      <c r="A449" s="275"/>
      <c r="B449" s="246"/>
      <c r="C449" s="246"/>
      <c r="D449" s="274" t="s">
        <v>339</v>
      </c>
      <c r="E449" s="246"/>
      <c r="F449" s="246"/>
      <c r="G449" s="246"/>
      <c r="H449" s="271"/>
      <c r="I449" s="228"/>
    </row>
    <row r="450" spans="1:9" hidden="1" outlineLevel="1">
      <c r="A450" s="275" t="str">
        <f>IF(C450="","",SUBTOTAL(3,$C$438:C450))</f>
        <v/>
      </c>
      <c r="B450" s="246"/>
      <c r="C450" s="246"/>
      <c r="D450" s="246" t="s">
        <v>2167</v>
      </c>
      <c r="E450" s="275"/>
      <c r="F450" s="275"/>
      <c r="G450" s="275"/>
      <c r="H450" s="271"/>
      <c r="I450" s="228"/>
    </row>
    <row r="451" spans="1:9" collapsed="1">
      <c r="A451" s="275">
        <f>IF(C451="","",SUBTOTAL(3,$C$9:C451))</f>
        <v>71</v>
      </c>
      <c r="B451" s="274" t="s">
        <v>2166</v>
      </c>
      <c r="C451" s="274" t="s">
        <v>203</v>
      </c>
      <c r="D451" s="246"/>
      <c r="E451" s="275" t="str">
        <f>IF(G451&lt;4,"Đơn giản",IF(G451&lt;=7,"Trung bình","Phức tạp"))</f>
        <v>Phức tạp</v>
      </c>
      <c r="F451" s="275" t="s">
        <v>205</v>
      </c>
      <c r="G451" s="275">
        <f>COUNTA(D452:D459)</f>
        <v>8</v>
      </c>
      <c r="H451" s="271"/>
      <c r="I451" s="228"/>
    </row>
    <row r="452" spans="1:9" ht="33" hidden="1" outlineLevel="1">
      <c r="A452" s="275" t="str">
        <f>IF(C452="","",SUBTOTAL(3,$C$438:C452))</f>
        <v/>
      </c>
      <c r="B452" s="246"/>
      <c r="C452" s="246"/>
      <c r="D452" s="274" t="s">
        <v>328</v>
      </c>
      <c r="E452" s="246"/>
      <c r="F452" s="246"/>
      <c r="G452" s="246"/>
      <c r="H452" s="271"/>
      <c r="I452" s="228"/>
    </row>
    <row r="453" spans="1:9" ht="33" hidden="1" outlineLevel="1">
      <c r="A453" s="275" t="str">
        <f>IF(C453="","",SUBTOTAL(3,$C$438:C453))</f>
        <v/>
      </c>
      <c r="B453" s="246"/>
      <c r="C453" s="246"/>
      <c r="D453" s="274" t="s">
        <v>329</v>
      </c>
      <c r="E453" s="246"/>
      <c r="F453" s="246"/>
      <c r="G453" s="246"/>
      <c r="H453" s="271"/>
      <c r="I453" s="228"/>
    </row>
    <row r="454" spans="1:9" ht="33" hidden="1" outlineLevel="1">
      <c r="A454" s="275" t="str">
        <f>IF(C454="","",SUBTOTAL(3,$C$438:C454))</f>
        <v/>
      </c>
      <c r="B454" s="246"/>
      <c r="C454" s="246"/>
      <c r="D454" s="274" t="s">
        <v>330</v>
      </c>
      <c r="E454" s="246"/>
      <c r="F454" s="246"/>
      <c r="G454" s="246"/>
      <c r="H454" s="271"/>
      <c r="I454" s="228"/>
    </row>
    <row r="455" spans="1:9" ht="33" hidden="1" outlineLevel="1">
      <c r="A455" s="275" t="str">
        <f>IF(C455="","",SUBTOTAL(3,$C$438:C455))</f>
        <v/>
      </c>
      <c r="B455" s="246"/>
      <c r="C455" s="246"/>
      <c r="D455" s="274" t="s">
        <v>1394</v>
      </c>
      <c r="E455" s="246"/>
      <c r="F455" s="246"/>
      <c r="G455" s="246"/>
      <c r="H455" s="271"/>
      <c r="I455" s="228"/>
    </row>
    <row r="456" spans="1:9" ht="33" hidden="1" outlineLevel="1">
      <c r="A456" s="275" t="str">
        <f>IF(C456="","",SUBTOTAL(3,$C$438:C456))</f>
        <v/>
      </c>
      <c r="B456" s="246"/>
      <c r="C456" s="246"/>
      <c r="D456" s="274" t="s">
        <v>331</v>
      </c>
      <c r="E456" s="246"/>
      <c r="F456" s="246"/>
      <c r="G456" s="246"/>
      <c r="H456" s="271"/>
      <c r="I456" s="228"/>
    </row>
    <row r="457" spans="1:9" ht="33" hidden="1" outlineLevel="1">
      <c r="A457" s="275" t="str">
        <f>IF(C457="","",SUBTOTAL(3,$C$438:C457))</f>
        <v/>
      </c>
      <c r="B457" s="246"/>
      <c r="C457" s="246"/>
      <c r="D457" s="274" t="s">
        <v>332</v>
      </c>
      <c r="E457" s="246"/>
      <c r="F457" s="246"/>
      <c r="G457" s="246"/>
      <c r="H457" s="271"/>
      <c r="I457" s="228"/>
    </row>
    <row r="458" spans="1:9" ht="33" hidden="1" outlineLevel="1">
      <c r="A458" s="275" t="str">
        <f>IF(C458="","",SUBTOTAL(3,$C$438:C458))</f>
        <v/>
      </c>
      <c r="B458" s="246"/>
      <c r="C458" s="246"/>
      <c r="D458" s="274" t="s">
        <v>333</v>
      </c>
      <c r="E458" s="246"/>
      <c r="F458" s="246"/>
      <c r="G458" s="246"/>
      <c r="H458" s="271"/>
      <c r="I458" s="228"/>
    </row>
    <row r="459" spans="1:9" ht="33" hidden="1" outlineLevel="1">
      <c r="A459" s="275" t="str">
        <f>IF(C459="","",SUBTOTAL(3,$C$438:C459))</f>
        <v/>
      </c>
      <c r="B459" s="246"/>
      <c r="C459" s="246"/>
      <c r="D459" s="274" t="s">
        <v>334</v>
      </c>
      <c r="E459" s="246"/>
      <c r="F459" s="246"/>
      <c r="G459" s="246"/>
      <c r="H459" s="271"/>
      <c r="I459" s="228"/>
    </row>
    <row r="460" spans="1:9" collapsed="1">
      <c r="A460" s="275">
        <f>IF(C460="","",SUBTOTAL(3,$C$9:C460))</f>
        <v>72</v>
      </c>
      <c r="B460" s="274" t="s">
        <v>173</v>
      </c>
      <c r="C460" s="274" t="s">
        <v>203</v>
      </c>
      <c r="D460" s="246"/>
      <c r="E460" s="275" t="str">
        <f>IF(G460&lt;4,"Đơn giản",IF(G460&lt;=7,"Trung bình","Phức tạp"))</f>
        <v>Trung bình</v>
      </c>
      <c r="F460" s="275" t="s">
        <v>205</v>
      </c>
      <c r="G460" s="275">
        <f>COUNTA(D461:D464)</f>
        <v>4</v>
      </c>
      <c r="H460" s="271"/>
      <c r="I460" s="228"/>
    </row>
    <row r="461" spans="1:9" ht="33" hidden="1" outlineLevel="1">
      <c r="A461" s="275" t="str">
        <f>IF(C461="","",SUBTOTAL(3,$C$438:C461))</f>
        <v/>
      </c>
      <c r="B461" s="246"/>
      <c r="C461" s="246"/>
      <c r="D461" s="274" t="s">
        <v>343</v>
      </c>
      <c r="E461" s="246"/>
      <c r="F461" s="246"/>
      <c r="G461" s="246"/>
      <c r="H461" s="271"/>
      <c r="I461" s="228"/>
    </row>
    <row r="462" spans="1:9" ht="33" hidden="1" outlineLevel="1">
      <c r="A462" s="275" t="str">
        <f>IF(C462="","",SUBTOTAL(3,$C$438:C462))</f>
        <v/>
      </c>
      <c r="B462" s="246"/>
      <c r="C462" s="246"/>
      <c r="D462" s="274" t="s">
        <v>344</v>
      </c>
      <c r="E462" s="246"/>
      <c r="F462" s="246"/>
      <c r="G462" s="246"/>
      <c r="H462" s="271"/>
      <c r="I462" s="228"/>
    </row>
    <row r="463" spans="1:9" ht="33" hidden="1" outlineLevel="1">
      <c r="A463" s="275" t="str">
        <f>IF(C463="","",SUBTOTAL(3,$C$438:C463))</f>
        <v/>
      </c>
      <c r="B463" s="246"/>
      <c r="C463" s="246"/>
      <c r="D463" s="274" t="s">
        <v>345</v>
      </c>
      <c r="E463" s="246"/>
      <c r="F463" s="246"/>
      <c r="G463" s="246"/>
      <c r="H463" s="271"/>
      <c r="I463" s="228"/>
    </row>
    <row r="464" spans="1:9" ht="33" hidden="1" outlineLevel="1">
      <c r="A464" s="275" t="str">
        <f>IF(C464="","",SUBTOTAL(3,$C$438:C464))</f>
        <v/>
      </c>
      <c r="B464" s="246"/>
      <c r="C464" s="246"/>
      <c r="D464" s="274" t="s">
        <v>346</v>
      </c>
      <c r="E464" s="246"/>
      <c r="F464" s="246"/>
      <c r="G464" s="246"/>
      <c r="H464" s="271"/>
      <c r="I464" s="228"/>
    </row>
    <row r="465" spans="1:9" ht="33" collapsed="1">
      <c r="A465" s="275">
        <f>IF(C465="","",SUBTOTAL(3,$C$9:C465))</f>
        <v>73</v>
      </c>
      <c r="B465" s="274" t="s">
        <v>174</v>
      </c>
      <c r="C465" s="274" t="s">
        <v>203</v>
      </c>
      <c r="D465" s="246"/>
      <c r="E465" s="275" t="str">
        <f>IF(G465&lt;4,"Đơn giản",IF(G465&lt;=7,"Trung bình","Phức tạp"))</f>
        <v>Trung bình</v>
      </c>
      <c r="F465" s="275" t="s">
        <v>205</v>
      </c>
      <c r="G465" s="275">
        <f>COUNTA(D466:D469)</f>
        <v>4</v>
      </c>
      <c r="H465" s="271"/>
      <c r="I465" s="228"/>
    </row>
    <row r="466" spans="1:9" ht="33" hidden="1" outlineLevel="1">
      <c r="A466" s="275" t="str">
        <f>IF(C466="","",SUBTOTAL(3,$C$438:C466))</f>
        <v/>
      </c>
      <c r="B466" s="246"/>
      <c r="C466" s="246"/>
      <c r="D466" s="274" t="s">
        <v>347</v>
      </c>
      <c r="E466" s="246"/>
      <c r="F466" s="246"/>
      <c r="G466" s="246"/>
      <c r="H466" s="271"/>
      <c r="I466" s="228"/>
    </row>
    <row r="467" spans="1:9" hidden="1" outlineLevel="1">
      <c r="A467" s="275" t="str">
        <f>IF(C467="","",SUBTOTAL(3,$C$438:C467))</f>
        <v/>
      </c>
      <c r="B467" s="246"/>
      <c r="C467" s="246"/>
      <c r="D467" s="274" t="s">
        <v>348</v>
      </c>
      <c r="E467" s="246"/>
      <c r="F467" s="246"/>
      <c r="G467" s="246"/>
      <c r="H467" s="271"/>
      <c r="I467" s="228"/>
    </row>
    <row r="468" spans="1:9" ht="33" hidden="1" outlineLevel="1">
      <c r="A468" s="275" t="str">
        <f>IF(C468="","",SUBTOTAL(3,$C$438:C468))</f>
        <v/>
      </c>
      <c r="B468" s="246"/>
      <c r="C468" s="246"/>
      <c r="D468" s="274" t="s">
        <v>344</v>
      </c>
      <c r="E468" s="246"/>
      <c r="F468" s="246"/>
      <c r="G468" s="246"/>
      <c r="H468" s="271"/>
      <c r="I468" s="228"/>
    </row>
    <row r="469" spans="1:9" ht="33" hidden="1" outlineLevel="1">
      <c r="A469" s="275" t="str">
        <f>IF(C469="","",SUBTOTAL(3,$C$438:C469))</f>
        <v/>
      </c>
      <c r="B469" s="246"/>
      <c r="C469" s="246"/>
      <c r="D469" s="274" t="s">
        <v>346</v>
      </c>
      <c r="E469" s="246"/>
      <c r="F469" s="246"/>
      <c r="G469" s="246"/>
      <c r="H469" s="271"/>
      <c r="I469" s="228"/>
    </row>
    <row r="470" spans="1:9" hidden="1" outlineLevel="1">
      <c r="A470" s="275" t="str">
        <f>IF(C470="","",SUBTOTAL(3,$C$438:C470))</f>
        <v/>
      </c>
      <c r="B470" s="246"/>
      <c r="C470" s="246"/>
      <c r="D470" s="246"/>
      <c r="E470" s="246"/>
      <c r="F470" s="246"/>
      <c r="G470" s="246"/>
      <c r="H470" s="271"/>
      <c r="I470" s="228"/>
    </row>
    <row r="471" spans="1:9" collapsed="1">
      <c r="A471" s="275">
        <f>IF(C471="","",SUBTOTAL(3,$C$9:C471))</f>
        <v>74</v>
      </c>
      <c r="B471" s="274" t="s">
        <v>175</v>
      </c>
      <c r="C471" s="274" t="s">
        <v>203</v>
      </c>
      <c r="D471" s="246"/>
      <c r="E471" s="275" t="str">
        <f>IF(G471&lt;4,"Đơn giản",IF(G471&lt;=7,"Trung bình","Phức tạp"))</f>
        <v>Phức tạp</v>
      </c>
      <c r="F471" s="275" t="s">
        <v>205</v>
      </c>
      <c r="G471" s="275">
        <f>COUNTA(D472:D481)</f>
        <v>10</v>
      </c>
      <c r="H471" s="271"/>
      <c r="I471" s="228"/>
    </row>
    <row r="472" spans="1:9" ht="33" hidden="1" outlineLevel="1">
      <c r="A472" s="275" t="str">
        <f>IF(C472="","",SUBTOTAL(3,$C$438:C472))</f>
        <v/>
      </c>
      <c r="B472" s="246"/>
      <c r="C472" s="246"/>
      <c r="D472" s="274" t="s">
        <v>349</v>
      </c>
      <c r="E472" s="246"/>
      <c r="F472" s="246"/>
      <c r="G472" s="246"/>
      <c r="H472" s="271"/>
      <c r="I472" s="228"/>
    </row>
    <row r="473" spans="1:9" hidden="1" outlineLevel="1">
      <c r="A473" s="275" t="str">
        <f>IF(C473="","",SUBTOTAL(3,$C$438:C473))</f>
        <v/>
      </c>
      <c r="B473" s="246"/>
      <c r="C473" s="246"/>
      <c r="D473" s="274" t="s">
        <v>350</v>
      </c>
      <c r="E473" s="246"/>
      <c r="F473" s="246"/>
      <c r="G473" s="246"/>
      <c r="H473" s="271"/>
      <c r="I473" s="228"/>
    </row>
    <row r="474" spans="1:9" ht="33" hidden="1" outlineLevel="1">
      <c r="A474" s="275" t="str">
        <f>IF(C474="","",SUBTOTAL(3,$C$438:C474))</f>
        <v/>
      </c>
      <c r="B474" s="246"/>
      <c r="C474" s="246"/>
      <c r="D474" s="274" t="s">
        <v>351</v>
      </c>
      <c r="E474" s="246"/>
      <c r="F474" s="246"/>
      <c r="G474" s="246"/>
      <c r="H474" s="271"/>
      <c r="I474" s="228"/>
    </row>
    <row r="475" spans="1:9" ht="33" hidden="1" outlineLevel="1">
      <c r="A475" s="275" t="str">
        <f>IF(C475="","",SUBTOTAL(3,$C$438:C475))</f>
        <v/>
      </c>
      <c r="B475" s="246"/>
      <c r="C475" s="246"/>
      <c r="D475" s="274" t="s">
        <v>352</v>
      </c>
      <c r="E475" s="246"/>
      <c r="F475" s="246"/>
      <c r="G475" s="246"/>
      <c r="H475" s="271"/>
      <c r="I475" s="228"/>
    </row>
    <row r="476" spans="1:9" ht="33" hidden="1" outlineLevel="1">
      <c r="A476" s="275" t="str">
        <f>IF(C476="","",SUBTOTAL(3,$C$438:C476))</f>
        <v/>
      </c>
      <c r="B476" s="246"/>
      <c r="C476" s="246"/>
      <c r="D476" s="274" t="s">
        <v>353</v>
      </c>
      <c r="E476" s="246"/>
      <c r="F476" s="246"/>
      <c r="G476" s="246"/>
      <c r="H476" s="271"/>
      <c r="I476" s="228"/>
    </row>
    <row r="477" spans="1:9" hidden="1" outlineLevel="1">
      <c r="A477" s="275" t="str">
        <f>IF(C477="","",SUBTOTAL(3,$C$438:C477))</f>
        <v/>
      </c>
      <c r="B477" s="246"/>
      <c r="C477" s="246"/>
      <c r="D477" s="274" t="s">
        <v>354</v>
      </c>
      <c r="E477" s="246"/>
      <c r="F477" s="246"/>
      <c r="G477" s="246"/>
      <c r="H477" s="271"/>
      <c r="I477" s="228"/>
    </row>
    <row r="478" spans="1:9" ht="33" hidden="1" outlineLevel="1">
      <c r="A478" s="275" t="str">
        <f>IF(C478="","",SUBTOTAL(3,$C$438:C478))</f>
        <v/>
      </c>
      <c r="B478" s="246"/>
      <c r="C478" s="246"/>
      <c r="D478" s="274" t="s">
        <v>355</v>
      </c>
      <c r="E478" s="246"/>
      <c r="F478" s="246"/>
      <c r="G478" s="246"/>
      <c r="H478" s="271"/>
      <c r="I478" s="228"/>
    </row>
    <row r="479" spans="1:9" hidden="1" outlineLevel="1">
      <c r="A479" s="275" t="str">
        <f>IF(C479="","",SUBTOTAL(3,$C$438:C479))</f>
        <v/>
      </c>
      <c r="B479" s="246"/>
      <c r="C479" s="246"/>
      <c r="D479" s="274" t="s">
        <v>356</v>
      </c>
      <c r="E479" s="246"/>
      <c r="F479" s="246"/>
      <c r="G479" s="246"/>
      <c r="H479" s="271"/>
      <c r="I479" s="228"/>
    </row>
    <row r="480" spans="1:9" ht="33" hidden="1" outlineLevel="1">
      <c r="A480" s="275" t="str">
        <f>IF(C480="","",SUBTOTAL(3,$C$438:C480))</f>
        <v/>
      </c>
      <c r="B480" s="246"/>
      <c r="C480" s="246"/>
      <c r="D480" s="274" t="s">
        <v>357</v>
      </c>
      <c r="E480" s="246"/>
      <c r="F480" s="246"/>
      <c r="G480" s="246"/>
      <c r="H480" s="271"/>
      <c r="I480" s="228"/>
    </row>
    <row r="481" spans="1:9" ht="33" hidden="1" outlineLevel="1">
      <c r="A481" s="275" t="str">
        <f>IF(C481="","",SUBTOTAL(3,$C$438:C481))</f>
        <v/>
      </c>
      <c r="B481" s="246"/>
      <c r="C481" s="246"/>
      <c r="D481" s="274" t="s">
        <v>358</v>
      </c>
      <c r="E481" s="246"/>
      <c r="F481" s="246"/>
      <c r="G481" s="246"/>
      <c r="H481" s="271"/>
      <c r="I481" s="228"/>
    </row>
    <row r="482" spans="1:9" collapsed="1">
      <c r="A482" s="275">
        <f>IF(C482="","",SUBTOTAL(3,$C$9:C482))</f>
        <v>75</v>
      </c>
      <c r="B482" s="274" t="s">
        <v>176</v>
      </c>
      <c r="C482" s="274" t="s">
        <v>203</v>
      </c>
      <c r="D482" s="246"/>
      <c r="E482" s="275" t="str">
        <f>IF(G482&lt;4,"Đơn giản",IF(G482&lt;=7,"Trung bình","Phức tạp"))</f>
        <v>Phức tạp</v>
      </c>
      <c r="F482" s="275" t="s">
        <v>205</v>
      </c>
      <c r="G482" s="275">
        <f>COUNTA(D483:D492)</f>
        <v>10</v>
      </c>
      <c r="H482" s="271"/>
      <c r="I482" s="228"/>
    </row>
    <row r="483" spans="1:9" ht="33" hidden="1" outlineLevel="1">
      <c r="A483" s="275" t="str">
        <f>IF(C483="","",SUBTOTAL(3,$C$438:C483))</f>
        <v/>
      </c>
      <c r="B483" s="246"/>
      <c r="C483" s="246"/>
      <c r="D483" s="274" t="s">
        <v>359</v>
      </c>
      <c r="E483" s="246"/>
      <c r="F483" s="246"/>
      <c r="G483" s="246"/>
      <c r="H483" s="271"/>
      <c r="I483" s="228"/>
    </row>
    <row r="484" spans="1:9" hidden="1" outlineLevel="1">
      <c r="A484" s="275" t="str">
        <f>IF(C484="","",SUBTOTAL(3,$C$438:C484))</f>
        <v/>
      </c>
      <c r="B484" s="246"/>
      <c r="C484" s="246"/>
      <c r="D484" s="274" t="s">
        <v>360</v>
      </c>
      <c r="E484" s="246"/>
      <c r="F484" s="246"/>
      <c r="G484" s="246"/>
      <c r="H484" s="271"/>
      <c r="I484" s="228"/>
    </row>
    <row r="485" spans="1:9" ht="33" hidden="1" outlineLevel="1">
      <c r="A485" s="275" t="str">
        <f>IF(C485="","",SUBTOTAL(3,$C$438:C485))</f>
        <v/>
      </c>
      <c r="B485" s="246"/>
      <c r="C485" s="246"/>
      <c r="D485" s="274" t="s">
        <v>361</v>
      </c>
      <c r="E485" s="246"/>
      <c r="F485" s="246"/>
      <c r="G485" s="246"/>
      <c r="H485" s="271"/>
      <c r="I485" s="228"/>
    </row>
    <row r="486" spans="1:9" ht="33" hidden="1" outlineLevel="1">
      <c r="A486" s="275" t="str">
        <f>IF(C486="","",SUBTOTAL(3,$C$438:C486))</f>
        <v/>
      </c>
      <c r="B486" s="246"/>
      <c r="C486" s="246"/>
      <c r="D486" s="274" t="s">
        <v>362</v>
      </c>
      <c r="E486" s="246"/>
      <c r="F486" s="246"/>
      <c r="G486" s="246"/>
      <c r="H486" s="271"/>
      <c r="I486" s="228"/>
    </row>
    <row r="487" spans="1:9" ht="33" hidden="1" outlineLevel="1">
      <c r="A487" s="275" t="str">
        <f>IF(C487="","",SUBTOTAL(3,$C$438:C487))</f>
        <v/>
      </c>
      <c r="B487" s="246"/>
      <c r="C487" s="246"/>
      <c r="D487" s="274" t="s">
        <v>363</v>
      </c>
      <c r="E487" s="246"/>
      <c r="F487" s="246"/>
      <c r="G487" s="246"/>
      <c r="H487" s="271"/>
      <c r="I487" s="228"/>
    </row>
    <row r="488" spans="1:9" hidden="1" outlineLevel="1">
      <c r="A488" s="275" t="str">
        <f>IF(C488="","",SUBTOTAL(3,$C$438:C488))</f>
        <v/>
      </c>
      <c r="B488" s="246"/>
      <c r="C488" s="246"/>
      <c r="D488" s="274" t="s">
        <v>364</v>
      </c>
      <c r="E488" s="246"/>
      <c r="F488" s="246"/>
      <c r="G488" s="246"/>
      <c r="H488" s="271"/>
      <c r="I488" s="228"/>
    </row>
    <row r="489" spans="1:9" ht="33" hidden="1" outlineLevel="1">
      <c r="A489" s="275" t="str">
        <f>IF(C489="","",SUBTOTAL(3,$C$438:C489))</f>
        <v/>
      </c>
      <c r="B489" s="246"/>
      <c r="C489" s="246"/>
      <c r="D489" s="274" t="s">
        <v>365</v>
      </c>
      <c r="E489" s="246"/>
      <c r="F489" s="246"/>
      <c r="G489" s="246"/>
      <c r="H489" s="271"/>
      <c r="I489" s="228"/>
    </row>
    <row r="490" spans="1:9" ht="33" hidden="1" outlineLevel="1">
      <c r="A490" s="275" t="str">
        <f>IF(C490="","",SUBTOTAL(3,$C$438:C490))</f>
        <v/>
      </c>
      <c r="B490" s="246"/>
      <c r="C490" s="246"/>
      <c r="D490" s="274" t="s">
        <v>366</v>
      </c>
      <c r="E490" s="246"/>
      <c r="F490" s="246"/>
      <c r="G490" s="246"/>
      <c r="H490" s="271"/>
      <c r="I490" s="228"/>
    </row>
    <row r="491" spans="1:9" ht="33" hidden="1" outlineLevel="1">
      <c r="A491" s="275" t="str">
        <f>IF(C491="","",SUBTOTAL(3,$C$438:C491))</f>
        <v/>
      </c>
      <c r="B491" s="246"/>
      <c r="C491" s="246"/>
      <c r="D491" s="274" t="s">
        <v>367</v>
      </c>
      <c r="E491" s="246"/>
      <c r="F491" s="246"/>
      <c r="G491" s="246"/>
      <c r="H491" s="271"/>
      <c r="I491" s="228"/>
    </row>
    <row r="492" spans="1:9" ht="33" hidden="1" outlineLevel="1">
      <c r="A492" s="275" t="str">
        <f>IF(C492="","",SUBTOTAL(3,$C$438:C492))</f>
        <v/>
      </c>
      <c r="B492" s="246"/>
      <c r="C492" s="246"/>
      <c r="D492" s="274" t="s">
        <v>1396</v>
      </c>
      <c r="E492" s="246"/>
      <c r="F492" s="246"/>
      <c r="G492" s="246"/>
      <c r="H492" s="271"/>
      <c r="I492" s="228"/>
    </row>
    <row r="493" spans="1:9" collapsed="1">
      <c r="A493" s="275">
        <f>IF(C493="","",SUBTOTAL(3,$C$9:C493))</f>
        <v>76</v>
      </c>
      <c r="B493" s="274" t="s">
        <v>177</v>
      </c>
      <c r="C493" s="274" t="s">
        <v>203</v>
      </c>
      <c r="D493" s="246"/>
      <c r="E493" s="275" t="str">
        <f>IF(G493&lt;4,"Đơn giản",IF(G493&lt;=7,"Trung bình","Phức tạp"))</f>
        <v>Phức tạp</v>
      </c>
      <c r="F493" s="275" t="s">
        <v>205</v>
      </c>
      <c r="G493" s="275">
        <f>COUNTA(D494:D502)</f>
        <v>9</v>
      </c>
      <c r="H493" s="271"/>
      <c r="I493" s="228"/>
    </row>
    <row r="494" spans="1:9" ht="33" hidden="1" outlineLevel="1">
      <c r="A494" s="275" t="str">
        <f>IF(C494="","",SUBTOTAL(3,$C$438:C494))</f>
        <v/>
      </c>
      <c r="B494" s="246"/>
      <c r="C494" s="246"/>
      <c r="D494" s="274" t="s">
        <v>368</v>
      </c>
      <c r="E494" s="246"/>
      <c r="F494" s="246"/>
      <c r="G494" s="246"/>
      <c r="H494" s="271"/>
      <c r="I494" s="228"/>
    </row>
    <row r="495" spans="1:9" ht="33" hidden="1" outlineLevel="1">
      <c r="A495" s="275" t="str">
        <f>IF(C495="","",SUBTOTAL(3,$C$438:C495))</f>
        <v/>
      </c>
      <c r="B495" s="246"/>
      <c r="C495" s="246"/>
      <c r="D495" s="274" t="s">
        <v>369</v>
      </c>
      <c r="E495" s="246"/>
      <c r="F495" s="246"/>
      <c r="G495" s="246"/>
      <c r="H495" s="271"/>
      <c r="I495" s="228"/>
    </row>
    <row r="496" spans="1:9" ht="33" hidden="1" outlineLevel="1">
      <c r="A496" s="275" t="str">
        <f>IF(C496="","",SUBTOTAL(3,$C$438:C496))</f>
        <v/>
      </c>
      <c r="B496" s="246"/>
      <c r="C496" s="246"/>
      <c r="D496" s="274" t="s">
        <v>370</v>
      </c>
      <c r="E496" s="246"/>
      <c r="F496" s="246"/>
      <c r="G496" s="246"/>
      <c r="H496" s="271"/>
      <c r="I496" s="228"/>
    </row>
    <row r="497" spans="1:9" ht="33" hidden="1" outlineLevel="1">
      <c r="A497" s="275" t="str">
        <f>IF(C497="","",SUBTOTAL(3,$C$438:C497))</f>
        <v/>
      </c>
      <c r="B497" s="246"/>
      <c r="C497" s="246"/>
      <c r="D497" s="274" t="s">
        <v>371</v>
      </c>
      <c r="E497" s="246"/>
      <c r="F497" s="246"/>
      <c r="G497" s="246"/>
      <c r="H497" s="271"/>
      <c r="I497" s="228"/>
    </row>
    <row r="498" spans="1:9" ht="33" hidden="1" outlineLevel="1">
      <c r="A498" s="275" t="str">
        <f>IF(C498="","",SUBTOTAL(3,$C$438:C498))</f>
        <v/>
      </c>
      <c r="B498" s="246"/>
      <c r="C498" s="246"/>
      <c r="D498" s="274" t="s">
        <v>372</v>
      </c>
      <c r="E498" s="246"/>
      <c r="F498" s="246"/>
      <c r="G498" s="246"/>
      <c r="H498" s="271"/>
      <c r="I498" s="228"/>
    </row>
    <row r="499" spans="1:9" ht="33" hidden="1" outlineLevel="1">
      <c r="A499" s="275" t="str">
        <f>IF(C499="","",SUBTOTAL(3,$C$438:C499))</f>
        <v/>
      </c>
      <c r="B499" s="246"/>
      <c r="C499" s="246"/>
      <c r="D499" s="274" t="s">
        <v>373</v>
      </c>
      <c r="E499" s="246"/>
      <c r="F499" s="246"/>
      <c r="G499" s="246"/>
      <c r="H499" s="271"/>
      <c r="I499" s="228"/>
    </row>
    <row r="500" spans="1:9" hidden="1" outlineLevel="1">
      <c r="A500" s="275" t="str">
        <f>IF(C500="","",SUBTOTAL(3,$C$438:C500))</f>
        <v/>
      </c>
      <c r="B500" s="246"/>
      <c r="C500" s="246"/>
      <c r="D500" s="274" t="s">
        <v>206</v>
      </c>
      <c r="E500" s="246"/>
      <c r="F500" s="246"/>
      <c r="G500" s="246"/>
      <c r="H500" s="271"/>
      <c r="I500" s="228"/>
    </row>
    <row r="501" spans="1:9" ht="33" hidden="1" outlineLevel="1">
      <c r="A501" s="275" t="str">
        <f>IF(C501="","",SUBTOTAL(3,$C$438:C501))</f>
        <v/>
      </c>
      <c r="B501" s="246"/>
      <c r="C501" s="246"/>
      <c r="D501" s="274" t="s">
        <v>374</v>
      </c>
      <c r="E501" s="246"/>
      <c r="F501" s="246"/>
      <c r="G501" s="246"/>
      <c r="H501" s="271"/>
      <c r="I501" s="228"/>
    </row>
    <row r="502" spans="1:9" hidden="1" outlineLevel="1">
      <c r="A502" s="275" t="str">
        <f>IF(C502="","",SUBTOTAL(3,$C$438:C502))</f>
        <v/>
      </c>
      <c r="B502" s="246"/>
      <c r="C502" s="246"/>
      <c r="D502" s="274" t="s">
        <v>375</v>
      </c>
      <c r="E502" s="246"/>
      <c r="F502" s="246"/>
      <c r="G502" s="246"/>
      <c r="H502" s="271"/>
      <c r="I502" s="228"/>
    </row>
    <row r="503" spans="1:9" collapsed="1">
      <c r="A503" s="275">
        <f>IF(C503="","",SUBTOTAL(3,$C$9:C503))</f>
        <v>77</v>
      </c>
      <c r="B503" s="274" t="s">
        <v>178</v>
      </c>
      <c r="C503" s="274" t="s">
        <v>203</v>
      </c>
      <c r="D503" s="246"/>
      <c r="E503" s="275" t="str">
        <f>IF(G503&lt;4,"Đơn giản",IF(G503&lt;=7,"Trung bình","Phức tạp"))</f>
        <v>Trung bình</v>
      </c>
      <c r="F503" s="275" t="s">
        <v>205</v>
      </c>
      <c r="G503" s="275">
        <f>COUNTA(D504:D507)</f>
        <v>4</v>
      </c>
      <c r="H503" s="271"/>
      <c r="I503" s="228"/>
    </row>
    <row r="504" spans="1:9" hidden="1" outlineLevel="1">
      <c r="A504" s="275" t="str">
        <f>IF(C504="","",SUBTOTAL(3,$C$438:C504))</f>
        <v/>
      </c>
      <c r="B504" s="246"/>
      <c r="C504" s="246"/>
      <c r="D504" s="274" t="s">
        <v>376</v>
      </c>
      <c r="E504" s="246"/>
      <c r="F504" s="246"/>
      <c r="G504" s="246"/>
      <c r="H504" s="271"/>
      <c r="I504" s="228"/>
    </row>
    <row r="505" spans="1:9" hidden="1" outlineLevel="1">
      <c r="A505" s="275" t="str">
        <f>IF(C505="","",SUBTOTAL(3,$C$438:C505))</f>
        <v/>
      </c>
      <c r="B505" s="246"/>
      <c r="C505" s="246"/>
      <c r="D505" s="274" t="s">
        <v>377</v>
      </c>
      <c r="E505" s="246"/>
      <c r="F505" s="246"/>
      <c r="G505" s="246"/>
      <c r="H505" s="271"/>
      <c r="I505" s="228"/>
    </row>
    <row r="506" spans="1:9" hidden="1" outlineLevel="1">
      <c r="A506" s="275" t="str">
        <f>IF(C506="","",SUBTOTAL(3,$C$438:C506))</f>
        <v/>
      </c>
      <c r="B506" s="246"/>
      <c r="C506" s="246"/>
      <c r="D506" s="274" t="s">
        <v>378</v>
      </c>
      <c r="E506" s="246"/>
      <c r="F506" s="246"/>
      <c r="G506" s="246"/>
      <c r="H506" s="271"/>
      <c r="I506" s="228"/>
    </row>
    <row r="507" spans="1:9" ht="33" hidden="1" outlineLevel="1">
      <c r="A507" s="275" t="str">
        <f>IF(C507="","",SUBTOTAL(3,$C$438:C507))</f>
        <v/>
      </c>
      <c r="B507" s="246"/>
      <c r="C507" s="246"/>
      <c r="D507" s="274" t="s">
        <v>379</v>
      </c>
      <c r="E507" s="246"/>
      <c r="F507" s="246"/>
      <c r="G507" s="246"/>
      <c r="H507" s="271"/>
      <c r="I507" s="228"/>
    </row>
    <row r="508" spans="1:9" collapsed="1">
      <c r="A508" s="275">
        <f>IF(C508="","",SUBTOTAL(3,$C$9:C508))</f>
        <v>78</v>
      </c>
      <c r="B508" s="274" t="s">
        <v>179</v>
      </c>
      <c r="C508" s="274" t="s">
        <v>203</v>
      </c>
      <c r="D508" s="246"/>
      <c r="E508" s="275" t="str">
        <f>IF(G508&lt;4,"Đơn giản",IF(G508&lt;=7,"Trung bình","Phức tạp"))</f>
        <v>Trung bình</v>
      </c>
      <c r="F508" s="275" t="s">
        <v>205</v>
      </c>
      <c r="G508" s="275">
        <f>COUNTA(D509:D512)</f>
        <v>4</v>
      </c>
      <c r="H508" s="271"/>
      <c r="I508" s="228"/>
    </row>
    <row r="509" spans="1:9" hidden="1" outlineLevel="1">
      <c r="A509" s="275" t="str">
        <f>IF(C509="","",SUBTOTAL(3,$C$438:C509))</f>
        <v/>
      </c>
      <c r="B509" s="246"/>
      <c r="C509" s="246"/>
      <c r="D509" s="274" t="s">
        <v>376</v>
      </c>
      <c r="E509" s="246"/>
      <c r="F509" s="246"/>
      <c r="G509" s="246"/>
      <c r="H509" s="271"/>
      <c r="I509" s="228"/>
    </row>
    <row r="510" spans="1:9" ht="33" hidden="1" outlineLevel="1">
      <c r="A510" s="275" t="str">
        <f>IF(C510="","",SUBTOTAL(3,$C$438:C510))</f>
        <v/>
      </c>
      <c r="B510" s="246"/>
      <c r="C510" s="246"/>
      <c r="D510" s="274" t="s">
        <v>380</v>
      </c>
      <c r="E510" s="246"/>
      <c r="F510" s="246"/>
      <c r="G510" s="246"/>
      <c r="H510" s="271"/>
      <c r="I510" s="228"/>
    </row>
    <row r="511" spans="1:9" hidden="1" outlineLevel="1">
      <c r="A511" s="275" t="str">
        <f>IF(C511="","",SUBTOTAL(3,$C$438:C511))</f>
        <v/>
      </c>
      <c r="B511" s="246"/>
      <c r="C511" s="246"/>
      <c r="D511" s="274" t="s">
        <v>378</v>
      </c>
      <c r="E511" s="246"/>
      <c r="F511" s="246"/>
      <c r="G511" s="246"/>
      <c r="H511" s="271"/>
      <c r="I511" s="228"/>
    </row>
    <row r="512" spans="1:9" ht="33" hidden="1" outlineLevel="1">
      <c r="A512" s="275" t="str">
        <f>IF(C512="","",SUBTOTAL(3,$C$438:C512))</f>
        <v/>
      </c>
      <c r="B512" s="246"/>
      <c r="C512" s="246"/>
      <c r="D512" s="274" t="s">
        <v>379</v>
      </c>
      <c r="E512" s="246"/>
      <c r="F512" s="246"/>
      <c r="G512" s="246"/>
      <c r="H512" s="271"/>
      <c r="I512" s="228"/>
    </row>
    <row r="513" spans="1:9" collapsed="1">
      <c r="A513" s="275">
        <f>IF(C513="","",SUBTOTAL(3,$C$9:C513))</f>
        <v>79</v>
      </c>
      <c r="B513" s="274" t="s">
        <v>180</v>
      </c>
      <c r="C513" s="274" t="s">
        <v>203</v>
      </c>
      <c r="D513" s="246"/>
      <c r="E513" s="275" t="str">
        <f>IF(G513&lt;4,"Đơn giản",IF(G513&lt;=7,"Trung bình","Phức tạp"))</f>
        <v>Trung bình</v>
      </c>
      <c r="F513" s="275" t="s">
        <v>205</v>
      </c>
      <c r="G513" s="275">
        <f>COUNTA(D514:D517)</f>
        <v>4</v>
      </c>
      <c r="H513" s="271"/>
      <c r="I513" s="228"/>
    </row>
    <row r="514" spans="1:9" hidden="1" outlineLevel="1">
      <c r="A514" s="275" t="str">
        <f>IF(C514="","",SUBTOTAL(3,$C$438:C514))</f>
        <v/>
      </c>
      <c r="B514" s="246"/>
      <c r="C514" s="246"/>
      <c r="D514" s="274" t="s">
        <v>376</v>
      </c>
      <c r="E514" s="246"/>
      <c r="F514" s="246"/>
      <c r="G514" s="246"/>
      <c r="H514" s="271"/>
      <c r="I514" s="228"/>
    </row>
    <row r="515" spans="1:9" hidden="1" outlineLevel="1">
      <c r="A515" s="275" t="str">
        <f>IF(C515="","",SUBTOTAL(3,$C$438:C515))</f>
        <v/>
      </c>
      <c r="B515" s="246"/>
      <c r="C515" s="246"/>
      <c r="D515" s="274" t="s">
        <v>381</v>
      </c>
      <c r="E515" s="246"/>
      <c r="F515" s="246"/>
      <c r="G515" s="246"/>
      <c r="H515" s="271"/>
      <c r="I515" s="228"/>
    </row>
    <row r="516" spans="1:9" hidden="1" outlineLevel="1">
      <c r="A516" s="275" t="str">
        <f>IF(C516="","",SUBTOTAL(3,$C$438:C516))</f>
        <v/>
      </c>
      <c r="B516" s="246"/>
      <c r="C516" s="246"/>
      <c r="D516" s="274" t="s">
        <v>382</v>
      </c>
      <c r="E516" s="246"/>
      <c r="F516" s="246"/>
      <c r="G516" s="246"/>
      <c r="H516" s="271"/>
      <c r="I516" s="228"/>
    </row>
    <row r="517" spans="1:9" ht="33" hidden="1" outlineLevel="1">
      <c r="A517" s="275" t="str">
        <f>IF(C517="","",SUBTOTAL(3,$C$438:C517))</f>
        <v/>
      </c>
      <c r="B517" s="246"/>
      <c r="C517" s="246"/>
      <c r="D517" s="274" t="s">
        <v>379</v>
      </c>
      <c r="E517" s="246"/>
      <c r="F517" s="246"/>
      <c r="G517" s="246"/>
      <c r="H517" s="271"/>
      <c r="I517" s="228"/>
    </row>
    <row r="518" spans="1:9" collapsed="1">
      <c r="A518" s="275">
        <f>IF(C518="","",SUBTOTAL(3,$C$9:C518))</f>
        <v>80</v>
      </c>
      <c r="B518" s="274" t="s">
        <v>2168</v>
      </c>
      <c r="C518" s="274" t="s">
        <v>203</v>
      </c>
      <c r="D518" s="246"/>
      <c r="E518" s="275" t="str">
        <f>IF(G518&lt;4,"Đơn giản",IF(G518&lt;=7,"Trung bình","Phức tạp"))</f>
        <v>Trung bình</v>
      </c>
      <c r="F518" s="275" t="s">
        <v>205</v>
      </c>
      <c r="G518" s="275">
        <f>COUNTA(D519:D522)</f>
        <v>4</v>
      </c>
      <c r="H518" s="271"/>
      <c r="I518" s="228"/>
    </row>
    <row r="519" spans="1:9" hidden="1" outlineLevel="1">
      <c r="A519" s="275" t="str">
        <f>IF(C519="","",SUBTOTAL(3,$C$438:C519))</f>
        <v/>
      </c>
      <c r="B519" s="246"/>
      <c r="C519" s="246"/>
      <c r="D519" s="274" t="s">
        <v>383</v>
      </c>
      <c r="E519" s="246"/>
      <c r="F519" s="246"/>
      <c r="G519" s="246"/>
      <c r="H519" s="271"/>
      <c r="I519" s="228"/>
    </row>
    <row r="520" spans="1:9" ht="33" hidden="1" outlineLevel="1">
      <c r="A520" s="275" t="str">
        <f>IF(C520="","",SUBTOTAL(3,$C$438:C520))</f>
        <v/>
      </c>
      <c r="B520" s="246"/>
      <c r="C520" s="246"/>
      <c r="D520" s="274" t="s">
        <v>2169</v>
      </c>
      <c r="E520" s="246"/>
      <c r="F520" s="246"/>
      <c r="G520" s="246"/>
      <c r="H520" s="271"/>
      <c r="I520" s="228"/>
    </row>
    <row r="521" spans="1:9" ht="33" hidden="1" outlineLevel="1">
      <c r="A521" s="275" t="str">
        <f>IF(C521="","",SUBTOTAL(3,$C$438:C521))</f>
        <v/>
      </c>
      <c r="B521" s="246"/>
      <c r="C521" s="246"/>
      <c r="D521" s="274" t="s">
        <v>385</v>
      </c>
      <c r="E521" s="246"/>
      <c r="F521" s="246"/>
      <c r="G521" s="246"/>
      <c r="H521" s="271"/>
      <c r="I521" s="228"/>
    </row>
    <row r="522" spans="1:9" hidden="1" outlineLevel="1">
      <c r="A522" s="275" t="str">
        <f>IF(C522="","",SUBTOTAL(3,$C$438:C522))</f>
        <v/>
      </c>
      <c r="B522" s="246"/>
      <c r="C522" s="246"/>
      <c r="D522" s="274" t="s">
        <v>386</v>
      </c>
      <c r="E522" s="246"/>
      <c r="F522" s="246"/>
      <c r="G522" s="246"/>
      <c r="H522" s="271"/>
      <c r="I522" s="228"/>
    </row>
    <row r="523" spans="1:9" collapsed="1">
      <c r="A523" s="275">
        <f>IF(C523="","",SUBTOTAL(3,$C$9:C523))</f>
        <v>81</v>
      </c>
      <c r="B523" s="274" t="s">
        <v>182</v>
      </c>
      <c r="C523" s="274" t="s">
        <v>203</v>
      </c>
      <c r="D523" s="246"/>
      <c r="E523" s="275" t="str">
        <f>IF(G523&lt;4,"Đơn giản",IF(G523&lt;=7,"Trung bình","Phức tạp"))</f>
        <v>Trung bình</v>
      </c>
      <c r="F523" s="275" t="s">
        <v>205</v>
      </c>
      <c r="G523" s="275">
        <f>COUNTA(D524:D527)</f>
        <v>4</v>
      </c>
      <c r="H523" s="271"/>
      <c r="I523" s="228"/>
    </row>
    <row r="524" spans="1:9" hidden="1" outlineLevel="1">
      <c r="A524" s="275" t="str">
        <f>IF(C524="","",SUBTOTAL(3,$C$438:C524))</f>
        <v/>
      </c>
      <c r="B524" s="246"/>
      <c r="C524" s="246"/>
      <c r="D524" s="274" t="s">
        <v>383</v>
      </c>
      <c r="E524" s="246"/>
      <c r="F524" s="246"/>
      <c r="G524" s="246"/>
      <c r="H524" s="271"/>
      <c r="I524" s="228"/>
    </row>
    <row r="525" spans="1:9" ht="33" hidden="1" outlineLevel="1">
      <c r="A525" s="275" t="str">
        <f>IF(C525="","",SUBTOTAL(3,$C$438:C525))</f>
        <v/>
      </c>
      <c r="B525" s="246"/>
      <c r="C525" s="246"/>
      <c r="D525" s="274" t="s">
        <v>387</v>
      </c>
      <c r="E525" s="246"/>
      <c r="F525" s="246"/>
      <c r="G525" s="246"/>
      <c r="H525" s="271"/>
      <c r="I525" s="228"/>
    </row>
    <row r="526" spans="1:9" ht="33" hidden="1" outlineLevel="1">
      <c r="A526" s="275" t="str">
        <f>IF(C526="","",SUBTOTAL(3,$C$438:C526))</f>
        <v/>
      </c>
      <c r="B526" s="246"/>
      <c r="C526" s="246"/>
      <c r="D526" s="274" t="s">
        <v>388</v>
      </c>
      <c r="E526" s="246"/>
      <c r="F526" s="246"/>
      <c r="G526" s="246"/>
      <c r="H526" s="271"/>
      <c r="I526" s="228"/>
    </row>
    <row r="527" spans="1:9" hidden="1" outlineLevel="1">
      <c r="A527" s="275" t="str">
        <f>IF(C527="","",SUBTOTAL(3,$C$438:C527))</f>
        <v/>
      </c>
      <c r="B527" s="246"/>
      <c r="C527" s="246"/>
      <c r="D527" s="274" t="s">
        <v>389</v>
      </c>
      <c r="E527" s="246"/>
      <c r="F527" s="246"/>
      <c r="G527" s="246"/>
      <c r="H527" s="271"/>
      <c r="I527" s="228"/>
    </row>
    <row r="528" spans="1:9" collapsed="1">
      <c r="A528" s="275" t="str">
        <f>IF(C528="","",SUBTOTAL(3,$C$438:C528))</f>
        <v/>
      </c>
      <c r="B528" s="245" t="s">
        <v>2172</v>
      </c>
      <c r="C528" s="246"/>
      <c r="D528" s="246"/>
      <c r="E528" s="246"/>
      <c r="F528" s="246"/>
      <c r="G528" s="246"/>
      <c r="H528" s="271"/>
      <c r="I528" s="228"/>
    </row>
    <row r="529" spans="1:9">
      <c r="A529" s="275">
        <f>IF(C529="","",SUBTOTAL(3,$C$9:C529))</f>
        <v>82</v>
      </c>
      <c r="B529" s="274" t="s">
        <v>192</v>
      </c>
      <c r="C529" s="274" t="s">
        <v>203</v>
      </c>
      <c r="D529" s="246"/>
      <c r="E529" s="275" t="str">
        <f>IF(G529&lt;4,"Đơn giản",IF(G529&lt;=7,"Trung bình","Phức tạp"))</f>
        <v>Trung bình</v>
      </c>
      <c r="F529" s="275" t="s">
        <v>205</v>
      </c>
      <c r="G529" s="275">
        <f>COUNTA(D530:D534)</f>
        <v>5</v>
      </c>
      <c r="H529" s="271"/>
      <c r="I529" s="228"/>
    </row>
    <row r="530" spans="1:9" ht="33" hidden="1" outlineLevel="1">
      <c r="A530" s="275" t="str">
        <f>IF(C530="","",SUBTOTAL(3,$C$438:C530))</f>
        <v/>
      </c>
      <c r="B530" s="246"/>
      <c r="C530" s="246"/>
      <c r="D530" s="274" t="s">
        <v>1010</v>
      </c>
      <c r="E530" s="246"/>
      <c r="F530" s="246"/>
      <c r="G530" s="246"/>
      <c r="H530" s="271"/>
      <c r="I530" s="228"/>
    </row>
    <row r="531" spans="1:9" hidden="1" outlineLevel="1">
      <c r="A531" s="275" t="str">
        <f>IF(C531="","",SUBTOTAL(3,$C$438:C531))</f>
        <v/>
      </c>
      <c r="B531" s="246"/>
      <c r="C531" s="246"/>
      <c r="D531" s="274" t="s">
        <v>1011</v>
      </c>
      <c r="E531" s="246"/>
      <c r="F531" s="246"/>
      <c r="G531" s="246"/>
      <c r="H531" s="271"/>
      <c r="I531" s="228"/>
    </row>
    <row r="532" spans="1:9" hidden="1" outlineLevel="1">
      <c r="A532" s="275" t="str">
        <f>IF(C532="","",SUBTOTAL(3,$C$438:C532))</f>
        <v/>
      </c>
      <c r="B532" s="246"/>
      <c r="C532" s="246"/>
      <c r="D532" s="274" t="s">
        <v>1012</v>
      </c>
      <c r="E532" s="246"/>
      <c r="F532" s="246"/>
      <c r="G532" s="246"/>
      <c r="H532" s="271"/>
      <c r="I532" s="228"/>
    </row>
    <row r="533" spans="1:9" ht="33" hidden="1" outlineLevel="1">
      <c r="A533" s="275" t="str">
        <f>IF(C533="","",SUBTOTAL(3,$C$438:C533))</f>
        <v/>
      </c>
      <c r="B533" s="246"/>
      <c r="C533" s="246"/>
      <c r="D533" s="274" t="s">
        <v>1013</v>
      </c>
      <c r="E533" s="246"/>
      <c r="F533" s="246"/>
      <c r="G533" s="246"/>
      <c r="H533" s="271"/>
      <c r="I533" s="228"/>
    </row>
    <row r="534" spans="1:9" hidden="1" outlineLevel="1">
      <c r="A534" s="275" t="str">
        <f>IF(C534="","",SUBTOTAL(3,$C$438:C534))</f>
        <v/>
      </c>
      <c r="B534" s="246"/>
      <c r="C534" s="246"/>
      <c r="D534" s="274" t="s">
        <v>1014</v>
      </c>
      <c r="E534" s="246"/>
      <c r="F534" s="246"/>
      <c r="G534" s="246"/>
      <c r="H534" s="271"/>
      <c r="I534" s="228"/>
    </row>
    <row r="535" spans="1:9" collapsed="1">
      <c r="A535" s="275">
        <f>IF(C535="","",SUBTOTAL(3,$C$9:C535))</f>
        <v>83</v>
      </c>
      <c r="B535" s="274" t="s">
        <v>193</v>
      </c>
      <c r="C535" s="274" t="s">
        <v>203</v>
      </c>
      <c r="D535" s="246"/>
      <c r="E535" s="275" t="str">
        <f>IF(G535&lt;4,"Đơn giản",IF(G535&lt;=7,"Trung bình","Phức tạp"))</f>
        <v>Trung bình</v>
      </c>
      <c r="F535" s="275" t="s">
        <v>205</v>
      </c>
      <c r="G535" s="275">
        <f>COUNTA(D536:D540)</f>
        <v>5</v>
      </c>
      <c r="H535" s="271"/>
      <c r="I535" s="228"/>
    </row>
    <row r="536" spans="1:9" hidden="1" outlineLevel="1">
      <c r="A536" s="275" t="str">
        <f>IF(C536="","",SUBTOTAL(3,$C$438:C536))</f>
        <v/>
      </c>
      <c r="B536" s="246"/>
      <c r="C536" s="246"/>
      <c r="D536" s="274" t="s">
        <v>1015</v>
      </c>
      <c r="E536" s="246"/>
      <c r="F536" s="246"/>
      <c r="G536" s="246"/>
      <c r="H536" s="271"/>
      <c r="I536" s="228"/>
    </row>
    <row r="537" spans="1:9" hidden="1" outlineLevel="1">
      <c r="A537" s="275" t="str">
        <f>IF(C537="","",SUBTOTAL(3,$C$438:C537))</f>
        <v/>
      </c>
      <c r="B537" s="246"/>
      <c r="C537" s="246"/>
      <c r="D537" s="274" t="s">
        <v>1016</v>
      </c>
      <c r="E537" s="246"/>
      <c r="F537" s="246"/>
      <c r="G537" s="246"/>
      <c r="H537" s="271"/>
      <c r="I537" s="228"/>
    </row>
    <row r="538" spans="1:9" hidden="1" outlineLevel="1">
      <c r="A538" s="275" t="str">
        <f>IF(C538="","",SUBTOTAL(3,$C$438:C538))</f>
        <v/>
      </c>
      <c r="B538" s="246"/>
      <c r="C538" s="246"/>
      <c r="D538" s="274" t="s">
        <v>1017</v>
      </c>
      <c r="E538" s="246"/>
      <c r="F538" s="246"/>
      <c r="G538" s="246"/>
      <c r="H538" s="271"/>
      <c r="I538" s="228"/>
    </row>
    <row r="539" spans="1:9" hidden="1" outlineLevel="1">
      <c r="A539" s="275" t="str">
        <f>IF(C539="","",SUBTOTAL(3,$C$438:C539))</f>
        <v/>
      </c>
      <c r="B539" s="246"/>
      <c r="C539" s="246"/>
      <c r="D539" s="274" t="s">
        <v>206</v>
      </c>
      <c r="E539" s="246"/>
      <c r="F539" s="246"/>
      <c r="G539" s="246"/>
      <c r="H539" s="271"/>
      <c r="I539" s="228"/>
    </row>
    <row r="540" spans="1:9" hidden="1" outlineLevel="1">
      <c r="A540" s="275" t="str">
        <f>IF(C540="","",SUBTOTAL(3,$C$438:C540))</f>
        <v/>
      </c>
      <c r="B540" s="246"/>
      <c r="C540" s="246"/>
      <c r="D540" s="274" t="s">
        <v>1018</v>
      </c>
      <c r="E540" s="246"/>
      <c r="F540" s="246"/>
      <c r="G540" s="246"/>
      <c r="H540" s="271"/>
      <c r="I540" s="228"/>
    </row>
    <row r="541" spans="1:9" collapsed="1">
      <c r="A541" s="275">
        <f>IF(C541="","",SUBTOTAL(3,$C$9:C541))</f>
        <v>84</v>
      </c>
      <c r="B541" s="274" t="s">
        <v>194</v>
      </c>
      <c r="C541" s="274" t="s">
        <v>203</v>
      </c>
      <c r="D541" s="246"/>
      <c r="E541" s="275" t="str">
        <f>IF(G541&lt;4,"Đơn giản",IF(G541&lt;=7,"Trung bình","Phức tạp"))</f>
        <v>Trung bình</v>
      </c>
      <c r="F541" s="275" t="s">
        <v>205</v>
      </c>
      <c r="G541" s="275">
        <f>COUNTA(D542:D546)</f>
        <v>5</v>
      </c>
      <c r="H541" s="271"/>
      <c r="I541" s="228"/>
    </row>
    <row r="542" spans="1:9" hidden="1" outlineLevel="1">
      <c r="A542" s="275" t="str">
        <f>IF(C542="","",SUBTOTAL(3,$C$438:C542))</f>
        <v/>
      </c>
      <c r="B542" s="246"/>
      <c r="C542" s="246"/>
      <c r="D542" s="274" t="s">
        <v>1019</v>
      </c>
      <c r="E542" s="246"/>
      <c r="F542" s="246"/>
      <c r="G542" s="246"/>
      <c r="H542" s="271"/>
      <c r="I542" s="228"/>
    </row>
    <row r="543" spans="1:9" hidden="1" outlineLevel="1">
      <c r="A543" s="275" t="str">
        <f>IF(C543="","",SUBTOTAL(3,$C$438:C543))</f>
        <v/>
      </c>
      <c r="B543" s="246"/>
      <c r="C543" s="246"/>
      <c r="D543" s="274" t="s">
        <v>1020</v>
      </c>
      <c r="E543" s="246"/>
      <c r="F543" s="246"/>
      <c r="G543" s="246"/>
      <c r="H543" s="271"/>
      <c r="I543" s="228"/>
    </row>
    <row r="544" spans="1:9" ht="33" hidden="1" outlineLevel="1">
      <c r="A544" s="275" t="str">
        <f>IF(C544="","",SUBTOTAL(3,$C$438:C544))</f>
        <v/>
      </c>
      <c r="B544" s="246"/>
      <c r="C544" s="246"/>
      <c r="D544" s="274" t="s">
        <v>1021</v>
      </c>
      <c r="E544" s="246"/>
      <c r="F544" s="246"/>
      <c r="G544" s="246"/>
      <c r="H544" s="271"/>
      <c r="I544" s="228"/>
    </row>
    <row r="545" spans="1:9" ht="33" hidden="1" outlineLevel="1">
      <c r="A545" s="275" t="str">
        <f>IF(C545="","",SUBTOTAL(3,$C$438:C545))</f>
        <v/>
      </c>
      <c r="B545" s="246"/>
      <c r="C545" s="246"/>
      <c r="D545" s="274" t="s">
        <v>1022</v>
      </c>
      <c r="E545" s="246"/>
      <c r="F545" s="246"/>
      <c r="G545" s="246"/>
      <c r="H545" s="271"/>
      <c r="I545" s="228"/>
    </row>
    <row r="546" spans="1:9" hidden="1" outlineLevel="1">
      <c r="A546" s="275" t="str">
        <f>IF(C546="","",SUBTOTAL(3,$C$438:C546))</f>
        <v/>
      </c>
      <c r="B546" s="246"/>
      <c r="C546" s="246"/>
      <c r="D546" s="274" t="s">
        <v>1023</v>
      </c>
      <c r="E546" s="246"/>
      <c r="F546" s="246"/>
      <c r="G546" s="246"/>
      <c r="H546" s="271"/>
      <c r="I546" s="228"/>
    </row>
    <row r="547" spans="1:9" collapsed="1">
      <c r="A547" s="275">
        <f>IF(C547="","",SUBTOTAL(3,$C$9:C547))</f>
        <v>85</v>
      </c>
      <c r="B547" s="274" t="s">
        <v>195</v>
      </c>
      <c r="C547" s="274" t="s">
        <v>203</v>
      </c>
      <c r="D547" s="246"/>
      <c r="E547" s="275" t="str">
        <f>IF(G547&lt;4,"Đơn giản",IF(G547&lt;=7,"Trung bình","Phức tạp"))</f>
        <v>Trung bình</v>
      </c>
      <c r="F547" s="275" t="s">
        <v>205</v>
      </c>
      <c r="G547" s="275">
        <f>COUNTA(D548:D552)</f>
        <v>5</v>
      </c>
      <c r="H547" s="271"/>
      <c r="I547" s="228"/>
    </row>
    <row r="548" spans="1:9" hidden="1" outlineLevel="1">
      <c r="A548" s="275" t="str">
        <f>IF(C548="","",SUBTOTAL(3,$C$438:C548))</f>
        <v/>
      </c>
      <c r="B548" s="246"/>
      <c r="C548" s="246"/>
      <c r="D548" s="274" t="s">
        <v>1024</v>
      </c>
      <c r="E548" s="246"/>
      <c r="F548" s="246"/>
      <c r="G548" s="246"/>
      <c r="H548" s="271"/>
      <c r="I548" s="228"/>
    </row>
    <row r="549" spans="1:9" hidden="1" outlineLevel="1">
      <c r="A549" s="275" t="str">
        <f>IF(C549="","",SUBTOTAL(3,$C$438:C549))</f>
        <v/>
      </c>
      <c r="B549" s="246"/>
      <c r="C549" s="246"/>
      <c r="D549" s="274" t="s">
        <v>1025</v>
      </c>
      <c r="E549" s="246"/>
      <c r="F549" s="246"/>
      <c r="G549" s="246"/>
      <c r="H549" s="271"/>
      <c r="I549" s="228"/>
    </row>
    <row r="550" spans="1:9" hidden="1" outlineLevel="1">
      <c r="A550" s="275" t="str">
        <f>IF(C550="","",SUBTOTAL(3,$C$438:C550))</f>
        <v/>
      </c>
      <c r="B550" s="246"/>
      <c r="C550" s="246"/>
      <c r="D550" s="274" t="s">
        <v>1026</v>
      </c>
      <c r="E550" s="246"/>
      <c r="F550" s="246"/>
      <c r="G550" s="246"/>
      <c r="H550" s="271"/>
      <c r="I550" s="228"/>
    </row>
    <row r="551" spans="1:9" hidden="1" outlineLevel="1">
      <c r="A551" s="275" t="str">
        <f>IF(C551="","",SUBTOTAL(3,$C$438:C551))</f>
        <v/>
      </c>
      <c r="B551" s="246"/>
      <c r="C551" s="246"/>
      <c r="D551" s="274" t="s">
        <v>427</v>
      </c>
      <c r="E551" s="246"/>
      <c r="F551" s="246"/>
      <c r="G551" s="246"/>
      <c r="H551" s="271"/>
      <c r="I551" s="228"/>
    </row>
    <row r="552" spans="1:9" hidden="1" outlineLevel="1">
      <c r="A552" s="275" t="str">
        <f>IF(C552="","",SUBTOTAL(3,$C$438:C552))</f>
        <v/>
      </c>
      <c r="B552" s="246"/>
      <c r="C552" s="246"/>
      <c r="D552" s="274" t="s">
        <v>206</v>
      </c>
      <c r="E552" s="246"/>
      <c r="F552" s="246"/>
      <c r="G552" s="246"/>
      <c r="H552" s="271"/>
      <c r="I552" s="228"/>
    </row>
    <row r="553" spans="1:9" ht="33" collapsed="1">
      <c r="A553" s="275">
        <f>IF(C553="","",SUBTOTAL(3,$C$9:C553))</f>
        <v>86</v>
      </c>
      <c r="B553" s="274" t="s">
        <v>196</v>
      </c>
      <c r="C553" s="274" t="s">
        <v>203</v>
      </c>
      <c r="D553" s="246"/>
      <c r="E553" s="275" t="str">
        <f>IF(G553&lt;4,"Đơn giản",IF(G553&lt;=7,"Trung bình","Phức tạp"))</f>
        <v>Trung bình</v>
      </c>
      <c r="F553" s="275" t="s">
        <v>205</v>
      </c>
      <c r="G553" s="275">
        <f>COUNTA(D554:D557)</f>
        <v>4</v>
      </c>
      <c r="H553" s="271"/>
      <c r="I553" s="228"/>
    </row>
    <row r="554" spans="1:9" ht="33" hidden="1" outlineLevel="1">
      <c r="A554" s="275" t="str">
        <f>IF(C554="","",SUBTOTAL(3,$C$438:C554))</f>
        <v/>
      </c>
      <c r="B554" s="246"/>
      <c r="C554" s="246"/>
      <c r="D554" s="274" t="s">
        <v>1027</v>
      </c>
      <c r="E554" s="246"/>
      <c r="F554" s="246"/>
      <c r="G554" s="246"/>
      <c r="H554" s="271"/>
      <c r="I554" s="228"/>
    </row>
    <row r="555" spans="1:9" ht="33" hidden="1" outlineLevel="1">
      <c r="A555" s="275" t="str">
        <f>IF(C555="","",SUBTOTAL(3,$C$438:C555))</f>
        <v/>
      </c>
      <c r="B555" s="246"/>
      <c r="C555" s="246"/>
      <c r="D555" s="274" t="s">
        <v>1028</v>
      </c>
      <c r="E555" s="246"/>
      <c r="F555" s="246"/>
      <c r="G555" s="246"/>
      <c r="H555" s="271"/>
      <c r="I555" s="228"/>
    </row>
    <row r="556" spans="1:9" ht="33" hidden="1" outlineLevel="1">
      <c r="A556" s="275" t="str">
        <f>IF(C556="","",SUBTOTAL(3,$C$438:C556))</f>
        <v/>
      </c>
      <c r="B556" s="246"/>
      <c r="C556" s="246"/>
      <c r="D556" s="274" t="s">
        <v>1029</v>
      </c>
      <c r="E556" s="246"/>
      <c r="F556" s="246"/>
      <c r="G556" s="246"/>
      <c r="H556" s="271"/>
      <c r="I556" s="228"/>
    </row>
    <row r="557" spans="1:9" hidden="1" outlineLevel="1">
      <c r="A557" s="275" t="str">
        <f>IF(C557="","",SUBTOTAL(3,$C$438:C557))</f>
        <v/>
      </c>
      <c r="B557" s="246"/>
      <c r="C557" s="246"/>
      <c r="D557" s="274" t="s">
        <v>397</v>
      </c>
      <c r="E557" s="246"/>
      <c r="F557" s="246"/>
      <c r="G557" s="246"/>
      <c r="H557" s="271"/>
      <c r="I557" s="228"/>
    </row>
    <row r="558" spans="1:9" collapsed="1">
      <c r="A558" s="275">
        <f>IF(C558="","",SUBTOTAL(3,$C$9:C558))</f>
        <v>87</v>
      </c>
      <c r="B558" s="274" t="s">
        <v>197</v>
      </c>
      <c r="C558" s="274" t="s">
        <v>203</v>
      </c>
      <c r="D558" s="246"/>
      <c r="E558" s="275" t="str">
        <f>IF(G558&lt;4,"Đơn giản",IF(G558&lt;=7,"Trung bình","Phức tạp"))</f>
        <v>Phức tạp</v>
      </c>
      <c r="F558" s="275" t="s">
        <v>205</v>
      </c>
      <c r="G558" s="275">
        <f>COUNTA(D559:D566)</f>
        <v>8</v>
      </c>
      <c r="H558" s="271"/>
      <c r="I558" s="228"/>
    </row>
    <row r="559" spans="1:9" ht="33" hidden="1" outlineLevel="1">
      <c r="A559" s="275" t="str">
        <f>IF(C559="","",SUBTOTAL(3,$C$438:C559))</f>
        <v/>
      </c>
      <c r="B559" s="246"/>
      <c r="C559" s="246"/>
      <c r="D559" s="274" t="s">
        <v>398</v>
      </c>
      <c r="E559" s="246"/>
      <c r="F559" s="246"/>
      <c r="G559" s="246"/>
      <c r="H559" s="271"/>
      <c r="I559" s="228"/>
    </row>
    <row r="560" spans="1:9" ht="33" hidden="1" outlineLevel="1">
      <c r="A560" s="275" t="str">
        <f>IF(C560="","",SUBTOTAL(3,$C$438:C560))</f>
        <v/>
      </c>
      <c r="B560" s="246"/>
      <c r="C560" s="246"/>
      <c r="D560" s="274" t="s">
        <v>399</v>
      </c>
      <c r="E560" s="246"/>
      <c r="F560" s="246"/>
      <c r="G560" s="246"/>
      <c r="H560" s="271"/>
      <c r="I560" s="228"/>
    </row>
    <row r="561" spans="1:9" ht="33" hidden="1" outlineLevel="1">
      <c r="A561" s="275" t="str">
        <f>IF(C561="","",SUBTOTAL(3,$C$438:C561))</f>
        <v/>
      </c>
      <c r="B561" s="246"/>
      <c r="C561" s="246"/>
      <c r="D561" s="274" t="s">
        <v>400</v>
      </c>
      <c r="E561" s="246"/>
      <c r="F561" s="246"/>
      <c r="G561" s="246"/>
      <c r="H561" s="271"/>
      <c r="I561" s="228"/>
    </row>
    <row r="562" spans="1:9" ht="33" hidden="1" outlineLevel="1">
      <c r="A562" s="275" t="str">
        <f>IF(C562="","",SUBTOTAL(3,$C$438:C562))</f>
        <v/>
      </c>
      <c r="B562" s="246"/>
      <c r="C562" s="246"/>
      <c r="D562" s="274" t="s">
        <v>401</v>
      </c>
      <c r="E562" s="246"/>
      <c r="F562" s="246"/>
      <c r="G562" s="246"/>
      <c r="H562" s="271"/>
      <c r="I562" s="228"/>
    </row>
    <row r="563" spans="1:9" hidden="1" outlineLevel="1">
      <c r="A563" s="275" t="str">
        <f>IF(C563="","",SUBTOTAL(3,$C$438:C563))</f>
        <v/>
      </c>
      <c r="B563" s="246"/>
      <c r="C563" s="246"/>
      <c r="D563" s="274" t="s">
        <v>402</v>
      </c>
      <c r="E563" s="246"/>
      <c r="F563" s="246"/>
      <c r="G563" s="246"/>
      <c r="H563" s="271"/>
      <c r="I563" s="228"/>
    </row>
    <row r="564" spans="1:9" ht="33" hidden="1" outlineLevel="1">
      <c r="A564" s="275" t="str">
        <f>IF(C564="","",SUBTOTAL(3,$C$438:C564))</f>
        <v/>
      </c>
      <c r="B564" s="246"/>
      <c r="C564" s="246"/>
      <c r="D564" s="274" t="s">
        <v>403</v>
      </c>
      <c r="E564" s="246"/>
      <c r="F564" s="246"/>
      <c r="G564" s="246"/>
      <c r="H564" s="271"/>
      <c r="I564" s="228"/>
    </row>
    <row r="565" spans="1:9" ht="33" hidden="1" outlineLevel="1">
      <c r="A565" s="275" t="str">
        <f>IF(C565="","",SUBTOTAL(3,$C$438:C565))</f>
        <v/>
      </c>
      <c r="B565" s="246"/>
      <c r="C565" s="246"/>
      <c r="D565" s="274" t="s">
        <v>1397</v>
      </c>
      <c r="E565" s="246"/>
      <c r="F565" s="246"/>
      <c r="G565" s="246"/>
      <c r="H565" s="271"/>
      <c r="I565" s="228"/>
    </row>
    <row r="566" spans="1:9" ht="33" hidden="1" outlineLevel="1">
      <c r="A566" s="275" t="str">
        <f>IF(C566="","",SUBTOTAL(3,$C$438:C566))</f>
        <v/>
      </c>
      <c r="B566" s="246"/>
      <c r="C566" s="246"/>
      <c r="D566" s="274" t="s">
        <v>404</v>
      </c>
      <c r="E566" s="246"/>
      <c r="F566" s="246"/>
      <c r="G566" s="246"/>
      <c r="H566" s="271"/>
      <c r="I566" s="228"/>
    </row>
    <row r="567" spans="1:9" collapsed="1">
      <c r="A567" s="275">
        <f>IF(C567="","",SUBTOTAL(3,$C$9:C567))</f>
        <v>88</v>
      </c>
      <c r="B567" s="274" t="s">
        <v>2468</v>
      </c>
      <c r="C567" s="274" t="s">
        <v>203</v>
      </c>
      <c r="D567" s="246"/>
      <c r="E567" s="275" t="str">
        <f>IF(G567&lt;4,"Đơn giản",IF(G567&lt;=7,"Trung bình","Phức tạp"))</f>
        <v>Phức tạp</v>
      </c>
      <c r="F567" s="275" t="s">
        <v>205</v>
      </c>
      <c r="G567" s="275">
        <f>COUNTA(D568:D575)</f>
        <v>8</v>
      </c>
      <c r="H567" s="271"/>
      <c r="I567" s="228"/>
    </row>
    <row r="568" spans="1:9" hidden="1" outlineLevel="1">
      <c r="A568" s="275" t="str">
        <f>IF(C568="","",SUBTOTAL(3,$C$438:C568))</f>
        <v/>
      </c>
      <c r="B568" s="246"/>
      <c r="C568" s="246"/>
      <c r="D568" s="274" t="s">
        <v>405</v>
      </c>
      <c r="E568" s="246"/>
      <c r="F568" s="246"/>
      <c r="G568" s="246"/>
      <c r="H568" s="271"/>
      <c r="I568" s="228"/>
    </row>
    <row r="569" spans="1:9" hidden="1" outlineLevel="1">
      <c r="A569" s="275" t="str">
        <f>IF(C569="","",SUBTOTAL(3,$C$438:C569))</f>
        <v/>
      </c>
      <c r="B569" s="246"/>
      <c r="C569" s="246"/>
      <c r="D569" s="274" t="s">
        <v>406</v>
      </c>
      <c r="E569" s="246"/>
      <c r="F569" s="246"/>
      <c r="G569" s="246"/>
      <c r="H569" s="271"/>
      <c r="I569" s="228"/>
    </row>
    <row r="570" spans="1:9" hidden="1" outlineLevel="1">
      <c r="A570" s="275" t="str">
        <f>IF(C570="","",SUBTOTAL(3,$C$438:C570))</f>
        <v/>
      </c>
      <c r="B570" s="246"/>
      <c r="C570" s="246"/>
      <c r="D570" s="274" t="s">
        <v>407</v>
      </c>
      <c r="E570" s="246"/>
      <c r="F570" s="246"/>
      <c r="G570" s="246"/>
      <c r="H570" s="271"/>
      <c r="I570" s="228"/>
    </row>
    <row r="571" spans="1:9" hidden="1" outlineLevel="1">
      <c r="A571" s="275" t="str">
        <f>IF(C571="","",SUBTOTAL(3,$C$438:C571))</f>
        <v/>
      </c>
      <c r="B571" s="246"/>
      <c r="C571" s="246"/>
      <c r="D571" s="274" t="s">
        <v>408</v>
      </c>
      <c r="E571" s="246"/>
      <c r="F571" s="246"/>
      <c r="G571" s="246"/>
      <c r="H571" s="271"/>
      <c r="I571" s="228"/>
    </row>
    <row r="572" spans="1:9" ht="33" hidden="1" outlineLevel="1">
      <c r="A572" s="275" t="str">
        <f>IF(C572="","",SUBTOTAL(3,$C$438:C572))</f>
        <v/>
      </c>
      <c r="B572" s="246"/>
      <c r="C572" s="246"/>
      <c r="D572" s="274" t="s">
        <v>409</v>
      </c>
      <c r="E572" s="246"/>
      <c r="F572" s="246"/>
      <c r="G572" s="246"/>
      <c r="H572" s="271"/>
      <c r="I572" s="228"/>
    </row>
    <row r="573" spans="1:9" hidden="1" outlineLevel="1">
      <c r="A573" s="275" t="str">
        <f>IF(C573="","",SUBTOTAL(3,$C$438:C573))</f>
        <v/>
      </c>
      <c r="B573" s="246"/>
      <c r="C573" s="246"/>
      <c r="D573" s="274" t="s">
        <v>410</v>
      </c>
      <c r="E573" s="246"/>
      <c r="F573" s="246"/>
      <c r="G573" s="246"/>
      <c r="H573" s="271"/>
      <c r="I573" s="228"/>
    </row>
    <row r="574" spans="1:9" hidden="1" outlineLevel="1">
      <c r="A574" s="275" t="str">
        <f>IF(C574="","",SUBTOTAL(3,$C$438:C574))</f>
        <v/>
      </c>
      <c r="B574" s="246"/>
      <c r="C574" s="246"/>
      <c r="D574" s="274" t="s">
        <v>411</v>
      </c>
      <c r="E574" s="246"/>
      <c r="F574" s="246"/>
      <c r="G574" s="246"/>
      <c r="H574" s="271"/>
      <c r="I574" s="228"/>
    </row>
    <row r="575" spans="1:9" hidden="1" outlineLevel="1">
      <c r="A575" s="275" t="str">
        <f>IF(C575="","",SUBTOTAL(3,$C$438:C575))</f>
        <v/>
      </c>
      <c r="B575" s="246"/>
      <c r="C575" s="246"/>
      <c r="D575" s="274" t="s">
        <v>412</v>
      </c>
      <c r="E575" s="246"/>
      <c r="F575" s="246"/>
      <c r="G575" s="246"/>
      <c r="H575" s="271"/>
      <c r="I575" s="228"/>
    </row>
    <row r="576" spans="1:9" collapsed="1">
      <c r="A576" s="275">
        <f>IF(C576="","",SUBTOTAL(3,$C$9:C576))</f>
        <v>89</v>
      </c>
      <c r="B576" s="274" t="s">
        <v>2467</v>
      </c>
      <c r="C576" s="274" t="s">
        <v>203</v>
      </c>
      <c r="D576" s="246"/>
      <c r="E576" s="275" t="str">
        <f>IF(G576&lt;4,"Đơn giản",IF(G576&lt;=7,"Trung bình","Phức tạp"))</f>
        <v>Phức tạp</v>
      </c>
      <c r="F576" s="275" t="s">
        <v>205</v>
      </c>
      <c r="G576" s="275">
        <f>COUNTA(D577:D584)</f>
        <v>8</v>
      </c>
      <c r="H576" s="271"/>
      <c r="I576" s="228"/>
    </row>
    <row r="577" spans="1:9" hidden="1" outlineLevel="1">
      <c r="A577" s="275" t="str">
        <f>IF(C577="","",SUBTOTAL(3,$C$438:C577))</f>
        <v/>
      </c>
      <c r="B577" s="246"/>
      <c r="C577" s="246"/>
      <c r="D577" s="274" t="s">
        <v>413</v>
      </c>
      <c r="E577" s="246"/>
      <c r="F577" s="246"/>
      <c r="G577" s="246"/>
      <c r="H577" s="271"/>
      <c r="I577" s="228"/>
    </row>
    <row r="578" spans="1:9" hidden="1" outlineLevel="1">
      <c r="A578" s="275" t="str">
        <f>IF(C578="","",SUBTOTAL(3,$C$438:C578))</f>
        <v/>
      </c>
      <c r="B578" s="246"/>
      <c r="C578" s="246"/>
      <c r="D578" s="274" t="s">
        <v>414</v>
      </c>
      <c r="E578" s="246"/>
      <c r="F578" s="246"/>
      <c r="G578" s="246"/>
      <c r="H578" s="271"/>
      <c r="I578" s="228"/>
    </row>
    <row r="579" spans="1:9" hidden="1" outlineLevel="1">
      <c r="A579" s="275" t="str">
        <f>IF(C579="","",SUBTOTAL(3,$C$438:C579))</f>
        <v/>
      </c>
      <c r="B579" s="246"/>
      <c r="C579" s="246"/>
      <c r="D579" s="274" t="s">
        <v>415</v>
      </c>
      <c r="E579" s="246"/>
      <c r="F579" s="246"/>
      <c r="G579" s="246"/>
      <c r="H579" s="271"/>
      <c r="I579" s="228"/>
    </row>
    <row r="580" spans="1:9" hidden="1" outlineLevel="1">
      <c r="A580" s="275" t="str">
        <f>IF(C580="","",SUBTOTAL(3,$C$438:C580))</f>
        <v/>
      </c>
      <c r="B580" s="246"/>
      <c r="C580" s="246"/>
      <c r="D580" s="274" t="s">
        <v>416</v>
      </c>
      <c r="E580" s="246"/>
      <c r="F580" s="246"/>
      <c r="G580" s="246"/>
      <c r="H580" s="271"/>
      <c r="I580" s="228"/>
    </row>
    <row r="581" spans="1:9" ht="33" hidden="1" outlineLevel="1">
      <c r="A581" s="275" t="str">
        <f>IF(C581="","",SUBTOTAL(3,$C$438:C581))</f>
        <v/>
      </c>
      <c r="B581" s="246"/>
      <c r="C581" s="246"/>
      <c r="D581" s="274" t="s">
        <v>417</v>
      </c>
      <c r="E581" s="246"/>
      <c r="F581" s="246"/>
      <c r="G581" s="246"/>
      <c r="H581" s="271"/>
      <c r="I581" s="228"/>
    </row>
    <row r="582" spans="1:9" hidden="1" outlineLevel="1">
      <c r="A582" s="275" t="str">
        <f>IF(C582="","",SUBTOTAL(3,$C$438:C582))</f>
        <v/>
      </c>
      <c r="B582" s="246"/>
      <c r="C582" s="246"/>
      <c r="D582" s="274" t="s">
        <v>418</v>
      </c>
      <c r="E582" s="246"/>
      <c r="F582" s="246"/>
      <c r="G582" s="246"/>
      <c r="H582" s="271"/>
      <c r="I582" s="228"/>
    </row>
    <row r="583" spans="1:9" hidden="1" outlineLevel="1">
      <c r="A583" s="275" t="str">
        <f>IF(C583="","",SUBTOTAL(3,$C$438:C583))</f>
        <v/>
      </c>
      <c r="B583" s="246"/>
      <c r="C583" s="246"/>
      <c r="D583" s="274" t="s">
        <v>419</v>
      </c>
      <c r="E583" s="246"/>
      <c r="F583" s="246"/>
      <c r="G583" s="246"/>
      <c r="H583" s="271"/>
      <c r="I583" s="228"/>
    </row>
    <row r="584" spans="1:9" hidden="1" outlineLevel="1">
      <c r="A584" s="275" t="str">
        <f>IF(C584="","",SUBTOTAL(3,$C$438:C584))</f>
        <v/>
      </c>
      <c r="B584" s="246"/>
      <c r="C584" s="246"/>
      <c r="D584" s="274" t="s">
        <v>420</v>
      </c>
      <c r="E584" s="246"/>
      <c r="F584" s="246"/>
      <c r="G584" s="246"/>
      <c r="H584" s="271"/>
      <c r="I584" s="228"/>
    </row>
    <row r="585" spans="1:9" collapsed="1">
      <c r="A585" s="275">
        <f>IF(C585="","",SUBTOTAL(3,$C$9:C585))</f>
        <v>90</v>
      </c>
      <c r="B585" s="274" t="s">
        <v>200</v>
      </c>
      <c r="C585" s="274" t="s">
        <v>203</v>
      </c>
      <c r="D585" s="246"/>
      <c r="E585" s="275" t="str">
        <f>IF(G585&lt;4,"Đơn giản",IF(G585&lt;=7,"Trung bình","Phức tạp"))</f>
        <v>Phức tạp</v>
      </c>
      <c r="F585" s="275" t="s">
        <v>205</v>
      </c>
      <c r="G585" s="275">
        <f>COUNTA(D586:D593)</f>
        <v>8</v>
      </c>
      <c r="H585" s="271"/>
      <c r="I585" s="228"/>
    </row>
    <row r="586" spans="1:9" hidden="1" outlineLevel="1">
      <c r="A586" s="275" t="str">
        <f>IF(C586="","",SUBTOTAL(3,$C$438:C586))</f>
        <v/>
      </c>
      <c r="B586" s="246"/>
      <c r="C586" s="246"/>
      <c r="D586" s="274" t="s">
        <v>421</v>
      </c>
      <c r="E586" s="246"/>
      <c r="F586" s="246"/>
      <c r="G586" s="246"/>
      <c r="H586" s="271"/>
      <c r="I586" s="228"/>
    </row>
    <row r="587" spans="1:9" hidden="1" outlineLevel="1">
      <c r="A587" s="275" t="str">
        <f>IF(C587="","",SUBTOTAL(3,$C$438:C587))</f>
        <v/>
      </c>
      <c r="B587" s="246"/>
      <c r="C587" s="246"/>
      <c r="D587" s="274" t="s">
        <v>422</v>
      </c>
      <c r="E587" s="246"/>
      <c r="F587" s="246"/>
      <c r="G587" s="246"/>
      <c r="H587" s="271"/>
      <c r="I587" s="228"/>
    </row>
    <row r="588" spans="1:9" hidden="1" outlineLevel="1">
      <c r="A588" s="275" t="str">
        <f>IF(C588="","",SUBTOTAL(3,$C$438:C588))</f>
        <v/>
      </c>
      <c r="B588" s="246"/>
      <c r="C588" s="246"/>
      <c r="D588" s="274" t="s">
        <v>423</v>
      </c>
      <c r="E588" s="246"/>
      <c r="F588" s="246"/>
      <c r="G588" s="246"/>
      <c r="H588" s="271"/>
      <c r="I588" s="228"/>
    </row>
    <row r="589" spans="1:9" ht="33" hidden="1" outlineLevel="1">
      <c r="A589" s="275" t="str">
        <f>IF(C589="","",SUBTOTAL(3,$C$438:C589))</f>
        <v/>
      </c>
      <c r="B589" s="246"/>
      <c r="C589" s="246"/>
      <c r="D589" s="274" t="s">
        <v>424</v>
      </c>
      <c r="E589" s="246"/>
      <c r="F589" s="246"/>
      <c r="G589" s="246"/>
      <c r="H589" s="271"/>
      <c r="I589" s="228"/>
    </row>
    <row r="590" spans="1:9" ht="33" hidden="1" outlineLevel="1">
      <c r="A590" s="275" t="str">
        <f>IF(C590="","",SUBTOTAL(3,$C$438:C590))</f>
        <v/>
      </c>
      <c r="B590" s="246"/>
      <c r="C590" s="246"/>
      <c r="D590" s="274" t="s">
        <v>425</v>
      </c>
      <c r="E590" s="246"/>
      <c r="F590" s="246"/>
      <c r="G590" s="246"/>
      <c r="H590" s="271"/>
      <c r="I590" s="228"/>
    </row>
    <row r="591" spans="1:9" ht="33" hidden="1" outlineLevel="1">
      <c r="A591" s="275" t="str">
        <f>IF(C591="","",SUBTOTAL(3,$C$438:C591))</f>
        <v/>
      </c>
      <c r="B591" s="246"/>
      <c r="C591" s="246"/>
      <c r="D591" s="274" t="s">
        <v>426</v>
      </c>
      <c r="E591" s="246"/>
      <c r="F591" s="246"/>
      <c r="G591" s="246"/>
      <c r="H591" s="271"/>
      <c r="I591" s="228"/>
    </row>
    <row r="592" spans="1:9" hidden="1" outlineLevel="1">
      <c r="A592" s="275" t="str">
        <f>IF(C592="","",SUBTOTAL(3,$C$438:C592))</f>
        <v/>
      </c>
      <c r="B592" s="246"/>
      <c r="C592" s="246"/>
      <c r="D592" s="274" t="s">
        <v>427</v>
      </c>
      <c r="E592" s="246"/>
      <c r="F592" s="246"/>
      <c r="G592" s="246"/>
      <c r="H592" s="271"/>
      <c r="I592" s="228"/>
    </row>
    <row r="593" spans="1:9" hidden="1" outlineLevel="1">
      <c r="A593" s="275" t="str">
        <f>IF(C593="","",SUBTOTAL(3,$C$438:C593))</f>
        <v/>
      </c>
      <c r="B593" s="246"/>
      <c r="C593" s="246"/>
      <c r="D593" s="274" t="s">
        <v>428</v>
      </c>
      <c r="E593" s="246"/>
      <c r="F593" s="246"/>
      <c r="G593" s="246"/>
      <c r="H593" s="271"/>
      <c r="I593" s="228"/>
    </row>
    <row r="594" spans="1:9" collapsed="1">
      <c r="A594" s="272" t="s">
        <v>117</v>
      </c>
      <c r="B594" s="244" t="s">
        <v>2159</v>
      </c>
      <c r="C594" s="245"/>
      <c r="D594" s="246"/>
      <c r="E594" s="246"/>
      <c r="F594" s="246"/>
      <c r="G594" s="246"/>
      <c r="H594" s="271"/>
      <c r="I594" s="228"/>
    </row>
    <row r="595" spans="1:9">
      <c r="A595" s="272"/>
      <c r="B595" s="244" t="s">
        <v>1657</v>
      </c>
      <c r="C595" s="245"/>
      <c r="D595" s="246"/>
      <c r="E595" s="246"/>
      <c r="F595" s="246"/>
      <c r="G595" s="246"/>
      <c r="H595" s="271"/>
      <c r="I595" s="228"/>
    </row>
    <row r="596" spans="1:9" ht="31.5">
      <c r="A596" s="275">
        <f>IF(C596="","",SUBTOTAL(3,$C$9:C596))</f>
        <v>91</v>
      </c>
      <c r="B596" s="273" t="s">
        <v>2249</v>
      </c>
      <c r="C596" s="274" t="s">
        <v>203</v>
      </c>
      <c r="D596" s="246"/>
      <c r="E596" s="275" t="str">
        <f>IF(G596&lt;4,"Đơn giản",IF(G596&lt;=7,"Trung bình","Phức tạp"))</f>
        <v>Phức tạp</v>
      </c>
      <c r="F596" s="275" t="s">
        <v>205</v>
      </c>
      <c r="G596" s="275">
        <f>COUNTA(D597:D605)</f>
        <v>9</v>
      </c>
      <c r="H596" s="271"/>
      <c r="I596" s="228"/>
    </row>
    <row r="597" spans="1:9" ht="33" outlineLevel="1">
      <c r="A597" s="272"/>
      <c r="B597" s="244"/>
      <c r="C597" s="245"/>
      <c r="D597" s="274" t="s">
        <v>2234</v>
      </c>
      <c r="E597" s="246"/>
      <c r="F597" s="246"/>
      <c r="G597" s="246"/>
      <c r="H597" s="271"/>
      <c r="I597" s="228"/>
    </row>
    <row r="598" spans="1:9" ht="33" outlineLevel="1">
      <c r="A598" s="272"/>
      <c r="B598" s="244"/>
      <c r="C598" s="245"/>
      <c r="D598" s="274" t="s">
        <v>2235</v>
      </c>
      <c r="E598" s="246"/>
      <c r="F598" s="246"/>
      <c r="G598" s="246"/>
      <c r="H598" s="271"/>
      <c r="I598" s="228"/>
    </row>
    <row r="599" spans="1:9" ht="21.6" customHeight="1" outlineLevel="1">
      <c r="A599" s="272"/>
      <c r="B599" s="244"/>
      <c r="C599" s="245"/>
      <c r="D599" s="274" t="s">
        <v>2236</v>
      </c>
      <c r="E599" s="246"/>
      <c r="F599" s="246"/>
      <c r="G599" s="246"/>
      <c r="H599" s="271"/>
      <c r="I599" s="228"/>
    </row>
    <row r="600" spans="1:9" ht="33" outlineLevel="1">
      <c r="A600" s="272"/>
      <c r="B600" s="244"/>
      <c r="C600" s="245"/>
      <c r="D600" s="274" t="s">
        <v>2237</v>
      </c>
      <c r="E600" s="246"/>
      <c r="F600" s="246"/>
      <c r="G600" s="246"/>
      <c r="H600" s="271"/>
      <c r="I600" s="228"/>
    </row>
    <row r="601" spans="1:9" outlineLevel="1">
      <c r="A601" s="272"/>
      <c r="B601" s="244"/>
      <c r="C601" s="245"/>
      <c r="D601" s="274" t="s">
        <v>2238</v>
      </c>
      <c r="E601" s="246"/>
      <c r="F601" s="246"/>
      <c r="G601" s="246"/>
      <c r="H601" s="271"/>
      <c r="I601" s="228"/>
    </row>
    <row r="602" spans="1:9" ht="33" outlineLevel="1">
      <c r="A602" s="272"/>
      <c r="B602" s="244"/>
      <c r="C602" s="245"/>
      <c r="D602" s="274" t="s">
        <v>2239</v>
      </c>
      <c r="E602" s="246"/>
      <c r="F602" s="246"/>
      <c r="G602" s="246"/>
      <c r="H602" s="271"/>
      <c r="I602" s="228"/>
    </row>
    <row r="603" spans="1:9" outlineLevel="1">
      <c r="A603" s="272"/>
      <c r="B603" s="244"/>
      <c r="C603" s="245"/>
      <c r="D603" s="274" t="s">
        <v>2240</v>
      </c>
      <c r="E603" s="246"/>
      <c r="F603" s="246"/>
      <c r="G603" s="246"/>
      <c r="H603" s="271"/>
      <c r="I603" s="228"/>
    </row>
    <row r="604" spans="1:9" outlineLevel="1">
      <c r="A604" s="272"/>
      <c r="B604" s="244"/>
      <c r="C604" s="245"/>
      <c r="D604" s="274" t="s">
        <v>2241</v>
      </c>
      <c r="E604" s="246"/>
      <c r="F604" s="246"/>
      <c r="G604" s="246"/>
      <c r="H604" s="271"/>
      <c r="I604" s="228"/>
    </row>
    <row r="605" spans="1:9" ht="33" outlineLevel="1">
      <c r="A605" s="272"/>
      <c r="B605" s="244"/>
      <c r="C605" s="245"/>
      <c r="D605" s="274" t="s">
        <v>2242</v>
      </c>
      <c r="E605" s="246"/>
      <c r="F605" s="246"/>
      <c r="G605" s="246"/>
      <c r="H605" s="271"/>
      <c r="I605" s="228"/>
    </row>
    <row r="606" spans="1:9">
      <c r="A606" s="275">
        <f>IF(C606="","",SUBTOTAL(3,$C$9:C606))</f>
        <v>92</v>
      </c>
      <c r="B606" s="273" t="s">
        <v>2251</v>
      </c>
      <c r="C606" s="274" t="s">
        <v>203</v>
      </c>
      <c r="D606" s="274"/>
      <c r="E606" s="246"/>
      <c r="F606" s="246"/>
      <c r="G606" s="246"/>
      <c r="H606" s="271"/>
      <c r="I606" s="228"/>
    </row>
    <row r="607" spans="1:9">
      <c r="A607" s="275">
        <f>IF(C607="","",SUBTOTAL(3,$C$9:C607))</f>
        <v>93</v>
      </c>
      <c r="B607" s="273" t="s">
        <v>2252</v>
      </c>
      <c r="C607" s="274" t="s">
        <v>203</v>
      </c>
      <c r="D607" s="274"/>
      <c r="E607" s="246"/>
      <c r="F607" s="246"/>
      <c r="G607" s="246"/>
      <c r="H607" s="271"/>
      <c r="I607" s="228"/>
    </row>
    <row r="608" spans="1:9">
      <c r="A608" s="275">
        <f>IF(C608="","",SUBTOTAL(3,$C$9:C608))</f>
        <v>94</v>
      </c>
      <c r="B608" s="273" t="s">
        <v>2253</v>
      </c>
      <c r="C608" s="274" t="s">
        <v>203</v>
      </c>
      <c r="D608" s="274"/>
      <c r="E608" s="246"/>
      <c r="F608" s="246"/>
      <c r="G608" s="246"/>
      <c r="H608" s="271"/>
      <c r="I608" s="228"/>
    </row>
    <row r="609" spans="1:9">
      <c r="A609" s="275">
        <f>IF(C609="","",SUBTOTAL(3,$C$9:C609))</f>
        <v>95</v>
      </c>
      <c r="B609" s="273" t="s">
        <v>2250</v>
      </c>
      <c r="C609" s="274" t="s">
        <v>203</v>
      </c>
      <c r="D609" s="274"/>
      <c r="E609" s="246"/>
      <c r="F609" s="246"/>
      <c r="G609" s="246"/>
      <c r="H609" s="271"/>
      <c r="I609" s="228"/>
    </row>
    <row r="610" spans="1:9">
      <c r="A610" s="275">
        <f>IF(C610="","",SUBTOTAL(3,$C$9:C610))</f>
        <v>96</v>
      </c>
      <c r="B610" s="273" t="s">
        <v>2254</v>
      </c>
      <c r="C610" s="274" t="s">
        <v>203</v>
      </c>
      <c r="D610" s="274"/>
      <c r="E610" s="246"/>
      <c r="F610" s="246"/>
      <c r="G610" s="246"/>
      <c r="H610" s="271"/>
      <c r="I610" s="228"/>
    </row>
    <row r="611" spans="1:9">
      <c r="A611" s="275">
        <f>IF(C611="","",SUBTOTAL(3,$C$9:C611))</f>
        <v>97</v>
      </c>
      <c r="B611" s="273" t="s">
        <v>2255</v>
      </c>
      <c r="C611" s="274" t="s">
        <v>203</v>
      </c>
      <c r="D611" s="274"/>
      <c r="E611" s="246"/>
      <c r="F611" s="246"/>
      <c r="G611" s="246"/>
      <c r="H611" s="271"/>
      <c r="I611" s="228"/>
    </row>
    <row r="612" spans="1:9">
      <c r="A612" s="275">
        <f>IF(C612="","",SUBTOTAL(3,$C$9:C612))</f>
        <v>98</v>
      </c>
      <c r="B612" s="273" t="s">
        <v>2256</v>
      </c>
      <c r="C612" s="274" t="s">
        <v>203</v>
      </c>
      <c r="D612" s="274"/>
      <c r="E612" s="246"/>
      <c r="F612" s="246"/>
      <c r="G612" s="246"/>
      <c r="H612" s="271"/>
      <c r="I612" s="228"/>
    </row>
    <row r="613" spans="1:9">
      <c r="A613" s="275">
        <f>IF(C613="","",SUBTOTAL(3,$C$9:C613))</f>
        <v>99</v>
      </c>
      <c r="B613" s="273" t="s">
        <v>2257</v>
      </c>
      <c r="C613" s="274" t="s">
        <v>203</v>
      </c>
      <c r="D613" s="274"/>
      <c r="E613" s="246"/>
      <c r="F613" s="246"/>
      <c r="G613" s="246"/>
      <c r="H613" s="271"/>
      <c r="I613" s="228"/>
    </row>
    <row r="614" spans="1:9">
      <c r="A614" s="275">
        <f>IF(C614="","",SUBTOTAL(3,$C$9:C614))</f>
        <v>100</v>
      </c>
      <c r="B614" s="273" t="s">
        <v>2258</v>
      </c>
      <c r="C614" s="274" t="s">
        <v>203</v>
      </c>
      <c r="D614" s="274"/>
      <c r="E614" s="246"/>
      <c r="F614" s="246"/>
      <c r="G614" s="246"/>
      <c r="H614" s="271"/>
      <c r="I614" s="228"/>
    </row>
    <row r="615" spans="1:9" ht="31.5">
      <c r="A615" s="275">
        <f>IF(C615="","",SUBTOTAL(3,$C$9:C615))</f>
        <v>101</v>
      </c>
      <c r="B615" s="273" t="s">
        <v>2259</v>
      </c>
      <c r="C615" s="274" t="s">
        <v>203</v>
      </c>
      <c r="D615" s="274"/>
      <c r="E615" s="246"/>
      <c r="F615" s="246"/>
      <c r="G615" s="246"/>
      <c r="H615" s="271"/>
      <c r="I615" s="228"/>
    </row>
    <row r="616" spans="1:9" ht="31.5">
      <c r="A616" s="275">
        <f>IF(C616="","",SUBTOTAL(3,$C$9:C616))</f>
        <v>102</v>
      </c>
      <c r="B616" s="273" t="s">
        <v>2260</v>
      </c>
      <c r="C616" s="274" t="s">
        <v>203</v>
      </c>
      <c r="D616" s="274"/>
      <c r="E616" s="246"/>
      <c r="F616" s="246"/>
      <c r="G616" s="246"/>
      <c r="H616" s="271"/>
      <c r="I616" s="228"/>
    </row>
    <row r="617" spans="1:9" ht="31.5">
      <c r="A617" s="275">
        <f>IF(C617="","",SUBTOTAL(3,$C$9:C617))</f>
        <v>103</v>
      </c>
      <c r="B617" s="273" t="s">
        <v>2261</v>
      </c>
      <c r="C617" s="274" t="s">
        <v>203</v>
      </c>
      <c r="D617" s="274"/>
      <c r="E617" s="246"/>
      <c r="F617" s="246"/>
      <c r="G617" s="246"/>
      <c r="H617" s="271"/>
      <c r="I617" s="228"/>
    </row>
    <row r="618" spans="1:9">
      <c r="A618" s="275">
        <f>IF(C618="","",SUBTOTAL(3,$C$9:C618))</f>
        <v>104</v>
      </c>
      <c r="B618" s="273" t="s">
        <v>2262</v>
      </c>
      <c r="C618" s="274" t="s">
        <v>203</v>
      </c>
      <c r="D618" s="274"/>
      <c r="E618" s="246"/>
      <c r="F618" s="246"/>
      <c r="G618" s="246"/>
      <c r="H618" s="271"/>
      <c r="I618" s="228"/>
    </row>
    <row r="619" spans="1:9">
      <c r="A619" s="275">
        <f>IF(C619="","",SUBTOTAL(3,$C$9:C619))</f>
        <v>105</v>
      </c>
      <c r="B619" s="273" t="s">
        <v>2263</v>
      </c>
      <c r="C619" s="274" t="s">
        <v>203</v>
      </c>
      <c r="D619" s="274"/>
      <c r="E619" s="246"/>
      <c r="F619" s="246"/>
      <c r="G619" s="246"/>
      <c r="H619" s="271"/>
      <c r="I619" s="228"/>
    </row>
    <row r="620" spans="1:9" ht="31.5">
      <c r="A620" s="275">
        <f>IF(C620="","",SUBTOTAL(3,$C$9:C620))</f>
        <v>106</v>
      </c>
      <c r="B620" s="273" t="s">
        <v>2264</v>
      </c>
      <c r="C620" s="274" t="s">
        <v>203</v>
      </c>
      <c r="D620" s="274"/>
      <c r="E620" s="246"/>
      <c r="F620" s="246"/>
      <c r="G620" s="246"/>
      <c r="H620" s="271"/>
      <c r="I620" s="228"/>
    </row>
    <row r="621" spans="1:9">
      <c r="A621" s="275">
        <f>IF(C621="","",SUBTOTAL(3,$C$9:C621))</f>
        <v>107</v>
      </c>
      <c r="B621" s="273" t="s">
        <v>2265</v>
      </c>
      <c r="C621" s="274" t="s">
        <v>203</v>
      </c>
      <c r="D621" s="274"/>
      <c r="E621" s="246"/>
      <c r="F621" s="246"/>
      <c r="G621" s="246"/>
      <c r="H621" s="271"/>
      <c r="I621" s="228"/>
    </row>
    <row r="622" spans="1:9">
      <c r="A622" s="275">
        <f>IF(C622="","",SUBTOTAL(3,$C$9:C622))</f>
        <v>108</v>
      </c>
      <c r="B622" s="273" t="s">
        <v>2266</v>
      </c>
      <c r="C622" s="274" t="s">
        <v>203</v>
      </c>
      <c r="D622" s="274"/>
      <c r="E622" s="246"/>
      <c r="F622" s="246"/>
      <c r="G622" s="246"/>
      <c r="H622" s="271"/>
      <c r="I622" s="228"/>
    </row>
    <row r="623" spans="1:9">
      <c r="A623" s="275">
        <f>IF(C623="","",SUBTOTAL(3,$C$9:C623))</f>
        <v>109</v>
      </c>
      <c r="B623" s="273" t="s">
        <v>2267</v>
      </c>
      <c r="C623" s="274" t="s">
        <v>203</v>
      </c>
      <c r="D623" s="274"/>
      <c r="E623" s="246"/>
      <c r="F623" s="246"/>
      <c r="G623" s="246"/>
      <c r="H623" s="271"/>
      <c r="I623" s="228"/>
    </row>
    <row r="624" spans="1:9">
      <c r="A624" s="275">
        <f>IF(C624="","",SUBTOTAL(3,$C$9:C624))</f>
        <v>110</v>
      </c>
      <c r="B624" s="273" t="s">
        <v>2268</v>
      </c>
      <c r="C624" s="274" t="s">
        <v>203</v>
      </c>
      <c r="D624" s="274"/>
      <c r="E624" s="246"/>
      <c r="F624" s="246"/>
      <c r="G624" s="246"/>
      <c r="H624" s="271"/>
      <c r="I624" s="228"/>
    </row>
    <row r="625" spans="1:9">
      <c r="A625" s="275">
        <f>IF(C625="","",SUBTOTAL(3,$C$9:C625))</f>
        <v>111</v>
      </c>
      <c r="B625" s="273" t="s">
        <v>2269</v>
      </c>
      <c r="C625" s="274" t="s">
        <v>203</v>
      </c>
      <c r="D625" s="274"/>
      <c r="E625" s="246"/>
      <c r="F625" s="246"/>
      <c r="G625" s="246"/>
      <c r="H625" s="271"/>
      <c r="I625" s="228"/>
    </row>
    <row r="626" spans="1:9" ht="22.9" customHeight="1">
      <c r="A626" s="275">
        <f>IF(C626="","",SUBTOTAL(3,$C$9:C626))</f>
        <v>112</v>
      </c>
      <c r="B626" s="273" t="s">
        <v>2270</v>
      </c>
      <c r="C626" s="274" t="s">
        <v>203</v>
      </c>
      <c r="D626" s="274"/>
      <c r="E626" s="246"/>
      <c r="F626" s="246"/>
      <c r="G626" s="246"/>
      <c r="H626" s="271"/>
      <c r="I626" s="228"/>
    </row>
    <row r="627" spans="1:9">
      <c r="A627" s="275">
        <f>IF(C627="","",SUBTOTAL(3,$C$9:C627))</f>
        <v>113</v>
      </c>
      <c r="B627" s="273" t="s">
        <v>2271</v>
      </c>
      <c r="C627" s="274" t="s">
        <v>203</v>
      </c>
      <c r="D627" s="274"/>
      <c r="E627" s="246"/>
      <c r="F627" s="246"/>
      <c r="G627" s="246"/>
      <c r="H627" s="271"/>
      <c r="I627" s="228"/>
    </row>
    <row r="628" spans="1:9">
      <c r="A628" s="275">
        <f>IF(C628="","",SUBTOTAL(3,$C$9:C628))</f>
        <v>114</v>
      </c>
      <c r="B628" s="273" t="s">
        <v>2272</v>
      </c>
      <c r="C628" s="274" t="s">
        <v>203</v>
      </c>
      <c r="D628" s="274"/>
      <c r="E628" s="246"/>
      <c r="F628" s="246"/>
      <c r="G628" s="246"/>
      <c r="H628" s="271"/>
      <c r="I628" s="228"/>
    </row>
    <row r="629" spans="1:9" ht="31.5">
      <c r="A629" s="275">
        <f>IF(C629="","",SUBTOTAL(3,$C$9:C629))</f>
        <v>115</v>
      </c>
      <c r="B629" s="279" t="s">
        <v>2243</v>
      </c>
      <c r="C629" s="274" t="s">
        <v>1854</v>
      </c>
      <c r="D629" s="274"/>
      <c r="E629" s="275" t="str">
        <f>IF(G629&lt;4,"Đơn giản",IF(G629&lt;=7,"Trung bình","Phức tạp"))</f>
        <v>Trung bình</v>
      </c>
      <c r="F629" s="275" t="s">
        <v>205</v>
      </c>
      <c r="G629" s="275">
        <f>COUNTA(D630:D634)</f>
        <v>5</v>
      </c>
      <c r="H629" s="271"/>
      <c r="I629" s="228"/>
    </row>
    <row r="630" spans="1:9" ht="33" outlineLevel="1">
      <c r="A630" s="272"/>
      <c r="B630" s="279"/>
      <c r="C630" s="245"/>
      <c r="D630" s="274" t="s">
        <v>2244</v>
      </c>
      <c r="E630" s="246"/>
      <c r="F630" s="246"/>
      <c r="G630" s="246"/>
      <c r="H630" s="271"/>
      <c r="I630" s="228"/>
    </row>
    <row r="631" spans="1:9" outlineLevel="1">
      <c r="A631" s="272"/>
      <c r="B631" s="279"/>
      <c r="C631" s="245"/>
      <c r="D631" s="274" t="s">
        <v>2245</v>
      </c>
      <c r="E631" s="246"/>
      <c r="F631" s="246"/>
      <c r="G631" s="246"/>
      <c r="H631" s="271"/>
      <c r="I631" s="228"/>
    </row>
    <row r="632" spans="1:9" ht="33" outlineLevel="1">
      <c r="A632" s="272"/>
      <c r="B632" s="279"/>
      <c r="C632" s="245"/>
      <c r="D632" s="274" t="s">
        <v>2246</v>
      </c>
      <c r="E632" s="246"/>
      <c r="F632" s="246"/>
      <c r="G632" s="246"/>
      <c r="H632" s="271"/>
      <c r="I632" s="228"/>
    </row>
    <row r="633" spans="1:9" ht="21.6" customHeight="1" outlineLevel="1">
      <c r="A633" s="272"/>
      <c r="B633" s="279"/>
      <c r="C633" s="245"/>
      <c r="D633" s="274" t="s">
        <v>2247</v>
      </c>
      <c r="E633" s="246"/>
      <c r="F633" s="246"/>
      <c r="G633" s="246"/>
      <c r="H633" s="271"/>
      <c r="I633" s="228"/>
    </row>
    <row r="634" spans="1:9" outlineLevel="1">
      <c r="A634" s="272"/>
      <c r="B634" s="279"/>
      <c r="C634" s="245"/>
      <c r="D634" s="274" t="s">
        <v>2248</v>
      </c>
      <c r="E634" s="246"/>
      <c r="F634" s="246"/>
      <c r="G634" s="246"/>
      <c r="H634" s="271"/>
      <c r="I634" s="228"/>
    </row>
    <row r="635" spans="1:9">
      <c r="A635" s="275">
        <f>IF(C635="","",SUBTOTAL(3,$C$9:C635))</f>
        <v>116</v>
      </c>
      <c r="B635" s="279" t="s">
        <v>2273</v>
      </c>
      <c r="C635" s="274" t="s">
        <v>1854</v>
      </c>
      <c r="D635" s="277"/>
      <c r="E635" s="246"/>
      <c r="F635" s="246"/>
      <c r="G635" s="246"/>
      <c r="H635" s="271"/>
      <c r="I635" s="228"/>
    </row>
    <row r="636" spans="1:9">
      <c r="A636" s="275">
        <f>IF(C636="","",SUBTOTAL(3,$C$9:C636))</f>
        <v>117</v>
      </c>
      <c r="B636" s="279" t="s">
        <v>2274</v>
      </c>
      <c r="C636" s="274" t="s">
        <v>1854</v>
      </c>
      <c r="D636" s="274"/>
      <c r="E636" s="246"/>
      <c r="F636" s="246"/>
      <c r="G636" s="246"/>
      <c r="H636" s="271"/>
      <c r="I636" s="228"/>
    </row>
    <row r="637" spans="1:9">
      <c r="A637" s="275">
        <f>IF(C637="","",SUBTOTAL(3,$C$9:C637))</f>
        <v>118</v>
      </c>
      <c r="B637" s="279" t="s">
        <v>2275</v>
      </c>
      <c r="C637" s="274" t="s">
        <v>1854</v>
      </c>
      <c r="D637" s="274"/>
      <c r="E637" s="246"/>
      <c r="F637" s="246"/>
      <c r="G637" s="246"/>
      <c r="H637" s="271"/>
      <c r="I637" s="228"/>
    </row>
    <row r="638" spans="1:9">
      <c r="A638" s="275">
        <f>IF(C638="","",SUBTOTAL(3,$C$9:C638))</f>
        <v>119</v>
      </c>
      <c r="B638" s="279" t="s">
        <v>2276</v>
      </c>
      <c r="C638" s="274" t="s">
        <v>1854</v>
      </c>
      <c r="D638" s="274"/>
      <c r="E638" s="246"/>
      <c r="F638" s="246"/>
      <c r="G638" s="246"/>
      <c r="H638" s="271"/>
      <c r="I638" s="228"/>
    </row>
    <row r="639" spans="1:9">
      <c r="A639" s="275">
        <f>IF(C639="","",SUBTOTAL(3,$C$9:C639))</f>
        <v>120</v>
      </c>
      <c r="B639" s="279" t="s">
        <v>2277</v>
      </c>
      <c r="C639" s="274" t="s">
        <v>1854</v>
      </c>
      <c r="D639" s="274"/>
      <c r="E639" s="246"/>
      <c r="F639" s="246"/>
      <c r="G639" s="246"/>
      <c r="H639" s="271"/>
      <c r="I639" s="228"/>
    </row>
    <row r="640" spans="1:9">
      <c r="A640" s="275">
        <f>IF(C640="","",SUBTOTAL(3,$C$9:C640))</f>
        <v>121</v>
      </c>
      <c r="B640" s="279" t="s">
        <v>2278</v>
      </c>
      <c r="C640" s="274" t="s">
        <v>1854</v>
      </c>
      <c r="D640" s="274"/>
      <c r="E640" s="246"/>
      <c r="F640" s="246"/>
      <c r="G640" s="246"/>
      <c r="H640" s="271"/>
      <c r="I640" s="228"/>
    </row>
    <row r="641" spans="1:9">
      <c r="A641" s="275">
        <f>IF(C641="","",SUBTOTAL(3,$C$9:C641))</f>
        <v>122</v>
      </c>
      <c r="B641" s="279" t="s">
        <v>2279</v>
      </c>
      <c r="C641" s="274" t="s">
        <v>1854</v>
      </c>
      <c r="D641" s="274"/>
      <c r="E641" s="246"/>
      <c r="F641" s="246"/>
      <c r="G641" s="246"/>
      <c r="H641" s="271"/>
      <c r="I641" s="228"/>
    </row>
    <row r="642" spans="1:9">
      <c r="A642" s="275">
        <f>IF(C642="","",SUBTOTAL(3,$C$9:C642))</f>
        <v>123</v>
      </c>
      <c r="B642" s="279" t="s">
        <v>2280</v>
      </c>
      <c r="C642" s="274" t="s">
        <v>1854</v>
      </c>
      <c r="D642" s="274"/>
      <c r="E642" s="246"/>
      <c r="F642" s="246"/>
      <c r="G642" s="246"/>
      <c r="H642" s="271"/>
      <c r="I642" s="228"/>
    </row>
    <row r="643" spans="1:9">
      <c r="A643" s="275">
        <f>IF(C643="","",SUBTOTAL(3,$C$9:C643))</f>
        <v>124</v>
      </c>
      <c r="B643" s="279" t="s">
        <v>2281</v>
      </c>
      <c r="C643" s="274" t="s">
        <v>1854</v>
      </c>
      <c r="D643" s="274"/>
      <c r="E643" s="246"/>
      <c r="F643" s="246"/>
      <c r="G643" s="246"/>
      <c r="H643" s="271"/>
      <c r="I643" s="228"/>
    </row>
    <row r="644" spans="1:9" ht="31.5">
      <c r="A644" s="275">
        <f>IF(C644="","",SUBTOTAL(3,$C$9:C644))</f>
        <v>125</v>
      </c>
      <c r="B644" s="279" t="s">
        <v>2282</v>
      </c>
      <c r="C644" s="274" t="s">
        <v>1854</v>
      </c>
      <c r="D644" s="274"/>
      <c r="E644" s="246"/>
      <c r="F644" s="246"/>
      <c r="G644" s="246"/>
      <c r="H644" s="271"/>
      <c r="I644" s="228"/>
    </row>
    <row r="645" spans="1:9" ht="31.5">
      <c r="A645" s="275">
        <f>IF(C645="","",SUBTOTAL(3,$C$9:C645))</f>
        <v>126</v>
      </c>
      <c r="B645" s="279" t="s">
        <v>2283</v>
      </c>
      <c r="C645" s="274" t="s">
        <v>1854</v>
      </c>
      <c r="D645" s="274"/>
      <c r="E645" s="246"/>
      <c r="F645" s="246"/>
      <c r="G645" s="246"/>
      <c r="H645" s="271"/>
      <c r="I645" s="228"/>
    </row>
    <row r="646" spans="1:9" ht="31.5">
      <c r="A646" s="275">
        <f>IF(C646="","",SUBTOTAL(3,$C$9:C646))</f>
        <v>127</v>
      </c>
      <c r="B646" s="279" t="s">
        <v>2284</v>
      </c>
      <c r="C646" s="274" t="s">
        <v>1854</v>
      </c>
      <c r="D646" s="274"/>
      <c r="E646" s="246"/>
      <c r="F646" s="246"/>
      <c r="G646" s="246"/>
      <c r="H646" s="271"/>
      <c r="I646" s="228"/>
    </row>
    <row r="647" spans="1:9">
      <c r="A647" s="275">
        <f>IF(C647="","",SUBTOTAL(3,$C$9:C647))</f>
        <v>128</v>
      </c>
      <c r="B647" s="279" t="s">
        <v>2285</v>
      </c>
      <c r="C647" s="274" t="s">
        <v>1854</v>
      </c>
      <c r="D647" s="274"/>
      <c r="E647" s="246"/>
      <c r="F647" s="246"/>
      <c r="G647" s="246"/>
      <c r="H647" s="271"/>
      <c r="I647" s="228"/>
    </row>
    <row r="648" spans="1:9">
      <c r="A648" s="275">
        <f>IF(C648="","",SUBTOTAL(3,$C$9:C648))</f>
        <v>129</v>
      </c>
      <c r="B648" s="279" t="s">
        <v>2286</v>
      </c>
      <c r="C648" s="274" t="s">
        <v>1854</v>
      </c>
      <c r="D648" s="274"/>
      <c r="E648" s="246"/>
      <c r="F648" s="246"/>
      <c r="G648" s="246"/>
      <c r="H648" s="271"/>
      <c r="I648" s="228"/>
    </row>
    <row r="649" spans="1:9">
      <c r="A649" s="275">
        <f>IF(C649="","",SUBTOTAL(3,$C$9:C649))</f>
        <v>130</v>
      </c>
      <c r="B649" s="279" t="s">
        <v>2287</v>
      </c>
      <c r="C649" s="274" t="s">
        <v>1854</v>
      </c>
      <c r="D649" s="274"/>
      <c r="E649" s="246"/>
      <c r="F649" s="246"/>
      <c r="G649" s="246"/>
      <c r="H649" s="271"/>
      <c r="I649" s="228"/>
    </row>
    <row r="650" spans="1:9">
      <c r="A650" s="275">
        <f>IF(C650="","",SUBTOTAL(3,$C$9:C650))</f>
        <v>131</v>
      </c>
      <c r="B650" s="279" t="s">
        <v>2288</v>
      </c>
      <c r="C650" s="274" t="s">
        <v>1854</v>
      </c>
      <c r="D650" s="274"/>
      <c r="E650" s="246"/>
      <c r="F650" s="246"/>
      <c r="G650" s="246"/>
      <c r="H650" s="271"/>
      <c r="I650" s="228"/>
    </row>
    <row r="651" spans="1:9">
      <c r="A651" s="275">
        <f>IF(C651="","",SUBTOTAL(3,$C$9:C651))</f>
        <v>132</v>
      </c>
      <c r="B651" s="279" t="s">
        <v>2289</v>
      </c>
      <c r="C651" s="274" t="s">
        <v>1854</v>
      </c>
      <c r="D651" s="274"/>
      <c r="E651" s="246"/>
      <c r="F651" s="246"/>
      <c r="G651" s="246"/>
      <c r="H651" s="271"/>
      <c r="I651" s="228"/>
    </row>
    <row r="652" spans="1:9">
      <c r="A652" s="275">
        <f>IF(C652="","",SUBTOTAL(3,$C$9:C652))</f>
        <v>133</v>
      </c>
      <c r="B652" s="279" t="s">
        <v>2290</v>
      </c>
      <c r="C652" s="274" t="s">
        <v>1854</v>
      </c>
      <c r="D652" s="274"/>
      <c r="E652" s="246"/>
      <c r="F652" s="246"/>
      <c r="G652" s="246"/>
      <c r="H652" s="271"/>
      <c r="I652" s="228"/>
    </row>
    <row r="653" spans="1:9">
      <c r="A653" s="275">
        <f>IF(C653="","",SUBTOTAL(3,$C$9:C653))</f>
        <v>134</v>
      </c>
      <c r="B653" s="279" t="s">
        <v>2291</v>
      </c>
      <c r="C653" s="274" t="s">
        <v>1854</v>
      </c>
      <c r="D653" s="274"/>
      <c r="E653" s="246"/>
      <c r="F653" s="246"/>
      <c r="G653" s="246"/>
      <c r="H653" s="271"/>
      <c r="I653" s="228"/>
    </row>
    <row r="654" spans="1:9">
      <c r="A654" s="275">
        <f>IF(C654="","",SUBTOTAL(3,$C$9:C654))</f>
        <v>135</v>
      </c>
      <c r="B654" s="279" t="s">
        <v>2292</v>
      </c>
      <c r="C654" s="274" t="s">
        <v>1854</v>
      </c>
      <c r="D654" s="274"/>
      <c r="E654" s="246"/>
      <c r="F654" s="246"/>
      <c r="G654" s="246"/>
      <c r="H654" s="271"/>
      <c r="I654" s="228"/>
    </row>
    <row r="655" spans="1:9">
      <c r="A655" s="275">
        <f>IF(C655="","",SUBTOTAL(3,$C$9:C655))</f>
        <v>136</v>
      </c>
      <c r="B655" s="279" t="s">
        <v>2293</v>
      </c>
      <c r="C655" s="274" t="s">
        <v>1854</v>
      </c>
      <c r="D655" s="274"/>
      <c r="E655" s="246"/>
      <c r="F655" s="246"/>
      <c r="G655" s="246"/>
      <c r="H655" s="271"/>
      <c r="I655" s="228"/>
    </row>
    <row r="656" spans="1:9">
      <c r="A656" s="275">
        <f>IF(C656="","",SUBTOTAL(3,$C$9:C656))</f>
        <v>137</v>
      </c>
      <c r="B656" s="279" t="s">
        <v>2294</v>
      </c>
      <c r="C656" s="274" t="s">
        <v>1854</v>
      </c>
      <c r="D656" s="274"/>
      <c r="E656" s="246"/>
      <c r="F656" s="246"/>
      <c r="G656" s="246"/>
      <c r="H656" s="271"/>
      <c r="I656" s="228"/>
    </row>
    <row r="657" spans="1:9">
      <c r="A657" s="275">
        <f>IF(C657="","",SUBTOTAL(3,$C$9:C657))</f>
        <v>138</v>
      </c>
      <c r="B657" s="279" t="s">
        <v>2295</v>
      </c>
      <c r="C657" s="274" t="s">
        <v>1854</v>
      </c>
      <c r="D657" s="274"/>
      <c r="E657" s="246"/>
      <c r="F657" s="246"/>
      <c r="G657" s="246"/>
      <c r="H657" s="271"/>
      <c r="I657" s="228"/>
    </row>
    <row r="658" spans="1:9">
      <c r="A658" s="299" t="s">
        <v>2486</v>
      </c>
      <c r="B658" s="298" t="s">
        <v>2485</v>
      </c>
      <c r="C658" s="274"/>
      <c r="D658" s="274"/>
      <c r="E658" s="246"/>
      <c r="F658" s="246"/>
      <c r="G658" s="246"/>
      <c r="H658" s="271"/>
      <c r="I658" s="228"/>
    </row>
    <row r="659" spans="1:9">
      <c r="A659" s="272"/>
      <c r="B659" s="244" t="s">
        <v>475</v>
      </c>
      <c r="C659" s="245"/>
      <c r="D659" s="246"/>
      <c r="E659" s="246"/>
      <c r="F659" s="246"/>
      <c r="G659" s="246"/>
      <c r="H659" s="271"/>
      <c r="I659" s="228"/>
    </row>
    <row r="660" spans="1:9">
      <c r="A660" s="275">
        <f>IF(C660="","",SUBTOTAL(3,$C$9:C660))</f>
        <v>139</v>
      </c>
      <c r="B660" s="274" t="s">
        <v>2296</v>
      </c>
      <c r="C660" s="274" t="s">
        <v>203</v>
      </c>
      <c r="D660" s="274"/>
      <c r="E660" s="275" t="str">
        <f>IF(G660&lt;4,"Đơn giản",IF(G660&lt;=7,"Trung bình","Phức tạp"))</f>
        <v>Trung bình</v>
      </c>
      <c r="F660" s="275" t="s">
        <v>205</v>
      </c>
      <c r="G660" s="275">
        <f>COUNTA(D661:D666)</f>
        <v>6</v>
      </c>
      <c r="H660" s="271"/>
      <c r="I660" s="228"/>
    </row>
    <row r="661" spans="1:9" ht="33" hidden="1" outlineLevel="1">
      <c r="A661" s="275"/>
      <c r="B661" s="274"/>
      <c r="C661" s="274"/>
      <c r="D661" s="274" t="s">
        <v>2297</v>
      </c>
      <c r="E661" s="274"/>
      <c r="F661" s="274"/>
      <c r="G661" s="274"/>
      <c r="H661" s="271"/>
      <c r="I661" s="228"/>
    </row>
    <row r="662" spans="1:9" ht="33" hidden="1" outlineLevel="1">
      <c r="A662" s="275"/>
      <c r="B662" s="274"/>
      <c r="C662" s="274"/>
      <c r="D662" s="274" t="s">
        <v>2298</v>
      </c>
      <c r="E662" s="274"/>
      <c r="F662" s="274"/>
      <c r="G662" s="274"/>
      <c r="H662" s="271"/>
      <c r="I662" s="228"/>
    </row>
    <row r="663" spans="1:9" ht="33" hidden="1" outlineLevel="1">
      <c r="A663" s="275"/>
      <c r="B663" s="274"/>
      <c r="C663" s="274"/>
      <c r="D663" s="274" t="s">
        <v>2299</v>
      </c>
      <c r="E663" s="274"/>
      <c r="F663" s="274"/>
      <c r="G663" s="274"/>
      <c r="H663" s="271"/>
      <c r="I663" s="228"/>
    </row>
    <row r="664" spans="1:9" hidden="1" outlineLevel="1">
      <c r="A664" s="275"/>
      <c r="B664" s="274"/>
      <c r="C664" s="274"/>
      <c r="D664" s="274" t="s">
        <v>2300</v>
      </c>
      <c r="E664" s="274"/>
      <c r="F664" s="274"/>
      <c r="G664" s="274"/>
      <c r="H664" s="271"/>
      <c r="I664" s="228"/>
    </row>
    <row r="665" spans="1:9" hidden="1" outlineLevel="1">
      <c r="A665" s="275"/>
      <c r="B665" s="274"/>
      <c r="C665" s="274"/>
      <c r="D665" s="274" t="s">
        <v>2301</v>
      </c>
      <c r="E665" s="274"/>
      <c r="F665" s="274"/>
      <c r="G665" s="274"/>
      <c r="H665" s="271"/>
      <c r="I665" s="228"/>
    </row>
    <row r="666" spans="1:9" ht="33" hidden="1" outlineLevel="1">
      <c r="A666" s="275"/>
      <c r="B666" s="274"/>
      <c r="C666" s="274"/>
      <c r="D666" s="274" t="s">
        <v>2302</v>
      </c>
      <c r="E666" s="274"/>
      <c r="F666" s="274"/>
      <c r="G666" s="274"/>
      <c r="H666" s="271"/>
      <c r="I666" s="228"/>
    </row>
    <row r="667" spans="1:9" collapsed="1">
      <c r="A667" s="275">
        <f>IF(C667="","",SUBTOTAL(3,$C$9:C667))</f>
        <v>140</v>
      </c>
      <c r="B667" s="274" t="s">
        <v>2303</v>
      </c>
      <c r="C667" s="274" t="s">
        <v>203</v>
      </c>
      <c r="D667" s="274"/>
      <c r="E667" s="275" t="str">
        <f>IF(G667&lt;4,"Đơn giản",IF(G667&lt;=7,"Trung bình","Phức tạp"))</f>
        <v>Trung bình</v>
      </c>
      <c r="F667" s="275" t="s">
        <v>205</v>
      </c>
      <c r="G667" s="275">
        <f>COUNTA(D668:D673)</f>
        <v>5</v>
      </c>
      <c r="H667" s="271"/>
      <c r="I667" s="228"/>
    </row>
    <row r="668" spans="1:9" ht="33" hidden="1" outlineLevel="1">
      <c r="A668" s="275"/>
      <c r="B668" s="274"/>
      <c r="C668" s="274"/>
      <c r="D668" s="274" t="s">
        <v>2304</v>
      </c>
      <c r="E668" s="274"/>
      <c r="F668" s="274"/>
      <c r="G668" s="274"/>
      <c r="H668" s="271"/>
      <c r="I668" s="228"/>
    </row>
    <row r="669" spans="1:9" ht="33" hidden="1" outlineLevel="1">
      <c r="A669" s="275"/>
      <c r="B669" s="274"/>
      <c r="C669" s="274"/>
      <c r="D669" s="274" t="s">
        <v>2305</v>
      </c>
      <c r="E669" s="274"/>
      <c r="F669" s="274"/>
      <c r="G669" s="274"/>
      <c r="H669" s="271"/>
      <c r="I669" s="228"/>
    </row>
    <row r="670" spans="1:9" ht="33" hidden="1" outlineLevel="1">
      <c r="A670" s="275"/>
      <c r="B670" s="274"/>
      <c r="C670" s="274"/>
      <c r="D670" s="274" t="s">
        <v>2306</v>
      </c>
      <c r="E670" s="274"/>
      <c r="F670" s="274"/>
      <c r="G670" s="274"/>
      <c r="H670" s="271"/>
      <c r="I670" s="228"/>
    </row>
    <row r="671" spans="1:9" hidden="1" outlineLevel="1">
      <c r="A671" s="275"/>
      <c r="B671" s="274"/>
      <c r="C671" s="274"/>
      <c r="D671" s="274" t="s">
        <v>2307</v>
      </c>
      <c r="E671" s="274"/>
      <c r="F671" s="274"/>
      <c r="G671" s="274"/>
      <c r="H671" s="271"/>
      <c r="I671" s="228"/>
    </row>
    <row r="672" spans="1:9" hidden="1" outlineLevel="1">
      <c r="A672" s="275"/>
      <c r="B672" s="274"/>
      <c r="C672" s="274"/>
      <c r="D672" s="274" t="s">
        <v>2300</v>
      </c>
      <c r="E672" s="274"/>
      <c r="F672" s="274"/>
      <c r="G672" s="274"/>
      <c r="H672" s="271"/>
      <c r="I672" s="228"/>
    </row>
    <row r="673" spans="1:9" collapsed="1">
      <c r="A673" s="275">
        <f>IF(C673="","",SUBTOTAL(3,$C$9:C673))</f>
        <v>141</v>
      </c>
      <c r="B673" s="274" t="s">
        <v>2308</v>
      </c>
      <c r="C673" s="274" t="s">
        <v>203</v>
      </c>
      <c r="D673" s="274"/>
      <c r="E673" s="275" t="str">
        <f>IF(G673&lt;4,"Đơn giản",IF(G673&lt;=7,"Trung bình","Phức tạp"))</f>
        <v>Trung bình</v>
      </c>
      <c r="F673" s="275" t="s">
        <v>205</v>
      </c>
      <c r="G673" s="275">
        <f>COUNTA(D674:D678)</f>
        <v>5</v>
      </c>
      <c r="H673" s="271"/>
      <c r="I673" s="228"/>
    </row>
    <row r="674" spans="1:9" ht="33" hidden="1" outlineLevel="1">
      <c r="A674" s="315"/>
      <c r="B674" s="274"/>
      <c r="C674" s="274"/>
      <c r="D674" s="274" t="s">
        <v>2309</v>
      </c>
      <c r="E674" s="274"/>
      <c r="F674" s="274"/>
      <c r="G674" s="274"/>
      <c r="H674" s="271"/>
      <c r="I674" s="228"/>
    </row>
    <row r="675" spans="1:9" hidden="1" outlineLevel="1">
      <c r="A675" s="315"/>
      <c r="B675" s="274"/>
      <c r="C675" s="274"/>
      <c r="D675" s="274" t="s">
        <v>2310</v>
      </c>
      <c r="E675" s="274"/>
      <c r="F675" s="274"/>
      <c r="G675" s="274"/>
      <c r="H675" s="271"/>
      <c r="I675" s="228"/>
    </row>
    <row r="676" spans="1:9" hidden="1" outlineLevel="1">
      <c r="A676" s="315"/>
      <c r="B676" s="274"/>
      <c r="C676" s="274"/>
      <c r="D676" s="274" t="s">
        <v>2311</v>
      </c>
      <c r="E676" s="274"/>
      <c r="F676" s="274"/>
      <c r="G676" s="274"/>
      <c r="H676" s="271"/>
      <c r="I676" s="228"/>
    </row>
    <row r="677" spans="1:9" ht="33" hidden="1" outlineLevel="1">
      <c r="A677" s="315"/>
      <c r="B677" s="274"/>
      <c r="C677" s="274"/>
      <c r="D677" s="274" t="s">
        <v>2312</v>
      </c>
      <c r="E677" s="274"/>
      <c r="F677" s="274"/>
      <c r="G677" s="274"/>
      <c r="H677" s="271"/>
      <c r="I677" s="228"/>
    </row>
    <row r="678" spans="1:9" hidden="1" outlineLevel="1">
      <c r="A678" s="315"/>
      <c r="B678" s="274"/>
      <c r="C678" s="274"/>
      <c r="D678" s="274" t="s">
        <v>2313</v>
      </c>
      <c r="E678" s="274"/>
      <c r="F678" s="274"/>
      <c r="G678" s="274"/>
      <c r="H678" s="271"/>
      <c r="I678" s="228"/>
    </row>
    <row r="679" spans="1:9" collapsed="1">
      <c r="A679" s="275">
        <f>IF(C679="","",SUBTOTAL(3,$C$9:C679))</f>
        <v>142</v>
      </c>
      <c r="B679" s="274" t="s">
        <v>2314</v>
      </c>
      <c r="C679" s="274" t="s">
        <v>203</v>
      </c>
      <c r="D679" s="274"/>
      <c r="E679" s="275" t="str">
        <f>IF(G679&lt;4,"Đơn giản",IF(G679&lt;=7,"Trung bình","Phức tạp"))</f>
        <v>Trung bình</v>
      </c>
      <c r="F679" s="275" t="s">
        <v>205</v>
      </c>
      <c r="G679" s="275">
        <f>COUNTA(D680:D685)</f>
        <v>6</v>
      </c>
      <c r="H679" s="271"/>
      <c r="I679" s="228"/>
    </row>
    <row r="680" spans="1:9" hidden="1" outlineLevel="1">
      <c r="A680" s="295"/>
      <c r="B680" s="274"/>
      <c r="C680" s="274"/>
      <c r="D680" s="274" t="s">
        <v>2315</v>
      </c>
      <c r="E680" s="274"/>
      <c r="F680" s="274"/>
      <c r="G680" s="274"/>
      <c r="H680" s="271"/>
      <c r="I680" s="228"/>
    </row>
    <row r="681" spans="1:9" hidden="1" outlineLevel="1">
      <c r="A681" s="295"/>
      <c r="B681" s="274"/>
      <c r="C681" s="274"/>
      <c r="D681" s="274" t="s">
        <v>2316</v>
      </c>
      <c r="E681" s="274"/>
      <c r="F681" s="274"/>
      <c r="G681" s="274"/>
      <c r="H681" s="271"/>
      <c r="I681" s="228"/>
    </row>
    <row r="682" spans="1:9" hidden="1" outlineLevel="1">
      <c r="A682" s="295"/>
      <c r="B682" s="274"/>
      <c r="C682" s="274"/>
      <c r="D682" s="274" t="s">
        <v>2317</v>
      </c>
      <c r="E682" s="274"/>
      <c r="F682" s="274"/>
      <c r="G682" s="274"/>
      <c r="H682" s="271"/>
      <c r="I682" s="228"/>
    </row>
    <row r="683" spans="1:9" hidden="1" outlineLevel="1">
      <c r="A683" s="295"/>
      <c r="B683" s="274"/>
      <c r="C683" s="274"/>
      <c r="D683" s="274" t="s">
        <v>2318</v>
      </c>
      <c r="E683" s="274"/>
      <c r="F683" s="274"/>
      <c r="G683" s="274"/>
      <c r="H683" s="271"/>
      <c r="I683" s="228"/>
    </row>
    <row r="684" spans="1:9" ht="33" hidden="1" outlineLevel="1">
      <c r="A684" s="295"/>
      <c r="B684" s="274"/>
      <c r="C684" s="274"/>
      <c r="D684" s="274" t="s">
        <v>2319</v>
      </c>
      <c r="E684" s="274"/>
      <c r="F684" s="274"/>
      <c r="G684" s="274"/>
      <c r="H684" s="271"/>
      <c r="I684" s="228"/>
    </row>
    <row r="685" spans="1:9" ht="33" hidden="1" outlineLevel="1">
      <c r="A685" s="295"/>
      <c r="B685" s="274"/>
      <c r="C685" s="275"/>
      <c r="D685" s="274" t="s">
        <v>2320</v>
      </c>
      <c r="E685" s="274"/>
      <c r="F685" s="274"/>
      <c r="G685" s="274"/>
      <c r="H685" s="271"/>
      <c r="I685" s="228"/>
    </row>
    <row r="686" spans="1:9" collapsed="1">
      <c r="A686" s="315"/>
      <c r="B686" s="244" t="s">
        <v>1687</v>
      </c>
      <c r="C686" s="275"/>
      <c r="D686" s="274"/>
      <c r="E686" s="315"/>
      <c r="F686" s="315"/>
      <c r="G686" s="315"/>
      <c r="H686" s="271"/>
      <c r="I686" s="228"/>
    </row>
    <row r="687" spans="1:9" ht="33">
      <c r="A687" s="275">
        <f>IF(C687="","",SUBTOTAL(3,$C$9:C687))</f>
        <v>143</v>
      </c>
      <c r="B687" s="274" t="s">
        <v>2321</v>
      </c>
      <c r="C687" s="274" t="s">
        <v>2322</v>
      </c>
      <c r="D687" s="274"/>
      <c r="E687" s="275" t="str">
        <f>IF(G687&lt;4,"Đơn giản",IF(G687&lt;=7,"Trung bình","Phức tạp"))</f>
        <v>Trung bình</v>
      </c>
      <c r="F687" s="275" t="s">
        <v>205</v>
      </c>
      <c r="G687" s="275">
        <f>COUNTA(D688:D692)</f>
        <v>5</v>
      </c>
      <c r="H687" s="271"/>
      <c r="I687" s="228"/>
    </row>
    <row r="688" spans="1:9" ht="33" hidden="1" outlineLevel="1">
      <c r="A688" s="275"/>
      <c r="B688" s="274"/>
      <c r="C688" s="275"/>
      <c r="D688" s="274" t="s">
        <v>2323</v>
      </c>
      <c r="E688" s="275"/>
      <c r="F688" s="275"/>
      <c r="G688" s="275"/>
      <c r="H688" s="271"/>
      <c r="I688" s="228"/>
    </row>
    <row r="689" spans="1:9" ht="33" hidden="1" outlineLevel="1">
      <c r="A689" s="275"/>
      <c r="B689" s="274"/>
      <c r="C689" s="275"/>
      <c r="D689" s="274" t="s">
        <v>2324</v>
      </c>
      <c r="E689" s="275"/>
      <c r="F689" s="275"/>
      <c r="G689" s="275"/>
      <c r="H689" s="271"/>
      <c r="I689" s="228"/>
    </row>
    <row r="690" spans="1:9" hidden="1" outlineLevel="1">
      <c r="A690" s="275"/>
      <c r="B690" s="274"/>
      <c r="C690" s="275"/>
      <c r="D690" s="274" t="s">
        <v>2325</v>
      </c>
      <c r="E690" s="275"/>
      <c r="F690" s="275"/>
      <c r="G690" s="275"/>
      <c r="H690" s="271"/>
      <c r="I690" s="228"/>
    </row>
    <row r="691" spans="1:9" ht="33" hidden="1" outlineLevel="1">
      <c r="A691" s="275"/>
      <c r="B691" s="274"/>
      <c r="C691" s="275"/>
      <c r="D691" s="274" t="s">
        <v>2326</v>
      </c>
      <c r="E691" s="275"/>
      <c r="F691" s="275"/>
      <c r="G691" s="275"/>
      <c r="H691" s="271"/>
      <c r="I691" s="228"/>
    </row>
    <row r="692" spans="1:9" hidden="1" outlineLevel="1">
      <c r="A692" s="275"/>
      <c r="B692" s="274"/>
      <c r="C692" s="275"/>
      <c r="D692" s="274" t="s">
        <v>2327</v>
      </c>
      <c r="E692" s="275"/>
      <c r="F692" s="275"/>
      <c r="G692" s="275"/>
      <c r="H692" s="271"/>
      <c r="I692" s="228"/>
    </row>
    <row r="693" spans="1:9" hidden="1" outlineLevel="1">
      <c r="A693" s="275"/>
      <c r="B693" s="274"/>
      <c r="C693" s="275"/>
      <c r="D693" s="274" t="s">
        <v>2328</v>
      </c>
      <c r="E693" s="275"/>
      <c r="F693" s="275"/>
      <c r="G693" s="275"/>
      <c r="H693" s="271"/>
      <c r="I693" s="228"/>
    </row>
    <row r="694" spans="1:9" ht="33" collapsed="1">
      <c r="A694" s="275">
        <f>IF(C694="","",SUBTOTAL(3,$C$9:C694))</f>
        <v>144</v>
      </c>
      <c r="B694" s="274" t="s">
        <v>2329</v>
      </c>
      <c r="C694" s="274" t="s">
        <v>2322</v>
      </c>
      <c r="D694" s="274"/>
      <c r="E694" s="275" t="str">
        <f>IF(G694&lt;4,"Đơn giản",IF(G694&lt;=7,"Trung bình","Phức tạp"))</f>
        <v>Trung bình</v>
      </c>
      <c r="F694" s="275" t="s">
        <v>205</v>
      </c>
      <c r="G694" s="275">
        <f>COUNTA(D695:D700)</f>
        <v>6</v>
      </c>
      <c r="H694" s="271"/>
      <c r="I694" s="228"/>
    </row>
    <row r="695" spans="1:9" ht="33" hidden="1" outlineLevel="1">
      <c r="A695" s="275"/>
      <c r="B695" s="274"/>
      <c r="C695" s="275"/>
      <c r="D695" s="274" t="s">
        <v>2330</v>
      </c>
      <c r="E695" s="275"/>
      <c r="F695" s="275"/>
      <c r="G695" s="275"/>
      <c r="H695" s="271"/>
      <c r="I695" s="228"/>
    </row>
    <row r="696" spans="1:9" ht="33" hidden="1" outlineLevel="1">
      <c r="A696" s="275"/>
      <c r="B696" s="274"/>
      <c r="C696" s="275"/>
      <c r="D696" s="274" t="s">
        <v>2331</v>
      </c>
      <c r="E696" s="275"/>
      <c r="F696" s="275"/>
      <c r="G696" s="275"/>
      <c r="H696" s="271"/>
      <c r="I696" s="228"/>
    </row>
    <row r="697" spans="1:9" hidden="1" outlineLevel="1">
      <c r="A697" s="275"/>
      <c r="B697" s="274"/>
      <c r="C697" s="275"/>
      <c r="D697" s="274" t="s">
        <v>2332</v>
      </c>
      <c r="E697" s="275"/>
      <c r="F697" s="275"/>
      <c r="G697" s="275"/>
      <c r="H697" s="271"/>
      <c r="I697" s="228"/>
    </row>
    <row r="698" spans="1:9" ht="33" hidden="1" outlineLevel="1">
      <c r="A698" s="275"/>
      <c r="B698" s="274"/>
      <c r="C698" s="275"/>
      <c r="D698" s="274" t="s">
        <v>2333</v>
      </c>
      <c r="E698" s="275"/>
      <c r="F698" s="275"/>
      <c r="G698" s="275"/>
      <c r="H698" s="271"/>
      <c r="I698" s="228"/>
    </row>
    <row r="699" spans="1:9" hidden="1" outlineLevel="1">
      <c r="A699" s="275"/>
      <c r="B699" s="274"/>
      <c r="C699" s="275"/>
      <c r="D699" s="274" t="s">
        <v>2334</v>
      </c>
      <c r="E699" s="275"/>
      <c r="F699" s="275"/>
      <c r="G699" s="275"/>
      <c r="H699" s="271"/>
      <c r="I699" s="228"/>
    </row>
    <row r="700" spans="1:9" hidden="1" outlineLevel="1">
      <c r="A700" s="275"/>
      <c r="B700" s="275"/>
      <c r="C700" s="275"/>
      <c r="D700" s="274" t="s">
        <v>2335</v>
      </c>
      <c r="E700" s="275"/>
      <c r="F700" s="275"/>
      <c r="G700" s="275"/>
      <c r="H700" s="271"/>
      <c r="I700" s="228"/>
    </row>
    <row r="701" spans="1:9" ht="33" collapsed="1">
      <c r="A701" s="272"/>
      <c r="B701" s="244" t="s">
        <v>2336</v>
      </c>
      <c r="C701" s="245"/>
      <c r="D701" s="274"/>
      <c r="E701" s="246"/>
      <c r="F701" s="246"/>
      <c r="G701" s="246"/>
      <c r="H701" s="271"/>
      <c r="I701" s="228"/>
    </row>
    <row r="702" spans="1:9" ht="33">
      <c r="A702" s="275">
        <f>IF(C702="","",SUBTOTAL(3,$C$9:C702))</f>
        <v>145</v>
      </c>
      <c r="B702" s="274" t="s">
        <v>2473</v>
      </c>
      <c r="C702" s="274" t="s">
        <v>1238</v>
      </c>
      <c r="D702" s="274"/>
      <c r="E702" s="275" t="str">
        <f>IF(G702&lt;4,"Đơn giản",IF(G702&lt;=7,"Trung bình","Phức tạp"))</f>
        <v>Phức tạp</v>
      </c>
      <c r="F702" s="275" t="s">
        <v>205</v>
      </c>
      <c r="G702" s="275">
        <f>COUNTA(D703:D710)</f>
        <v>8</v>
      </c>
      <c r="H702" s="271"/>
      <c r="I702" s="228"/>
    </row>
    <row r="703" spans="1:9" ht="33" outlineLevel="1">
      <c r="A703" s="275"/>
      <c r="B703" s="274"/>
      <c r="C703" s="275"/>
      <c r="D703" s="274" t="s">
        <v>2337</v>
      </c>
      <c r="E703" s="275"/>
      <c r="F703" s="275"/>
      <c r="G703" s="275"/>
      <c r="H703" s="271"/>
      <c r="I703" s="228"/>
    </row>
    <row r="704" spans="1:9" ht="33" outlineLevel="1">
      <c r="A704" s="275"/>
      <c r="B704" s="274"/>
      <c r="C704" s="275"/>
      <c r="D704" s="274" t="s">
        <v>2338</v>
      </c>
      <c r="E704" s="275"/>
      <c r="F704" s="275"/>
      <c r="G704" s="275"/>
      <c r="H704" s="271"/>
      <c r="I704" s="228"/>
    </row>
    <row r="705" spans="1:9" ht="33" outlineLevel="1">
      <c r="A705" s="275"/>
      <c r="B705" s="274"/>
      <c r="C705" s="275"/>
      <c r="D705" s="274" t="s">
        <v>2472</v>
      </c>
      <c r="E705" s="275"/>
      <c r="F705" s="275"/>
      <c r="G705" s="275"/>
      <c r="H705" s="271"/>
      <c r="I705" s="228"/>
    </row>
    <row r="706" spans="1:9" outlineLevel="1">
      <c r="A706" s="275"/>
      <c r="B706" s="274"/>
      <c r="C706" s="275"/>
      <c r="D706" s="274" t="s">
        <v>2339</v>
      </c>
      <c r="E706" s="275"/>
      <c r="F706" s="275"/>
      <c r="G706" s="275"/>
      <c r="H706" s="271"/>
      <c r="I706" s="228"/>
    </row>
    <row r="707" spans="1:9" ht="33" outlineLevel="1">
      <c r="A707" s="275"/>
      <c r="B707" s="274"/>
      <c r="C707" s="275"/>
      <c r="D707" s="274" t="s">
        <v>2340</v>
      </c>
      <c r="E707" s="275"/>
      <c r="F707" s="275"/>
      <c r="G707" s="275"/>
      <c r="H707" s="271"/>
      <c r="I707" s="228"/>
    </row>
    <row r="708" spans="1:9" outlineLevel="1">
      <c r="A708" s="275"/>
      <c r="B708" s="274"/>
      <c r="C708" s="275"/>
      <c r="D708" s="274" t="s">
        <v>2341</v>
      </c>
      <c r="E708" s="275"/>
      <c r="F708" s="275"/>
      <c r="G708" s="275"/>
      <c r="H708" s="271"/>
      <c r="I708" s="228"/>
    </row>
    <row r="709" spans="1:9" ht="33" outlineLevel="1">
      <c r="A709" s="272"/>
      <c r="B709" s="244"/>
      <c r="C709" s="245"/>
      <c r="D709" s="274" t="s">
        <v>2342</v>
      </c>
      <c r="E709" s="246"/>
      <c r="F709" s="246"/>
      <c r="G709" s="246"/>
      <c r="H709" s="271"/>
      <c r="I709" s="228"/>
    </row>
    <row r="710" spans="1:9" outlineLevel="1">
      <c r="A710" s="272"/>
      <c r="B710" s="244"/>
      <c r="C710" s="245"/>
      <c r="D710" s="274" t="s">
        <v>2343</v>
      </c>
      <c r="E710" s="246"/>
      <c r="F710" s="246"/>
      <c r="G710" s="246"/>
      <c r="H710" s="271"/>
      <c r="I710" s="228"/>
    </row>
    <row r="711" spans="1:9" ht="33">
      <c r="A711" s="275">
        <f>IF(C711="","",SUBTOTAL(3,$C$9:C711))</f>
        <v>146</v>
      </c>
      <c r="B711" s="274" t="s">
        <v>2474</v>
      </c>
      <c r="C711" s="274" t="s">
        <v>1238</v>
      </c>
      <c r="D711" s="274"/>
      <c r="E711" s="275" t="str">
        <f>IF(G711&lt;4,"Đơn giản",IF(G711&lt;=7,"Trung bình","Phức tạp"))</f>
        <v>Phức tạp</v>
      </c>
      <c r="F711" s="275" t="s">
        <v>205</v>
      </c>
      <c r="G711" s="275">
        <f>COUNTA(D712:D719)</f>
        <v>8</v>
      </c>
      <c r="H711" s="271"/>
      <c r="I711" s="228"/>
    </row>
    <row r="712" spans="1:9" outlineLevel="1">
      <c r="A712" s="275"/>
      <c r="B712" s="274"/>
      <c r="C712" s="275"/>
      <c r="D712" s="274" t="s">
        <v>2344</v>
      </c>
      <c r="E712" s="275"/>
      <c r="F712" s="275"/>
      <c r="G712" s="275"/>
      <c r="H712" s="271"/>
      <c r="I712" s="228"/>
    </row>
    <row r="713" spans="1:9" ht="33" outlineLevel="1">
      <c r="A713" s="275"/>
      <c r="B713" s="274"/>
      <c r="C713" s="275"/>
      <c r="D713" s="274" t="s">
        <v>2345</v>
      </c>
      <c r="E713" s="275"/>
      <c r="F713" s="275"/>
      <c r="G713" s="275"/>
      <c r="H713" s="271"/>
      <c r="I713" s="228"/>
    </row>
    <row r="714" spans="1:9" ht="33" outlineLevel="1">
      <c r="A714" s="275"/>
      <c r="B714" s="274"/>
      <c r="C714" s="275"/>
      <c r="D714" s="274" t="s">
        <v>2346</v>
      </c>
      <c r="E714" s="275"/>
      <c r="F714" s="275"/>
      <c r="G714" s="275"/>
      <c r="H714" s="271"/>
      <c r="I714" s="228"/>
    </row>
    <row r="715" spans="1:9" ht="33" outlineLevel="1">
      <c r="A715" s="275"/>
      <c r="B715" s="274"/>
      <c r="C715" s="275"/>
      <c r="D715" s="274" t="s">
        <v>2347</v>
      </c>
      <c r="E715" s="275"/>
      <c r="F715" s="275"/>
      <c r="G715" s="275"/>
      <c r="H715" s="271"/>
      <c r="I715" s="228"/>
    </row>
    <row r="716" spans="1:9" ht="21.6" customHeight="1" outlineLevel="1">
      <c r="A716" s="275"/>
      <c r="B716" s="274"/>
      <c r="C716" s="275"/>
      <c r="D716" s="274" t="s">
        <v>2348</v>
      </c>
      <c r="E716" s="275"/>
      <c r="F716" s="275"/>
      <c r="G716" s="275"/>
      <c r="H716" s="271"/>
      <c r="I716" s="228"/>
    </row>
    <row r="717" spans="1:9" ht="33" outlineLevel="1">
      <c r="A717" s="275"/>
      <c r="B717" s="274"/>
      <c r="C717" s="275"/>
      <c r="D717" s="274" t="s">
        <v>2349</v>
      </c>
      <c r="E717" s="275"/>
      <c r="F717" s="275"/>
      <c r="G717" s="275"/>
      <c r="H717" s="271"/>
      <c r="I717" s="228"/>
    </row>
    <row r="718" spans="1:9" ht="33" outlineLevel="1">
      <c r="A718" s="272"/>
      <c r="B718" s="244"/>
      <c r="C718" s="245"/>
      <c r="D718" s="274" t="s">
        <v>2350</v>
      </c>
      <c r="E718" s="246"/>
      <c r="F718" s="246"/>
      <c r="G718" s="246"/>
      <c r="H718" s="271"/>
      <c r="I718" s="228"/>
    </row>
    <row r="719" spans="1:9" ht="33" outlineLevel="1">
      <c r="A719" s="272"/>
      <c r="B719" s="244"/>
      <c r="C719" s="245"/>
      <c r="D719" s="274" t="s">
        <v>2351</v>
      </c>
      <c r="E719" s="246"/>
      <c r="F719" s="246"/>
      <c r="G719" s="246"/>
      <c r="H719" s="271"/>
      <c r="I719" s="228"/>
    </row>
    <row r="720" spans="1:9">
      <c r="A720" s="272"/>
      <c r="B720" s="244" t="s">
        <v>1695</v>
      </c>
      <c r="C720" s="245"/>
      <c r="D720" s="274"/>
      <c r="E720" s="246"/>
      <c r="F720" s="246"/>
      <c r="G720" s="246"/>
      <c r="H720" s="271"/>
      <c r="I720" s="228"/>
    </row>
    <row r="721" spans="1:9" ht="49.5">
      <c r="A721" s="275">
        <f>IF(C721="","",SUBTOTAL(3,$C$9:C721))</f>
        <v>147</v>
      </c>
      <c r="B721" s="274" t="s">
        <v>2352</v>
      </c>
      <c r="C721" s="274" t="s">
        <v>2475</v>
      </c>
      <c r="D721" s="274"/>
      <c r="E721" s="275" t="str">
        <f>IF(G721&lt;4,"Đơn giản",IF(G721&lt;=7,"Trung bình","Phức tạp"))</f>
        <v>Phức tạp</v>
      </c>
      <c r="F721" s="275" t="s">
        <v>205</v>
      </c>
      <c r="G721" s="275">
        <f>COUNTA(D722:D729)</f>
        <v>8</v>
      </c>
      <c r="H721" s="271"/>
      <c r="I721" s="228"/>
    </row>
    <row r="722" spans="1:9" ht="33" hidden="1" outlineLevel="1">
      <c r="A722" s="275"/>
      <c r="B722" s="274"/>
      <c r="C722" s="275"/>
      <c r="D722" s="274" t="s">
        <v>2353</v>
      </c>
      <c r="E722" s="275"/>
      <c r="F722" s="275"/>
      <c r="G722" s="275"/>
      <c r="H722" s="271"/>
      <c r="I722" s="228"/>
    </row>
    <row r="723" spans="1:9" ht="33" hidden="1" outlineLevel="1">
      <c r="A723" s="275"/>
      <c r="B723" s="274"/>
      <c r="C723" s="275"/>
      <c r="D723" s="274" t="s">
        <v>2354</v>
      </c>
      <c r="E723" s="275"/>
      <c r="F723" s="275"/>
      <c r="G723" s="275"/>
      <c r="H723" s="271"/>
      <c r="I723" s="228"/>
    </row>
    <row r="724" spans="1:9" ht="33" hidden="1" outlineLevel="1">
      <c r="A724" s="275"/>
      <c r="B724" s="274"/>
      <c r="C724" s="275"/>
      <c r="D724" s="274" t="s">
        <v>2355</v>
      </c>
      <c r="E724" s="275"/>
      <c r="F724" s="275"/>
      <c r="G724" s="275"/>
      <c r="H724" s="271"/>
      <c r="I724" s="228"/>
    </row>
    <row r="725" spans="1:9" ht="33" hidden="1" outlineLevel="1">
      <c r="A725" s="275"/>
      <c r="B725" s="274"/>
      <c r="C725" s="275"/>
      <c r="D725" s="274" t="s">
        <v>2356</v>
      </c>
      <c r="E725" s="275"/>
      <c r="F725" s="275"/>
      <c r="G725" s="275"/>
      <c r="H725" s="271"/>
      <c r="I725" s="228"/>
    </row>
    <row r="726" spans="1:9" ht="33" hidden="1" outlineLevel="1">
      <c r="A726" s="275"/>
      <c r="B726" s="274"/>
      <c r="C726" s="275"/>
      <c r="D726" s="274" t="s">
        <v>2357</v>
      </c>
      <c r="E726" s="275"/>
      <c r="F726" s="275"/>
      <c r="G726" s="275"/>
      <c r="H726" s="271"/>
      <c r="I726" s="228"/>
    </row>
    <row r="727" spans="1:9" ht="33" hidden="1" outlineLevel="1">
      <c r="A727" s="275"/>
      <c r="B727" s="274"/>
      <c r="C727" s="275"/>
      <c r="D727" s="274" t="s">
        <v>2358</v>
      </c>
      <c r="E727" s="275"/>
      <c r="F727" s="275"/>
      <c r="G727" s="275"/>
      <c r="H727" s="271"/>
      <c r="I727" s="228"/>
    </row>
    <row r="728" spans="1:9" ht="33" hidden="1" outlineLevel="1">
      <c r="A728" s="272"/>
      <c r="B728" s="244"/>
      <c r="C728" s="245"/>
      <c r="D728" s="274" t="s">
        <v>2359</v>
      </c>
      <c r="E728" s="246"/>
      <c r="F728" s="246"/>
      <c r="G728" s="246"/>
      <c r="H728" s="271"/>
      <c r="I728" s="228"/>
    </row>
    <row r="729" spans="1:9" ht="33" hidden="1" outlineLevel="1">
      <c r="A729" s="272"/>
      <c r="B729" s="244"/>
      <c r="C729" s="245"/>
      <c r="D729" s="274" t="s">
        <v>2360</v>
      </c>
      <c r="E729" s="246"/>
      <c r="F729" s="246"/>
      <c r="G729" s="246"/>
      <c r="H729" s="271"/>
      <c r="I729" s="228"/>
    </row>
    <row r="730" spans="1:9" ht="33" collapsed="1">
      <c r="A730" s="275">
        <f>IF(C730="","",SUBTOTAL(3,$C$9:C730))</f>
        <v>148</v>
      </c>
      <c r="B730" s="274" t="s">
        <v>2476</v>
      </c>
      <c r="C730" s="274" t="s">
        <v>2477</v>
      </c>
      <c r="D730" s="274"/>
      <c r="E730" s="275" t="str">
        <f>IF(G730&lt;4,"Đơn giản",IF(G730&lt;=7,"Trung bình","Phức tạp"))</f>
        <v>Trung bình</v>
      </c>
      <c r="F730" s="275" t="s">
        <v>205</v>
      </c>
      <c r="G730" s="275">
        <f>COUNTA(D731:D735)</f>
        <v>5</v>
      </c>
      <c r="H730" s="271"/>
      <c r="I730" s="228"/>
    </row>
    <row r="731" spans="1:9" ht="33" hidden="1" outlineLevel="1">
      <c r="A731" s="275"/>
      <c r="B731" s="274"/>
      <c r="C731" s="275"/>
      <c r="D731" s="274" t="s">
        <v>2361</v>
      </c>
      <c r="E731" s="275"/>
      <c r="F731" s="275"/>
      <c r="G731" s="275"/>
      <c r="H731" s="271"/>
      <c r="I731" s="228"/>
    </row>
    <row r="732" spans="1:9" ht="33" hidden="1" outlineLevel="1">
      <c r="A732" s="275"/>
      <c r="B732" s="274"/>
      <c r="C732" s="275"/>
      <c r="D732" s="274" t="s">
        <v>2362</v>
      </c>
      <c r="E732" s="275"/>
      <c r="F732" s="275"/>
      <c r="G732" s="275"/>
      <c r="H732" s="271"/>
      <c r="I732" s="228"/>
    </row>
    <row r="733" spans="1:9" hidden="1" outlineLevel="1">
      <c r="A733" s="275"/>
      <c r="B733" s="274"/>
      <c r="C733" s="275"/>
      <c r="D733" s="274" t="s">
        <v>2363</v>
      </c>
      <c r="E733" s="275"/>
      <c r="F733" s="275"/>
      <c r="G733" s="275"/>
      <c r="H733" s="271"/>
      <c r="I733" s="228"/>
    </row>
    <row r="734" spans="1:9" hidden="1" outlineLevel="1">
      <c r="A734" s="275"/>
      <c r="B734" s="274"/>
      <c r="C734" s="275"/>
      <c r="D734" s="274" t="s">
        <v>2364</v>
      </c>
      <c r="E734" s="275"/>
      <c r="F734" s="275"/>
      <c r="G734" s="275"/>
      <c r="H734" s="271"/>
      <c r="I734" s="228"/>
    </row>
    <row r="735" spans="1:9" ht="33" hidden="1" outlineLevel="1">
      <c r="A735" s="272"/>
      <c r="B735" s="244"/>
      <c r="C735" s="245"/>
      <c r="D735" s="274" t="s">
        <v>2365</v>
      </c>
      <c r="E735" s="246"/>
      <c r="F735" s="246"/>
      <c r="G735" s="246"/>
      <c r="H735" s="271"/>
      <c r="I735" s="228"/>
    </row>
    <row r="736" spans="1:9" ht="49.5" collapsed="1">
      <c r="A736" s="272"/>
      <c r="B736" s="244" t="s">
        <v>1698</v>
      </c>
      <c r="C736" s="245"/>
      <c r="D736" s="274"/>
      <c r="E736" s="246"/>
      <c r="F736" s="246"/>
      <c r="G736" s="246"/>
      <c r="H736" s="271"/>
      <c r="I736" s="228"/>
    </row>
    <row r="737" spans="1:9" ht="33">
      <c r="A737" s="275">
        <f>IF(C737="","",SUBTOTAL(3,$C$9:C737))</f>
        <v>149</v>
      </c>
      <c r="B737" s="274" t="s">
        <v>2366</v>
      </c>
      <c r="C737" s="274" t="s">
        <v>2466</v>
      </c>
      <c r="D737" s="274"/>
      <c r="E737" s="275" t="str">
        <f>IF(G737&lt;4,"Đơn giản",IF(G737&lt;=7,"Trung bình","Phức tạp"))</f>
        <v>Trung bình</v>
      </c>
      <c r="F737" s="275" t="s">
        <v>205</v>
      </c>
      <c r="G737" s="275">
        <f>COUNTA(D738:D744)</f>
        <v>7</v>
      </c>
      <c r="H737" s="271"/>
      <c r="I737" s="228"/>
    </row>
    <row r="738" spans="1:9" ht="33" hidden="1" outlineLevel="1">
      <c r="A738" s="275"/>
      <c r="B738" s="274"/>
      <c r="C738" s="295"/>
      <c r="D738" s="274" t="s">
        <v>2478</v>
      </c>
      <c r="E738" s="275"/>
      <c r="F738" s="275"/>
      <c r="G738" s="275"/>
      <c r="H738" s="271"/>
      <c r="I738" s="228"/>
    </row>
    <row r="739" spans="1:9" ht="33" hidden="1" outlineLevel="1">
      <c r="A739" s="275"/>
      <c r="B739" s="274"/>
      <c r="C739" s="295"/>
      <c r="D739" s="274" t="s">
        <v>2367</v>
      </c>
      <c r="E739" s="275"/>
      <c r="F739" s="275"/>
      <c r="G739" s="275"/>
      <c r="H739" s="271"/>
      <c r="I739" s="228"/>
    </row>
    <row r="740" spans="1:9" hidden="1" outlineLevel="1">
      <c r="A740" s="275"/>
      <c r="B740" s="274"/>
      <c r="C740" s="295"/>
      <c r="D740" s="274" t="s">
        <v>2368</v>
      </c>
      <c r="E740" s="275"/>
      <c r="F740" s="275"/>
      <c r="G740" s="275"/>
      <c r="H740" s="271"/>
      <c r="I740" s="228"/>
    </row>
    <row r="741" spans="1:9" ht="33" hidden="1" outlineLevel="1">
      <c r="A741" s="275"/>
      <c r="B741" s="274"/>
      <c r="C741" s="295"/>
      <c r="D741" s="274" t="s">
        <v>2369</v>
      </c>
      <c r="E741" s="275"/>
      <c r="F741" s="275"/>
      <c r="G741" s="275"/>
      <c r="H741" s="271"/>
      <c r="I741" s="228"/>
    </row>
    <row r="742" spans="1:9" hidden="1" outlineLevel="1">
      <c r="A742" s="275"/>
      <c r="B742" s="274"/>
      <c r="C742" s="295"/>
      <c r="D742" s="274" t="s">
        <v>2370</v>
      </c>
      <c r="E742" s="275"/>
      <c r="F742" s="275"/>
      <c r="G742" s="275"/>
      <c r="H742" s="271"/>
      <c r="I742" s="228"/>
    </row>
    <row r="743" spans="1:9" ht="33" hidden="1" outlineLevel="1">
      <c r="A743" s="275"/>
      <c r="B743" s="274"/>
      <c r="C743" s="295"/>
      <c r="D743" s="274" t="s">
        <v>2371</v>
      </c>
      <c r="E743" s="275"/>
      <c r="F743" s="275"/>
      <c r="G743" s="275"/>
      <c r="H743" s="271"/>
      <c r="I743" s="228"/>
    </row>
    <row r="744" spans="1:9" hidden="1" outlineLevel="1">
      <c r="A744" s="275"/>
      <c r="B744" s="274"/>
      <c r="C744" s="295"/>
      <c r="D744" s="274" t="s">
        <v>2372</v>
      </c>
      <c r="E744" s="275"/>
      <c r="F744" s="275"/>
      <c r="G744" s="275"/>
      <c r="H744" s="271"/>
      <c r="I744" s="228"/>
    </row>
    <row r="745" spans="1:9" collapsed="1">
      <c r="A745" s="275">
        <f>IF(C745="","",SUBTOTAL(3,$C$9:C745))</f>
        <v>150</v>
      </c>
      <c r="B745" s="274" t="s">
        <v>2373</v>
      </c>
      <c r="C745" s="274" t="s">
        <v>2466</v>
      </c>
      <c r="D745" s="274"/>
      <c r="E745" s="275" t="str">
        <f>IF(G745&lt;4,"Đơn giản",IF(G745&lt;=7,"Trung bình","Phức tạp"))</f>
        <v>Đơn giản</v>
      </c>
      <c r="F745" s="275" t="s">
        <v>205</v>
      </c>
      <c r="G745" s="275">
        <f>COUNTA(D746:D747)</f>
        <v>2</v>
      </c>
      <c r="H745" s="271"/>
      <c r="I745" s="228"/>
    </row>
    <row r="746" spans="1:9" ht="33" hidden="1" outlineLevel="1">
      <c r="A746" s="275"/>
      <c r="B746" s="274"/>
      <c r="C746" s="295"/>
      <c r="D746" s="274" t="s">
        <v>2479</v>
      </c>
      <c r="E746" s="275"/>
      <c r="F746" s="275"/>
      <c r="G746" s="275"/>
      <c r="H746" s="271"/>
      <c r="I746" s="228"/>
    </row>
    <row r="747" spans="1:9" hidden="1" outlineLevel="1">
      <c r="A747" s="275"/>
      <c r="B747" s="274"/>
      <c r="C747" s="295"/>
      <c r="D747" s="274" t="s">
        <v>2374</v>
      </c>
      <c r="E747" s="275"/>
      <c r="F747" s="275"/>
      <c r="G747" s="275"/>
      <c r="H747" s="271"/>
      <c r="I747" s="228"/>
    </row>
    <row r="748" spans="1:9" ht="33" collapsed="1">
      <c r="A748" s="275">
        <f>IF(C748="","",SUBTOTAL(3,$C$9:C748))</f>
        <v>151</v>
      </c>
      <c r="B748" s="274" t="s">
        <v>2375</v>
      </c>
      <c r="C748" s="274" t="s">
        <v>2466</v>
      </c>
      <c r="D748" s="274"/>
      <c r="E748" s="275" t="str">
        <f>IF(G748&lt;4,"Đơn giản",IF(G748&lt;=7,"Trung bình","Phức tạp"))</f>
        <v>Trung bình</v>
      </c>
      <c r="F748" s="275" t="s">
        <v>205</v>
      </c>
      <c r="G748" s="275">
        <f>COUNTA(D749:D755)</f>
        <v>7</v>
      </c>
      <c r="H748" s="271"/>
      <c r="I748" s="228"/>
    </row>
    <row r="749" spans="1:9" ht="33" hidden="1" outlineLevel="1">
      <c r="A749" s="275"/>
      <c r="B749" s="274"/>
      <c r="C749" s="295"/>
      <c r="D749" s="274" t="s">
        <v>2480</v>
      </c>
      <c r="E749" s="275"/>
      <c r="F749" s="275"/>
      <c r="G749" s="275"/>
      <c r="H749" s="271"/>
      <c r="I749" s="228"/>
    </row>
    <row r="750" spans="1:9" ht="33" hidden="1" outlineLevel="1">
      <c r="A750" s="275"/>
      <c r="B750" s="274"/>
      <c r="C750" s="295"/>
      <c r="D750" s="274" t="s">
        <v>2376</v>
      </c>
      <c r="E750" s="275"/>
      <c r="F750" s="275"/>
      <c r="G750" s="275"/>
      <c r="H750" s="271"/>
      <c r="I750" s="228"/>
    </row>
    <row r="751" spans="1:9" hidden="1" outlineLevel="1">
      <c r="A751" s="275"/>
      <c r="B751" s="274"/>
      <c r="C751" s="295"/>
      <c r="D751" s="274" t="s">
        <v>2377</v>
      </c>
      <c r="E751" s="275"/>
      <c r="F751" s="275"/>
      <c r="G751" s="275"/>
      <c r="H751" s="271"/>
      <c r="I751" s="228"/>
    </row>
    <row r="752" spans="1:9" hidden="1" outlineLevel="1">
      <c r="A752" s="275"/>
      <c r="B752" s="274"/>
      <c r="C752" s="295"/>
      <c r="D752" s="274" t="s">
        <v>2378</v>
      </c>
      <c r="E752" s="275"/>
      <c r="F752" s="275"/>
      <c r="G752" s="275"/>
      <c r="H752" s="271"/>
      <c r="I752" s="228"/>
    </row>
    <row r="753" spans="1:9" hidden="1" outlineLevel="1">
      <c r="A753" s="275"/>
      <c r="B753" s="295"/>
      <c r="C753" s="295"/>
      <c r="D753" s="274" t="s">
        <v>2379</v>
      </c>
      <c r="E753" s="275"/>
      <c r="F753" s="275"/>
      <c r="G753" s="275"/>
      <c r="H753" s="271"/>
      <c r="I753" s="228"/>
    </row>
    <row r="754" spans="1:9" hidden="1" outlineLevel="1">
      <c r="A754" s="275"/>
      <c r="B754" s="295"/>
      <c r="C754" s="295"/>
      <c r="D754" s="274" t="s">
        <v>2380</v>
      </c>
      <c r="E754" s="275"/>
      <c r="F754" s="275"/>
      <c r="G754" s="275"/>
      <c r="H754" s="271"/>
      <c r="I754" s="228"/>
    </row>
    <row r="755" spans="1:9" ht="33" hidden="1" outlineLevel="1">
      <c r="A755" s="275"/>
      <c r="B755" s="295"/>
      <c r="C755" s="295"/>
      <c r="D755" s="274" t="s">
        <v>2381</v>
      </c>
      <c r="E755" s="275"/>
      <c r="F755" s="275"/>
      <c r="G755" s="275"/>
      <c r="H755" s="271"/>
      <c r="I755" s="228"/>
    </row>
    <row r="756" spans="1:9" ht="49.5" collapsed="1">
      <c r="A756" s="272"/>
      <c r="B756" s="244" t="s">
        <v>2482</v>
      </c>
      <c r="C756" s="245"/>
      <c r="D756" s="295"/>
      <c r="E756" s="246"/>
      <c r="F756" s="246"/>
      <c r="G756" s="246"/>
      <c r="H756" s="271"/>
      <c r="I756" s="228"/>
    </row>
    <row r="757" spans="1:9" ht="33">
      <c r="A757" s="275">
        <f>IF(C757="","",SUBTOTAL(3,$C$9:C757))</f>
        <v>152</v>
      </c>
      <c r="B757" s="274" t="s">
        <v>2382</v>
      </c>
      <c r="C757" s="274" t="s">
        <v>2481</v>
      </c>
      <c r="D757" s="296"/>
      <c r="E757" s="275" t="str">
        <f>IF(G757&lt;4,"Đơn giản",IF(G757&lt;=7,"Trung bình","Phức tạp"))</f>
        <v>Trung bình</v>
      </c>
      <c r="F757" s="275" t="s">
        <v>205</v>
      </c>
      <c r="G757" s="275">
        <f>COUNTA(D758:D762)</f>
        <v>5</v>
      </c>
      <c r="H757" s="271"/>
      <c r="I757" s="228"/>
    </row>
    <row r="758" spans="1:9" ht="49.5" hidden="1" outlineLevel="1">
      <c r="A758" s="295"/>
      <c r="B758" s="274"/>
      <c r="C758" s="295"/>
      <c r="D758" s="274" t="s">
        <v>2384</v>
      </c>
      <c r="E758" s="295"/>
      <c r="F758" s="295"/>
      <c r="G758" s="295"/>
      <c r="H758" s="271"/>
      <c r="I758" s="228"/>
    </row>
    <row r="759" spans="1:9" hidden="1" outlineLevel="1">
      <c r="A759" s="295"/>
      <c r="B759" s="274"/>
      <c r="C759" s="295"/>
      <c r="D759" s="274" t="s">
        <v>2385</v>
      </c>
      <c r="E759" s="295"/>
      <c r="F759" s="295"/>
      <c r="G759" s="295"/>
      <c r="H759" s="271"/>
      <c r="I759" s="228"/>
    </row>
    <row r="760" spans="1:9" hidden="1" outlineLevel="1">
      <c r="A760" s="295"/>
      <c r="B760" s="274"/>
      <c r="C760" s="295"/>
      <c r="D760" s="274" t="s">
        <v>2386</v>
      </c>
      <c r="E760" s="295"/>
      <c r="F760" s="295"/>
      <c r="G760" s="295"/>
      <c r="H760" s="271"/>
      <c r="I760" s="228"/>
    </row>
    <row r="761" spans="1:9" hidden="1" outlineLevel="1">
      <c r="A761" s="295"/>
      <c r="B761" s="274"/>
      <c r="C761" s="295"/>
      <c r="D761" s="274" t="s">
        <v>2387</v>
      </c>
      <c r="E761" s="295"/>
      <c r="F761" s="295"/>
      <c r="G761" s="295"/>
      <c r="H761" s="271"/>
      <c r="I761" s="228"/>
    </row>
    <row r="762" spans="1:9" hidden="1" outlineLevel="1">
      <c r="A762" s="295"/>
      <c r="B762" s="274"/>
      <c r="C762" s="295"/>
      <c r="D762" s="274" t="s">
        <v>2388</v>
      </c>
      <c r="E762" s="295"/>
      <c r="F762" s="295"/>
      <c r="G762" s="295"/>
      <c r="H762" s="271"/>
      <c r="I762" s="228"/>
    </row>
    <row r="763" spans="1:9" ht="33" collapsed="1">
      <c r="A763" s="275">
        <f>IF(C763="","",SUBTOTAL(3,$C$9:C763))</f>
        <v>153</v>
      </c>
      <c r="B763" s="274" t="s">
        <v>2389</v>
      </c>
      <c r="C763" s="274" t="s">
        <v>2383</v>
      </c>
      <c r="D763" s="274"/>
      <c r="E763" s="275" t="str">
        <f>IF(G763&lt;4,"Đơn giản",IF(G763&lt;=7,"Trung bình","Phức tạp"))</f>
        <v>Đơn giản</v>
      </c>
      <c r="F763" s="275" t="s">
        <v>205</v>
      </c>
      <c r="G763" s="275">
        <f>COUNTA(D764:D766)</f>
        <v>3</v>
      </c>
      <c r="H763" s="271"/>
      <c r="I763" s="228"/>
    </row>
    <row r="764" spans="1:9" ht="33" hidden="1" outlineLevel="1">
      <c r="A764" s="295"/>
      <c r="B764" s="274"/>
      <c r="C764" s="295"/>
      <c r="D764" s="274" t="s">
        <v>2390</v>
      </c>
      <c r="E764" s="295"/>
      <c r="F764" s="295"/>
      <c r="G764" s="295"/>
      <c r="H764" s="271"/>
      <c r="I764" s="228"/>
    </row>
    <row r="765" spans="1:9" hidden="1" outlineLevel="1">
      <c r="A765" s="295"/>
      <c r="B765" s="274"/>
      <c r="C765" s="295"/>
      <c r="D765" s="274" t="s">
        <v>2391</v>
      </c>
      <c r="E765" s="295"/>
      <c r="F765" s="295"/>
      <c r="G765" s="295"/>
      <c r="H765" s="271"/>
      <c r="I765" s="228"/>
    </row>
    <row r="766" spans="1:9" hidden="1" outlineLevel="1">
      <c r="A766" s="295"/>
      <c r="B766" s="274"/>
      <c r="C766" s="295"/>
      <c r="D766" s="274" t="s">
        <v>2392</v>
      </c>
      <c r="E766" s="295"/>
      <c r="F766" s="295"/>
      <c r="G766" s="295"/>
      <c r="H766" s="271"/>
      <c r="I766" s="228"/>
    </row>
    <row r="767" spans="1:9" ht="33" collapsed="1">
      <c r="A767" s="275">
        <f>IF(C767="","",SUBTOTAL(3,$C$9:C767))</f>
        <v>154</v>
      </c>
      <c r="B767" s="274" t="s">
        <v>2393</v>
      </c>
      <c r="C767" s="274" t="s">
        <v>2383</v>
      </c>
      <c r="D767" s="277"/>
      <c r="E767" s="275" t="str">
        <f>IF(G767&lt;4,"Đơn giản",IF(G767&lt;=7,"Trung bình","Phức tạp"))</f>
        <v>Trung bình</v>
      </c>
      <c r="F767" s="275" t="s">
        <v>205</v>
      </c>
      <c r="G767" s="275">
        <f>COUNTA(D768:D772)</f>
        <v>5</v>
      </c>
      <c r="H767" s="271"/>
      <c r="I767" s="228"/>
    </row>
    <row r="768" spans="1:9" ht="33" hidden="1" outlineLevel="1">
      <c r="A768" s="275"/>
      <c r="B768" s="274"/>
      <c r="C768" s="274"/>
      <c r="D768" s="274" t="s">
        <v>2394</v>
      </c>
      <c r="E768" s="275"/>
      <c r="F768" s="275"/>
      <c r="G768" s="275"/>
      <c r="H768" s="271"/>
      <c r="I768" s="228"/>
    </row>
    <row r="769" spans="1:9" ht="33" hidden="1" outlineLevel="1">
      <c r="A769" s="295"/>
      <c r="B769" s="274"/>
      <c r="C769" s="295"/>
      <c r="D769" s="274" t="s">
        <v>2395</v>
      </c>
      <c r="E769" s="295"/>
      <c r="F769" s="295"/>
      <c r="G769" s="295"/>
      <c r="H769" s="271"/>
      <c r="I769" s="228"/>
    </row>
    <row r="770" spans="1:9" hidden="1" outlineLevel="1">
      <c r="A770" s="295"/>
      <c r="B770" s="274"/>
      <c r="C770" s="295"/>
      <c r="D770" s="274" t="s">
        <v>2396</v>
      </c>
      <c r="E770" s="295"/>
      <c r="F770" s="295"/>
      <c r="G770" s="295"/>
      <c r="H770" s="271"/>
      <c r="I770" s="228"/>
    </row>
    <row r="771" spans="1:9" hidden="1" outlineLevel="1">
      <c r="A771" s="295"/>
      <c r="B771" s="274"/>
      <c r="C771" s="295"/>
      <c r="D771" s="274" t="s">
        <v>2397</v>
      </c>
      <c r="E771" s="295"/>
      <c r="F771" s="295"/>
      <c r="G771" s="295"/>
      <c r="H771" s="271"/>
      <c r="I771" s="228"/>
    </row>
    <row r="772" spans="1:9" hidden="1" outlineLevel="1">
      <c r="A772" s="295"/>
      <c r="B772" s="274"/>
      <c r="C772" s="295"/>
      <c r="D772" s="274" t="s">
        <v>2398</v>
      </c>
      <c r="E772" s="295"/>
      <c r="F772" s="295"/>
      <c r="G772" s="295"/>
      <c r="H772" s="271"/>
      <c r="I772" s="228"/>
    </row>
    <row r="773" spans="1:9" ht="49.5" collapsed="1">
      <c r="A773" s="272"/>
      <c r="B773" s="244" t="s">
        <v>2179</v>
      </c>
      <c r="C773" s="277"/>
      <c r="D773" s="296"/>
      <c r="E773" s="277"/>
      <c r="F773" s="277"/>
      <c r="G773" s="277"/>
      <c r="H773" s="271"/>
      <c r="I773" s="228"/>
    </row>
    <row r="774" spans="1:9" ht="49.5">
      <c r="A774" s="275">
        <f>IF(C774="","",SUBTOTAL(3,$C$9:C774))</f>
        <v>155</v>
      </c>
      <c r="B774" s="274" t="s">
        <v>2399</v>
      </c>
      <c r="C774" s="274" t="s">
        <v>2400</v>
      </c>
      <c r="D774" s="277"/>
      <c r="E774" s="275" t="str">
        <f>IF(G774&lt;4,"Đơn giản",IF(G774&lt;=7,"Trung bình","Phức tạp"))</f>
        <v>Trung bình</v>
      </c>
      <c r="F774" s="275" t="s">
        <v>205</v>
      </c>
      <c r="G774" s="275">
        <f>COUNTA(D775:D779)</f>
        <v>5</v>
      </c>
      <c r="H774" s="271"/>
      <c r="I774" s="228"/>
    </row>
    <row r="775" spans="1:9" hidden="1" outlineLevel="1">
      <c r="A775" s="275"/>
      <c r="B775" s="274"/>
      <c r="C775" s="274"/>
      <c r="D775" s="274" t="s">
        <v>2401</v>
      </c>
      <c r="E775" s="275"/>
      <c r="F775" s="275"/>
      <c r="G775" s="275"/>
      <c r="H775" s="271"/>
      <c r="I775" s="228"/>
    </row>
    <row r="776" spans="1:9" ht="21" hidden="1" customHeight="1" outlineLevel="1">
      <c r="A776" s="274"/>
      <c r="B776" s="274"/>
      <c r="C776" s="274"/>
      <c r="D776" s="274" t="s">
        <v>2402</v>
      </c>
      <c r="E776" s="274"/>
      <c r="F776" s="274"/>
      <c r="G776" s="274"/>
      <c r="H776" s="271"/>
      <c r="I776" s="228"/>
    </row>
    <row r="777" spans="1:9" hidden="1" outlineLevel="1">
      <c r="A777" s="274"/>
      <c r="B777" s="274"/>
      <c r="C777" s="274"/>
      <c r="D777" s="274" t="s">
        <v>2403</v>
      </c>
      <c r="E777" s="274"/>
      <c r="F777" s="274"/>
      <c r="G777" s="274"/>
      <c r="H777" s="271"/>
      <c r="I777" s="228"/>
    </row>
    <row r="778" spans="1:9" hidden="1" outlineLevel="1">
      <c r="A778" s="274"/>
      <c r="B778" s="274"/>
      <c r="C778" s="274"/>
      <c r="D778" s="274" t="s">
        <v>2404</v>
      </c>
      <c r="E778" s="274"/>
      <c r="F778" s="274"/>
      <c r="G778" s="274"/>
      <c r="H778" s="271"/>
      <c r="I778" s="228"/>
    </row>
    <row r="779" spans="1:9" hidden="1" outlineLevel="1">
      <c r="A779" s="274"/>
      <c r="B779" s="274"/>
      <c r="C779" s="274"/>
      <c r="D779" s="274" t="s">
        <v>2405</v>
      </c>
      <c r="E779" s="274"/>
      <c r="F779" s="274"/>
      <c r="G779" s="274"/>
      <c r="H779" s="271"/>
      <c r="I779" s="228"/>
    </row>
    <row r="780" spans="1:9" ht="49.5" collapsed="1">
      <c r="A780" s="275">
        <f>IF(C780="","",SUBTOTAL(3,$C$9:C780))</f>
        <v>156</v>
      </c>
      <c r="B780" s="274" t="s">
        <v>2406</v>
      </c>
      <c r="C780" s="274" t="s">
        <v>2400</v>
      </c>
      <c r="D780" s="277"/>
      <c r="E780" s="275" t="str">
        <f>IF(G780&lt;4,"Đơn giản",IF(G780&lt;=7,"Trung bình","Phức tạp"))</f>
        <v>Trung bình</v>
      </c>
      <c r="F780" s="275" t="s">
        <v>205</v>
      </c>
      <c r="G780" s="275">
        <f>COUNTA(D781:D785)</f>
        <v>5</v>
      </c>
      <c r="H780" s="271"/>
      <c r="I780" s="228"/>
    </row>
    <row r="781" spans="1:9" ht="33" hidden="1" outlineLevel="1">
      <c r="A781" s="275"/>
      <c r="B781" s="274"/>
      <c r="C781" s="274"/>
      <c r="D781" s="274" t="s">
        <v>2407</v>
      </c>
      <c r="E781" s="275"/>
      <c r="F781" s="275"/>
      <c r="G781" s="275"/>
      <c r="H781" s="271"/>
      <c r="I781" s="228"/>
    </row>
    <row r="782" spans="1:9" hidden="1" outlineLevel="1">
      <c r="A782" s="274"/>
      <c r="B782" s="274"/>
      <c r="C782" s="274"/>
      <c r="D782" s="274" t="s">
        <v>2408</v>
      </c>
      <c r="E782" s="274"/>
      <c r="F782" s="274"/>
      <c r="G782" s="274"/>
      <c r="H782" s="271"/>
      <c r="I782" s="228"/>
    </row>
    <row r="783" spans="1:9" hidden="1" outlineLevel="1">
      <c r="A783" s="274"/>
      <c r="B783" s="274"/>
      <c r="C783" s="274"/>
      <c r="D783" s="274" t="s">
        <v>2409</v>
      </c>
      <c r="E783" s="274"/>
      <c r="F783" s="274"/>
      <c r="G783" s="274"/>
      <c r="H783" s="271"/>
      <c r="I783" s="228"/>
    </row>
    <row r="784" spans="1:9" hidden="1" outlineLevel="1">
      <c r="A784" s="274"/>
      <c r="B784" s="274"/>
      <c r="C784" s="274"/>
      <c r="D784" s="274" t="s">
        <v>2410</v>
      </c>
      <c r="E784" s="274"/>
      <c r="F784" s="274"/>
      <c r="G784" s="274"/>
      <c r="H784" s="271"/>
      <c r="I784" s="228"/>
    </row>
    <row r="785" spans="1:9" hidden="1" outlineLevel="1">
      <c r="A785" s="274"/>
      <c r="B785" s="274"/>
      <c r="C785" s="274"/>
      <c r="D785" s="274" t="s">
        <v>2411</v>
      </c>
      <c r="E785" s="274"/>
      <c r="F785" s="274"/>
      <c r="G785" s="274"/>
      <c r="H785" s="271"/>
      <c r="I785" s="228"/>
    </row>
    <row r="786" spans="1:9" ht="49.5" collapsed="1">
      <c r="A786" s="275">
        <f>IF(C786="","",SUBTOTAL(3,$C$9:C786))</f>
        <v>157</v>
      </c>
      <c r="B786" s="274" t="s">
        <v>2412</v>
      </c>
      <c r="C786" s="274" t="s">
        <v>2400</v>
      </c>
      <c r="D786" s="277"/>
      <c r="E786" s="275" t="str">
        <f>IF(G786&lt;4,"Đơn giản",IF(G786&lt;=7,"Trung bình","Phức tạp"))</f>
        <v>Trung bình</v>
      </c>
      <c r="F786" s="275" t="s">
        <v>205</v>
      </c>
      <c r="G786" s="275">
        <f>COUNTA(D787:D791)</f>
        <v>5</v>
      </c>
      <c r="H786" s="271"/>
      <c r="I786" s="228"/>
    </row>
    <row r="787" spans="1:9" hidden="1" outlineLevel="1">
      <c r="A787" s="275"/>
      <c r="B787" s="274"/>
      <c r="C787" s="274"/>
      <c r="D787" s="274" t="s">
        <v>2413</v>
      </c>
      <c r="E787" s="275"/>
      <c r="F787" s="275"/>
      <c r="G787" s="275"/>
      <c r="H787" s="271"/>
      <c r="I787" s="228"/>
    </row>
    <row r="788" spans="1:9" ht="33" hidden="1" outlineLevel="1">
      <c r="A788" s="274"/>
      <c r="B788" s="274"/>
      <c r="C788" s="274"/>
      <c r="D788" s="274" t="s">
        <v>2414</v>
      </c>
      <c r="E788" s="274"/>
      <c r="F788" s="274"/>
      <c r="G788" s="274"/>
      <c r="H788" s="271"/>
      <c r="I788" s="228"/>
    </row>
    <row r="789" spans="1:9" hidden="1" outlineLevel="1">
      <c r="A789" s="274"/>
      <c r="B789" s="274"/>
      <c r="C789" s="274"/>
      <c r="D789" s="274" t="s">
        <v>2415</v>
      </c>
      <c r="E789" s="274"/>
      <c r="F789" s="274"/>
      <c r="G789" s="274"/>
      <c r="H789" s="271"/>
      <c r="I789" s="228"/>
    </row>
    <row r="790" spans="1:9" hidden="1" outlineLevel="1">
      <c r="A790" s="274"/>
      <c r="B790" s="274"/>
      <c r="C790" s="274"/>
      <c r="D790" s="274" t="s">
        <v>2416</v>
      </c>
      <c r="E790" s="274"/>
      <c r="F790" s="274"/>
      <c r="G790" s="274"/>
      <c r="H790" s="271"/>
      <c r="I790" s="228"/>
    </row>
    <row r="791" spans="1:9" hidden="1" outlineLevel="1">
      <c r="A791" s="274"/>
      <c r="B791" s="274"/>
      <c r="C791" s="274"/>
      <c r="D791" s="274" t="s">
        <v>2417</v>
      </c>
      <c r="E791" s="274"/>
      <c r="F791" s="274"/>
      <c r="G791" s="274"/>
      <c r="H791" s="271"/>
      <c r="I791" s="228"/>
    </row>
    <row r="792" spans="1:9" ht="49.5" collapsed="1">
      <c r="A792" s="275">
        <f>IF(C792="","",SUBTOTAL(3,$C$9:C792))</f>
        <v>158</v>
      </c>
      <c r="B792" s="274" t="s">
        <v>2418</v>
      </c>
      <c r="C792" s="274" t="s">
        <v>2400</v>
      </c>
      <c r="D792" s="277"/>
      <c r="E792" s="275" t="str">
        <f>IF(G792&lt;4,"Đơn giản",IF(G792&lt;=7,"Trung bình","Phức tạp"))</f>
        <v>Trung bình</v>
      </c>
      <c r="F792" s="275" t="s">
        <v>205</v>
      </c>
      <c r="G792" s="275">
        <f>COUNTA(D793:D797)</f>
        <v>5</v>
      </c>
      <c r="H792" s="271"/>
      <c r="I792" s="228"/>
    </row>
    <row r="793" spans="1:9" hidden="1" outlineLevel="1">
      <c r="A793" s="275"/>
      <c r="B793" s="274"/>
      <c r="C793" s="274"/>
      <c r="D793" s="274" t="s">
        <v>2419</v>
      </c>
      <c r="E793" s="275"/>
      <c r="F793" s="275"/>
      <c r="G793" s="275"/>
      <c r="H793" s="271"/>
      <c r="I793" s="228"/>
    </row>
    <row r="794" spans="1:9" hidden="1" outlineLevel="1">
      <c r="A794" s="274"/>
      <c r="B794" s="274"/>
      <c r="C794" s="274"/>
      <c r="D794" s="274" t="s">
        <v>2420</v>
      </c>
      <c r="E794" s="274"/>
      <c r="F794" s="274"/>
      <c r="G794" s="274"/>
      <c r="H794" s="271"/>
      <c r="I794" s="228"/>
    </row>
    <row r="795" spans="1:9" hidden="1" outlineLevel="1">
      <c r="A795" s="274"/>
      <c r="B795" s="274"/>
      <c r="C795" s="274"/>
      <c r="D795" s="274" t="s">
        <v>2421</v>
      </c>
      <c r="E795" s="274"/>
      <c r="F795" s="274"/>
      <c r="G795" s="274"/>
      <c r="H795" s="271"/>
      <c r="I795" s="228"/>
    </row>
    <row r="796" spans="1:9" hidden="1" outlineLevel="1">
      <c r="A796" s="274"/>
      <c r="B796" s="274"/>
      <c r="C796" s="274"/>
      <c r="D796" s="274" t="s">
        <v>2422</v>
      </c>
      <c r="E796" s="274"/>
      <c r="F796" s="274"/>
      <c r="G796" s="274"/>
      <c r="H796" s="271"/>
      <c r="I796" s="228"/>
    </row>
    <row r="797" spans="1:9" hidden="1" outlineLevel="1">
      <c r="A797" s="274"/>
      <c r="B797" s="274"/>
      <c r="C797" s="274"/>
      <c r="D797" s="274" t="s">
        <v>2423</v>
      </c>
      <c r="E797" s="274"/>
      <c r="F797" s="274"/>
      <c r="G797" s="274"/>
      <c r="H797" s="271"/>
      <c r="I797" s="228"/>
    </row>
    <row r="798" spans="1:9" ht="49.5" collapsed="1">
      <c r="A798" s="275">
        <f>IF(C798="","",SUBTOTAL(3,$C$9:C798))</f>
        <v>159</v>
      </c>
      <c r="B798" s="274" t="s">
        <v>2424</v>
      </c>
      <c r="C798" s="274" t="s">
        <v>2400</v>
      </c>
      <c r="D798" s="277"/>
      <c r="E798" s="275" t="str">
        <f>IF(G798&lt;4,"Đơn giản",IF(G798&lt;=7,"Trung bình","Phức tạp"))</f>
        <v>Trung bình</v>
      </c>
      <c r="F798" s="275" t="s">
        <v>205</v>
      </c>
      <c r="G798" s="275">
        <f>COUNTA(D799:D803)</f>
        <v>5</v>
      </c>
      <c r="H798" s="271"/>
      <c r="I798" s="228"/>
    </row>
    <row r="799" spans="1:9" ht="33" hidden="1" outlineLevel="1">
      <c r="A799" s="275"/>
      <c r="B799" s="274"/>
      <c r="C799" s="274"/>
      <c r="D799" s="274" t="s">
        <v>2425</v>
      </c>
      <c r="E799" s="275"/>
      <c r="F799" s="275"/>
      <c r="G799" s="275"/>
      <c r="H799" s="271"/>
      <c r="I799" s="228"/>
    </row>
    <row r="800" spans="1:9" hidden="1" outlineLevel="1">
      <c r="A800" s="274"/>
      <c r="B800" s="274"/>
      <c r="C800" s="274"/>
      <c r="D800" s="274" t="s">
        <v>2426</v>
      </c>
      <c r="E800" s="274"/>
      <c r="F800" s="274"/>
      <c r="G800" s="274"/>
      <c r="H800" s="271"/>
      <c r="I800" s="228"/>
    </row>
    <row r="801" spans="1:9" hidden="1" outlineLevel="1">
      <c r="A801" s="274"/>
      <c r="B801" s="274"/>
      <c r="C801" s="274"/>
      <c r="D801" s="274" t="s">
        <v>2427</v>
      </c>
      <c r="E801" s="274"/>
      <c r="F801" s="274"/>
      <c r="G801" s="274"/>
      <c r="H801" s="271"/>
      <c r="I801" s="228"/>
    </row>
    <row r="802" spans="1:9" hidden="1" outlineLevel="1">
      <c r="A802" s="274"/>
      <c r="B802" s="274"/>
      <c r="C802" s="274"/>
      <c r="D802" s="274" t="s">
        <v>2428</v>
      </c>
      <c r="E802" s="274"/>
      <c r="F802" s="274"/>
      <c r="G802" s="274"/>
      <c r="H802" s="271"/>
      <c r="I802" s="228"/>
    </row>
    <row r="803" spans="1:9" hidden="1" outlineLevel="1">
      <c r="A803" s="274"/>
      <c r="B803" s="274"/>
      <c r="C803" s="274"/>
      <c r="D803" s="274" t="s">
        <v>2429</v>
      </c>
      <c r="E803" s="274"/>
      <c r="F803" s="274"/>
      <c r="G803" s="274"/>
      <c r="H803" s="271"/>
      <c r="I803" s="228"/>
    </row>
    <row r="804" spans="1:9" ht="49.5" collapsed="1">
      <c r="A804" s="275">
        <f>IF(C804="","",SUBTOTAL(3,$C$9:C804))</f>
        <v>160</v>
      </c>
      <c r="B804" s="274" t="s">
        <v>629</v>
      </c>
      <c r="C804" s="274" t="s">
        <v>2400</v>
      </c>
      <c r="D804" s="277"/>
      <c r="E804" s="275" t="str">
        <f>IF(G804&lt;4,"Đơn giản",IF(G804&lt;=7,"Trung bình","Phức tạp"))</f>
        <v>Trung bình</v>
      </c>
      <c r="F804" s="275" t="s">
        <v>205</v>
      </c>
      <c r="G804" s="275">
        <f>COUNTA(D805:D809)</f>
        <v>5</v>
      </c>
      <c r="H804" s="271"/>
      <c r="I804" s="228"/>
    </row>
    <row r="805" spans="1:9" hidden="1" outlineLevel="1">
      <c r="A805" s="275"/>
      <c r="B805" s="274"/>
      <c r="C805" s="274"/>
      <c r="D805" s="274" t="s">
        <v>2430</v>
      </c>
      <c r="E805" s="275"/>
      <c r="F805" s="275"/>
      <c r="G805" s="275"/>
      <c r="H805" s="271"/>
      <c r="I805" s="228"/>
    </row>
    <row r="806" spans="1:9" hidden="1" outlineLevel="1">
      <c r="A806" s="274"/>
      <c r="B806" s="274"/>
      <c r="C806" s="274"/>
      <c r="D806" s="274" t="s">
        <v>2431</v>
      </c>
      <c r="E806" s="274"/>
      <c r="F806" s="274"/>
      <c r="G806" s="274"/>
      <c r="H806" s="271"/>
      <c r="I806" s="228"/>
    </row>
    <row r="807" spans="1:9" hidden="1" outlineLevel="1">
      <c r="A807" s="274"/>
      <c r="B807" s="274"/>
      <c r="C807" s="274"/>
      <c r="D807" s="274" t="s">
        <v>2432</v>
      </c>
      <c r="E807" s="274"/>
      <c r="F807" s="274"/>
      <c r="G807" s="274"/>
      <c r="H807" s="271"/>
      <c r="I807" s="228"/>
    </row>
    <row r="808" spans="1:9" hidden="1" outlineLevel="1">
      <c r="A808" s="274"/>
      <c r="B808" s="274"/>
      <c r="C808" s="274"/>
      <c r="D808" s="274" t="s">
        <v>2433</v>
      </c>
      <c r="E808" s="274"/>
      <c r="F808" s="274"/>
      <c r="G808" s="274"/>
      <c r="H808" s="271"/>
      <c r="I808" s="228"/>
    </row>
    <row r="809" spans="1:9" hidden="1" outlineLevel="1">
      <c r="A809" s="274"/>
      <c r="B809" s="274"/>
      <c r="C809" s="274"/>
      <c r="D809" s="274" t="s">
        <v>2434</v>
      </c>
      <c r="E809" s="274"/>
      <c r="F809" s="274"/>
      <c r="G809" s="274"/>
      <c r="H809" s="271"/>
      <c r="I809" s="228"/>
    </row>
    <row r="810" spans="1:9" ht="49.5" collapsed="1">
      <c r="A810" s="275">
        <f>IF(C810="","",SUBTOTAL(3,$C$9:C810))</f>
        <v>161</v>
      </c>
      <c r="B810" s="274" t="s">
        <v>2435</v>
      </c>
      <c r="C810" s="274" t="s">
        <v>2400</v>
      </c>
      <c r="D810" s="277"/>
      <c r="E810" s="275" t="str">
        <f>IF(G810&lt;4,"Đơn giản",IF(G810&lt;=7,"Trung bình","Phức tạp"))</f>
        <v>Trung bình</v>
      </c>
      <c r="F810" s="275" t="s">
        <v>205</v>
      </c>
      <c r="G810" s="275">
        <f>COUNTA(D811:D815)</f>
        <v>5</v>
      </c>
      <c r="H810" s="271"/>
      <c r="I810" s="228"/>
    </row>
    <row r="811" spans="1:9" ht="33" hidden="1" outlineLevel="1">
      <c r="A811" s="275"/>
      <c r="B811" s="274"/>
      <c r="C811" s="274"/>
      <c r="D811" s="274" t="s">
        <v>2436</v>
      </c>
      <c r="E811" s="275"/>
      <c r="F811" s="275"/>
      <c r="G811" s="275"/>
      <c r="H811" s="271"/>
      <c r="I811" s="228"/>
    </row>
    <row r="812" spans="1:9" ht="33" hidden="1" outlineLevel="1">
      <c r="A812" s="274"/>
      <c r="B812" s="274"/>
      <c r="C812" s="274"/>
      <c r="D812" s="274" t="s">
        <v>2437</v>
      </c>
      <c r="E812" s="274"/>
      <c r="F812" s="274"/>
      <c r="G812" s="274"/>
      <c r="H812" s="271"/>
      <c r="I812" s="228"/>
    </row>
    <row r="813" spans="1:9" ht="33" hidden="1" outlineLevel="1">
      <c r="A813" s="274"/>
      <c r="B813" s="274"/>
      <c r="C813" s="274"/>
      <c r="D813" s="274" t="s">
        <v>2438</v>
      </c>
      <c r="E813" s="274"/>
      <c r="F813" s="274"/>
      <c r="G813" s="274"/>
      <c r="H813" s="271"/>
      <c r="I813" s="228"/>
    </row>
    <row r="814" spans="1:9" hidden="1" outlineLevel="1">
      <c r="A814" s="274"/>
      <c r="B814" s="274"/>
      <c r="C814" s="274"/>
      <c r="D814" s="274" t="s">
        <v>2439</v>
      </c>
      <c r="E814" s="274"/>
      <c r="F814" s="274"/>
      <c r="G814" s="274"/>
      <c r="H814" s="271"/>
      <c r="I814" s="228"/>
    </row>
    <row r="815" spans="1:9" hidden="1" outlineLevel="1">
      <c r="A815" s="274"/>
      <c r="B815" s="274"/>
      <c r="C815" s="274"/>
      <c r="D815" s="274" t="s">
        <v>2440</v>
      </c>
      <c r="E815" s="274"/>
      <c r="F815" s="274"/>
      <c r="G815" s="274"/>
      <c r="H815" s="271"/>
      <c r="I815" s="228"/>
    </row>
    <row r="816" spans="1:9" hidden="1" outlineLevel="1">
      <c r="A816" s="274"/>
      <c r="B816" s="274"/>
      <c r="C816" s="274"/>
      <c r="D816" s="274" t="s">
        <v>2441</v>
      </c>
      <c r="E816" s="274"/>
      <c r="F816" s="274"/>
      <c r="G816" s="274"/>
      <c r="H816" s="271"/>
      <c r="I816" s="228"/>
    </row>
    <row r="817" spans="1:9" hidden="1" outlineLevel="1">
      <c r="A817" s="274"/>
      <c r="B817" s="274"/>
      <c r="C817" s="274"/>
      <c r="D817" s="274" t="s">
        <v>2442</v>
      </c>
      <c r="E817" s="274"/>
      <c r="F817" s="274"/>
      <c r="G817" s="274"/>
      <c r="H817" s="271"/>
      <c r="I817" s="228"/>
    </row>
    <row r="818" spans="1:9" collapsed="1">
      <c r="A818" s="274"/>
      <c r="B818" s="244" t="s">
        <v>2184</v>
      </c>
      <c r="C818" s="274"/>
      <c r="D818" s="274"/>
      <c r="E818" s="274"/>
      <c r="F818" s="274"/>
      <c r="G818" s="274"/>
      <c r="H818" s="271"/>
      <c r="I818" s="228"/>
    </row>
    <row r="819" spans="1:9" ht="66">
      <c r="A819" s="275">
        <f>IF(C819="","",SUBTOTAL(3,$C$9:C819))</f>
        <v>162</v>
      </c>
      <c r="B819" s="274" t="s">
        <v>2443</v>
      </c>
      <c r="C819" s="274" t="s">
        <v>2483</v>
      </c>
      <c r="D819" s="277"/>
      <c r="E819" s="275" t="str">
        <f>IF(G819&lt;4,"Đơn giản",IF(G819&lt;=7,"Trung bình","Phức tạp"))</f>
        <v>Phức tạp</v>
      </c>
      <c r="F819" s="275" t="s">
        <v>205</v>
      </c>
      <c r="G819" s="275">
        <f>COUNTA(D820:D833)</f>
        <v>14</v>
      </c>
      <c r="H819" s="271"/>
      <c r="I819" s="228"/>
    </row>
    <row r="820" spans="1:9" ht="33" hidden="1" outlineLevel="1">
      <c r="A820" s="275"/>
      <c r="B820" s="274"/>
      <c r="C820" s="274"/>
      <c r="D820" s="274" t="s">
        <v>2484</v>
      </c>
      <c r="E820" s="275"/>
      <c r="F820" s="275"/>
      <c r="G820" s="275"/>
      <c r="H820" s="271"/>
      <c r="I820" s="228"/>
    </row>
    <row r="821" spans="1:9" ht="33" hidden="1" outlineLevel="1">
      <c r="A821" s="295"/>
      <c r="B821" s="274"/>
      <c r="C821" s="274"/>
      <c r="D821" s="274" t="s">
        <v>2444</v>
      </c>
      <c r="E821" s="274"/>
      <c r="F821" s="274"/>
      <c r="G821" s="274"/>
      <c r="H821" s="271"/>
      <c r="I821" s="228"/>
    </row>
    <row r="822" spans="1:9" ht="33" hidden="1" outlineLevel="1">
      <c r="A822" s="295"/>
      <c r="B822" s="274"/>
      <c r="C822" s="274"/>
      <c r="D822" s="274" t="s">
        <v>2445</v>
      </c>
      <c r="E822" s="274"/>
      <c r="F822" s="274"/>
      <c r="G822" s="274"/>
      <c r="H822" s="271"/>
      <c r="I822" s="228"/>
    </row>
    <row r="823" spans="1:9" ht="33" hidden="1" outlineLevel="1">
      <c r="A823" s="295"/>
      <c r="B823" s="274"/>
      <c r="C823" s="274"/>
      <c r="D823" s="274" t="s">
        <v>2446</v>
      </c>
      <c r="E823" s="274"/>
      <c r="F823" s="274"/>
      <c r="G823" s="274"/>
      <c r="H823" s="271"/>
      <c r="I823" s="228"/>
    </row>
    <row r="824" spans="1:9" ht="33" hidden="1" outlineLevel="1">
      <c r="A824" s="295"/>
      <c r="B824" s="274"/>
      <c r="C824" s="274"/>
      <c r="D824" s="274" t="s">
        <v>2447</v>
      </c>
      <c r="E824" s="274"/>
      <c r="F824" s="274"/>
      <c r="G824" s="274"/>
      <c r="H824" s="271"/>
      <c r="I824" s="228"/>
    </row>
    <row r="825" spans="1:9" hidden="1" outlineLevel="1">
      <c r="A825" s="295"/>
      <c r="B825" s="274"/>
      <c r="C825" s="274"/>
      <c r="D825" s="274" t="s">
        <v>2448</v>
      </c>
      <c r="E825" s="274"/>
      <c r="F825" s="274"/>
      <c r="G825" s="274"/>
      <c r="H825" s="271"/>
      <c r="I825" s="228"/>
    </row>
    <row r="826" spans="1:9" ht="22.9" hidden="1" customHeight="1" outlineLevel="1">
      <c r="A826" s="295"/>
      <c r="B826" s="274"/>
      <c r="C826" s="274"/>
      <c r="D826" s="274" t="s">
        <v>2449</v>
      </c>
      <c r="E826" s="274"/>
      <c r="F826" s="274"/>
      <c r="G826" s="274"/>
      <c r="H826" s="271"/>
      <c r="I826" s="228"/>
    </row>
    <row r="827" spans="1:9" hidden="1" outlineLevel="1">
      <c r="A827" s="295"/>
      <c r="B827" s="274"/>
      <c r="C827" s="274"/>
      <c r="D827" s="274" t="s">
        <v>2450</v>
      </c>
      <c r="E827" s="274"/>
      <c r="F827" s="274"/>
      <c r="G827" s="274"/>
      <c r="H827" s="271"/>
      <c r="I827" s="228"/>
    </row>
    <row r="828" spans="1:9" hidden="1" outlineLevel="1">
      <c r="A828" s="295"/>
      <c r="B828" s="274"/>
      <c r="C828" s="274"/>
      <c r="D828" s="274" t="s">
        <v>2451</v>
      </c>
      <c r="E828" s="274"/>
      <c r="F828" s="274"/>
      <c r="G828" s="274"/>
      <c r="H828" s="271"/>
      <c r="I828" s="228"/>
    </row>
    <row r="829" spans="1:9" hidden="1" outlineLevel="1">
      <c r="A829" s="295"/>
      <c r="B829" s="274"/>
      <c r="C829" s="274"/>
      <c r="D829" s="274" t="s">
        <v>2452</v>
      </c>
      <c r="E829" s="274"/>
      <c r="F829" s="274"/>
      <c r="G829" s="274"/>
      <c r="H829" s="271"/>
      <c r="I829" s="228"/>
    </row>
    <row r="830" spans="1:9" hidden="1" outlineLevel="1">
      <c r="A830" s="295"/>
      <c r="B830" s="274"/>
      <c r="C830" s="274"/>
      <c r="D830" s="274" t="s">
        <v>2453</v>
      </c>
      <c r="E830" s="274"/>
      <c r="F830" s="274"/>
      <c r="G830" s="274"/>
      <c r="H830" s="271"/>
      <c r="I830" s="228"/>
    </row>
    <row r="831" spans="1:9" hidden="1" outlineLevel="1">
      <c r="A831" s="295"/>
      <c r="B831" s="274"/>
      <c r="C831" s="274"/>
      <c r="D831" s="274" t="s">
        <v>2454</v>
      </c>
      <c r="E831" s="274"/>
      <c r="F831" s="274"/>
      <c r="G831" s="274"/>
      <c r="H831" s="271"/>
      <c r="I831" s="228"/>
    </row>
    <row r="832" spans="1:9" ht="33" hidden="1" outlineLevel="1">
      <c r="A832" s="295"/>
      <c r="B832" s="274"/>
      <c r="C832" s="274"/>
      <c r="D832" s="274" t="s">
        <v>2455</v>
      </c>
      <c r="E832" s="274"/>
      <c r="F832" s="274"/>
      <c r="G832" s="274"/>
      <c r="H832" s="271"/>
      <c r="I832" s="228"/>
    </row>
    <row r="833" spans="1:9" hidden="1" outlineLevel="1">
      <c r="A833" s="295"/>
      <c r="B833" s="274"/>
      <c r="C833" s="274"/>
      <c r="D833" s="274" t="s">
        <v>2456</v>
      </c>
      <c r="E833" s="274"/>
      <c r="F833" s="274"/>
      <c r="G833" s="274"/>
      <c r="H833" s="271"/>
      <c r="I833" s="228"/>
    </row>
    <row r="834" spans="1:9" ht="66" collapsed="1">
      <c r="A834" s="275">
        <f>IF(C834="","",SUBTOTAL(3,$C$9:C834))</f>
        <v>163</v>
      </c>
      <c r="B834" s="274" t="s">
        <v>2457</v>
      </c>
      <c r="C834" s="274" t="s">
        <v>2458</v>
      </c>
      <c r="D834" s="277"/>
      <c r="E834" s="275" t="str">
        <f>IF(G834&lt;4,"Đơn giản",IF(G834&lt;=7,"Trung bình","Phức tạp"))</f>
        <v>Trung bình</v>
      </c>
      <c r="F834" s="275" t="s">
        <v>205</v>
      </c>
      <c r="G834" s="275">
        <f>COUNTA(D835:D841)</f>
        <v>7</v>
      </c>
      <c r="H834" s="271"/>
      <c r="I834" s="228"/>
    </row>
    <row r="835" spans="1:9" ht="33" hidden="1" outlineLevel="1">
      <c r="A835" s="275"/>
      <c r="B835" s="274"/>
      <c r="C835" s="274"/>
      <c r="D835" s="274" t="s">
        <v>2459</v>
      </c>
      <c r="E835" s="275"/>
      <c r="F835" s="275"/>
      <c r="G835" s="275"/>
      <c r="H835" s="228"/>
      <c r="I835" s="228"/>
    </row>
    <row r="836" spans="1:9" ht="33" hidden="1" outlineLevel="1">
      <c r="A836" s="295"/>
      <c r="B836" s="274"/>
      <c r="C836" s="274"/>
      <c r="D836" s="274" t="s">
        <v>2460</v>
      </c>
      <c r="E836" s="274"/>
      <c r="F836" s="274"/>
      <c r="G836" s="274"/>
      <c r="H836" s="228"/>
      <c r="I836" s="228"/>
    </row>
    <row r="837" spans="1:9" hidden="1" outlineLevel="1">
      <c r="A837" s="295"/>
      <c r="B837" s="274"/>
      <c r="C837" s="274"/>
      <c r="D837" s="274" t="s">
        <v>2461</v>
      </c>
      <c r="E837" s="274"/>
      <c r="F837" s="274"/>
      <c r="G837" s="274"/>
      <c r="H837" s="228"/>
      <c r="I837" s="228"/>
    </row>
    <row r="838" spans="1:9" hidden="1" outlineLevel="1">
      <c r="A838" s="295"/>
      <c r="B838" s="274"/>
      <c r="C838" s="274"/>
      <c r="D838" s="274" t="s">
        <v>2462</v>
      </c>
      <c r="E838" s="274"/>
      <c r="F838" s="274"/>
      <c r="G838" s="274"/>
      <c r="H838" s="228"/>
      <c r="I838" s="228"/>
    </row>
    <row r="839" spans="1:9" hidden="1" outlineLevel="1">
      <c r="A839" s="295"/>
      <c r="B839" s="274"/>
      <c r="C839" s="274"/>
      <c r="D839" s="274" t="s">
        <v>2463</v>
      </c>
      <c r="E839" s="274"/>
      <c r="F839" s="274"/>
      <c r="G839" s="274"/>
      <c r="H839" s="228"/>
      <c r="I839" s="228"/>
    </row>
    <row r="840" spans="1:9" hidden="1" outlineLevel="1">
      <c r="A840" s="295"/>
      <c r="B840" s="274"/>
      <c r="C840" s="274"/>
      <c r="D840" s="274" t="s">
        <v>2464</v>
      </c>
      <c r="E840" s="274"/>
      <c r="F840" s="274"/>
      <c r="G840" s="274"/>
      <c r="H840" s="228"/>
      <c r="I840" s="228"/>
    </row>
    <row r="841" spans="1:9" hidden="1" outlineLevel="1">
      <c r="A841" s="295"/>
      <c r="B841" s="295"/>
      <c r="C841" s="295"/>
      <c r="D841" s="295" t="s">
        <v>2465</v>
      </c>
      <c r="E841" s="295"/>
      <c r="F841" s="295"/>
      <c r="G841" s="295"/>
      <c r="H841" s="228"/>
      <c r="I841" s="228"/>
    </row>
    <row r="842" spans="1:9" collapsed="1">
      <c r="A842" s="228"/>
      <c r="B842" s="228"/>
      <c r="C842" s="228"/>
      <c r="D842" s="228"/>
      <c r="E842" s="228"/>
      <c r="F842" s="228"/>
      <c r="G842" s="228"/>
      <c r="H842" s="228"/>
      <c r="I842" s="228"/>
    </row>
    <row r="843" spans="1:9">
      <c r="A843" s="271"/>
      <c r="B843" s="271"/>
      <c r="C843" s="271"/>
      <c r="D843" s="276" t="s">
        <v>204</v>
      </c>
      <c r="E843" s="297">
        <f>COUNTIF(E1:E841,"Phức tạp")</f>
        <v>14</v>
      </c>
      <c r="F843" s="271"/>
      <c r="G843" s="271"/>
      <c r="H843" s="228"/>
      <c r="I843" s="228"/>
    </row>
    <row r="844" spans="1:9">
      <c r="A844" s="271"/>
      <c r="B844" s="271"/>
      <c r="C844" s="271"/>
      <c r="D844" s="276" t="s">
        <v>215</v>
      </c>
      <c r="E844" s="297">
        <f>COUNTIF(E1:E841,"Trung bình")</f>
        <v>90</v>
      </c>
      <c r="F844" s="271"/>
      <c r="G844" s="271"/>
      <c r="H844" s="228"/>
      <c r="I844" s="228"/>
    </row>
    <row r="845" spans="1:9">
      <c r="A845" s="271"/>
      <c r="B845" s="271"/>
      <c r="C845" s="271"/>
      <c r="D845" s="276" t="s">
        <v>232</v>
      </c>
      <c r="E845" s="297">
        <f>COUNTIF(E1:E841,"Đơn giản")</f>
        <v>12</v>
      </c>
      <c r="F845" s="271"/>
      <c r="G845" s="271"/>
      <c r="H845" s="228"/>
      <c r="I845" s="228"/>
    </row>
    <row r="846" spans="1:9">
      <c r="A846" s="271"/>
      <c r="B846" s="271"/>
      <c r="C846" s="271"/>
      <c r="D846" s="258" t="s">
        <v>835</v>
      </c>
      <c r="E846" s="258">
        <f>SUM(E843:E845)</f>
        <v>116</v>
      </c>
      <c r="F846" s="271"/>
      <c r="G846" s="271"/>
      <c r="H846" s="228"/>
      <c r="I846" s="228"/>
    </row>
    <row r="847" spans="1:9">
      <c r="A847" s="271"/>
      <c r="B847" s="271"/>
      <c r="C847" s="271"/>
      <c r="D847" s="276"/>
      <c r="E847" s="297"/>
      <c r="F847" s="271"/>
      <c r="G847" s="271"/>
      <c r="H847" s="228"/>
      <c r="I847" s="228"/>
    </row>
    <row r="848" spans="1:9">
      <c r="A848" s="228"/>
      <c r="B848" s="228"/>
      <c r="C848" s="228"/>
      <c r="D848" s="228"/>
      <c r="E848" s="228"/>
      <c r="F848" s="228"/>
      <c r="G848" s="228"/>
      <c r="H848" s="228"/>
      <c r="I848" s="228"/>
    </row>
    <row r="849" spans="1:9">
      <c r="A849" s="228"/>
      <c r="B849" s="228"/>
      <c r="C849" s="228"/>
      <c r="D849" s="228"/>
      <c r="E849" s="228"/>
      <c r="F849" s="228"/>
      <c r="G849" s="228"/>
      <c r="H849" s="228"/>
      <c r="I849" s="228"/>
    </row>
    <row r="850" spans="1:9">
      <c r="A850" s="228"/>
      <c r="B850" s="228"/>
      <c r="C850" s="228"/>
      <c r="D850" s="228"/>
      <c r="E850" s="228"/>
      <c r="F850" s="228"/>
      <c r="G850" s="228"/>
      <c r="H850" s="228"/>
      <c r="I850" s="228"/>
    </row>
    <row r="851" spans="1:9">
      <c r="A851" s="228"/>
      <c r="B851" s="228"/>
      <c r="C851" s="228"/>
      <c r="D851" s="228"/>
      <c r="E851" s="228"/>
      <c r="F851" s="228"/>
      <c r="G851" s="228"/>
      <c r="H851" s="228"/>
      <c r="I851" s="228"/>
    </row>
    <row r="852" spans="1:9">
      <c r="A852" s="228"/>
      <c r="B852" s="228"/>
      <c r="C852" s="228"/>
      <c r="D852" s="228"/>
      <c r="E852" s="228"/>
      <c r="F852" s="228"/>
      <c r="G852" s="228"/>
      <c r="H852" s="228"/>
      <c r="I852" s="228"/>
    </row>
    <row r="853" spans="1:9">
      <c r="A853" s="228"/>
      <c r="B853" s="228"/>
      <c r="C853" s="228"/>
      <c r="D853" s="228"/>
      <c r="E853" s="228"/>
      <c r="F853" s="228"/>
      <c r="G853" s="228"/>
      <c r="H853" s="228"/>
      <c r="I853" s="228"/>
    </row>
    <row r="854" spans="1:9">
      <c r="A854" s="228"/>
      <c r="B854" s="228"/>
      <c r="C854" s="228"/>
      <c r="D854" s="228"/>
      <c r="E854" s="228"/>
      <c r="F854" s="228"/>
      <c r="G854" s="228"/>
      <c r="H854" s="228"/>
      <c r="I854" s="228"/>
    </row>
    <row r="855" spans="1:9">
      <c r="A855" s="228"/>
      <c r="B855" s="228"/>
      <c r="C855" s="228"/>
      <c r="D855" s="228"/>
      <c r="E855" s="228"/>
      <c r="F855" s="228"/>
      <c r="G855" s="228"/>
      <c r="H855" s="228"/>
      <c r="I855" s="228"/>
    </row>
    <row r="856" spans="1:9">
      <c r="A856" s="228"/>
      <c r="B856" s="228"/>
      <c r="C856" s="228"/>
      <c r="D856" s="228"/>
      <c r="E856" s="228"/>
      <c r="F856" s="228"/>
      <c r="G856" s="228"/>
      <c r="H856" s="228"/>
      <c r="I856" s="228"/>
    </row>
    <row r="857" spans="1:9">
      <c r="A857" s="228"/>
      <c r="B857" s="228"/>
      <c r="C857" s="228"/>
      <c r="D857" s="228"/>
      <c r="E857" s="228"/>
      <c r="F857" s="228"/>
      <c r="G857" s="228"/>
      <c r="H857" s="228"/>
      <c r="I857" s="228"/>
    </row>
    <row r="858" spans="1:9">
      <c r="A858" s="228"/>
      <c r="B858" s="228"/>
      <c r="C858" s="228"/>
      <c r="D858" s="228"/>
      <c r="E858" s="228"/>
      <c r="F858" s="228"/>
      <c r="G858" s="228"/>
      <c r="H858" s="228"/>
      <c r="I858" s="228"/>
    </row>
    <row r="859" spans="1:9">
      <c r="A859" s="228"/>
      <c r="B859" s="228"/>
      <c r="C859" s="228"/>
      <c r="D859" s="228"/>
      <c r="E859" s="228"/>
      <c r="F859" s="228"/>
      <c r="G859" s="228"/>
      <c r="H859" s="228"/>
      <c r="I859" s="228"/>
    </row>
    <row r="860" spans="1:9">
      <c r="A860" s="228"/>
      <c r="B860" s="228"/>
      <c r="C860" s="228"/>
      <c r="D860" s="228"/>
      <c r="E860" s="228"/>
      <c r="F860" s="228"/>
      <c r="G860" s="228"/>
      <c r="H860" s="228"/>
      <c r="I860" s="228"/>
    </row>
    <row r="861" spans="1:9">
      <c r="A861" s="228"/>
      <c r="B861" s="228"/>
      <c r="C861" s="228"/>
      <c r="D861" s="228"/>
      <c r="E861" s="228"/>
      <c r="F861" s="228"/>
      <c r="G861" s="228"/>
      <c r="H861" s="228"/>
      <c r="I861" s="228"/>
    </row>
    <row r="862" spans="1:9">
      <c r="A862" s="228"/>
      <c r="B862" s="228"/>
      <c r="C862" s="228"/>
      <c r="D862" s="228"/>
      <c r="E862" s="228"/>
      <c r="F862" s="228"/>
      <c r="G862" s="228"/>
      <c r="H862" s="228"/>
      <c r="I862" s="228"/>
    </row>
    <row r="863" spans="1:9">
      <c r="A863" s="228"/>
      <c r="B863" s="228"/>
      <c r="C863" s="228"/>
      <c r="D863" s="228"/>
      <c r="E863" s="228"/>
      <c r="F863" s="228"/>
      <c r="G863" s="228"/>
      <c r="H863" s="228"/>
      <c r="I863" s="228"/>
    </row>
    <row r="864" spans="1:9">
      <c r="A864" s="228"/>
      <c r="B864" s="228"/>
      <c r="C864" s="228"/>
      <c r="D864" s="228"/>
      <c r="E864" s="228"/>
      <c r="F864" s="228"/>
      <c r="G864" s="228"/>
      <c r="H864" s="228"/>
      <c r="I864" s="228"/>
    </row>
    <row r="865" spans="1:9">
      <c r="A865" s="228"/>
      <c r="B865" s="228"/>
      <c r="C865" s="228"/>
      <c r="D865" s="228"/>
      <c r="E865" s="228"/>
      <c r="F865" s="228"/>
      <c r="G865" s="228"/>
      <c r="H865" s="228"/>
      <c r="I865" s="228"/>
    </row>
    <row r="866" spans="1:9">
      <c r="A866" s="228"/>
      <c r="B866" s="228"/>
      <c r="C866" s="228"/>
      <c r="D866" s="228"/>
      <c r="E866" s="228"/>
      <c r="F866" s="228"/>
      <c r="G866" s="228"/>
      <c r="H866" s="228"/>
      <c r="I866" s="228"/>
    </row>
    <row r="867" spans="1:9">
      <c r="A867" s="228"/>
      <c r="B867" s="228"/>
      <c r="C867" s="228"/>
      <c r="D867" s="228"/>
      <c r="E867" s="228"/>
      <c r="F867" s="228"/>
      <c r="G867" s="228"/>
      <c r="H867" s="228"/>
      <c r="I867" s="228"/>
    </row>
    <row r="868" spans="1:9">
      <c r="A868" s="228"/>
      <c r="B868" s="228"/>
      <c r="C868" s="228"/>
      <c r="D868" s="228"/>
      <c r="E868" s="228"/>
      <c r="F868" s="228"/>
      <c r="G868" s="228"/>
      <c r="H868" s="228"/>
      <c r="I868" s="228"/>
    </row>
    <row r="869" spans="1:9">
      <c r="A869" s="228"/>
      <c r="B869" s="228"/>
      <c r="C869" s="228"/>
      <c r="D869" s="228"/>
      <c r="E869" s="228"/>
      <c r="F869" s="228"/>
      <c r="G869" s="228"/>
      <c r="H869" s="228"/>
      <c r="I869" s="228"/>
    </row>
    <row r="870" spans="1:9">
      <c r="A870" s="228"/>
      <c r="B870" s="228"/>
      <c r="C870" s="228"/>
      <c r="D870" s="228"/>
      <c r="E870" s="228"/>
      <c r="F870" s="228"/>
      <c r="G870" s="228"/>
      <c r="H870" s="228"/>
      <c r="I870" s="228"/>
    </row>
    <row r="871" spans="1:9">
      <c r="A871" s="228"/>
      <c r="B871" s="228"/>
      <c r="C871" s="228"/>
      <c r="D871" s="228"/>
      <c r="E871" s="228"/>
      <c r="F871" s="228"/>
      <c r="G871" s="228"/>
      <c r="H871" s="228"/>
      <c r="I871" s="228"/>
    </row>
    <row r="872" spans="1:9">
      <c r="A872" s="228"/>
      <c r="B872" s="228"/>
      <c r="C872" s="228"/>
      <c r="D872" s="228"/>
      <c r="E872" s="228"/>
      <c r="F872" s="228"/>
      <c r="G872" s="228"/>
      <c r="H872" s="228"/>
      <c r="I872" s="228"/>
    </row>
    <row r="873" spans="1:9">
      <c r="A873" s="228"/>
      <c r="B873" s="228"/>
      <c r="C873" s="228"/>
      <c r="D873" s="228"/>
      <c r="E873" s="228"/>
      <c r="F873" s="228"/>
      <c r="G873" s="228"/>
      <c r="H873" s="228"/>
      <c r="I873" s="228"/>
    </row>
    <row r="874" spans="1:9">
      <c r="A874" s="228"/>
      <c r="B874" s="228"/>
      <c r="C874" s="228"/>
      <c r="D874" s="228"/>
      <c r="E874" s="228"/>
      <c r="F874" s="228"/>
      <c r="G874" s="228"/>
      <c r="H874" s="228"/>
      <c r="I874" s="228"/>
    </row>
    <row r="875" spans="1:9">
      <c r="A875" s="228"/>
      <c r="B875" s="228"/>
      <c r="C875" s="228"/>
      <c r="D875" s="228"/>
      <c r="E875" s="228"/>
      <c r="F875" s="228"/>
      <c r="G875" s="228"/>
      <c r="H875" s="228"/>
      <c r="I875" s="228"/>
    </row>
    <row r="876" spans="1:9">
      <c r="A876" s="228"/>
      <c r="B876" s="228"/>
      <c r="C876" s="228"/>
      <c r="D876" s="228"/>
      <c r="E876" s="228"/>
      <c r="F876" s="228"/>
      <c r="G876" s="228"/>
      <c r="H876" s="228"/>
      <c r="I876" s="228"/>
    </row>
    <row r="877" spans="1:9">
      <c r="A877" s="228"/>
      <c r="B877" s="228"/>
      <c r="C877" s="228"/>
      <c r="D877" s="228"/>
      <c r="E877" s="228"/>
      <c r="F877" s="228"/>
      <c r="G877" s="228"/>
      <c r="H877" s="228"/>
      <c r="I877" s="228"/>
    </row>
    <row r="878" spans="1:9">
      <c r="A878" s="228"/>
      <c r="B878" s="228"/>
      <c r="C878" s="228"/>
      <c r="D878" s="228"/>
      <c r="E878" s="228"/>
      <c r="F878" s="228"/>
      <c r="G878" s="228"/>
      <c r="H878" s="228"/>
      <c r="I878" s="228"/>
    </row>
    <row r="879" spans="1:9">
      <c r="A879" s="228"/>
      <c r="B879" s="228"/>
      <c r="C879" s="228"/>
      <c r="D879" s="228"/>
      <c r="E879" s="228"/>
      <c r="F879" s="228"/>
      <c r="G879" s="228"/>
      <c r="H879" s="228"/>
      <c r="I879" s="228"/>
    </row>
    <row r="880" spans="1:9">
      <c r="A880" s="228"/>
      <c r="B880" s="228"/>
      <c r="C880" s="228"/>
      <c r="D880" s="228"/>
      <c r="E880" s="228"/>
      <c r="F880" s="228"/>
      <c r="G880" s="228"/>
      <c r="H880" s="228"/>
      <c r="I880" s="228"/>
    </row>
    <row r="881" spans="1:9">
      <c r="A881" s="228"/>
      <c r="B881" s="228"/>
      <c r="C881" s="228"/>
      <c r="D881" s="228"/>
      <c r="E881" s="228"/>
      <c r="F881" s="228"/>
      <c r="G881" s="228"/>
      <c r="H881" s="228"/>
      <c r="I881" s="228"/>
    </row>
    <row r="882" spans="1:9">
      <c r="A882" s="228"/>
      <c r="B882" s="228"/>
      <c r="C882" s="228"/>
      <c r="D882" s="228"/>
      <c r="E882" s="228"/>
      <c r="F882" s="228"/>
      <c r="G882" s="228"/>
      <c r="H882" s="228"/>
      <c r="I882" s="228"/>
    </row>
    <row r="883" spans="1:9">
      <c r="A883" s="228"/>
      <c r="B883" s="228"/>
      <c r="C883" s="228"/>
      <c r="D883" s="228"/>
      <c r="E883" s="228"/>
      <c r="F883" s="228"/>
      <c r="G883" s="228"/>
      <c r="H883" s="228"/>
      <c r="I883" s="228"/>
    </row>
    <row r="884" spans="1:9">
      <c r="A884" s="228"/>
      <c r="B884" s="228"/>
      <c r="C884" s="228"/>
      <c r="D884" s="228"/>
      <c r="E884" s="228"/>
      <c r="F884" s="228"/>
      <c r="G884" s="228"/>
      <c r="H884" s="228"/>
      <c r="I884" s="228"/>
    </row>
    <row r="885" spans="1:9">
      <c r="A885" s="228"/>
      <c r="B885" s="228"/>
      <c r="C885" s="228"/>
      <c r="D885" s="228"/>
      <c r="E885" s="228"/>
      <c r="F885" s="228"/>
      <c r="G885" s="228"/>
      <c r="H885" s="228"/>
      <c r="I885" s="228"/>
    </row>
    <row r="886" spans="1:9">
      <c r="A886" s="228"/>
      <c r="B886" s="228"/>
      <c r="C886" s="228"/>
      <c r="D886" s="228"/>
      <c r="E886" s="228"/>
      <c r="F886" s="228"/>
      <c r="G886" s="228"/>
      <c r="H886" s="228"/>
      <c r="I886" s="228"/>
    </row>
    <row r="887" spans="1:9">
      <c r="A887" s="228"/>
      <c r="B887" s="228"/>
      <c r="C887" s="228"/>
      <c r="D887" s="228"/>
      <c r="E887" s="228"/>
      <c r="F887" s="228"/>
      <c r="G887" s="228"/>
      <c r="H887" s="228"/>
      <c r="I887" s="228"/>
    </row>
    <row r="888" spans="1:9">
      <c r="A888" s="228"/>
      <c r="B888" s="228"/>
      <c r="C888" s="228"/>
      <c r="D888" s="228"/>
      <c r="E888" s="228"/>
      <c r="F888" s="228"/>
      <c r="G888" s="228"/>
      <c r="H888" s="228"/>
      <c r="I888" s="228"/>
    </row>
    <row r="889" spans="1:9">
      <c r="A889" s="228"/>
      <c r="B889" s="228"/>
      <c r="C889" s="228"/>
      <c r="D889" s="228"/>
      <c r="E889" s="228"/>
      <c r="F889" s="228"/>
      <c r="G889" s="228"/>
      <c r="H889" s="228"/>
      <c r="I889" s="228"/>
    </row>
    <row r="890" spans="1:9">
      <c r="A890" s="228"/>
      <c r="B890" s="228"/>
      <c r="C890" s="228"/>
      <c r="D890" s="228"/>
      <c r="E890" s="228"/>
      <c r="F890" s="228"/>
      <c r="G890" s="228"/>
      <c r="H890" s="228"/>
      <c r="I890" s="228"/>
    </row>
    <row r="891" spans="1:9">
      <c r="A891" s="228"/>
      <c r="B891" s="228"/>
      <c r="C891" s="228"/>
      <c r="D891" s="228"/>
      <c r="E891" s="228"/>
      <c r="F891" s="228"/>
      <c r="G891" s="228"/>
      <c r="H891" s="228"/>
      <c r="I891" s="228"/>
    </row>
    <row r="892" spans="1:9">
      <c r="A892" s="228"/>
      <c r="B892" s="228"/>
      <c r="C892" s="228"/>
      <c r="D892" s="228"/>
      <c r="E892" s="228"/>
      <c r="F892" s="228"/>
      <c r="G892" s="228"/>
      <c r="H892" s="228"/>
      <c r="I892" s="228"/>
    </row>
    <row r="893" spans="1:9">
      <c r="A893" s="228"/>
      <c r="B893" s="228"/>
      <c r="C893" s="228"/>
      <c r="D893" s="228"/>
      <c r="E893" s="228"/>
      <c r="F893" s="228"/>
      <c r="G893" s="228"/>
      <c r="H893" s="228"/>
      <c r="I893" s="228"/>
    </row>
    <row r="894" spans="1:9">
      <c r="A894" s="228"/>
      <c r="B894" s="228"/>
      <c r="C894" s="228"/>
      <c r="D894" s="228"/>
      <c r="E894" s="228"/>
      <c r="F894" s="228"/>
      <c r="G894" s="228"/>
      <c r="H894" s="228"/>
      <c r="I894" s="228"/>
    </row>
    <row r="895" spans="1:9">
      <c r="A895" s="228"/>
      <c r="B895" s="228"/>
      <c r="C895" s="228"/>
      <c r="D895" s="228"/>
      <c r="E895" s="228"/>
      <c r="F895" s="228"/>
      <c r="G895" s="228"/>
      <c r="H895" s="228"/>
      <c r="I895" s="228"/>
    </row>
    <row r="896" spans="1:9">
      <c r="A896" s="228"/>
      <c r="B896" s="228"/>
      <c r="C896" s="228"/>
      <c r="D896" s="228"/>
      <c r="E896" s="228"/>
      <c r="F896" s="228"/>
      <c r="G896" s="228"/>
      <c r="H896" s="228"/>
      <c r="I896" s="228"/>
    </row>
    <row r="897" spans="1:9">
      <c r="A897" s="228"/>
      <c r="B897" s="228"/>
      <c r="C897" s="228"/>
      <c r="D897" s="228"/>
      <c r="E897" s="228"/>
      <c r="F897" s="228"/>
      <c r="G897" s="228"/>
      <c r="H897" s="228"/>
      <c r="I897" s="228"/>
    </row>
    <row r="898" spans="1:9">
      <c r="A898" s="228"/>
      <c r="B898" s="228"/>
      <c r="C898" s="228"/>
      <c r="D898" s="228"/>
      <c r="E898" s="228"/>
      <c r="F898" s="228"/>
      <c r="G898" s="228"/>
      <c r="H898" s="228"/>
      <c r="I898" s="228"/>
    </row>
    <row r="899" spans="1:9">
      <c r="A899" s="228"/>
      <c r="B899" s="228"/>
      <c r="C899" s="228"/>
      <c r="D899" s="228"/>
      <c r="E899" s="228"/>
      <c r="F899" s="228"/>
      <c r="G899" s="228"/>
      <c r="H899" s="228"/>
      <c r="I899" s="228"/>
    </row>
    <row r="900" spans="1:9">
      <c r="A900" s="228"/>
      <c r="B900" s="228"/>
      <c r="C900" s="228"/>
      <c r="D900" s="228"/>
      <c r="E900" s="228"/>
      <c r="F900" s="228"/>
      <c r="G900" s="228"/>
      <c r="H900" s="228"/>
      <c r="I900" s="228"/>
    </row>
    <row r="901" spans="1:9">
      <c r="A901" s="228"/>
      <c r="B901" s="228"/>
      <c r="C901" s="228"/>
      <c r="D901" s="228"/>
      <c r="E901" s="228"/>
      <c r="F901" s="228"/>
      <c r="G901" s="228"/>
      <c r="H901" s="228"/>
      <c r="I901" s="228"/>
    </row>
    <row r="902" spans="1:9">
      <c r="A902" s="228"/>
      <c r="B902" s="228"/>
      <c r="C902" s="228"/>
      <c r="D902" s="228"/>
      <c r="E902" s="228"/>
      <c r="F902" s="228"/>
      <c r="G902" s="228"/>
      <c r="H902" s="228"/>
      <c r="I902" s="228"/>
    </row>
    <row r="903" spans="1:9">
      <c r="A903" s="228"/>
      <c r="B903" s="228"/>
      <c r="C903" s="228"/>
      <c r="D903" s="228"/>
      <c r="E903" s="228"/>
      <c r="F903" s="228"/>
      <c r="G903" s="228"/>
      <c r="H903" s="228"/>
      <c r="I903" s="228"/>
    </row>
    <row r="904" spans="1:9">
      <c r="A904" s="228"/>
      <c r="B904" s="228"/>
      <c r="C904" s="228"/>
      <c r="D904" s="228"/>
      <c r="E904" s="228"/>
      <c r="F904" s="228"/>
      <c r="G904" s="228"/>
      <c r="H904" s="228"/>
      <c r="I904" s="228"/>
    </row>
    <row r="905" spans="1:9">
      <c r="A905" s="228"/>
      <c r="B905" s="228"/>
      <c r="C905" s="228"/>
      <c r="D905" s="228"/>
      <c r="E905" s="228"/>
      <c r="F905" s="228"/>
      <c r="G905" s="228"/>
      <c r="H905" s="228"/>
      <c r="I905" s="228"/>
    </row>
    <row r="906" spans="1:9">
      <c r="A906" s="228"/>
      <c r="B906" s="228"/>
      <c r="C906" s="228"/>
      <c r="D906" s="228"/>
      <c r="E906" s="228"/>
      <c r="F906" s="228"/>
      <c r="G906" s="228"/>
      <c r="H906" s="228"/>
      <c r="I906" s="228"/>
    </row>
    <row r="907" spans="1:9">
      <c r="A907" s="228"/>
      <c r="B907" s="228"/>
      <c r="C907" s="228"/>
      <c r="D907" s="228"/>
      <c r="E907" s="228"/>
      <c r="F907" s="228"/>
      <c r="G907" s="228"/>
      <c r="H907" s="228"/>
      <c r="I907" s="228"/>
    </row>
    <row r="908" spans="1:9">
      <c r="A908" s="228"/>
      <c r="B908" s="228"/>
      <c r="C908" s="228"/>
      <c r="D908" s="228"/>
      <c r="E908" s="228"/>
      <c r="F908" s="228"/>
      <c r="G908" s="228"/>
      <c r="H908" s="228"/>
      <c r="I908" s="228"/>
    </row>
    <row r="909" spans="1:9">
      <c r="A909" s="228"/>
      <c r="B909" s="228"/>
      <c r="C909" s="228"/>
      <c r="D909" s="228"/>
      <c r="E909" s="228"/>
      <c r="F909" s="228"/>
      <c r="G909" s="228"/>
      <c r="H909" s="228"/>
      <c r="I909" s="228"/>
    </row>
    <row r="910" spans="1:9">
      <c r="A910" s="228"/>
      <c r="B910" s="228"/>
      <c r="C910" s="228"/>
      <c r="D910" s="228"/>
      <c r="E910" s="228"/>
      <c r="F910" s="228"/>
      <c r="G910" s="228"/>
      <c r="H910" s="228"/>
      <c r="I910" s="228"/>
    </row>
    <row r="911" spans="1:9">
      <c r="A911" s="228"/>
      <c r="B911" s="228"/>
      <c r="C911" s="228"/>
      <c r="D911" s="228"/>
      <c r="E911" s="228"/>
      <c r="F911" s="228"/>
      <c r="G911" s="228"/>
      <c r="H911" s="228"/>
      <c r="I911" s="228"/>
    </row>
    <row r="912" spans="1:9">
      <c r="A912" s="228"/>
      <c r="B912" s="228"/>
      <c r="C912" s="228"/>
      <c r="D912" s="228"/>
      <c r="E912" s="228"/>
      <c r="F912" s="228"/>
      <c r="G912" s="228"/>
      <c r="H912" s="228"/>
      <c r="I912" s="228"/>
    </row>
    <row r="913" spans="1:9">
      <c r="A913" s="228"/>
      <c r="B913" s="228"/>
      <c r="C913" s="228"/>
      <c r="D913" s="228"/>
      <c r="E913" s="228"/>
      <c r="F913" s="228"/>
      <c r="G913" s="228"/>
      <c r="H913" s="228"/>
      <c r="I913" s="228"/>
    </row>
    <row r="914" spans="1:9">
      <c r="A914" s="228"/>
      <c r="B914" s="228"/>
      <c r="C914" s="228"/>
      <c r="D914" s="228"/>
      <c r="E914" s="228"/>
      <c r="F914" s="228"/>
      <c r="G914" s="228"/>
      <c r="H914" s="228"/>
      <c r="I914" s="228"/>
    </row>
    <row r="915" spans="1:9">
      <c r="A915" s="228"/>
      <c r="B915" s="228"/>
      <c r="C915" s="228"/>
      <c r="D915" s="228"/>
      <c r="E915" s="228"/>
      <c r="F915" s="228"/>
      <c r="G915" s="228"/>
      <c r="H915" s="228"/>
      <c r="I915" s="228"/>
    </row>
    <row r="916" spans="1:9">
      <c r="A916" s="228"/>
      <c r="B916" s="228"/>
      <c r="C916" s="228"/>
      <c r="D916" s="228"/>
      <c r="E916" s="228"/>
      <c r="F916" s="228"/>
      <c r="G916" s="228"/>
      <c r="H916" s="228"/>
      <c r="I916" s="228"/>
    </row>
    <row r="917" spans="1:9">
      <c r="A917" s="228"/>
      <c r="B917" s="228"/>
      <c r="C917" s="228"/>
      <c r="D917" s="228"/>
      <c r="E917" s="228"/>
      <c r="F917" s="228"/>
      <c r="G917" s="228"/>
      <c r="H917" s="228"/>
      <c r="I917" s="228"/>
    </row>
    <row r="918" spans="1:9">
      <c r="A918" s="228"/>
      <c r="B918" s="228"/>
      <c r="C918" s="228"/>
      <c r="D918" s="228"/>
      <c r="E918" s="228"/>
      <c r="F918" s="228"/>
      <c r="G918" s="228"/>
      <c r="H918" s="228"/>
      <c r="I918" s="228"/>
    </row>
    <row r="919" spans="1:9">
      <c r="A919" s="228"/>
      <c r="B919" s="228"/>
      <c r="C919" s="228"/>
      <c r="D919" s="228"/>
      <c r="E919" s="228"/>
      <c r="F919" s="228"/>
      <c r="G919" s="228"/>
      <c r="H919" s="228"/>
      <c r="I919" s="228"/>
    </row>
    <row r="920" spans="1:9">
      <c r="A920" s="228"/>
      <c r="B920" s="228"/>
      <c r="C920" s="228"/>
      <c r="D920" s="228"/>
      <c r="E920" s="228"/>
      <c r="F920" s="228"/>
      <c r="G920" s="228"/>
      <c r="H920" s="228"/>
      <c r="I920" s="228"/>
    </row>
    <row r="921" spans="1:9">
      <c r="A921" s="228"/>
      <c r="B921" s="228"/>
      <c r="C921" s="228"/>
      <c r="D921" s="228"/>
      <c r="E921" s="228"/>
      <c r="F921" s="228"/>
      <c r="G921" s="228"/>
      <c r="H921" s="228"/>
      <c r="I921" s="228"/>
    </row>
    <row r="922" spans="1:9">
      <c r="A922" s="228"/>
      <c r="B922" s="228"/>
      <c r="C922" s="228"/>
      <c r="D922" s="228"/>
      <c r="E922" s="228"/>
      <c r="F922" s="228"/>
      <c r="G922" s="228"/>
      <c r="H922" s="228"/>
      <c r="I922" s="228"/>
    </row>
    <row r="923" spans="1:9">
      <c r="A923" s="228"/>
      <c r="B923" s="228"/>
      <c r="C923" s="228"/>
      <c r="D923" s="228"/>
      <c r="E923" s="228"/>
      <c r="F923" s="228"/>
      <c r="G923" s="228"/>
      <c r="H923" s="228"/>
      <c r="I923" s="228"/>
    </row>
    <row r="924" spans="1:9">
      <c r="A924" s="228"/>
      <c r="B924" s="228"/>
      <c r="C924" s="228"/>
      <c r="D924" s="228"/>
      <c r="E924" s="228"/>
      <c r="F924" s="228"/>
      <c r="G924" s="228"/>
      <c r="H924" s="228"/>
      <c r="I924" s="228"/>
    </row>
    <row r="925" spans="1:9">
      <c r="A925" s="228"/>
      <c r="B925" s="228"/>
      <c r="C925" s="228"/>
      <c r="D925" s="228"/>
      <c r="E925" s="228"/>
      <c r="F925" s="228"/>
      <c r="G925" s="228"/>
      <c r="H925" s="228"/>
      <c r="I925" s="228"/>
    </row>
    <row r="926" spans="1:9">
      <c r="A926" s="228"/>
      <c r="B926" s="228"/>
      <c r="C926" s="228"/>
      <c r="D926" s="228"/>
      <c r="E926" s="228"/>
      <c r="F926" s="228"/>
      <c r="G926" s="228"/>
      <c r="H926" s="228"/>
      <c r="I926" s="228"/>
    </row>
    <row r="927" spans="1:9">
      <c r="A927" s="228"/>
      <c r="B927" s="228"/>
      <c r="C927" s="228"/>
      <c r="D927" s="228"/>
      <c r="E927" s="228"/>
      <c r="F927" s="228"/>
      <c r="G927" s="228"/>
      <c r="H927" s="228"/>
      <c r="I927" s="228"/>
    </row>
    <row r="928" spans="1:9">
      <c r="A928" s="228"/>
      <c r="B928" s="228"/>
      <c r="C928" s="228"/>
      <c r="D928" s="228"/>
      <c r="E928" s="228"/>
      <c r="F928" s="228"/>
      <c r="G928" s="228"/>
      <c r="H928" s="228"/>
      <c r="I928" s="228"/>
    </row>
    <row r="929" spans="1:9">
      <c r="A929" s="228"/>
      <c r="B929" s="228"/>
      <c r="C929" s="228"/>
      <c r="D929" s="228"/>
      <c r="E929" s="228"/>
      <c r="F929" s="228"/>
      <c r="G929" s="228"/>
      <c r="H929" s="228"/>
      <c r="I929" s="228"/>
    </row>
    <row r="930" spans="1:9">
      <c r="A930" s="228"/>
      <c r="B930" s="228"/>
      <c r="C930" s="228"/>
      <c r="D930" s="228"/>
      <c r="E930" s="228"/>
      <c r="F930" s="228"/>
      <c r="G930" s="228"/>
      <c r="H930" s="228"/>
      <c r="I930" s="228"/>
    </row>
    <row r="931" spans="1:9">
      <c r="A931" s="228"/>
      <c r="B931" s="228"/>
      <c r="C931" s="228"/>
      <c r="D931" s="228"/>
      <c r="E931" s="228"/>
      <c r="F931" s="228"/>
      <c r="G931" s="228"/>
      <c r="H931" s="228"/>
      <c r="I931" s="228"/>
    </row>
    <row r="932" spans="1:9">
      <c r="A932" s="228"/>
      <c r="B932" s="228"/>
      <c r="C932" s="228"/>
      <c r="D932" s="228"/>
      <c r="E932" s="228"/>
      <c r="F932" s="228"/>
      <c r="G932" s="228"/>
      <c r="H932" s="228"/>
      <c r="I932" s="228"/>
    </row>
    <row r="933" spans="1:9">
      <c r="A933" s="228"/>
      <c r="B933" s="228"/>
      <c r="C933" s="228"/>
      <c r="D933" s="228"/>
      <c r="E933" s="228"/>
      <c r="F933" s="228"/>
      <c r="G933" s="228"/>
      <c r="H933" s="228"/>
      <c r="I933" s="228"/>
    </row>
    <row r="934" spans="1:9">
      <c r="A934" s="228"/>
      <c r="B934" s="228"/>
      <c r="C934" s="228"/>
      <c r="D934" s="228"/>
      <c r="E934" s="228"/>
      <c r="F934" s="228"/>
      <c r="G934" s="228"/>
      <c r="H934" s="228"/>
      <c r="I934" s="228"/>
    </row>
    <row r="935" spans="1:9">
      <c r="A935" s="228"/>
      <c r="B935" s="228"/>
      <c r="C935" s="228"/>
      <c r="D935" s="228"/>
      <c r="E935" s="228"/>
      <c r="F935" s="228"/>
      <c r="G935" s="228"/>
      <c r="H935" s="228"/>
      <c r="I935" s="228"/>
    </row>
    <row r="936" spans="1:9">
      <c r="A936" s="228"/>
      <c r="B936" s="228"/>
      <c r="C936" s="228"/>
      <c r="D936" s="228"/>
      <c r="E936" s="228"/>
      <c r="F936" s="228"/>
      <c r="G936" s="228"/>
      <c r="H936" s="228"/>
      <c r="I936" s="228"/>
    </row>
    <row r="937" spans="1:9">
      <c r="A937" s="228"/>
      <c r="B937" s="228"/>
      <c r="C937" s="228"/>
      <c r="D937" s="228"/>
      <c r="E937" s="228"/>
      <c r="F937" s="228"/>
      <c r="G937" s="228"/>
      <c r="H937" s="228"/>
      <c r="I937" s="228"/>
    </row>
    <row r="938" spans="1:9">
      <c r="A938" s="228"/>
      <c r="B938" s="228"/>
      <c r="C938" s="228"/>
      <c r="D938" s="228"/>
      <c r="E938" s="228"/>
      <c r="F938" s="228"/>
      <c r="G938" s="228"/>
      <c r="H938" s="228"/>
      <c r="I938" s="228"/>
    </row>
    <row r="939" spans="1:9">
      <c r="A939" s="228"/>
      <c r="B939" s="228"/>
      <c r="C939" s="228"/>
      <c r="D939" s="228"/>
      <c r="E939" s="228"/>
      <c r="F939" s="228"/>
      <c r="G939" s="228"/>
      <c r="H939" s="228"/>
      <c r="I939" s="228"/>
    </row>
    <row r="940" spans="1:9">
      <c r="A940" s="228"/>
      <c r="B940" s="228"/>
      <c r="C940" s="228"/>
      <c r="D940" s="228"/>
      <c r="E940" s="228"/>
      <c r="F940" s="228"/>
      <c r="G940" s="228"/>
      <c r="H940" s="228"/>
      <c r="I940" s="228"/>
    </row>
    <row r="941" spans="1:9">
      <c r="A941" s="228"/>
      <c r="B941" s="228"/>
      <c r="C941" s="228"/>
      <c r="D941" s="228"/>
      <c r="E941" s="228"/>
      <c r="F941" s="228"/>
      <c r="G941" s="228"/>
      <c r="H941" s="228"/>
      <c r="I941" s="228"/>
    </row>
    <row r="942" spans="1:9">
      <c r="A942" s="228"/>
      <c r="B942" s="228"/>
      <c r="C942" s="228"/>
      <c r="D942" s="228"/>
      <c r="E942" s="228"/>
      <c r="F942" s="228"/>
      <c r="G942" s="228"/>
      <c r="H942" s="228"/>
      <c r="I942" s="228"/>
    </row>
    <row r="943" spans="1:9">
      <c r="A943" s="228"/>
      <c r="B943" s="228"/>
      <c r="C943" s="228"/>
      <c r="D943" s="228"/>
      <c r="E943" s="228"/>
      <c r="F943" s="228"/>
      <c r="G943" s="228"/>
      <c r="H943" s="228"/>
      <c r="I943" s="228"/>
    </row>
    <row r="944" spans="1:9">
      <c r="A944" s="228"/>
      <c r="B944" s="228"/>
      <c r="C944" s="228"/>
      <c r="D944" s="228"/>
      <c r="E944" s="228"/>
      <c r="F944" s="228"/>
      <c r="G944" s="228"/>
      <c r="H944" s="228"/>
      <c r="I944" s="228"/>
    </row>
    <row r="945" spans="1:9">
      <c r="A945" s="228"/>
      <c r="B945" s="228"/>
      <c r="C945" s="228"/>
      <c r="D945" s="228"/>
      <c r="E945" s="228"/>
      <c r="F945" s="228"/>
      <c r="G945" s="228"/>
      <c r="H945" s="228"/>
      <c r="I945" s="228"/>
    </row>
    <row r="946" spans="1:9">
      <c r="A946" s="228"/>
      <c r="B946" s="228"/>
      <c r="C946" s="228"/>
      <c r="D946" s="228"/>
      <c r="E946" s="228"/>
      <c r="F946" s="228"/>
      <c r="G946" s="228"/>
      <c r="H946" s="228"/>
      <c r="I946" s="228"/>
    </row>
    <row r="947" spans="1:9">
      <c r="A947" s="228"/>
      <c r="B947" s="228"/>
      <c r="C947" s="228"/>
      <c r="D947" s="228"/>
      <c r="E947" s="228"/>
      <c r="F947" s="228"/>
      <c r="G947" s="228"/>
      <c r="H947" s="228"/>
      <c r="I947" s="228"/>
    </row>
    <row r="948" spans="1:9">
      <c r="A948" s="228"/>
      <c r="B948" s="228"/>
      <c r="C948" s="228"/>
      <c r="D948" s="228"/>
      <c r="E948" s="228"/>
      <c r="F948" s="228"/>
      <c r="G948" s="228"/>
      <c r="H948" s="228"/>
      <c r="I948" s="228"/>
    </row>
    <row r="949" spans="1:9">
      <c r="A949" s="228"/>
      <c r="B949" s="228"/>
      <c r="C949" s="228"/>
      <c r="D949" s="228"/>
      <c r="E949" s="228"/>
      <c r="F949" s="228"/>
      <c r="G949" s="228"/>
      <c r="H949" s="228"/>
      <c r="I949" s="228"/>
    </row>
    <row r="950" spans="1:9">
      <c r="A950" s="228"/>
      <c r="B950" s="228"/>
      <c r="C950" s="228"/>
      <c r="D950" s="228"/>
      <c r="E950" s="228"/>
      <c r="F950" s="228"/>
      <c r="G950" s="228"/>
      <c r="H950" s="228"/>
      <c r="I950" s="228"/>
    </row>
    <row r="951" spans="1:9">
      <c r="A951" s="228"/>
      <c r="B951" s="228"/>
      <c r="C951" s="228"/>
      <c r="D951" s="228"/>
      <c r="E951" s="228"/>
      <c r="F951" s="228"/>
      <c r="G951" s="228"/>
      <c r="H951" s="228"/>
      <c r="I951" s="228"/>
    </row>
    <row r="952" spans="1:9">
      <c r="A952" s="228"/>
      <c r="B952" s="228"/>
      <c r="C952" s="228"/>
      <c r="D952" s="228"/>
      <c r="E952" s="228"/>
      <c r="F952" s="228"/>
      <c r="G952" s="228"/>
      <c r="H952" s="228"/>
      <c r="I952" s="228"/>
    </row>
    <row r="953" spans="1:9">
      <c r="A953" s="228"/>
      <c r="B953" s="228"/>
      <c r="C953" s="228"/>
      <c r="D953" s="228"/>
      <c r="E953" s="228"/>
      <c r="F953" s="228"/>
      <c r="G953" s="228"/>
      <c r="H953" s="228"/>
      <c r="I953" s="228"/>
    </row>
    <row r="954" spans="1:9">
      <c r="A954" s="228"/>
      <c r="B954" s="228"/>
      <c r="C954" s="228"/>
      <c r="D954" s="228"/>
      <c r="E954" s="228"/>
      <c r="F954" s="228"/>
      <c r="G954" s="228"/>
      <c r="H954" s="228"/>
      <c r="I954" s="228"/>
    </row>
    <row r="955" spans="1:9">
      <c r="A955" s="228"/>
      <c r="B955" s="228"/>
      <c r="C955" s="228"/>
      <c r="D955" s="228"/>
      <c r="E955" s="228"/>
      <c r="F955" s="228"/>
      <c r="G955" s="228"/>
      <c r="H955" s="228"/>
      <c r="I955" s="228"/>
    </row>
    <row r="956" spans="1:9">
      <c r="A956" s="228"/>
      <c r="B956" s="228"/>
      <c r="C956" s="228"/>
      <c r="D956" s="228"/>
      <c r="E956" s="228"/>
      <c r="F956" s="228"/>
      <c r="G956" s="228"/>
      <c r="H956" s="228"/>
      <c r="I956" s="228"/>
    </row>
    <row r="957" spans="1:9">
      <c r="A957" s="228"/>
      <c r="B957" s="228"/>
      <c r="C957" s="228"/>
      <c r="D957" s="228"/>
      <c r="E957" s="228"/>
      <c r="F957" s="228"/>
      <c r="G957" s="228"/>
      <c r="H957" s="228"/>
      <c r="I957" s="228"/>
    </row>
    <row r="958" spans="1:9">
      <c r="A958" s="228"/>
      <c r="B958" s="228"/>
      <c r="C958" s="228"/>
      <c r="D958" s="228"/>
      <c r="E958" s="228"/>
      <c r="F958" s="228"/>
      <c r="G958" s="228"/>
      <c r="H958" s="228"/>
      <c r="I958" s="228"/>
    </row>
    <row r="959" spans="1:9">
      <c r="A959" s="228"/>
      <c r="B959" s="228"/>
      <c r="C959" s="228"/>
      <c r="D959" s="228"/>
      <c r="E959" s="228"/>
      <c r="F959" s="228"/>
      <c r="G959" s="228"/>
      <c r="H959" s="228"/>
      <c r="I959" s="228"/>
    </row>
    <row r="960" spans="1:9">
      <c r="A960" s="228"/>
      <c r="B960" s="228"/>
      <c r="C960" s="228"/>
      <c r="D960" s="228"/>
      <c r="E960" s="228"/>
      <c r="F960" s="228"/>
      <c r="G960" s="228"/>
      <c r="H960" s="228"/>
      <c r="I960" s="228"/>
    </row>
    <row r="961" spans="1:9">
      <c r="A961" s="228"/>
      <c r="B961" s="228"/>
      <c r="C961" s="228"/>
      <c r="D961" s="228"/>
      <c r="E961" s="228"/>
      <c r="F961" s="228"/>
      <c r="G961" s="228"/>
      <c r="H961" s="228"/>
      <c r="I961" s="228"/>
    </row>
    <row r="962" spans="1:9">
      <c r="A962" s="228"/>
      <c r="B962" s="228"/>
      <c r="C962" s="228"/>
      <c r="D962" s="228"/>
      <c r="E962" s="228"/>
      <c r="F962" s="228"/>
      <c r="G962" s="228"/>
      <c r="H962" s="228"/>
      <c r="I962" s="228"/>
    </row>
    <row r="963" spans="1:9">
      <c r="A963" s="228"/>
      <c r="B963" s="228"/>
      <c r="C963" s="228"/>
      <c r="D963" s="228"/>
      <c r="E963" s="228"/>
      <c r="F963" s="228"/>
      <c r="G963" s="228"/>
      <c r="H963" s="228"/>
      <c r="I963" s="228"/>
    </row>
    <row r="964" spans="1:9">
      <c r="A964" s="228"/>
      <c r="B964" s="228"/>
      <c r="C964" s="228"/>
      <c r="D964" s="228"/>
      <c r="E964" s="228"/>
      <c r="F964" s="228"/>
      <c r="G964" s="228"/>
      <c r="H964" s="228"/>
      <c r="I964" s="228"/>
    </row>
    <row r="965" spans="1:9">
      <c r="A965" s="228"/>
      <c r="B965" s="228"/>
      <c r="C965" s="228"/>
      <c r="D965" s="228"/>
      <c r="E965" s="228"/>
      <c r="F965" s="228"/>
      <c r="G965" s="228"/>
      <c r="H965" s="228"/>
      <c r="I965" s="228"/>
    </row>
    <row r="966" spans="1:9">
      <c r="A966" s="228"/>
      <c r="B966" s="228"/>
      <c r="C966" s="228"/>
      <c r="D966" s="228"/>
      <c r="E966" s="228"/>
      <c r="F966" s="228"/>
      <c r="G966" s="228"/>
      <c r="H966" s="228"/>
      <c r="I966" s="228"/>
    </row>
    <row r="967" spans="1:9">
      <c r="A967" s="228"/>
      <c r="B967" s="228"/>
      <c r="C967" s="228"/>
      <c r="D967" s="228"/>
      <c r="E967" s="228"/>
      <c r="F967" s="228"/>
      <c r="G967" s="228"/>
      <c r="H967" s="228"/>
      <c r="I967" s="228"/>
    </row>
    <row r="968" spans="1:9">
      <c r="A968" s="228"/>
      <c r="B968" s="228"/>
      <c r="C968" s="228"/>
      <c r="D968" s="228"/>
      <c r="E968" s="228"/>
      <c r="F968" s="228"/>
      <c r="G968" s="228"/>
      <c r="H968" s="228"/>
      <c r="I968" s="228"/>
    </row>
    <row r="969" spans="1:9">
      <c r="A969" s="228"/>
      <c r="B969" s="228"/>
      <c r="C969" s="228"/>
      <c r="D969" s="228"/>
      <c r="E969" s="228"/>
      <c r="F969" s="228"/>
      <c r="G969" s="228"/>
      <c r="H969" s="228"/>
      <c r="I969" s="228"/>
    </row>
    <row r="970" spans="1:9">
      <c r="A970" s="228"/>
      <c r="B970" s="228"/>
      <c r="C970" s="228"/>
      <c r="D970" s="228"/>
      <c r="E970" s="228"/>
      <c r="F970" s="228"/>
      <c r="G970" s="228"/>
      <c r="H970" s="228"/>
      <c r="I970" s="228"/>
    </row>
    <row r="971" spans="1:9">
      <c r="A971" s="228"/>
      <c r="B971" s="228"/>
      <c r="C971" s="228"/>
      <c r="D971" s="228"/>
      <c r="E971" s="228"/>
      <c r="F971" s="228"/>
      <c r="G971" s="228"/>
      <c r="H971" s="228"/>
      <c r="I971" s="228"/>
    </row>
    <row r="972" spans="1:9">
      <c r="A972" s="228"/>
      <c r="B972" s="228"/>
      <c r="C972" s="228"/>
      <c r="D972" s="228"/>
      <c r="E972" s="228"/>
      <c r="F972" s="228"/>
      <c r="G972" s="228"/>
      <c r="H972" s="228"/>
      <c r="I972" s="228"/>
    </row>
    <row r="973" spans="1:9">
      <c r="A973" s="228"/>
      <c r="B973" s="228"/>
      <c r="C973" s="228"/>
      <c r="D973" s="228"/>
      <c r="E973" s="228"/>
      <c r="F973" s="228"/>
      <c r="G973" s="228"/>
      <c r="H973" s="228"/>
      <c r="I973" s="228"/>
    </row>
    <row r="974" spans="1:9">
      <c r="A974" s="228"/>
      <c r="B974" s="228"/>
      <c r="C974" s="228"/>
      <c r="D974" s="228"/>
      <c r="E974" s="228"/>
      <c r="F974" s="228"/>
      <c r="G974" s="228"/>
      <c r="H974" s="228"/>
      <c r="I974" s="228"/>
    </row>
    <row r="975" spans="1:9">
      <c r="A975" s="228"/>
      <c r="B975" s="228"/>
      <c r="C975" s="228"/>
      <c r="D975" s="228"/>
      <c r="E975" s="228"/>
      <c r="F975" s="228"/>
      <c r="G975" s="228"/>
      <c r="H975" s="228"/>
      <c r="I975" s="228"/>
    </row>
    <row r="976" spans="1:9">
      <c r="A976" s="228"/>
      <c r="B976" s="228"/>
      <c r="C976" s="228"/>
      <c r="D976" s="228"/>
      <c r="E976" s="228"/>
      <c r="F976" s="228"/>
      <c r="G976" s="228"/>
      <c r="H976" s="228"/>
      <c r="I976" s="228"/>
    </row>
    <row r="977" spans="1:9">
      <c r="A977" s="228"/>
      <c r="B977" s="228"/>
      <c r="C977" s="228"/>
      <c r="D977" s="228"/>
      <c r="E977" s="228"/>
      <c r="F977" s="228"/>
      <c r="G977" s="228"/>
      <c r="H977" s="228"/>
      <c r="I977" s="228"/>
    </row>
    <row r="978" spans="1:9">
      <c r="A978" s="228"/>
      <c r="B978" s="228"/>
      <c r="C978" s="228"/>
      <c r="D978" s="228"/>
      <c r="E978" s="228"/>
      <c r="F978" s="228"/>
      <c r="G978" s="228"/>
      <c r="H978" s="228"/>
      <c r="I978" s="228"/>
    </row>
    <row r="979" spans="1:9">
      <c r="A979" s="228"/>
      <c r="B979" s="228"/>
      <c r="C979" s="228"/>
      <c r="D979" s="228"/>
      <c r="E979" s="228"/>
      <c r="F979" s="228"/>
      <c r="G979" s="228"/>
      <c r="H979" s="228"/>
      <c r="I979" s="228"/>
    </row>
    <row r="980" spans="1:9">
      <c r="A980" s="228"/>
      <c r="B980" s="228"/>
      <c r="C980" s="228"/>
      <c r="D980" s="228"/>
      <c r="E980" s="228"/>
      <c r="F980" s="228"/>
      <c r="G980" s="228"/>
      <c r="H980" s="228"/>
      <c r="I980" s="228"/>
    </row>
    <row r="981" spans="1:9">
      <c r="A981" s="228"/>
      <c r="B981" s="228"/>
      <c r="C981" s="228"/>
      <c r="D981" s="228"/>
      <c r="E981" s="228"/>
      <c r="F981" s="228"/>
      <c r="G981" s="228"/>
      <c r="H981" s="228"/>
      <c r="I981" s="228"/>
    </row>
    <row r="982" spans="1:9">
      <c r="A982" s="228"/>
      <c r="B982" s="228"/>
      <c r="C982" s="228"/>
      <c r="D982" s="228"/>
      <c r="E982" s="228"/>
      <c r="F982" s="228"/>
      <c r="G982" s="228"/>
      <c r="H982" s="228"/>
      <c r="I982" s="228"/>
    </row>
    <row r="983" spans="1:9">
      <c r="A983" s="228"/>
      <c r="B983" s="228"/>
      <c r="C983" s="228"/>
      <c r="D983" s="228"/>
      <c r="E983" s="228"/>
      <c r="F983" s="228"/>
      <c r="G983" s="228"/>
      <c r="H983" s="228"/>
      <c r="I983" s="228"/>
    </row>
    <row r="984" spans="1:9">
      <c r="A984" s="228"/>
      <c r="B984" s="228"/>
      <c r="C984" s="228"/>
      <c r="D984" s="228"/>
      <c r="E984" s="228"/>
      <c r="F984" s="228"/>
      <c r="G984" s="228"/>
      <c r="H984" s="228"/>
      <c r="I984" s="228"/>
    </row>
    <row r="985" spans="1:9">
      <c r="A985" s="228"/>
      <c r="B985" s="228"/>
      <c r="C985" s="228"/>
      <c r="D985" s="228"/>
      <c r="E985" s="228"/>
      <c r="F985" s="228"/>
      <c r="G985" s="228"/>
      <c r="H985" s="228"/>
      <c r="I985" s="228"/>
    </row>
    <row r="986" spans="1:9">
      <c r="A986" s="228"/>
      <c r="B986" s="228"/>
      <c r="C986" s="228"/>
      <c r="D986" s="228"/>
      <c r="E986" s="228"/>
      <c r="F986" s="228"/>
      <c r="G986" s="228"/>
      <c r="H986" s="228"/>
      <c r="I986" s="228"/>
    </row>
    <row r="987" spans="1:9">
      <c r="A987" s="228"/>
      <c r="B987" s="228"/>
      <c r="C987" s="228"/>
      <c r="D987" s="228"/>
      <c r="E987" s="228"/>
      <c r="F987" s="228"/>
      <c r="G987" s="228"/>
      <c r="H987" s="228"/>
      <c r="I987" s="228"/>
    </row>
    <row r="988" spans="1:9">
      <c r="A988" s="228"/>
      <c r="B988" s="228"/>
      <c r="C988" s="228"/>
      <c r="D988" s="228"/>
      <c r="E988" s="228"/>
      <c r="F988" s="228"/>
      <c r="G988" s="228"/>
      <c r="H988" s="228"/>
      <c r="I988" s="228"/>
    </row>
    <row r="989" spans="1:9">
      <c r="A989" s="228"/>
      <c r="B989" s="228"/>
      <c r="C989" s="228"/>
      <c r="D989" s="228"/>
      <c r="E989" s="228"/>
      <c r="F989" s="228"/>
      <c r="G989" s="228"/>
      <c r="H989" s="228"/>
      <c r="I989" s="228"/>
    </row>
    <row r="990" spans="1:9">
      <c r="A990" s="228"/>
      <c r="B990" s="228"/>
      <c r="C990" s="228"/>
      <c r="D990" s="228"/>
      <c r="E990" s="228"/>
      <c r="F990" s="228"/>
      <c r="G990" s="228"/>
      <c r="H990" s="228"/>
      <c r="I990" s="228"/>
    </row>
    <row r="991" spans="1:9">
      <c r="A991" s="228"/>
      <c r="B991" s="228"/>
      <c r="C991" s="228"/>
      <c r="D991" s="228"/>
      <c r="E991" s="228"/>
      <c r="F991" s="228"/>
      <c r="G991" s="228"/>
      <c r="H991" s="228"/>
      <c r="I991" s="228"/>
    </row>
    <row r="992" spans="1:9">
      <c r="A992" s="228"/>
      <c r="B992" s="228"/>
      <c r="C992" s="228"/>
      <c r="D992" s="228"/>
      <c r="E992" s="228"/>
      <c r="F992" s="228"/>
      <c r="G992" s="228"/>
      <c r="H992" s="228"/>
      <c r="I992" s="228"/>
    </row>
    <row r="993" spans="1:9">
      <c r="A993" s="228"/>
      <c r="B993" s="228"/>
      <c r="C993" s="228"/>
      <c r="D993" s="228"/>
      <c r="E993" s="228"/>
      <c r="F993" s="228"/>
      <c r="G993" s="228"/>
      <c r="H993" s="228"/>
      <c r="I993" s="228"/>
    </row>
    <row r="994" spans="1:9">
      <c r="A994" s="228"/>
      <c r="B994" s="228"/>
      <c r="C994" s="228"/>
      <c r="D994" s="228"/>
      <c r="E994" s="228"/>
      <c r="F994" s="228"/>
      <c r="G994" s="228"/>
      <c r="H994" s="228"/>
      <c r="I994" s="228"/>
    </row>
    <row r="995" spans="1:9">
      <c r="A995" s="228"/>
      <c r="B995" s="228"/>
      <c r="C995" s="228"/>
      <c r="D995" s="228"/>
      <c r="E995" s="228"/>
      <c r="F995" s="228"/>
      <c r="G995" s="228"/>
      <c r="H995" s="228"/>
      <c r="I995" s="228"/>
    </row>
    <row r="996" spans="1:9">
      <c r="A996" s="228"/>
      <c r="B996" s="228"/>
      <c r="C996" s="228"/>
      <c r="D996" s="228"/>
      <c r="E996" s="228"/>
      <c r="F996" s="228"/>
      <c r="G996" s="228"/>
      <c r="H996" s="228"/>
      <c r="I996" s="228"/>
    </row>
    <row r="997" spans="1:9">
      <c r="A997" s="228"/>
      <c r="B997" s="228"/>
      <c r="C997" s="228"/>
      <c r="D997" s="228"/>
      <c r="E997" s="228"/>
      <c r="F997" s="228"/>
      <c r="G997" s="228"/>
      <c r="H997" s="228"/>
      <c r="I997" s="228"/>
    </row>
    <row r="998" spans="1:9">
      <c r="A998" s="228"/>
      <c r="B998" s="228"/>
      <c r="C998" s="228"/>
      <c r="D998" s="228"/>
      <c r="E998" s="228"/>
      <c r="F998" s="228"/>
      <c r="G998" s="228"/>
      <c r="H998" s="228"/>
      <c r="I998" s="228"/>
    </row>
    <row r="999" spans="1:9">
      <c r="A999" s="228"/>
      <c r="B999" s="228"/>
      <c r="C999" s="228"/>
      <c r="D999" s="228"/>
      <c r="E999" s="228"/>
      <c r="F999" s="228"/>
      <c r="G999" s="228"/>
      <c r="H999" s="228"/>
      <c r="I999" s="228"/>
    </row>
    <row r="1000" spans="1:9">
      <c r="A1000" s="228"/>
      <c r="B1000" s="228"/>
      <c r="C1000" s="228"/>
      <c r="D1000" s="228"/>
      <c r="E1000" s="228"/>
      <c r="F1000" s="228"/>
      <c r="G1000" s="228"/>
      <c r="H1000" s="228"/>
      <c r="I1000" s="228"/>
    </row>
    <row r="1001" spans="1:9">
      <c r="A1001" s="228"/>
      <c r="B1001" s="228"/>
      <c r="C1001" s="228"/>
      <c r="D1001" s="228"/>
      <c r="E1001" s="228"/>
      <c r="F1001" s="228"/>
      <c r="G1001" s="228"/>
      <c r="H1001" s="228"/>
      <c r="I1001" s="228"/>
    </row>
    <row r="1002" spans="1:9">
      <c r="A1002" s="228"/>
      <c r="B1002" s="228"/>
      <c r="C1002" s="228"/>
      <c r="D1002" s="228"/>
      <c r="E1002" s="228"/>
      <c r="F1002" s="228"/>
      <c r="G1002" s="228"/>
      <c r="H1002" s="228"/>
      <c r="I1002" s="228"/>
    </row>
    <row r="1003" spans="1:9">
      <c r="A1003" s="228"/>
      <c r="B1003" s="228"/>
      <c r="C1003" s="228"/>
      <c r="D1003" s="228"/>
      <c r="E1003" s="228"/>
      <c r="F1003" s="228"/>
      <c r="G1003" s="228"/>
      <c r="H1003" s="228"/>
      <c r="I1003" s="228"/>
    </row>
    <row r="1004" spans="1:9">
      <c r="A1004" s="228"/>
      <c r="B1004" s="228"/>
      <c r="C1004" s="228"/>
      <c r="D1004" s="228"/>
      <c r="E1004" s="228"/>
      <c r="F1004" s="228"/>
      <c r="G1004" s="228"/>
      <c r="H1004" s="228"/>
      <c r="I1004" s="228"/>
    </row>
    <row r="1005" spans="1:9">
      <c r="A1005" s="228"/>
      <c r="B1005" s="228"/>
      <c r="C1005" s="228"/>
      <c r="D1005" s="228"/>
      <c r="E1005" s="228"/>
      <c r="F1005" s="228"/>
      <c r="G1005" s="228"/>
      <c r="H1005" s="228"/>
      <c r="I1005" s="228"/>
    </row>
    <row r="1006" spans="1:9">
      <c r="A1006" s="228"/>
      <c r="B1006" s="228"/>
      <c r="C1006" s="228"/>
      <c r="D1006" s="228"/>
      <c r="E1006" s="228"/>
      <c r="F1006" s="228"/>
      <c r="G1006" s="228"/>
      <c r="H1006" s="228"/>
      <c r="I1006" s="228"/>
    </row>
    <row r="1007" spans="1:9">
      <c r="A1007" s="228"/>
      <c r="B1007" s="228"/>
      <c r="C1007" s="228"/>
      <c r="D1007" s="228"/>
      <c r="E1007" s="228"/>
      <c r="F1007" s="228"/>
      <c r="G1007" s="228"/>
      <c r="H1007" s="228"/>
      <c r="I1007" s="228"/>
    </row>
    <row r="1008" spans="1:9">
      <c r="A1008" s="228"/>
      <c r="B1008" s="228"/>
      <c r="C1008" s="228"/>
      <c r="D1008" s="228"/>
      <c r="E1008" s="228"/>
      <c r="F1008" s="228"/>
      <c r="G1008" s="228"/>
      <c r="H1008" s="228"/>
      <c r="I1008" s="228"/>
    </row>
    <row r="1009" spans="1:9">
      <c r="A1009" s="228"/>
      <c r="B1009" s="228"/>
      <c r="C1009" s="228"/>
      <c r="D1009" s="228"/>
      <c r="E1009" s="228"/>
      <c r="F1009" s="228"/>
      <c r="G1009" s="228"/>
      <c r="H1009" s="228"/>
      <c r="I1009" s="228"/>
    </row>
    <row r="1010" spans="1:9">
      <c r="A1010" s="228"/>
      <c r="B1010" s="228"/>
      <c r="C1010" s="228"/>
      <c r="D1010" s="228"/>
      <c r="E1010" s="228"/>
      <c r="F1010" s="228"/>
      <c r="G1010" s="228"/>
      <c r="H1010" s="228"/>
      <c r="I1010" s="228"/>
    </row>
    <row r="1011" spans="1:9">
      <c r="A1011" s="228"/>
      <c r="B1011" s="228"/>
      <c r="C1011" s="228"/>
      <c r="D1011" s="228"/>
      <c r="E1011" s="228"/>
      <c r="F1011" s="228"/>
      <c r="G1011" s="228"/>
      <c r="H1011" s="228"/>
      <c r="I1011" s="228"/>
    </row>
    <row r="1012" spans="1:9">
      <c r="A1012" s="228"/>
      <c r="B1012" s="228"/>
      <c r="C1012" s="228"/>
      <c r="D1012" s="228"/>
      <c r="E1012" s="228"/>
      <c r="F1012" s="228"/>
      <c r="G1012" s="228"/>
      <c r="H1012" s="228"/>
      <c r="I1012" s="228"/>
    </row>
    <row r="1013" spans="1:9">
      <c r="A1013" s="228"/>
      <c r="B1013" s="228"/>
      <c r="C1013" s="228"/>
      <c r="D1013" s="228"/>
      <c r="E1013" s="228"/>
      <c r="F1013" s="228"/>
      <c r="G1013" s="228"/>
      <c r="H1013" s="228"/>
      <c r="I1013" s="228"/>
    </row>
    <row r="1014" spans="1:9">
      <c r="A1014" s="228"/>
      <c r="B1014" s="228"/>
      <c r="C1014" s="228"/>
      <c r="D1014" s="228"/>
      <c r="E1014" s="228"/>
      <c r="F1014" s="228"/>
      <c r="G1014" s="228"/>
      <c r="H1014" s="228"/>
      <c r="I1014" s="228"/>
    </row>
    <row r="1015" spans="1:9">
      <c r="A1015" s="228"/>
      <c r="B1015" s="228"/>
      <c r="C1015" s="228"/>
      <c r="D1015" s="228"/>
      <c r="E1015" s="228"/>
      <c r="F1015" s="228"/>
      <c r="G1015" s="228"/>
      <c r="H1015" s="228"/>
      <c r="I1015" s="228"/>
    </row>
    <row r="1016" spans="1:9">
      <c r="A1016" s="228"/>
      <c r="B1016" s="228"/>
      <c r="C1016" s="228"/>
      <c r="D1016" s="228"/>
      <c r="E1016" s="228"/>
      <c r="F1016" s="228"/>
      <c r="G1016" s="228"/>
      <c r="H1016" s="228"/>
      <c r="I1016" s="228"/>
    </row>
    <row r="1017" spans="1:9">
      <c r="A1017" s="228"/>
      <c r="B1017" s="228"/>
      <c r="C1017" s="228"/>
      <c r="D1017" s="228"/>
      <c r="E1017" s="228"/>
      <c r="F1017" s="228"/>
      <c r="G1017" s="228"/>
      <c r="H1017" s="228"/>
      <c r="I1017" s="228"/>
    </row>
    <row r="1018" spans="1:9">
      <c r="A1018" s="228"/>
      <c r="B1018" s="228"/>
      <c r="C1018" s="228"/>
      <c r="D1018" s="228"/>
      <c r="E1018" s="228"/>
      <c r="F1018" s="228"/>
      <c r="G1018" s="228"/>
      <c r="H1018" s="228"/>
      <c r="I1018" s="228"/>
    </row>
    <row r="1019" spans="1:9">
      <c r="A1019" s="228"/>
      <c r="B1019" s="228"/>
      <c r="C1019" s="228"/>
      <c r="D1019" s="228"/>
      <c r="E1019" s="228"/>
      <c r="F1019" s="228"/>
      <c r="G1019" s="228"/>
      <c r="H1019" s="228"/>
      <c r="I1019" s="228"/>
    </row>
    <row r="1020" spans="1:9">
      <c r="A1020" s="228"/>
      <c r="B1020" s="228"/>
      <c r="C1020" s="228"/>
      <c r="D1020" s="228"/>
      <c r="E1020" s="228"/>
      <c r="F1020" s="228"/>
      <c r="G1020" s="228"/>
      <c r="H1020" s="228"/>
      <c r="I1020" s="228"/>
    </row>
    <row r="1021" spans="1:9">
      <c r="A1021" s="228"/>
      <c r="B1021" s="228"/>
      <c r="C1021" s="228"/>
      <c r="D1021" s="228"/>
      <c r="E1021" s="228"/>
      <c r="F1021" s="228"/>
      <c r="G1021" s="228"/>
      <c r="H1021" s="228"/>
      <c r="I1021" s="228"/>
    </row>
    <row r="1022" spans="1:9">
      <c r="A1022" s="228"/>
      <c r="B1022" s="228"/>
      <c r="C1022" s="228"/>
      <c r="D1022" s="228"/>
      <c r="E1022" s="228"/>
      <c r="F1022" s="228"/>
      <c r="G1022" s="228"/>
      <c r="H1022" s="228"/>
      <c r="I1022" s="228"/>
    </row>
    <row r="1023" spans="1:9">
      <c r="A1023" s="228"/>
      <c r="B1023" s="228"/>
      <c r="C1023" s="228"/>
      <c r="D1023" s="228"/>
      <c r="E1023" s="228"/>
      <c r="F1023" s="228"/>
      <c r="G1023" s="228"/>
      <c r="H1023" s="228"/>
      <c r="I1023" s="228"/>
    </row>
    <row r="1024" spans="1:9">
      <c r="A1024" s="228"/>
      <c r="B1024" s="228"/>
      <c r="C1024" s="228"/>
      <c r="D1024" s="228"/>
      <c r="E1024" s="228"/>
      <c r="F1024" s="228"/>
      <c r="G1024" s="228"/>
      <c r="H1024" s="228"/>
      <c r="I1024" s="228"/>
    </row>
    <row r="1025" spans="1:9">
      <c r="A1025" s="228"/>
      <c r="B1025" s="228"/>
      <c r="C1025" s="228"/>
      <c r="D1025" s="228"/>
      <c r="E1025" s="228"/>
      <c r="F1025" s="228"/>
      <c r="G1025" s="228"/>
      <c r="H1025" s="228"/>
      <c r="I1025" s="228"/>
    </row>
    <row r="1026" spans="1:9">
      <c r="A1026" s="228"/>
      <c r="B1026" s="228"/>
      <c r="C1026" s="228"/>
      <c r="D1026" s="228"/>
      <c r="E1026" s="228"/>
      <c r="F1026" s="228"/>
      <c r="G1026" s="228"/>
      <c r="H1026" s="228"/>
      <c r="I1026" s="228"/>
    </row>
    <row r="1027" spans="1:9">
      <c r="A1027" s="228"/>
      <c r="B1027" s="228"/>
      <c r="C1027" s="228"/>
      <c r="D1027" s="228"/>
      <c r="E1027" s="228"/>
      <c r="F1027" s="228"/>
      <c r="G1027" s="228"/>
      <c r="H1027" s="228"/>
      <c r="I1027" s="228"/>
    </row>
    <row r="1028" spans="1:9">
      <c r="A1028" s="228"/>
      <c r="B1028" s="228"/>
      <c r="C1028" s="228"/>
      <c r="D1028" s="228"/>
      <c r="E1028" s="228"/>
      <c r="F1028" s="228"/>
      <c r="G1028" s="228"/>
      <c r="H1028" s="228"/>
      <c r="I1028" s="228"/>
    </row>
    <row r="1029" spans="1:9">
      <c r="A1029" s="228"/>
      <c r="B1029" s="228"/>
      <c r="C1029" s="228"/>
      <c r="D1029" s="228"/>
      <c r="E1029" s="228"/>
      <c r="F1029" s="228"/>
      <c r="G1029" s="228"/>
      <c r="H1029" s="228"/>
      <c r="I1029" s="228"/>
    </row>
    <row r="1030" spans="1:9">
      <c r="A1030" s="228"/>
      <c r="B1030" s="228"/>
      <c r="C1030" s="228"/>
      <c r="D1030" s="228"/>
      <c r="E1030" s="228"/>
      <c r="F1030" s="228"/>
      <c r="G1030" s="228"/>
      <c r="H1030" s="228"/>
      <c r="I1030" s="228"/>
    </row>
    <row r="1031" spans="1:9">
      <c r="A1031" s="228"/>
      <c r="B1031" s="228"/>
      <c r="C1031" s="228"/>
      <c r="D1031" s="228"/>
      <c r="E1031" s="228"/>
      <c r="F1031" s="228"/>
      <c r="G1031" s="228"/>
      <c r="H1031" s="228"/>
      <c r="I1031" s="228"/>
    </row>
    <row r="1032" spans="1:9">
      <c r="A1032" s="228"/>
      <c r="B1032" s="228"/>
      <c r="C1032" s="228"/>
      <c r="D1032" s="228"/>
      <c r="E1032" s="228"/>
      <c r="F1032" s="228"/>
      <c r="G1032" s="228"/>
      <c r="H1032" s="228"/>
      <c r="I1032" s="228"/>
    </row>
    <row r="1033" spans="1:9">
      <c r="A1033" s="228"/>
      <c r="B1033" s="228"/>
      <c r="C1033" s="228"/>
      <c r="D1033" s="228"/>
      <c r="E1033" s="228"/>
      <c r="F1033" s="228"/>
      <c r="G1033" s="228"/>
      <c r="H1033" s="228"/>
      <c r="I1033" s="228"/>
    </row>
    <row r="1034" spans="1:9">
      <c r="A1034" s="228"/>
      <c r="B1034" s="228"/>
      <c r="C1034" s="228"/>
      <c r="D1034" s="228"/>
      <c r="E1034" s="228"/>
      <c r="F1034" s="228"/>
      <c r="G1034" s="228"/>
      <c r="H1034" s="228"/>
      <c r="I1034" s="228"/>
    </row>
    <row r="1035" spans="1:9">
      <c r="A1035" s="228"/>
      <c r="B1035" s="228"/>
      <c r="C1035" s="228"/>
      <c r="D1035" s="228"/>
      <c r="E1035" s="228"/>
      <c r="F1035" s="228"/>
      <c r="G1035" s="228"/>
      <c r="H1035" s="228"/>
      <c r="I1035" s="228"/>
    </row>
    <row r="1036" spans="1:9">
      <c r="A1036" s="228"/>
      <c r="B1036" s="228"/>
      <c r="C1036" s="228"/>
      <c r="D1036" s="228"/>
      <c r="E1036" s="228"/>
      <c r="F1036" s="228"/>
      <c r="G1036" s="228"/>
      <c r="H1036" s="228"/>
      <c r="I1036" s="228"/>
    </row>
    <row r="1037" spans="1:9">
      <c r="A1037" s="228"/>
      <c r="B1037" s="228"/>
      <c r="C1037" s="228"/>
      <c r="D1037" s="228"/>
      <c r="E1037" s="228"/>
      <c r="F1037" s="228"/>
      <c r="G1037" s="228"/>
      <c r="H1037" s="228"/>
      <c r="I1037" s="228"/>
    </row>
    <row r="1038" spans="1:9">
      <c r="A1038" s="228"/>
      <c r="B1038" s="228"/>
      <c r="C1038" s="228"/>
      <c r="D1038" s="228"/>
      <c r="E1038" s="228"/>
      <c r="F1038" s="228"/>
      <c r="G1038" s="228"/>
      <c r="H1038" s="228"/>
      <c r="I1038" s="228"/>
    </row>
    <row r="1039" spans="1:9">
      <c r="A1039" s="228"/>
      <c r="B1039" s="228"/>
      <c r="C1039" s="228"/>
      <c r="D1039" s="228"/>
      <c r="E1039" s="228"/>
      <c r="F1039" s="228"/>
      <c r="G1039" s="228"/>
      <c r="H1039" s="228"/>
      <c r="I1039" s="228"/>
    </row>
    <row r="1040" spans="1:9">
      <c r="A1040" s="228"/>
      <c r="B1040" s="228"/>
      <c r="C1040" s="228"/>
      <c r="D1040" s="228"/>
      <c r="E1040" s="228"/>
      <c r="F1040" s="228"/>
      <c r="G1040" s="228"/>
      <c r="H1040" s="228"/>
      <c r="I1040" s="228"/>
    </row>
    <row r="1041" spans="1:9">
      <c r="A1041" s="228"/>
      <c r="B1041" s="228"/>
      <c r="C1041" s="228"/>
      <c r="D1041" s="228"/>
      <c r="E1041" s="228"/>
      <c r="F1041" s="228"/>
      <c r="G1041" s="228"/>
      <c r="H1041" s="228"/>
      <c r="I1041" s="228"/>
    </row>
    <row r="1042" spans="1:9">
      <c r="A1042" s="228"/>
      <c r="B1042" s="228"/>
      <c r="C1042" s="228"/>
      <c r="D1042" s="228"/>
      <c r="E1042" s="228"/>
      <c r="F1042" s="228"/>
      <c r="G1042" s="228"/>
      <c r="H1042" s="228"/>
      <c r="I1042" s="228"/>
    </row>
    <row r="1043" spans="1:9">
      <c r="A1043" s="228"/>
      <c r="B1043" s="228"/>
      <c r="C1043" s="228"/>
      <c r="D1043" s="228"/>
      <c r="E1043" s="228"/>
      <c r="F1043" s="228"/>
      <c r="G1043" s="228"/>
      <c r="H1043" s="228"/>
      <c r="I1043" s="228"/>
    </row>
    <row r="1044" spans="1:9">
      <c r="A1044" s="228"/>
      <c r="B1044" s="228"/>
      <c r="C1044" s="228"/>
      <c r="D1044" s="228"/>
      <c r="E1044" s="228"/>
      <c r="F1044" s="228"/>
      <c r="G1044" s="228"/>
      <c r="H1044" s="228"/>
      <c r="I1044" s="228"/>
    </row>
    <row r="1045" spans="1:9">
      <c r="A1045" s="228"/>
      <c r="B1045" s="228"/>
      <c r="C1045" s="228"/>
      <c r="D1045" s="228"/>
      <c r="E1045" s="228"/>
      <c r="F1045" s="228"/>
      <c r="G1045" s="228"/>
      <c r="H1045" s="228"/>
      <c r="I1045" s="228"/>
    </row>
    <row r="1046" spans="1:9">
      <c r="A1046" s="228"/>
      <c r="B1046" s="228"/>
      <c r="C1046" s="228"/>
      <c r="D1046" s="228"/>
      <c r="E1046" s="228"/>
      <c r="F1046" s="228"/>
      <c r="G1046" s="228"/>
      <c r="H1046" s="228"/>
      <c r="I1046" s="228"/>
    </row>
    <row r="1047" spans="1:9">
      <c r="A1047" s="228"/>
      <c r="B1047" s="228"/>
      <c r="C1047" s="228"/>
      <c r="D1047" s="228"/>
      <c r="E1047" s="228"/>
      <c r="F1047" s="228"/>
      <c r="G1047" s="228"/>
      <c r="H1047" s="228"/>
      <c r="I1047" s="228"/>
    </row>
    <row r="1048" spans="1:9">
      <c r="A1048" s="228"/>
      <c r="B1048" s="228"/>
      <c r="C1048" s="228"/>
      <c r="D1048" s="228"/>
      <c r="E1048" s="228"/>
      <c r="F1048" s="228"/>
      <c r="G1048" s="228"/>
      <c r="H1048" s="228"/>
      <c r="I1048" s="228"/>
    </row>
    <row r="1049" spans="1:9">
      <c r="A1049" s="228"/>
      <c r="B1049" s="228"/>
      <c r="C1049" s="228"/>
      <c r="D1049" s="228"/>
      <c r="E1049" s="228"/>
      <c r="F1049" s="228"/>
      <c r="G1049" s="228"/>
      <c r="H1049" s="228"/>
      <c r="I1049" s="228"/>
    </row>
    <row r="1050" spans="1:9">
      <c r="A1050" s="228"/>
      <c r="B1050" s="228"/>
      <c r="C1050" s="228"/>
      <c r="D1050" s="228"/>
      <c r="E1050" s="228"/>
      <c r="F1050" s="228"/>
      <c r="G1050" s="228"/>
      <c r="H1050" s="228"/>
      <c r="I1050" s="228"/>
    </row>
    <row r="1051" spans="1:9">
      <c r="A1051" s="228"/>
      <c r="B1051" s="228"/>
      <c r="C1051" s="228"/>
      <c r="D1051" s="228"/>
      <c r="E1051" s="228"/>
      <c r="F1051" s="228"/>
      <c r="G1051" s="228"/>
      <c r="H1051" s="228"/>
      <c r="I1051" s="228"/>
    </row>
    <row r="1052" spans="1:9">
      <c r="A1052" s="228"/>
      <c r="B1052" s="228"/>
      <c r="C1052" s="228"/>
      <c r="D1052" s="228"/>
      <c r="E1052" s="228"/>
      <c r="F1052" s="228"/>
      <c r="G1052" s="228"/>
      <c r="H1052" s="228"/>
      <c r="I1052" s="228"/>
    </row>
    <row r="1053" spans="1:9">
      <c r="A1053" s="228"/>
      <c r="B1053" s="228"/>
      <c r="C1053" s="228"/>
      <c r="D1053" s="228"/>
      <c r="E1053" s="228"/>
      <c r="F1053" s="228"/>
      <c r="G1053" s="228"/>
      <c r="H1053" s="228"/>
      <c r="I1053" s="228"/>
    </row>
    <row r="1054" spans="1:9">
      <c r="A1054" s="228"/>
      <c r="B1054" s="228"/>
      <c r="C1054" s="228"/>
      <c r="D1054" s="228"/>
      <c r="E1054" s="228"/>
      <c r="F1054" s="228"/>
      <c r="G1054" s="228"/>
      <c r="H1054" s="228"/>
      <c r="I1054" s="228"/>
    </row>
    <row r="1055" spans="1:9">
      <c r="A1055" s="228"/>
      <c r="B1055" s="228"/>
      <c r="C1055" s="228"/>
      <c r="D1055" s="228"/>
      <c r="E1055" s="228"/>
      <c r="F1055" s="228"/>
      <c r="G1055" s="228"/>
      <c r="H1055" s="228"/>
      <c r="I1055" s="228"/>
    </row>
    <row r="1056" spans="1:9">
      <c r="A1056" s="228"/>
      <c r="B1056" s="228"/>
      <c r="C1056" s="228"/>
      <c r="D1056" s="228"/>
      <c r="E1056" s="228"/>
      <c r="F1056" s="228"/>
      <c r="G1056" s="228"/>
      <c r="H1056" s="228"/>
      <c r="I1056" s="228"/>
    </row>
    <row r="1057" spans="1:9">
      <c r="A1057" s="228"/>
      <c r="B1057" s="228"/>
      <c r="C1057" s="228"/>
      <c r="D1057" s="228"/>
      <c r="E1057" s="228"/>
      <c r="F1057" s="228"/>
      <c r="G1057" s="228"/>
      <c r="H1057" s="228"/>
      <c r="I1057" s="228"/>
    </row>
    <row r="1058" spans="1:9">
      <c r="A1058" s="228"/>
      <c r="B1058" s="228"/>
      <c r="C1058" s="228"/>
      <c r="D1058" s="228"/>
      <c r="E1058" s="228"/>
      <c r="F1058" s="228"/>
      <c r="G1058" s="228"/>
      <c r="H1058" s="228"/>
      <c r="I1058" s="228"/>
    </row>
    <row r="1059" spans="1:9">
      <c r="A1059" s="228"/>
      <c r="B1059" s="228"/>
      <c r="C1059" s="228"/>
      <c r="D1059" s="228"/>
      <c r="E1059" s="228"/>
      <c r="F1059" s="228"/>
      <c r="G1059" s="228"/>
      <c r="H1059" s="228"/>
      <c r="I1059" s="228"/>
    </row>
    <row r="1060" spans="1:9">
      <c r="A1060" s="228"/>
      <c r="B1060" s="228"/>
      <c r="C1060" s="228"/>
      <c r="D1060" s="228"/>
      <c r="E1060" s="228"/>
      <c r="F1060" s="228"/>
      <c r="G1060" s="228"/>
      <c r="H1060" s="228"/>
      <c r="I1060" s="228"/>
    </row>
    <row r="1061" spans="1:9">
      <c r="A1061" s="228"/>
      <c r="B1061" s="228"/>
      <c r="C1061" s="228"/>
      <c r="D1061" s="228"/>
      <c r="E1061" s="228"/>
      <c r="F1061" s="228"/>
      <c r="G1061" s="228"/>
      <c r="H1061" s="228"/>
      <c r="I1061" s="228"/>
    </row>
    <row r="1062" spans="1:9">
      <c r="A1062" s="228"/>
      <c r="B1062" s="228"/>
      <c r="C1062" s="228"/>
      <c r="D1062" s="228"/>
      <c r="E1062" s="228"/>
      <c r="F1062" s="228"/>
      <c r="G1062" s="228"/>
      <c r="H1062" s="228"/>
      <c r="I1062" s="228"/>
    </row>
    <row r="1063" spans="1:9">
      <c r="A1063" s="228"/>
      <c r="B1063" s="228"/>
      <c r="C1063" s="228"/>
      <c r="D1063" s="228"/>
      <c r="E1063" s="228"/>
      <c r="F1063" s="228"/>
      <c r="G1063" s="228"/>
      <c r="H1063" s="228"/>
      <c r="I1063" s="228"/>
    </row>
    <row r="1064" spans="1:9">
      <c r="A1064" s="228"/>
      <c r="B1064" s="228"/>
      <c r="C1064" s="228"/>
      <c r="D1064" s="228"/>
      <c r="E1064" s="228"/>
      <c r="F1064" s="228"/>
      <c r="G1064" s="228"/>
      <c r="H1064" s="228"/>
      <c r="I1064" s="228"/>
    </row>
    <row r="1065" spans="1:9">
      <c r="A1065" s="228"/>
      <c r="B1065" s="228"/>
      <c r="C1065" s="228"/>
      <c r="D1065" s="228"/>
      <c r="E1065" s="228"/>
      <c r="F1065" s="228"/>
      <c r="G1065" s="228"/>
      <c r="H1065" s="228"/>
      <c r="I1065" s="228"/>
    </row>
    <row r="1066" spans="1:9">
      <c r="A1066" s="228"/>
      <c r="B1066" s="228"/>
      <c r="C1066" s="228"/>
      <c r="D1066" s="228"/>
      <c r="E1066" s="228"/>
      <c r="F1066" s="228"/>
      <c r="G1066" s="228"/>
      <c r="H1066" s="228"/>
      <c r="I1066" s="228"/>
    </row>
    <row r="1067" spans="1:9">
      <c r="A1067" s="228"/>
      <c r="B1067" s="228"/>
      <c r="C1067" s="228"/>
      <c r="D1067" s="228"/>
      <c r="E1067" s="228"/>
      <c r="F1067" s="228"/>
      <c r="G1067" s="228"/>
      <c r="H1067" s="228"/>
      <c r="I1067" s="228"/>
    </row>
    <row r="1068" spans="1:9">
      <c r="A1068" s="228"/>
      <c r="B1068" s="228"/>
      <c r="C1068" s="228"/>
      <c r="D1068" s="228"/>
      <c r="E1068" s="228"/>
      <c r="F1068" s="228"/>
      <c r="G1068" s="228"/>
      <c r="H1068" s="228"/>
      <c r="I1068" s="228"/>
    </row>
    <row r="1069" spans="1:9">
      <c r="A1069" s="228"/>
      <c r="B1069" s="228"/>
      <c r="C1069" s="228"/>
      <c r="D1069" s="228"/>
      <c r="E1069" s="228"/>
      <c r="F1069" s="228"/>
      <c r="G1069" s="228"/>
      <c r="H1069" s="228"/>
      <c r="I1069" s="228"/>
    </row>
    <row r="1070" spans="1:9">
      <c r="A1070" s="228"/>
      <c r="B1070" s="228"/>
      <c r="C1070" s="228"/>
      <c r="D1070" s="228"/>
      <c r="E1070" s="228"/>
      <c r="F1070" s="228"/>
      <c r="G1070" s="228"/>
      <c r="H1070" s="228"/>
      <c r="I1070" s="228"/>
    </row>
    <row r="1071" spans="1:9">
      <c r="A1071" s="228"/>
      <c r="B1071" s="228"/>
      <c r="C1071" s="228"/>
      <c r="D1071" s="228"/>
      <c r="E1071" s="228"/>
      <c r="F1071" s="228"/>
      <c r="G1071" s="228"/>
      <c r="H1071" s="228"/>
      <c r="I1071" s="228"/>
    </row>
    <row r="1072" spans="1:9">
      <c r="A1072" s="228"/>
      <c r="B1072" s="228"/>
      <c r="C1072" s="228"/>
      <c r="D1072" s="228"/>
      <c r="E1072" s="228"/>
      <c r="F1072" s="228"/>
      <c r="G1072" s="228"/>
      <c r="H1072" s="228"/>
      <c r="I1072" s="228"/>
    </row>
    <row r="1073" spans="1:9">
      <c r="A1073" s="228"/>
      <c r="B1073" s="228"/>
      <c r="C1073" s="228"/>
      <c r="D1073" s="228"/>
      <c r="E1073" s="228"/>
      <c r="F1073" s="228"/>
      <c r="G1073" s="228"/>
      <c r="H1073" s="228"/>
      <c r="I1073" s="228"/>
    </row>
    <row r="1074" spans="1:9">
      <c r="A1074" s="228"/>
      <c r="B1074" s="228"/>
      <c r="C1074" s="228"/>
      <c r="D1074" s="228"/>
      <c r="E1074" s="228"/>
      <c r="F1074" s="228"/>
      <c r="G1074" s="228"/>
      <c r="H1074" s="228"/>
      <c r="I1074" s="228"/>
    </row>
    <row r="1075" spans="1:9">
      <c r="A1075" s="228"/>
      <c r="B1075" s="228"/>
      <c r="C1075" s="228"/>
      <c r="D1075" s="228"/>
      <c r="E1075" s="228"/>
      <c r="F1075" s="228"/>
      <c r="G1075" s="228"/>
      <c r="H1075" s="228"/>
      <c r="I1075" s="228"/>
    </row>
    <row r="1076" spans="1:9">
      <c r="A1076" s="228"/>
      <c r="B1076" s="228"/>
      <c r="C1076" s="228"/>
      <c r="D1076" s="228"/>
      <c r="E1076" s="228"/>
      <c r="F1076" s="228"/>
      <c r="G1076" s="228"/>
      <c r="H1076" s="228"/>
      <c r="I1076" s="228"/>
    </row>
    <row r="1077" spans="1:9">
      <c r="A1077" s="228"/>
      <c r="B1077" s="228"/>
      <c r="C1077" s="228"/>
      <c r="D1077" s="228"/>
      <c r="E1077" s="228"/>
      <c r="F1077" s="228"/>
      <c r="G1077" s="228"/>
      <c r="H1077" s="228"/>
      <c r="I1077" s="228"/>
    </row>
    <row r="1078" spans="1:9">
      <c r="A1078" s="228"/>
      <c r="B1078" s="228"/>
      <c r="C1078" s="228"/>
      <c r="D1078" s="228"/>
      <c r="E1078" s="228"/>
      <c r="F1078" s="228"/>
      <c r="G1078" s="228"/>
      <c r="H1078" s="228"/>
      <c r="I1078" s="228"/>
    </row>
    <row r="1079" spans="1:9">
      <c r="A1079" s="228"/>
      <c r="B1079" s="228"/>
      <c r="C1079" s="228"/>
      <c r="D1079" s="228"/>
      <c r="E1079" s="228"/>
      <c r="F1079" s="228"/>
      <c r="G1079" s="228"/>
      <c r="H1079" s="228"/>
      <c r="I1079" s="228"/>
    </row>
    <row r="1080" spans="1:9">
      <c r="A1080" s="228"/>
      <c r="B1080" s="228"/>
      <c r="C1080" s="228"/>
      <c r="D1080" s="228"/>
      <c r="E1080" s="228"/>
      <c r="F1080" s="228"/>
      <c r="G1080" s="228"/>
      <c r="H1080" s="228"/>
      <c r="I1080" s="228"/>
    </row>
    <row r="1081" spans="1:9">
      <c r="A1081" s="228"/>
      <c r="B1081" s="228"/>
      <c r="C1081" s="228"/>
      <c r="D1081" s="228"/>
      <c r="E1081" s="228"/>
      <c r="F1081" s="228"/>
      <c r="G1081" s="228"/>
      <c r="H1081" s="228"/>
      <c r="I1081" s="228"/>
    </row>
    <row r="1082" spans="1:9">
      <c r="A1082" s="228"/>
      <c r="B1082" s="228"/>
      <c r="C1082" s="228"/>
      <c r="D1082" s="228"/>
      <c r="E1082" s="228"/>
      <c r="F1082" s="228"/>
      <c r="G1082" s="228"/>
      <c r="H1082" s="228"/>
      <c r="I1082" s="228"/>
    </row>
    <row r="1083" spans="1:9">
      <c r="A1083" s="228"/>
      <c r="B1083" s="228"/>
      <c r="C1083" s="228"/>
      <c r="D1083" s="228"/>
      <c r="E1083" s="228"/>
      <c r="F1083" s="228"/>
      <c r="G1083" s="228"/>
      <c r="H1083" s="228"/>
      <c r="I1083" s="228"/>
    </row>
    <row r="1084" spans="1:9">
      <c r="A1084" s="228"/>
      <c r="B1084" s="228"/>
      <c r="C1084" s="228"/>
      <c r="D1084" s="228"/>
      <c r="E1084" s="228"/>
      <c r="F1084" s="228"/>
      <c r="G1084" s="228"/>
      <c r="H1084" s="228"/>
      <c r="I1084" s="228"/>
    </row>
    <row r="1085" spans="1:9">
      <c r="A1085" s="228"/>
      <c r="B1085" s="228"/>
      <c r="C1085" s="228"/>
      <c r="D1085" s="228"/>
      <c r="E1085" s="228"/>
      <c r="F1085" s="228"/>
      <c r="G1085" s="228"/>
      <c r="H1085" s="228"/>
      <c r="I1085" s="228"/>
    </row>
    <row r="1086" spans="1:9">
      <c r="A1086" s="228"/>
      <c r="B1086" s="228"/>
      <c r="C1086" s="228"/>
      <c r="D1086" s="228"/>
      <c r="E1086" s="228"/>
      <c r="F1086" s="228"/>
      <c r="G1086" s="228"/>
      <c r="H1086" s="228"/>
      <c r="I1086" s="228"/>
    </row>
    <row r="1087" spans="1:9">
      <c r="A1087" s="228"/>
      <c r="B1087" s="228"/>
      <c r="C1087" s="228"/>
      <c r="D1087" s="228"/>
      <c r="E1087" s="228"/>
      <c r="F1087" s="228"/>
      <c r="G1087" s="228"/>
      <c r="H1087" s="228"/>
      <c r="I1087" s="228"/>
    </row>
    <row r="1088" spans="1:9">
      <c r="A1088" s="228"/>
      <c r="B1088" s="228"/>
      <c r="C1088" s="228"/>
      <c r="D1088" s="228"/>
      <c r="E1088" s="228"/>
      <c r="F1088" s="228"/>
      <c r="G1088" s="228"/>
      <c r="H1088" s="228"/>
      <c r="I1088" s="228"/>
    </row>
    <row r="1089" spans="1:9">
      <c r="A1089" s="228"/>
      <c r="B1089" s="228"/>
      <c r="C1089" s="228"/>
      <c r="D1089" s="228"/>
      <c r="E1089" s="228"/>
      <c r="F1089" s="228"/>
      <c r="G1089" s="228"/>
      <c r="H1089" s="228"/>
      <c r="I1089" s="228"/>
    </row>
    <row r="1090" spans="1:9">
      <c r="A1090" s="228"/>
      <c r="B1090" s="228"/>
      <c r="C1090" s="228"/>
      <c r="D1090" s="228"/>
      <c r="E1090" s="228"/>
      <c r="F1090" s="228"/>
      <c r="G1090" s="228"/>
      <c r="H1090" s="228"/>
      <c r="I1090" s="228"/>
    </row>
    <row r="1091" spans="1:9">
      <c r="A1091" s="228"/>
      <c r="B1091" s="228"/>
      <c r="C1091" s="228"/>
      <c r="D1091" s="228"/>
      <c r="E1091" s="228"/>
      <c r="F1091" s="228"/>
      <c r="G1091" s="228"/>
      <c r="H1091" s="228"/>
      <c r="I1091" s="228"/>
    </row>
    <row r="1092" spans="1:9">
      <c r="A1092" s="228"/>
      <c r="B1092" s="228"/>
      <c r="C1092" s="228"/>
      <c r="D1092" s="228"/>
      <c r="E1092" s="228"/>
      <c r="F1092" s="228"/>
      <c r="G1092" s="228"/>
      <c r="H1092" s="228"/>
      <c r="I1092" s="228"/>
    </row>
    <row r="1093" spans="1:9">
      <c r="A1093" s="228"/>
      <c r="B1093" s="228"/>
      <c r="C1093" s="228"/>
      <c r="D1093" s="228"/>
      <c r="E1093" s="228"/>
      <c r="F1093" s="228"/>
      <c r="G1093" s="228"/>
      <c r="H1093" s="228"/>
      <c r="I1093" s="228"/>
    </row>
    <row r="1094" spans="1:9">
      <c r="A1094" s="228"/>
      <c r="B1094" s="228"/>
      <c r="C1094" s="228"/>
      <c r="D1094" s="228"/>
      <c r="E1094" s="228"/>
      <c r="F1094" s="228"/>
      <c r="G1094" s="228"/>
      <c r="H1094" s="228"/>
      <c r="I1094" s="228"/>
    </row>
    <row r="1095" spans="1:9">
      <c r="A1095" s="228"/>
      <c r="B1095" s="228"/>
      <c r="C1095" s="228"/>
      <c r="D1095" s="228"/>
      <c r="E1095" s="228"/>
      <c r="F1095" s="228"/>
      <c r="G1095" s="228"/>
      <c r="H1095" s="228"/>
      <c r="I1095" s="228"/>
    </row>
    <row r="1096" spans="1:9">
      <c r="A1096" s="228"/>
      <c r="B1096" s="228"/>
      <c r="C1096" s="228"/>
      <c r="D1096" s="228"/>
      <c r="E1096" s="228"/>
      <c r="F1096" s="228"/>
      <c r="G1096" s="228"/>
      <c r="H1096" s="228"/>
      <c r="I1096" s="228"/>
    </row>
    <row r="1097" spans="1:9">
      <c r="A1097" s="228"/>
      <c r="B1097" s="228"/>
      <c r="C1097" s="228"/>
      <c r="D1097" s="228"/>
      <c r="E1097" s="228"/>
      <c r="F1097" s="228"/>
      <c r="G1097" s="228"/>
      <c r="H1097" s="228"/>
      <c r="I1097" s="228"/>
    </row>
    <row r="1098" spans="1:9">
      <c r="A1098" s="228"/>
      <c r="B1098" s="228"/>
      <c r="C1098" s="228"/>
      <c r="D1098" s="228"/>
      <c r="E1098" s="228"/>
      <c r="F1098" s="228"/>
      <c r="G1098" s="228"/>
      <c r="H1098" s="228"/>
      <c r="I1098" s="228"/>
    </row>
    <row r="1099" spans="1:9">
      <c r="A1099" s="228"/>
      <c r="B1099" s="228"/>
      <c r="C1099" s="228"/>
      <c r="D1099" s="228"/>
      <c r="E1099" s="228"/>
      <c r="F1099" s="228"/>
      <c r="G1099" s="228"/>
      <c r="H1099" s="228"/>
      <c r="I1099" s="228"/>
    </row>
    <row r="1100" spans="1:9">
      <c r="A1100" s="228"/>
      <c r="B1100" s="228"/>
      <c r="C1100" s="228"/>
      <c r="D1100" s="228"/>
      <c r="E1100" s="228"/>
      <c r="F1100" s="228"/>
      <c r="G1100" s="228"/>
      <c r="H1100" s="228"/>
      <c r="I1100" s="228"/>
    </row>
    <row r="1101" spans="1:9">
      <c r="A1101" s="228"/>
      <c r="B1101" s="228"/>
      <c r="C1101" s="228"/>
      <c r="D1101" s="228"/>
      <c r="E1101" s="228"/>
      <c r="F1101" s="228"/>
      <c r="G1101" s="228"/>
      <c r="H1101" s="228"/>
      <c r="I1101" s="228"/>
    </row>
    <row r="1102" spans="1:9">
      <c r="A1102" s="228"/>
      <c r="B1102" s="228"/>
      <c r="C1102" s="228"/>
      <c r="D1102" s="228"/>
      <c r="E1102" s="228"/>
      <c r="F1102" s="228"/>
      <c r="G1102" s="228"/>
      <c r="H1102" s="228"/>
      <c r="I1102" s="228"/>
    </row>
    <row r="1103" spans="1:9">
      <c r="A1103" s="228"/>
      <c r="B1103" s="228"/>
      <c r="C1103" s="228"/>
      <c r="D1103" s="228"/>
      <c r="E1103" s="228"/>
      <c r="F1103" s="228"/>
      <c r="G1103" s="228"/>
      <c r="H1103" s="228"/>
      <c r="I1103" s="228"/>
    </row>
    <row r="1104" spans="1:9">
      <c r="A1104" s="228"/>
      <c r="B1104" s="228"/>
      <c r="C1104" s="228"/>
      <c r="D1104" s="228"/>
      <c r="E1104" s="228"/>
      <c r="F1104" s="228"/>
      <c r="G1104" s="228"/>
      <c r="H1104" s="228"/>
      <c r="I1104" s="228"/>
    </row>
    <row r="1105" spans="1:9">
      <c r="A1105" s="228"/>
      <c r="B1105" s="228"/>
      <c r="C1105" s="228"/>
      <c r="D1105" s="228"/>
      <c r="E1105" s="228"/>
      <c r="F1105" s="228"/>
      <c r="G1105" s="228"/>
      <c r="H1105" s="228"/>
      <c r="I1105" s="228"/>
    </row>
    <row r="1106" spans="1:9">
      <c r="A1106" s="228"/>
      <c r="B1106" s="228"/>
      <c r="C1106" s="228"/>
      <c r="D1106" s="228"/>
      <c r="E1106" s="228"/>
      <c r="F1106" s="228"/>
      <c r="G1106" s="228"/>
      <c r="H1106" s="228"/>
      <c r="I1106" s="228"/>
    </row>
    <row r="1107" spans="1:9">
      <c r="A1107" s="228"/>
      <c r="B1107" s="228"/>
      <c r="C1107" s="228"/>
      <c r="D1107" s="228"/>
      <c r="E1107" s="228"/>
      <c r="F1107" s="228"/>
      <c r="G1107" s="228"/>
      <c r="H1107" s="228"/>
      <c r="I1107" s="228"/>
    </row>
    <row r="1108" spans="1:9">
      <c r="A1108" s="228"/>
      <c r="B1108" s="228"/>
      <c r="C1108" s="228"/>
      <c r="D1108" s="228"/>
      <c r="E1108" s="228"/>
      <c r="F1108" s="228"/>
      <c r="G1108" s="228"/>
      <c r="H1108" s="228"/>
      <c r="I1108" s="228"/>
    </row>
    <row r="1109" spans="1:9">
      <c r="A1109" s="228"/>
      <c r="B1109" s="228"/>
      <c r="C1109" s="228"/>
      <c r="D1109" s="228"/>
      <c r="E1109" s="228"/>
      <c r="F1109" s="228"/>
      <c r="G1109" s="228"/>
      <c r="H1109" s="228"/>
      <c r="I1109" s="228"/>
    </row>
    <row r="1110" spans="1:9">
      <c r="A1110" s="228"/>
      <c r="B1110" s="228"/>
      <c r="C1110" s="228"/>
      <c r="D1110" s="228"/>
      <c r="E1110" s="228"/>
      <c r="F1110" s="228"/>
      <c r="G1110" s="228"/>
      <c r="H1110" s="228"/>
      <c r="I1110" s="228"/>
    </row>
    <row r="1111" spans="1:9">
      <c r="A1111" s="228"/>
      <c r="B1111" s="228"/>
      <c r="C1111" s="228"/>
      <c r="D1111" s="228"/>
      <c r="E1111" s="228"/>
      <c r="F1111" s="228"/>
      <c r="G1111" s="228"/>
      <c r="H1111" s="228"/>
      <c r="I1111" s="228"/>
    </row>
    <row r="1112" spans="1:9">
      <c r="A1112" s="228"/>
      <c r="B1112" s="228"/>
      <c r="C1112" s="228"/>
      <c r="D1112" s="228"/>
      <c r="E1112" s="228"/>
      <c r="F1112" s="228"/>
      <c r="G1112" s="228"/>
      <c r="H1112" s="228"/>
      <c r="I1112" s="228"/>
    </row>
    <row r="1113" spans="1:9">
      <c r="A1113" s="228"/>
      <c r="B1113" s="228"/>
      <c r="C1113" s="228"/>
      <c r="D1113" s="228"/>
      <c r="E1113" s="228"/>
      <c r="F1113" s="228"/>
      <c r="G1113" s="228"/>
      <c r="H1113" s="228"/>
      <c r="I1113" s="228"/>
    </row>
    <row r="1114" spans="1:9">
      <c r="A1114" s="228"/>
      <c r="B1114" s="228"/>
      <c r="C1114" s="228"/>
      <c r="D1114" s="228"/>
      <c r="E1114" s="228"/>
      <c r="F1114" s="228"/>
      <c r="G1114" s="228"/>
      <c r="H1114" s="228"/>
      <c r="I1114" s="228"/>
    </row>
    <row r="1115" spans="1:9">
      <c r="A1115" s="228"/>
      <c r="B1115" s="228"/>
      <c r="C1115" s="228"/>
      <c r="D1115" s="228"/>
      <c r="E1115" s="228"/>
      <c r="F1115" s="228"/>
      <c r="G1115" s="228"/>
      <c r="H1115" s="228"/>
      <c r="I1115" s="228"/>
    </row>
    <row r="1116" spans="1:9">
      <c r="A1116" s="228"/>
      <c r="B1116" s="228"/>
      <c r="C1116" s="228"/>
      <c r="D1116" s="228"/>
      <c r="E1116" s="228"/>
      <c r="F1116" s="228"/>
      <c r="G1116" s="228"/>
      <c r="H1116" s="228"/>
      <c r="I1116" s="228"/>
    </row>
    <row r="1117" spans="1:9">
      <c r="A1117" s="228"/>
      <c r="B1117" s="228"/>
      <c r="C1117" s="228"/>
      <c r="D1117" s="228"/>
      <c r="E1117" s="228"/>
      <c r="F1117" s="228"/>
      <c r="G1117" s="228"/>
      <c r="H1117" s="228"/>
      <c r="I1117" s="228"/>
    </row>
    <row r="1118" spans="1:9">
      <c r="A1118" s="228"/>
      <c r="B1118" s="228"/>
      <c r="C1118" s="228"/>
      <c r="D1118" s="228"/>
      <c r="E1118" s="228"/>
      <c r="F1118" s="228"/>
      <c r="G1118" s="228"/>
      <c r="H1118" s="228"/>
      <c r="I1118" s="228"/>
    </row>
    <row r="1119" spans="1:9">
      <c r="A1119" s="228"/>
      <c r="B1119" s="228"/>
      <c r="C1119" s="228"/>
      <c r="D1119" s="228"/>
      <c r="E1119" s="228"/>
      <c r="F1119" s="228"/>
      <c r="G1119" s="228"/>
      <c r="H1119" s="228"/>
      <c r="I1119" s="228"/>
    </row>
    <row r="1120" spans="1:9">
      <c r="A1120" s="228"/>
      <c r="B1120" s="228"/>
      <c r="C1120" s="228"/>
      <c r="D1120" s="228"/>
      <c r="E1120" s="228"/>
      <c r="F1120" s="228"/>
      <c r="G1120" s="228"/>
      <c r="H1120" s="228"/>
      <c r="I1120" s="228"/>
    </row>
    <row r="1121" spans="1:9">
      <c r="A1121" s="228"/>
      <c r="B1121" s="228"/>
      <c r="C1121" s="228"/>
      <c r="D1121" s="228"/>
      <c r="E1121" s="228"/>
      <c r="F1121" s="228"/>
      <c r="G1121" s="228"/>
      <c r="H1121" s="228"/>
      <c r="I1121" s="228"/>
    </row>
    <row r="1122" spans="1:9">
      <c r="A1122" s="228"/>
      <c r="B1122" s="228"/>
      <c r="C1122" s="228"/>
      <c r="D1122" s="228"/>
      <c r="E1122" s="228"/>
      <c r="F1122" s="228"/>
      <c r="G1122" s="228"/>
      <c r="H1122" s="228"/>
      <c r="I1122" s="228"/>
    </row>
    <row r="1123" spans="1:9">
      <c r="A1123" s="228"/>
      <c r="B1123" s="228"/>
      <c r="C1123" s="228"/>
      <c r="D1123" s="228"/>
      <c r="E1123" s="228"/>
      <c r="F1123" s="228"/>
      <c r="G1123" s="228"/>
      <c r="H1123" s="228"/>
      <c r="I1123" s="228"/>
    </row>
    <row r="1124" spans="1:9">
      <c r="A1124" s="228"/>
      <c r="B1124" s="228"/>
      <c r="C1124" s="228"/>
      <c r="D1124" s="228"/>
      <c r="E1124" s="228"/>
      <c r="F1124" s="228"/>
      <c r="G1124" s="228"/>
      <c r="H1124" s="228"/>
      <c r="I1124" s="228"/>
    </row>
    <row r="1125" spans="1:9">
      <c r="A1125" s="228"/>
      <c r="B1125" s="228"/>
      <c r="C1125" s="228"/>
      <c r="D1125" s="228"/>
      <c r="E1125" s="228"/>
      <c r="F1125" s="228"/>
      <c r="G1125" s="228"/>
      <c r="H1125" s="228"/>
      <c r="I1125" s="228"/>
    </row>
    <row r="1126" spans="1:9">
      <c r="A1126" s="228"/>
      <c r="B1126" s="228"/>
      <c r="C1126" s="228"/>
      <c r="D1126" s="228"/>
      <c r="E1126" s="228"/>
      <c r="F1126" s="228"/>
      <c r="G1126" s="228"/>
      <c r="H1126" s="228"/>
      <c r="I1126" s="228"/>
    </row>
    <row r="1127" spans="1:9">
      <c r="A1127" s="228"/>
      <c r="B1127" s="228"/>
      <c r="C1127" s="228"/>
      <c r="D1127" s="228"/>
      <c r="E1127" s="228"/>
      <c r="F1127" s="228"/>
      <c r="G1127" s="228"/>
      <c r="H1127" s="228"/>
      <c r="I1127" s="228"/>
    </row>
    <row r="1128" spans="1:9">
      <c r="A1128" s="228"/>
      <c r="B1128" s="228"/>
      <c r="C1128" s="228"/>
      <c r="D1128" s="228"/>
      <c r="E1128" s="228"/>
      <c r="F1128" s="228"/>
      <c r="G1128" s="228"/>
      <c r="H1128" s="228"/>
      <c r="I1128" s="228"/>
    </row>
    <row r="1129" spans="1:9">
      <c r="A1129" s="228"/>
      <c r="B1129" s="228"/>
      <c r="C1129" s="228"/>
      <c r="D1129" s="228"/>
      <c r="E1129" s="228"/>
      <c r="F1129" s="228"/>
      <c r="G1129" s="228"/>
      <c r="H1129" s="228"/>
      <c r="I1129" s="228"/>
    </row>
    <row r="1130" spans="1:9">
      <c r="A1130" s="228"/>
      <c r="B1130" s="228"/>
      <c r="C1130" s="228"/>
      <c r="D1130" s="228"/>
      <c r="E1130" s="228"/>
      <c r="F1130" s="228"/>
      <c r="G1130" s="228"/>
      <c r="H1130" s="228"/>
      <c r="I1130" s="228"/>
    </row>
    <row r="1131" spans="1:9">
      <c r="A1131" s="228"/>
      <c r="B1131" s="228"/>
      <c r="C1131" s="228"/>
      <c r="D1131" s="228"/>
      <c r="E1131" s="228"/>
      <c r="F1131" s="228"/>
      <c r="G1131" s="228"/>
      <c r="H1131" s="228"/>
      <c r="I1131" s="228"/>
    </row>
    <row r="1132" spans="1:9">
      <c r="A1132" s="228"/>
      <c r="B1132" s="228"/>
      <c r="C1132" s="228"/>
      <c r="D1132" s="228"/>
      <c r="E1132" s="228"/>
      <c r="F1132" s="228"/>
      <c r="G1132" s="228"/>
      <c r="H1132" s="228"/>
      <c r="I1132" s="228"/>
    </row>
    <row r="1133" spans="1:9">
      <c r="A1133" s="228"/>
      <c r="B1133" s="228"/>
      <c r="C1133" s="228"/>
      <c r="D1133" s="228"/>
      <c r="E1133" s="228"/>
      <c r="F1133" s="228"/>
      <c r="G1133" s="228"/>
      <c r="H1133" s="228"/>
      <c r="I1133" s="228"/>
    </row>
    <row r="1134" spans="1:9">
      <c r="A1134" s="228"/>
      <c r="B1134" s="228"/>
      <c r="C1134" s="228"/>
      <c r="D1134" s="228"/>
      <c r="E1134" s="228"/>
      <c r="F1134" s="228"/>
      <c r="G1134" s="228"/>
      <c r="H1134" s="228"/>
      <c r="I1134" s="228"/>
    </row>
    <row r="1135" spans="1:9">
      <c r="A1135" s="228"/>
      <c r="B1135" s="228"/>
      <c r="C1135" s="228"/>
      <c r="D1135" s="228"/>
      <c r="E1135" s="228"/>
      <c r="F1135" s="228"/>
      <c r="G1135" s="228"/>
      <c r="H1135" s="228"/>
      <c r="I1135" s="228"/>
    </row>
    <row r="1136" spans="1:9">
      <c r="A1136" s="228"/>
      <c r="B1136" s="228"/>
      <c r="C1136" s="228"/>
      <c r="D1136" s="228"/>
      <c r="E1136" s="228"/>
      <c r="F1136" s="228"/>
      <c r="G1136" s="228"/>
      <c r="H1136" s="228"/>
      <c r="I1136" s="228"/>
    </row>
    <row r="1137" spans="1:9">
      <c r="A1137" s="228"/>
      <c r="B1137" s="228"/>
      <c r="C1137" s="228"/>
      <c r="D1137" s="228"/>
      <c r="E1137" s="228"/>
      <c r="F1137" s="228"/>
      <c r="G1137" s="228"/>
      <c r="H1137" s="228"/>
      <c r="I1137" s="228"/>
    </row>
    <row r="1138" spans="1:9">
      <c r="A1138" s="228"/>
      <c r="B1138" s="228"/>
      <c r="C1138" s="228"/>
      <c r="D1138" s="228"/>
      <c r="E1138" s="228"/>
      <c r="F1138" s="228"/>
      <c r="G1138" s="228"/>
      <c r="H1138" s="228"/>
      <c r="I1138" s="228"/>
    </row>
    <row r="1139" spans="1:9">
      <c r="A1139" s="228"/>
      <c r="B1139" s="228"/>
      <c r="C1139" s="228"/>
      <c r="D1139" s="228"/>
      <c r="E1139" s="228"/>
      <c r="F1139" s="228"/>
      <c r="G1139" s="228"/>
      <c r="H1139" s="228"/>
      <c r="I1139" s="228"/>
    </row>
    <row r="1140" spans="1:9">
      <c r="A1140" s="228"/>
      <c r="B1140" s="228"/>
      <c r="C1140" s="228"/>
      <c r="D1140" s="228"/>
      <c r="E1140" s="228"/>
      <c r="F1140" s="228"/>
      <c r="G1140" s="228"/>
      <c r="H1140" s="228"/>
      <c r="I1140" s="228"/>
    </row>
    <row r="1141" spans="1:9">
      <c r="A1141" s="228"/>
      <c r="B1141" s="228"/>
      <c r="C1141" s="228"/>
      <c r="D1141" s="228"/>
      <c r="E1141" s="228"/>
      <c r="F1141" s="228"/>
      <c r="G1141" s="228"/>
      <c r="H1141" s="228"/>
      <c r="I1141" s="228"/>
    </row>
    <row r="1142" spans="1:9">
      <c r="A1142" s="228"/>
      <c r="B1142" s="228"/>
      <c r="C1142" s="228"/>
      <c r="D1142" s="228"/>
      <c r="E1142" s="228"/>
      <c r="F1142" s="228"/>
      <c r="G1142" s="228"/>
      <c r="H1142" s="228"/>
      <c r="I1142" s="228"/>
    </row>
    <row r="1143" spans="1:9">
      <c r="A1143" s="228"/>
      <c r="B1143" s="228"/>
      <c r="C1143" s="228"/>
      <c r="D1143" s="228"/>
      <c r="E1143" s="228"/>
      <c r="F1143" s="228"/>
      <c r="G1143" s="228"/>
      <c r="H1143" s="228"/>
      <c r="I1143" s="228"/>
    </row>
    <row r="1144" spans="1:9">
      <c r="A1144" s="228"/>
      <c r="B1144" s="228"/>
      <c r="C1144" s="228"/>
      <c r="D1144" s="228"/>
      <c r="E1144" s="228"/>
      <c r="F1144" s="228"/>
      <c r="G1144" s="228"/>
      <c r="H1144" s="228"/>
      <c r="I1144" s="228"/>
    </row>
    <row r="1145" spans="1:9">
      <c r="A1145" s="228"/>
      <c r="B1145" s="228"/>
      <c r="C1145" s="228"/>
      <c r="D1145" s="228"/>
      <c r="E1145" s="228"/>
      <c r="F1145" s="228"/>
      <c r="G1145" s="228"/>
      <c r="H1145" s="228"/>
      <c r="I1145" s="228"/>
    </row>
    <row r="1146" spans="1:9">
      <c r="A1146" s="228"/>
      <c r="B1146" s="228"/>
      <c r="C1146" s="228"/>
      <c r="D1146" s="228"/>
      <c r="E1146" s="228"/>
      <c r="F1146" s="228"/>
      <c r="G1146" s="228"/>
      <c r="H1146" s="228"/>
      <c r="I1146" s="228"/>
    </row>
    <row r="1147" spans="1:9">
      <c r="A1147" s="228"/>
      <c r="B1147" s="228"/>
      <c r="C1147" s="228"/>
      <c r="D1147" s="228"/>
      <c r="E1147" s="228"/>
      <c r="F1147" s="228"/>
      <c r="G1147" s="228"/>
      <c r="H1147" s="228"/>
      <c r="I1147" s="228"/>
    </row>
    <row r="1148" spans="1:9">
      <c r="A1148" s="228"/>
      <c r="B1148" s="228"/>
      <c r="C1148" s="228"/>
      <c r="D1148" s="228"/>
      <c r="E1148" s="228"/>
      <c r="F1148" s="228"/>
      <c r="G1148" s="228"/>
      <c r="H1148" s="228"/>
      <c r="I1148" s="228"/>
    </row>
    <row r="1149" spans="1:9">
      <c r="A1149" s="228"/>
      <c r="B1149" s="228"/>
      <c r="C1149" s="228"/>
      <c r="D1149" s="228"/>
      <c r="E1149" s="228"/>
      <c r="F1149" s="228"/>
      <c r="G1149" s="228"/>
      <c r="H1149" s="228"/>
      <c r="I1149" s="228"/>
    </row>
    <row r="1150" spans="1:9">
      <c r="A1150" s="228"/>
      <c r="B1150" s="228"/>
      <c r="C1150" s="228"/>
      <c r="D1150" s="228"/>
      <c r="E1150" s="228"/>
      <c r="F1150" s="228"/>
      <c r="G1150" s="228"/>
      <c r="H1150" s="228"/>
      <c r="I1150" s="228"/>
    </row>
    <row r="1151" spans="1:9">
      <c r="A1151" s="228"/>
      <c r="B1151" s="228"/>
      <c r="C1151" s="228"/>
      <c r="D1151" s="228"/>
      <c r="E1151" s="228"/>
      <c r="F1151" s="228"/>
      <c r="G1151" s="228"/>
      <c r="H1151" s="228"/>
      <c r="I1151" s="228"/>
    </row>
    <row r="1152" spans="1:9">
      <c r="A1152" s="228"/>
      <c r="B1152" s="228"/>
      <c r="C1152" s="228"/>
      <c r="D1152" s="228"/>
      <c r="E1152" s="228"/>
      <c r="F1152" s="228"/>
      <c r="G1152" s="228"/>
      <c r="H1152" s="228"/>
      <c r="I1152" s="228"/>
    </row>
    <row r="1153" spans="1:9">
      <c r="A1153" s="228"/>
      <c r="B1153" s="228"/>
      <c r="C1153" s="228"/>
      <c r="D1153" s="228"/>
      <c r="E1153" s="228"/>
      <c r="F1153" s="228"/>
      <c r="G1153" s="228"/>
      <c r="H1153" s="228"/>
      <c r="I1153" s="228"/>
    </row>
    <row r="1154" spans="1:9">
      <c r="A1154" s="228"/>
      <c r="B1154" s="228"/>
      <c r="C1154" s="228"/>
      <c r="D1154" s="228"/>
      <c r="E1154" s="228"/>
      <c r="F1154" s="228"/>
      <c r="G1154" s="228"/>
      <c r="H1154" s="228"/>
      <c r="I1154" s="228"/>
    </row>
    <row r="1155" spans="1:9">
      <c r="A1155" s="228"/>
      <c r="B1155" s="228"/>
      <c r="C1155" s="228"/>
      <c r="D1155" s="228"/>
      <c r="E1155" s="228"/>
      <c r="F1155" s="228"/>
      <c r="G1155" s="228"/>
      <c r="H1155" s="228"/>
      <c r="I1155" s="228"/>
    </row>
    <row r="1156" spans="1:9">
      <c r="A1156" s="228"/>
      <c r="B1156" s="228"/>
      <c r="C1156" s="228"/>
      <c r="D1156" s="228"/>
      <c r="E1156" s="228"/>
      <c r="F1156" s="228"/>
      <c r="G1156" s="228"/>
      <c r="H1156" s="228"/>
      <c r="I1156" s="228"/>
    </row>
    <row r="1157" spans="1:9">
      <c r="A1157" s="228"/>
      <c r="B1157" s="228"/>
      <c r="C1157" s="228"/>
      <c r="D1157" s="228"/>
      <c r="E1157" s="228"/>
      <c r="F1157" s="228"/>
      <c r="G1157" s="228"/>
      <c r="H1157" s="228"/>
      <c r="I1157" s="228"/>
    </row>
    <row r="1158" spans="1:9">
      <c r="A1158" s="228"/>
      <c r="B1158" s="228"/>
      <c r="C1158" s="228"/>
      <c r="D1158" s="228"/>
      <c r="E1158" s="228"/>
      <c r="F1158" s="228"/>
      <c r="G1158" s="228"/>
      <c r="H1158" s="228"/>
      <c r="I1158" s="228"/>
    </row>
    <row r="1159" spans="1:9">
      <c r="A1159" s="228"/>
      <c r="B1159" s="228"/>
      <c r="C1159" s="228"/>
      <c r="D1159" s="228"/>
      <c r="E1159" s="228"/>
      <c r="F1159" s="228"/>
      <c r="G1159" s="228"/>
      <c r="H1159" s="228"/>
      <c r="I1159" s="228"/>
    </row>
    <row r="1160" spans="1:9">
      <c r="A1160" s="228"/>
      <c r="B1160" s="228"/>
      <c r="C1160" s="228"/>
      <c r="D1160" s="228"/>
      <c r="E1160" s="228"/>
      <c r="F1160" s="228"/>
      <c r="G1160" s="228"/>
      <c r="H1160" s="228"/>
      <c r="I1160" s="228"/>
    </row>
    <row r="1161" spans="1:9">
      <c r="A1161" s="228"/>
      <c r="B1161" s="228"/>
      <c r="C1161" s="228"/>
      <c r="D1161" s="228"/>
      <c r="E1161" s="228"/>
      <c r="F1161" s="228"/>
      <c r="G1161" s="228"/>
      <c r="H1161" s="228"/>
      <c r="I1161" s="228"/>
    </row>
    <row r="1162" spans="1:9">
      <c r="A1162" s="228"/>
      <c r="B1162" s="228"/>
      <c r="C1162" s="228"/>
      <c r="D1162" s="228"/>
      <c r="E1162" s="228"/>
      <c r="F1162" s="228"/>
      <c r="G1162" s="228"/>
      <c r="H1162" s="228"/>
      <c r="I1162" s="228"/>
    </row>
    <row r="1163" spans="1:9">
      <c r="A1163" s="228"/>
      <c r="B1163" s="228"/>
      <c r="C1163" s="228"/>
      <c r="D1163" s="228"/>
      <c r="E1163" s="228"/>
      <c r="F1163" s="228"/>
      <c r="G1163" s="228"/>
      <c r="H1163" s="228"/>
      <c r="I1163" s="228"/>
    </row>
    <row r="1164" spans="1:9">
      <c r="A1164" s="228"/>
      <c r="B1164" s="228"/>
      <c r="C1164" s="228"/>
      <c r="D1164" s="228"/>
      <c r="E1164" s="228"/>
      <c r="F1164" s="228"/>
      <c r="G1164" s="228"/>
      <c r="H1164" s="228"/>
      <c r="I1164" s="228"/>
    </row>
    <row r="1165" spans="1:9">
      <c r="A1165" s="228"/>
      <c r="B1165" s="228"/>
      <c r="C1165" s="228"/>
      <c r="D1165" s="228"/>
      <c r="E1165" s="228"/>
      <c r="F1165" s="228"/>
      <c r="G1165" s="228"/>
      <c r="H1165" s="228"/>
      <c r="I1165" s="228"/>
    </row>
    <row r="1166" spans="1:9">
      <c r="A1166" s="228"/>
      <c r="B1166" s="228"/>
      <c r="C1166" s="228"/>
      <c r="D1166" s="228"/>
      <c r="E1166" s="228"/>
      <c r="F1166" s="228"/>
      <c r="G1166" s="228"/>
      <c r="H1166" s="228"/>
      <c r="I1166" s="228"/>
    </row>
    <row r="1167" spans="1:9">
      <c r="A1167" s="228"/>
      <c r="B1167" s="228"/>
      <c r="C1167" s="228"/>
      <c r="D1167" s="228"/>
      <c r="E1167" s="228"/>
      <c r="F1167" s="228"/>
      <c r="G1167" s="228"/>
      <c r="H1167" s="228"/>
      <c r="I1167" s="228"/>
    </row>
    <row r="1168" spans="1:9">
      <c r="A1168" s="228"/>
      <c r="B1168" s="228"/>
      <c r="C1168" s="228"/>
      <c r="D1168" s="228"/>
      <c r="E1168" s="228"/>
      <c r="F1168" s="228"/>
      <c r="G1168" s="228"/>
      <c r="H1168" s="228"/>
      <c r="I1168" s="228"/>
    </row>
    <row r="1169" spans="1:9">
      <c r="A1169" s="228"/>
      <c r="B1169" s="228"/>
      <c r="C1169" s="228"/>
      <c r="D1169" s="228"/>
      <c r="E1169" s="228"/>
      <c r="F1169" s="228"/>
      <c r="G1169" s="228"/>
      <c r="H1169" s="228"/>
      <c r="I1169" s="228"/>
    </row>
    <row r="1170" spans="1:9">
      <c r="A1170" s="228"/>
      <c r="B1170" s="228"/>
      <c r="C1170" s="228"/>
      <c r="D1170" s="228"/>
      <c r="E1170" s="228"/>
      <c r="F1170" s="228"/>
      <c r="G1170" s="228"/>
      <c r="H1170" s="228"/>
      <c r="I1170" s="228"/>
    </row>
    <row r="1171" spans="1:9">
      <c r="A1171" s="228"/>
      <c r="B1171" s="228"/>
      <c r="C1171" s="228"/>
      <c r="D1171" s="228"/>
      <c r="E1171" s="228"/>
      <c r="F1171" s="228"/>
      <c r="G1171" s="228"/>
      <c r="H1171" s="228"/>
      <c r="I1171" s="228"/>
    </row>
    <row r="1172" spans="1:9">
      <c r="A1172" s="228"/>
      <c r="B1172" s="228"/>
      <c r="C1172" s="228"/>
      <c r="D1172" s="228"/>
      <c r="E1172" s="228"/>
      <c r="F1172" s="228"/>
      <c r="G1172" s="228"/>
      <c r="H1172" s="228"/>
      <c r="I1172" s="228"/>
    </row>
    <row r="1173" spans="1:9">
      <c r="A1173" s="228"/>
      <c r="B1173" s="228"/>
      <c r="C1173" s="228"/>
      <c r="D1173" s="228"/>
      <c r="E1173" s="228"/>
      <c r="F1173" s="228"/>
      <c r="G1173" s="228"/>
      <c r="H1173" s="228"/>
      <c r="I1173" s="228"/>
    </row>
    <row r="1174" spans="1:9">
      <c r="A1174" s="228"/>
      <c r="B1174" s="228"/>
      <c r="C1174" s="228"/>
      <c r="D1174" s="228"/>
      <c r="E1174" s="228"/>
      <c r="F1174" s="228"/>
      <c r="G1174" s="228"/>
      <c r="H1174" s="228"/>
      <c r="I1174" s="228"/>
    </row>
    <row r="1175" spans="1:9">
      <c r="A1175" s="228"/>
      <c r="B1175" s="228"/>
      <c r="C1175" s="228"/>
      <c r="D1175" s="228"/>
      <c r="E1175" s="228"/>
      <c r="F1175" s="228"/>
      <c r="G1175" s="228"/>
      <c r="H1175" s="228"/>
      <c r="I1175" s="228"/>
    </row>
    <row r="1176" spans="1:9">
      <c r="A1176" s="228"/>
      <c r="B1176" s="228"/>
      <c r="C1176" s="228"/>
      <c r="D1176" s="228"/>
      <c r="E1176" s="228"/>
      <c r="F1176" s="228"/>
      <c r="G1176" s="228"/>
      <c r="H1176" s="228"/>
      <c r="I1176" s="228"/>
    </row>
    <row r="1177" spans="1:9">
      <c r="A1177" s="228"/>
      <c r="B1177" s="228"/>
      <c r="C1177" s="228"/>
      <c r="D1177" s="228"/>
      <c r="E1177" s="228"/>
      <c r="F1177" s="228"/>
      <c r="G1177" s="228"/>
      <c r="H1177" s="228"/>
      <c r="I1177" s="228"/>
    </row>
    <row r="1178" spans="1:9">
      <c r="A1178" s="228"/>
      <c r="B1178" s="228"/>
      <c r="C1178" s="228"/>
      <c r="D1178" s="228"/>
      <c r="E1178" s="228"/>
      <c r="F1178" s="228"/>
      <c r="G1178" s="228"/>
      <c r="H1178" s="228"/>
      <c r="I1178" s="228"/>
    </row>
    <row r="1179" spans="1:9">
      <c r="A1179" s="228"/>
      <c r="B1179" s="228"/>
      <c r="C1179" s="228"/>
      <c r="D1179" s="228"/>
      <c r="E1179" s="228"/>
      <c r="F1179" s="228"/>
      <c r="G1179" s="228"/>
      <c r="H1179" s="228"/>
      <c r="I1179" s="228"/>
    </row>
    <row r="1180" spans="1:9">
      <c r="A1180" s="228"/>
      <c r="B1180" s="228"/>
      <c r="C1180" s="228"/>
      <c r="D1180" s="228"/>
      <c r="E1180" s="228"/>
      <c r="F1180" s="228"/>
      <c r="G1180" s="228"/>
      <c r="H1180" s="228"/>
      <c r="I1180" s="228"/>
    </row>
    <row r="1181" spans="1:9">
      <c r="A1181" s="228"/>
      <c r="B1181" s="228"/>
      <c r="C1181" s="228"/>
      <c r="D1181" s="228"/>
      <c r="E1181" s="228"/>
      <c r="F1181" s="228"/>
      <c r="G1181" s="228"/>
      <c r="H1181" s="228"/>
      <c r="I1181" s="228"/>
    </row>
    <row r="1182" spans="1:9">
      <c r="A1182" s="228"/>
      <c r="B1182" s="228"/>
      <c r="C1182" s="228"/>
      <c r="D1182" s="228"/>
      <c r="E1182" s="228"/>
      <c r="F1182" s="228"/>
      <c r="G1182" s="228"/>
      <c r="H1182" s="228"/>
      <c r="I1182" s="228"/>
    </row>
    <row r="1183" spans="1:9">
      <c r="A1183" s="228"/>
      <c r="B1183" s="228"/>
      <c r="C1183" s="228"/>
      <c r="D1183" s="228"/>
      <c r="E1183" s="228"/>
      <c r="F1183" s="228"/>
      <c r="G1183" s="228"/>
      <c r="H1183" s="228"/>
      <c r="I1183" s="228"/>
    </row>
    <row r="1184" spans="1:9">
      <c r="A1184" s="228"/>
      <c r="B1184" s="228"/>
      <c r="C1184" s="228"/>
      <c r="D1184" s="228"/>
      <c r="E1184" s="228"/>
      <c r="F1184" s="228"/>
      <c r="G1184" s="228"/>
      <c r="H1184" s="228"/>
      <c r="I1184" s="228"/>
    </row>
    <row r="1185" spans="1:9">
      <c r="A1185" s="228"/>
      <c r="B1185" s="228"/>
      <c r="C1185" s="228"/>
      <c r="D1185" s="228"/>
      <c r="E1185" s="228"/>
      <c r="F1185" s="228"/>
      <c r="G1185" s="228"/>
      <c r="H1185" s="228"/>
      <c r="I1185" s="228"/>
    </row>
    <row r="1186" spans="1:9">
      <c r="A1186" s="228"/>
      <c r="B1186" s="228"/>
      <c r="C1186" s="228"/>
      <c r="D1186" s="228"/>
      <c r="E1186" s="228"/>
      <c r="F1186" s="228"/>
      <c r="G1186" s="228"/>
      <c r="H1186" s="228"/>
      <c r="I1186" s="228"/>
    </row>
    <row r="1187" spans="1:9">
      <c r="A1187" s="228"/>
      <c r="B1187" s="228"/>
      <c r="C1187" s="228"/>
      <c r="D1187" s="228"/>
      <c r="E1187" s="228"/>
      <c r="F1187" s="228"/>
      <c r="G1187" s="228"/>
      <c r="H1187" s="228"/>
      <c r="I1187" s="228"/>
    </row>
    <row r="1188" spans="1:9">
      <c r="A1188" s="228"/>
      <c r="B1188" s="228"/>
      <c r="C1188" s="228"/>
      <c r="D1188" s="228"/>
      <c r="E1188" s="228"/>
      <c r="F1188" s="228"/>
      <c r="G1188" s="228"/>
      <c r="H1188" s="228"/>
      <c r="I1188" s="228"/>
    </row>
    <row r="1189" spans="1:9">
      <c r="A1189" s="228"/>
      <c r="B1189" s="228"/>
      <c r="C1189" s="228"/>
      <c r="D1189" s="228"/>
      <c r="E1189" s="228"/>
      <c r="F1189" s="228"/>
      <c r="G1189" s="228"/>
      <c r="H1189" s="228"/>
      <c r="I1189" s="228"/>
    </row>
    <row r="1190" spans="1:9">
      <c r="A1190" s="228"/>
      <c r="B1190" s="228"/>
      <c r="C1190" s="228"/>
      <c r="D1190" s="228"/>
      <c r="E1190" s="228"/>
      <c r="F1190" s="228"/>
      <c r="G1190" s="228"/>
      <c r="H1190" s="228"/>
      <c r="I1190" s="228"/>
    </row>
    <row r="1191" spans="1:9">
      <c r="A1191" s="228"/>
      <c r="B1191" s="228"/>
      <c r="C1191" s="228"/>
      <c r="D1191" s="228"/>
      <c r="E1191" s="228"/>
      <c r="F1191" s="228"/>
      <c r="G1191" s="228"/>
      <c r="H1191" s="228"/>
      <c r="I1191" s="228"/>
    </row>
    <row r="1192" spans="1:9">
      <c r="A1192" s="228"/>
      <c r="B1192" s="228"/>
      <c r="C1192" s="228"/>
      <c r="D1192" s="228"/>
      <c r="E1192" s="228"/>
      <c r="F1192" s="228"/>
      <c r="G1192" s="228"/>
      <c r="H1192" s="228"/>
      <c r="I1192" s="228"/>
    </row>
    <row r="1193" spans="1:9">
      <c r="A1193" s="228"/>
      <c r="B1193" s="228"/>
      <c r="C1193" s="228"/>
      <c r="D1193" s="228"/>
      <c r="E1193" s="228"/>
      <c r="F1193" s="228"/>
      <c r="G1193" s="228"/>
      <c r="H1193" s="228"/>
      <c r="I1193" s="228"/>
    </row>
    <row r="1194" spans="1:9">
      <c r="A1194" s="228"/>
      <c r="B1194" s="228"/>
      <c r="C1194" s="228"/>
      <c r="D1194" s="228"/>
      <c r="E1194" s="228"/>
      <c r="F1194" s="228"/>
      <c r="G1194" s="228"/>
      <c r="H1194" s="228"/>
      <c r="I1194" s="228"/>
    </row>
    <row r="1195" spans="1:9">
      <c r="A1195" s="228"/>
      <c r="B1195" s="228"/>
      <c r="C1195" s="228"/>
      <c r="D1195" s="228"/>
      <c r="E1195" s="228"/>
      <c r="F1195" s="228"/>
      <c r="G1195" s="228"/>
      <c r="H1195" s="228"/>
      <c r="I1195" s="228"/>
    </row>
    <row r="1196" spans="1:9">
      <c r="A1196" s="228"/>
      <c r="B1196" s="228"/>
      <c r="C1196" s="228"/>
      <c r="D1196" s="228"/>
      <c r="E1196" s="228"/>
      <c r="F1196" s="228"/>
      <c r="G1196" s="228"/>
      <c r="H1196" s="228"/>
      <c r="I1196" s="228"/>
    </row>
    <row r="1197" spans="1:9">
      <c r="A1197" s="228"/>
      <c r="B1197" s="228"/>
      <c r="C1197" s="228"/>
      <c r="D1197" s="228"/>
      <c r="E1197" s="228"/>
      <c r="F1197" s="228"/>
      <c r="G1197" s="228"/>
      <c r="H1197" s="228"/>
      <c r="I1197" s="228"/>
    </row>
    <row r="1198" spans="1:9">
      <c r="A1198" s="228"/>
      <c r="B1198" s="228"/>
      <c r="C1198" s="228"/>
      <c r="D1198" s="228"/>
      <c r="E1198" s="228"/>
      <c r="F1198" s="228"/>
      <c r="G1198" s="228"/>
      <c r="H1198" s="228"/>
      <c r="I1198" s="228"/>
    </row>
    <row r="1199" spans="1:9">
      <c r="A1199" s="228"/>
      <c r="B1199" s="228"/>
      <c r="C1199" s="228"/>
      <c r="D1199" s="228"/>
      <c r="E1199" s="228"/>
      <c r="F1199" s="228"/>
      <c r="G1199" s="228"/>
      <c r="H1199" s="228"/>
      <c r="I1199" s="228"/>
    </row>
    <row r="1200" spans="1:9">
      <c r="A1200" s="228"/>
      <c r="B1200" s="228"/>
      <c r="C1200" s="228"/>
      <c r="D1200" s="228"/>
      <c r="E1200" s="228"/>
      <c r="F1200" s="228"/>
      <c r="G1200" s="228"/>
      <c r="H1200" s="228"/>
      <c r="I1200" s="228"/>
    </row>
    <row r="1201" spans="1:9">
      <c r="A1201" s="228"/>
      <c r="B1201" s="228"/>
      <c r="C1201" s="228"/>
      <c r="D1201" s="228"/>
      <c r="E1201" s="228"/>
      <c r="F1201" s="228"/>
      <c r="G1201" s="228"/>
      <c r="H1201" s="228"/>
      <c r="I1201" s="228"/>
    </row>
    <row r="1202" spans="1:9">
      <c r="A1202" s="228"/>
      <c r="B1202" s="228"/>
      <c r="C1202" s="228"/>
      <c r="D1202" s="228"/>
      <c r="E1202" s="228"/>
      <c r="F1202" s="228"/>
      <c r="G1202" s="228"/>
      <c r="H1202" s="228"/>
      <c r="I1202" s="228"/>
    </row>
    <row r="1203" spans="1:9">
      <c r="A1203" s="228"/>
      <c r="B1203" s="228"/>
      <c r="C1203" s="228"/>
      <c r="D1203" s="228"/>
      <c r="E1203" s="228"/>
      <c r="F1203" s="228"/>
      <c r="G1203" s="228"/>
      <c r="H1203" s="228"/>
      <c r="I1203" s="228"/>
    </row>
    <row r="1204" spans="1:9">
      <c r="A1204" s="228"/>
      <c r="B1204" s="228"/>
      <c r="C1204" s="228"/>
      <c r="D1204" s="228"/>
      <c r="E1204" s="228"/>
      <c r="F1204" s="228"/>
      <c r="G1204" s="228"/>
      <c r="H1204" s="228"/>
      <c r="I1204" s="228"/>
    </row>
    <row r="1205" spans="1:9">
      <c r="A1205" s="228"/>
      <c r="B1205" s="228"/>
      <c r="C1205" s="228"/>
      <c r="D1205" s="228"/>
      <c r="E1205" s="228"/>
      <c r="F1205" s="228"/>
      <c r="G1205" s="228"/>
      <c r="H1205" s="228"/>
      <c r="I1205" s="228"/>
    </row>
    <row r="1206" spans="1:9">
      <c r="A1206" s="228"/>
      <c r="B1206" s="228"/>
      <c r="C1206" s="228"/>
      <c r="D1206" s="228"/>
      <c r="E1206" s="228"/>
      <c r="F1206" s="228"/>
      <c r="G1206" s="228"/>
      <c r="H1206" s="228"/>
      <c r="I1206" s="228"/>
    </row>
    <row r="1207" spans="1:9">
      <c r="A1207" s="228"/>
      <c r="B1207" s="228"/>
      <c r="C1207" s="228"/>
      <c r="D1207" s="228"/>
      <c r="E1207" s="228"/>
      <c r="F1207" s="228"/>
      <c r="G1207" s="228"/>
      <c r="H1207" s="228"/>
      <c r="I1207" s="228"/>
    </row>
    <row r="1208" spans="1:9">
      <c r="A1208" s="228"/>
      <c r="B1208" s="228"/>
      <c r="C1208" s="228"/>
      <c r="D1208" s="228"/>
      <c r="E1208" s="228"/>
      <c r="F1208" s="228"/>
      <c r="G1208" s="228"/>
      <c r="H1208" s="228"/>
      <c r="I1208" s="228"/>
    </row>
    <row r="1209" spans="1:9">
      <c r="A1209" s="228"/>
      <c r="B1209" s="228"/>
      <c r="C1209" s="228"/>
      <c r="D1209" s="228"/>
      <c r="E1209" s="228"/>
      <c r="F1209" s="228"/>
      <c r="G1209" s="228"/>
      <c r="H1209" s="228"/>
      <c r="I1209" s="228"/>
    </row>
    <row r="1210" spans="1:9">
      <c r="A1210" s="228"/>
      <c r="B1210" s="228"/>
      <c r="C1210" s="228"/>
      <c r="D1210" s="228"/>
      <c r="E1210" s="228"/>
      <c r="F1210" s="228"/>
      <c r="G1210" s="228"/>
      <c r="H1210" s="228"/>
      <c r="I1210" s="228"/>
    </row>
    <row r="1211" spans="1:9">
      <c r="A1211" s="228"/>
      <c r="B1211" s="228"/>
      <c r="C1211" s="228"/>
      <c r="D1211" s="228"/>
      <c r="E1211" s="228"/>
      <c r="F1211" s="228"/>
      <c r="G1211" s="228"/>
      <c r="H1211" s="228"/>
      <c r="I1211" s="228"/>
    </row>
    <row r="1212" spans="1:9">
      <c r="A1212" s="228"/>
      <c r="B1212" s="228"/>
      <c r="C1212" s="228"/>
      <c r="D1212" s="228"/>
      <c r="E1212" s="228"/>
      <c r="F1212" s="228"/>
      <c r="G1212" s="228"/>
      <c r="H1212" s="228"/>
      <c r="I1212" s="228"/>
    </row>
    <row r="1213" spans="1:9">
      <c r="A1213" s="228"/>
      <c r="B1213" s="228"/>
      <c r="C1213" s="228"/>
      <c r="D1213" s="228"/>
      <c r="E1213" s="228"/>
      <c r="F1213" s="228"/>
      <c r="G1213" s="228"/>
      <c r="H1213" s="228"/>
      <c r="I1213" s="228"/>
    </row>
    <row r="1214" spans="1:9">
      <c r="A1214" s="228"/>
      <c r="B1214" s="228"/>
      <c r="C1214" s="228"/>
      <c r="D1214" s="228"/>
      <c r="E1214" s="228"/>
      <c r="F1214" s="228"/>
      <c r="G1214" s="228"/>
      <c r="H1214" s="228"/>
      <c r="I1214" s="228"/>
    </row>
    <row r="1215" spans="1:9">
      <c r="A1215" s="228"/>
      <c r="B1215" s="228"/>
      <c r="C1215" s="228"/>
      <c r="D1215" s="228"/>
      <c r="E1215" s="228"/>
      <c r="F1215" s="228"/>
      <c r="G1215" s="228"/>
      <c r="H1215" s="228"/>
      <c r="I1215" s="228"/>
    </row>
    <row r="1216" spans="1:9">
      <c r="A1216" s="228"/>
      <c r="B1216" s="228"/>
      <c r="C1216" s="228"/>
      <c r="D1216" s="228"/>
      <c r="E1216" s="228"/>
      <c r="F1216" s="228"/>
      <c r="G1216" s="228"/>
      <c r="H1216" s="228"/>
      <c r="I1216" s="228"/>
    </row>
    <row r="1217" spans="1:9">
      <c r="A1217" s="228"/>
      <c r="B1217" s="228"/>
      <c r="C1217" s="228"/>
      <c r="D1217" s="228"/>
      <c r="E1217" s="228"/>
      <c r="F1217" s="228"/>
      <c r="G1217" s="228"/>
      <c r="H1217" s="228"/>
      <c r="I1217" s="228"/>
    </row>
    <row r="1218" spans="1:9">
      <c r="A1218" s="228"/>
      <c r="B1218" s="228"/>
      <c r="C1218" s="228"/>
      <c r="D1218" s="228"/>
      <c r="E1218" s="228"/>
      <c r="F1218" s="228"/>
      <c r="G1218" s="228"/>
      <c r="H1218" s="228"/>
      <c r="I1218" s="228"/>
    </row>
    <row r="1219" spans="1:9">
      <c r="A1219" s="228"/>
      <c r="B1219" s="228"/>
      <c r="C1219" s="228"/>
      <c r="D1219" s="228"/>
      <c r="E1219" s="228"/>
      <c r="F1219" s="228"/>
      <c r="G1219" s="228"/>
      <c r="H1219" s="228"/>
      <c r="I1219" s="228"/>
    </row>
    <row r="1220" spans="1:9">
      <c r="A1220" s="228"/>
      <c r="B1220" s="228"/>
      <c r="C1220" s="228"/>
      <c r="D1220" s="228"/>
      <c r="E1220" s="228"/>
      <c r="F1220" s="228"/>
      <c r="G1220" s="228"/>
      <c r="H1220" s="228"/>
      <c r="I1220" s="228"/>
    </row>
    <row r="1221" spans="1:9">
      <c r="A1221" s="228"/>
      <c r="B1221" s="228"/>
      <c r="C1221" s="228"/>
      <c r="D1221" s="228"/>
      <c r="E1221" s="228"/>
      <c r="F1221" s="228"/>
      <c r="G1221" s="228"/>
      <c r="H1221" s="228"/>
      <c r="I1221" s="228"/>
    </row>
    <row r="1222" spans="1:9">
      <c r="A1222" s="228"/>
      <c r="B1222" s="228"/>
      <c r="C1222" s="228"/>
      <c r="D1222" s="228"/>
      <c r="E1222" s="228"/>
      <c r="F1222" s="228"/>
      <c r="G1222" s="228"/>
      <c r="H1222" s="228"/>
      <c r="I1222" s="228"/>
    </row>
    <row r="1223" spans="1:9">
      <c r="A1223" s="228"/>
      <c r="B1223" s="228"/>
      <c r="C1223" s="228"/>
      <c r="D1223" s="228"/>
      <c r="E1223" s="228"/>
      <c r="F1223" s="228"/>
      <c r="G1223" s="228"/>
      <c r="H1223" s="228"/>
      <c r="I1223" s="228"/>
    </row>
    <row r="1224" spans="1:9">
      <c r="A1224" s="228"/>
      <c r="B1224" s="228"/>
      <c r="C1224" s="228"/>
      <c r="D1224" s="228"/>
      <c r="E1224" s="228"/>
      <c r="F1224" s="228"/>
      <c r="G1224" s="228"/>
      <c r="H1224" s="228"/>
      <c r="I1224" s="228"/>
    </row>
    <row r="1225" spans="1:9">
      <c r="A1225" s="228"/>
      <c r="B1225" s="228"/>
      <c r="C1225" s="228"/>
      <c r="D1225" s="228"/>
      <c r="E1225" s="228"/>
      <c r="F1225" s="228"/>
      <c r="G1225" s="228"/>
      <c r="H1225" s="228"/>
      <c r="I1225" s="228"/>
    </row>
    <row r="1226" spans="1:9">
      <c r="A1226" s="228"/>
      <c r="B1226" s="228"/>
      <c r="C1226" s="228"/>
      <c r="D1226" s="228"/>
      <c r="E1226" s="228"/>
      <c r="F1226" s="228"/>
      <c r="G1226" s="228"/>
      <c r="H1226" s="228"/>
      <c r="I1226" s="228"/>
    </row>
    <row r="1227" spans="1:9">
      <c r="A1227" s="228"/>
      <c r="B1227" s="228"/>
      <c r="C1227" s="228"/>
      <c r="D1227" s="228"/>
      <c r="E1227" s="228"/>
      <c r="F1227" s="228"/>
      <c r="G1227" s="228"/>
      <c r="H1227" s="228"/>
      <c r="I1227" s="228"/>
    </row>
    <row r="1228" spans="1:9">
      <c r="A1228" s="228"/>
      <c r="B1228" s="228"/>
      <c r="C1228" s="228"/>
      <c r="D1228" s="228"/>
      <c r="E1228" s="228"/>
      <c r="F1228" s="228"/>
      <c r="G1228" s="228"/>
      <c r="H1228" s="228"/>
      <c r="I1228" s="228"/>
    </row>
    <row r="1229" spans="1:9">
      <c r="A1229" s="228"/>
      <c r="B1229" s="228"/>
      <c r="C1229" s="228"/>
      <c r="D1229" s="228"/>
      <c r="E1229" s="228"/>
      <c r="F1229" s="228"/>
      <c r="G1229" s="228"/>
      <c r="H1229" s="228"/>
      <c r="I1229" s="228"/>
    </row>
    <row r="1230" spans="1:9">
      <c r="A1230" s="228"/>
      <c r="B1230" s="228"/>
      <c r="C1230" s="228"/>
      <c r="D1230" s="228"/>
      <c r="E1230" s="228"/>
      <c r="F1230" s="228"/>
      <c r="G1230" s="228"/>
      <c r="H1230" s="228"/>
      <c r="I1230" s="228"/>
    </row>
    <row r="1231" spans="1:9">
      <c r="A1231" s="228"/>
      <c r="B1231" s="228"/>
      <c r="C1231" s="228"/>
      <c r="D1231" s="228"/>
      <c r="E1231" s="228"/>
      <c r="F1231" s="228"/>
      <c r="G1231" s="228"/>
      <c r="H1231" s="228"/>
      <c r="I1231" s="228"/>
    </row>
    <row r="1232" spans="1:9">
      <c r="A1232" s="228"/>
      <c r="B1232" s="228"/>
      <c r="C1232" s="228"/>
      <c r="D1232" s="228"/>
      <c r="E1232" s="228"/>
      <c r="F1232" s="228"/>
      <c r="G1232" s="228"/>
      <c r="H1232" s="228"/>
      <c r="I1232" s="228"/>
    </row>
    <row r="1233" spans="1:9">
      <c r="A1233" s="228"/>
      <c r="B1233" s="228"/>
      <c r="C1233" s="228"/>
      <c r="D1233" s="228"/>
      <c r="E1233" s="228"/>
      <c r="F1233" s="228"/>
      <c r="G1233" s="228"/>
      <c r="H1233" s="228"/>
      <c r="I1233" s="228"/>
    </row>
    <row r="1234" spans="1:9">
      <c r="A1234" s="228"/>
      <c r="B1234" s="228"/>
      <c r="C1234" s="228"/>
      <c r="D1234" s="228"/>
      <c r="E1234" s="228"/>
      <c r="F1234" s="228"/>
      <c r="G1234" s="228"/>
      <c r="H1234" s="228"/>
      <c r="I1234" s="228"/>
    </row>
  </sheetData>
  <mergeCells count="3">
    <mergeCell ref="A2:G2"/>
    <mergeCell ref="A3:G3"/>
    <mergeCell ref="H161:H162"/>
  </mergeCell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AFA6B-F312-4B6E-AB75-F81801064380}">
  <dimension ref="B2:J995"/>
  <sheetViews>
    <sheetView topLeftCell="A178" zoomScale="70" zoomScaleNormal="70" workbookViewId="0">
      <selection activeCell="E54" sqref="E54"/>
    </sheetView>
  </sheetViews>
  <sheetFormatPr defaultColWidth="12.625" defaultRowHeight="16.5" outlineLevelRow="1"/>
  <cols>
    <col min="1" max="1" width="4.375" style="246" customWidth="1"/>
    <col min="2" max="2" width="10.5" style="246" customWidth="1"/>
    <col min="3" max="3" width="52.5" style="246" customWidth="1"/>
    <col min="4" max="4" width="17.25" style="219" customWidth="1"/>
    <col min="5" max="5" width="60.75" style="246" customWidth="1"/>
    <col min="6" max="6" width="21.625" style="246" customWidth="1"/>
    <col min="7" max="7" width="12.25" style="246" customWidth="1"/>
    <col min="8" max="8" width="8.5" style="246" customWidth="1"/>
    <col min="9" max="9" width="52.375" style="246" customWidth="1"/>
    <col min="10" max="10" width="18.5" style="246" customWidth="1"/>
    <col min="11" max="16384" width="12.625" style="246"/>
  </cols>
  <sheetData>
    <row r="2" spans="2:10">
      <c r="B2" s="578" t="s">
        <v>1330</v>
      </c>
      <c r="C2" s="579"/>
      <c r="D2" s="579"/>
      <c r="E2" s="579"/>
      <c r="F2" s="579"/>
      <c r="G2" s="579"/>
      <c r="H2" s="579"/>
      <c r="J2" s="432">
        <f>PM_LGSP.VIII!I10</f>
        <v>7003000000</v>
      </c>
    </row>
    <row r="3" spans="2:10">
      <c r="B3" s="580" t="s">
        <v>1331</v>
      </c>
      <c r="C3" s="579"/>
      <c r="D3" s="579"/>
      <c r="E3" s="579"/>
      <c r="F3" s="579"/>
      <c r="G3" s="579"/>
      <c r="H3" s="579"/>
    </row>
    <row r="5" spans="2:10" ht="33">
      <c r="B5" s="286" t="s">
        <v>66</v>
      </c>
      <c r="C5" s="286" t="s">
        <v>201</v>
      </c>
      <c r="D5" s="286" t="s">
        <v>837</v>
      </c>
      <c r="E5" s="286" t="s">
        <v>1243</v>
      </c>
      <c r="F5" s="286" t="s">
        <v>1245</v>
      </c>
      <c r="G5" s="286" t="s">
        <v>1244</v>
      </c>
      <c r="H5" s="284" t="s">
        <v>202</v>
      </c>
    </row>
    <row r="6" spans="2:10" ht="33">
      <c r="B6" s="286" t="s">
        <v>15</v>
      </c>
      <c r="C6" s="392" t="s">
        <v>3283</v>
      </c>
    </row>
    <row r="7" spans="2:10">
      <c r="B7" s="284">
        <f>IF(D7="","",SUBTOTAL(3,$D$6:D9))</f>
        <v>1</v>
      </c>
      <c r="C7" s="246" t="s">
        <v>3058</v>
      </c>
      <c r="D7" s="219" t="s">
        <v>203</v>
      </c>
      <c r="F7" s="284" t="str">
        <f>IF(H7&lt;4,"Đơn giản",IF(H7&lt;=7,"Trung bình","Phức tạp"))</f>
        <v>Trung bình</v>
      </c>
      <c r="G7" s="284" t="s">
        <v>205</v>
      </c>
      <c r="H7" s="284">
        <f>COUNTA(E8:E14)</f>
        <v>7</v>
      </c>
    </row>
    <row r="8" spans="2:10" ht="33" hidden="1" outlineLevel="1">
      <c r="E8" s="246" t="s">
        <v>3396</v>
      </c>
    </row>
    <row r="9" spans="2:10" ht="33" hidden="1" outlineLevel="1">
      <c r="E9" s="246" t="s">
        <v>3397</v>
      </c>
    </row>
    <row r="10" spans="2:10" ht="49.5" hidden="1" outlineLevel="1">
      <c r="E10" s="246" t="s">
        <v>3398</v>
      </c>
    </row>
    <row r="11" spans="2:10" ht="33" hidden="1" outlineLevel="1">
      <c r="E11" s="246" t="s">
        <v>3399</v>
      </c>
    </row>
    <row r="12" spans="2:10" ht="33" hidden="1" outlineLevel="1">
      <c r="E12" s="246" t="s">
        <v>3400</v>
      </c>
    </row>
    <row r="13" spans="2:10" ht="33" hidden="1" outlineLevel="1">
      <c r="E13" s="246" t="s">
        <v>3401</v>
      </c>
    </row>
    <row r="14" spans="2:10" ht="33" hidden="1" outlineLevel="1">
      <c r="E14" s="246" t="s">
        <v>3402</v>
      </c>
    </row>
    <row r="15" spans="2:10" collapsed="1">
      <c r="B15" s="284">
        <f>IF(D15="","",SUBTOTAL(3,$D$6:D17))</f>
        <v>2</v>
      </c>
      <c r="C15" s="246" t="s">
        <v>3065</v>
      </c>
      <c r="D15" s="219" t="s">
        <v>203</v>
      </c>
      <c r="F15" s="284" t="str">
        <f>IF(H15&lt;4,"Đơn giản",IF(H15&lt;=7,"Trung bình","Phức tạp"))</f>
        <v>Trung bình</v>
      </c>
      <c r="G15" s="284" t="s">
        <v>205</v>
      </c>
      <c r="H15" s="284">
        <f>COUNTA(E16:E22)</f>
        <v>7</v>
      </c>
    </row>
    <row r="16" spans="2:10" ht="33" hidden="1" outlineLevel="1">
      <c r="D16" s="246"/>
      <c r="E16" s="246" t="s">
        <v>3404</v>
      </c>
    </row>
    <row r="17" spans="2:8" ht="33" hidden="1" outlineLevel="1">
      <c r="D17" s="246"/>
      <c r="E17" s="246" t="s">
        <v>3403</v>
      </c>
    </row>
    <row r="18" spans="2:8" ht="49.5" hidden="1" outlineLevel="1">
      <c r="D18" s="246"/>
      <c r="E18" s="246" t="s">
        <v>3405</v>
      </c>
    </row>
    <row r="19" spans="2:8" ht="33" hidden="1" outlineLevel="1">
      <c r="D19" s="246"/>
      <c r="E19" s="246" t="s">
        <v>3406</v>
      </c>
    </row>
    <row r="20" spans="2:8" ht="33" hidden="1" outlineLevel="1">
      <c r="D20" s="246"/>
      <c r="E20" s="246" t="s">
        <v>3407</v>
      </c>
    </row>
    <row r="21" spans="2:8" ht="33" hidden="1" outlineLevel="1">
      <c r="D21" s="246"/>
      <c r="E21" s="246" t="s">
        <v>3408</v>
      </c>
    </row>
    <row r="22" spans="2:8" ht="33" hidden="1" outlineLevel="1">
      <c r="D22" s="246"/>
      <c r="E22" s="246" t="s">
        <v>3410</v>
      </c>
    </row>
    <row r="23" spans="2:8" collapsed="1">
      <c r="B23" s="286" t="s">
        <v>17</v>
      </c>
      <c r="C23" s="392" t="s">
        <v>3284</v>
      </c>
    </row>
    <row r="24" spans="2:8">
      <c r="B24" s="284">
        <f>IF(D24="","",SUBTOTAL(3,$D$6:D26))</f>
        <v>3</v>
      </c>
      <c r="C24" s="246" t="s">
        <v>236</v>
      </c>
      <c r="D24" s="219" t="s">
        <v>203</v>
      </c>
      <c r="F24" s="284" t="str">
        <f>IF(H24&lt;4,"Đơn giản",IF(H24&lt;=7,"Trung bình","Phức tạp"))</f>
        <v>Trung bình</v>
      </c>
      <c r="G24" s="284" t="s">
        <v>205</v>
      </c>
      <c r="H24" s="284">
        <f>COUNTA(E25:E28)</f>
        <v>4</v>
      </c>
    </row>
    <row r="25" spans="2:8" ht="33" hidden="1" outlineLevel="1">
      <c r="D25" s="246"/>
      <c r="E25" s="246" t="s">
        <v>3409</v>
      </c>
    </row>
    <row r="26" spans="2:8" ht="33" hidden="1" outlineLevel="1">
      <c r="D26" s="246"/>
      <c r="E26" s="246" t="s">
        <v>3411</v>
      </c>
    </row>
    <row r="27" spans="2:8" ht="33" hidden="1" outlineLevel="1">
      <c r="D27" s="246"/>
      <c r="E27" s="246" t="s">
        <v>3412</v>
      </c>
    </row>
    <row r="28" spans="2:8" ht="33" hidden="1" outlineLevel="1">
      <c r="D28" s="246"/>
      <c r="E28" s="246" t="s">
        <v>3413</v>
      </c>
    </row>
    <row r="29" spans="2:8" ht="33" hidden="1" outlineLevel="1">
      <c r="D29" s="246"/>
      <c r="E29" s="246" t="s">
        <v>3414</v>
      </c>
    </row>
    <row r="30" spans="2:8" collapsed="1">
      <c r="B30" s="284">
        <f>IF(D30="","",SUBTOTAL(3,$D$6:D31))</f>
        <v>4</v>
      </c>
      <c r="C30" s="246" t="s">
        <v>3395</v>
      </c>
      <c r="D30" s="219" t="s">
        <v>203</v>
      </c>
      <c r="F30" s="284" t="str">
        <f>IF(H30&lt;4,"Đơn giản",IF(H30&lt;=7,"Trung bình","Phức tạp"))</f>
        <v>Trung bình</v>
      </c>
      <c r="G30" s="284" t="s">
        <v>205</v>
      </c>
      <c r="H30" s="284">
        <f>COUNTA(E31:E34)</f>
        <v>4</v>
      </c>
    </row>
    <row r="31" spans="2:8" ht="33" hidden="1" outlineLevel="1">
      <c r="E31" s="246" t="s">
        <v>3415</v>
      </c>
    </row>
    <row r="32" spans="2:8" ht="33" hidden="1" outlineLevel="1">
      <c r="E32" s="246" t="s">
        <v>3416</v>
      </c>
    </row>
    <row r="33" spans="2:8" ht="33" hidden="1" outlineLevel="1">
      <c r="E33" s="246" t="s">
        <v>3417</v>
      </c>
    </row>
    <row r="34" spans="2:8" ht="33" hidden="1" outlineLevel="1">
      <c r="E34" s="246" t="s">
        <v>3418</v>
      </c>
    </row>
    <row r="35" spans="2:8" collapsed="1">
      <c r="B35" s="284">
        <f>IF(D35="","",SUBTOTAL(3,$D$6:D37))</f>
        <v>5</v>
      </c>
      <c r="C35" s="246" t="s">
        <v>156</v>
      </c>
      <c r="D35" s="219" t="s">
        <v>203</v>
      </c>
      <c r="F35" s="284" t="str">
        <f>IF(H35&lt;4,"Đơn giản",IF(H35&lt;=7,"Trung bình","Phức tạp"))</f>
        <v>Trung bình</v>
      </c>
      <c r="G35" s="284" t="s">
        <v>205</v>
      </c>
      <c r="H35" s="284">
        <f>COUNTA(E36:E39)</f>
        <v>4</v>
      </c>
    </row>
    <row r="36" spans="2:8" ht="33" hidden="1" outlineLevel="1">
      <c r="D36" s="246"/>
      <c r="E36" s="246" t="s">
        <v>3419</v>
      </c>
    </row>
    <row r="37" spans="2:8" ht="33" hidden="1" outlineLevel="1">
      <c r="D37" s="246"/>
      <c r="E37" s="246" t="s">
        <v>3420</v>
      </c>
    </row>
    <row r="38" spans="2:8" ht="33" hidden="1" outlineLevel="1">
      <c r="D38" s="246"/>
      <c r="E38" s="246" t="s">
        <v>3421</v>
      </c>
    </row>
    <row r="39" spans="2:8" ht="33" hidden="1" outlineLevel="1">
      <c r="D39" s="246"/>
      <c r="E39" s="246" t="s">
        <v>3422</v>
      </c>
    </row>
    <row r="40" spans="2:8" collapsed="1">
      <c r="B40" s="284">
        <f>IF(D40="","",SUBTOTAL(3,$D$6:D42))</f>
        <v>6</v>
      </c>
      <c r="C40" s="246" t="s">
        <v>254</v>
      </c>
      <c r="D40" s="219" t="s">
        <v>203</v>
      </c>
      <c r="F40" s="284" t="str">
        <f>IF(H40&lt;4,"Đơn giản",IF(H40&lt;=7,"Trung bình","Phức tạp"))</f>
        <v>Trung bình</v>
      </c>
      <c r="G40" s="284" t="s">
        <v>205</v>
      </c>
      <c r="H40" s="284">
        <f>COUNTA(E41:E45)</f>
        <v>5</v>
      </c>
    </row>
    <row r="41" spans="2:8" ht="33" hidden="1" outlineLevel="1">
      <c r="D41" s="246"/>
      <c r="E41" s="246" t="s">
        <v>3423</v>
      </c>
    </row>
    <row r="42" spans="2:8" ht="33" hidden="1" outlineLevel="1">
      <c r="D42" s="246"/>
      <c r="E42" s="246" t="s">
        <v>3424</v>
      </c>
    </row>
    <row r="43" spans="2:8" ht="33" hidden="1" outlineLevel="1">
      <c r="D43" s="246"/>
      <c r="E43" s="246" t="s">
        <v>3425</v>
      </c>
    </row>
    <row r="44" spans="2:8" ht="33" hidden="1" outlineLevel="1">
      <c r="D44" s="246"/>
      <c r="E44" s="246" t="s">
        <v>3426</v>
      </c>
    </row>
    <row r="45" spans="2:8" ht="33" hidden="1" outlineLevel="1">
      <c r="D45" s="246"/>
      <c r="E45" s="246" t="s">
        <v>3427</v>
      </c>
    </row>
    <row r="46" spans="2:8" collapsed="1">
      <c r="B46" s="284">
        <f>IF(D46="","",SUBTOTAL(3,$D$6:D50))</f>
        <v>7</v>
      </c>
      <c r="C46" s="246" t="s">
        <v>2840</v>
      </c>
      <c r="D46" s="219" t="s">
        <v>203</v>
      </c>
      <c r="F46" s="284" t="str">
        <f>IF(H46&lt;4,"Đơn giản",IF(H46&lt;=7,"Trung bình","Phức tạp"))</f>
        <v>Trung bình</v>
      </c>
      <c r="G46" s="284" t="s">
        <v>205</v>
      </c>
      <c r="H46" s="284">
        <f>COUNTA(E47:E51)</f>
        <v>5</v>
      </c>
    </row>
    <row r="47" spans="2:8" ht="33" hidden="1" outlineLevel="1">
      <c r="D47" s="246"/>
      <c r="E47" s="246" t="s">
        <v>3428</v>
      </c>
    </row>
    <row r="48" spans="2:8" ht="33" hidden="1" outlineLevel="1">
      <c r="D48" s="246"/>
      <c r="E48" s="246" t="s">
        <v>3429</v>
      </c>
    </row>
    <row r="49" spans="2:8" ht="33" hidden="1" outlineLevel="1">
      <c r="D49" s="246"/>
      <c r="E49" s="246" t="s">
        <v>3430</v>
      </c>
    </row>
    <row r="50" spans="2:8" ht="33" hidden="1" outlineLevel="1">
      <c r="D50" s="246"/>
      <c r="E50" s="246" t="s">
        <v>3431</v>
      </c>
    </row>
    <row r="51" spans="2:8" ht="33" hidden="1" outlineLevel="1">
      <c r="D51" s="246"/>
      <c r="E51" s="246" t="s">
        <v>3432</v>
      </c>
    </row>
    <row r="52" spans="2:8" collapsed="1">
      <c r="B52" s="286" t="s">
        <v>20</v>
      </c>
      <c r="C52" s="392" t="s">
        <v>3285</v>
      </c>
      <c r="D52" s="246"/>
    </row>
    <row r="53" spans="2:8">
      <c r="B53" s="286" t="s">
        <v>3137</v>
      </c>
      <c r="C53" s="392" t="s">
        <v>3286</v>
      </c>
      <c r="D53" s="246"/>
    </row>
    <row r="54" spans="2:8">
      <c r="B54" s="284">
        <f>IF(D54="","",SUBTOTAL(3,$D$6:D54))</f>
        <v>8</v>
      </c>
      <c r="C54" s="246" t="s">
        <v>3288</v>
      </c>
      <c r="D54" s="219" t="s">
        <v>203</v>
      </c>
      <c r="F54" s="284" t="str">
        <f>IF(H54&lt;4,"Đơn giản",IF(H54&lt;=7,"Trung bình","Phức tạp"))</f>
        <v>Trung bình</v>
      </c>
      <c r="G54" s="284" t="s">
        <v>205</v>
      </c>
      <c r="H54" s="284">
        <f>COUNTA(E55:E58)</f>
        <v>4</v>
      </c>
    </row>
    <row r="55" spans="2:8" ht="33" hidden="1" outlineLevel="1">
      <c r="B55" s="284"/>
      <c r="E55" s="246" t="s">
        <v>3433</v>
      </c>
    </row>
    <row r="56" spans="2:8" ht="33" hidden="1" outlineLevel="1">
      <c r="B56" s="284"/>
      <c r="E56" s="246" t="s">
        <v>3434</v>
      </c>
    </row>
    <row r="57" spans="2:8" ht="33" hidden="1" outlineLevel="1">
      <c r="B57" s="284"/>
      <c r="E57" s="246" t="s">
        <v>3435</v>
      </c>
    </row>
    <row r="58" spans="2:8" ht="33" hidden="1" outlineLevel="1">
      <c r="B58" s="284"/>
      <c r="E58" s="246" t="s">
        <v>3436</v>
      </c>
    </row>
    <row r="59" spans="2:8" collapsed="1">
      <c r="B59" s="284">
        <f>IF(D59="","",SUBTOTAL(3,$D$6:D59))</f>
        <v>9</v>
      </c>
      <c r="C59" s="246" t="s">
        <v>3289</v>
      </c>
      <c r="D59" s="219" t="s">
        <v>203</v>
      </c>
      <c r="F59" s="284" t="str">
        <f>IF(H59&lt;4,"Đơn giản",IF(H59&lt;=7,"Trung bình","Phức tạp"))</f>
        <v>Trung bình</v>
      </c>
      <c r="G59" s="284" t="s">
        <v>205</v>
      </c>
      <c r="H59" s="284">
        <f>COUNTA(E60:E63)</f>
        <v>4</v>
      </c>
    </row>
    <row r="60" spans="2:8" ht="49.5" hidden="1" outlineLevel="1">
      <c r="B60" s="284"/>
      <c r="E60" s="246" t="s">
        <v>3438</v>
      </c>
    </row>
    <row r="61" spans="2:8" ht="49.5" hidden="1" outlineLevel="1">
      <c r="B61" s="284"/>
      <c r="E61" s="246" t="s">
        <v>3439</v>
      </c>
    </row>
    <row r="62" spans="2:8" ht="49.5" hidden="1" outlineLevel="1">
      <c r="B62" s="284"/>
      <c r="E62" s="246" t="s">
        <v>3437</v>
      </c>
    </row>
    <row r="63" spans="2:8" ht="49.5" hidden="1" outlineLevel="1">
      <c r="B63" s="284"/>
      <c r="E63" s="246" t="s">
        <v>3440</v>
      </c>
    </row>
    <row r="64" spans="2:8" collapsed="1">
      <c r="B64" s="284">
        <f>IF(D64="","",SUBTOTAL(3,$D$6:D64))</f>
        <v>10</v>
      </c>
      <c r="C64" s="246" t="s">
        <v>3290</v>
      </c>
      <c r="D64" s="219" t="s">
        <v>203</v>
      </c>
      <c r="F64" s="284" t="str">
        <f>IF(H64&lt;4,"Đơn giản",IF(H64&lt;=7,"Trung bình","Phức tạp"))</f>
        <v>Trung bình</v>
      </c>
      <c r="G64" s="284" t="s">
        <v>205</v>
      </c>
      <c r="H64" s="284">
        <f>COUNTA(E65:E68)</f>
        <v>4</v>
      </c>
    </row>
    <row r="65" spans="2:8" ht="33" hidden="1" outlineLevel="1">
      <c r="B65" s="284"/>
      <c r="E65" s="246" t="s">
        <v>3442</v>
      </c>
    </row>
    <row r="66" spans="2:8" ht="49.5" hidden="1" outlineLevel="1">
      <c r="B66" s="284"/>
      <c r="E66" s="246" t="s">
        <v>3441</v>
      </c>
    </row>
    <row r="67" spans="2:8" ht="49.5" hidden="1" outlineLevel="1">
      <c r="B67" s="284"/>
      <c r="E67" s="246" t="s">
        <v>3443</v>
      </c>
    </row>
    <row r="68" spans="2:8" ht="49.5" hidden="1" outlineLevel="1">
      <c r="B68" s="284"/>
      <c r="E68" s="246" t="s">
        <v>3444</v>
      </c>
    </row>
    <row r="69" spans="2:8" collapsed="1">
      <c r="B69" s="284">
        <f>IF(D69="","",SUBTOTAL(3,$D$6:D69))</f>
        <v>11</v>
      </c>
      <c r="C69" s="246" t="s">
        <v>3291</v>
      </c>
      <c r="D69" s="219" t="s">
        <v>203</v>
      </c>
      <c r="F69" s="284" t="str">
        <f>IF(H69&lt;4,"Đơn giản",IF(H69&lt;=7,"Trung bình","Phức tạp"))</f>
        <v>Trung bình</v>
      </c>
      <c r="G69" s="284" t="s">
        <v>205</v>
      </c>
      <c r="H69" s="284">
        <f>COUNTA(E70:E73)</f>
        <v>4</v>
      </c>
    </row>
    <row r="70" spans="2:8" ht="33" hidden="1" outlineLevel="1">
      <c r="B70" s="284"/>
      <c r="E70" s="246" t="s">
        <v>3445</v>
      </c>
    </row>
    <row r="71" spans="2:8" ht="49.5" hidden="1" outlineLevel="1">
      <c r="B71" s="284"/>
      <c r="E71" s="246" t="s">
        <v>3446</v>
      </c>
    </row>
    <row r="72" spans="2:8" ht="33" hidden="1" outlineLevel="1">
      <c r="B72" s="284"/>
      <c r="E72" s="246" t="s">
        <v>3447</v>
      </c>
    </row>
    <row r="73" spans="2:8" ht="33" hidden="1" outlineLevel="1">
      <c r="B73" s="284"/>
      <c r="E73" s="246" t="s">
        <v>3448</v>
      </c>
    </row>
    <row r="74" spans="2:8" collapsed="1">
      <c r="B74" s="286" t="s">
        <v>3138</v>
      </c>
      <c r="C74" s="392" t="s">
        <v>3287</v>
      </c>
      <c r="D74" s="246"/>
    </row>
    <row r="75" spans="2:8">
      <c r="B75" s="284">
        <f>IF(D75="","",SUBTOTAL(3,$D$6:D75))</f>
        <v>12</v>
      </c>
      <c r="C75" s="246" t="s">
        <v>3449</v>
      </c>
      <c r="D75" s="219" t="s">
        <v>203</v>
      </c>
      <c r="F75" s="284" t="str">
        <f>IF(H75&lt;4,"Đơn giản",IF(H75&lt;=7,"Trung bình","Phức tạp"))</f>
        <v>Trung bình</v>
      </c>
      <c r="G75" s="284" t="s">
        <v>205</v>
      </c>
      <c r="H75" s="284">
        <f>COUNTA(E76:E79)</f>
        <v>4</v>
      </c>
    </row>
    <row r="76" spans="2:8" ht="33" hidden="1" outlineLevel="1">
      <c r="B76" s="284"/>
      <c r="E76" s="246" t="s">
        <v>3453</v>
      </c>
    </row>
    <row r="77" spans="2:8" ht="33" hidden="1" outlineLevel="1">
      <c r="B77" s="284"/>
      <c r="E77" s="246" t="s">
        <v>3454</v>
      </c>
    </row>
    <row r="78" spans="2:8" ht="33" hidden="1" outlineLevel="1">
      <c r="B78" s="284"/>
      <c r="E78" s="246" t="s">
        <v>3455</v>
      </c>
    </row>
    <row r="79" spans="2:8" ht="33" hidden="1" outlineLevel="1">
      <c r="B79" s="284"/>
      <c r="E79" s="246" t="s">
        <v>3456</v>
      </c>
    </row>
    <row r="80" spans="2:8" collapsed="1">
      <c r="B80" s="284">
        <f>IF(D80="","",SUBTOTAL(3,$D$6:D80))</f>
        <v>13</v>
      </c>
      <c r="C80" s="246" t="s">
        <v>3450</v>
      </c>
      <c r="D80" s="219" t="s">
        <v>203</v>
      </c>
      <c r="F80" s="284" t="str">
        <f>IF(H80&lt;4,"Đơn giản",IF(H80&lt;=7,"Trung bình","Phức tạp"))</f>
        <v>Trung bình</v>
      </c>
      <c r="G80" s="284" t="s">
        <v>205</v>
      </c>
      <c r="H80" s="284">
        <f>COUNTA(E81:E84)</f>
        <v>4</v>
      </c>
    </row>
    <row r="81" spans="2:8" ht="49.5" hidden="1" outlineLevel="1">
      <c r="B81" s="284"/>
      <c r="E81" s="246" t="s">
        <v>3457</v>
      </c>
    </row>
    <row r="82" spans="2:8" ht="49.5" hidden="1" outlineLevel="1">
      <c r="B82" s="284"/>
      <c r="E82" s="246" t="s">
        <v>3458</v>
      </c>
    </row>
    <row r="83" spans="2:8" ht="49.5" hidden="1" outlineLevel="1">
      <c r="B83" s="284"/>
      <c r="E83" s="246" t="s">
        <v>3489</v>
      </c>
    </row>
    <row r="84" spans="2:8" ht="49.5" hidden="1" outlineLevel="1">
      <c r="B84" s="284"/>
      <c r="E84" s="246" t="s">
        <v>3459</v>
      </c>
    </row>
    <row r="85" spans="2:8" collapsed="1">
      <c r="B85" s="284">
        <f>IF(D85="","",SUBTOTAL(3,$D$6:D85))</f>
        <v>14</v>
      </c>
      <c r="C85" s="246" t="s">
        <v>3451</v>
      </c>
      <c r="D85" s="219" t="s">
        <v>203</v>
      </c>
      <c r="F85" s="284" t="str">
        <f>IF(H85&lt;4,"Đơn giản",IF(H85&lt;=7,"Trung bình","Phức tạp"))</f>
        <v>Trung bình</v>
      </c>
      <c r="G85" s="284" t="s">
        <v>205</v>
      </c>
      <c r="H85" s="284">
        <f>COUNTA(E86:E89)</f>
        <v>4</v>
      </c>
    </row>
    <row r="86" spans="2:8" ht="33" hidden="1" outlineLevel="1">
      <c r="B86" s="284"/>
      <c r="E86" s="246" t="s">
        <v>3460</v>
      </c>
    </row>
    <row r="87" spans="2:8" ht="49.5" hidden="1" outlineLevel="1">
      <c r="B87" s="284"/>
      <c r="E87" s="246" t="s">
        <v>3461</v>
      </c>
    </row>
    <row r="88" spans="2:8" ht="49.5" hidden="1" outlineLevel="1">
      <c r="B88" s="284"/>
      <c r="E88" s="246" t="s">
        <v>3462</v>
      </c>
    </row>
    <row r="89" spans="2:8" ht="49.5" hidden="1" outlineLevel="1">
      <c r="B89" s="284"/>
      <c r="E89" s="246" t="s">
        <v>3463</v>
      </c>
    </row>
    <row r="90" spans="2:8" collapsed="1">
      <c r="B90" s="284">
        <f>IF(D90="","",SUBTOTAL(3,$D$6:D90))</f>
        <v>15</v>
      </c>
      <c r="C90" s="246" t="s">
        <v>3452</v>
      </c>
      <c r="D90" s="219" t="s">
        <v>203</v>
      </c>
      <c r="F90" s="284" t="str">
        <f>IF(H90&lt;4,"Đơn giản",IF(H90&lt;=7,"Trung bình","Phức tạp"))</f>
        <v>Trung bình</v>
      </c>
      <c r="G90" s="284" t="s">
        <v>205</v>
      </c>
      <c r="H90" s="284">
        <f>COUNTA(E91:E94)</f>
        <v>4</v>
      </c>
    </row>
    <row r="91" spans="2:8" ht="33" hidden="1" outlineLevel="1">
      <c r="B91" s="284"/>
      <c r="E91" s="246" t="s">
        <v>3464</v>
      </c>
    </row>
    <row r="92" spans="2:8" ht="49.5" hidden="1" outlineLevel="1">
      <c r="B92" s="284"/>
      <c r="E92" s="246" t="s">
        <v>3465</v>
      </c>
    </row>
    <row r="93" spans="2:8" ht="49.5" hidden="1" outlineLevel="1">
      <c r="B93" s="284"/>
      <c r="E93" s="246" t="s">
        <v>3466</v>
      </c>
    </row>
    <row r="94" spans="2:8" ht="49.5" hidden="1" outlineLevel="1">
      <c r="B94" s="284"/>
      <c r="E94" s="246" t="s">
        <v>3467</v>
      </c>
    </row>
    <row r="95" spans="2:8" collapsed="1">
      <c r="B95" s="286" t="s">
        <v>3138</v>
      </c>
      <c r="C95" s="392" t="s">
        <v>3468</v>
      </c>
      <c r="D95" s="246"/>
    </row>
    <row r="96" spans="2:8">
      <c r="B96" s="284">
        <f>IF(D96="","",SUBTOTAL(3,$D$6:D96))</f>
        <v>16</v>
      </c>
      <c r="C96" s="246" t="s">
        <v>3469</v>
      </c>
      <c r="D96" s="219" t="s">
        <v>203</v>
      </c>
      <c r="F96" s="284" t="str">
        <f>IF(H96&lt;4,"Đơn giản",IF(H96&lt;=7,"Trung bình","Phức tạp"))</f>
        <v>Trung bình</v>
      </c>
      <c r="G96" s="284" t="s">
        <v>205</v>
      </c>
      <c r="H96" s="284">
        <f>COUNTA(E97:E100)</f>
        <v>4</v>
      </c>
    </row>
    <row r="97" spans="2:8" ht="33" hidden="1" outlineLevel="1">
      <c r="B97" s="284"/>
      <c r="E97" s="246" t="s">
        <v>3473</v>
      </c>
    </row>
    <row r="98" spans="2:8" ht="33" hidden="1" outlineLevel="1">
      <c r="B98" s="284"/>
      <c r="E98" s="246" t="s">
        <v>3474</v>
      </c>
    </row>
    <row r="99" spans="2:8" ht="33" hidden="1" outlineLevel="1">
      <c r="B99" s="284"/>
      <c r="E99" s="246" t="s">
        <v>3475</v>
      </c>
    </row>
    <row r="100" spans="2:8" ht="33" hidden="1" outlineLevel="1">
      <c r="B100" s="284"/>
      <c r="E100" s="246" t="s">
        <v>3476</v>
      </c>
    </row>
    <row r="101" spans="2:8" collapsed="1">
      <c r="B101" s="284">
        <f>IF(D101="","",SUBTOTAL(3,$D$6:D101))</f>
        <v>17</v>
      </c>
      <c r="C101" s="246" t="s">
        <v>3470</v>
      </c>
      <c r="D101" s="219" t="s">
        <v>203</v>
      </c>
      <c r="F101" s="284" t="str">
        <f>IF(H101&lt;4,"Đơn giản",IF(H101&lt;=7,"Trung bình","Phức tạp"))</f>
        <v>Trung bình</v>
      </c>
      <c r="G101" s="284" t="s">
        <v>205</v>
      </c>
      <c r="H101" s="284">
        <f>COUNTA(E102:E105)</f>
        <v>4</v>
      </c>
    </row>
    <row r="102" spans="2:8" ht="49.5" hidden="1" outlineLevel="1">
      <c r="B102" s="284"/>
      <c r="E102" s="246" t="s">
        <v>3477</v>
      </c>
    </row>
    <row r="103" spans="2:8" ht="49.5" hidden="1" outlineLevel="1">
      <c r="B103" s="284"/>
      <c r="E103" s="246" t="s">
        <v>3478</v>
      </c>
    </row>
    <row r="104" spans="2:8" ht="49.5" hidden="1" outlineLevel="1">
      <c r="B104" s="284"/>
      <c r="E104" s="246" t="s">
        <v>3488</v>
      </c>
    </row>
    <row r="105" spans="2:8" ht="49.5" hidden="1" outlineLevel="1">
      <c r="B105" s="284"/>
      <c r="E105" s="246" t="s">
        <v>3479</v>
      </c>
    </row>
    <row r="106" spans="2:8" collapsed="1">
      <c r="B106" s="284">
        <f>IF(D106="","",SUBTOTAL(3,$D$6:D106))</f>
        <v>18</v>
      </c>
      <c r="C106" s="246" t="s">
        <v>3471</v>
      </c>
      <c r="D106" s="219" t="s">
        <v>203</v>
      </c>
      <c r="F106" s="284" t="str">
        <f>IF(H106&lt;4,"Đơn giản",IF(H106&lt;=7,"Trung bình","Phức tạp"))</f>
        <v>Trung bình</v>
      </c>
      <c r="G106" s="284" t="s">
        <v>205</v>
      </c>
      <c r="H106" s="284">
        <f>COUNTA(E107:E110)</f>
        <v>4</v>
      </c>
    </row>
    <row r="107" spans="2:8" ht="33" hidden="1" outlineLevel="1">
      <c r="B107" s="284"/>
      <c r="E107" s="246" t="s">
        <v>3480</v>
      </c>
    </row>
    <row r="108" spans="2:8" ht="49.5" hidden="1" outlineLevel="1">
      <c r="B108" s="284"/>
      <c r="E108" s="246" t="s">
        <v>3481</v>
      </c>
    </row>
    <row r="109" spans="2:8" ht="49.5" hidden="1" outlineLevel="1">
      <c r="B109" s="284"/>
      <c r="E109" s="246" t="s">
        <v>3482</v>
      </c>
    </row>
    <row r="110" spans="2:8" ht="49.5" hidden="1" outlineLevel="1">
      <c r="B110" s="284"/>
      <c r="E110" s="246" t="s">
        <v>3483</v>
      </c>
    </row>
    <row r="111" spans="2:8" collapsed="1">
      <c r="B111" s="284">
        <f>IF(D111="","",SUBTOTAL(3,$D$6:D111))</f>
        <v>19</v>
      </c>
      <c r="C111" s="246" t="s">
        <v>3472</v>
      </c>
      <c r="D111" s="219" t="s">
        <v>203</v>
      </c>
      <c r="F111" s="284" t="str">
        <f>IF(H111&lt;4,"Đơn giản",IF(H111&lt;=7,"Trung bình","Phức tạp"))</f>
        <v>Trung bình</v>
      </c>
      <c r="G111" s="284" t="s">
        <v>205</v>
      </c>
      <c r="H111" s="284">
        <f>COUNTA(E112:E115)</f>
        <v>4</v>
      </c>
    </row>
    <row r="112" spans="2:8" ht="33" hidden="1" outlineLevel="1">
      <c r="B112" s="284"/>
      <c r="E112" s="246" t="s">
        <v>3484</v>
      </c>
    </row>
    <row r="113" spans="2:8" ht="49.5" hidden="1" outlineLevel="1">
      <c r="B113" s="284"/>
      <c r="E113" s="246" t="s">
        <v>3485</v>
      </c>
    </row>
    <row r="114" spans="2:8" ht="33" hidden="1" outlineLevel="1">
      <c r="B114" s="284"/>
      <c r="E114" s="246" t="s">
        <v>3486</v>
      </c>
    </row>
    <row r="115" spans="2:8" ht="33" hidden="1" outlineLevel="1">
      <c r="B115" s="284"/>
      <c r="E115" s="246" t="s">
        <v>3487</v>
      </c>
    </row>
    <row r="116" spans="2:8" ht="66" collapsed="1">
      <c r="B116" s="286" t="s">
        <v>20</v>
      </c>
      <c r="C116" s="301" t="s">
        <v>4113</v>
      </c>
      <c r="E116" s="246" t="s">
        <v>4116</v>
      </c>
      <c r="F116" s="284"/>
      <c r="G116" s="284"/>
      <c r="H116" s="284"/>
    </row>
    <row r="117" spans="2:8" ht="22.15" customHeight="1">
      <c r="B117" s="284"/>
      <c r="C117" s="314" t="s">
        <v>3317</v>
      </c>
      <c r="F117" s="284"/>
      <c r="G117" s="284"/>
      <c r="H117" s="284"/>
    </row>
    <row r="118" spans="2:8" ht="49.5">
      <c r="B118" s="284">
        <f>IF(D118="","",SUBTOTAL(3,$D$6:D118))</f>
        <v>20</v>
      </c>
      <c r="C118" s="219" t="s">
        <v>3321</v>
      </c>
      <c r="D118" s="219" t="s">
        <v>3315</v>
      </c>
      <c r="E118" s="296"/>
      <c r="F118" s="284" t="str">
        <f>IF(H118&lt;4,"Đơn giản",IF(H118&lt;=7,"Trung bình","Phức tạp"))</f>
        <v>Trung bình</v>
      </c>
      <c r="G118" s="284" t="s">
        <v>205</v>
      </c>
      <c r="H118" s="284">
        <f>COUNTA(E119:E124)</f>
        <v>6</v>
      </c>
    </row>
    <row r="119" spans="2:8" ht="49.5" hidden="1" outlineLevel="1">
      <c r="B119" s="284"/>
      <c r="E119" s="246" t="s">
        <v>3495</v>
      </c>
      <c r="F119" s="284"/>
      <c r="G119" s="284"/>
      <c r="H119" s="284"/>
    </row>
    <row r="120" spans="2:8" ht="49.5" hidden="1" outlineLevel="1">
      <c r="B120" s="284"/>
      <c r="E120" s="246" t="s">
        <v>3496</v>
      </c>
      <c r="F120" s="284"/>
      <c r="G120" s="284"/>
      <c r="H120" s="284"/>
    </row>
    <row r="121" spans="2:8" ht="49.5" hidden="1" outlineLevel="1">
      <c r="B121" s="284"/>
      <c r="E121" s="246" t="s">
        <v>3497</v>
      </c>
      <c r="F121" s="284"/>
      <c r="G121" s="284"/>
      <c r="H121" s="284"/>
    </row>
    <row r="122" spans="2:8" ht="49.5" hidden="1" outlineLevel="1">
      <c r="B122" s="284"/>
      <c r="E122" s="246" t="s">
        <v>3498</v>
      </c>
      <c r="F122" s="284"/>
      <c r="G122" s="284"/>
      <c r="H122" s="284"/>
    </row>
    <row r="123" spans="2:8" ht="49.5" hidden="1" outlineLevel="1">
      <c r="B123" s="284"/>
      <c r="E123" s="246" t="s">
        <v>3499</v>
      </c>
      <c r="F123" s="284"/>
      <c r="G123" s="284"/>
      <c r="H123" s="284"/>
    </row>
    <row r="124" spans="2:8" ht="49.5" hidden="1" outlineLevel="1">
      <c r="B124" s="284"/>
      <c r="E124" s="246" t="s">
        <v>3500</v>
      </c>
      <c r="F124" s="284"/>
      <c r="G124" s="284"/>
      <c r="H124" s="284"/>
    </row>
    <row r="125" spans="2:8" collapsed="1">
      <c r="B125" s="284">
        <f>IF(D125="","",SUBTOTAL(3,$D$6:D125))</f>
        <v>21</v>
      </c>
      <c r="C125" s="219" t="s">
        <v>3490</v>
      </c>
      <c r="D125" s="219" t="s">
        <v>203</v>
      </c>
      <c r="F125" s="284" t="str">
        <f>IF(H125&lt;4,"Đơn giản",IF(H125&lt;=7,"Trung bình","Phức tạp"))</f>
        <v>Trung bình</v>
      </c>
      <c r="G125" s="284" t="s">
        <v>205</v>
      </c>
      <c r="H125" s="284">
        <f>COUNTA(E126:E131)</f>
        <v>5</v>
      </c>
    </row>
    <row r="126" spans="2:8" ht="33" hidden="1" outlineLevel="1">
      <c r="B126" s="284"/>
      <c r="C126" s="219"/>
      <c r="E126" s="246" t="s">
        <v>3491</v>
      </c>
      <c r="F126" s="284"/>
      <c r="G126" s="284"/>
      <c r="H126" s="284"/>
    </row>
    <row r="127" spans="2:8" ht="33" hidden="1" outlineLevel="1">
      <c r="B127" s="284"/>
      <c r="C127" s="219"/>
      <c r="E127" s="246" t="s">
        <v>3492</v>
      </c>
      <c r="F127" s="284"/>
      <c r="G127" s="284"/>
      <c r="H127" s="284"/>
    </row>
    <row r="128" spans="2:8" ht="33" hidden="1" outlineLevel="1">
      <c r="B128" s="284"/>
      <c r="C128" s="219"/>
      <c r="E128" s="246" t="s">
        <v>3493</v>
      </c>
      <c r="F128" s="284"/>
      <c r="G128" s="284"/>
      <c r="H128" s="284"/>
    </row>
    <row r="129" spans="2:8" ht="33" hidden="1" outlineLevel="1">
      <c r="B129" s="284"/>
      <c r="E129" s="246" t="s">
        <v>3494</v>
      </c>
      <c r="F129" s="284"/>
      <c r="G129" s="284"/>
      <c r="H129" s="284"/>
    </row>
    <row r="130" spans="2:8" ht="49.5" collapsed="1">
      <c r="B130" s="284">
        <f>IF(D130="","",SUBTOTAL(3,$D$6:D130))</f>
        <v>22</v>
      </c>
      <c r="C130" s="219" t="s">
        <v>3292</v>
      </c>
      <c r="D130" s="219" t="s">
        <v>3315</v>
      </c>
      <c r="F130" s="284" t="str">
        <f>IF(H130&lt;4,"Đơn giản",IF(H130&lt;=7,"Trung bình","Phức tạp"))</f>
        <v>Trung bình</v>
      </c>
      <c r="G130" s="284" t="s">
        <v>205</v>
      </c>
      <c r="H130" s="284">
        <f>COUNTA(E131:E136)</f>
        <v>6</v>
      </c>
    </row>
    <row r="131" spans="2:8" ht="49.5" hidden="1" outlineLevel="1">
      <c r="B131" s="284"/>
      <c r="C131" s="219"/>
      <c r="E131" s="246" t="s">
        <v>3501</v>
      </c>
      <c r="F131" s="284"/>
      <c r="G131" s="284"/>
      <c r="H131" s="284"/>
    </row>
    <row r="132" spans="2:8" ht="33" hidden="1" outlineLevel="1">
      <c r="B132" s="284"/>
      <c r="C132" s="219"/>
      <c r="E132" s="246" t="s">
        <v>3502</v>
      </c>
      <c r="F132" s="284"/>
      <c r="G132" s="284"/>
      <c r="H132" s="284"/>
    </row>
    <row r="133" spans="2:8" ht="49.5" hidden="1" outlineLevel="1">
      <c r="B133" s="284"/>
      <c r="C133" s="219"/>
      <c r="E133" s="246" t="s">
        <v>3503</v>
      </c>
      <c r="F133" s="284"/>
      <c r="G133" s="284"/>
      <c r="H133" s="284"/>
    </row>
    <row r="134" spans="2:8" ht="49.5" hidden="1" outlineLevel="1">
      <c r="B134" s="284"/>
      <c r="C134" s="219"/>
      <c r="E134" s="246" t="s">
        <v>3504</v>
      </c>
      <c r="F134" s="284"/>
      <c r="G134" s="284"/>
      <c r="H134" s="284"/>
    </row>
    <row r="135" spans="2:8" ht="49.5" hidden="1" outlineLevel="1">
      <c r="B135" s="284"/>
      <c r="C135" s="219"/>
      <c r="E135" s="246" t="s">
        <v>3505</v>
      </c>
      <c r="F135" s="284"/>
      <c r="G135" s="284"/>
      <c r="H135" s="284"/>
    </row>
    <row r="136" spans="2:8" ht="49.5" hidden="1" outlineLevel="1">
      <c r="B136" s="284"/>
      <c r="C136" s="219"/>
      <c r="E136" s="246" t="s">
        <v>3506</v>
      </c>
      <c r="F136" s="284"/>
      <c r="G136" s="284"/>
      <c r="H136" s="284"/>
    </row>
    <row r="137" spans="2:8" ht="33" collapsed="1">
      <c r="B137" s="284">
        <f>IF(D137="","",SUBTOTAL(3,$D$6:D137))</f>
        <v>23</v>
      </c>
      <c r="C137" s="219" t="s">
        <v>3293</v>
      </c>
      <c r="D137" s="219" t="s">
        <v>203</v>
      </c>
      <c r="E137" s="296"/>
      <c r="F137" s="284" t="str">
        <f>IF(H137&lt;4,"Đơn giản",IF(H137&lt;=7,"Trung bình","Phức tạp"))</f>
        <v>Trung bình</v>
      </c>
      <c r="G137" s="284" t="s">
        <v>205</v>
      </c>
      <c r="H137" s="284">
        <f>COUNTA(E138:E142)</f>
        <v>5</v>
      </c>
    </row>
    <row r="138" spans="2:8" ht="49.5" hidden="1" outlineLevel="1">
      <c r="B138" s="284"/>
      <c r="C138" s="219"/>
      <c r="E138" s="246" t="s">
        <v>3507</v>
      </c>
      <c r="F138" s="284"/>
      <c r="G138" s="284"/>
      <c r="H138" s="284"/>
    </row>
    <row r="139" spans="2:8" ht="49.5" hidden="1" outlineLevel="1">
      <c r="B139" s="284"/>
      <c r="C139" s="219"/>
      <c r="E139" s="246" t="s">
        <v>3508</v>
      </c>
      <c r="F139" s="284"/>
      <c r="G139" s="284"/>
      <c r="H139" s="284"/>
    </row>
    <row r="140" spans="2:8" ht="49.5" hidden="1" outlineLevel="1">
      <c r="B140" s="284"/>
      <c r="C140" s="219"/>
      <c r="E140" s="246" t="s">
        <v>3509</v>
      </c>
      <c r="F140" s="284"/>
      <c r="G140" s="284"/>
      <c r="H140" s="284"/>
    </row>
    <row r="141" spans="2:8" ht="49.5" hidden="1" outlineLevel="1">
      <c r="B141" s="284"/>
      <c r="C141" s="219"/>
      <c r="E141" s="246" t="s">
        <v>3510</v>
      </c>
      <c r="F141" s="284"/>
      <c r="G141" s="284"/>
      <c r="H141" s="284"/>
    </row>
    <row r="142" spans="2:8" ht="49.5" hidden="1" outlineLevel="1">
      <c r="B142" s="284"/>
      <c r="C142" s="219"/>
      <c r="E142" s="246" t="s">
        <v>3511</v>
      </c>
      <c r="F142" s="284"/>
      <c r="G142" s="284"/>
      <c r="H142" s="284"/>
    </row>
    <row r="143" spans="2:8" ht="49.5" collapsed="1">
      <c r="B143" s="284">
        <f>IF(D143="","",SUBTOTAL(3,$D$6:D143))</f>
        <v>24</v>
      </c>
      <c r="C143" s="219" t="s">
        <v>3294</v>
      </c>
      <c r="D143" s="219" t="s">
        <v>3315</v>
      </c>
      <c r="E143" s="296"/>
      <c r="F143" s="284" t="str">
        <f>IF(H143&lt;4,"Đơn giản",IF(H143&lt;=7,"Trung bình","Phức tạp"))</f>
        <v>Trung bình</v>
      </c>
      <c r="G143" s="284" t="s">
        <v>205</v>
      </c>
      <c r="H143" s="284">
        <f>COUNTA(E144:E149)</f>
        <v>6</v>
      </c>
    </row>
    <row r="144" spans="2:8" ht="33" hidden="1" outlineLevel="1">
      <c r="B144" s="284"/>
      <c r="C144" s="219"/>
      <c r="E144" s="219" t="s">
        <v>3332</v>
      </c>
      <c r="F144" s="284"/>
      <c r="G144" s="284"/>
      <c r="H144" s="284"/>
    </row>
    <row r="145" spans="2:8" ht="33" hidden="1" outlineLevel="1">
      <c r="B145" s="284"/>
      <c r="C145" s="219"/>
      <c r="E145" s="246" t="s">
        <v>3512</v>
      </c>
      <c r="F145" s="284"/>
      <c r="G145" s="284"/>
      <c r="H145" s="284"/>
    </row>
    <row r="146" spans="2:8" ht="38.450000000000003" hidden="1" customHeight="1" outlineLevel="1">
      <c r="B146" s="284"/>
      <c r="C146" s="219"/>
      <c r="E146" s="246" t="s">
        <v>3513</v>
      </c>
      <c r="F146" s="284"/>
      <c r="G146" s="284"/>
      <c r="H146" s="284"/>
    </row>
    <row r="147" spans="2:8" ht="33" hidden="1" outlineLevel="1">
      <c r="B147" s="284"/>
      <c r="C147" s="219"/>
      <c r="E147" s="246" t="s">
        <v>3514</v>
      </c>
      <c r="F147" s="284"/>
      <c r="G147" s="284"/>
      <c r="H147" s="284"/>
    </row>
    <row r="148" spans="2:8" ht="49.5" hidden="1" outlineLevel="1">
      <c r="B148" s="284"/>
      <c r="C148" s="219"/>
      <c r="E148" s="246" t="s">
        <v>3515</v>
      </c>
      <c r="F148" s="284"/>
      <c r="G148" s="284"/>
      <c r="H148" s="284"/>
    </row>
    <row r="149" spans="2:8" ht="49.5" hidden="1" outlineLevel="1">
      <c r="B149" s="284"/>
      <c r="C149" s="219"/>
      <c r="E149" s="246" t="s">
        <v>3516</v>
      </c>
      <c r="F149" s="284"/>
      <c r="G149" s="284"/>
      <c r="H149" s="284"/>
    </row>
    <row r="150" spans="2:8" ht="49.5" collapsed="1">
      <c r="B150" s="284">
        <f>IF(D150="","",SUBTOTAL(3,$D$6:D150))</f>
        <v>25</v>
      </c>
      <c r="C150" s="219" t="s">
        <v>3318</v>
      </c>
      <c r="D150" s="219" t="s">
        <v>3315</v>
      </c>
      <c r="E150" s="296"/>
      <c r="F150" s="284" t="str">
        <f>IF(H150&lt;4,"Đơn giản",IF(H150&lt;=7,"Trung bình","Phức tạp"))</f>
        <v>Trung bình</v>
      </c>
      <c r="G150" s="284" t="s">
        <v>205</v>
      </c>
      <c r="H150" s="284">
        <f>COUNTA(E151:E155)</f>
        <v>5</v>
      </c>
    </row>
    <row r="151" spans="2:8" ht="49.5" hidden="1" outlineLevel="1">
      <c r="B151" s="284"/>
      <c r="C151" s="219"/>
      <c r="E151" s="246" t="s">
        <v>4022</v>
      </c>
      <c r="F151" s="284"/>
      <c r="G151" s="284"/>
      <c r="H151" s="284"/>
    </row>
    <row r="152" spans="2:8" ht="49.5" hidden="1" outlineLevel="1">
      <c r="B152" s="284"/>
      <c r="C152" s="219"/>
      <c r="E152" s="246" t="s">
        <v>3520</v>
      </c>
      <c r="F152" s="284"/>
      <c r="G152" s="284"/>
      <c r="H152" s="284"/>
    </row>
    <row r="153" spans="2:8" ht="49.5" hidden="1" outlineLevel="1">
      <c r="B153" s="284"/>
      <c r="C153" s="219"/>
      <c r="E153" s="246" t="s">
        <v>3523</v>
      </c>
      <c r="F153" s="284"/>
      <c r="G153" s="284"/>
      <c r="H153" s="284"/>
    </row>
    <row r="154" spans="2:8" ht="49.5" hidden="1" outlineLevel="1">
      <c r="B154" s="284"/>
      <c r="C154" s="219"/>
      <c r="E154" s="246" t="s">
        <v>3518</v>
      </c>
      <c r="F154" s="284"/>
      <c r="G154" s="284"/>
      <c r="H154" s="284"/>
    </row>
    <row r="155" spans="2:8" ht="49.5" hidden="1" outlineLevel="1">
      <c r="B155" s="284"/>
      <c r="C155" s="219"/>
      <c r="E155" s="246" t="s">
        <v>3519</v>
      </c>
      <c r="F155" s="284"/>
      <c r="G155" s="284"/>
      <c r="H155" s="284"/>
    </row>
    <row r="156" spans="2:8" ht="33" collapsed="1">
      <c r="B156" s="284">
        <f>IF(D156="","",SUBTOTAL(3,$D$6:D156))</f>
        <v>26</v>
      </c>
      <c r="C156" s="219" t="s">
        <v>3319</v>
      </c>
      <c r="D156" s="219" t="s">
        <v>203</v>
      </c>
      <c r="E156" s="296"/>
      <c r="F156" s="284" t="str">
        <f>IF(H156&lt;4,"Đơn giản",IF(H156&lt;=7,"Trung bình","Phức tạp"))</f>
        <v>Đơn giản</v>
      </c>
      <c r="G156" s="284" t="s">
        <v>205</v>
      </c>
      <c r="H156" s="284">
        <f>COUNTA(E157:E158)</f>
        <v>2</v>
      </c>
    </row>
    <row r="157" spans="2:8" ht="49.5" hidden="1" outlineLevel="1">
      <c r="B157" s="284"/>
      <c r="C157" s="219"/>
      <c r="E157" s="246" t="s">
        <v>3520</v>
      </c>
      <c r="F157" s="284"/>
      <c r="G157" s="284"/>
      <c r="H157" s="284"/>
    </row>
    <row r="158" spans="2:8" ht="49.5" hidden="1" outlineLevel="1">
      <c r="B158" s="284"/>
      <c r="C158" s="219"/>
      <c r="E158" s="246" t="s">
        <v>3517</v>
      </c>
      <c r="F158" s="284"/>
      <c r="G158" s="284"/>
      <c r="H158" s="284"/>
    </row>
    <row r="159" spans="2:8" ht="49.5" collapsed="1">
      <c r="B159" s="284">
        <f>IF(D159="","",SUBTOTAL(3,$D$6:D159))</f>
        <v>27</v>
      </c>
      <c r="C159" s="219" t="s">
        <v>3302</v>
      </c>
      <c r="D159" s="219" t="s">
        <v>3315</v>
      </c>
      <c r="F159" s="284" t="str">
        <f>IF(H159&lt;4,"Đơn giản",IF(H159&lt;=7,"Trung bình","Phức tạp"))</f>
        <v>Trung bình</v>
      </c>
      <c r="G159" s="284" t="s">
        <v>205</v>
      </c>
      <c r="H159" s="284">
        <f>COUNTA(E160:E164)</f>
        <v>5</v>
      </c>
    </row>
    <row r="160" spans="2:8" ht="49.5" hidden="1" outlineLevel="1">
      <c r="B160" s="284"/>
      <c r="C160" s="219"/>
      <c r="E160" s="246" t="s">
        <v>4023</v>
      </c>
      <c r="F160" s="284"/>
      <c r="G160" s="284"/>
      <c r="H160" s="284"/>
    </row>
    <row r="161" spans="2:8" ht="49.5" hidden="1" outlineLevel="1">
      <c r="B161" s="284"/>
      <c r="C161" s="219"/>
      <c r="E161" s="246" t="s">
        <v>3521</v>
      </c>
      <c r="F161" s="284"/>
      <c r="G161" s="284"/>
      <c r="H161" s="284"/>
    </row>
    <row r="162" spans="2:8" ht="49.5" hidden="1" outlineLevel="1">
      <c r="B162" s="284"/>
      <c r="C162" s="219"/>
      <c r="E162" s="246" t="s">
        <v>3522</v>
      </c>
      <c r="F162" s="284"/>
      <c r="G162" s="284"/>
      <c r="H162" s="284"/>
    </row>
    <row r="163" spans="2:8" ht="49.5" hidden="1" outlineLevel="1">
      <c r="B163" s="284"/>
      <c r="C163" s="219"/>
      <c r="E163" s="246" t="s">
        <v>3524</v>
      </c>
      <c r="F163" s="284"/>
      <c r="G163" s="284"/>
      <c r="H163" s="284"/>
    </row>
    <row r="164" spans="2:8" ht="49.5" hidden="1" outlineLevel="1">
      <c r="B164" s="284"/>
      <c r="C164" s="219"/>
      <c r="E164" s="246" t="s">
        <v>3525</v>
      </c>
      <c r="F164" s="284"/>
      <c r="G164" s="284"/>
      <c r="H164" s="284"/>
    </row>
    <row r="165" spans="2:8" ht="33" collapsed="1">
      <c r="B165" s="284">
        <f>IF(D165="","",SUBTOTAL(3,$D$6:D165))</f>
        <v>28</v>
      </c>
      <c r="C165" s="219" t="s">
        <v>3303</v>
      </c>
      <c r="D165" s="219" t="s">
        <v>203</v>
      </c>
      <c r="E165" s="296"/>
      <c r="F165" s="284" t="str">
        <f>IF(H165&lt;4,"Đơn giản",IF(H165&lt;=7,"Trung bình","Phức tạp"))</f>
        <v>Đơn giản</v>
      </c>
      <c r="G165" s="284" t="s">
        <v>205</v>
      </c>
      <c r="H165" s="284">
        <f>COUNTA(E166:E167)</f>
        <v>2</v>
      </c>
    </row>
    <row r="166" spans="2:8" ht="49.5" hidden="1" outlineLevel="1">
      <c r="B166" s="284"/>
      <c r="C166" s="219"/>
      <c r="E166" s="246" t="s">
        <v>3521</v>
      </c>
      <c r="F166" s="284"/>
      <c r="G166" s="284"/>
      <c r="H166" s="284"/>
    </row>
    <row r="167" spans="2:8" ht="49.5" hidden="1" outlineLevel="1">
      <c r="B167" s="284"/>
      <c r="C167" s="219"/>
      <c r="E167" s="246" t="s">
        <v>3526</v>
      </c>
      <c r="F167" s="284"/>
      <c r="G167" s="284"/>
      <c r="H167" s="284"/>
    </row>
    <row r="168" spans="2:8" ht="115.5" collapsed="1">
      <c r="B168" s="284">
        <f>IF(D168="","",SUBTOTAL(3,$D$6:D168))</f>
        <v>29</v>
      </c>
      <c r="C168" s="219" t="s">
        <v>3306</v>
      </c>
      <c r="D168" s="219" t="s">
        <v>3343</v>
      </c>
      <c r="E168" s="296"/>
      <c r="F168" s="284" t="str">
        <f>IF(H168&lt;4,"Đơn giản",IF(H168&lt;=7,"Trung bình","Phức tạp"))</f>
        <v>Trung bình</v>
      </c>
      <c r="G168" s="284" t="s">
        <v>205</v>
      </c>
      <c r="H168" s="284">
        <f>COUNTA(E169:E174)</f>
        <v>6</v>
      </c>
    </row>
    <row r="169" spans="2:8" ht="33" hidden="1" outlineLevel="1">
      <c r="B169" s="284"/>
      <c r="C169" s="219"/>
      <c r="E169" s="219" t="s">
        <v>3340</v>
      </c>
      <c r="F169" s="284"/>
      <c r="G169" s="284"/>
      <c r="H169" s="284"/>
    </row>
    <row r="170" spans="2:8" ht="33" hidden="1" outlineLevel="1">
      <c r="B170" s="284"/>
      <c r="C170" s="219"/>
      <c r="E170" s="219" t="s">
        <v>3341</v>
      </c>
      <c r="F170" s="284"/>
      <c r="G170" s="284"/>
      <c r="H170" s="284"/>
    </row>
    <row r="171" spans="2:8" ht="49.5" hidden="1" outlineLevel="1">
      <c r="B171" s="284"/>
      <c r="C171" s="219"/>
      <c r="E171" s="246" t="s">
        <v>3527</v>
      </c>
      <c r="F171" s="284"/>
      <c r="G171" s="284"/>
      <c r="H171" s="284"/>
    </row>
    <row r="172" spans="2:8" ht="49.5" hidden="1" outlineLevel="1">
      <c r="B172" s="284"/>
      <c r="C172" s="219"/>
      <c r="E172" s="246" t="s">
        <v>3528</v>
      </c>
      <c r="F172" s="284"/>
      <c r="G172" s="284"/>
      <c r="H172" s="284"/>
    </row>
    <row r="173" spans="2:8" ht="49.5" hidden="1" outlineLevel="1">
      <c r="B173" s="284"/>
      <c r="C173" s="219"/>
      <c r="E173" s="246" t="s">
        <v>3530</v>
      </c>
      <c r="F173" s="284"/>
      <c r="G173" s="284"/>
      <c r="H173" s="284"/>
    </row>
    <row r="174" spans="2:8" ht="49.5" hidden="1" outlineLevel="1">
      <c r="B174" s="284"/>
      <c r="C174" s="219"/>
      <c r="E174" s="246" t="s">
        <v>3529</v>
      </c>
      <c r="F174" s="284"/>
      <c r="G174" s="284"/>
      <c r="H174" s="284"/>
    </row>
    <row r="175" spans="2:8" ht="33" collapsed="1">
      <c r="B175" s="284">
        <f>IF(D175="","",SUBTOTAL(3,$D$6:D175))</f>
        <v>30</v>
      </c>
      <c r="C175" s="219" t="s">
        <v>3307</v>
      </c>
      <c r="D175" s="219" t="s">
        <v>203</v>
      </c>
      <c r="E175" s="296"/>
      <c r="F175" s="284" t="str">
        <f>IF(H175&lt;4,"Đơn giản",IF(H175&lt;=7,"Trung bình","Phức tạp"))</f>
        <v>Đơn giản</v>
      </c>
      <c r="G175" s="284" t="s">
        <v>205</v>
      </c>
      <c r="H175" s="284">
        <f>COUNTA(E176:E177)</f>
        <v>2</v>
      </c>
    </row>
    <row r="176" spans="2:8" ht="49.5" hidden="1" outlineLevel="1">
      <c r="B176" s="284"/>
      <c r="C176" s="219"/>
      <c r="E176" s="246" t="s">
        <v>3531</v>
      </c>
      <c r="F176" s="284"/>
      <c r="G176" s="284"/>
      <c r="H176" s="284"/>
    </row>
    <row r="177" spans="2:8" ht="49.5" hidden="1" outlineLevel="1">
      <c r="B177" s="284"/>
      <c r="C177" s="219"/>
      <c r="E177" s="246" t="s">
        <v>3532</v>
      </c>
      <c r="F177" s="284"/>
      <c r="G177" s="284"/>
      <c r="H177" s="284"/>
    </row>
    <row r="178" spans="2:8" ht="82.5" collapsed="1">
      <c r="B178" s="284">
        <f>IF(D178="","",SUBTOTAL(3,$D$6:D178))</f>
        <v>31</v>
      </c>
      <c r="C178" s="219" t="s">
        <v>3310</v>
      </c>
      <c r="D178" s="219" t="s">
        <v>3345</v>
      </c>
      <c r="E178" s="296"/>
      <c r="F178" s="284" t="str">
        <f>IF(H178&lt;4,"Đơn giản",IF(H178&lt;=7,"Trung bình","Phức tạp"))</f>
        <v>Trung bình</v>
      </c>
      <c r="G178" s="284" t="s">
        <v>205</v>
      </c>
      <c r="H178" s="284">
        <f>COUNTA(E179:E183)</f>
        <v>5</v>
      </c>
    </row>
    <row r="179" spans="2:8" ht="49.5" hidden="1" outlineLevel="1">
      <c r="B179" s="284"/>
      <c r="C179" s="219"/>
      <c r="E179" s="219" t="s">
        <v>3344</v>
      </c>
      <c r="F179" s="284"/>
      <c r="G179" s="284"/>
      <c r="H179" s="284"/>
    </row>
    <row r="180" spans="2:8" ht="49.5" hidden="1" outlineLevel="1">
      <c r="B180" s="284"/>
      <c r="C180" s="219"/>
      <c r="E180" s="246" t="s">
        <v>3533</v>
      </c>
      <c r="F180" s="284"/>
      <c r="G180" s="284"/>
      <c r="H180" s="284"/>
    </row>
    <row r="181" spans="2:8" ht="49.5" hidden="1" outlineLevel="1">
      <c r="B181" s="284"/>
      <c r="C181" s="219"/>
      <c r="E181" s="246" t="s">
        <v>3534</v>
      </c>
      <c r="F181" s="284"/>
      <c r="G181" s="284"/>
      <c r="H181" s="284"/>
    </row>
    <row r="182" spans="2:8" ht="49.5" hidden="1" outlineLevel="1">
      <c r="B182" s="284"/>
      <c r="C182" s="219"/>
      <c r="E182" s="246" t="s">
        <v>3535</v>
      </c>
      <c r="F182" s="284"/>
      <c r="G182" s="284"/>
      <c r="H182" s="284"/>
    </row>
    <row r="183" spans="2:8" ht="49.5" hidden="1" outlineLevel="1">
      <c r="B183" s="284"/>
      <c r="C183" s="219"/>
      <c r="E183" s="246" t="s">
        <v>3536</v>
      </c>
      <c r="F183" s="284"/>
      <c r="G183" s="284"/>
      <c r="H183" s="284"/>
    </row>
    <row r="184" spans="2:8" ht="33" collapsed="1">
      <c r="B184" s="284">
        <f>IF(D184="","",SUBTOTAL(3,$D$6:D184))</f>
        <v>32</v>
      </c>
      <c r="C184" s="219" t="s">
        <v>3311</v>
      </c>
      <c r="D184" s="219" t="s">
        <v>203</v>
      </c>
      <c r="E184" s="296"/>
      <c r="F184" s="284" t="str">
        <f>IF(H184&lt;4,"Đơn giản",IF(H184&lt;=7,"Trung bình","Phức tạp"))</f>
        <v>Đơn giản</v>
      </c>
      <c r="G184" s="284" t="s">
        <v>205</v>
      </c>
      <c r="H184" s="284">
        <f>COUNTA(E185:E186)</f>
        <v>2</v>
      </c>
    </row>
    <row r="185" spans="2:8" ht="49.5" hidden="1" outlineLevel="1">
      <c r="B185" s="284"/>
      <c r="C185" s="219"/>
      <c r="E185" s="246" t="s">
        <v>3533</v>
      </c>
      <c r="F185" s="284"/>
      <c r="G185" s="284"/>
      <c r="H185" s="284"/>
    </row>
    <row r="186" spans="2:8" ht="49.5" hidden="1" outlineLevel="1">
      <c r="B186" s="284"/>
      <c r="C186" s="219"/>
      <c r="E186" s="246" t="s">
        <v>3537</v>
      </c>
      <c r="F186" s="284"/>
      <c r="G186" s="284"/>
      <c r="H186" s="284"/>
    </row>
    <row r="187" spans="2:8" collapsed="1">
      <c r="B187" s="284">
        <f>IF(D187="","",SUBTOTAL(3,$D$6:D187))</f>
        <v>33</v>
      </c>
      <c r="C187" s="219" t="s">
        <v>3320</v>
      </c>
      <c r="D187" s="219" t="s">
        <v>203</v>
      </c>
      <c r="E187" s="296"/>
      <c r="F187" s="284" t="str">
        <f>IF(H187&lt;4,"Đơn giản",IF(H187&lt;=7,"Trung bình","Phức tạp"))</f>
        <v>Trung bình</v>
      </c>
      <c r="G187" s="284" t="s">
        <v>205</v>
      </c>
      <c r="H187" s="284">
        <f>COUNTA(E188:E191)</f>
        <v>4</v>
      </c>
    </row>
    <row r="188" spans="2:8" ht="49.5" hidden="1" outlineLevel="1">
      <c r="B188" s="284"/>
      <c r="C188" s="219"/>
      <c r="E188" s="246" t="s">
        <v>3538</v>
      </c>
      <c r="F188" s="284"/>
      <c r="G188" s="284"/>
      <c r="H188" s="284"/>
    </row>
    <row r="189" spans="2:8" ht="49.5" hidden="1" outlineLevel="1">
      <c r="B189" s="284"/>
      <c r="C189" s="219"/>
      <c r="E189" s="246" t="s">
        <v>3539</v>
      </c>
      <c r="F189" s="284"/>
      <c r="G189" s="284"/>
      <c r="H189" s="284"/>
    </row>
    <row r="190" spans="2:8" ht="49.5" hidden="1" outlineLevel="1">
      <c r="B190" s="284"/>
      <c r="C190" s="219"/>
      <c r="E190" s="246" t="s">
        <v>3540</v>
      </c>
      <c r="F190" s="284"/>
      <c r="G190" s="284"/>
      <c r="H190" s="284"/>
    </row>
    <row r="191" spans="2:8" ht="33" hidden="1" outlineLevel="1">
      <c r="B191" s="284"/>
      <c r="C191" s="219"/>
      <c r="E191" s="246" t="s">
        <v>3541</v>
      </c>
      <c r="F191" s="284"/>
      <c r="G191" s="284"/>
      <c r="H191" s="284"/>
    </row>
    <row r="192" spans="2:8" collapsed="1">
      <c r="B192" s="284"/>
      <c r="C192" s="314" t="s">
        <v>2516</v>
      </c>
      <c r="E192" s="296"/>
      <c r="F192" s="284"/>
      <c r="G192" s="284"/>
      <c r="H192" s="284"/>
    </row>
    <row r="193" spans="2:8" ht="49.5">
      <c r="B193" s="284">
        <f>IF(D193="","",SUBTOTAL(3,$D$6:D193))</f>
        <v>34</v>
      </c>
      <c r="C193" s="219" t="s">
        <v>3542</v>
      </c>
      <c r="D193" s="219" t="s">
        <v>3315</v>
      </c>
      <c r="E193" s="296"/>
      <c r="F193" s="284" t="str">
        <f>IF(H193&lt;4,"Đơn giản",IF(H193&lt;=7,"Trung bình","Phức tạp"))</f>
        <v>Trung bình</v>
      </c>
      <c r="G193" s="284" t="s">
        <v>205</v>
      </c>
      <c r="H193" s="284">
        <f>COUNTA(E194:E199)</f>
        <v>6</v>
      </c>
    </row>
    <row r="194" spans="2:8" ht="49.5" hidden="1" outlineLevel="1">
      <c r="B194" s="284"/>
      <c r="E194" s="246" t="s">
        <v>3543</v>
      </c>
      <c r="F194" s="284"/>
      <c r="G194" s="284"/>
      <c r="H194" s="284"/>
    </row>
    <row r="195" spans="2:8" ht="49.5" hidden="1" outlineLevel="1">
      <c r="B195" s="284"/>
      <c r="E195" s="246" t="s">
        <v>3544</v>
      </c>
      <c r="F195" s="284"/>
      <c r="G195" s="284"/>
      <c r="H195" s="284"/>
    </row>
    <row r="196" spans="2:8" ht="49.5" hidden="1" outlineLevel="1">
      <c r="B196" s="284"/>
      <c r="E196" s="246" t="s">
        <v>3545</v>
      </c>
      <c r="F196" s="284"/>
      <c r="G196" s="284"/>
      <c r="H196" s="284"/>
    </row>
    <row r="197" spans="2:8" ht="49.5" hidden="1" outlineLevel="1">
      <c r="B197" s="284"/>
      <c r="E197" s="246" t="s">
        <v>3546</v>
      </c>
      <c r="F197" s="284"/>
      <c r="G197" s="284"/>
      <c r="H197" s="284"/>
    </row>
    <row r="198" spans="2:8" ht="49.5" hidden="1" outlineLevel="1">
      <c r="B198" s="284"/>
      <c r="E198" s="246" t="s">
        <v>3547</v>
      </c>
      <c r="F198" s="284"/>
      <c r="G198" s="284"/>
      <c r="H198" s="284"/>
    </row>
    <row r="199" spans="2:8" ht="49.5" hidden="1" outlineLevel="1">
      <c r="B199" s="284"/>
      <c r="E199" s="246" t="s">
        <v>3548</v>
      </c>
      <c r="F199" s="284"/>
      <c r="G199" s="284"/>
      <c r="H199" s="284"/>
    </row>
    <row r="200" spans="2:8" collapsed="1">
      <c r="B200" s="284">
        <f>IF(D200="","",SUBTOTAL(3,$D$6:D200))</f>
        <v>35</v>
      </c>
      <c r="C200" s="219" t="s">
        <v>3549</v>
      </c>
      <c r="D200" s="219" t="s">
        <v>203</v>
      </c>
      <c r="F200" s="284" t="str">
        <f>IF(H200&lt;4,"Đơn giản",IF(H200&lt;=7,"Trung bình","Phức tạp"))</f>
        <v>Trung bình</v>
      </c>
      <c r="G200" s="284" t="s">
        <v>205</v>
      </c>
      <c r="H200" s="284">
        <f>COUNTA(E201:E206)</f>
        <v>5</v>
      </c>
    </row>
    <row r="201" spans="2:8" ht="33" hidden="1" outlineLevel="1">
      <c r="B201" s="284"/>
      <c r="C201" s="219"/>
      <c r="E201" s="246" t="s">
        <v>3550</v>
      </c>
      <c r="F201" s="284"/>
      <c r="G201" s="284"/>
      <c r="H201" s="284"/>
    </row>
    <row r="202" spans="2:8" ht="33" hidden="1" outlineLevel="1">
      <c r="B202" s="284"/>
      <c r="C202" s="219"/>
      <c r="E202" s="246" t="s">
        <v>3551</v>
      </c>
      <c r="F202" s="284"/>
      <c r="G202" s="284"/>
      <c r="H202" s="284"/>
    </row>
    <row r="203" spans="2:8" ht="33" hidden="1" outlineLevel="1">
      <c r="B203" s="284"/>
      <c r="C203" s="219"/>
      <c r="E203" s="246" t="s">
        <v>3552</v>
      </c>
      <c r="F203" s="284"/>
      <c r="G203" s="284"/>
      <c r="H203" s="284"/>
    </row>
    <row r="204" spans="2:8" ht="33" hidden="1" outlineLevel="1">
      <c r="B204" s="284"/>
      <c r="E204" s="246" t="s">
        <v>3553</v>
      </c>
      <c r="F204" s="284"/>
      <c r="G204" s="284"/>
      <c r="H204" s="284"/>
    </row>
    <row r="205" spans="2:8" ht="49.5" collapsed="1">
      <c r="B205" s="284">
        <f>IF(D205="","",SUBTOTAL(3,$D$6:D205))</f>
        <v>36</v>
      </c>
      <c r="C205" s="219" t="s">
        <v>3295</v>
      </c>
      <c r="D205" s="219" t="s">
        <v>3315</v>
      </c>
      <c r="F205" s="284" t="str">
        <f>IF(H205&lt;4,"Đơn giản",IF(H205&lt;=7,"Trung bình","Phức tạp"))</f>
        <v>Trung bình</v>
      </c>
      <c r="G205" s="284" t="s">
        <v>205</v>
      </c>
      <c r="H205" s="284">
        <f>COUNTA(E206:E211)</f>
        <v>6</v>
      </c>
    </row>
    <row r="206" spans="2:8" ht="49.5" hidden="1" outlineLevel="1">
      <c r="B206" s="284"/>
      <c r="C206" s="219"/>
      <c r="E206" s="246" t="s">
        <v>3554</v>
      </c>
      <c r="F206" s="284"/>
      <c r="G206" s="284"/>
      <c r="H206" s="284"/>
    </row>
    <row r="207" spans="2:8" ht="33" hidden="1" outlineLevel="1">
      <c r="B207" s="284"/>
      <c r="C207" s="219"/>
      <c r="E207" s="246" t="s">
        <v>3555</v>
      </c>
      <c r="F207" s="284"/>
      <c r="G207" s="284"/>
      <c r="H207" s="284"/>
    </row>
    <row r="208" spans="2:8" ht="49.5" hidden="1" outlineLevel="1">
      <c r="B208" s="284"/>
      <c r="C208" s="219"/>
      <c r="E208" s="246" t="s">
        <v>3556</v>
      </c>
      <c r="F208" s="284"/>
      <c r="G208" s="284"/>
      <c r="H208" s="284"/>
    </row>
    <row r="209" spans="2:8" ht="49.5" hidden="1" outlineLevel="1">
      <c r="B209" s="284"/>
      <c r="C209" s="219"/>
      <c r="E209" s="246" t="s">
        <v>3557</v>
      </c>
      <c r="F209" s="284"/>
      <c r="G209" s="284"/>
      <c r="H209" s="284"/>
    </row>
    <row r="210" spans="2:8" ht="49.5" hidden="1" outlineLevel="1">
      <c r="B210" s="284"/>
      <c r="C210" s="219"/>
      <c r="E210" s="246" t="s">
        <v>3558</v>
      </c>
      <c r="F210" s="284"/>
      <c r="G210" s="284"/>
      <c r="H210" s="284"/>
    </row>
    <row r="211" spans="2:8" ht="49.5" hidden="1" outlineLevel="1">
      <c r="B211" s="284"/>
      <c r="C211" s="219"/>
      <c r="E211" s="246" t="s">
        <v>3559</v>
      </c>
      <c r="F211" s="284"/>
      <c r="G211" s="284"/>
      <c r="H211" s="284"/>
    </row>
    <row r="212" spans="2:8" collapsed="1">
      <c r="B212" s="284">
        <f>IF(D212="","",SUBTOTAL(3,$D$6:D212))</f>
        <v>37</v>
      </c>
      <c r="C212" s="219" t="s">
        <v>3296</v>
      </c>
      <c r="D212" s="219" t="s">
        <v>203</v>
      </c>
      <c r="E212" s="296"/>
      <c r="F212" s="284" t="str">
        <f>IF(H212&lt;4,"Đơn giản",IF(H212&lt;=7,"Trung bình","Phức tạp"))</f>
        <v>Trung bình</v>
      </c>
      <c r="G212" s="284" t="s">
        <v>205</v>
      </c>
      <c r="H212" s="284">
        <f>COUNTA(E213:E217)</f>
        <v>5</v>
      </c>
    </row>
    <row r="213" spans="2:8" ht="49.5" hidden="1" outlineLevel="1">
      <c r="B213" s="284"/>
      <c r="C213" s="219"/>
      <c r="E213" s="246" t="s">
        <v>3560</v>
      </c>
      <c r="F213" s="284"/>
      <c r="G213" s="284"/>
      <c r="H213" s="284"/>
    </row>
    <row r="214" spans="2:8" ht="49.5" hidden="1" outlineLevel="1">
      <c r="B214" s="284"/>
      <c r="C214" s="219"/>
      <c r="E214" s="246" t="s">
        <v>3561</v>
      </c>
      <c r="F214" s="284"/>
      <c r="G214" s="284"/>
      <c r="H214" s="284"/>
    </row>
    <row r="215" spans="2:8" ht="49.5" hidden="1" outlineLevel="1">
      <c r="B215" s="284"/>
      <c r="C215" s="219"/>
      <c r="E215" s="246" t="s">
        <v>3562</v>
      </c>
      <c r="F215" s="284"/>
      <c r="G215" s="284"/>
      <c r="H215" s="284"/>
    </row>
    <row r="216" spans="2:8" ht="49.5" hidden="1" outlineLevel="1">
      <c r="B216" s="284"/>
      <c r="C216" s="219"/>
      <c r="E216" s="246" t="s">
        <v>3563</v>
      </c>
      <c r="F216" s="284"/>
      <c r="G216" s="284"/>
      <c r="H216" s="284"/>
    </row>
    <row r="217" spans="2:8" ht="49.5" hidden="1" outlineLevel="1">
      <c r="B217" s="284"/>
      <c r="C217" s="219"/>
      <c r="E217" s="246" t="s">
        <v>3564</v>
      </c>
      <c r="F217" s="284"/>
      <c r="G217" s="284"/>
      <c r="H217" s="284"/>
    </row>
    <row r="218" spans="2:8" ht="49.5" collapsed="1">
      <c r="B218" s="284">
        <f>IF(D218="","",SUBTOTAL(3,$D$6:D218))</f>
        <v>38</v>
      </c>
      <c r="C218" s="219" t="s">
        <v>3297</v>
      </c>
      <c r="D218" s="219" t="s">
        <v>3315</v>
      </c>
      <c r="E218" s="296"/>
      <c r="F218" s="284" t="str">
        <f>IF(H218&lt;4,"Đơn giản",IF(H218&lt;=7,"Trung bình","Phức tạp"))</f>
        <v>Trung bình</v>
      </c>
      <c r="G218" s="284" t="s">
        <v>205</v>
      </c>
      <c r="H218" s="284">
        <f>COUNTA(E219:E224)</f>
        <v>6</v>
      </c>
    </row>
    <row r="219" spans="2:8" ht="33" hidden="1" outlineLevel="1">
      <c r="B219" s="284"/>
      <c r="C219" s="219"/>
      <c r="E219" s="219" t="s">
        <v>3565</v>
      </c>
      <c r="F219" s="284"/>
      <c r="G219" s="284"/>
      <c r="H219" s="284"/>
    </row>
    <row r="220" spans="2:8" ht="33" hidden="1" outlineLevel="1">
      <c r="B220" s="284"/>
      <c r="C220" s="219"/>
      <c r="E220" s="246" t="s">
        <v>3566</v>
      </c>
      <c r="F220" s="284"/>
      <c r="G220" s="284"/>
      <c r="H220" s="284"/>
    </row>
    <row r="221" spans="2:8" ht="33" hidden="1" outlineLevel="1">
      <c r="B221" s="284"/>
      <c r="C221" s="219"/>
      <c r="E221" s="246" t="s">
        <v>3567</v>
      </c>
      <c r="F221" s="284"/>
      <c r="G221" s="284"/>
      <c r="H221" s="284"/>
    </row>
    <row r="222" spans="2:8" ht="33" hidden="1" outlineLevel="1">
      <c r="B222" s="284"/>
      <c r="C222" s="219"/>
      <c r="E222" s="246" t="s">
        <v>3568</v>
      </c>
      <c r="F222" s="284"/>
      <c r="G222" s="284"/>
      <c r="H222" s="284"/>
    </row>
    <row r="223" spans="2:8" ht="33" hidden="1" outlineLevel="1">
      <c r="B223" s="284"/>
      <c r="C223" s="219"/>
      <c r="E223" s="246" t="s">
        <v>3569</v>
      </c>
      <c r="F223" s="284"/>
      <c r="G223" s="284"/>
      <c r="H223" s="284"/>
    </row>
    <row r="224" spans="2:8" ht="49.5" hidden="1" outlineLevel="1">
      <c r="B224" s="284"/>
      <c r="C224" s="219"/>
      <c r="E224" s="246" t="s">
        <v>3570</v>
      </c>
      <c r="F224" s="284"/>
      <c r="G224" s="284"/>
      <c r="H224" s="284"/>
    </row>
    <row r="225" spans="2:8" ht="49.5" collapsed="1">
      <c r="B225" s="284">
        <f>IF(D225="","",SUBTOTAL(3,$D$6:D225))</f>
        <v>39</v>
      </c>
      <c r="C225" s="219" t="s">
        <v>3322</v>
      </c>
      <c r="D225" s="219" t="s">
        <v>3315</v>
      </c>
      <c r="E225" s="296"/>
      <c r="F225" s="284" t="str">
        <f>IF(H225&lt;4,"Đơn giản",IF(H225&lt;=7,"Trung bình","Phức tạp"))</f>
        <v>Trung bình</v>
      </c>
      <c r="G225" s="284" t="s">
        <v>205</v>
      </c>
      <c r="H225" s="284">
        <f>COUNTA(E226:E230)</f>
        <v>5</v>
      </c>
    </row>
    <row r="226" spans="2:8" ht="49.5" hidden="1" outlineLevel="1">
      <c r="B226" s="284"/>
      <c r="C226" s="219"/>
      <c r="E226" s="246" t="s">
        <v>3571</v>
      </c>
      <c r="F226" s="284"/>
      <c r="G226" s="284"/>
      <c r="H226" s="284"/>
    </row>
    <row r="227" spans="2:8" ht="49.5" hidden="1" outlineLevel="1">
      <c r="B227" s="284"/>
      <c r="C227" s="219"/>
      <c r="E227" s="246" t="s">
        <v>3572</v>
      </c>
      <c r="F227" s="284"/>
      <c r="G227" s="284"/>
      <c r="H227" s="284"/>
    </row>
    <row r="228" spans="2:8" ht="33" hidden="1" outlineLevel="1">
      <c r="B228" s="284"/>
      <c r="C228" s="219"/>
      <c r="E228" s="246" t="s">
        <v>3573</v>
      </c>
      <c r="F228" s="284"/>
      <c r="G228" s="284"/>
      <c r="H228" s="284"/>
    </row>
    <row r="229" spans="2:8" ht="49.5" hidden="1" outlineLevel="1">
      <c r="B229" s="284"/>
      <c r="C229" s="219"/>
      <c r="E229" s="246" t="s">
        <v>3574</v>
      </c>
      <c r="F229" s="284"/>
      <c r="G229" s="284"/>
      <c r="H229" s="284"/>
    </row>
    <row r="230" spans="2:8" ht="49.5" hidden="1" outlineLevel="1">
      <c r="B230" s="284"/>
      <c r="C230" s="219"/>
      <c r="E230" s="246" t="s">
        <v>3575</v>
      </c>
      <c r="F230" s="284"/>
      <c r="G230" s="284"/>
      <c r="H230" s="284"/>
    </row>
    <row r="231" spans="2:8" ht="33" collapsed="1">
      <c r="B231" s="284">
        <f>IF(D231="","",SUBTOTAL(3,$D$6:D231))</f>
        <v>40</v>
      </c>
      <c r="C231" s="219" t="s">
        <v>3323</v>
      </c>
      <c r="D231" s="219" t="s">
        <v>203</v>
      </c>
      <c r="E231" s="296"/>
      <c r="F231" s="284" t="str">
        <f>IF(H231&lt;4,"Đơn giản",IF(H231&lt;=7,"Trung bình","Phức tạp"))</f>
        <v>Đơn giản</v>
      </c>
      <c r="G231" s="284" t="s">
        <v>205</v>
      </c>
      <c r="H231" s="284">
        <f>COUNTA(E232:E233)</f>
        <v>2</v>
      </c>
    </row>
    <row r="232" spans="2:8" ht="49.5" hidden="1" outlineLevel="1">
      <c r="B232" s="284"/>
      <c r="C232" s="219"/>
      <c r="E232" s="246" t="s">
        <v>3572</v>
      </c>
      <c r="F232" s="284"/>
      <c r="G232" s="284"/>
      <c r="H232" s="284"/>
    </row>
    <row r="233" spans="2:8" ht="49.5" hidden="1" outlineLevel="1">
      <c r="B233" s="284"/>
      <c r="C233" s="219"/>
      <c r="E233" s="246" t="s">
        <v>3576</v>
      </c>
      <c r="F233" s="284"/>
      <c r="G233" s="284"/>
      <c r="H233" s="284"/>
    </row>
    <row r="234" spans="2:8" ht="49.5" collapsed="1">
      <c r="B234" s="284">
        <f>IF(D234="","",SUBTOTAL(3,$D$6:D234))</f>
        <v>41</v>
      </c>
      <c r="C234" s="219" t="s">
        <v>3577</v>
      </c>
      <c r="D234" s="219" t="s">
        <v>3315</v>
      </c>
      <c r="F234" s="284" t="str">
        <f>IF(H234&lt;4,"Đơn giản",IF(H234&lt;=7,"Trung bình","Phức tạp"))</f>
        <v>Trung bình</v>
      </c>
      <c r="G234" s="284" t="s">
        <v>205</v>
      </c>
      <c r="H234" s="284">
        <f>COUNTA(E235:E239)</f>
        <v>5</v>
      </c>
    </row>
    <row r="235" spans="2:8" ht="49.5" hidden="1" outlineLevel="1">
      <c r="B235" s="284"/>
      <c r="C235" s="219"/>
      <c r="E235" s="246" t="s">
        <v>3578</v>
      </c>
      <c r="F235" s="284"/>
      <c r="G235" s="284"/>
      <c r="H235" s="284"/>
    </row>
    <row r="236" spans="2:8" ht="49.5" hidden="1" outlineLevel="1">
      <c r="B236" s="284"/>
      <c r="C236" s="219"/>
      <c r="E236" s="246" t="s">
        <v>3579</v>
      </c>
      <c r="F236" s="284"/>
      <c r="G236" s="284"/>
      <c r="H236" s="284"/>
    </row>
    <row r="237" spans="2:8" ht="49.5" hidden="1" outlineLevel="1">
      <c r="B237" s="284"/>
      <c r="C237" s="219"/>
      <c r="E237" s="246" t="s">
        <v>3580</v>
      </c>
      <c r="F237" s="284"/>
      <c r="G237" s="284"/>
      <c r="H237" s="284"/>
    </row>
    <row r="238" spans="2:8" ht="49.5" hidden="1" outlineLevel="1">
      <c r="B238" s="284"/>
      <c r="C238" s="219"/>
      <c r="E238" s="246" t="s">
        <v>3581</v>
      </c>
      <c r="F238" s="284"/>
      <c r="G238" s="284"/>
      <c r="H238" s="284"/>
    </row>
    <row r="239" spans="2:8" ht="49.5" hidden="1" outlineLevel="1">
      <c r="B239" s="284"/>
      <c r="C239" s="219"/>
      <c r="E239" s="246" t="s">
        <v>3582</v>
      </c>
      <c r="F239" s="284"/>
      <c r="G239" s="284"/>
      <c r="H239" s="284"/>
    </row>
    <row r="240" spans="2:8" collapsed="1">
      <c r="B240" s="284">
        <f>IF(D240="","",SUBTOTAL(3,$D$6:D240))</f>
        <v>42</v>
      </c>
      <c r="C240" s="219" t="s">
        <v>3305</v>
      </c>
      <c r="D240" s="219" t="s">
        <v>203</v>
      </c>
      <c r="E240" s="296"/>
      <c r="F240" s="284" t="str">
        <f>IF(H240&lt;4,"Đơn giản",IF(H240&lt;=7,"Trung bình","Phức tạp"))</f>
        <v>Đơn giản</v>
      </c>
      <c r="G240" s="284" t="s">
        <v>205</v>
      </c>
      <c r="H240" s="284">
        <f>COUNTA(E241:E242)</f>
        <v>2</v>
      </c>
    </row>
    <row r="241" spans="2:8" ht="49.5" hidden="1" outlineLevel="1">
      <c r="B241" s="284"/>
      <c r="C241" s="219"/>
      <c r="E241" s="246" t="s">
        <v>3579</v>
      </c>
      <c r="F241" s="284"/>
      <c r="G241" s="284"/>
      <c r="H241" s="284"/>
    </row>
    <row r="242" spans="2:8" ht="33" hidden="1" outlineLevel="1">
      <c r="B242" s="284"/>
      <c r="C242" s="219"/>
      <c r="E242" s="246" t="s">
        <v>3583</v>
      </c>
      <c r="F242" s="284"/>
      <c r="G242" s="284"/>
      <c r="H242" s="284"/>
    </row>
    <row r="243" spans="2:8" ht="115.5" collapsed="1">
      <c r="B243" s="284">
        <f>IF(D243="","",SUBTOTAL(3,$D$6:D243))</f>
        <v>43</v>
      </c>
      <c r="C243" s="219" t="s">
        <v>3584</v>
      </c>
      <c r="D243" s="219" t="s">
        <v>3343</v>
      </c>
      <c r="E243" s="296"/>
      <c r="F243" s="284" t="str">
        <f>IF(H243&lt;4,"Đơn giản",IF(H243&lt;=7,"Trung bình","Phức tạp"))</f>
        <v>Trung bình</v>
      </c>
      <c r="G243" s="284" t="s">
        <v>205</v>
      </c>
      <c r="H243" s="284">
        <f>COUNTA(E244:E249)</f>
        <v>6</v>
      </c>
    </row>
    <row r="244" spans="2:8" ht="33" hidden="1" outlineLevel="1">
      <c r="B244" s="284"/>
      <c r="C244" s="219"/>
      <c r="E244" s="219" t="s">
        <v>3585</v>
      </c>
      <c r="F244" s="284"/>
      <c r="G244" s="284"/>
      <c r="H244" s="284"/>
    </row>
    <row r="245" spans="2:8" ht="33" hidden="1" outlineLevel="1">
      <c r="B245" s="284"/>
      <c r="C245" s="219"/>
      <c r="E245" s="219" t="s">
        <v>3586</v>
      </c>
      <c r="F245" s="284"/>
      <c r="G245" s="284"/>
      <c r="H245" s="284"/>
    </row>
    <row r="246" spans="2:8" ht="49.5" hidden="1" outlineLevel="1">
      <c r="B246" s="284"/>
      <c r="C246" s="219"/>
      <c r="E246" s="246" t="s">
        <v>3587</v>
      </c>
      <c r="F246" s="284"/>
      <c r="G246" s="284"/>
      <c r="H246" s="284"/>
    </row>
    <row r="247" spans="2:8" ht="49.5" hidden="1" outlineLevel="1">
      <c r="B247" s="284"/>
      <c r="C247" s="219"/>
      <c r="E247" s="246" t="s">
        <v>3588</v>
      </c>
      <c r="F247" s="284"/>
      <c r="G247" s="284"/>
      <c r="H247" s="284"/>
    </row>
    <row r="248" spans="2:8" ht="49.5" hidden="1" outlineLevel="1">
      <c r="B248" s="284"/>
      <c r="C248" s="219"/>
      <c r="E248" s="246" t="s">
        <v>3589</v>
      </c>
      <c r="F248" s="284"/>
      <c r="G248" s="284"/>
      <c r="H248" s="284"/>
    </row>
    <row r="249" spans="2:8" ht="33" hidden="1" outlineLevel="1">
      <c r="B249" s="284"/>
      <c r="C249" s="219"/>
      <c r="E249" s="246" t="s">
        <v>3590</v>
      </c>
      <c r="F249" s="284"/>
      <c r="G249" s="284"/>
      <c r="H249" s="284"/>
    </row>
    <row r="250" spans="2:8" ht="33" collapsed="1">
      <c r="B250" s="284">
        <f>IF(D250="","",SUBTOTAL(3,$D$6:D250))</f>
        <v>44</v>
      </c>
      <c r="C250" s="219" t="s">
        <v>3309</v>
      </c>
      <c r="D250" s="219" t="s">
        <v>203</v>
      </c>
      <c r="E250" s="296"/>
      <c r="F250" s="284" t="str">
        <f>IF(H250&lt;4,"Đơn giản",IF(H250&lt;=7,"Trung bình","Phức tạp"))</f>
        <v>Đơn giản</v>
      </c>
      <c r="G250" s="284" t="s">
        <v>205</v>
      </c>
      <c r="H250" s="284">
        <f>COUNTA(E251:E252)</f>
        <v>2</v>
      </c>
    </row>
    <row r="251" spans="2:8" ht="49.5" hidden="1" outlineLevel="1">
      <c r="B251" s="284"/>
      <c r="C251" s="219"/>
      <c r="E251" s="246" t="s">
        <v>3591</v>
      </c>
      <c r="F251" s="284"/>
      <c r="G251" s="284"/>
      <c r="H251" s="284"/>
    </row>
    <row r="252" spans="2:8" ht="49.5" hidden="1" outlineLevel="1">
      <c r="B252" s="284"/>
      <c r="C252" s="219"/>
      <c r="E252" s="246" t="s">
        <v>3592</v>
      </c>
      <c r="F252" s="284"/>
      <c r="G252" s="284"/>
      <c r="H252" s="284"/>
    </row>
    <row r="253" spans="2:8" ht="82.5" collapsed="1">
      <c r="B253" s="284">
        <f>IF(D253="","",SUBTOTAL(3,$D$6:D253))</f>
        <v>45</v>
      </c>
      <c r="C253" s="219" t="s">
        <v>3312</v>
      </c>
      <c r="D253" s="219" t="s">
        <v>3345</v>
      </c>
      <c r="E253" s="296"/>
      <c r="F253" s="284" t="str">
        <f>IF(H253&lt;4,"Đơn giản",IF(H253&lt;=7,"Trung bình","Phức tạp"))</f>
        <v>Trung bình</v>
      </c>
      <c r="G253" s="284" t="s">
        <v>205</v>
      </c>
      <c r="H253" s="284">
        <f>COUNTA(E254:E258)</f>
        <v>5</v>
      </c>
    </row>
    <row r="254" spans="2:8" ht="49.5" hidden="1" outlineLevel="1">
      <c r="B254" s="284"/>
      <c r="C254" s="219"/>
      <c r="E254" s="219" t="s">
        <v>3593</v>
      </c>
      <c r="F254" s="284"/>
      <c r="G254" s="284"/>
      <c r="H254" s="284"/>
    </row>
    <row r="255" spans="2:8" ht="49.5" hidden="1" outlineLevel="1">
      <c r="B255" s="284"/>
      <c r="C255" s="219"/>
      <c r="E255" s="246" t="s">
        <v>3594</v>
      </c>
      <c r="F255" s="284"/>
      <c r="G255" s="284"/>
      <c r="H255" s="284"/>
    </row>
    <row r="256" spans="2:8" ht="49.5" hidden="1" outlineLevel="1">
      <c r="B256" s="284"/>
      <c r="C256" s="219"/>
      <c r="E256" s="246" t="s">
        <v>3595</v>
      </c>
      <c r="F256" s="284"/>
      <c r="G256" s="284"/>
      <c r="H256" s="284"/>
    </row>
    <row r="257" spans="2:8" ht="49.5" hidden="1" outlineLevel="1">
      <c r="B257" s="284"/>
      <c r="C257" s="219"/>
      <c r="E257" s="246" t="s">
        <v>3596</v>
      </c>
      <c r="F257" s="284"/>
      <c r="G257" s="284"/>
      <c r="H257" s="284"/>
    </row>
    <row r="258" spans="2:8" ht="33" hidden="1" outlineLevel="1">
      <c r="B258" s="284"/>
      <c r="C258" s="219"/>
      <c r="E258" s="246" t="s">
        <v>3597</v>
      </c>
      <c r="F258" s="284"/>
      <c r="G258" s="284"/>
      <c r="H258" s="284"/>
    </row>
    <row r="259" spans="2:8" collapsed="1">
      <c r="B259" s="284">
        <f>IF(D259="","",SUBTOTAL(3,$D$6:D259))</f>
        <v>46</v>
      </c>
      <c r="C259" s="219" t="s">
        <v>3313</v>
      </c>
      <c r="D259" s="219" t="s">
        <v>203</v>
      </c>
      <c r="E259" s="296"/>
      <c r="F259" s="284" t="str">
        <f>IF(H259&lt;4,"Đơn giản",IF(H259&lt;=7,"Trung bình","Phức tạp"))</f>
        <v>Đơn giản</v>
      </c>
      <c r="G259" s="284" t="s">
        <v>205</v>
      </c>
      <c r="H259" s="284">
        <f>COUNTA(E260:E261)</f>
        <v>2</v>
      </c>
    </row>
    <row r="260" spans="2:8" ht="49.5" hidden="1" outlineLevel="1">
      <c r="B260" s="284"/>
      <c r="C260" s="219"/>
      <c r="E260" s="246" t="s">
        <v>3594</v>
      </c>
      <c r="F260" s="284"/>
      <c r="G260" s="284"/>
      <c r="H260" s="284"/>
    </row>
    <row r="261" spans="2:8" ht="33" hidden="1" outlineLevel="1">
      <c r="B261" s="284"/>
      <c r="C261" s="219"/>
      <c r="E261" s="246" t="s">
        <v>3598</v>
      </c>
      <c r="F261" s="284"/>
      <c r="G261" s="284"/>
      <c r="H261" s="284"/>
    </row>
    <row r="262" spans="2:8" collapsed="1">
      <c r="B262" s="284">
        <f>IF(D262="","",SUBTOTAL(3,$D$6:D262))</f>
        <v>47</v>
      </c>
      <c r="C262" s="219" t="s">
        <v>3324</v>
      </c>
      <c r="D262" s="219" t="s">
        <v>203</v>
      </c>
      <c r="E262" s="296"/>
      <c r="F262" s="284" t="str">
        <f>IF(H262&lt;4,"Đơn giản",IF(H262&lt;=7,"Trung bình","Phức tạp"))</f>
        <v>Trung bình</v>
      </c>
      <c r="G262" s="284" t="s">
        <v>205</v>
      </c>
      <c r="H262" s="284">
        <f>COUNTA(E263:E266)</f>
        <v>4</v>
      </c>
    </row>
    <row r="263" spans="2:8" ht="49.5" hidden="1" outlineLevel="1">
      <c r="B263" s="284"/>
      <c r="C263" s="219"/>
      <c r="E263" s="246" t="s">
        <v>3538</v>
      </c>
      <c r="F263" s="284"/>
      <c r="G263" s="284"/>
      <c r="H263" s="284"/>
    </row>
    <row r="264" spans="2:8" ht="49.5" hidden="1" outlineLevel="1">
      <c r="B264" s="284"/>
      <c r="C264" s="219"/>
      <c r="E264" s="246" t="s">
        <v>3539</v>
      </c>
      <c r="F264" s="284"/>
      <c r="G264" s="284"/>
      <c r="H264" s="284"/>
    </row>
    <row r="265" spans="2:8" ht="49.5" hidden="1" outlineLevel="1">
      <c r="B265" s="284"/>
      <c r="C265" s="219"/>
      <c r="E265" s="246" t="s">
        <v>3540</v>
      </c>
      <c r="F265" s="284"/>
      <c r="G265" s="284"/>
      <c r="H265" s="284"/>
    </row>
    <row r="266" spans="2:8" ht="33" hidden="1" outlineLevel="1">
      <c r="B266" s="284"/>
      <c r="C266" s="219"/>
      <c r="E266" s="246" t="s">
        <v>3541</v>
      </c>
      <c r="F266" s="284"/>
      <c r="G266" s="284"/>
      <c r="H266" s="284"/>
    </row>
    <row r="267" spans="2:8" ht="49.5" collapsed="1">
      <c r="B267" s="286" t="s">
        <v>24</v>
      </c>
      <c r="C267" s="301" t="s">
        <v>4114</v>
      </c>
      <c r="E267" s="219" t="s">
        <v>3361</v>
      </c>
      <c r="F267" s="284"/>
      <c r="G267" s="284"/>
      <c r="H267" s="284"/>
    </row>
    <row r="268" spans="2:8">
      <c r="B268" s="284"/>
      <c r="C268" s="314" t="s">
        <v>2522</v>
      </c>
      <c r="E268" s="296"/>
      <c r="F268" s="284"/>
      <c r="G268" s="284"/>
      <c r="H268" s="284"/>
    </row>
    <row r="269" spans="2:8">
      <c r="B269" s="284">
        <f>IF(D269="","",SUBTOTAL(3,$D$6:D269))</f>
        <v>48</v>
      </c>
      <c r="C269" s="219" t="s">
        <v>3352</v>
      </c>
      <c r="D269" s="219" t="s">
        <v>203</v>
      </c>
      <c r="E269" s="296"/>
      <c r="F269" s="284" t="str">
        <f>IF(H269&lt;4,"Đơn giản",IF(H269&lt;=7,"Trung bình","Phức tạp"))</f>
        <v>Trung bình</v>
      </c>
      <c r="G269" s="284" t="s">
        <v>205</v>
      </c>
      <c r="H269" s="284">
        <f>COUNTA(E270:E274)</f>
        <v>5</v>
      </c>
    </row>
    <row r="270" spans="2:8" ht="49.5" hidden="1" outlineLevel="1">
      <c r="B270" s="284"/>
      <c r="C270" s="219"/>
      <c r="E270" s="246" t="s">
        <v>3599</v>
      </c>
      <c r="F270" s="284"/>
      <c r="G270" s="284"/>
      <c r="H270" s="284"/>
    </row>
    <row r="271" spans="2:8" ht="49.5" hidden="1" outlineLevel="1">
      <c r="B271" s="284"/>
      <c r="C271" s="219"/>
      <c r="E271" s="246" t="s">
        <v>3600</v>
      </c>
      <c r="F271" s="284"/>
      <c r="G271" s="284"/>
      <c r="H271" s="284"/>
    </row>
    <row r="272" spans="2:8" ht="49.5" hidden="1" outlineLevel="1">
      <c r="B272" s="284"/>
      <c r="C272" s="219"/>
      <c r="E272" s="246" t="s">
        <v>3601</v>
      </c>
      <c r="F272" s="284"/>
      <c r="G272" s="284"/>
      <c r="H272" s="284"/>
    </row>
    <row r="273" spans="2:8" ht="49.5" hidden="1" outlineLevel="1">
      <c r="B273" s="284"/>
      <c r="C273" s="219"/>
      <c r="E273" s="246" t="s">
        <v>3602</v>
      </c>
      <c r="F273" s="284"/>
      <c r="G273" s="284"/>
      <c r="H273" s="284"/>
    </row>
    <row r="274" spans="2:8" ht="49.5" hidden="1" outlineLevel="1">
      <c r="B274" s="284"/>
      <c r="C274" s="219"/>
      <c r="E274" s="246" t="s">
        <v>3603</v>
      </c>
      <c r="F274" s="284"/>
      <c r="G274" s="284"/>
      <c r="H274" s="284"/>
    </row>
    <row r="275" spans="2:8" ht="33" collapsed="1">
      <c r="B275" s="284">
        <f>IF(D275="","",SUBTOTAL(3,$D$6:D275))</f>
        <v>49</v>
      </c>
      <c r="C275" s="219" t="s">
        <v>3354</v>
      </c>
      <c r="D275" s="219" t="s">
        <v>3362</v>
      </c>
      <c r="E275" s="296"/>
      <c r="F275" s="284" t="str">
        <f>IF(H275&lt;4,"Đơn giản",IF(H275&lt;=7,"Trung bình","Phức tạp"))</f>
        <v>Trung bình</v>
      </c>
      <c r="G275" s="284" t="s">
        <v>205</v>
      </c>
      <c r="H275" s="284">
        <f>COUNTA(E276:E281)</f>
        <v>6</v>
      </c>
    </row>
    <row r="276" spans="2:8" ht="49.5" hidden="1" outlineLevel="1">
      <c r="B276" s="284"/>
      <c r="C276" s="219"/>
      <c r="E276" s="219" t="s">
        <v>3364</v>
      </c>
      <c r="F276" s="284"/>
      <c r="G276" s="284"/>
      <c r="H276" s="284"/>
    </row>
    <row r="277" spans="2:8" ht="49.5" hidden="1" outlineLevel="1">
      <c r="B277" s="284"/>
      <c r="C277" s="219"/>
      <c r="E277" s="246" t="s">
        <v>3604</v>
      </c>
      <c r="F277" s="284"/>
      <c r="G277" s="284"/>
      <c r="H277" s="284"/>
    </row>
    <row r="278" spans="2:8" ht="49.5" hidden="1" outlineLevel="1">
      <c r="B278" s="284"/>
      <c r="C278" s="219"/>
      <c r="E278" s="246" t="s">
        <v>3605</v>
      </c>
      <c r="F278" s="284"/>
      <c r="G278" s="284"/>
      <c r="H278" s="284"/>
    </row>
    <row r="279" spans="2:8" ht="49.5" hidden="1" outlineLevel="1">
      <c r="B279" s="284"/>
      <c r="C279" s="219"/>
      <c r="E279" s="246" t="s">
        <v>3606</v>
      </c>
      <c r="F279" s="284"/>
      <c r="G279" s="284"/>
      <c r="H279" s="284"/>
    </row>
    <row r="280" spans="2:8" ht="49.5" hidden="1" outlineLevel="1">
      <c r="B280" s="284"/>
      <c r="C280" s="219"/>
      <c r="E280" s="246" t="s">
        <v>3608</v>
      </c>
      <c r="F280" s="284"/>
      <c r="G280" s="284"/>
      <c r="H280" s="284"/>
    </row>
    <row r="281" spans="2:8" ht="37.15" hidden="1" customHeight="1" outlineLevel="1">
      <c r="B281" s="284"/>
      <c r="C281" s="219"/>
      <c r="E281" s="246" t="s">
        <v>3607</v>
      </c>
      <c r="F281" s="284"/>
      <c r="G281" s="284"/>
      <c r="H281" s="284"/>
    </row>
    <row r="282" spans="2:8" collapsed="1">
      <c r="B282" s="284">
        <f>IF(D282="","",SUBTOTAL(3,$D$6:D282))</f>
        <v>50</v>
      </c>
      <c r="C282" s="219" t="s">
        <v>3365</v>
      </c>
      <c r="D282" s="219" t="s">
        <v>203</v>
      </c>
      <c r="E282" s="296"/>
      <c r="F282" s="284" t="str">
        <f>IF(H282&lt;4,"Đơn giản",IF(H282&lt;=7,"Trung bình","Phức tạp"))</f>
        <v>Trung bình</v>
      </c>
      <c r="G282" s="284" t="s">
        <v>205</v>
      </c>
      <c r="H282" s="284">
        <f>COUNTA(E283:E286)</f>
        <v>4</v>
      </c>
    </row>
    <row r="283" spans="2:8" ht="49.5" hidden="1" outlineLevel="1">
      <c r="B283" s="284"/>
      <c r="C283" s="219"/>
      <c r="E283" s="246" t="s">
        <v>3609</v>
      </c>
      <c r="F283" s="284"/>
      <c r="G283" s="284"/>
      <c r="H283" s="284"/>
    </row>
    <row r="284" spans="2:8" ht="33" hidden="1" outlineLevel="1">
      <c r="B284" s="284"/>
      <c r="C284" s="219"/>
      <c r="E284" s="246" t="s">
        <v>3610</v>
      </c>
      <c r="F284" s="284"/>
      <c r="G284" s="284"/>
      <c r="H284" s="284"/>
    </row>
    <row r="285" spans="2:8" ht="33" hidden="1" outlineLevel="1">
      <c r="B285" s="284"/>
      <c r="C285" s="219"/>
      <c r="E285" s="246" t="s">
        <v>3611</v>
      </c>
      <c r="F285" s="284"/>
      <c r="G285" s="284"/>
      <c r="H285" s="284"/>
    </row>
    <row r="286" spans="2:8" ht="33" hidden="1" outlineLevel="1">
      <c r="B286" s="284"/>
      <c r="C286" s="219"/>
      <c r="E286" s="246" t="s">
        <v>3612</v>
      </c>
      <c r="F286" s="284"/>
      <c r="G286" s="284"/>
      <c r="H286" s="284"/>
    </row>
    <row r="287" spans="2:8" ht="33" collapsed="1">
      <c r="B287" s="284">
        <f>IF(D287="","",SUBTOTAL(3,$D$6:D287))</f>
        <v>51</v>
      </c>
      <c r="C287" s="219" t="s">
        <v>3355</v>
      </c>
      <c r="D287" s="219" t="s">
        <v>203</v>
      </c>
      <c r="E287" s="296"/>
      <c r="F287" s="284" t="str">
        <f>IF(H287&lt;4,"Đơn giản",IF(H287&lt;=7,"Trung bình","Phức tạp"))</f>
        <v>Trung bình</v>
      </c>
      <c r="G287" s="284" t="s">
        <v>205</v>
      </c>
      <c r="H287" s="284">
        <f>COUNTA(E288:E292)</f>
        <v>5</v>
      </c>
    </row>
    <row r="288" spans="2:8" ht="49.5" hidden="1" outlineLevel="1">
      <c r="B288" s="284"/>
      <c r="C288" s="219"/>
      <c r="E288" s="246" t="s">
        <v>3613</v>
      </c>
      <c r="F288" s="284"/>
      <c r="G288" s="284"/>
      <c r="H288" s="284"/>
    </row>
    <row r="289" spans="2:8" ht="49.5" hidden="1" outlineLevel="1">
      <c r="B289" s="284"/>
      <c r="C289" s="219"/>
      <c r="E289" s="246" t="s">
        <v>3614</v>
      </c>
      <c r="F289" s="284"/>
      <c r="G289" s="284"/>
      <c r="H289" s="284"/>
    </row>
    <row r="290" spans="2:8" ht="66" hidden="1" outlineLevel="1">
      <c r="B290" s="284"/>
      <c r="C290" s="219"/>
      <c r="E290" s="246" t="s">
        <v>3615</v>
      </c>
      <c r="F290" s="284"/>
      <c r="G290" s="284"/>
      <c r="H290" s="284"/>
    </row>
    <row r="291" spans="2:8" ht="49.5" hidden="1" outlineLevel="1">
      <c r="B291" s="284"/>
      <c r="C291" s="219"/>
      <c r="E291" s="246" t="s">
        <v>3616</v>
      </c>
      <c r="F291" s="284"/>
      <c r="G291" s="284"/>
      <c r="H291" s="284"/>
    </row>
    <row r="292" spans="2:8" ht="49.5" hidden="1" outlineLevel="1">
      <c r="B292" s="284"/>
      <c r="C292" s="219"/>
      <c r="E292" s="246" t="s">
        <v>3617</v>
      </c>
      <c r="F292" s="284"/>
      <c r="G292" s="284"/>
      <c r="H292" s="284"/>
    </row>
    <row r="293" spans="2:8" ht="33" collapsed="1">
      <c r="B293" s="284">
        <f>IF(D293="","",SUBTOTAL(3,$D$6:D293))</f>
        <v>52</v>
      </c>
      <c r="C293" s="219" t="s">
        <v>4024</v>
      </c>
      <c r="D293" s="219" t="s">
        <v>3362</v>
      </c>
      <c r="E293" s="296"/>
      <c r="F293" s="284" t="str">
        <f>IF(H293&lt;4,"Đơn giản",IF(H293&lt;=7,"Trung bình","Phức tạp"))</f>
        <v>Trung bình</v>
      </c>
      <c r="G293" s="284" t="s">
        <v>205</v>
      </c>
      <c r="H293" s="284">
        <f>COUNTA(E294:E299)</f>
        <v>6</v>
      </c>
    </row>
    <row r="294" spans="2:8" ht="49.5" hidden="1" outlineLevel="1">
      <c r="B294" s="284"/>
      <c r="C294" s="219"/>
      <c r="E294" s="219" t="s">
        <v>4025</v>
      </c>
      <c r="F294" s="284"/>
      <c r="G294" s="284"/>
      <c r="H294" s="284"/>
    </row>
    <row r="295" spans="2:8" ht="66" hidden="1" outlineLevel="1">
      <c r="B295" s="284"/>
      <c r="C295" s="219"/>
      <c r="E295" s="246" t="s">
        <v>3618</v>
      </c>
      <c r="F295" s="284"/>
      <c r="G295" s="284"/>
      <c r="H295" s="284"/>
    </row>
    <row r="296" spans="2:8" ht="49.5" hidden="1" outlineLevel="1">
      <c r="B296" s="284"/>
      <c r="C296" s="219"/>
      <c r="E296" s="246" t="s">
        <v>3619</v>
      </c>
      <c r="F296" s="284"/>
      <c r="G296" s="284"/>
      <c r="H296" s="284"/>
    </row>
    <row r="297" spans="2:8" ht="66" hidden="1" outlineLevel="1">
      <c r="B297" s="284"/>
      <c r="C297" s="219"/>
      <c r="E297" s="246" t="s">
        <v>3620</v>
      </c>
      <c r="F297" s="284"/>
      <c r="G297" s="284"/>
      <c r="H297" s="284"/>
    </row>
    <row r="298" spans="2:8" ht="49.5" hidden="1" outlineLevel="1">
      <c r="B298" s="284"/>
      <c r="C298" s="219"/>
      <c r="E298" s="246" t="s">
        <v>3621</v>
      </c>
      <c r="F298" s="284"/>
      <c r="G298" s="284"/>
      <c r="H298" s="284"/>
    </row>
    <row r="299" spans="2:8" ht="49.5" hidden="1" outlineLevel="1">
      <c r="B299" s="284"/>
      <c r="C299" s="219"/>
      <c r="E299" s="246" t="s">
        <v>3622</v>
      </c>
      <c r="F299" s="284"/>
      <c r="G299" s="284"/>
      <c r="H299" s="284"/>
    </row>
    <row r="300" spans="2:8" ht="66" collapsed="1">
      <c r="B300" s="284">
        <f>IF(D300="","",SUBTOTAL(3,$D$6:D300))</f>
        <v>53</v>
      </c>
      <c r="C300" s="219" t="s">
        <v>3356</v>
      </c>
      <c r="D300" s="219" t="s">
        <v>3368</v>
      </c>
      <c r="F300" s="284" t="str">
        <f>IF(H300&lt;4,"Đơn giản",IF(H300&lt;=7,"Trung bình","Phức tạp"))</f>
        <v>Trung bình</v>
      </c>
      <c r="G300" s="284" t="s">
        <v>205</v>
      </c>
      <c r="H300" s="284">
        <f>COUNTA(E301:E305)</f>
        <v>5</v>
      </c>
    </row>
    <row r="301" spans="2:8" ht="49.5" hidden="1" outlineLevel="1">
      <c r="B301" s="284"/>
      <c r="C301" s="219"/>
      <c r="E301" s="219" t="s">
        <v>3369</v>
      </c>
      <c r="F301" s="284"/>
      <c r="G301" s="284"/>
      <c r="H301" s="284"/>
    </row>
    <row r="302" spans="2:8" ht="66" hidden="1" outlineLevel="1">
      <c r="B302" s="284"/>
      <c r="C302" s="219"/>
      <c r="E302" s="246" t="s">
        <v>3623</v>
      </c>
      <c r="F302" s="284"/>
      <c r="G302" s="284"/>
      <c r="H302" s="284"/>
    </row>
    <row r="303" spans="2:8" ht="66" hidden="1" outlineLevel="1">
      <c r="B303" s="284"/>
      <c r="C303" s="219"/>
      <c r="E303" s="246" t="s">
        <v>3625</v>
      </c>
      <c r="F303" s="284"/>
      <c r="G303" s="284"/>
      <c r="H303" s="284"/>
    </row>
    <row r="304" spans="2:8" ht="49.5" hidden="1" outlineLevel="1">
      <c r="B304" s="284"/>
      <c r="C304" s="219"/>
      <c r="E304" s="246" t="s">
        <v>3626</v>
      </c>
      <c r="F304" s="284"/>
      <c r="G304" s="284"/>
      <c r="H304" s="284"/>
    </row>
    <row r="305" spans="2:8" ht="49.5" hidden="1" outlineLevel="1">
      <c r="B305" s="284"/>
      <c r="C305" s="219"/>
      <c r="E305" s="246" t="s">
        <v>3627</v>
      </c>
      <c r="F305" s="284"/>
      <c r="G305" s="284"/>
      <c r="H305" s="284"/>
    </row>
    <row r="306" spans="2:8" collapsed="1">
      <c r="B306" s="284">
        <f>IF(D306="","",SUBTOTAL(3,$D$6:D306))</f>
        <v>54</v>
      </c>
      <c r="C306" s="219" t="s">
        <v>3357</v>
      </c>
      <c r="D306" s="219" t="s">
        <v>203</v>
      </c>
      <c r="E306" s="296"/>
      <c r="F306" s="284" t="str">
        <f>IF(H306&lt;4,"Đơn giản",IF(H306&lt;=7,"Trung bình","Phức tạp"))</f>
        <v>Đơn giản</v>
      </c>
      <c r="G306" s="284" t="s">
        <v>205</v>
      </c>
      <c r="H306" s="284">
        <f>COUNTA(E307:E308)</f>
        <v>2</v>
      </c>
    </row>
    <row r="307" spans="2:8" ht="66" hidden="1" outlineLevel="1">
      <c r="B307" s="284"/>
      <c r="C307" s="219"/>
      <c r="E307" s="246" t="s">
        <v>3623</v>
      </c>
      <c r="F307" s="284"/>
      <c r="G307" s="284"/>
      <c r="H307" s="284"/>
    </row>
    <row r="308" spans="2:8" ht="49.5" hidden="1" outlineLevel="1">
      <c r="B308" s="284"/>
      <c r="C308" s="219"/>
      <c r="E308" s="246" t="s">
        <v>3624</v>
      </c>
      <c r="F308" s="284"/>
      <c r="G308" s="284"/>
      <c r="H308" s="284"/>
    </row>
    <row r="309" spans="2:8" collapsed="1">
      <c r="B309" s="284">
        <f>IF(D309="","",SUBTOTAL(3,$D$6:D309))</f>
        <v>55</v>
      </c>
      <c r="C309" s="219" t="s">
        <v>3657</v>
      </c>
      <c r="D309" s="219" t="s">
        <v>203</v>
      </c>
      <c r="E309" s="296"/>
      <c r="F309" s="284" t="str">
        <f>IF(H309&lt;4,"Đơn giản",IF(H309&lt;=7,"Trung bình","Phức tạp"))</f>
        <v>Trung bình</v>
      </c>
      <c r="G309" s="284" t="s">
        <v>205</v>
      </c>
      <c r="H309" s="284">
        <f>COUNTA(E310:E313)</f>
        <v>4</v>
      </c>
    </row>
    <row r="310" spans="2:8" ht="33" hidden="1" outlineLevel="1">
      <c r="B310" s="284"/>
      <c r="C310" s="219"/>
      <c r="E310" s="246" t="s">
        <v>3628</v>
      </c>
      <c r="F310" s="284"/>
      <c r="G310" s="284"/>
      <c r="H310" s="284"/>
    </row>
    <row r="311" spans="2:8" ht="49.5" hidden="1" outlineLevel="1">
      <c r="B311" s="284"/>
      <c r="C311" s="219"/>
      <c r="E311" s="246" t="s">
        <v>3629</v>
      </c>
      <c r="F311" s="284"/>
      <c r="G311" s="284"/>
      <c r="H311" s="284"/>
    </row>
    <row r="312" spans="2:8" ht="49.5" hidden="1" outlineLevel="1">
      <c r="B312" s="284"/>
      <c r="C312" s="219"/>
      <c r="E312" s="246" t="s">
        <v>3630</v>
      </c>
      <c r="F312" s="284"/>
      <c r="G312" s="284"/>
      <c r="H312" s="284"/>
    </row>
    <row r="313" spans="2:8" ht="49.5" hidden="1" outlineLevel="1">
      <c r="B313" s="284"/>
      <c r="C313" s="219"/>
      <c r="E313" s="246" t="s">
        <v>3631</v>
      </c>
      <c r="F313" s="284"/>
      <c r="G313" s="284"/>
      <c r="H313" s="284"/>
    </row>
    <row r="314" spans="2:8" ht="33" collapsed="1">
      <c r="B314" s="284">
        <f>IF(D314="","",SUBTOTAL(3,$D$6:D314))</f>
        <v>56</v>
      </c>
      <c r="C314" s="219" t="s">
        <v>3358</v>
      </c>
      <c r="D314" s="219" t="s">
        <v>3370</v>
      </c>
      <c r="E314" s="296"/>
      <c r="F314" s="284" t="str">
        <f>IF(H314&lt;4,"Đơn giản",IF(H314&lt;=7,"Trung bình","Phức tạp"))</f>
        <v>Trung bình</v>
      </c>
      <c r="G314" s="284" t="s">
        <v>205</v>
      </c>
      <c r="H314" s="284">
        <f>COUNTA(E315:E319)</f>
        <v>5</v>
      </c>
    </row>
    <row r="315" spans="2:8" ht="49.5" hidden="1" outlineLevel="1">
      <c r="B315" s="284"/>
      <c r="C315" s="219"/>
      <c r="E315" s="246" t="s">
        <v>4026</v>
      </c>
      <c r="F315" s="284"/>
      <c r="G315" s="284"/>
      <c r="H315" s="284"/>
    </row>
    <row r="316" spans="2:8" ht="49.5" hidden="1" outlineLevel="1">
      <c r="B316" s="284"/>
      <c r="C316" s="219"/>
      <c r="E316" s="246" t="s">
        <v>3632</v>
      </c>
      <c r="F316" s="284"/>
      <c r="G316" s="284"/>
      <c r="H316" s="284"/>
    </row>
    <row r="317" spans="2:8" ht="49.5" hidden="1" outlineLevel="1">
      <c r="B317" s="284"/>
      <c r="C317" s="219"/>
      <c r="E317" s="246" t="s">
        <v>3633</v>
      </c>
      <c r="F317" s="284"/>
      <c r="G317" s="284"/>
      <c r="H317" s="284"/>
    </row>
    <row r="318" spans="2:8" ht="49.5" hidden="1" outlineLevel="1">
      <c r="B318" s="284"/>
      <c r="C318" s="219"/>
      <c r="E318" s="246" t="s">
        <v>3634</v>
      </c>
      <c r="F318" s="284"/>
      <c r="G318" s="284"/>
      <c r="H318" s="284"/>
    </row>
    <row r="319" spans="2:8" ht="33" hidden="1" outlineLevel="1">
      <c r="B319" s="284"/>
      <c r="C319" s="219"/>
      <c r="E319" s="246" t="s">
        <v>3635</v>
      </c>
      <c r="F319" s="284"/>
      <c r="G319" s="284"/>
      <c r="H319" s="284"/>
    </row>
    <row r="320" spans="2:8" collapsed="1">
      <c r="B320" s="284">
        <f>IF(D320="","",SUBTOTAL(3,$D$6:D320))</f>
        <v>57</v>
      </c>
      <c r="C320" s="219" t="s">
        <v>3359</v>
      </c>
      <c r="D320" s="219" t="s">
        <v>203</v>
      </c>
      <c r="E320" s="296"/>
      <c r="F320" s="284" t="str">
        <f>IF(H320&lt;4,"Đơn giản",IF(H320&lt;=7,"Trung bình","Phức tạp"))</f>
        <v>Đơn giản</v>
      </c>
      <c r="G320" s="284" t="s">
        <v>205</v>
      </c>
      <c r="H320" s="284">
        <f>COUNTA(E321:E322)</f>
        <v>2</v>
      </c>
    </row>
    <row r="321" spans="2:8" ht="49.5" hidden="1" outlineLevel="1">
      <c r="B321" s="284"/>
      <c r="C321" s="219"/>
      <c r="E321" s="246" t="s">
        <v>3636</v>
      </c>
      <c r="F321" s="284"/>
      <c r="G321" s="284"/>
      <c r="H321" s="284"/>
    </row>
    <row r="322" spans="2:8" ht="49.5" hidden="1" outlineLevel="1">
      <c r="B322" s="284"/>
      <c r="C322" s="219"/>
      <c r="E322" s="246" t="s">
        <v>3637</v>
      </c>
      <c r="F322" s="284"/>
      <c r="G322" s="284"/>
      <c r="H322" s="284"/>
    </row>
    <row r="323" spans="2:8" ht="66" collapsed="1">
      <c r="B323" s="284">
        <f>IF(D323="","",SUBTOTAL(3,$D$6:D323))</f>
        <v>58</v>
      </c>
      <c r="C323" s="219" t="s">
        <v>3360</v>
      </c>
      <c r="D323" s="219" t="s">
        <v>3372</v>
      </c>
      <c r="E323" s="296"/>
      <c r="F323" s="284" t="str">
        <f>IF(H323&lt;4,"Đơn giản",IF(H323&lt;=7,"Trung bình","Phức tạp"))</f>
        <v>Trung bình</v>
      </c>
      <c r="G323" s="284" t="s">
        <v>205</v>
      </c>
      <c r="H323" s="284">
        <f>COUNTA(E324:E328)</f>
        <v>5</v>
      </c>
    </row>
    <row r="324" spans="2:8" ht="49.5" hidden="1" outlineLevel="1">
      <c r="B324" s="284"/>
      <c r="C324" s="219"/>
      <c r="E324" s="219" t="s">
        <v>3373</v>
      </c>
      <c r="F324" s="284"/>
      <c r="G324" s="284"/>
      <c r="H324" s="284"/>
    </row>
    <row r="325" spans="2:8" ht="49.5" hidden="1" outlineLevel="1">
      <c r="B325" s="284"/>
      <c r="C325" s="219"/>
      <c r="E325" s="246" t="s">
        <v>3638</v>
      </c>
      <c r="F325" s="284"/>
      <c r="G325" s="284"/>
      <c r="H325" s="284"/>
    </row>
    <row r="326" spans="2:8" ht="49.5" hidden="1" outlineLevel="1">
      <c r="B326" s="284"/>
      <c r="C326" s="219"/>
      <c r="E326" s="246" t="s">
        <v>3639</v>
      </c>
      <c r="F326" s="284"/>
      <c r="G326" s="284"/>
      <c r="H326" s="284"/>
    </row>
    <row r="327" spans="2:8" ht="49.5" hidden="1" outlineLevel="1">
      <c r="B327" s="284"/>
      <c r="C327" s="219"/>
      <c r="E327" s="246" t="s">
        <v>3640</v>
      </c>
      <c r="F327" s="284"/>
      <c r="G327" s="284"/>
      <c r="H327" s="284"/>
    </row>
    <row r="328" spans="2:8" ht="33" hidden="1" outlineLevel="1">
      <c r="B328" s="284"/>
      <c r="C328" s="219"/>
      <c r="E328" s="246" t="s">
        <v>3641</v>
      </c>
      <c r="F328" s="284"/>
      <c r="G328" s="284"/>
      <c r="H328" s="284"/>
    </row>
    <row r="329" spans="2:8" collapsed="1">
      <c r="B329" s="284">
        <f>IF(D329="","",SUBTOTAL(3,$D$6:D329))</f>
        <v>59</v>
      </c>
      <c r="C329" s="219" t="s">
        <v>3347</v>
      </c>
      <c r="D329" s="219" t="s">
        <v>203</v>
      </c>
      <c r="E329" s="296"/>
      <c r="F329" s="284" t="str">
        <f>IF(H329&lt;4,"Đơn giản",IF(H329&lt;=7,"Trung bình","Phức tạp"))</f>
        <v>Đơn giản</v>
      </c>
      <c r="G329" s="284" t="s">
        <v>205</v>
      </c>
      <c r="H329" s="284">
        <f>COUNTA(E330:E331)</f>
        <v>2</v>
      </c>
    </row>
    <row r="330" spans="2:8" ht="49.5" hidden="1" outlineLevel="1">
      <c r="B330" s="284"/>
      <c r="C330" s="219"/>
      <c r="E330" s="246" t="s">
        <v>3638</v>
      </c>
      <c r="F330" s="284"/>
      <c r="G330" s="284"/>
      <c r="H330" s="284"/>
    </row>
    <row r="331" spans="2:8" ht="49.5" hidden="1" outlineLevel="1">
      <c r="B331" s="284"/>
      <c r="C331" s="219"/>
      <c r="E331" s="246" t="s">
        <v>3642</v>
      </c>
      <c r="F331" s="284"/>
      <c r="G331" s="284"/>
      <c r="H331" s="284"/>
    </row>
    <row r="332" spans="2:8" ht="33" collapsed="1">
      <c r="B332" s="284">
        <f>IF(D332="","",SUBTOTAL(3,$D$6:D332))</f>
        <v>60</v>
      </c>
      <c r="C332" s="219" t="s">
        <v>3371</v>
      </c>
      <c r="D332" s="219" t="s">
        <v>3362</v>
      </c>
      <c r="E332" s="296"/>
      <c r="F332" s="284" t="str">
        <f>IF(H332&lt;4,"Đơn giản",IF(H332&lt;=7,"Trung bình","Phức tạp"))</f>
        <v>Trung bình</v>
      </c>
      <c r="G332" s="284" t="s">
        <v>205</v>
      </c>
      <c r="H332" s="284">
        <f>COUNTA(E333:E337)</f>
        <v>5</v>
      </c>
    </row>
    <row r="333" spans="2:8" ht="33" hidden="1" outlineLevel="1">
      <c r="B333" s="284"/>
      <c r="C333" s="219"/>
      <c r="E333" s="246" t="s">
        <v>3643</v>
      </c>
      <c r="F333" s="284"/>
      <c r="G333" s="284"/>
      <c r="H333" s="284"/>
    </row>
    <row r="334" spans="2:8" ht="33" hidden="1" outlineLevel="1">
      <c r="B334" s="284"/>
      <c r="C334" s="219"/>
      <c r="E334" s="246" t="s">
        <v>3644</v>
      </c>
      <c r="F334" s="284"/>
      <c r="G334" s="284"/>
      <c r="H334" s="284"/>
    </row>
    <row r="335" spans="2:8" ht="49.5" hidden="1" outlineLevel="1">
      <c r="B335" s="284"/>
      <c r="C335" s="219"/>
      <c r="E335" s="246" t="s">
        <v>3645</v>
      </c>
      <c r="F335" s="284"/>
      <c r="G335" s="284"/>
      <c r="H335" s="284"/>
    </row>
    <row r="336" spans="2:8" ht="33" hidden="1" outlineLevel="1">
      <c r="B336" s="284"/>
      <c r="C336" s="219"/>
      <c r="E336" s="246" t="s">
        <v>3646</v>
      </c>
      <c r="F336" s="284"/>
      <c r="G336" s="284"/>
      <c r="H336" s="284"/>
    </row>
    <row r="337" spans="2:8" ht="33" hidden="1" outlineLevel="1">
      <c r="B337" s="284"/>
      <c r="C337" s="219"/>
      <c r="E337" s="246" t="s">
        <v>3647</v>
      </c>
      <c r="F337" s="284"/>
      <c r="G337" s="284"/>
      <c r="H337" s="284"/>
    </row>
    <row r="338" spans="2:8" collapsed="1">
      <c r="B338" s="284">
        <f>IF(D338="","",SUBTOTAL(3,$D$6:D338))</f>
        <v>61</v>
      </c>
      <c r="C338" s="219" t="s">
        <v>3348</v>
      </c>
      <c r="D338" s="219" t="s">
        <v>203</v>
      </c>
      <c r="E338" s="296"/>
      <c r="F338" s="284" t="str">
        <f>IF(H338&lt;4,"Đơn giản",IF(H338&lt;=7,"Trung bình","Phức tạp"))</f>
        <v>Đơn giản</v>
      </c>
      <c r="G338" s="284" t="s">
        <v>205</v>
      </c>
      <c r="H338" s="284">
        <f>COUNTA(E339:E340)</f>
        <v>2</v>
      </c>
    </row>
    <row r="339" spans="2:8" ht="33" hidden="1" outlineLevel="1">
      <c r="B339" s="284"/>
      <c r="C339" s="219"/>
      <c r="E339" s="246" t="s">
        <v>3644</v>
      </c>
      <c r="F339" s="284"/>
      <c r="G339" s="284"/>
      <c r="H339" s="284"/>
    </row>
    <row r="340" spans="2:8" ht="33" hidden="1" outlineLevel="1">
      <c r="B340" s="284"/>
      <c r="C340" s="219"/>
      <c r="E340" s="246" t="s">
        <v>3648</v>
      </c>
      <c r="F340" s="284"/>
      <c r="G340" s="284"/>
      <c r="H340" s="284"/>
    </row>
    <row r="341" spans="2:8" collapsed="1">
      <c r="B341" s="284">
        <f>IF(D341="","",SUBTOTAL(3,$D$6:D341))</f>
        <v>62</v>
      </c>
      <c r="C341" s="219" t="s">
        <v>3349</v>
      </c>
      <c r="D341" s="219" t="s">
        <v>203</v>
      </c>
      <c r="E341" s="296"/>
      <c r="F341" s="284" t="str">
        <f>IF(H341&lt;4,"Đơn giản",IF(H341&lt;=7,"Trung bình","Phức tạp"))</f>
        <v>Trung bình</v>
      </c>
      <c r="G341" s="284" t="s">
        <v>205</v>
      </c>
      <c r="H341" s="284">
        <f>COUNTA(E342:E345)</f>
        <v>4</v>
      </c>
    </row>
    <row r="342" spans="2:8" ht="33" hidden="1" outlineLevel="1">
      <c r="B342" s="284"/>
      <c r="C342" s="219"/>
      <c r="E342" s="246" t="s">
        <v>3649</v>
      </c>
      <c r="F342" s="284"/>
      <c r="G342" s="284"/>
      <c r="H342" s="284"/>
    </row>
    <row r="343" spans="2:8" ht="49.5" hidden="1" outlineLevel="1">
      <c r="B343" s="284"/>
      <c r="C343" s="219"/>
      <c r="E343" s="246" t="s">
        <v>3650</v>
      </c>
      <c r="F343" s="284"/>
      <c r="G343" s="284"/>
      <c r="H343" s="284"/>
    </row>
    <row r="344" spans="2:8" ht="49.5" hidden="1" outlineLevel="1">
      <c r="B344" s="284"/>
      <c r="C344" s="219"/>
      <c r="E344" s="246" t="s">
        <v>3651</v>
      </c>
      <c r="F344" s="284"/>
      <c r="G344" s="284"/>
      <c r="H344" s="284"/>
    </row>
    <row r="345" spans="2:8" ht="33" hidden="1" outlineLevel="1">
      <c r="B345" s="284"/>
      <c r="C345" s="219"/>
      <c r="E345" s="246" t="s">
        <v>3652</v>
      </c>
      <c r="F345" s="284"/>
      <c r="G345" s="284"/>
      <c r="H345" s="284"/>
    </row>
    <row r="346" spans="2:8" ht="33" collapsed="1">
      <c r="B346" s="284">
        <f>IF(D346="","",SUBTOTAL(3,$D$6:D346))</f>
        <v>63</v>
      </c>
      <c r="C346" s="219" t="s">
        <v>3350</v>
      </c>
      <c r="D346" s="219" t="s">
        <v>203</v>
      </c>
      <c r="E346" s="296"/>
      <c r="F346" s="284" t="str">
        <f>IF(H346&lt;4,"Đơn giản",IF(H346&lt;=7,"Trung bình","Phức tạp"))</f>
        <v>Trung bình</v>
      </c>
      <c r="G346" s="284" t="s">
        <v>205</v>
      </c>
      <c r="H346" s="284">
        <f>COUNTA(E347:E350)</f>
        <v>4</v>
      </c>
    </row>
    <row r="347" spans="2:8" ht="66" hidden="1" outlineLevel="1">
      <c r="B347" s="284"/>
      <c r="C347" s="219"/>
      <c r="E347" s="246" t="s">
        <v>3653</v>
      </c>
      <c r="F347" s="284"/>
      <c r="G347" s="284"/>
      <c r="H347" s="284"/>
    </row>
    <row r="348" spans="2:8" ht="66" hidden="1" outlineLevel="1">
      <c r="B348" s="284"/>
      <c r="C348" s="219"/>
      <c r="E348" s="246" t="s">
        <v>3654</v>
      </c>
      <c r="F348" s="284"/>
      <c r="G348" s="284"/>
      <c r="H348" s="284"/>
    </row>
    <row r="349" spans="2:8" ht="66" hidden="1" outlineLevel="1">
      <c r="B349" s="284"/>
      <c r="C349" s="219"/>
      <c r="E349" s="246" t="s">
        <v>3655</v>
      </c>
      <c r="F349" s="284"/>
      <c r="G349" s="284"/>
      <c r="H349" s="284"/>
    </row>
    <row r="350" spans="2:8" ht="49.5" hidden="1" outlineLevel="1">
      <c r="B350" s="284"/>
      <c r="C350" s="219"/>
      <c r="E350" s="246" t="s">
        <v>3656</v>
      </c>
      <c r="F350" s="284"/>
      <c r="G350" s="284"/>
      <c r="H350" s="284"/>
    </row>
    <row r="351" spans="2:8" collapsed="1">
      <c r="B351" s="284"/>
      <c r="C351" s="314" t="s">
        <v>3374</v>
      </c>
      <c r="E351" s="296"/>
      <c r="F351" s="284"/>
      <c r="G351" s="284"/>
      <c r="H351" s="284"/>
    </row>
    <row r="352" spans="2:8">
      <c r="B352" s="284">
        <f>IF(D352="","",SUBTOTAL(3,$D$6:D352))</f>
        <v>64</v>
      </c>
      <c r="C352" s="219" t="s">
        <v>3658</v>
      </c>
      <c r="D352" s="219" t="s">
        <v>203</v>
      </c>
      <c r="E352" s="296"/>
      <c r="F352" s="284" t="str">
        <f>IF(H352&lt;4,"Đơn giản",IF(H352&lt;=7,"Trung bình","Phức tạp"))</f>
        <v>Trung bình</v>
      </c>
      <c r="G352" s="284" t="s">
        <v>205</v>
      </c>
      <c r="H352" s="284">
        <f>COUNTA(E353:E357)</f>
        <v>5</v>
      </c>
    </row>
    <row r="353" spans="2:8" ht="49.5" hidden="1" outlineLevel="1">
      <c r="B353" s="284"/>
      <c r="C353" s="219"/>
      <c r="E353" s="246" t="s">
        <v>3659</v>
      </c>
      <c r="F353" s="284"/>
      <c r="G353" s="284"/>
      <c r="H353" s="284"/>
    </row>
    <row r="354" spans="2:8" ht="49.5" hidden="1" outlineLevel="1">
      <c r="B354" s="284"/>
      <c r="C354" s="219"/>
      <c r="E354" s="246" t="s">
        <v>3660</v>
      </c>
      <c r="F354" s="284"/>
      <c r="G354" s="284"/>
      <c r="H354" s="284"/>
    </row>
    <row r="355" spans="2:8" ht="49.5" hidden="1" outlineLevel="1">
      <c r="B355" s="284"/>
      <c r="C355" s="219"/>
      <c r="E355" s="246" t="s">
        <v>3661</v>
      </c>
      <c r="F355" s="284"/>
      <c r="G355" s="284"/>
      <c r="H355" s="284"/>
    </row>
    <row r="356" spans="2:8" ht="49.5" hidden="1" outlineLevel="1">
      <c r="B356" s="284"/>
      <c r="C356" s="219"/>
      <c r="E356" s="246" t="s">
        <v>3662</v>
      </c>
      <c r="F356" s="284"/>
      <c r="G356" s="284"/>
      <c r="H356" s="284"/>
    </row>
    <row r="357" spans="2:8" ht="49.5" hidden="1" outlineLevel="1">
      <c r="B357" s="284"/>
      <c r="C357" s="219"/>
      <c r="E357" s="246" t="s">
        <v>3663</v>
      </c>
      <c r="F357" s="284"/>
      <c r="G357" s="284"/>
      <c r="H357" s="284"/>
    </row>
    <row r="358" spans="2:8" ht="33" collapsed="1">
      <c r="B358" s="284">
        <f>IF(D358="","",SUBTOTAL(3,$D$6:D358))</f>
        <v>65</v>
      </c>
      <c r="C358" s="219" t="s">
        <v>3664</v>
      </c>
      <c r="D358" s="219" t="s">
        <v>3362</v>
      </c>
      <c r="E358" s="296"/>
      <c r="F358" s="284" t="str">
        <f>IF(H358&lt;4,"Đơn giản",IF(H358&lt;=7,"Trung bình","Phức tạp"))</f>
        <v>Trung bình</v>
      </c>
      <c r="G358" s="284" t="s">
        <v>205</v>
      </c>
      <c r="H358" s="284">
        <f>COUNTA(E359:E364)</f>
        <v>6</v>
      </c>
    </row>
    <row r="359" spans="2:8" ht="49.5" hidden="1" outlineLevel="1">
      <c r="B359" s="284"/>
      <c r="C359" s="219"/>
      <c r="E359" s="219" t="s">
        <v>3665</v>
      </c>
      <c r="F359" s="284"/>
      <c r="G359" s="284"/>
      <c r="H359" s="284"/>
    </row>
    <row r="360" spans="2:8" ht="49.5" hidden="1" outlineLevel="1">
      <c r="B360" s="284"/>
      <c r="C360" s="219"/>
      <c r="E360" s="246" t="s">
        <v>3666</v>
      </c>
      <c r="F360" s="284"/>
      <c r="G360" s="284"/>
      <c r="H360" s="284"/>
    </row>
    <row r="361" spans="2:8" ht="49.5" hidden="1" outlineLevel="1">
      <c r="B361" s="284"/>
      <c r="C361" s="219"/>
      <c r="E361" s="246" t="s">
        <v>3667</v>
      </c>
      <c r="F361" s="284"/>
      <c r="G361" s="284"/>
      <c r="H361" s="284"/>
    </row>
    <row r="362" spans="2:8" ht="49.5" hidden="1" outlineLevel="1">
      <c r="B362" s="284"/>
      <c r="C362" s="219"/>
      <c r="E362" s="246" t="s">
        <v>3668</v>
      </c>
      <c r="F362" s="284"/>
      <c r="G362" s="284"/>
      <c r="H362" s="284"/>
    </row>
    <row r="363" spans="2:8" ht="49.5" hidden="1" outlineLevel="1">
      <c r="B363" s="284"/>
      <c r="C363" s="219"/>
      <c r="E363" s="246" t="s">
        <v>3669</v>
      </c>
      <c r="F363" s="284"/>
      <c r="G363" s="284"/>
      <c r="H363" s="284"/>
    </row>
    <row r="364" spans="2:8" ht="33" hidden="1" outlineLevel="1">
      <c r="B364" s="284"/>
      <c r="C364" s="219"/>
      <c r="E364" s="246" t="s">
        <v>3670</v>
      </c>
      <c r="F364" s="284"/>
      <c r="G364" s="284"/>
      <c r="H364" s="284"/>
    </row>
    <row r="365" spans="2:8" collapsed="1">
      <c r="B365" s="284">
        <f>IF(D365="","",SUBTOTAL(3,$D$6:D365))</f>
        <v>66</v>
      </c>
      <c r="C365" s="219" t="s">
        <v>3671</v>
      </c>
      <c r="D365" s="219" t="s">
        <v>203</v>
      </c>
      <c r="E365" s="296"/>
      <c r="F365" s="284" t="str">
        <f>IF(H365&lt;4,"Đơn giản",IF(H365&lt;=7,"Trung bình","Phức tạp"))</f>
        <v>Trung bình</v>
      </c>
      <c r="G365" s="284" t="s">
        <v>205</v>
      </c>
      <c r="H365" s="284">
        <f>COUNTA(E366:E369)</f>
        <v>4</v>
      </c>
    </row>
    <row r="366" spans="2:8" ht="33" hidden="1" outlineLevel="1">
      <c r="B366" s="284"/>
      <c r="C366" s="219"/>
      <c r="E366" s="246" t="s">
        <v>3672</v>
      </c>
      <c r="F366" s="284"/>
      <c r="G366" s="284"/>
      <c r="H366" s="284"/>
    </row>
    <row r="367" spans="2:8" ht="33" hidden="1" outlineLevel="1">
      <c r="B367" s="284"/>
      <c r="C367" s="219"/>
      <c r="E367" s="246" t="s">
        <v>3673</v>
      </c>
      <c r="F367" s="284"/>
      <c r="G367" s="284"/>
      <c r="H367" s="284"/>
    </row>
    <row r="368" spans="2:8" ht="33" hidden="1" outlineLevel="1">
      <c r="B368" s="284"/>
      <c r="C368" s="219"/>
      <c r="E368" s="246" t="s">
        <v>3674</v>
      </c>
      <c r="F368" s="284"/>
      <c r="G368" s="284"/>
      <c r="H368" s="284"/>
    </row>
    <row r="369" spans="2:8" ht="33" hidden="1" outlineLevel="1">
      <c r="B369" s="284"/>
      <c r="C369" s="219"/>
      <c r="E369" s="246" t="s">
        <v>3675</v>
      </c>
      <c r="F369" s="284"/>
      <c r="G369" s="284"/>
      <c r="H369" s="284"/>
    </row>
    <row r="370" spans="2:8" ht="33" collapsed="1">
      <c r="B370" s="284">
        <f>IF(D370="","",SUBTOTAL(3,$D$6:D370))</f>
        <v>67</v>
      </c>
      <c r="C370" s="219" t="s">
        <v>3676</v>
      </c>
      <c r="D370" s="219" t="s">
        <v>203</v>
      </c>
      <c r="E370" s="296"/>
      <c r="F370" s="284" t="str">
        <f>IF(H370&lt;4,"Đơn giản",IF(H370&lt;=7,"Trung bình","Phức tạp"))</f>
        <v>Trung bình</v>
      </c>
      <c r="G370" s="284" t="s">
        <v>205</v>
      </c>
      <c r="H370" s="284">
        <f>COUNTA(E371:E375)</f>
        <v>5</v>
      </c>
    </row>
    <row r="371" spans="2:8" ht="49.5" hidden="1" outlineLevel="1">
      <c r="B371" s="284"/>
      <c r="C371" s="219"/>
      <c r="E371" s="246" t="s">
        <v>3677</v>
      </c>
      <c r="F371" s="284"/>
      <c r="G371" s="284"/>
      <c r="H371" s="284"/>
    </row>
    <row r="372" spans="2:8" ht="49.5" hidden="1" outlineLevel="1">
      <c r="B372" s="284"/>
      <c r="C372" s="219"/>
      <c r="E372" s="246" t="s">
        <v>3678</v>
      </c>
      <c r="F372" s="284"/>
      <c r="G372" s="284"/>
      <c r="H372" s="284"/>
    </row>
    <row r="373" spans="2:8" ht="66" hidden="1" outlineLevel="1">
      <c r="B373" s="284"/>
      <c r="C373" s="219"/>
      <c r="E373" s="246" t="s">
        <v>3679</v>
      </c>
      <c r="F373" s="284"/>
      <c r="G373" s="284"/>
      <c r="H373" s="284"/>
    </row>
    <row r="374" spans="2:8" ht="49.5" hidden="1" outlineLevel="1">
      <c r="B374" s="284"/>
      <c r="C374" s="219"/>
      <c r="E374" s="246" t="s">
        <v>3680</v>
      </c>
      <c r="F374" s="284"/>
      <c r="G374" s="284"/>
      <c r="H374" s="284"/>
    </row>
    <row r="375" spans="2:8" ht="49.5" hidden="1" outlineLevel="1">
      <c r="B375" s="284"/>
      <c r="C375" s="219"/>
      <c r="E375" s="246" t="s">
        <v>3681</v>
      </c>
      <c r="F375" s="284"/>
      <c r="G375" s="284"/>
      <c r="H375" s="284"/>
    </row>
    <row r="376" spans="2:8" ht="33" collapsed="1">
      <c r="B376" s="284">
        <f>IF(D376="","",SUBTOTAL(3,$D$6:D376))</f>
        <v>68</v>
      </c>
      <c r="C376" s="219" t="s">
        <v>3682</v>
      </c>
      <c r="D376" s="219" t="s">
        <v>3362</v>
      </c>
      <c r="E376" s="296"/>
      <c r="F376" s="284" t="str">
        <f>IF(H376&lt;4,"Đơn giản",IF(H376&lt;=7,"Trung bình","Phức tạp"))</f>
        <v>Trung bình</v>
      </c>
      <c r="G376" s="284" t="s">
        <v>205</v>
      </c>
      <c r="H376" s="284">
        <f>COUNTA(E377:E382)</f>
        <v>6</v>
      </c>
    </row>
    <row r="377" spans="2:8" ht="49.5" hidden="1" outlineLevel="1">
      <c r="B377" s="284"/>
      <c r="C377" s="219"/>
      <c r="E377" s="219" t="s">
        <v>3683</v>
      </c>
      <c r="F377" s="284"/>
      <c r="G377" s="284"/>
      <c r="H377" s="284"/>
    </row>
    <row r="378" spans="2:8" ht="49.5" hidden="1" outlineLevel="1">
      <c r="B378" s="284"/>
      <c r="C378" s="219"/>
      <c r="E378" s="246" t="s">
        <v>3684</v>
      </c>
      <c r="F378" s="284"/>
      <c r="G378" s="284"/>
      <c r="H378" s="284"/>
    </row>
    <row r="379" spans="2:8" ht="49.5" hidden="1" outlineLevel="1">
      <c r="B379" s="284"/>
      <c r="C379" s="219"/>
      <c r="E379" s="246" t="s">
        <v>3685</v>
      </c>
      <c r="F379" s="284"/>
      <c r="G379" s="284"/>
      <c r="H379" s="284"/>
    </row>
    <row r="380" spans="2:8" ht="66" hidden="1" outlineLevel="1">
      <c r="B380" s="284"/>
      <c r="C380" s="219"/>
      <c r="E380" s="246" t="s">
        <v>3686</v>
      </c>
      <c r="F380" s="284"/>
      <c r="G380" s="284"/>
      <c r="H380" s="284"/>
    </row>
    <row r="381" spans="2:8" ht="49.5" hidden="1" outlineLevel="1">
      <c r="B381" s="284"/>
      <c r="C381" s="219"/>
      <c r="E381" s="246" t="s">
        <v>3687</v>
      </c>
      <c r="F381" s="284"/>
      <c r="G381" s="284"/>
      <c r="H381" s="284"/>
    </row>
    <row r="382" spans="2:8" ht="49.5" hidden="1" outlineLevel="1">
      <c r="B382" s="284"/>
      <c r="C382" s="219"/>
      <c r="E382" s="246" t="s">
        <v>3688</v>
      </c>
      <c r="F382" s="284"/>
      <c r="G382" s="284"/>
      <c r="H382" s="284"/>
    </row>
    <row r="383" spans="2:8" ht="66" collapsed="1">
      <c r="B383" s="284">
        <f>IF(D383="","",SUBTOTAL(3,$D$6:D383))</f>
        <v>69</v>
      </c>
      <c r="C383" s="219" t="s">
        <v>3689</v>
      </c>
      <c r="D383" s="219" t="s">
        <v>3368</v>
      </c>
      <c r="F383" s="284" t="str">
        <f>IF(H383&lt;4,"Đơn giản",IF(H383&lt;=7,"Trung bình","Phức tạp"))</f>
        <v>Trung bình</v>
      </c>
      <c r="G383" s="284" t="s">
        <v>205</v>
      </c>
      <c r="H383" s="284">
        <f>COUNTA(E384:E388)</f>
        <v>5</v>
      </c>
    </row>
    <row r="384" spans="2:8" ht="49.5" hidden="1" outlineLevel="1">
      <c r="B384" s="284"/>
      <c r="C384" s="219"/>
      <c r="E384" s="219" t="s">
        <v>3690</v>
      </c>
      <c r="F384" s="284"/>
      <c r="G384" s="284"/>
      <c r="H384" s="284"/>
    </row>
    <row r="385" spans="2:8" ht="49.5" hidden="1" outlineLevel="1">
      <c r="B385" s="284"/>
      <c r="C385" s="219"/>
      <c r="E385" s="246" t="s">
        <v>3691</v>
      </c>
      <c r="F385" s="284"/>
      <c r="G385" s="284"/>
      <c r="H385" s="284"/>
    </row>
    <row r="386" spans="2:8" ht="66" hidden="1" outlineLevel="1">
      <c r="B386" s="284"/>
      <c r="C386" s="219"/>
      <c r="E386" s="246" t="s">
        <v>3692</v>
      </c>
      <c r="F386" s="284"/>
      <c r="G386" s="284"/>
      <c r="H386" s="284"/>
    </row>
    <row r="387" spans="2:8" ht="49.5" hidden="1" outlineLevel="1">
      <c r="B387" s="284"/>
      <c r="C387" s="219"/>
      <c r="E387" s="246" t="s">
        <v>3693</v>
      </c>
      <c r="F387" s="284"/>
      <c r="G387" s="284"/>
      <c r="H387" s="284"/>
    </row>
    <row r="388" spans="2:8" ht="49.5" hidden="1" outlineLevel="1">
      <c r="B388" s="284"/>
      <c r="C388" s="219"/>
      <c r="E388" s="246" t="s">
        <v>3694</v>
      </c>
      <c r="F388" s="284"/>
      <c r="G388" s="284"/>
      <c r="H388" s="284"/>
    </row>
    <row r="389" spans="2:8" collapsed="1">
      <c r="B389" s="284">
        <f>IF(D389="","",SUBTOTAL(3,$D$6:D389))</f>
        <v>70</v>
      </c>
      <c r="C389" s="219" t="s">
        <v>3695</v>
      </c>
      <c r="D389" s="219" t="s">
        <v>203</v>
      </c>
      <c r="E389" s="296"/>
      <c r="F389" s="284" t="str">
        <f>IF(H389&lt;4,"Đơn giản",IF(H389&lt;=7,"Trung bình","Phức tạp"))</f>
        <v>Đơn giản</v>
      </c>
      <c r="G389" s="284" t="s">
        <v>205</v>
      </c>
      <c r="H389" s="284">
        <f>COUNTA(E390:E391)</f>
        <v>2</v>
      </c>
    </row>
    <row r="390" spans="2:8" ht="49.5" hidden="1" outlineLevel="1">
      <c r="B390" s="284"/>
      <c r="C390" s="219"/>
      <c r="E390" s="246" t="s">
        <v>3691</v>
      </c>
      <c r="F390" s="284"/>
      <c r="G390" s="284"/>
      <c r="H390" s="284"/>
    </row>
    <row r="391" spans="2:8" ht="49.5" hidden="1" outlineLevel="1">
      <c r="B391" s="284"/>
      <c r="C391" s="219"/>
      <c r="E391" s="246" t="s">
        <v>3696</v>
      </c>
      <c r="F391" s="284"/>
      <c r="G391" s="284"/>
      <c r="H391" s="284"/>
    </row>
    <row r="392" spans="2:8" collapsed="1">
      <c r="B392" s="284">
        <f>IF(D392="","",SUBTOTAL(3,$D$6:D392))</f>
        <v>71</v>
      </c>
      <c r="C392" s="219" t="s">
        <v>3697</v>
      </c>
      <c r="D392" s="219" t="s">
        <v>203</v>
      </c>
      <c r="E392" s="296"/>
      <c r="F392" s="284" t="str">
        <f>IF(H392&lt;4,"Đơn giản",IF(H392&lt;=7,"Trung bình","Phức tạp"))</f>
        <v>Trung bình</v>
      </c>
      <c r="G392" s="284" t="s">
        <v>205</v>
      </c>
      <c r="H392" s="284">
        <f>COUNTA(E393:E396)</f>
        <v>4</v>
      </c>
    </row>
    <row r="393" spans="2:8" ht="33" hidden="1" outlineLevel="1">
      <c r="B393" s="284"/>
      <c r="C393" s="219"/>
      <c r="E393" s="246" t="s">
        <v>3628</v>
      </c>
      <c r="F393" s="284"/>
      <c r="G393" s="284"/>
      <c r="H393" s="284"/>
    </row>
    <row r="394" spans="2:8" ht="49.5" hidden="1" outlineLevel="1">
      <c r="B394" s="284"/>
      <c r="C394" s="219"/>
      <c r="E394" s="246" t="s">
        <v>3629</v>
      </c>
      <c r="F394" s="284"/>
      <c r="G394" s="284"/>
      <c r="H394" s="284"/>
    </row>
    <row r="395" spans="2:8" ht="49.5" hidden="1" outlineLevel="1">
      <c r="B395" s="284"/>
      <c r="C395" s="219"/>
      <c r="E395" s="246" t="s">
        <v>3630</v>
      </c>
      <c r="F395" s="284"/>
      <c r="G395" s="284"/>
      <c r="H395" s="284"/>
    </row>
    <row r="396" spans="2:8" ht="49.5" hidden="1" outlineLevel="1">
      <c r="B396" s="284"/>
      <c r="C396" s="219"/>
      <c r="E396" s="246" t="s">
        <v>3631</v>
      </c>
      <c r="F396" s="284"/>
      <c r="G396" s="284"/>
      <c r="H396" s="284"/>
    </row>
    <row r="397" spans="2:8" ht="33" collapsed="1">
      <c r="B397" s="284">
        <f>IF(D397="","",SUBTOTAL(3,$D$6:D397))</f>
        <v>72</v>
      </c>
      <c r="C397" s="219" t="s">
        <v>3698</v>
      </c>
      <c r="D397" s="219" t="s">
        <v>3370</v>
      </c>
      <c r="E397" s="296"/>
      <c r="F397" s="284" t="str">
        <f>IF(H397&lt;4,"Đơn giản",IF(H397&lt;=7,"Trung bình","Phức tạp"))</f>
        <v>Trung bình</v>
      </c>
      <c r="G397" s="284" t="s">
        <v>205</v>
      </c>
      <c r="H397" s="284">
        <f>COUNTA(E398:E402)</f>
        <v>5</v>
      </c>
    </row>
    <row r="398" spans="2:8" ht="49.5" hidden="1" outlineLevel="1">
      <c r="B398" s="284"/>
      <c r="C398" s="219"/>
      <c r="E398" s="246" t="s">
        <v>3699</v>
      </c>
      <c r="F398" s="284"/>
      <c r="G398" s="284"/>
      <c r="H398" s="284"/>
    </row>
    <row r="399" spans="2:8" ht="49.5" hidden="1" outlineLevel="1">
      <c r="B399" s="284"/>
      <c r="C399" s="219"/>
      <c r="E399" s="246" t="s">
        <v>3700</v>
      </c>
      <c r="F399" s="284"/>
      <c r="G399" s="284"/>
      <c r="H399" s="284"/>
    </row>
    <row r="400" spans="2:8" ht="49.5" hidden="1" outlineLevel="1">
      <c r="B400" s="284"/>
      <c r="C400" s="219"/>
      <c r="E400" s="246" t="s">
        <v>3701</v>
      </c>
      <c r="F400" s="284"/>
      <c r="G400" s="284"/>
      <c r="H400" s="284"/>
    </row>
    <row r="401" spans="2:8" ht="49.5" hidden="1" outlineLevel="1">
      <c r="B401" s="284"/>
      <c r="C401" s="219"/>
      <c r="E401" s="246" t="s">
        <v>3702</v>
      </c>
      <c r="F401" s="284"/>
      <c r="G401" s="284"/>
      <c r="H401" s="284"/>
    </row>
    <row r="402" spans="2:8" ht="33" hidden="1" outlineLevel="1">
      <c r="B402" s="284"/>
      <c r="C402" s="219"/>
      <c r="E402" s="246" t="s">
        <v>3635</v>
      </c>
      <c r="F402" s="284"/>
      <c r="G402" s="284"/>
      <c r="H402" s="284"/>
    </row>
    <row r="403" spans="2:8" collapsed="1">
      <c r="B403" s="284">
        <f>IF(D403="","",SUBTOTAL(3,$D$6:D403))</f>
        <v>73</v>
      </c>
      <c r="C403" s="219" t="s">
        <v>3703</v>
      </c>
      <c r="D403" s="219" t="s">
        <v>203</v>
      </c>
      <c r="E403" s="296"/>
      <c r="F403" s="284" t="str">
        <f>IF(H403&lt;4,"Đơn giản",IF(H403&lt;=7,"Trung bình","Phức tạp"))</f>
        <v>Đơn giản</v>
      </c>
      <c r="G403" s="284" t="s">
        <v>205</v>
      </c>
      <c r="H403" s="284">
        <f>COUNTA(E404:E405)</f>
        <v>2</v>
      </c>
    </row>
    <row r="404" spans="2:8" ht="49.5" hidden="1" outlineLevel="1">
      <c r="B404" s="284"/>
      <c r="C404" s="219"/>
      <c r="E404" s="246" t="s">
        <v>3704</v>
      </c>
      <c r="F404" s="284"/>
      <c r="G404" s="284"/>
      <c r="H404" s="284"/>
    </row>
    <row r="405" spans="2:8" ht="49.5" hidden="1" outlineLevel="1">
      <c r="B405" s="284"/>
      <c r="C405" s="219"/>
      <c r="E405" s="246" t="s">
        <v>3705</v>
      </c>
      <c r="F405" s="284"/>
      <c r="G405" s="284"/>
      <c r="H405" s="284"/>
    </row>
    <row r="406" spans="2:8" ht="66" collapsed="1">
      <c r="B406" s="284">
        <f>IF(D406="","",SUBTOTAL(3,$D$6:D406))</f>
        <v>74</v>
      </c>
      <c r="C406" s="219" t="s">
        <v>3360</v>
      </c>
      <c r="D406" s="219" t="s">
        <v>3372</v>
      </c>
      <c r="E406" s="296"/>
      <c r="F406" s="284" t="str">
        <f>IF(H406&lt;4,"Đơn giản",IF(H406&lt;=7,"Trung bình","Phức tạp"))</f>
        <v>Trung bình</v>
      </c>
      <c r="G406" s="284" t="s">
        <v>205</v>
      </c>
      <c r="H406" s="284">
        <f>COUNTA(E407:E411)</f>
        <v>5</v>
      </c>
    </row>
    <row r="407" spans="2:8" ht="49.5" hidden="1" outlineLevel="1">
      <c r="B407" s="284"/>
      <c r="C407" s="219"/>
      <c r="E407" s="219" t="s">
        <v>3373</v>
      </c>
      <c r="F407" s="284"/>
      <c r="G407" s="284"/>
      <c r="H407" s="284"/>
    </row>
    <row r="408" spans="2:8" ht="49.5" hidden="1" outlineLevel="1">
      <c r="B408" s="284"/>
      <c r="C408" s="219"/>
      <c r="E408" s="246" t="s">
        <v>3638</v>
      </c>
      <c r="F408" s="284"/>
      <c r="G408" s="284"/>
      <c r="H408" s="284"/>
    </row>
    <row r="409" spans="2:8" ht="49.5" hidden="1" outlineLevel="1">
      <c r="B409" s="284"/>
      <c r="C409" s="219"/>
      <c r="E409" s="246" t="s">
        <v>3639</v>
      </c>
      <c r="F409" s="284"/>
      <c r="G409" s="284"/>
      <c r="H409" s="284"/>
    </row>
    <row r="410" spans="2:8" ht="49.5" hidden="1" outlineLevel="1">
      <c r="B410" s="284"/>
      <c r="C410" s="219"/>
      <c r="E410" s="246" t="s">
        <v>3640</v>
      </c>
      <c r="F410" s="284"/>
      <c r="G410" s="284"/>
      <c r="H410" s="284"/>
    </row>
    <row r="411" spans="2:8" ht="33" hidden="1" outlineLevel="1">
      <c r="B411" s="284"/>
      <c r="C411" s="219"/>
      <c r="E411" s="246" t="s">
        <v>3641</v>
      </c>
      <c r="F411" s="284"/>
      <c r="G411" s="284"/>
      <c r="H411" s="284"/>
    </row>
    <row r="412" spans="2:8" collapsed="1">
      <c r="B412" s="284">
        <f>IF(D412="","",SUBTOTAL(3,$D$6:D412))</f>
        <v>75</v>
      </c>
      <c r="C412" s="219" t="s">
        <v>3347</v>
      </c>
      <c r="D412" s="219" t="s">
        <v>203</v>
      </c>
      <c r="E412" s="296"/>
      <c r="F412" s="284" t="str">
        <f>IF(H412&lt;4,"Đơn giản",IF(H412&lt;=7,"Trung bình","Phức tạp"))</f>
        <v>Đơn giản</v>
      </c>
      <c r="G412" s="284" t="s">
        <v>205</v>
      </c>
      <c r="H412" s="284">
        <f>COUNTA(E413:E414)</f>
        <v>2</v>
      </c>
    </row>
    <row r="413" spans="2:8" ht="49.5" hidden="1" outlineLevel="1">
      <c r="B413" s="284"/>
      <c r="C413" s="219"/>
      <c r="E413" s="246" t="s">
        <v>3638</v>
      </c>
      <c r="F413" s="284"/>
      <c r="G413" s="284"/>
      <c r="H413" s="284"/>
    </row>
    <row r="414" spans="2:8" ht="49.5" hidden="1" outlineLevel="1">
      <c r="B414" s="284"/>
      <c r="C414" s="219"/>
      <c r="E414" s="246" t="s">
        <v>3642</v>
      </c>
      <c r="F414" s="284"/>
      <c r="G414" s="284"/>
      <c r="H414" s="284"/>
    </row>
    <row r="415" spans="2:8" ht="33" collapsed="1">
      <c r="B415" s="284">
        <f>IF(D415="","",SUBTOTAL(3,$D$6:D415))</f>
        <v>76</v>
      </c>
      <c r="C415" s="219" t="s">
        <v>3371</v>
      </c>
      <c r="D415" s="219" t="s">
        <v>3362</v>
      </c>
      <c r="E415" s="296"/>
      <c r="F415" s="284" t="str">
        <f>IF(H415&lt;4,"Đơn giản",IF(H415&lt;=7,"Trung bình","Phức tạp"))</f>
        <v>Trung bình</v>
      </c>
      <c r="G415" s="284" t="s">
        <v>205</v>
      </c>
      <c r="H415" s="284">
        <f>COUNTA(E416:E420)</f>
        <v>5</v>
      </c>
    </row>
    <row r="416" spans="2:8" ht="33" hidden="1" outlineLevel="1">
      <c r="B416" s="284"/>
      <c r="C416" s="219"/>
      <c r="E416" s="246" t="s">
        <v>3643</v>
      </c>
      <c r="F416" s="284"/>
      <c r="G416" s="284"/>
      <c r="H416" s="284"/>
    </row>
    <row r="417" spans="2:8" ht="33" hidden="1" outlineLevel="1">
      <c r="B417" s="284"/>
      <c r="C417" s="219"/>
      <c r="E417" s="246" t="s">
        <v>3644</v>
      </c>
      <c r="F417" s="284"/>
      <c r="G417" s="284"/>
      <c r="H417" s="284"/>
    </row>
    <row r="418" spans="2:8" ht="49.5" hidden="1" outlineLevel="1">
      <c r="B418" s="284"/>
      <c r="C418" s="219"/>
      <c r="E418" s="246" t="s">
        <v>3645</v>
      </c>
      <c r="F418" s="284"/>
      <c r="G418" s="284"/>
      <c r="H418" s="284"/>
    </row>
    <row r="419" spans="2:8" ht="33" hidden="1" outlineLevel="1">
      <c r="B419" s="284"/>
      <c r="C419" s="219"/>
      <c r="E419" s="246" t="s">
        <v>3646</v>
      </c>
      <c r="F419" s="284"/>
      <c r="G419" s="284"/>
      <c r="H419" s="284"/>
    </row>
    <row r="420" spans="2:8" ht="33" hidden="1" outlineLevel="1">
      <c r="B420" s="284"/>
      <c r="C420" s="219"/>
      <c r="E420" s="246" t="s">
        <v>3647</v>
      </c>
      <c r="F420" s="284"/>
      <c r="G420" s="284"/>
      <c r="H420" s="284"/>
    </row>
    <row r="421" spans="2:8" collapsed="1">
      <c r="B421" s="284">
        <f>IF(D421="","",SUBTOTAL(3,$D$6:D421))</f>
        <v>77</v>
      </c>
      <c r="C421" s="219" t="s">
        <v>3348</v>
      </c>
      <c r="D421" s="219" t="s">
        <v>203</v>
      </c>
      <c r="E421" s="296"/>
      <c r="F421" s="284" t="str">
        <f>IF(H421&lt;4,"Đơn giản",IF(H421&lt;=7,"Trung bình","Phức tạp"))</f>
        <v>Đơn giản</v>
      </c>
      <c r="G421" s="284" t="s">
        <v>205</v>
      </c>
      <c r="H421" s="284">
        <f>COUNTA(E422:E423)</f>
        <v>2</v>
      </c>
    </row>
    <row r="422" spans="2:8" ht="33" hidden="1" outlineLevel="1">
      <c r="B422" s="284"/>
      <c r="C422" s="219"/>
      <c r="E422" s="246" t="s">
        <v>3644</v>
      </c>
      <c r="F422" s="284"/>
      <c r="G422" s="284"/>
      <c r="H422" s="284"/>
    </row>
    <row r="423" spans="2:8" ht="33" hidden="1" outlineLevel="1">
      <c r="B423" s="284"/>
      <c r="C423" s="219"/>
      <c r="E423" s="246" t="s">
        <v>3648</v>
      </c>
      <c r="F423" s="284"/>
      <c r="G423" s="284"/>
      <c r="H423" s="284"/>
    </row>
    <row r="424" spans="2:8" collapsed="1">
      <c r="B424" s="284">
        <f>IF(D424="","",SUBTOTAL(3,$D$6:D424))</f>
        <v>78</v>
      </c>
      <c r="C424" s="219" t="s">
        <v>3349</v>
      </c>
      <c r="D424" s="219" t="s">
        <v>203</v>
      </c>
      <c r="E424" s="296"/>
      <c r="F424" s="284" t="str">
        <f>IF(H424&lt;4,"Đơn giản",IF(H424&lt;=7,"Trung bình","Phức tạp"))</f>
        <v>Trung bình</v>
      </c>
      <c r="G424" s="284" t="s">
        <v>205</v>
      </c>
      <c r="H424" s="284">
        <f>COUNTA(E425:E428)</f>
        <v>4</v>
      </c>
    </row>
    <row r="425" spans="2:8" ht="33" hidden="1" outlineLevel="1">
      <c r="B425" s="284"/>
      <c r="C425" s="219"/>
      <c r="E425" s="246" t="s">
        <v>3649</v>
      </c>
      <c r="F425" s="284"/>
      <c r="G425" s="284"/>
      <c r="H425" s="284"/>
    </row>
    <row r="426" spans="2:8" ht="49.5" hidden="1" outlineLevel="1">
      <c r="B426" s="284"/>
      <c r="C426" s="219"/>
      <c r="E426" s="246" t="s">
        <v>3650</v>
      </c>
      <c r="F426" s="284"/>
      <c r="G426" s="284"/>
      <c r="H426" s="284"/>
    </row>
    <row r="427" spans="2:8" ht="49.5" hidden="1" outlineLevel="1">
      <c r="B427" s="284"/>
      <c r="C427" s="219"/>
      <c r="E427" s="246" t="s">
        <v>3651</v>
      </c>
      <c r="F427" s="284"/>
      <c r="G427" s="284"/>
      <c r="H427" s="284"/>
    </row>
    <row r="428" spans="2:8" ht="33" hidden="1" outlineLevel="1">
      <c r="B428" s="284"/>
      <c r="C428" s="219"/>
      <c r="E428" s="246" t="s">
        <v>3652</v>
      </c>
      <c r="F428" s="284"/>
      <c r="G428" s="284"/>
      <c r="H428" s="284"/>
    </row>
    <row r="429" spans="2:8" ht="33" collapsed="1">
      <c r="B429" s="284">
        <f>IF(D429="","",SUBTOTAL(3,$D$6:D429))</f>
        <v>79</v>
      </c>
      <c r="C429" s="219" t="s">
        <v>3350</v>
      </c>
      <c r="D429" s="219" t="s">
        <v>203</v>
      </c>
      <c r="E429" s="296"/>
      <c r="F429" s="284" t="str">
        <f>IF(H429&lt;4,"Đơn giản",IF(H429&lt;=7,"Trung bình","Phức tạp"))</f>
        <v>Trung bình</v>
      </c>
      <c r="G429" s="284" t="s">
        <v>205</v>
      </c>
      <c r="H429" s="284">
        <f>COUNTA(E430:E433)</f>
        <v>4</v>
      </c>
    </row>
    <row r="430" spans="2:8" ht="66" hidden="1" outlineLevel="1">
      <c r="B430" s="284"/>
      <c r="C430" s="219"/>
      <c r="E430" s="246" t="s">
        <v>3653</v>
      </c>
      <c r="F430" s="284"/>
      <c r="G430" s="284"/>
      <c r="H430" s="284"/>
    </row>
    <row r="431" spans="2:8" ht="66" hidden="1" outlineLevel="1">
      <c r="B431" s="284"/>
      <c r="C431" s="219"/>
      <c r="E431" s="246" t="s">
        <v>3654</v>
      </c>
      <c r="F431" s="284"/>
      <c r="G431" s="284"/>
      <c r="H431" s="284"/>
    </row>
    <row r="432" spans="2:8" ht="66" hidden="1" outlineLevel="1">
      <c r="B432" s="284"/>
      <c r="C432" s="219"/>
      <c r="E432" s="246" t="s">
        <v>3655</v>
      </c>
      <c r="F432" s="284"/>
      <c r="G432" s="284"/>
      <c r="H432" s="284"/>
    </row>
    <row r="433" spans="2:8" ht="49.5" hidden="1" outlineLevel="1">
      <c r="B433" s="284"/>
      <c r="C433" s="219"/>
      <c r="E433" s="246" t="s">
        <v>3656</v>
      </c>
      <c r="F433" s="284"/>
      <c r="G433" s="284"/>
      <c r="H433" s="284"/>
    </row>
    <row r="434" spans="2:8" ht="49.5" collapsed="1">
      <c r="B434" s="286" t="s">
        <v>27</v>
      </c>
      <c r="C434" s="301" t="s">
        <v>4115</v>
      </c>
      <c r="E434" s="219" t="s">
        <v>3394</v>
      </c>
      <c r="F434" s="284"/>
      <c r="G434" s="284"/>
      <c r="H434" s="284"/>
    </row>
    <row r="435" spans="2:8">
      <c r="B435" s="284"/>
      <c r="C435" s="314" t="s">
        <v>2542</v>
      </c>
      <c r="E435" s="296"/>
      <c r="F435" s="284"/>
      <c r="G435" s="284"/>
      <c r="H435" s="284"/>
    </row>
    <row r="436" spans="2:8">
      <c r="B436" s="284">
        <f>IF(D436="","",SUBTOTAL(3,$D$6:D436))</f>
        <v>80</v>
      </c>
      <c r="C436" s="219" t="s">
        <v>3352</v>
      </c>
      <c r="D436" s="219" t="s">
        <v>203</v>
      </c>
      <c r="E436" s="296"/>
      <c r="F436" s="284" t="str">
        <f>IF(H436&lt;4,"Đơn giản",IF(H436&lt;=7,"Trung bình","Phức tạp"))</f>
        <v>Trung bình</v>
      </c>
      <c r="G436" s="284" t="s">
        <v>205</v>
      </c>
      <c r="H436" s="284">
        <f>COUNTA(E437:E441)</f>
        <v>5</v>
      </c>
    </row>
    <row r="437" spans="2:8" ht="49.5" hidden="1" outlineLevel="1">
      <c r="B437" s="284"/>
      <c r="C437" s="219"/>
      <c r="E437" s="246" t="s">
        <v>3599</v>
      </c>
      <c r="F437" s="284"/>
      <c r="G437" s="284"/>
      <c r="H437" s="284"/>
    </row>
    <row r="438" spans="2:8" ht="49.5" hidden="1" outlineLevel="1">
      <c r="B438" s="284"/>
      <c r="C438" s="219"/>
      <c r="E438" s="246" t="s">
        <v>3600</v>
      </c>
      <c r="F438" s="284"/>
      <c r="G438" s="284"/>
      <c r="H438" s="284"/>
    </row>
    <row r="439" spans="2:8" ht="49.5" hidden="1" outlineLevel="1">
      <c r="B439" s="284"/>
      <c r="C439" s="219"/>
      <c r="E439" s="246" t="s">
        <v>3601</v>
      </c>
      <c r="F439" s="284"/>
      <c r="G439" s="284"/>
      <c r="H439" s="284"/>
    </row>
    <row r="440" spans="2:8" ht="49.5" hidden="1" outlineLevel="1">
      <c r="B440" s="284"/>
      <c r="C440" s="219"/>
      <c r="E440" s="246" t="s">
        <v>3602</v>
      </c>
      <c r="F440" s="284"/>
      <c r="G440" s="284"/>
      <c r="H440" s="284"/>
    </row>
    <row r="441" spans="2:8" ht="49.5" hidden="1" outlineLevel="1">
      <c r="B441" s="284"/>
      <c r="C441" s="219"/>
      <c r="E441" s="246" t="s">
        <v>3603</v>
      </c>
      <c r="F441" s="284"/>
      <c r="G441" s="284"/>
      <c r="H441" s="284"/>
    </row>
    <row r="442" spans="2:8" ht="66" collapsed="1">
      <c r="B442" s="284">
        <f>IF(D442="","",SUBTOTAL(3,$D$6:D442))</f>
        <v>81</v>
      </c>
      <c r="C442" s="219" t="s">
        <v>3354</v>
      </c>
      <c r="D442" s="219" t="s">
        <v>3372</v>
      </c>
      <c r="E442" s="296"/>
      <c r="F442" s="284" t="str">
        <f>IF(H442&lt;4,"Đơn giản",IF(H442&lt;=7,"Trung bình","Phức tạp"))</f>
        <v>Trung bình</v>
      </c>
      <c r="G442" s="284" t="s">
        <v>205</v>
      </c>
      <c r="H442" s="284">
        <f>COUNTA(E443:E448)</f>
        <v>6</v>
      </c>
    </row>
    <row r="443" spans="2:8" ht="49.5" hidden="1" outlineLevel="1">
      <c r="B443" s="284"/>
      <c r="C443" s="219"/>
      <c r="E443" s="219" t="s">
        <v>3706</v>
      </c>
      <c r="F443" s="284"/>
      <c r="G443" s="284"/>
      <c r="H443" s="284"/>
    </row>
    <row r="444" spans="2:8" ht="49.5" hidden="1" outlineLevel="1">
      <c r="B444" s="284"/>
      <c r="C444" s="219"/>
      <c r="E444" s="246" t="s">
        <v>3604</v>
      </c>
      <c r="F444" s="284"/>
      <c r="G444" s="284"/>
      <c r="H444" s="284"/>
    </row>
    <row r="445" spans="2:8" ht="49.5" hidden="1" outlineLevel="1">
      <c r="B445" s="284"/>
      <c r="C445" s="219"/>
      <c r="E445" s="246" t="s">
        <v>3605</v>
      </c>
      <c r="F445" s="284"/>
      <c r="G445" s="284"/>
      <c r="H445" s="284"/>
    </row>
    <row r="446" spans="2:8" ht="49.5" hidden="1" outlineLevel="1">
      <c r="B446" s="284"/>
      <c r="C446" s="219"/>
      <c r="E446" s="246" t="s">
        <v>3606</v>
      </c>
      <c r="F446" s="284"/>
      <c r="G446" s="284"/>
      <c r="H446" s="284"/>
    </row>
    <row r="447" spans="2:8" ht="49.5" hidden="1" outlineLevel="1">
      <c r="B447" s="284"/>
      <c r="C447" s="219"/>
      <c r="E447" s="246" t="s">
        <v>3608</v>
      </c>
      <c r="F447" s="284"/>
      <c r="G447" s="284"/>
      <c r="H447" s="284"/>
    </row>
    <row r="448" spans="2:8" ht="49.5" hidden="1" outlineLevel="1">
      <c r="B448" s="284"/>
      <c r="C448" s="219"/>
      <c r="E448" s="246" t="s">
        <v>3607</v>
      </c>
      <c r="F448" s="284"/>
      <c r="G448" s="284"/>
      <c r="H448" s="284"/>
    </row>
    <row r="449" spans="2:8" collapsed="1">
      <c r="B449" s="284">
        <f>IF(D449="","",SUBTOTAL(3,$D$6:D449))</f>
        <v>82</v>
      </c>
      <c r="C449" s="219" t="s">
        <v>3365</v>
      </c>
      <c r="D449" s="219" t="s">
        <v>203</v>
      </c>
      <c r="E449" s="296"/>
      <c r="F449" s="284" t="str">
        <f>IF(H449&lt;4,"Đơn giản",IF(H449&lt;=7,"Trung bình","Phức tạp"))</f>
        <v>Trung bình</v>
      </c>
      <c r="G449" s="284" t="s">
        <v>205</v>
      </c>
      <c r="H449" s="284">
        <f>COUNTA(E450:E453)</f>
        <v>4</v>
      </c>
    </row>
    <row r="450" spans="2:8" ht="49.5" hidden="1" outlineLevel="1">
      <c r="B450" s="284"/>
      <c r="C450" s="219"/>
      <c r="E450" s="246" t="s">
        <v>3707</v>
      </c>
      <c r="F450" s="284"/>
      <c r="G450" s="284"/>
      <c r="H450" s="284"/>
    </row>
    <row r="451" spans="2:8" ht="33" hidden="1" outlineLevel="1">
      <c r="B451" s="284"/>
      <c r="C451" s="219"/>
      <c r="E451" s="246" t="s">
        <v>3708</v>
      </c>
      <c r="F451" s="284"/>
      <c r="G451" s="284"/>
      <c r="H451" s="284"/>
    </row>
    <row r="452" spans="2:8" ht="39" hidden="1" customHeight="1" outlineLevel="1">
      <c r="B452" s="284"/>
      <c r="C452" s="219"/>
      <c r="E452" s="246" t="s">
        <v>3709</v>
      </c>
      <c r="F452" s="284"/>
      <c r="G452" s="284"/>
      <c r="H452" s="284"/>
    </row>
    <row r="453" spans="2:8" ht="33" hidden="1" outlineLevel="1">
      <c r="B453" s="284"/>
      <c r="C453" s="219"/>
      <c r="E453" s="246" t="s">
        <v>3710</v>
      </c>
      <c r="F453" s="284"/>
      <c r="G453" s="284"/>
      <c r="H453" s="284"/>
    </row>
    <row r="454" spans="2:8" collapsed="1">
      <c r="B454" s="284">
        <f>IF(D454="","",SUBTOTAL(3,$D$6:D454))</f>
        <v>83</v>
      </c>
      <c r="C454" s="219" t="s">
        <v>3375</v>
      </c>
      <c r="D454" s="219" t="s">
        <v>203</v>
      </c>
      <c r="E454" s="296"/>
      <c r="F454" s="284" t="str">
        <f>IF(H454&lt;4,"Đơn giản",IF(H454&lt;=7,"Trung bình","Phức tạp"))</f>
        <v>Trung bình</v>
      </c>
      <c r="G454" s="284" t="s">
        <v>205</v>
      </c>
      <c r="H454" s="284">
        <f>COUNTA(E455:E459)</f>
        <v>5</v>
      </c>
    </row>
    <row r="455" spans="2:8" ht="49.5" hidden="1" outlineLevel="1">
      <c r="B455" s="284"/>
      <c r="C455" s="219"/>
      <c r="E455" s="246" t="s">
        <v>3711</v>
      </c>
      <c r="F455" s="284"/>
      <c r="G455" s="284"/>
      <c r="H455" s="284"/>
    </row>
    <row r="456" spans="2:8" ht="49.5" hidden="1" outlineLevel="1">
      <c r="B456" s="284"/>
      <c r="C456" s="219"/>
      <c r="E456" s="246" t="s">
        <v>3712</v>
      </c>
      <c r="F456" s="284"/>
      <c r="G456" s="284"/>
      <c r="H456" s="284"/>
    </row>
    <row r="457" spans="2:8" ht="49.5" hidden="1" outlineLevel="1">
      <c r="B457" s="284"/>
      <c r="C457" s="219"/>
      <c r="E457" s="246" t="s">
        <v>3713</v>
      </c>
      <c r="F457" s="284"/>
      <c r="G457" s="284"/>
      <c r="H457" s="284"/>
    </row>
    <row r="458" spans="2:8" ht="49.5" hidden="1" outlineLevel="1">
      <c r="B458" s="284"/>
      <c r="C458" s="219"/>
      <c r="E458" s="246" t="s">
        <v>3714</v>
      </c>
      <c r="F458" s="284"/>
      <c r="G458" s="284"/>
      <c r="H458" s="284"/>
    </row>
    <row r="459" spans="2:8" ht="49.5" hidden="1" outlineLevel="1">
      <c r="B459" s="284"/>
      <c r="C459" s="219"/>
      <c r="E459" s="246" t="s">
        <v>3715</v>
      </c>
      <c r="F459" s="284"/>
      <c r="G459" s="284"/>
      <c r="H459" s="284"/>
    </row>
    <row r="460" spans="2:8" ht="66" collapsed="1">
      <c r="B460" s="284">
        <f>IF(D460="","",SUBTOTAL(3,$D$6:D460))</f>
        <v>84</v>
      </c>
      <c r="C460" s="219" t="s">
        <v>3376</v>
      </c>
      <c r="D460" s="219" t="s">
        <v>3717</v>
      </c>
      <c r="E460" s="296"/>
      <c r="F460" s="284" t="str">
        <f>IF(H460&lt;4,"Đơn giản",IF(H460&lt;=7,"Trung bình","Phức tạp"))</f>
        <v>Trung bình</v>
      </c>
      <c r="G460" s="284" t="s">
        <v>205</v>
      </c>
      <c r="H460" s="284">
        <f>COUNTA(E461:E466)</f>
        <v>6</v>
      </c>
    </row>
    <row r="461" spans="2:8" ht="49.5" hidden="1" outlineLevel="1">
      <c r="B461" s="284"/>
      <c r="C461" s="219"/>
      <c r="E461" s="246" t="s">
        <v>3718</v>
      </c>
      <c r="F461" s="284"/>
      <c r="G461" s="284"/>
      <c r="H461" s="284"/>
    </row>
    <row r="462" spans="2:8" ht="49.5" hidden="1" outlineLevel="1">
      <c r="B462" s="284"/>
      <c r="C462" s="219"/>
      <c r="E462" s="246" t="s">
        <v>3719</v>
      </c>
      <c r="F462" s="284"/>
      <c r="G462" s="284"/>
      <c r="H462" s="284"/>
    </row>
    <row r="463" spans="2:8" ht="49.5" hidden="1" outlineLevel="1">
      <c r="B463" s="284"/>
      <c r="C463" s="219"/>
      <c r="E463" s="246" t="s">
        <v>3720</v>
      </c>
      <c r="F463" s="284"/>
      <c r="G463" s="284"/>
      <c r="H463" s="284"/>
    </row>
    <row r="464" spans="2:8" ht="49.5" hidden="1" outlineLevel="1">
      <c r="B464" s="284"/>
      <c r="C464" s="219"/>
      <c r="E464" s="246" t="s">
        <v>3721</v>
      </c>
      <c r="F464" s="284"/>
      <c r="G464" s="284"/>
      <c r="H464" s="284"/>
    </row>
    <row r="465" spans="2:8" ht="49.5" hidden="1" outlineLevel="1">
      <c r="B465" s="284"/>
      <c r="C465" s="219"/>
      <c r="E465" s="246" t="s">
        <v>3722</v>
      </c>
      <c r="F465" s="284"/>
      <c r="G465" s="284"/>
      <c r="H465" s="284"/>
    </row>
    <row r="466" spans="2:8" ht="49.5" hidden="1" outlineLevel="1">
      <c r="B466" s="284"/>
      <c r="C466" s="219"/>
      <c r="E466" s="246" t="s">
        <v>3723</v>
      </c>
      <c r="F466" s="284"/>
      <c r="G466" s="284"/>
      <c r="H466" s="284"/>
    </row>
    <row r="467" spans="2:8" ht="49.5" collapsed="1">
      <c r="B467" s="284">
        <f>IF(D467="","",SUBTOTAL(3,$D$6:D467))</f>
        <v>85</v>
      </c>
      <c r="C467" s="219" t="s">
        <v>3724</v>
      </c>
      <c r="D467" s="219" t="s">
        <v>3716</v>
      </c>
      <c r="E467" s="296"/>
      <c r="F467" s="284" t="str">
        <f>IF(H467&lt;4,"Đơn giản",IF(H467&lt;=7,"Trung bình","Phức tạp"))</f>
        <v>Trung bình</v>
      </c>
      <c r="G467" s="284" t="s">
        <v>205</v>
      </c>
      <c r="H467" s="284">
        <f>COUNTA(E468:E472)</f>
        <v>5</v>
      </c>
    </row>
    <row r="468" spans="2:8" ht="33" hidden="1" outlineLevel="1">
      <c r="B468" s="284"/>
      <c r="C468" s="219"/>
      <c r="E468" s="246" t="s">
        <v>3725</v>
      </c>
      <c r="F468" s="284"/>
      <c r="G468" s="284"/>
      <c r="H468" s="284"/>
    </row>
    <row r="469" spans="2:8" ht="49.5" hidden="1" outlineLevel="1">
      <c r="B469" s="284"/>
      <c r="C469" s="219"/>
      <c r="E469" s="246" t="s">
        <v>3726</v>
      </c>
      <c r="F469" s="284"/>
      <c r="G469" s="284"/>
      <c r="H469" s="284"/>
    </row>
    <row r="470" spans="2:8" ht="49.5" hidden="1" outlineLevel="1">
      <c r="B470" s="284"/>
      <c r="C470" s="219"/>
      <c r="E470" s="246" t="s">
        <v>3727</v>
      </c>
      <c r="F470" s="284"/>
      <c r="G470" s="284"/>
      <c r="H470" s="284"/>
    </row>
    <row r="471" spans="2:8" ht="49.5" hidden="1" outlineLevel="1">
      <c r="B471" s="284"/>
      <c r="C471" s="219"/>
      <c r="E471" s="246" t="s">
        <v>3728</v>
      </c>
      <c r="F471" s="284"/>
      <c r="G471" s="284"/>
      <c r="H471" s="284"/>
    </row>
    <row r="472" spans="2:8" ht="33" hidden="1" outlineLevel="1">
      <c r="B472" s="284"/>
      <c r="C472" s="219"/>
      <c r="E472" s="246" t="s">
        <v>3729</v>
      </c>
      <c r="F472" s="284"/>
      <c r="G472" s="284"/>
      <c r="H472" s="284"/>
    </row>
    <row r="473" spans="2:8" collapsed="1">
      <c r="B473" s="284">
        <f>IF(D473="","",SUBTOTAL(3,$D$6:D473))</f>
        <v>86</v>
      </c>
      <c r="C473" s="219" t="s">
        <v>3378</v>
      </c>
      <c r="D473" s="219" t="s">
        <v>203</v>
      </c>
      <c r="E473" s="296"/>
      <c r="F473" s="284" t="str">
        <f>IF(H473&lt;4,"Đơn giản",IF(H473&lt;=7,"Trung bình","Phức tạp"))</f>
        <v>Trung bình</v>
      </c>
      <c r="G473" s="284" t="s">
        <v>205</v>
      </c>
      <c r="H473" s="284">
        <f>COUNTA(E474:E477)</f>
        <v>4</v>
      </c>
    </row>
    <row r="474" spans="2:8" ht="33" hidden="1" outlineLevel="1">
      <c r="B474" s="284"/>
      <c r="C474" s="219"/>
      <c r="E474" s="246" t="s">
        <v>3628</v>
      </c>
      <c r="F474" s="284"/>
      <c r="G474" s="284"/>
      <c r="H474" s="284"/>
    </row>
    <row r="475" spans="2:8" ht="49.5" hidden="1" outlineLevel="1">
      <c r="B475" s="284"/>
      <c r="C475" s="219"/>
      <c r="E475" s="246" t="s">
        <v>3629</v>
      </c>
      <c r="F475" s="284"/>
      <c r="G475" s="284"/>
      <c r="H475" s="284"/>
    </row>
    <row r="476" spans="2:8" ht="49.5" hidden="1" outlineLevel="1">
      <c r="B476" s="284"/>
      <c r="C476" s="219"/>
      <c r="E476" s="246" t="s">
        <v>3630</v>
      </c>
      <c r="F476" s="284"/>
      <c r="G476" s="284"/>
      <c r="H476" s="284"/>
    </row>
    <row r="477" spans="2:8" ht="49.5" hidden="1" outlineLevel="1">
      <c r="B477" s="284"/>
      <c r="C477" s="219"/>
      <c r="E477" s="246" t="s">
        <v>3631</v>
      </c>
      <c r="F477" s="284"/>
      <c r="G477" s="284"/>
      <c r="H477" s="284"/>
    </row>
    <row r="478" spans="2:8" ht="66" collapsed="1">
      <c r="B478" s="284">
        <f>IF(D478="","",SUBTOTAL(3,$D$6:D478))</f>
        <v>87</v>
      </c>
      <c r="C478" s="219" t="s">
        <v>3379</v>
      </c>
      <c r="D478" s="219" t="s">
        <v>3717</v>
      </c>
      <c r="E478" s="296"/>
      <c r="F478" s="284" t="str">
        <f>IF(H478&lt;4,"Đơn giản",IF(H478&lt;=7,"Trung bình","Phức tạp"))</f>
        <v>Trung bình</v>
      </c>
      <c r="G478" s="284" t="s">
        <v>205</v>
      </c>
      <c r="H478" s="284">
        <f>COUNTA(E479:E483)</f>
        <v>5</v>
      </c>
    </row>
    <row r="479" spans="2:8" ht="49.5" hidden="1" outlineLevel="1">
      <c r="B479" s="284"/>
      <c r="C479" s="219"/>
      <c r="E479" s="246" t="s">
        <v>4027</v>
      </c>
      <c r="F479" s="284"/>
      <c r="G479" s="284"/>
      <c r="H479" s="284"/>
    </row>
    <row r="480" spans="2:8" ht="49.5" hidden="1" outlineLevel="1">
      <c r="B480" s="284"/>
      <c r="C480" s="219"/>
      <c r="E480" s="246" t="s">
        <v>3730</v>
      </c>
      <c r="F480" s="284"/>
      <c r="G480" s="284"/>
      <c r="H480" s="284"/>
    </row>
    <row r="481" spans="2:8" ht="49.5" hidden="1" outlineLevel="1">
      <c r="B481" s="284"/>
      <c r="C481" s="219"/>
      <c r="E481" s="246" t="s">
        <v>3731</v>
      </c>
      <c r="F481" s="284"/>
      <c r="G481" s="284"/>
      <c r="H481" s="284"/>
    </row>
    <row r="482" spans="2:8" ht="49.5" hidden="1" outlineLevel="1">
      <c r="B482" s="284"/>
      <c r="C482" s="219"/>
      <c r="E482" s="246" t="s">
        <v>3732</v>
      </c>
      <c r="F482" s="284"/>
      <c r="G482" s="284"/>
      <c r="H482" s="284"/>
    </row>
    <row r="483" spans="2:8" ht="33" hidden="1" outlineLevel="1">
      <c r="B483" s="284"/>
      <c r="C483" s="219"/>
      <c r="E483" s="246" t="s">
        <v>3635</v>
      </c>
      <c r="F483" s="284"/>
      <c r="G483" s="284"/>
      <c r="H483" s="284"/>
    </row>
    <row r="484" spans="2:8" ht="33" collapsed="1">
      <c r="B484" s="284">
        <f>IF(D484="","",SUBTOTAL(3,$D$6:D484))</f>
        <v>88</v>
      </c>
      <c r="C484" s="219" t="s">
        <v>3733</v>
      </c>
      <c r="D484" s="219" t="s">
        <v>203</v>
      </c>
      <c r="E484" s="296"/>
      <c r="F484" s="284" t="str">
        <f>IF(H484&lt;4,"Đơn giản",IF(H484&lt;=7,"Trung bình","Phức tạp"))</f>
        <v>Trung bình</v>
      </c>
      <c r="G484" s="284" t="s">
        <v>205</v>
      </c>
      <c r="H484" s="284">
        <f>COUNTA(E485:E488)</f>
        <v>4</v>
      </c>
    </row>
    <row r="485" spans="2:8" ht="49.5" hidden="1" outlineLevel="1">
      <c r="B485" s="284"/>
      <c r="C485" s="219"/>
      <c r="E485" s="246" t="s">
        <v>3734</v>
      </c>
      <c r="F485" s="284"/>
      <c r="G485" s="284"/>
      <c r="H485" s="284"/>
    </row>
    <row r="486" spans="2:8" ht="49.5" hidden="1" outlineLevel="1">
      <c r="B486" s="284"/>
      <c r="C486" s="219"/>
      <c r="E486" s="246" t="s">
        <v>3735</v>
      </c>
      <c r="F486" s="284"/>
      <c r="G486" s="284"/>
      <c r="H486" s="284"/>
    </row>
    <row r="487" spans="2:8" ht="49.5" hidden="1" outlineLevel="1">
      <c r="B487" s="284"/>
      <c r="C487" s="219"/>
      <c r="E487" s="246" t="s">
        <v>3736</v>
      </c>
      <c r="F487" s="284"/>
      <c r="G487" s="284"/>
      <c r="H487" s="284"/>
    </row>
    <row r="488" spans="2:8" ht="33" hidden="1" outlineLevel="1">
      <c r="B488" s="284"/>
      <c r="C488" s="219"/>
      <c r="E488" s="246" t="s">
        <v>3641</v>
      </c>
      <c r="F488" s="284"/>
      <c r="G488" s="284"/>
      <c r="H488" s="284"/>
    </row>
    <row r="489" spans="2:8" ht="66" collapsed="1">
      <c r="B489" s="284">
        <f>IF(D489="","",SUBTOTAL(3,$D$6:D489))</f>
        <v>89</v>
      </c>
      <c r="C489" s="219" t="s">
        <v>3381</v>
      </c>
      <c r="D489" s="219" t="s">
        <v>3717</v>
      </c>
      <c r="E489" s="296"/>
      <c r="F489" s="284" t="str">
        <f>IF(H489&lt;4,"Đơn giản",IF(H489&lt;=7,"Trung bình","Phức tạp"))</f>
        <v>Trung bình</v>
      </c>
      <c r="G489" s="284" t="s">
        <v>205</v>
      </c>
      <c r="H489" s="284">
        <f>COUNTA(E490:E494)</f>
        <v>5</v>
      </c>
    </row>
    <row r="490" spans="2:8" ht="33" hidden="1" outlineLevel="1">
      <c r="B490" s="284"/>
      <c r="C490" s="219"/>
      <c r="E490" s="246" t="s">
        <v>3737</v>
      </c>
      <c r="F490" s="284"/>
      <c r="G490" s="284"/>
      <c r="H490" s="284"/>
    </row>
    <row r="491" spans="2:8" ht="49.5" hidden="1" outlineLevel="1">
      <c r="B491" s="284"/>
      <c r="C491" s="219"/>
      <c r="E491" s="246" t="s">
        <v>3738</v>
      </c>
      <c r="F491" s="284"/>
      <c r="G491" s="284"/>
      <c r="H491" s="284"/>
    </row>
    <row r="492" spans="2:8" ht="49.5" hidden="1" outlineLevel="1">
      <c r="B492" s="284"/>
      <c r="C492" s="219"/>
      <c r="E492" s="246" t="s">
        <v>3739</v>
      </c>
      <c r="F492" s="284"/>
      <c r="G492" s="284"/>
      <c r="H492" s="284"/>
    </row>
    <row r="493" spans="2:8" ht="49.5" hidden="1" outlineLevel="1">
      <c r="B493" s="284"/>
      <c r="C493" s="219"/>
      <c r="E493" s="246" t="s">
        <v>3740</v>
      </c>
      <c r="F493" s="284"/>
      <c r="G493" s="284"/>
      <c r="H493" s="284"/>
    </row>
    <row r="494" spans="2:8" ht="33" hidden="1" outlineLevel="1">
      <c r="B494" s="284"/>
      <c r="C494" s="219"/>
      <c r="E494" s="246" t="s">
        <v>3741</v>
      </c>
      <c r="F494" s="284"/>
      <c r="G494" s="284"/>
      <c r="H494" s="284"/>
    </row>
    <row r="495" spans="2:8" collapsed="1">
      <c r="B495" s="284">
        <f>IF(D495="","",SUBTOTAL(3,$D$6:D495))</f>
        <v>90</v>
      </c>
      <c r="C495" s="219" t="s">
        <v>3382</v>
      </c>
      <c r="D495" s="219" t="s">
        <v>203</v>
      </c>
      <c r="E495" s="296"/>
      <c r="F495" s="284" t="str">
        <f>IF(H495&lt;4,"Đơn giản",IF(H495&lt;=7,"Trung bình","Phức tạp"))</f>
        <v>Trung bình</v>
      </c>
      <c r="G495" s="284" t="s">
        <v>205</v>
      </c>
      <c r="H495" s="284">
        <f>COUNTA(E496:E499)</f>
        <v>4</v>
      </c>
    </row>
    <row r="496" spans="2:8" ht="33" hidden="1" outlineLevel="1">
      <c r="B496" s="284"/>
      <c r="C496" s="219"/>
      <c r="E496" s="246" t="s">
        <v>3742</v>
      </c>
      <c r="F496" s="284"/>
      <c r="G496" s="284"/>
      <c r="H496" s="284"/>
    </row>
    <row r="497" spans="2:8" ht="49.5" hidden="1" outlineLevel="1">
      <c r="B497" s="284"/>
      <c r="C497" s="219"/>
      <c r="E497" s="246" t="s">
        <v>3743</v>
      </c>
      <c r="F497" s="284"/>
      <c r="G497" s="284"/>
      <c r="H497" s="284"/>
    </row>
    <row r="498" spans="2:8" ht="49.5" hidden="1" outlineLevel="1">
      <c r="B498" s="284"/>
      <c r="C498" s="219"/>
      <c r="E498" s="246" t="s">
        <v>3744</v>
      </c>
      <c r="F498" s="284"/>
      <c r="G498" s="284"/>
      <c r="H498" s="284"/>
    </row>
    <row r="499" spans="2:8" ht="33" hidden="1" outlineLevel="1">
      <c r="B499" s="284"/>
      <c r="C499" s="219"/>
      <c r="E499" s="246" t="s">
        <v>3745</v>
      </c>
      <c r="F499" s="284"/>
      <c r="G499" s="284"/>
      <c r="H499" s="284"/>
    </row>
    <row r="500" spans="2:8" collapsed="1">
      <c r="B500" s="284" t="str">
        <f>IF(D500="","",SUBTOTAL(3,$D$6:D500))</f>
        <v/>
      </c>
      <c r="C500" s="314" t="s">
        <v>2543</v>
      </c>
      <c r="E500" s="219"/>
      <c r="F500" s="284"/>
      <c r="G500" s="284"/>
      <c r="H500" s="284"/>
    </row>
    <row r="501" spans="2:8">
      <c r="B501" s="284">
        <f>IF(D501="","",SUBTOTAL(3,$D$6:D501))</f>
        <v>91</v>
      </c>
      <c r="C501" s="219" t="s">
        <v>3384</v>
      </c>
      <c r="D501" s="219" t="s">
        <v>203</v>
      </c>
      <c r="E501" s="296"/>
      <c r="F501" s="284" t="str">
        <f>IF(H501&lt;4,"Đơn giản",IF(H501&lt;=7,"Trung bình","Phức tạp"))</f>
        <v>Trung bình</v>
      </c>
      <c r="G501" s="284" t="s">
        <v>205</v>
      </c>
      <c r="H501" s="284">
        <f>COUNTA(E502:E506)</f>
        <v>5</v>
      </c>
    </row>
    <row r="502" spans="2:8" ht="49.5" hidden="1" outlineLevel="1">
      <c r="B502" s="284"/>
      <c r="C502" s="219"/>
      <c r="E502" s="246" t="s">
        <v>3746</v>
      </c>
      <c r="F502" s="284"/>
      <c r="G502" s="284"/>
      <c r="H502" s="284"/>
    </row>
    <row r="503" spans="2:8" ht="49.5" hidden="1" outlineLevel="1">
      <c r="B503" s="284"/>
      <c r="C503" s="219"/>
      <c r="E503" s="246" t="s">
        <v>3747</v>
      </c>
      <c r="F503" s="284"/>
      <c r="G503" s="284"/>
      <c r="H503" s="284"/>
    </row>
    <row r="504" spans="2:8" ht="33" hidden="1" outlineLevel="1">
      <c r="B504" s="284"/>
      <c r="C504" s="219"/>
      <c r="E504" s="246" t="s">
        <v>3748</v>
      </c>
      <c r="F504" s="284"/>
      <c r="G504" s="284"/>
      <c r="H504" s="284"/>
    </row>
    <row r="505" spans="2:8" ht="49.5" hidden="1" outlineLevel="1">
      <c r="B505" s="284"/>
      <c r="C505" s="219"/>
      <c r="E505" s="246" t="s">
        <v>3749</v>
      </c>
      <c r="F505" s="284"/>
      <c r="G505" s="284"/>
      <c r="H505" s="284"/>
    </row>
    <row r="506" spans="2:8" ht="33" hidden="1" outlineLevel="1">
      <c r="B506" s="284"/>
      <c r="C506" s="219"/>
      <c r="E506" s="246" t="s">
        <v>3750</v>
      </c>
      <c r="F506" s="284"/>
      <c r="G506" s="284"/>
      <c r="H506" s="284"/>
    </row>
    <row r="507" spans="2:8" collapsed="1">
      <c r="B507" s="284">
        <f>IF(D507="","",SUBTOTAL(3,$D$6:D507))</f>
        <v>92</v>
      </c>
      <c r="C507" s="219" t="s">
        <v>3385</v>
      </c>
      <c r="D507" s="219" t="s">
        <v>203</v>
      </c>
      <c r="E507" s="296"/>
      <c r="F507" s="284" t="str">
        <f>IF(H507&lt;4,"Đơn giản",IF(H507&lt;=7,"Trung bình","Phức tạp"))</f>
        <v>Trung bình</v>
      </c>
      <c r="G507" s="284" t="s">
        <v>205</v>
      </c>
      <c r="H507" s="284">
        <f>COUNTA(E508:E512)</f>
        <v>5</v>
      </c>
    </row>
    <row r="508" spans="2:8" ht="33" hidden="1" outlineLevel="1">
      <c r="B508" s="284"/>
      <c r="C508" s="219"/>
      <c r="E508" s="246" t="s">
        <v>3751</v>
      </c>
      <c r="F508" s="284"/>
      <c r="G508" s="284"/>
      <c r="H508" s="284"/>
    </row>
    <row r="509" spans="2:8" ht="49.5" hidden="1" outlineLevel="1">
      <c r="B509" s="284"/>
      <c r="C509" s="219"/>
      <c r="E509" s="246" t="s">
        <v>3752</v>
      </c>
      <c r="F509" s="284"/>
      <c r="G509" s="284"/>
      <c r="H509" s="284"/>
    </row>
    <row r="510" spans="2:8" ht="49.5" hidden="1" outlineLevel="1">
      <c r="B510" s="284"/>
      <c r="C510" s="219"/>
      <c r="E510" s="246" t="s">
        <v>3753</v>
      </c>
      <c r="F510" s="284"/>
      <c r="G510" s="284"/>
      <c r="H510" s="284"/>
    </row>
    <row r="511" spans="2:8" ht="49.5" hidden="1" outlineLevel="1">
      <c r="B511" s="284"/>
      <c r="C511" s="219"/>
      <c r="E511" s="246" t="s">
        <v>3754</v>
      </c>
      <c r="F511" s="284"/>
      <c r="G511" s="284"/>
      <c r="H511" s="284"/>
    </row>
    <row r="512" spans="2:8" ht="33" hidden="1" outlineLevel="1">
      <c r="B512" s="284"/>
      <c r="C512" s="219"/>
      <c r="E512" s="246" t="s">
        <v>3755</v>
      </c>
      <c r="F512" s="284"/>
      <c r="G512" s="284"/>
      <c r="H512" s="284"/>
    </row>
    <row r="513" spans="2:8" collapsed="1">
      <c r="B513" s="284">
        <f>IF(D513="","",SUBTOTAL(3,$D$6:D513))</f>
        <v>93</v>
      </c>
      <c r="C513" s="219" t="s">
        <v>3758</v>
      </c>
      <c r="D513" s="219" t="s">
        <v>203</v>
      </c>
      <c r="F513" s="284" t="str">
        <f>IF(H513&lt;4,"Đơn giản",IF(H513&lt;=7,"Trung bình","Phức tạp"))</f>
        <v>Trung bình</v>
      </c>
      <c r="G513" s="284" t="s">
        <v>205</v>
      </c>
      <c r="H513" s="284">
        <f>COUNTA(E514:E517)</f>
        <v>4</v>
      </c>
    </row>
    <row r="514" spans="2:8" ht="33" hidden="1" outlineLevel="1">
      <c r="B514" s="284"/>
      <c r="C514" s="219"/>
      <c r="E514" s="246" t="s">
        <v>3756</v>
      </c>
      <c r="F514" s="284"/>
      <c r="G514" s="284"/>
      <c r="H514" s="284"/>
    </row>
    <row r="515" spans="2:8" ht="33" hidden="1" outlineLevel="1">
      <c r="B515" s="284"/>
      <c r="C515" s="219"/>
      <c r="E515" s="246" t="s">
        <v>3757</v>
      </c>
      <c r="F515" s="284"/>
      <c r="G515" s="284"/>
      <c r="H515" s="284"/>
    </row>
    <row r="516" spans="2:8" ht="33" hidden="1" outlineLevel="1">
      <c r="B516" s="284"/>
      <c r="C516" s="219"/>
      <c r="E516" s="246" t="s">
        <v>3759</v>
      </c>
      <c r="F516" s="284"/>
      <c r="G516" s="284"/>
      <c r="H516" s="284"/>
    </row>
    <row r="517" spans="2:8" ht="33" hidden="1" outlineLevel="1">
      <c r="B517" s="284"/>
      <c r="C517" s="219"/>
      <c r="E517" s="246" t="s">
        <v>3760</v>
      </c>
      <c r="F517" s="284"/>
      <c r="G517" s="284"/>
      <c r="H517" s="284"/>
    </row>
    <row r="518" spans="2:8" collapsed="1">
      <c r="B518" s="284">
        <f>IF(D518="","",SUBTOTAL(3,$D$6:D518))</f>
        <v>94</v>
      </c>
      <c r="C518" s="219" t="s">
        <v>3386</v>
      </c>
      <c r="D518" s="219" t="s">
        <v>203</v>
      </c>
      <c r="E518" s="296"/>
      <c r="F518" s="284" t="str">
        <f>IF(H518&lt;4,"Đơn giản",IF(H518&lt;=7,"Trung bình","Phức tạp"))</f>
        <v>Trung bình</v>
      </c>
      <c r="G518" s="284" t="s">
        <v>205</v>
      </c>
      <c r="H518" s="284">
        <f>COUNTA(E519:E523)</f>
        <v>5</v>
      </c>
    </row>
    <row r="519" spans="2:8" ht="49.5" hidden="1" outlineLevel="1">
      <c r="B519" s="284"/>
      <c r="C519" s="219"/>
      <c r="E519" s="246" t="s">
        <v>3761</v>
      </c>
      <c r="F519" s="284"/>
      <c r="G519" s="284"/>
      <c r="H519" s="284"/>
    </row>
    <row r="520" spans="2:8" ht="49.5" hidden="1" outlineLevel="1">
      <c r="B520" s="284"/>
      <c r="C520" s="219"/>
      <c r="E520" s="246" t="s">
        <v>3762</v>
      </c>
      <c r="F520" s="284"/>
      <c r="G520" s="284"/>
      <c r="H520" s="284"/>
    </row>
    <row r="521" spans="2:8" ht="49.5" hidden="1" outlineLevel="1">
      <c r="B521" s="284"/>
      <c r="C521" s="219"/>
      <c r="E521" s="246" t="s">
        <v>3763</v>
      </c>
      <c r="F521" s="284"/>
      <c r="G521" s="284"/>
      <c r="H521" s="284"/>
    </row>
    <row r="522" spans="2:8" ht="49.5" hidden="1" outlineLevel="1">
      <c r="B522" s="284"/>
      <c r="C522" s="219"/>
      <c r="E522" s="246" t="s">
        <v>3764</v>
      </c>
      <c r="F522" s="284"/>
      <c r="G522" s="284"/>
      <c r="H522" s="284"/>
    </row>
    <row r="523" spans="2:8" ht="35.450000000000003" hidden="1" customHeight="1" outlineLevel="1">
      <c r="B523" s="284"/>
      <c r="C523" s="219"/>
      <c r="E523" s="246" t="s">
        <v>3765</v>
      </c>
      <c r="F523" s="284"/>
      <c r="G523" s="284"/>
      <c r="H523" s="284"/>
    </row>
    <row r="524" spans="2:8" ht="66" collapsed="1">
      <c r="B524" s="284">
        <f>IF(D524="","",SUBTOTAL(3,$D$6:D524))</f>
        <v>95</v>
      </c>
      <c r="C524" s="219" t="s">
        <v>3387</v>
      </c>
      <c r="D524" s="219" t="s">
        <v>3717</v>
      </c>
      <c r="E524" s="296"/>
      <c r="F524" s="284" t="str">
        <f>IF(H524&lt;4,"Đơn giản",IF(H524&lt;=7,"Trung bình","Phức tạp"))</f>
        <v>Trung bình</v>
      </c>
      <c r="G524" s="284" t="s">
        <v>205</v>
      </c>
      <c r="H524" s="284">
        <f>COUNTA(E525:E530)</f>
        <v>6</v>
      </c>
    </row>
    <row r="525" spans="2:8" ht="49.5" hidden="1" outlineLevel="1">
      <c r="B525" s="284"/>
      <c r="C525" s="219"/>
      <c r="E525" s="246" t="s">
        <v>3766</v>
      </c>
      <c r="F525" s="284"/>
      <c r="G525" s="284"/>
      <c r="H525" s="284"/>
    </row>
    <row r="526" spans="2:8" ht="49.5" hidden="1" outlineLevel="1">
      <c r="B526" s="284"/>
      <c r="C526" s="219"/>
      <c r="E526" s="246" t="s">
        <v>3767</v>
      </c>
      <c r="F526" s="284"/>
      <c r="G526" s="284"/>
      <c r="H526" s="284"/>
    </row>
    <row r="527" spans="2:8" ht="49.5" hidden="1" outlineLevel="1">
      <c r="B527" s="284"/>
      <c r="C527" s="219"/>
      <c r="E527" s="246" t="s">
        <v>3768</v>
      </c>
      <c r="F527" s="284"/>
      <c r="G527" s="284"/>
      <c r="H527" s="284"/>
    </row>
    <row r="528" spans="2:8" ht="49.5" hidden="1" outlineLevel="1">
      <c r="B528" s="284"/>
      <c r="C528" s="219"/>
      <c r="E528" s="246" t="s">
        <v>3769</v>
      </c>
      <c r="F528" s="284"/>
      <c r="G528" s="284"/>
      <c r="H528" s="284"/>
    </row>
    <row r="529" spans="2:8" ht="49.5" hidden="1" outlineLevel="1">
      <c r="B529" s="284"/>
      <c r="C529" s="219"/>
      <c r="E529" s="246" t="s">
        <v>3770</v>
      </c>
      <c r="F529" s="284"/>
      <c r="G529" s="284"/>
      <c r="H529" s="284"/>
    </row>
    <row r="530" spans="2:8" ht="49.5" hidden="1" outlineLevel="1">
      <c r="B530" s="284"/>
      <c r="C530" s="219"/>
      <c r="E530" s="246" t="s">
        <v>3771</v>
      </c>
      <c r="F530" s="284"/>
      <c r="G530" s="284"/>
      <c r="H530" s="284"/>
    </row>
    <row r="531" spans="2:8" collapsed="1">
      <c r="B531" s="284">
        <f>IF(D531="","",SUBTOTAL(3,$D$6:D531))</f>
        <v>96</v>
      </c>
      <c r="C531" s="219" t="s">
        <v>3772</v>
      </c>
      <c r="D531" s="219" t="s">
        <v>203</v>
      </c>
      <c r="E531" s="296"/>
      <c r="F531" s="284" t="str">
        <f>IF(H531&lt;4,"Đơn giản",IF(H531&lt;=7,"Trung bình","Phức tạp"))</f>
        <v>Trung bình</v>
      </c>
      <c r="G531" s="284" t="s">
        <v>205</v>
      </c>
      <c r="H531" s="284">
        <f>COUNTA(E532:E536)</f>
        <v>5</v>
      </c>
    </row>
    <row r="532" spans="2:8" ht="49.5" hidden="1" outlineLevel="1">
      <c r="B532" s="284"/>
      <c r="C532" s="219"/>
      <c r="E532" s="246" t="s">
        <v>3774</v>
      </c>
      <c r="F532" s="284"/>
      <c r="G532" s="284"/>
      <c r="H532" s="284"/>
    </row>
    <row r="533" spans="2:8" ht="49.5" hidden="1" outlineLevel="1">
      <c r="B533" s="284"/>
      <c r="C533" s="219"/>
      <c r="E533" s="246" t="s">
        <v>3775</v>
      </c>
      <c r="F533" s="284"/>
      <c r="G533" s="284"/>
      <c r="H533" s="284"/>
    </row>
    <row r="534" spans="2:8" ht="49.5" hidden="1" outlineLevel="1">
      <c r="B534" s="284"/>
      <c r="C534" s="219"/>
      <c r="E534" s="246" t="s">
        <v>3776</v>
      </c>
      <c r="F534" s="284"/>
      <c r="G534" s="284"/>
      <c r="H534" s="284"/>
    </row>
    <row r="535" spans="2:8" ht="49.5" hidden="1" outlineLevel="1">
      <c r="B535" s="284"/>
      <c r="C535" s="219"/>
      <c r="E535" s="246" t="s">
        <v>3777</v>
      </c>
      <c r="F535" s="284"/>
      <c r="G535" s="284"/>
      <c r="H535" s="284"/>
    </row>
    <row r="536" spans="2:8" ht="49.5" hidden="1" outlineLevel="1">
      <c r="B536" s="284"/>
      <c r="C536" s="219"/>
      <c r="E536" s="246" t="s">
        <v>3778</v>
      </c>
      <c r="F536" s="284"/>
      <c r="G536" s="284"/>
      <c r="H536" s="284"/>
    </row>
    <row r="537" spans="2:8" collapsed="1">
      <c r="B537" s="284">
        <f>IF(D537="","",SUBTOTAL(3,$D$6:D537))</f>
        <v>97</v>
      </c>
      <c r="C537" s="219" t="s">
        <v>3389</v>
      </c>
      <c r="D537" s="219" t="s">
        <v>203</v>
      </c>
      <c r="F537" s="284" t="str">
        <f>IF(H537&lt;4,"Đơn giản",IF(H537&lt;=7,"Trung bình","Phức tạp"))</f>
        <v>Trung bình</v>
      </c>
      <c r="G537" s="284" t="s">
        <v>205</v>
      </c>
      <c r="H537" s="284">
        <f>COUNTA(E538:E541)</f>
        <v>4</v>
      </c>
    </row>
    <row r="538" spans="2:8" ht="33" hidden="1" outlineLevel="1">
      <c r="B538" s="284"/>
      <c r="C538" s="219"/>
      <c r="E538" s="246" t="s">
        <v>3779</v>
      </c>
      <c r="F538" s="284"/>
      <c r="G538" s="284"/>
      <c r="H538" s="284"/>
    </row>
    <row r="539" spans="2:8" ht="49.5" hidden="1" outlineLevel="1">
      <c r="B539" s="284"/>
      <c r="C539" s="219"/>
      <c r="E539" s="246" t="s">
        <v>3780</v>
      </c>
      <c r="F539" s="284"/>
      <c r="G539" s="284"/>
      <c r="H539" s="284"/>
    </row>
    <row r="540" spans="2:8" ht="49.5" hidden="1" outlineLevel="1">
      <c r="B540" s="284"/>
      <c r="C540" s="219"/>
      <c r="E540" s="246" t="s">
        <v>3781</v>
      </c>
      <c r="F540" s="284"/>
      <c r="G540" s="284"/>
      <c r="H540" s="284"/>
    </row>
    <row r="541" spans="2:8" ht="33" hidden="1" outlineLevel="1">
      <c r="B541" s="284"/>
      <c r="C541" s="219"/>
      <c r="E541" s="246" t="s">
        <v>3782</v>
      </c>
      <c r="F541" s="284"/>
      <c r="G541" s="284"/>
      <c r="H541" s="284"/>
    </row>
    <row r="542" spans="2:8" ht="66" collapsed="1">
      <c r="B542" s="284">
        <f>IF(D542="","",SUBTOTAL(3,$D$6:D542))</f>
        <v>98</v>
      </c>
      <c r="C542" s="219" t="s">
        <v>3390</v>
      </c>
      <c r="D542" s="219" t="s">
        <v>3717</v>
      </c>
      <c r="E542" s="296"/>
      <c r="F542" s="284" t="str">
        <f>IF(H542&lt;4,"Đơn giản",IF(H542&lt;=7,"Trung bình","Phức tạp"))</f>
        <v>Trung bình</v>
      </c>
      <c r="G542" s="284" t="s">
        <v>205</v>
      </c>
      <c r="H542" s="284">
        <f>COUNTA(E543:E547)</f>
        <v>5</v>
      </c>
    </row>
    <row r="543" spans="2:8" ht="49.5" hidden="1" outlineLevel="1">
      <c r="B543" s="284"/>
      <c r="C543" s="219"/>
      <c r="E543" s="246" t="s">
        <v>4028</v>
      </c>
      <c r="F543" s="284"/>
      <c r="G543" s="284"/>
      <c r="H543" s="284"/>
    </row>
    <row r="544" spans="2:8" ht="49.5" hidden="1" outlineLevel="1">
      <c r="B544" s="284"/>
      <c r="C544" s="219"/>
      <c r="E544" s="246" t="s">
        <v>3730</v>
      </c>
      <c r="F544" s="284"/>
      <c r="G544" s="284"/>
      <c r="H544" s="284"/>
    </row>
    <row r="545" spans="2:8" ht="49.5" hidden="1" outlineLevel="1">
      <c r="B545" s="284"/>
      <c r="C545" s="219"/>
      <c r="E545" s="246" t="s">
        <v>3783</v>
      </c>
      <c r="F545" s="284"/>
      <c r="G545" s="284"/>
      <c r="H545" s="284"/>
    </row>
    <row r="546" spans="2:8" ht="33" hidden="1" outlineLevel="1">
      <c r="B546" s="284"/>
      <c r="C546" s="219"/>
      <c r="E546" s="246" t="s">
        <v>3784</v>
      </c>
      <c r="F546" s="284"/>
      <c r="G546" s="284"/>
      <c r="H546" s="284"/>
    </row>
    <row r="547" spans="2:8" ht="33" hidden="1" outlineLevel="1">
      <c r="B547" s="284"/>
      <c r="C547" s="219"/>
      <c r="E547" s="246" t="s">
        <v>3635</v>
      </c>
      <c r="F547" s="284"/>
      <c r="G547" s="284"/>
      <c r="H547" s="284"/>
    </row>
    <row r="548" spans="2:8" collapsed="1">
      <c r="B548" s="284">
        <f>IF(D548="","",SUBTOTAL(3,$D$6:D548))</f>
        <v>99</v>
      </c>
      <c r="C548" s="219" t="s">
        <v>3773</v>
      </c>
      <c r="D548" s="219" t="s">
        <v>203</v>
      </c>
      <c r="E548" s="296"/>
      <c r="F548" s="284" t="str">
        <f>IF(H548&lt;4,"Đơn giản",IF(H548&lt;=7,"Trung bình","Phức tạp"))</f>
        <v>Trung bình</v>
      </c>
      <c r="G548" s="284" t="s">
        <v>205</v>
      </c>
      <c r="H548" s="284">
        <f>COUNTA(E549:E552)</f>
        <v>4</v>
      </c>
    </row>
    <row r="549" spans="2:8" ht="49.5" hidden="1" outlineLevel="1">
      <c r="B549" s="284"/>
      <c r="C549" s="219"/>
      <c r="E549" s="246" t="s">
        <v>3785</v>
      </c>
      <c r="F549" s="284"/>
      <c r="G549" s="284"/>
      <c r="H549" s="284"/>
    </row>
    <row r="550" spans="2:8" ht="49.5" hidden="1" outlineLevel="1">
      <c r="B550" s="284"/>
      <c r="C550" s="219"/>
      <c r="E550" s="246" t="s">
        <v>3786</v>
      </c>
      <c r="F550" s="284"/>
      <c r="G550" s="284"/>
      <c r="H550" s="284"/>
    </row>
    <row r="551" spans="2:8" ht="49.5" hidden="1" outlineLevel="1">
      <c r="B551" s="284"/>
      <c r="C551" s="219"/>
      <c r="E551" s="246" t="s">
        <v>3787</v>
      </c>
      <c r="F551" s="284"/>
      <c r="G551" s="284"/>
      <c r="H551" s="284"/>
    </row>
    <row r="552" spans="2:8" ht="49.5" hidden="1" outlineLevel="1">
      <c r="B552" s="284"/>
      <c r="C552" s="219"/>
      <c r="E552" s="246" t="s">
        <v>3788</v>
      </c>
      <c r="F552" s="284"/>
      <c r="G552" s="284"/>
      <c r="H552" s="284"/>
    </row>
    <row r="553" spans="2:8" ht="33" collapsed="1">
      <c r="B553" s="284">
        <f>IF(D553="","",SUBTOTAL(3,$D$6:D553))</f>
        <v>100</v>
      </c>
      <c r="C553" s="219" t="s">
        <v>3392</v>
      </c>
      <c r="D553" s="219" t="s">
        <v>203</v>
      </c>
      <c r="E553" s="296"/>
      <c r="F553" s="284" t="str">
        <f>IF(H553&lt;4,"Đơn giản",IF(H553&lt;=7,"Trung bình","Phức tạp"))</f>
        <v>Trung bình</v>
      </c>
      <c r="G553" s="284" t="s">
        <v>205</v>
      </c>
      <c r="H553" s="284">
        <f>COUNTA(E554:E557)</f>
        <v>4</v>
      </c>
    </row>
    <row r="554" spans="2:8" ht="49.5" hidden="1" outlineLevel="1">
      <c r="B554" s="284"/>
      <c r="C554" s="219"/>
      <c r="E554" s="246" t="s">
        <v>3789</v>
      </c>
      <c r="F554" s="284"/>
      <c r="G554" s="284"/>
      <c r="H554" s="284"/>
    </row>
    <row r="555" spans="2:8" ht="66" hidden="1" outlineLevel="1">
      <c r="B555" s="284"/>
      <c r="C555" s="219"/>
      <c r="E555" s="246" t="s">
        <v>3790</v>
      </c>
      <c r="F555" s="284"/>
      <c r="G555" s="284"/>
      <c r="H555" s="284"/>
    </row>
    <row r="556" spans="2:8" ht="49.5" hidden="1" outlineLevel="1">
      <c r="B556" s="284"/>
      <c r="C556" s="219"/>
      <c r="E556" s="246" t="s">
        <v>3787</v>
      </c>
      <c r="F556" s="284"/>
      <c r="G556" s="284"/>
      <c r="H556" s="284"/>
    </row>
    <row r="557" spans="2:8" ht="49.5" hidden="1" outlineLevel="1">
      <c r="B557" s="284"/>
      <c r="C557" s="219"/>
      <c r="E557" s="246" t="s">
        <v>3791</v>
      </c>
      <c r="F557" s="284"/>
      <c r="G557" s="284"/>
      <c r="H557" s="284"/>
    </row>
    <row r="558" spans="2:8" collapsed="1">
      <c r="B558" s="284">
        <f>IF(D558="","",SUBTOTAL(3,$D$6:D558))</f>
        <v>101</v>
      </c>
      <c r="C558" s="219" t="s">
        <v>3393</v>
      </c>
      <c r="D558" s="219" t="s">
        <v>203</v>
      </c>
      <c r="E558" s="296"/>
      <c r="F558" s="284" t="str">
        <f>IF(H558&lt;4,"Đơn giản",IF(H558&lt;=7,"Trung bình","Phức tạp"))</f>
        <v>Trung bình</v>
      </c>
      <c r="G558" s="284" t="s">
        <v>205</v>
      </c>
      <c r="H558" s="284">
        <f>COUNTA(E559:E562)</f>
        <v>4</v>
      </c>
    </row>
    <row r="559" spans="2:8" ht="33" hidden="1" outlineLevel="1">
      <c r="B559" s="284"/>
      <c r="C559" s="219"/>
      <c r="E559" s="246" t="s">
        <v>3792</v>
      </c>
      <c r="F559" s="284"/>
      <c r="G559" s="284"/>
      <c r="H559" s="284"/>
    </row>
    <row r="560" spans="2:8" ht="49.5" hidden="1" outlineLevel="1">
      <c r="B560" s="284"/>
      <c r="C560" s="219"/>
      <c r="E560" s="246" t="s">
        <v>3793</v>
      </c>
      <c r="F560" s="284"/>
      <c r="G560" s="284"/>
      <c r="H560" s="284"/>
    </row>
    <row r="561" spans="2:8" ht="49.5" hidden="1" outlineLevel="1">
      <c r="B561" s="284"/>
      <c r="C561" s="219"/>
      <c r="E561" s="246" t="s">
        <v>3794</v>
      </c>
      <c r="F561" s="284"/>
      <c r="G561" s="284"/>
      <c r="H561" s="284"/>
    </row>
    <row r="562" spans="2:8" ht="33" hidden="1" outlineLevel="1">
      <c r="B562" s="284"/>
      <c r="C562" s="219"/>
      <c r="E562" s="246" t="s">
        <v>3795</v>
      </c>
      <c r="F562" s="284"/>
      <c r="G562" s="284"/>
      <c r="H562" s="284"/>
    </row>
    <row r="563" spans="2:8" collapsed="1">
      <c r="B563" s="286" t="s">
        <v>2812</v>
      </c>
      <c r="C563" s="392" t="s">
        <v>2864</v>
      </c>
    </row>
    <row r="564" spans="2:8">
      <c r="B564" s="286" t="s">
        <v>3143</v>
      </c>
      <c r="C564" s="392" t="s">
        <v>2879</v>
      </c>
    </row>
    <row r="565" spans="2:8">
      <c r="B565" s="284">
        <f>IF(D565="","",SUBTOTAL(3,$D$6:D565))</f>
        <v>102</v>
      </c>
      <c r="C565" s="246" t="s">
        <v>2865</v>
      </c>
      <c r="D565" s="219" t="s">
        <v>203</v>
      </c>
      <c r="F565" s="284" t="str">
        <f t="shared" ref="F565" si="0">IF(H565&lt;4,"Đơn giản",IF(H565&lt;=7,"Trung bình","Phức tạp"))</f>
        <v>Phức tạp</v>
      </c>
      <c r="G565" s="284" t="s">
        <v>846</v>
      </c>
      <c r="H565" s="284">
        <f>COUNTA(E566:E573)</f>
        <v>8</v>
      </c>
    </row>
    <row r="566" spans="2:8" ht="33" hidden="1" outlineLevel="1">
      <c r="B566" s="284"/>
      <c r="E566" s="219" t="s">
        <v>3194</v>
      </c>
    </row>
    <row r="567" spans="2:8" ht="49.5" hidden="1" outlineLevel="1">
      <c r="B567" s="284"/>
      <c r="E567" s="219" t="s">
        <v>3195</v>
      </c>
    </row>
    <row r="568" spans="2:8" ht="49.5" hidden="1" outlineLevel="1">
      <c r="B568" s="284"/>
      <c r="E568" s="219" t="s">
        <v>3196</v>
      </c>
    </row>
    <row r="569" spans="2:8" ht="49.5" hidden="1" outlineLevel="1">
      <c r="B569" s="284"/>
      <c r="E569" s="219" t="s">
        <v>3197</v>
      </c>
    </row>
    <row r="570" spans="2:8" ht="49.5" hidden="1" outlineLevel="1">
      <c r="B570" s="284"/>
      <c r="E570" s="219" t="s">
        <v>3198</v>
      </c>
    </row>
    <row r="571" spans="2:8" ht="49.5" hidden="1" outlineLevel="1">
      <c r="B571" s="284"/>
      <c r="E571" s="219" t="s">
        <v>3199</v>
      </c>
    </row>
    <row r="572" spans="2:8" ht="49.5" hidden="1" outlineLevel="1">
      <c r="B572" s="284"/>
      <c r="E572" s="219" t="s">
        <v>3200</v>
      </c>
    </row>
    <row r="573" spans="2:8" ht="33" hidden="1" outlineLevel="1">
      <c r="B573" s="284"/>
      <c r="E573" s="219" t="s">
        <v>3201</v>
      </c>
    </row>
    <row r="574" spans="2:8" collapsed="1">
      <c r="B574" s="284">
        <f>IF(D574="","",SUBTOTAL(3,$D$6:D574))</f>
        <v>103</v>
      </c>
      <c r="C574" s="246" t="s">
        <v>2866</v>
      </c>
      <c r="D574" s="219" t="s">
        <v>203</v>
      </c>
      <c r="F574" s="284" t="str">
        <f t="shared" ref="F574" si="1">IF(H574&lt;4,"Đơn giản",IF(H574&lt;=7,"Trung bình","Phức tạp"))</f>
        <v>Phức tạp</v>
      </c>
      <c r="G574" s="284" t="s">
        <v>846</v>
      </c>
      <c r="H574" s="284">
        <f>COUNTA(E575:E582)</f>
        <v>8</v>
      </c>
    </row>
    <row r="575" spans="2:8" ht="33" hidden="1" outlineLevel="1">
      <c r="B575" s="284"/>
      <c r="E575" s="219" t="s">
        <v>3796</v>
      </c>
    </row>
    <row r="576" spans="2:8" ht="33" hidden="1" outlineLevel="1">
      <c r="B576" s="284"/>
      <c r="E576" s="219" t="s">
        <v>3797</v>
      </c>
    </row>
    <row r="577" spans="2:8" ht="49.5" hidden="1" outlineLevel="1">
      <c r="B577" s="284"/>
      <c r="E577" s="219" t="s">
        <v>3798</v>
      </c>
    </row>
    <row r="578" spans="2:8" ht="49.5" hidden="1" outlineLevel="1">
      <c r="B578" s="284"/>
      <c r="E578" s="219" t="s">
        <v>3799</v>
      </c>
    </row>
    <row r="579" spans="2:8" ht="49.5" hidden="1" outlineLevel="1">
      <c r="B579" s="284"/>
      <c r="E579" s="219" t="s">
        <v>3800</v>
      </c>
    </row>
    <row r="580" spans="2:8" ht="49.5" hidden="1" outlineLevel="1">
      <c r="B580" s="284"/>
      <c r="E580" s="219" t="s">
        <v>3801</v>
      </c>
    </row>
    <row r="581" spans="2:8" ht="49.5" hidden="1" outlineLevel="1">
      <c r="B581" s="284"/>
      <c r="E581" s="219" t="s">
        <v>3802</v>
      </c>
    </row>
    <row r="582" spans="2:8" ht="49.5" hidden="1" outlineLevel="1">
      <c r="B582" s="284"/>
      <c r="E582" s="219" t="s">
        <v>3803</v>
      </c>
    </row>
    <row r="583" spans="2:8" collapsed="1">
      <c r="B583" s="284">
        <f>IF(D583="","",SUBTOTAL(3,$D$6:D583))</f>
        <v>104</v>
      </c>
      <c r="C583" s="246" t="s">
        <v>2873</v>
      </c>
      <c r="D583" s="219" t="s">
        <v>203</v>
      </c>
      <c r="E583" s="219"/>
      <c r="F583" s="284" t="str">
        <f t="shared" ref="F583" si="2">IF(H583&lt;4,"Đơn giản",IF(H583&lt;=7,"Trung bình","Phức tạp"))</f>
        <v>Phức tạp</v>
      </c>
      <c r="G583" s="284" t="s">
        <v>846</v>
      </c>
      <c r="H583" s="284">
        <f>COUNTA(E584:E591)</f>
        <v>8</v>
      </c>
    </row>
    <row r="584" spans="2:8" ht="33" hidden="1" outlineLevel="1">
      <c r="B584" s="284"/>
      <c r="E584" s="219" t="s">
        <v>3804</v>
      </c>
    </row>
    <row r="585" spans="2:8" ht="33" hidden="1" outlineLevel="1">
      <c r="B585" s="284"/>
      <c r="E585" s="219" t="s">
        <v>3805</v>
      </c>
    </row>
    <row r="586" spans="2:8" ht="49.5" hidden="1" outlineLevel="1">
      <c r="B586" s="284"/>
      <c r="E586" s="219" t="s">
        <v>3806</v>
      </c>
    </row>
    <row r="587" spans="2:8" ht="49.5" hidden="1" outlineLevel="1">
      <c r="B587" s="284"/>
      <c r="E587" s="219" t="s">
        <v>3807</v>
      </c>
    </row>
    <row r="588" spans="2:8" ht="49.5" hidden="1" outlineLevel="1">
      <c r="B588" s="284"/>
      <c r="E588" s="219" t="s">
        <v>3808</v>
      </c>
    </row>
    <row r="589" spans="2:8" ht="49.5" hidden="1" outlineLevel="1">
      <c r="B589" s="284"/>
      <c r="E589" s="219" t="s">
        <v>3809</v>
      </c>
    </row>
    <row r="590" spans="2:8" ht="49.5" hidden="1" outlineLevel="1">
      <c r="B590" s="284"/>
      <c r="E590" s="219" t="s">
        <v>3810</v>
      </c>
    </row>
    <row r="591" spans="2:8" ht="33" hidden="1" outlineLevel="1">
      <c r="B591" s="284"/>
      <c r="E591" s="219" t="s">
        <v>3811</v>
      </c>
    </row>
    <row r="592" spans="2:8" collapsed="1">
      <c r="B592" s="284">
        <f>IF(D592="","",SUBTOTAL(3,$D$6:D592))</f>
        <v>105</v>
      </c>
      <c r="C592" s="246" t="s">
        <v>2867</v>
      </c>
      <c r="D592" s="219" t="s">
        <v>203</v>
      </c>
      <c r="F592" s="284" t="str">
        <f t="shared" ref="F592" si="3">IF(H592&lt;4,"Đơn giản",IF(H592&lt;=7,"Trung bình","Phức tạp"))</f>
        <v>Phức tạp</v>
      </c>
      <c r="G592" s="284" t="s">
        <v>846</v>
      </c>
      <c r="H592" s="284">
        <f>COUNTA(E593:E600)</f>
        <v>8</v>
      </c>
    </row>
    <row r="593" spans="2:8" ht="49.5" hidden="1" outlineLevel="1">
      <c r="B593" s="284"/>
      <c r="E593" s="219" t="s">
        <v>3812</v>
      </c>
      <c r="F593" s="284"/>
      <c r="G593" s="284"/>
      <c r="H593" s="284"/>
    </row>
    <row r="594" spans="2:8" ht="49.5" hidden="1" outlineLevel="1">
      <c r="B594" s="284"/>
      <c r="E594" s="219" t="s">
        <v>3813</v>
      </c>
      <c r="F594" s="284"/>
      <c r="G594" s="284"/>
      <c r="H594" s="284"/>
    </row>
    <row r="595" spans="2:8" ht="66" hidden="1" outlineLevel="1">
      <c r="B595" s="284"/>
      <c r="E595" s="219" t="s">
        <v>3814</v>
      </c>
      <c r="F595" s="284"/>
      <c r="G595" s="284"/>
      <c r="H595" s="284"/>
    </row>
    <row r="596" spans="2:8" ht="49.5" hidden="1" outlineLevel="1">
      <c r="B596" s="284"/>
      <c r="E596" s="219" t="s">
        <v>3815</v>
      </c>
      <c r="F596" s="284"/>
      <c r="G596" s="284"/>
      <c r="H596" s="284"/>
    </row>
    <row r="597" spans="2:8" ht="66" hidden="1" outlineLevel="1">
      <c r="B597" s="284"/>
      <c r="E597" s="219" t="s">
        <v>3816</v>
      </c>
      <c r="F597" s="284"/>
      <c r="G597" s="284"/>
      <c r="H597" s="284"/>
    </row>
    <row r="598" spans="2:8" ht="49.5" hidden="1" outlineLevel="1">
      <c r="B598" s="284"/>
      <c r="E598" s="219" t="s">
        <v>3817</v>
      </c>
      <c r="F598" s="284"/>
      <c r="G598" s="284"/>
      <c r="H598" s="284"/>
    </row>
    <row r="599" spans="2:8" ht="49.5" hidden="1" outlineLevel="1">
      <c r="B599" s="284"/>
      <c r="E599" s="219" t="s">
        <v>3818</v>
      </c>
      <c r="F599" s="284"/>
      <c r="G599" s="284"/>
      <c r="H599" s="284"/>
    </row>
    <row r="600" spans="2:8" ht="49.5" hidden="1" outlineLevel="1">
      <c r="B600" s="284"/>
      <c r="E600" s="219" t="s">
        <v>3819</v>
      </c>
      <c r="F600" s="284"/>
      <c r="G600" s="284"/>
      <c r="H600" s="284"/>
    </row>
    <row r="601" spans="2:8" collapsed="1">
      <c r="B601" s="284">
        <f>IF(D601="","",SUBTOTAL(3,$D$6:D601))</f>
        <v>106</v>
      </c>
      <c r="C601" s="246" t="s">
        <v>2868</v>
      </c>
      <c r="D601" s="219" t="s">
        <v>203</v>
      </c>
      <c r="E601" s="219"/>
      <c r="F601" s="284" t="str">
        <f t="shared" ref="F601" si="4">IF(H601&lt;4,"Đơn giản",IF(H601&lt;=7,"Trung bình","Phức tạp"))</f>
        <v>Phức tạp</v>
      </c>
      <c r="G601" s="284" t="s">
        <v>846</v>
      </c>
      <c r="H601" s="284">
        <f>COUNTA(E602:E609)</f>
        <v>8</v>
      </c>
    </row>
    <row r="602" spans="2:8" ht="49.5" hidden="1" outlineLevel="1">
      <c r="B602" s="284"/>
      <c r="E602" s="219" t="s">
        <v>3820</v>
      </c>
      <c r="F602" s="284"/>
      <c r="G602" s="284"/>
      <c r="H602" s="284"/>
    </row>
    <row r="603" spans="2:8" ht="33" hidden="1" outlineLevel="1">
      <c r="B603" s="284"/>
      <c r="E603" s="219" t="s">
        <v>3821</v>
      </c>
      <c r="F603" s="284"/>
      <c r="G603" s="284"/>
      <c r="H603" s="284"/>
    </row>
    <row r="604" spans="2:8" ht="66" hidden="1" outlineLevel="1">
      <c r="B604" s="284"/>
      <c r="E604" s="219" t="s">
        <v>3822</v>
      </c>
      <c r="F604" s="284"/>
      <c r="G604" s="284"/>
      <c r="H604" s="284"/>
    </row>
    <row r="605" spans="2:8" ht="49.5" hidden="1" outlineLevel="1">
      <c r="B605" s="284"/>
      <c r="E605" s="219" t="s">
        <v>3823</v>
      </c>
      <c r="F605" s="284"/>
      <c r="G605" s="284"/>
      <c r="H605" s="284"/>
    </row>
    <row r="606" spans="2:8" ht="66" hidden="1" outlineLevel="1">
      <c r="B606" s="284"/>
      <c r="E606" s="219" t="s">
        <v>3824</v>
      </c>
      <c r="F606" s="284"/>
      <c r="G606" s="284"/>
      <c r="H606" s="284"/>
    </row>
    <row r="607" spans="2:8" ht="49.5" hidden="1" outlineLevel="1">
      <c r="B607" s="284"/>
      <c r="E607" s="219" t="s">
        <v>3825</v>
      </c>
      <c r="F607" s="284"/>
      <c r="G607" s="284"/>
      <c r="H607" s="284"/>
    </row>
    <row r="608" spans="2:8" ht="49.5" hidden="1" outlineLevel="1">
      <c r="B608" s="284"/>
      <c r="E608" s="219" t="s">
        <v>3826</v>
      </c>
      <c r="F608" s="284"/>
      <c r="G608" s="284"/>
      <c r="H608" s="284"/>
    </row>
    <row r="609" spans="2:8" ht="49.5" hidden="1" outlineLevel="1">
      <c r="B609" s="284"/>
      <c r="E609" s="219" t="s">
        <v>3827</v>
      </c>
      <c r="F609" s="284"/>
      <c r="G609" s="284"/>
      <c r="H609" s="284"/>
    </row>
    <row r="610" spans="2:8" collapsed="1">
      <c r="B610" s="284">
        <f>IF(D610="","",SUBTOTAL(3,$D$6:D610))</f>
        <v>107</v>
      </c>
      <c r="C610" s="246" t="s">
        <v>2869</v>
      </c>
      <c r="D610" s="219" t="s">
        <v>203</v>
      </c>
      <c r="F610" s="284" t="str">
        <f t="shared" ref="F610" si="5">IF(H610&lt;4,"Đơn giản",IF(H610&lt;=7,"Trung bình","Phức tạp"))</f>
        <v>Phức tạp</v>
      </c>
      <c r="G610" s="284" t="s">
        <v>846</v>
      </c>
      <c r="H610" s="284">
        <f>COUNTA(E611:E618)</f>
        <v>8</v>
      </c>
    </row>
    <row r="611" spans="2:8" ht="33" hidden="1" outlineLevel="1">
      <c r="B611" s="284"/>
      <c r="E611" s="219" t="s">
        <v>3828</v>
      </c>
      <c r="F611" s="284"/>
      <c r="G611" s="284"/>
      <c r="H611" s="284"/>
    </row>
    <row r="612" spans="2:8" ht="33" hidden="1" outlineLevel="1">
      <c r="B612" s="284"/>
      <c r="E612" s="219" t="s">
        <v>3829</v>
      </c>
      <c r="F612" s="284"/>
      <c r="G612" s="284"/>
      <c r="H612" s="284"/>
    </row>
    <row r="613" spans="2:8" ht="66" hidden="1" outlineLevel="1">
      <c r="B613" s="284"/>
      <c r="E613" s="219" t="s">
        <v>3830</v>
      </c>
      <c r="F613" s="284"/>
      <c r="G613" s="284"/>
      <c r="H613" s="284"/>
    </row>
    <row r="614" spans="2:8" ht="49.5" hidden="1" outlineLevel="1">
      <c r="B614" s="284"/>
      <c r="E614" s="219" t="s">
        <v>3831</v>
      </c>
      <c r="F614" s="284"/>
      <c r="G614" s="284"/>
      <c r="H614" s="284"/>
    </row>
    <row r="615" spans="2:8" ht="49.5" hidden="1" outlineLevel="1">
      <c r="B615" s="284"/>
      <c r="E615" s="219" t="s">
        <v>3832</v>
      </c>
      <c r="F615" s="284"/>
      <c r="G615" s="284"/>
      <c r="H615" s="284"/>
    </row>
    <row r="616" spans="2:8" ht="49.5" hidden="1" outlineLevel="1">
      <c r="B616" s="284"/>
      <c r="E616" s="219" t="s">
        <v>3833</v>
      </c>
      <c r="F616" s="284"/>
      <c r="G616" s="284"/>
      <c r="H616" s="284"/>
    </row>
    <row r="617" spans="2:8" ht="49.5" hidden="1" outlineLevel="1">
      <c r="B617" s="284"/>
      <c r="E617" s="219" t="s">
        <v>3834</v>
      </c>
      <c r="F617" s="284"/>
      <c r="G617" s="284"/>
      <c r="H617" s="284"/>
    </row>
    <row r="618" spans="2:8" ht="33" hidden="1" outlineLevel="1">
      <c r="B618" s="284"/>
      <c r="E618" s="219" t="s">
        <v>3835</v>
      </c>
      <c r="F618" s="284"/>
      <c r="G618" s="284"/>
      <c r="H618" s="284"/>
    </row>
    <row r="619" spans="2:8" collapsed="1">
      <c r="B619" s="284">
        <f>IF(D619="","",SUBTOTAL(3,$D$6:D619))</f>
        <v>108</v>
      </c>
      <c r="C619" s="246" t="s">
        <v>2870</v>
      </c>
      <c r="D619" s="219" t="s">
        <v>203</v>
      </c>
      <c r="E619" s="219"/>
      <c r="F619" s="284" t="str">
        <f t="shared" ref="F619" si="6">IF(H619&lt;4,"Đơn giản",IF(H619&lt;=7,"Trung bình","Phức tạp"))</f>
        <v>Phức tạp</v>
      </c>
      <c r="G619" s="284" t="s">
        <v>846</v>
      </c>
      <c r="H619" s="284">
        <f>COUNTA(E620:E627)</f>
        <v>8</v>
      </c>
    </row>
    <row r="620" spans="2:8" ht="33" hidden="1" outlineLevel="1">
      <c r="B620" s="284"/>
      <c r="E620" s="219" t="s">
        <v>3836</v>
      </c>
      <c r="F620" s="284"/>
      <c r="G620" s="284"/>
      <c r="H620" s="284"/>
    </row>
    <row r="621" spans="2:8" ht="33" hidden="1" outlineLevel="1">
      <c r="B621" s="284"/>
      <c r="E621" s="219" t="s">
        <v>3837</v>
      </c>
      <c r="F621" s="284"/>
      <c r="G621" s="284"/>
      <c r="H621" s="284"/>
    </row>
    <row r="622" spans="2:8" ht="49.5" hidden="1" outlineLevel="1">
      <c r="B622" s="284"/>
      <c r="E622" s="219" t="s">
        <v>3838</v>
      </c>
      <c r="F622" s="284"/>
      <c r="G622" s="284"/>
      <c r="H622" s="284"/>
    </row>
    <row r="623" spans="2:8" ht="49.5" hidden="1" outlineLevel="1">
      <c r="B623" s="284"/>
      <c r="E623" s="219" t="s">
        <v>3839</v>
      </c>
      <c r="F623" s="284"/>
      <c r="G623" s="284"/>
      <c r="H623" s="284"/>
    </row>
    <row r="624" spans="2:8" ht="49.5" hidden="1" outlineLevel="1">
      <c r="B624" s="284"/>
      <c r="E624" s="219" t="s">
        <v>3840</v>
      </c>
      <c r="F624" s="284"/>
      <c r="G624" s="284"/>
      <c r="H624" s="284"/>
    </row>
    <row r="625" spans="2:8" ht="49.5" hidden="1" outlineLevel="1">
      <c r="B625" s="284"/>
      <c r="E625" s="219" t="s">
        <v>3841</v>
      </c>
      <c r="F625" s="284"/>
      <c r="G625" s="284"/>
      <c r="H625" s="284"/>
    </row>
    <row r="626" spans="2:8" ht="49.5" hidden="1" outlineLevel="1">
      <c r="B626" s="284"/>
      <c r="E626" s="219" t="s">
        <v>3842</v>
      </c>
      <c r="F626" s="284"/>
      <c r="G626" s="284"/>
      <c r="H626" s="284"/>
    </row>
    <row r="627" spans="2:8" ht="33" hidden="1" outlineLevel="1">
      <c r="B627" s="284"/>
      <c r="E627" s="219" t="s">
        <v>3843</v>
      </c>
      <c r="F627" s="284"/>
      <c r="G627" s="284"/>
      <c r="H627" s="284"/>
    </row>
    <row r="628" spans="2:8" collapsed="1">
      <c r="B628" s="286" t="s">
        <v>3144</v>
      </c>
      <c r="C628" s="392" t="s">
        <v>3132</v>
      </c>
      <c r="F628" s="284"/>
      <c r="G628" s="284"/>
      <c r="H628" s="284"/>
    </row>
    <row r="629" spans="2:8">
      <c r="B629" s="284">
        <f>IF(D629="","",SUBTOTAL(3,$D$6:D629))</f>
        <v>109</v>
      </c>
      <c r="C629" s="246" t="s">
        <v>2889</v>
      </c>
      <c r="D629" s="219" t="s">
        <v>203</v>
      </c>
      <c r="F629" s="284" t="str">
        <f>IF(H629&lt;4,"Đơn giản",IF(H629&lt;=7,"Trung bình","Phức tạp"))</f>
        <v>Trung bình</v>
      </c>
      <c r="G629" s="284" t="s">
        <v>846</v>
      </c>
      <c r="H629" s="284">
        <f>COUNTA(E630:E633)</f>
        <v>4</v>
      </c>
    </row>
    <row r="630" spans="2:8" ht="49.5" hidden="1" outlineLevel="1">
      <c r="B630" s="284"/>
      <c r="E630" s="246" t="s">
        <v>3844</v>
      </c>
      <c r="F630" s="284"/>
      <c r="G630" s="284"/>
      <c r="H630" s="284"/>
    </row>
    <row r="631" spans="2:8" ht="49.5" hidden="1" outlineLevel="1">
      <c r="B631" s="284"/>
      <c r="E631" s="246" t="s">
        <v>3845</v>
      </c>
      <c r="F631" s="284"/>
      <c r="G631" s="284"/>
      <c r="H631" s="284"/>
    </row>
    <row r="632" spans="2:8" ht="49.5" hidden="1" outlineLevel="1">
      <c r="B632" s="284"/>
      <c r="E632" s="246" t="s">
        <v>3846</v>
      </c>
      <c r="F632" s="284"/>
      <c r="G632" s="284"/>
      <c r="H632" s="284"/>
    </row>
    <row r="633" spans="2:8" ht="49.5" hidden="1" outlineLevel="1">
      <c r="B633" s="284"/>
      <c r="E633" s="246" t="s">
        <v>3847</v>
      </c>
      <c r="F633" s="284"/>
      <c r="G633" s="284"/>
      <c r="H633" s="284"/>
    </row>
    <row r="634" spans="2:8" collapsed="1">
      <c r="B634" s="284">
        <f>IF(D634="","",SUBTOTAL(3,$D$6:D634))</f>
        <v>110</v>
      </c>
      <c r="C634" s="246" t="s">
        <v>2891</v>
      </c>
      <c r="D634" s="219" t="s">
        <v>203</v>
      </c>
      <c r="F634" s="284" t="str">
        <f>IF(H634&lt;4,"Đơn giản",IF(H634&lt;=7,"Trung bình","Phức tạp"))</f>
        <v>Trung bình</v>
      </c>
      <c r="G634" s="284" t="s">
        <v>846</v>
      </c>
      <c r="H634" s="284">
        <f>COUNTA(E635:E638)</f>
        <v>4</v>
      </c>
    </row>
    <row r="635" spans="2:8" ht="49.5" hidden="1" outlineLevel="1">
      <c r="B635" s="284"/>
      <c r="E635" s="246" t="s">
        <v>3848</v>
      </c>
      <c r="F635" s="284"/>
      <c r="G635" s="284"/>
      <c r="H635" s="284"/>
    </row>
    <row r="636" spans="2:8" ht="49.5" hidden="1" outlineLevel="1">
      <c r="B636" s="284"/>
      <c r="E636" s="246" t="s">
        <v>3849</v>
      </c>
      <c r="F636" s="284"/>
      <c r="G636" s="284"/>
      <c r="H636" s="284"/>
    </row>
    <row r="637" spans="2:8" ht="49.5" hidden="1" outlineLevel="1">
      <c r="B637" s="284"/>
      <c r="E637" s="246" t="s">
        <v>3850</v>
      </c>
      <c r="F637" s="284"/>
      <c r="G637" s="284"/>
      <c r="H637" s="284"/>
    </row>
    <row r="638" spans="2:8" ht="49.5" hidden="1" outlineLevel="1">
      <c r="B638" s="284"/>
      <c r="E638" s="246" t="s">
        <v>3851</v>
      </c>
      <c r="F638" s="284"/>
      <c r="G638" s="284"/>
      <c r="H638" s="284"/>
    </row>
    <row r="639" spans="2:8" collapsed="1">
      <c r="B639" s="286" t="s">
        <v>3146</v>
      </c>
      <c r="C639" s="392" t="s">
        <v>3133</v>
      </c>
      <c r="F639" s="284"/>
      <c r="G639" s="284"/>
      <c r="H639" s="284"/>
    </row>
    <row r="640" spans="2:8">
      <c r="B640" s="284">
        <f>IF(D640="","",SUBTOTAL(3,$D$6:D640))</f>
        <v>111</v>
      </c>
      <c r="C640" s="246" t="s">
        <v>2893</v>
      </c>
      <c r="D640" s="219" t="s">
        <v>203</v>
      </c>
      <c r="F640" s="284" t="str">
        <f>IF(H640&lt;4,"Đơn giản",IF(H640&lt;=7,"Trung bình","Phức tạp"))</f>
        <v>Trung bình</v>
      </c>
      <c r="G640" s="284" t="s">
        <v>846</v>
      </c>
      <c r="H640" s="284">
        <f>COUNTA(E641:E645)</f>
        <v>5</v>
      </c>
    </row>
    <row r="641" spans="2:8" ht="49.5" hidden="1" outlineLevel="1">
      <c r="B641" s="284"/>
      <c r="E641" s="246" t="s">
        <v>3852</v>
      </c>
      <c r="F641" s="284"/>
      <c r="G641" s="284"/>
      <c r="H641" s="284"/>
    </row>
    <row r="642" spans="2:8" ht="49.5" hidden="1" outlineLevel="1">
      <c r="B642" s="284"/>
      <c r="E642" s="246" t="s">
        <v>3853</v>
      </c>
      <c r="F642" s="284"/>
      <c r="G642" s="284"/>
      <c r="H642" s="284"/>
    </row>
    <row r="643" spans="2:8" ht="66" hidden="1" outlineLevel="1">
      <c r="B643" s="284"/>
      <c r="E643" s="246" t="s">
        <v>3854</v>
      </c>
      <c r="F643" s="284"/>
      <c r="G643" s="284"/>
      <c r="H643" s="284"/>
    </row>
    <row r="644" spans="2:8" ht="49.5" hidden="1" outlineLevel="1">
      <c r="B644" s="284"/>
      <c r="E644" s="246" t="s">
        <v>3855</v>
      </c>
      <c r="F644" s="284"/>
      <c r="G644" s="284"/>
      <c r="H644" s="284"/>
    </row>
    <row r="645" spans="2:8" ht="49.5" hidden="1" outlineLevel="1">
      <c r="B645" s="284"/>
      <c r="E645" s="246" t="s">
        <v>3856</v>
      </c>
      <c r="F645" s="284"/>
      <c r="G645" s="284"/>
      <c r="H645" s="284"/>
    </row>
    <row r="646" spans="2:8" collapsed="1">
      <c r="B646" s="284">
        <f>IF(D646="","",SUBTOTAL(3,$D$6:D646))</f>
        <v>112</v>
      </c>
      <c r="C646" s="246" t="s">
        <v>2896</v>
      </c>
      <c r="D646" s="219" t="s">
        <v>203</v>
      </c>
      <c r="F646" s="284" t="str">
        <f>IF(H646&lt;4,"Đơn giản",IF(H646&lt;=7,"Trung bình","Phức tạp"))</f>
        <v>Trung bình</v>
      </c>
      <c r="G646" s="284" t="s">
        <v>846</v>
      </c>
      <c r="H646" s="284">
        <f>COUNTA(E647:E651)</f>
        <v>5</v>
      </c>
    </row>
    <row r="647" spans="2:8" ht="49.5" hidden="1" outlineLevel="1">
      <c r="B647" s="284"/>
      <c r="E647" s="246" t="s">
        <v>3857</v>
      </c>
      <c r="F647" s="284"/>
      <c r="G647" s="284"/>
      <c r="H647" s="284"/>
    </row>
    <row r="648" spans="2:8" ht="49.5" hidden="1" outlineLevel="1">
      <c r="B648" s="284"/>
      <c r="E648" s="246" t="s">
        <v>3858</v>
      </c>
      <c r="F648" s="284"/>
      <c r="G648" s="284"/>
      <c r="H648" s="284"/>
    </row>
    <row r="649" spans="2:8" ht="49.5" hidden="1" outlineLevel="1">
      <c r="B649" s="284"/>
      <c r="E649" s="246" t="s">
        <v>3859</v>
      </c>
      <c r="F649" s="284"/>
      <c r="G649" s="284"/>
      <c r="H649" s="284"/>
    </row>
    <row r="650" spans="2:8" ht="49.5" hidden="1" outlineLevel="1">
      <c r="B650" s="284"/>
      <c r="E650" s="246" t="s">
        <v>3860</v>
      </c>
      <c r="F650" s="284"/>
      <c r="G650" s="284"/>
      <c r="H650" s="284"/>
    </row>
    <row r="651" spans="2:8" ht="49.5" hidden="1" outlineLevel="1">
      <c r="B651" s="284"/>
      <c r="E651" s="246" t="s">
        <v>3861</v>
      </c>
      <c r="F651" s="284"/>
      <c r="G651" s="284"/>
      <c r="H651" s="284"/>
    </row>
    <row r="652" spans="2:8" collapsed="1">
      <c r="B652" s="284">
        <f>IF(D652="","",SUBTOTAL(3,$D$6:D652))</f>
        <v>113</v>
      </c>
      <c r="C652" s="246" t="s">
        <v>2898</v>
      </c>
      <c r="D652" s="219" t="s">
        <v>203</v>
      </c>
      <c r="F652" s="284" t="str">
        <f>IF(H652&lt;4,"Đơn giản",IF(H652&lt;=7,"Trung bình","Phức tạp"))</f>
        <v>Trung bình</v>
      </c>
      <c r="G652" s="284" t="s">
        <v>846</v>
      </c>
      <c r="H652" s="284">
        <f>COUNTA(E653:E657)</f>
        <v>5</v>
      </c>
    </row>
    <row r="653" spans="2:8" ht="49.5" hidden="1" outlineLevel="1">
      <c r="B653" s="284"/>
      <c r="E653" s="246" t="s">
        <v>3862</v>
      </c>
      <c r="F653" s="284"/>
      <c r="G653" s="284"/>
      <c r="H653" s="284"/>
    </row>
    <row r="654" spans="2:8" ht="66" hidden="1" outlineLevel="1">
      <c r="B654" s="284"/>
      <c r="E654" s="246" t="s">
        <v>3863</v>
      </c>
      <c r="F654" s="284"/>
      <c r="G654" s="284"/>
      <c r="H654" s="284"/>
    </row>
    <row r="655" spans="2:8" ht="49.5" hidden="1" outlineLevel="1">
      <c r="B655" s="284"/>
      <c r="E655" s="246" t="s">
        <v>3864</v>
      </c>
      <c r="F655" s="284"/>
      <c r="G655" s="284"/>
      <c r="H655" s="284"/>
    </row>
    <row r="656" spans="2:8" ht="49.5" hidden="1" outlineLevel="1">
      <c r="B656" s="284"/>
      <c r="E656" s="246" t="s">
        <v>3865</v>
      </c>
      <c r="F656" s="284"/>
      <c r="G656" s="284"/>
      <c r="H656" s="284"/>
    </row>
    <row r="657" spans="2:8" ht="49.5" hidden="1" outlineLevel="1">
      <c r="B657" s="284"/>
      <c r="E657" s="246" t="s">
        <v>3866</v>
      </c>
      <c r="F657" s="284"/>
      <c r="G657" s="284"/>
      <c r="H657" s="284"/>
    </row>
    <row r="658" spans="2:8" collapsed="1">
      <c r="B658" s="284">
        <f>IF(D658="","",SUBTOTAL(3,$D$6:D658))</f>
        <v>114</v>
      </c>
      <c r="C658" s="246" t="s">
        <v>2900</v>
      </c>
      <c r="D658" s="219" t="s">
        <v>203</v>
      </c>
      <c r="F658" s="284" t="str">
        <f>IF(H658&lt;4,"Đơn giản",IF(H658&lt;=7,"Trung bình","Phức tạp"))</f>
        <v>Trung bình</v>
      </c>
      <c r="G658" s="284" t="s">
        <v>846</v>
      </c>
      <c r="H658" s="284">
        <f>COUNTA(E659:E663)</f>
        <v>5</v>
      </c>
    </row>
    <row r="659" spans="2:8" ht="66" hidden="1" outlineLevel="1">
      <c r="B659" s="284"/>
      <c r="E659" s="246" t="s">
        <v>3867</v>
      </c>
      <c r="F659" s="284"/>
      <c r="G659" s="284"/>
      <c r="H659" s="284"/>
    </row>
    <row r="660" spans="2:8" ht="66" hidden="1" outlineLevel="1">
      <c r="B660" s="284"/>
      <c r="E660" s="246" t="s">
        <v>3868</v>
      </c>
      <c r="F660" s="284"/>
      <c r="G660" s="284"/>
      <c r="H660" s="284"/>
    </row>
    <row r="661" spans="2:8" ht="66" hidden="1" outlineLevel="1">
      <c r="B661" s="284"/>
      <c r="E661" s="246" t="s">
        <v>3869</v>
      </c>
      <c r="F661" s="284"/>
      <c r="G661" s="284"/>
      <c r="H661" s="284"/>
    </row>
    <row r="662" spans="2:8" ht="49.5" hidden="1" outlineLevel="1">
      <c r="B662" s="284"/>
      <c r="E662" s="246" t="s">
        <v>3870</v>
      </c>
      <c r="F662" s="284"/>
      <c r="G662" s="284"/>
      <c r="H662" s="284"/>
    </row>
    <row r="663" spans="2:8" ht="49.5" hidden="1" outlineLevel="1">
      <c r="B663" s="284"/>
      <c r="E663" s="246" t="s">
        <v>3871</v>
      </c>
      <c r="F663" s="284"/>
      <c r="G663" s="284"/>
      <c r="H663" s="284"/>
    </row>
    <row r="664" spans="2:8" collapsed="1">
      <c r="B664" s="284">
        <f>IF(D664="","",SUBTOTAL(3,$D$6:D664))</f>
        <v>115</v>
      </c>
      <c r="C664" s="246" t="s">
        <v>2902</v>
      </c>
      <c r="D664" s="219" t="s">
        <v>203</v>
      </c>
      <c r="F664" s="284" t="str">
        <f>IF(H664&lt;4,"Đơn giản",IF(H664&lt;=7,"Trung bình","Phức tạp"))</f>
        <v>Trung bình</v>
      </c>
      <c r="G664" s="284" t="s">
        <v>846</v>
      </c>
      <c r="H664" s="284">
        <f>COUNTA(E665:E669)</f>
        <v>5</v>
      </c>
    </row>
    <row r="665" spans="2:8" ht="66" hidden="1" outlineLevel="1">
      <c r="B665" s="284"/>
      <c r="E665" s="246" t="s">
        <v>3872</v>
      </c>
      <c r="F665" s="284"/>
      <c r="G665" s="284"/>
      <c r="H665" s="284"/>
    </row>
    <row r="666" spans="2:8" ht="49.5" hidden="1" outlineLevel="1">
      <c r="B666" s="284"/>
      <c r="E666" s="246" t="s">
        <v>3873</v>
      </c>
      <c r="F666" s="284"/>
      <c r="G666" s="284"/>
      <c r="H666" s="284"/>
    </row>
    <row r="667" spans="2:8" ht="49.5" hidden="1" outlineLevel="1">
      <c r="B667" s="284"/>
      <c r="E667" s="246" t="s">
        <v>3874</v>
      </c>
      <c r="F667" s="284"/>
      <c r="G667" s="284"/>
      <c r="H667" s="284"/>
    </row>
    <row r="668" spans="2:8" ht="49.5" hidden="1" outlineLevel="1">
      <c r="B668" s="284"/>
      <c r="E668" s="246" t="s">
        <v>3875</v>
      </c>
      <c r="F668" s="284"/>
      <c r="G668" s="284"/>
      <c r="H668" s="284"/>
    </row>
    <row r="669" spans="2:8" ht="33" hidden="1" outlineLevel="1">
      <c r="B669" s="284"/>
      <c r="E669" s="246" t="s">
        <v>3876</v>
      </c>
      <c r="F669" s="284"/>
      <c r="G669" s="284"/>
      <c r="H669" s="284"/>
    </row>
    <row r="670" spans="2:8" collapsed="1">
      <c r="B670" s="286" t="s">
        <v>3147</v>
      </c>
      <c r="C670" s="392" t="s">
        <v>3134</v>
      </c>
      <c r="F670" s="284"/>
      <c r="G670" s="284"/>
      <c r="H670" s="284"/>
    </row>
    <row r="671" spans="2:8">
      <c r="B671" s="284">
        <f>IF(D671="","",SUBTOTAL(3,$D$6:D671))</f>
        <v>116</v>
      </c>
      <c r="C671" s="246" t="s">
        <v>3212</v>
      </c>
      <c r="D671" s="219" t="s">
        <v>203</v>
      </c>
      <c r="F671" s="284" t="str">
        <f t="shared" ref="F671" si="7">IF(H671&lt;4,"Đơn giản",IF(H671&lt;=7,"Trung bình","Phức tạp"))</f>
        <v>Trung bình</v>
      </c>
      <c r="G671" s="284" t="s">
        <v>846</v>
      </c>
      <c r="H671" s="284">
        <f>COUNTA(E672:E675)</f>
        <v>4</v>
      </c>
    </row>
    <row r="672" spans="2:8" ht="49.5" hidden="1" outlineLevel="1">
      <c r="B672" s="284"/>
      <c r="E672" s="246" t="s">
        <v>3215</v>
      </c>
      <c r="F672" s="284"/>
      <c r="G672" s="284"/>
      <c r="H672" s="284"/>
    </row>
    <row r="673" spans="2:8" ht="49.5" hidden="1" outlineLevel="1">
      <c r="B673" s="284"/>
      <c r="E673" s="246" t="s">
        <v>3213</v>
      </c>
      <c r="F673" s="284"/>
      <c r="G673" s="284"/>
      <c r="H673" s="284"/>
    </row>
    <row r="674" spans="2:8" ht="49.5" hidden="1" outlineLevel="1">
      <c r="B674" s="284"/>
      <c r="E674" s="246" t="s">
        <v>3214</v>
      </c>
      <c r="F674" s="284"/>
      <c r="G674" s="284"/>
      <c r="H674" s="284"/>
    </row>
    <row r="675" spans="2:8" ht="33" hidden="1" outlineLevel="1">
      <c r="B675" s="284"/>
      <c r="E675" s="246" t="s">
        <v>3216</v>
      </c>
      <c r="F675" s="284"/>
      <c r="G675" s="284"/>
      <c r="H675" s="284"/>
    </row>
    <row r="676" spans="2:8" collapsed="1">
      <c r="B676" s="284">
        <f>IF(D676="","",SUBTOTAL(3,$D$6:D676))</f>
        <v>117</v>
      </c>
      <c r="C676" s="246" t="s">
        <v>2905</v>
      </c>
      <c r="D676" s="219" t="s">
        <v>203</v>
      </c>
      <c r="F676" s="284" t="str">
        <f t="shared" ref="F676" si="8">IF(H676&lt;4,"Đơn giản",IF(H676&lt;=7,"Trung bình","Phức tạp"))</f>
        <v>Trung bình</v>
      </c>
      <c r="G676" s="284" t="s">
        <v>846</v>
      </c>
      <c r="H676" s="284">
        <f>COUNTA(E677:E680)</f>
        <v>4</v>
      </c>
    </row>
    <row r="677" spans="2:8" ht="66" hidden="1" outlineLevel="1">
      <c r="B677" s="284"/>
      <c r="E677" s="246" t="s">
        <v>3877</v>
      </c>
      <c r="F677" s="284"/>
      <c r="G677" s="284"/>
    </row>
    <row r="678" spans="2:8" ht="66" hidden="1" outlineLevel="1">
      <c r="B678" s="284"/>
      <c r="E678" s="246" t="s">
        <v>3878</v>
      </c>
      <c r="F678" s="284"/>
      <c r="G678" s="284"/>
    </row>
    <row r="679" spans="2:8" ht="49.5" hidden="1" outlineLevel="1">
      <c r="B679" s="284"/>
      <c r="E679" s="246" t="s">
        <v>3879</v>
      </c>
      <c r="F679" s="284"/>
      <c r="G679" s="284"/>
    </row>
    <row r="680" spans="2:8" ht="33" hidden="1" outlineLevel="1">
      <c r="B680" s="284"/>
      <c r="E680" s="246" t="s">
        <v>3880</v>
      </c>
      <c r="F680" s="284"/>
      <c r="G680" s="284"/>
    </row>
    <row r="681" spans="2:8" collapsed="1">
      <c r="B681" s="284">
        <f>IF(D681="","",SUBTOTAL(3,$D$6:D681))</f>
        <v>118</v>
      </c>
      <c r="C681" s="246" t="s">
        <v>2907</v>
      </c>
      <c r="D681" s="219" t="s">
        <v>203</v>
      </c>
      <c r="F681" s="284" t="str">
        <f t="shared" ref="F681" si="9">IF(H681&lt;4,"Đơn giản",IF(H681&lt;=7,"Trung bình","Phức tạp"))</f>
        <v>Trung bình</v>
      </c>
      <c r="G681" s="284" t="s">
        <v>846</v>
      </c>
      <c r="H681" s="284">
        <f>COUNTA(E682:E685)</f>
        <v>4</v>
      </c>
    </row>
    <row r="682" spans="2:8" ht="66" hidden="1" outlineLevel="1">
      <c r="B682" s="284"/>
      <c r="E682" s="246" t="s">
        <v>3881</v>
      </c>
      <c r="F682" s="284"/>
      <c r="G682" s="284"/>
      <c r="H682" s="284"/>
    </row>
    <row r="683" spans="2:8" ht="66" hidden="1" outlineLevel="1">
      <c r="B683" s="284"/>
      <c r="E683" s="246" t="s">
        <v>3882</v>
      </c>
      <c r="F683" s="284"/>
      <c r="G683" s="284"/>
      <c r="H683" s="284"/>
    </row>
    <row r="684" spans="2:8" ht="49.5" hidden="1" outlineLevel="1">
      <c r="B684" s="284"/>
      <c r="E684" s="246" t="s">
        <v>3883</v>
      </c>
      <c r="F684" s="284"/>
      <c r="G684" s="284"/>
      <c r="H684" s="284"/>
    </row>
    <row r="685" spans="2:8" ht="49.5" hidden="1" outlineLevel="1">
      <c r="B685" s="284"/>
      <c r="E685" s="246" t="s">
        <v>3884</v>
      </c>
      <c r="F685" s="284"/>
      <c r="G685" s="284"/>
      <c r="H685" s="284"/>
    </row>
    <row r="686" spans="2:8" collapsed="1">
      <c r="B686" s="284">
        <f>IF(D686="","",SUBTOTAL(3,$D$6:D686))</f>
        <v>119</v>
      </c>
      <c r="C686" s="246" t="s">
        <v>2909</v>
      </c>
      <c r="D686" s="219" t="s">
        <v>203</v>
      </c>
      <c r="F686" s="284" t="str">
        <f t="shared" ref="F686" si="10">IF(H686&lt;4,"Đơn giản",IF(H686&lt;=7,"Trung bình","Phức tạp"))</f>
        <v>Trung bình</v>
      </c>
      <c r="G686" s="284" t="s">
        <v>846</v>
      </c>
      <c r="H686" s="284">
        <f>COUNTA(E687:E690)</f>
        <v>4</v>
      </c>
    </row>
    <row r="687" spans="2:8" ht="49.5" hidden="1" outlineLevel="1">
      <c r="B687" s="284"/>
      <c r="E687" s="246" t="s">
        <v>3885</v>
      </c>
      <c r="F687" s="284"/>
      <c r="G687" s="284"/>
      <c r="H687" s="284"/>
    </row>
    <row r="688" spans="2:8" ht="49.5" hidden="1" outlineLevel="1">
      <c r="B688" s="284"/>
      <c r="E688" s="246" t="s">
        <v>3886</v>
      </c>
      <c r="F688" s="284"/>
      <c r="G688" s="284"/>
      <c r="H688" s="284"/>
    </row>
    <row r="689" spans="2:8" ht="49.5" hidden="1" outlineLevel="1">
      <c r="B689" s="284"/>
      <c r="E689" s="246" t="s">
        <v>3887</v>
      </c>
      <c r="F689" s="284"/>
      <c r="G689" s="284"/>
      <c r="H689" s="284"/>
    </row>
    <row r="690" spans="2:8" ht="49.5" hidden="1" outlineLevel="1">
      <c r="B690" s="284"/>
      <c r="E690" s="246" t="s">
        <v>3888</v>
      </c>
      <c r="F690" s="284"/>
      <c r="G690" s="284"/>
      <c r="H690" s="284"/>
    </row>
    <row r="691" spans="2:8" collapsed="1">
      <c r="B691" s="284">
        <f>IF(D691="","",SUBTOTAL(3,$D$6:D691))</f>
        <v>120</v>
      </c>
      <c r="C691" s="246" t="s">
        <v>2908</v>
      </c>
      <c r="D691" s="219" t="s">
        <v>203</v>
      </c>
      <c r="F691" s="284" t="str">
        <f t="shared" ref="F691" si="11">IF(H691&lt;4,"Đơn giản",IF(H691&lt;=7,"Trung bình","Phức tạp"))</f>
        <v>Trung bình</v>
      </c>
      <c r="G691" s="284" t="s">
        <v>846</v>
      </c>
      <c r="H691" s="284">
        <f>COUNTA(E692:E695)</f>
        <v>4</v>
      </c>
    </row>
    <row r="692" spans="2:8" ht="66" hidden="1" outlineLevel="1">
      <c r="B692" s="284"/>
      <c r="E692" s="246" t="s">
        <v>3889</v>
      </c>
      <c r="F692" s="284"/>
      <c r="G692" s="284"/>
      <c r="H692" s="284"/>
    </row>
    <row r="693" spans="2:8" ht="49.5" hidden="1" outlineLevel="1">
      <c r="B693" s="284"/>
      <c r="E693" s="246" t="s">
        <v>3890</v>
      </c>
      <c r="F693" s="284"/>
      <c r="G693" s="284"/>
      <c r="H693" s="284"/>
    </row>
    <row r="694" spans="2:8" ht="49.5" hidden="1" outlineLevel="1">
      <c r="B694" s="284"/>
      <c r="E694" s="246" t="s">
        <v>3891</v>
      </c>
      <c r="F694" s="284"/>
      <c r="G694" s="284"/>
      <c r="H694" s="284"/>
    </row>
    <row r="695" spans="2:8" ht="49.5" hidden="1" outlineLevel="1">
      <c r="B695" s="284"/>
      <c r="E695" s="246" t="s">
        <v>3892</v>
      </c>
      <c r="F695" s="284"/>
      <c r="G695" s="284"/>
      <c r="H695" s="284"/>
    </row>
    <row r="696" spans="2:8" collapsed="1">
      <c r="B696" s="286" t="s">
        <v>3148</v>
      </c>
      <c r="C696" s="392" t="s">
        <v>3023</v>
      </c>
      <c r="F696" s="284"/>
      <c r="G696" s="284"/>
      <c r="H696" s="284"/>
    </row>
    <row r="697" spans="2:8">
      <c r="B697" s="284">
        <f>IF(D697="","",SUBTOTAL(3,$D$6:D697))</f>
        <v>121</v>
      </c>
      <c r="C697" s="246" t="s">
        <v>2912</v>
      </c>
      <c r="D697" s="219" t="s">
        <v>203</v>
      </c>
      <c r="F697" s="284" t="str">
        <f t="shared" ref="F697" si="12">IF(H697&lt;4,"Đơn giản",IF(H697&lt;=7,"Trung bình","Phức tạp"))</f>
        <v>Trung bình</v>
      </c>
      <c r="G697" s="284" t="s">
        <v>846</v>
      </c>
      <c r="H697" s="284">
        <f>COUNTA(E698:E703)</f>
        <v>5</v>
      </c>
    </row>
    <row r="698" spans="2:8" ht="66" hidden="1" outlineLevel="1">
      <c r="B698" s="284"/>
      <c r="E698" s="246" t="s">
        <v>3893</v>
      </c>
      <c r="F698" s="284"/>
      <c r="G698" s="284"/>
      <c r="H698" s="284"/>
    </row>
    <row r="699" spans="2:8" ht="49.5" hidden="1" outlineLevel="1">
      <c r="B699" s="284"/>
      <c r="E699" s="246" t="s">
        <v>3894</v>
      </c>
      <c r="F699" s="284"/>
      <c r="G699" s="284"/>
      <c r="H699" s="284"/>
    </row>
    <row r="700" spans="2:8" ht="49.5" hidden="1" outlineLevel="1">
      <c r="B700" s="284"/>
      <c r="E700" s="246" t="s">
        <v>3895</v>
      </c>
      <c r="F700" s="284"/>
      <c r="G700" s="284"/>
      <c r="H700" s="284"/>
    </row>
    <row r="701" spans="2:8" ht="49.5" hidden="1" outlineLevel="1">
      <c r="B701" s="284"/>
      <c r="E701" s="246" t="s">
        <v>3896</v>
      </c>
      <c r="F701" s="284"/>
      <c r="G701" s="284"/>
      <c r="H701" s="284"/>
    </row>
    <row r="702" spans="2:8" ht="33" hidden="1" outlineLevel="1">
      <c r="B702" s="284"/>
      <c r="E702" s="246" t="s">
        <v>3897</v>
      </c>
      <c r="F702" s="284"/>
      <c r="G702" s="284"/>
      <c r="H702" s="284"/>
    </row>
    <row r="703" spans="2:8" collapsed="1">
      <c r="B703" s="284">
        <f>IF(D703="","",SUBTOTAL(3,$D$6:D703))</f>
        <v>122</v>
      </c>
      <c r="C703" s="246" t="s">
        <v>2914</v>
      </c>
      <c r="D703" s="219" t="s">
        <v>203</v>
      </c>
      <c r="F703" s="284" t="str">
        <f t="shared" ref="F703" si="13">IF(H703&lt;4,"Đơn giản",IF(H703&lt;=7,"Trung bình","Phức tạp"))</f>
        <v>Trung bình</v>
      </c>
      <c r="G703" s="284" t="s">
        <v>846</v>
      </c>
      <c r="H703" s="284">
        <f>COUNTA(E704:E708)</f>
        <v>5</v>
      </c>
    </row>
    <row r="704" spans="2:8" ht="66" hidden="1" outlineLevel="1">
      <c r="B704" s="284"/>
      <c r="E704" s="246" t="s">
        <v>3898</v>
      </c>
      <c r="F704" s="284"/>
      <c r="G704" s="284"/>
      <c r="H704" s="284"/>
    </row>
    <row r="705" spans="2:8" ht="49.5" hidden="1" outlineLevel="1">
      <c r="B705" s="284"/>
      <c r="E705" s="246" t="s">
        <v>3899</v>
      </c>
      <c r="F705" s="284"/>
      <c r="G705" s="284"/>
      <c r="H705" s="284"/>
    </row>
    <row r="706" spans="2:8" ht="49.5" hidden="1" outlineLevel="1">
      <c r="B706" s="284"/>
      <c r="E706" s="246" t="s">
        <v>3900</v>
      </c>
      <c r="F706" s="284"/>
      <c r="G706" s="284"/>
      <c r="H706" s="284"/>
    </row>
    <row r="707" spans="2:8" ht="66" hidden="1" outlineLevel="1">
      <c r="B707" s="284"/>
      <c r="E707" s="246" t="s">
        <v>3901</v>
      </c>
      <c r="F707" s="284"/>
      <c r="G707" s="284"/>
      <c r="H707" s="284"/>
    </row>
    <row r="708" spans="2:8" ht="49.5" hidden="1" outlineLevel="1">
      <c r="B708" s="284"/>
      <c r="E708" s="246" t="s">
        <v>3902</v>
      </c>
      <c r="F708" s="284"/>
      <c r="G708" s="284"/>
      <c r="H708" s="284"/>
    </row>
    <row r="709" spans="2:8" collapsed="1">
      <c r="B709" s="284" t="s">
        <v>3149</v>
      </c>
      <c r="C709" s="246" t="s">
        <v>3152</v>
      </c>
      <c r="F709" s="284"/>
      <c r="G709" s="284"/>
      <c r="H709" s="284"/>
    </row>
    <row r="710" spans="2:8">
      <c r="B710" s="284">
        <f>IF(D710="","",SUBTOTAL(3,$D$6:D710))</f>
        <v>123</v>
      </c>
      <c r="C710" s="246" t="s">
        <v>2922</v>
      </c>
      <c r="D710" s="219" t="s">
        <v>203</v>
      </c>
      <c r="F710" s="284" t="str">
        <f t="shared" ref="F710" si="14">IF(H710&lt;4,"Đơn giản",IF(H710&lt;=7,"Trung bình","Phức tạp"))</f>
        <v>Trung bình</v>
      </c>
      <c r="G710" s="284" t="s">
        <v>846</v>
      </c>
      <c r="H710" s="284">
        <f>COUNTA(E711:E714)</f>
        <v>4</v>
      </c>
    </row>
    <row r="711" spans="2:8" ht="49.5" hidden="1" outlineLevel="1">
      <c r="B711" s="284"/>
      <c r="E711" s="246" t="s">
        <v>3903</v>
      </c>
      <c r="F711" s="284"/>
      <c r="G711" s="284"/>
      <c r="H711" s="284"/>
    </row>
    <row r="712" spans="2:8" ht="49.5" hidden="1" outlineLevel="1">
      <c r="B712" s="284"/>
      <c r="E712" s="246" t="s">
        <v>3904</v>
      </c>
      <c r="F712" s="284"/>
      <c r="G712" s="284"/>
      <c r="H712" s="284"/>
    </row>
    <row r="713" spans="2:8" ht="49.5" hidden="1" outlineLevel="1">
      <c r="B713" s="284"/>
      <c r="E713" s="246" t="s">
        <v>3905</v>
      </c>
      <c r="F713" s="284"/>
      <c r="G713" s="284"/>
      <c r="H713" s="284"/>
    </row>
    <row r="714" spans="2:8" ht="49.5" hidden="1" outlineLevel="1">
      <c r="B714" s="284"/>
      <c r="E714" s="246" t="s">
        <v>3906</v>
      </c>
      <c r="F714" s="284"/>
      <c r="G714" s="284"/>
      <c r="H714" s="284"/>
    </row>
    <row r="715" spans="2:8" collapsed="1">
      <c r="B715" s="284">
        <f>IF(D715="","",SUBTOTAL(3,$D$6:D715))</f>
        <v>124</v>
      </c>
      <c r="C715" s="246" t="s">
        <v>2923</v>
      </c>
      <c r="D715" s="219" t="s">
        <v>203</v>
      </c>
      <c r="F715" s="284" t="str">
        <f t="shared" ref="F715" si="15">IF(H715&lt;4,"Đơn giản",IF(H715&lt;=7,"Trung bình","Phức tạp"))</f>
        <v>Trung bình</v>
      </c>
      <c r="G715" s="284" t="s">
        <v>846</v>
      </c>
      <c r="H715" s="284">
        <f>COUNTA(E716:E719)</f>
        <v>4</v>
      </c>
    </row>
    <row r="716" spans="2:8" ht="49.5" hidden="1" outlineLevel="1">
      <c r="B716" s="284"/>
      <c r="E716" s="246" t="s">
        <v>3907</v>
      </c>
      <c r="F716" s="284"/>
      <c r="G716" s="284"/>
      <c r="H716" s="284"/>
    </row>
    <row r="717" spans="2:8" ht="49.5" hidden="1" outlineLevel="1">
      <c r="B717" s="284"/>
      <c r="E717" s="246" t="s">
        <v>3908</v>
      </c>
      <c r="F717" s="284"/>
      <c r="G717" s="284"/>
      <c r="H717" s="284"/>
    </row>
    <row r="718" spans="2:8" ht="49.5" hidden="1" outlineLevel="1">
      <c r="B718" s="284"/>
      <c r="E718" s="246" t="s">
        <v>3909</v>
      </c>
      <c r="F718" s="284"/>
      <c r="G718" s="284"/>
      <c r="H718" s="284"/>
    </row>
    <row r="719" spans="2:8" ht="49.5" hidden="1" outlineLevel="1">
      <c r="B719" s="284"/>
      <c r="E719" s="246" t="s">
        <v>3910</v>
      </c>
      <c r="F719" s="284"/>
      <c r="G719" s="284"/>
      <c r="H719" s="284"/>
    </row>
    <row r="720" spans="2:8" collapsed="1">
      <c r="B720" s="284">
        <f>IF(D720="","",SUBTOTAL(3,$D$6:D720))</f>
        <v>125</v>
      </c>
      <c r="C720" s="246" t="s">
        <v>2924</v>
      </c>
      <c r="D720" s="219" t="s">
        <v>203</v>
      </c>
      <c r="F720" s="284" t="str">
        <f t="shared" ref="F720" si="16">IF(H720&lt;4,"Đơn giản",IF(H720&lt;=7,"Trung bình","Phức tạp"))</f>
        <v>Trung bình</v>
      </c>
      <c r="G720" s="284" t="s">
        <v>846</v>
      </c>
      <c r="H720" s="284">
        <f>COUNTA(E721:E725)</f>
        <v>5</v>
      </c>
    </row>
    <row r="721" spans="2:8" ht="49.5" hidden="1" outlineLevel="1">
      <c r="B721" s="284"/>
      <c r="E721" s="246" t="s">
        <v>3911</v>
      </c>
      <c r="F721" s="284"/>
    </row>
    <row r="722" spans="2:8" ht="66" hidden="1" outlineLevel="1">
      <c r="B722" s="284"/>
      <c r="E722" s="246" t="s">
        <v>3912</v>
      </c>
      <c r="F722" s="284"/>
    </row>
    <row r="723" spans="2:8" ht="49.5" hidden="1" outlineLevel="1">
      <c r="B723" s="284"/>
      <c r="E723" s="246" t="s">
        <v>3913</v>
      </c>
      <c r="F723" s="284"/>
    </row>
    <row r="724" spans="2:8" ht="33" hidden="1" outlineLevel="1">
      <c r="B724" s="284"/>
      <c r="E724" s="246" t="s">
        <v>3914</v>
      </c>
      <c r="F724" s="284"/>
    </row>
    <row r="725" spans="2:8" ht="49.5" hidden="1" outlineLevel="1">
      <c r="B725" s="284"/>
      <c r="E725" s="246" t="s">
        <v>3915</v>
      </c>
      <c r="F725" s="284"/>
    </row>
    <row r="726" spans="2:8" collapsed="1">
      <c r="B726" s="286" t="s">
        <v>2813</v>
      </c>
      <c r="C726" s="392" t="s">
        <v>3130</v>
      </c>
      <c r="F726" s="284"/>
    </row>
    <row r="727" spans="2:8">
      <c r="B727" s="286" t="s">
        <v>3153</v>
      </c>
      <c r="C727" s="392" t="s">
        <v>3154</v>
      </c>
      <c r="F727" s="284"/>
    </row>
    <row r="728" spans="2:8">
      <c r="B728" s="284">
        <f>IF(D728="","",SUBTOTAL(3,$D$6:D728))</f>
        <v>126</v>
      </c>
      <c r="C728" s="246" t="s">
        <v>2931</v>
      </c>
      <c r="D728" s="219" t="s">
        <v>203</v>
      </c>
      <c r="F728" s="284" t="str">
        <f t="shared" ref="F728" si="17">IF(H728&lt;4,"Đơn giản",IF(H728&lt;=7,"Trung bình","Phức tạp"))</f>
        <v>Trung bình</v>
      </c>
      <c r="G728" s="284" t="s">
        <v>846</v>
      </c>
      <c r="H728" s="284">
        <f>COUNTA(E729:E734)</f>
        <v>6</v>
      </c>
    </row>
    <row r="729" spans="2:8" ht="49.5" hidden="1" outlineLevel="1">
      <c r="B729" s="284"/>
      <c r="E729" s="219" t="s">
        <v>3202</v>
      </c>
      <c r="F729" s="284"/>
    </row>
    <row r="730" spans="2:8" ht="49.5" hidden="1" outlineLevel="1">
      <c r="B730" s="284"/>
      <c r="E730" s="219" t="s">
        <v>3203</v>
      </c>
      <c r="F730" s="284"/>
    </row>
    <row r="731" spans="2:8" ht="49.5" hidden="1" outlineLevel="1">
      <c r="B731" s="284"/>
      <c r="E731" s="219" t="s">
        <v>3204</v>
      </c>
      <c r="F731" s="284"/>
    </row>
    <row r="732" spans="2:8" ht="49.5" hidden="1" outlineLevel="1">
      <c r="B732" s="284"/>
      <c r="E732" s="219" t="s">
        <v>3205</v>
      </c>
      <c r="F732" s="284"/>
    </row>
    <row r="733" spans="2:8" ht="33" hidden="1" outlineLevel="1">
      <c r="B733" s="284"/>
      <c r="E733" s="219" t="s">
        <v>3206</v>
      </c>
      <c r="F733" s="284"/>
    </row>
    <row r="734" spans="2:8" ht="33" hidden="1" outlineLevel="1">
      <c r="B734" s="284"/>
      <c r="E734" s="219" t="s">
        <v>3207</v>
      </c>
      <c r="F734" s="284"/>
    </row>
    <row r="735" spans="2:8" collapsed="1">
      <c r="B735" s="284">
        <f>IF(D735="","",SUBTOTAL(3,$D$6:D735))</f>
        <v>127</v>
      </c>
      <c r="C735" s="246" t="s">
        <v>2933</v>
      </c>
      <c r="D735" s="219" t="s">
        <v>203</v>
      </c>
      <c r="E735" s="219"/>
      <c r="F735" s="284" t="str">
        <f t="shared" ref="F735:F763" si="18">IF(H735&lt;4,"Đơn giản",IF(H735&lt;=7,"Trung bình","Phức tạp"))</f>
        <v>Trung bình</v>
      </c>
      <c r="G735" s="284" t="s">
        <v>846</v>
      </c>
      <c r="H735" s="284">
        <f>COUNTA(E736:E741)</f>
        <v>6</v>
      </c>
    </row>
    <row r="736" spans="2:8" ht="49.5" hidden="1" outlineLevel="1">
      <c r="B736" s="284"/>
      <c r="E736" s="219" t="s">
        <v>3916</v>
      </c>
      <c r="F736" s="284"/>
      <c r="G736" s="284"/>
      <c r="H736" s="284"/>
    </row>
    <row r="737" spans="2:8" ht="49.5" hidden="1" outlineLevel="1">
      <c r="B737" s="284"/>
      <c r="E737" s="219" t="s">
        <v>3917</v>
      </c>
      <c r="F737" s="284"/>
    </row>
    <row r="738" spans="2:8" ht="49.5" hidden="1" outlineLevel="1">
      <c r="B738" s="284"/>
      <c r="E738" s="219" t="s">
        <v>3918</v>
      </c>
      <c r="F738" s="284"/>
    </row>
    <row r="739" spans="2:8" ht="49.5" hidden="1" outlineLevel="1">
      <c r="B739" s="284"/>
      <c r="E739" s="219" t="s">
        <v>3919</v>
      </c>
      <c r="F739" s="284"/>
    </row>
    <row r="740" spans="2:8" ht="33" hidden="1" outlineLevel="1">
      <c r="B740" s="284"/>
      <c r="E740" s="219" t="s">
        <v>3206</v>
      </c>
      <c r="F740" s="284"/>
    </row>
    <row r="741" spans="2:8" ht="33" hidden="1" outlineLevel="1">
      <c r="B741" s="284"/>
      <c r="E741" s="219" t="s">
        <v>3207</v>
      </c>
      <c r="F741" s="284"/>
    </row>
    <row r="742" spans="2:8" collapsed="1">
      <c r="B742" s="284">
        <f>IF(D742="","",SUBTOTAL(3,$D$6:D742))</f>
        <v>128</v>
      </c>
      <c r="C742" s="246" t="s">
        <v>2935</v>
      </c>
      <c r="D742" s="219" t="s">
        <v>203</v>
      </c>
      <c r="F742" s="284" t="str">
        <f t="shared" si="18"/>
        <v>Trung bình</v>
      </c>
      <c r="H742" s="284">
        <f>COUNTA(E743:E748)</f>
        <v>6</v>
      </c>
    </row>
    <row r="743" spans="2:8" ht="49.5" hidden="1" outlineLevel="1">
      <c r="B743" s="284"/>
      <c r="E743" s="219" t="s">
        <v>3920</v>
      </c>
      <c r="F743" s="284"/>
    </row>
    <row r="744" spans="2:8" ht="49.5" hidden="1" outlineLevel="1">
      <c r="B744" s="284"/>
      <c r="E744" s="219" t="s">
        <v>3921</v>
      </c>
      <c r="F744" s="284"/>
    </row>
    <row r="745" spans="2:8" ht="49.5" hidden="1" outlineLevel="1">
      <c r="B745" s="284"/>
      <c r="E745" s="219" t="s">
        <v>3922</v>
      </c>
      <c r="F745" s="284"/>
      <c r="G745" s="284"/>
      <c r="H745" s="284"/>
    </row>
    <row r="746" spans="2:8" ht="49.5" hidden="1" outlineLevel="1">
      <c r="B746" s="284"/>
      <c r="E746" s="219" t="s">
        <v>3923</v>
      </c>
      <c r="F746" s="284"/>
    </row>
    <row r="747" spans="2:8" ht="33" hidden="1" outlineLevel="1">
      <c r="B747" s="284"/>
      <c r="E747" s="219" t="s">
        <v>3206</v>
      </c>
      <c r="F747" s="284"/>
    </row>
    <row r="748" spans="2:8" ht="33" hidden="1" outlineLevel="1">
      <c r="B748" s="284"/>
      <c r="E748" s="219" t="s">
        <v>3207</v>
      </c>
      <c r="F748" s="284"/>
    </row>
    <row r="749" spans="2:8" collapsed="1">
      <c r="B749" s="284">
        <f>IF(D749="","",SUBTOTAL(3,$D$6:D749))</f>
        <v>129</v>
      </c>
      <c r="C749" s="246" t="s">
        <v>2937</v>
      </c>
      <c r="D749" s="219" t="s">
        <v>203</v>
      </c>
      <c r="E749" s="219"/>
      <c r="F749" s="284" t="str">
        <f t="shared" si="18"/>
        <v>Trung bình</v>
      </c>
      <c r="G749" s="284" t="s">
        <v>846</v>
      </c>
      <c r="H749" s="284">
        <f>COUNTA(E750:E755)</f>
        <v>6</v>
      </c>
    </row>
    <row r="750" spans="2:8" ht="49.5" hidden="1" outlineLevel="1">
      <c r="B750" s="284"/>
      <c r="E750" s="219" t="s">
        <v>3924</v>
      </c>
      <c r="F750" s="284"/>
    </row>
    <row r="751" spans="2:8" ht="49.5" hidden="1" outlineLevel="1">
      <c r="B751" s="284"/>
      <c r="E751" s="219" t="s">
        <v>3925</v>
      </c>
      <c r="F751" s="284"/>
    </row>
    <row r="752" spans="2:8" ht="49.5" hidden="1" outlineLevel="1">
      <c r="B752" s="284"/>
      <c r="E752" s="219" t="s">
        <v>3926</v>
      </c>
      <c r="F752" s="284"/>
    </row>
    <row r="753" spans="2:8" ht="49.5" hidden="1" outlineLevel="1">
      <c r="B753" s="284"/>
      <c r="E753" s="219" t="s">
        <v>3927</v>
      </c>
      <c r="F753" s="284"/>
    </row>
    <row r="754" spans="2:8" ht="33" hidden="1" outlineLevel="1">
      <c r="B754" s="284"/>
      <c r="E754" s="219" t="s">
        <v>3206</v>
      </c>
      <c r="F754" s="284"/>
      <c r="G754" s="284"/>
      <c r="H754" s="284"/>
    </row>
    <row r="755" spans="2:8" ht="33" hidden="1" outlineLevel="1">
      <c r="B755" s="284"/>
      <c r="E755" s="219" t="s">
        <v>3207</v>
      </c>
      <c r="F755" s="284"/>
    </row>
    <row r="756" spans="2:8" collapsed="1">
      <c r="B756" s="284">
        <f>IF(D756="","",SUBTOTAL(3,$D$6:D756))</f>
        <v>130</v>
      </c>
      <c r="C756" s="246" t="s">
        <v>2551</v>
      </c>
      <c r="D756" s="219" t="s">
        <v>203</v>
      </c>
      <c r="F756" s="284" t="str">
        <f t="shared" si="18"/>
        <v>Trung bình</v>
      </c>
      <c r="H756" s="284">
        <f>COUNTA(E757:E762)</f>
        <v>6</v>
      </c>
    </row>
    <row r="757" spans="2:8" ht="49.5" hidden="1" outlineLevel="1">
      <c r="B757" s="284"/>
      <c r="E757" s="219" t="s">
        <v>3928</v>
      </c>
      <c r="F757" s="284"/>
    </row>
    <row r="758" spans="2:8" ht="49.5" hidden="1" outlineLevel="1">
      <c r="B758" s="284"/>
      <c r="E758" s="219" t="s">
        <v>3929</v>
      </c>
      <c r="F758" s="284"/>
    </row>
    <row r="759" spans="2:8" ht="49.5" hidden="1" outlineLevel="1">
      <c r="B759" s="284"/>
      <c r="E759" s="219" t="s">
        <v>3930</v>
      </c>
      <c r="F759" s="284"/>
    </row>
    <row r="760" spans="2:8" ht="49.5" hidden="1" outlineLevel="1">
      <c r="B760" s="284"/>
      <c r="E760" s="219" t="s">
        <v>3931</v>
      </c>
      <c r="F760" s="284"/>
    </row>
    <row r="761" spans="2:8" ht="33" hidden="1" outlineLevel="1">
      <c r="B761" s="284"/>
      <c r="E761" s="219" t="s">
        <v>3206</v>
      </c>
      <c r="F761" s="284"/>
    </row>
    <row r="762" spans="2:8" ht="33" hidden="1" outlineLevel="1">
      <c r="B762" s="284"/>
      <c r="E762" s="219" t="s">
        <v>3207</v>
      </c>
      <c r="F762" s="284"/>
      <c r="G762" s="284"/>
      <c r="H762" s="284"/>
    </row>
    <row r="763" spans="2:8" collapsed="1">
      <c r="B763" s="284">
        <f>IF(D763="","",SUBTOTAL(3,$D$6:D763))</f>
        <v>131</v>
      </c>
      <c r="C763" s="246" t="s">
        <v>2940</v>
      </c>
      <c r="D763" s="219" t="s">
        <v>203</v>
      </c>
      <c r="E763" s="219"/>
      <c r="F763" s="284" t="str">
        <f t="shared" si="18"/>
        <v>Trung bình</v>
      </c>
      <c r="G763" s="284" t="s">
        <v>846</v>
      </c>
      <c r="H763" s="284">
        <f>COUNTA(E764:E769)</f>
        <v>6</v>
      </c>
    </row>
    <row r="764" spans="2:8" ht="49.5" hidden="1" outlineLevel="1">
      <c r="B764" s="284"/>
      <c r="E764" s="219" t="s">
        <v>3932</v>
      </c>
      <c r="F764" s="284"/>
    </row>
    <row r="765" spans="2:8" ht="49.5" hidden="1" outlineLevel="1">
      <c r="B765" s="284"/>
      <c r="E765" s="219" t="s">
        <v>3933</v>
      </c>
      <c r="F765" s="284"/>
    </row>
    <row r="766" spans="2:8" ht="49.5" hidden="1" outlineLevel="1">
      <c r="B766" s="284"/>
      <c r="E766" s="219" t="s">
        <v>3934</v>
      </c>
      <c r="F766" s="284"/>
    </row>
    <row r="767" spans="2:8" ht="49.5" hidden="1" outlineLevel="1">
      <c r="B767" s="284"/>
      <c r="E767" s="219" t="s">
        <v>3935</v>
      </c>
      <c r="F767" s="284"/>
    </row>
    <row r="768" spans="2:8" ht="33" hidden="1" outlineLevel="1">
      <c r="B768" s="284"/>
      <c r="E768" s="219" t="s">
        <v>3206</v>
      </c>
      <c r="F768" s="284"/>
    </row>
    <row r="769" spans="2:8" ht="33" hidden="1" outlineLevel="1">
      <c r="B769" s="284"/>
      <c r="E769" s="219" t="s">
        <v>3207</v>
      </c>
      <c r="F769" s="284"/>
    </row>
    <row r="770" spans="2:8" collapsed="1">
      <c r="B770" s="286" t="s">
        <v>3156</v>
      </c>
      <c r="C770" s="392" t="s">
        <v>3155</v>
      </c>
      <c r="F770" s="284"/>
      <c r="G770" s="284"/>
      <c r="H770" s="284"/>
    </row>
    <row r="771" spans="2:8">
      <c r="B771" s="284">
        <f>IF(D771="","",SUBTOTAL(3,$D$6:D771))</f>
        <v>132</v>
      </c>
      <c r="C771" s="246" t="s">
        <v>2546</v>
      </c>
      <c r="D771" s="219" t="s">
        <v>203</v>
      </c>
      <c r="F771" s="284" t="str">
        <f>IF(H771&lt;4,"Đơn giản",IF(H771&lt;=7,"Trung bình","Phức tạp"))</f>
        <v>Trung bình</v>
      </c>
      <c r="G771" s="284" t="s">
        <v>846</v>
      </c>
      <c r="H771" s="284">
        <f>COUNTA(E772:E777)</f>
        <v>6</v>
      </c>
    </row>
    <row r="772" spans="2:8" ht="49.5" hidden="1" outlineLevel="1">
      <c r="B772" s="284"/>
      <c r="E772" s="219" t="s">
        <v>3936</v>
      </c>
      <c r="F772" s="284"/>
      <c r="G772" s="284"/>
      <c r="H772" s="284"/>
    </row>
    <row r="773" spans="2:8" ht="49.5" hidden="1" outlineLevel="1">
      <c r="B773" s="284"/>
      <c r="E773" s="219" t="s">
        <v>3937</v>
      </c>
      <c r="F773" s="284"/>
      <c r="G773" s="284"/>
      <c r="H773" s="284"/>
    </row>
    <row r="774" spans="2:8" ht="49.5" hidden="1" outlineLevel="1">
      <c r="B774" s="284"/>
      <c r="E774" s="219" t="s">
        <v>3938</v>
      </c>
      <c r="F774" s="284"/>
      <c r="G774" s="284"/>
      <c r="H774" s="284"/>
    </row>
    <row r="775" spans="2:8" ht="49.5" hidden="1" outlineLevel="1">
      <c r="B775" s="284"/>
      <c r="E775" s="219" t="s">
        <v>3939</v>
      </c>
      <c r="F775" s="284"/>
      <c r="G775" s="284"/>
      <c r="H775" s="284"/>
    </row>
    <row r="776" spans="2:8" ht="33" hidden="1" outlineLevel="1">
      <c r="B776" s="284"/>
      <c r="E776" s="219" t="s">
        <v>3206</v>
      </c>
      <c r="F776" s="284"/>
      <c r="G776" s="284"/>
      <c r="H776" s="284"/>
    </row>
    <row r="777" spans="2:8" ht="33" hidden="1" outlineLevel="1">
      <c r="B777" s="284"/>
      <c r="E777" s="219" t="s">
        <v>3207</v>
      </c>
      <c r="F777" s="284"/>
      <c r="G777" s="284"/>
      <c r="H777" s="284"/>
    </row>
    <row r="778" spans="2:8" collapsed="1">
      <c r="B778" s="284">
        <f>IF(D778="","",SUBTOTAL(3,$D$6:D778))</f>
        <v>133</v>
      </c>
      <c r="C778" s="246" t="s">
        <v>2956</v>
      </c>
      <c r="D778" s="219" t="s">
        <v>203</v>
      </c>
      <c r="F778" s="284" t="str">
        <f t="shared" ref="F778:F792" si="19">IF(H778&lt;4,"Đơn giản",IF(H778&lt;=7,"Trung bình","Phức tạp"))</f>
        <v>Trung bình</v>
      </c>
      <c r="G778" s="284" t="s">
        <v>846</v>
      </c>
      <c r="H778" s="284">
        <f>COUNTA(E779:E784)</f>
        <v>6</v>
      </c>
    </row>
    <row r="779" spans="2:8" ht="49.5" hidden="1" outlineLevel="1">
      <c r="B779" s="284"/>
      <c r="E779" s="219" t="s">
        <v>3940</v>
      </c>
      <c r="F779" s="284"/>
      <c r="G779" s="284"/>
      <c r="H779" s="284"/>
    </row>
    <row r="780" spans="2:8" ht="49.5" hidden="1" outlineLevel="1">
      <c r="B780" s="284"/>
      <c r="E780" s="219" t="s">
        <v>3941</v>
      </c>
      <c r="F780" s="284"/>
      <c r="G780" s="284"/>
      <c r="H780" s="284"/>
    </row>
    <row r="781" spans="2:8" ht="49.5" hidden="1" outlineLevel="1">
      <c r="B781" s="284"/>
      <c r="E781" s="219" t="s">
        <v>3942</v>
      </c>
      <c r="F781" s="284"/>
      <c r="G781" s="284"/>
      <c r="H781" s="284"/>
    </row>
    <row r="782" spans="2:8" ht="49.5" hidden="1" outlineLevel="1">
      <c r="B782" s="284"/>
      <c r="E782" s="219" t="s">
        <v>3943</v>
      </c>
      <c r="F782" s="284"/>
      <c r="G782" s="284"/>
      <c r="H782" s="284"/>
    </row>
    <row r="783" spans="2:8" ht="33" hidden="1" outlineLevel="1">
      <c r="B783" s="284"/>
      <c r="E783" s="219" t="s">
        <v>3206</v>
      </c>
      <c r="F783" s="284"/>
      <c r="G783" s="284"/>
      <c r="H783" s="284"/>
    </row>
    <row r="784" spans="2:8" ht="33" hidden="1" outlineLevel="1">
      <c r="B784" s="284"/>
      <c r="E784" s="219" t="s">
        <v>3207</v>
      </c>
      <c r="F784" s="284"/>
      <c r="G784" s="284"/>
      <c r="H784" s="284"/>
    </row>
    <row r="785" spans="2:8" collapsed="1">
      <c r="B785" s="284">
        <f>IF(D785="","",SUBTOTAL(3,$D$6:D785))</f>
        <v>134</v>
      </c>
      <c r="C785" s="246" t="s">
        <v>2957</v>
      </c>
      <c r="D785" s="219" t="s">
        <v>203</v>
      </c>
      <c r="F785" s="284" t="str">
        <f t="shared" si="19"/>
        <v>Trung bình</v>
      </c>
      <c r="G785" s="284" t="s">
        <v>846</v>
      </c>
      <c r="H785" s="284">
        <f>COUNTA(E786:E791)</f>
        <v>6</v>
      </c>
    </row>
    <row r="786" spans="2:8" ht="49.5" hidden="1" outlineLevel="1">
      <c r="B786" s="284"/>
      <c r="E786" s="219" t="s">
        <v>3944</v>
      </c>
      <c r="F786" s="284"/>
      <c r="G786" s="284"/>
      <c r="H786" s="284"/>
    </row>
    <row r="787" spans="2:8" ht="49.5" hidden="1" outlineLevel="1">
      <c r="B787" s="284"/>
      <c r="E787" s="219" t="s">
        <v>3945</v>
      </c>
      <c r="F787" s="284"/>
      <c r="G787" s="284"/>
      <c r="H787" s="284"/>
    </row>
    <row r="788" spans="2:8" ht="49.5" hidden="1" outlineLevel="1">
      <c r="B788" s="284"/>
      <c r="E788" s="219" t="s">
        <v>3946</v>
      </c>
      <c r="F788" s="284"/>
      <c r="G788" s="284"/>
      <c r="H788" s="284"/>
    </row>
    <row r="789" spans="2:8" ht="49.5" hidden="1" outlineLevel="1">
      <c r="B789" s="284"/>
      <c r="E789" s="219" t="s">
        <v>3947</v>
      </c>
      <c r="F789" s="284"/>
      <c r="G789" s="284"/>
      <c r="H789" s="284"/>
    </row>
    <row r="790" spans="2:8" ht="33" hidden="1" outlineLevel="1">
      <c r="B790" s="284"/>
      <c r="E790" s="219" t="s">
        <v>3206</v>
      </c>
      <c r="F790" s="284"/>
      <c r="G790" s="284"/>
      <c r="H790" s="284"/>
    </row>
    <row r="791" spans="2:8" ht="33" hidden="1" outlineLevel="1">
      <c r="B791" s="284"/>
      <c r="E791" s="219" t="s">
        <v>3207</v>
      </c>
      <c r="F791" s="284"/>
      <c r="G791" s="284"/>
      <c r="H791" s="284"/>
    </row>
    <row r="792" spans="2:8" collapsed="1">
      <c r="B792" s="284">
        <f>IF(D792="","",SUBTOTAL(3,$D$6:D792))</f>
        <v>135</v>
      </c>
      <c r="C792" s="246" t="s">
        <v>2958</v>
      </c>
      <c r="D792" s="219" t="s">
        <v>203</v>
      </c>
      <c r="F792" s="284" t="str">
        <f t="shared" si="19"/>
        <v>Trung bình</v>
      </c>
      <c r="G792" s="284" t="s">
        <v>846</v>
      </c>
      <c r="H792" s="284">
        <f>COUNTA(E793:E798)</f>
        <v>6</v>
      </c>
    </row>
    <row r="793" spans="2:8" ht="49.5" hidden="1" outlineLevel="1">
      <c r="B793" s="284"/>
      <c r="E793" s="219" t="s">
        <v>3948</v>
      </c>
      <c r="F793" s="284"/>
      <c r="G793" s="284"/>
      <c r="H793" s="284"/>
    </row>
    <row r="794" spans="2:8" ht="49.5" hidden="1" outlineLevel="1">
      <c r="B794" s="284"/>
      <c r="E794" s="219" t="s">
        <v>3949</v>
      </c>
      <c r="F794" s="284"/>
      <c r="G794" s="284"/>
      <c r="H794" s="284"/>
    </row>
    <row r="795" spans="2:8" ht="49.5" hidden="1" outlineLevel="1">
      <c r="B795" s="284"/>
      <c r="E795" s="219" t="s">
        <v>3950</v>
      </c>
      <c r="F795" s="284"/>
    </row>
    <row r="796" spans="2:8" ht="49.5" hidden="1" outlineLevel="1">
      <c r="B796" s="284"/>
      <c r="E796" s="219" t="s">
        <v>3951</v>
      </c>
      <c r="F796" s="284"/>
    </row>
    <row r="797" spans="2:8" ht="33" hidden="1" outlineLevel="1">
      <c r="B797" s="284"/>
      <c r="E797" s="219" t="s">
        <v>3206</v>
      </c>
      <c r="F797" s="284"/>
    </row>
    <row r="798" spans="2:8" ht="33" hidden="1" outlineLevel="1">
      <c r="B798" s="284"/>
      <c r="E798" s="219" t="s">
        <v>3207</v>
      </c>
      <c r="F798" s="284"/>
    </row>
    <row r="799" spans="2:8" collapsed="1">
      <c r="B799" s="284">
        <f>IF(D799="","",SUBTOTAL(3,$D$6:D799))</f>
        <v>136</v>
      </c>
      <c r="C799" s="246" t="s">
        <v>3992</v>
      </c>
      <c r="D799" s="219" t="s">
        <v>203</v>
      </c>
      <c r="F799" s="284" t="str">
        <f t="shared" ref="F799" si="20">IF(H799&lt;4,"Đơn giản",IF(H799&lt;=7,"Trung bình","Phức tạp"))</f>
        <v>Trung bình</v>
      </c>
      <c r="G799" s="284" t="s">
        <v>846</v>
      </c>
      <c r="H799" s="284">
        <f>COUNTA(E800:E805)</f>
        <v>6</v>
      </c>
    </row>
    <row r="800" spans="2:8" ht="49.5" hidden="1" outlineLevel="1">
      <c r="B800" s="284"/>
      <c r="E800" s="219" t="s">
        <v>3993</v>
      </c>
      <c r="F800" s="284"/>
    </row>
    <row r="801" spans="2:8" ht="49.5" hidden="1" outlineLevel="1">
      <c r="B801" s="284"/>
      <c r="E801" s="219" t="s">
        <v>3989</v>
      </c>
      <c r="F801" s="284"/>
      <c r="G801" s="284"/>
      <c r="H801" s="284"/>
    </row>
    <row r="802" spans="2:8" ht="49.5" hidden="1" outlineLevel="1">
      <c r="B802" s="284"/>
      <c r="E802" s="219" t="s">
        <v>3990</v>
      </c>
      <c r="F802" s="284"/>
      <c r="G802" s="284"/>
      <c r="H802" s="284"/>
    </row>
    <row r="803" spans="2:8" ht="49.5" hidden="1" outlineLevel="1">
      <c r="B803" s="284"/>
      <c r="E803" s="219" t="s">
        <v>3991</v>
      </c>
      <c r="F803" s="284"/>
      <c r="G803" s="284"/>
      <c r="H803" s="284"/>
    </row>
    <row r="804" spans="2:8" ht="33" hidden="1" outlineLevel="1">
      <c r="B804" s="284"/>
      <c r="E804" s="219" t="s">
        <v>3206</v>
      </c>
      <c r="F804" s="284"/>
      <c r="G804" s="284"/>
      <c r="H804" s="284"/>
    </row>
    <row r="805" spans="2:8" ht="33" hidden="1" outlineLevel="1">
      <c r="B805" s="284"/>
      <c r="E805" s="219" t="s">
        <v>3207</v>
      </c>
      <c r="F805" s="284"/>
      <c r="G805" s="284"/>
      <c r="H805" s="284"/>
    </row>
    <row r="806" spans="2:8" collapsed="1">
      <c r="B806" s="284">
        <f>IF(D806="","",SUBTOTAL(3,$D$6:D806))</f>
        <v>137</v>
      </c>
      <c r="C806" s="246" t="s">
        <v>2966</v>
      </c>
      <c r="D806" s="219" t="s">
        <v>203</v>
      </c>
      <c r="F806" s="284" t="str">
        <f t="shared" ref="F806:F813" si="21">IF(H806&lt;4,"Đơn giản",IF(H806&lt;=7,"Trung bình","Phức tạp"))</f>
        <v>Trung bình</v>
      </c>
      <c r="G806" s="284" t="s">
        <v>846</v>
      </c>
      <c r="H806" s="284">
        <f>COUNTA(E807:E812)</f>
        <v>6</v>
      </c>
    </row>
    <row r="807" spans="2:8" ht="49.5" hidden="1" outlineLevel="1">
      <c r="B807" s="284"/>
      <c r="E807" s="219" t="s">
        <v>3994</v>
      </c>
      <c r="F807" s="284"/>
      <c r="G807" s="284"/>
      <c r="H807" s="284"/>
    </row>
    <row r="808" spans="2:8" ht="49.5" hidden="1" outlineLevel="1">
      <c r="B808" s="284"/>
      <c r="E808" s="219" t="s">
        <v>3995</v>
      </c>
      <c r="F808" s="284"/>
      <c r="G808" s="284"/>
      <c r="H808" s="284"/>
    </row>
    <row r="809" spans="2:8" ht="49.5" hidden="1" outlineLevel="1">
      <c r="B809" s="284"/>
      <c r="E809" s="219" t="s">
        <v>3996</v>
      </c>
      <c r="F809" s="284"/>
      <c r="G809" s="284"/>
      <c r="H809" s="284"/>
    </row>
    <row r="810" spans="2:8" ht="49.5" hidden="1" outlineLevel="1">
      <c r="B810" s="284"/>
      <c r="E810" s="219" t="s">
        <v>3997</v>
      </c>
      <c r="F810" s="284"/>
      <c r="G810" s="284"/>
      <c r="H810" s="284"/>
    </row>
    <row r="811" spans="2:8" ht="33" hidden="1" outlineLevel="1">
      <c r="B811" s="284"/>
      <c r="E811" s="219" t="s">
        <v>3206</v>
      </c>
      <c r="F811" s="284"/>
      <c r="G811" s="284"/>
      <c r="H811" s="284"/>
    </row>
    <row r="812" spans="2:8" ht="33" hidden="1" outlineLevel="1">
      <c r="B812" s="284"/>
      <c r="E812" s="219" t="s">
        <v>3207</v>
      </c>
      <c r="F812" s="284"/>
      <c r="G812" s="284"/>
      <c r="H812" s="284"/>
    </row>
    <row r="813" spans="2:8" collapsed="1">
      <c r="B813" s="284">
        <f>IF(D813="","",SUBTOTAL(3,$D$6:D813))</f>
        <v>138</v>
      </c>
      <c r="C813" s="246" t="s">
        <v>2967</v>
      </c>
      <c r="D813" s="219" t="s">
        <v>203</v>
      </c>
      <c r="F813" s="284" t="str">
        <f t="shared" si="21"/>
        <v>Trung bình</v>
      </c>
      <c r="G813" s="284" t="s">
        <v>846</v>
      </c>
      <c r="H813" s="284">
        <f>COUNTA(E814:E819)</f>
        <v>6</v>
      </c>
    </row>
    <row r="814" spans="2:8" ht="49.5" hidden="1" outlineLevel="1">
      <c r="B814" s="284"/>
      <c r="E814" s="219" t="s">
        <v>3998</v>
      </c>
      <c r="F814" s="284"/>
    </row>
    <row r="815" spans="2:8" ht="49.5" hidden="1" outlineLevel="1">
      <c r="B815" s="284"/>
      <c r="E815" s="219" t="s">
        <v>3999</v>
      </c>
      <c r="F815" s="284"/>
    </row>
    <row r="816" spans="2:8" ht="49.5" hidden="1" outlineLevel="1">
      <c r="B816" s="284"/>
      <c r="E816" s="219" t="s">
        <v>4000</v>
      </c>
      <c r="F816" s="284"/>
      <c r="G816" s="284"/>
      <c r="H816" s="284"/>
    </row>
    <row r="817" spans="2:8" ht="49.5" hidden="1" outlineLevel="1">
      <c r="B817" s="284"/>
      <c r="E817" s="219" t="s">
        <v>4001</v>
      </c>
      <c r="F817" s="284"/>
      <c r="G817" s="284"/>
      <c r="H817" s="284"/>
    </row>
    <row r="818" spans="2:8" ht="33" hidden="1" outlineLevel="1">
      <c r="B818" s="284"/>
      <c r="E818" s="219" t="s">
        <v>3206</v>
      </c>
      <c r="F818" s="284"/>
      <c r="G818" s="284"/>
      <c r="H818" s="284"/>
    </row>
    <row r="819" spans="2:8" ht="33" hidden="1" outlineLevel="1">
      <c r="B819" s="284"/>
      <c r="E819" s="219" t="s">
        <v>3207</v>
      </c>
      <c r="F819" s="284"/>
      <c r="G819" s="284"/>
      <c r="H819" s="284"/>
    </row>
    <row r="820" spans="2:8" collapsed="1">
      <c r="B820" s="286" t="s">
        <v>3158</v>
      </c>
      <c r="C820" s="392" t="s">
        <v>3157</v>
      </c>
      <c r="F820" s="284"/>
    </row>
    <row r="821" spans="2:8">
      <c r="B821" s="284">
        <f>IF(D821="","",SUBTOTAL(3,$D$6:D821))</f>
        <v>139</v>
      </c>
      <c r="C821" s="246" t="s">
        <v>2547</v>
      </c>
      <c r="D821" s="219" t="s">
        <v>203</v>
      </c>
      <c r="F821" s="284" t="str">
        <f t="shared" ref="F821:F842" si="22">IF(H821&lt;4,"Đơn giản",IF(H821&lt;=7,"Trung bình","Phức tạp"))</f>
        <v>Trung bình</v>
      </c>
      <c r="G821" s="284" t="s">
        <v>846</v>
      </c>
      <c r="H821" s="284">
        <f>COUNTA(E822:E827)</f>
        <v>6</v>
      </c>
    </row>
    <row r="822" spans="2:8" ht="49.5" hidden="1" outlineLevel="1">
      <c r="B822" s="284"/>
      <c r="E822" s="219" t="s">
        <v>3952</v>
      </c>
      <c r="F822" s="284"/>
    </row>
    <row r="823" spans="2:8" ht="49.5" hidden="1" outlineLevel="1">
      <c r="B823" s="284"/>
      <c r="E823" s="219" t="s">
        <v>3953</v>
      </c>
      <c r="F823" s="284"/>
    </row>
    <row r="824" spans="2:8" ht="49.5" hidden="1" outlineLevel="1">
      <c r="B824" s="284"/>
      <c r="E824" s="219" t="s">
        <v>3954</v>
      </c>
      <c r="F824" s="284"/>
    </row>
    <row r="825" spans="2:8" ht="49.5" hidden="1" outlineLevel="1">
      <c r="B825" s="284"/>
      <c r="E825" s="219" t="s">
        <v>3955</v>
      </c>
      <c r="F825" s="284"/>
    </row>
    <row r="826" spans="2:8" ht="33" hidden="1" outlineLevel="1">
      <c r="B826" s="284"/>
      <c r="E826" s="219" t="s">
        <v>3206</v>
      </c>
      <c r="F826" s="284"/>
    </row>
    <row r="827" spans="2:8" ht="33" hidden="1" outlineLevel="1">
      <c r="B827" s="284"/>
      <c r="E827" s="219" t="s">
        <v>3207</v>
      </c>
      <c r="F827" s="284"/>
    </row>
    <row r="828" spans="2:8" collapsed="1">
      <c r="B828" s="284">
        <f>IF(D828="","",SUBTOTAL(3,$D$6:D828))</f>
        <v>140</v>
      </c>
      <c r="C828" s="246" t="s">
        <v>2976</v>
      </c>
      <c r="D828" s="219" t="s">
        <v>203</v>
      </c>
      <c r="F828" s="284" t="str">
        <f t="shared" si="22"/>
        <v>Trung bình</v>
      </c>
      <c r="G828" s="284" t="s">
        <v>846</v>
      </c>
      <c r="H828" s="284">
        <f>COUNTA(E829:E834)</f>
        <v>6</v>
      </c>
    </row>
    <row r="829" spans="2:8" ht="49.5" hidden="1" outlineLevel="1">
      <c r="B829" s="284"/>
      <c r="E829" s="219" t="s">
        <v>3956</v>
      </c>
      <c r="F829" s="284"/>
    </row>
    <row r="830" spans="2:8" ht="49.5" hidden="1" outlineLevel="1">
      <c r="B830" s="284"/>
      <c r="E830" s="219" t="s">
        <v>3957</v>
      </c>
      <c r="F830" s="284"/>
    </row>
    <row r="831" spans="2:8" ht="49.5" hidden="1" outlineLevel="1">
      <c r="B831" s="284"/>
      <c r="E831" s="219" t="s">
        <v>3958</v>
      </c>
      <c r="F831" s="284"/>
    </row>
    <row r="832" spans="2:8" ht="49.5" hidden="1" outlineLevel="1">
      <c r="B832" s="284"/>
      <c r="E832" s="219" t="s">
        <v>3959</v>
      </c>
      <c r="F832" s="284"/>
    </row>
    <row r="833" spans="2:8" ht="33" hidden="1" outlineLevel="1">
      <c r="B833" s="284"/>
      <c r="E833" s="219" t="s">
        <v>3206</v>
      </c>
      <c r="F833" s="284"/>
    </row>
    <row r="834" spans="2:8" ht="33" hidden="1" outlineLevel="1">
      <c r="B834" s="284"/>
      <c r="E834" s="219" t="s">
        <v>3207</v>
      </c>
      <c r="F834" s="284"/>
    </row>
    <row r="835" spans="2:8" collapsed="1">
      <c r="B835" s="284">
        <f>IF(D835="","",SUBTOTAL(3,$D$6:D835))</f>
        <v>141</v>
      </c>
      <c r="C835" s="246" t="s">
        <v>2977</v>
      </c>
      <c r="D835" s="219" t="s">
        <v>203</v>
      </c>
      <c r="F835" s="284" t="str">
        <f t="shared" si="22"/>
        <v>Trung bình</v>
      </c>
      <c r="G835" s="284" t="s">
        <v>846</v>
      </c>
      <c r="H835" s="284">
        <f>COUNTA(E836:E841)</f>
        <v>6</v>
      </c>
    </row>
    <row r="836" spans="2:8" ht="49.5" hidden="1" outlineLevel="1">
      <c r="B836" s="284"/>
      <c r="E836" s="219" t="s">
        <v>3960</v>
      </c>
      <c r="F836" s="284"/>
    </row>
    <row r="837" spans="2:8" ht="49.5" hidden="1" outlineLevel="1">
      <c r="B837" s="284"/>
      <c r="E837" s="219" t="s">
        <v>3961</v>
      </c>
      <c r="F837" s="284"/>
    </row>
    <row r="838" spans="2:8" ht="49.5" hidden="1" outlineLevel="1">
      <c r="B838" s="284"/>
      <c r="E838" s="219" t="s">
        <v>3962</v>
      </c>
      <c r="F838" s="284"/>
    </row>
    <row r="839" spans="2:8" ht="49.5" hidden="1" outlineLevel="1">
      <c r="B839" s="284"/>
      <c r="E839" s="219" t="s">
        <v>3963</v>
      </c>
      <c r="F839" s="284"/>
    </row>
    <row r="840" spans="2:8" ht="33" hidden="1" outlineLevel="1">
      <c r="B840" s="284"/>
      <c r="E840" s="219" t="s">
        <v>3206</v>
      </c>
      <c r="F840" s="284"/>
    </row>
    <row r="841" spans="2:8" ht="33" hidden="1" outlineLevel="1">
      <c r="B841" s="284"/>
      <c r="E841" s="219" t="s">
        <v>3207</v>
      </c>
      <c r="F841" s="284"/>
    </row>
    <row r="842" spans="2:8" collapsed="1">
      <c r="B842" s="284">
        <f>IF(D842="","",SUBTOTAL(3,$D$6:D842))</f>
        <v>142</v>
      </c>
      <c r="C842" s="246" t="s">
        <v>2979</v>
      </c>
      <c r="D842" s="219" t="s">
        <v>203</v>
      </c>
      <c r="F842" s="284" t="str">
        <f t="shared" si="22"/>
        <v>Trung bình</v>
      </c>
      <c r="G842" s="284" t="s">
        <v>846</v>
      </c>
      <c r="H842" s="284">
        <f>COUNTA(E843:E848)</f>
        <v>6</v>
      </c>
    </row>
    <row r="843" spans="2:8" ht="49.5" hidden="1" outlineLevel="1">
      <c r="B843" s="284"/>
      <c r="E843" s="219" t="s">
        <v>3952</v>
      </c>
      <c r="F843" s="284"/>
    </row>
    <row r="844" spans="2:8" ht="49.5" hidden="1" outlineLevel="1">
      <c r="B844" s="284"/>
      <c r="E844" s="219" t="s">
        <v>3953</v>
      </c>
      <c r="F844" s="284"/>
    </row>
    <row r="845" spans="2:8" ht="49.5" hidden="1" outlineLevel="1">
      <c r="B845" s="284"/>
      <c r="E845" s="219" t="s">
        <v>3954</v>
      </c>
      <c r="F845" s="284"/>
    </row>
    <row r="846" spans="2:8" ht="49.5" hidden="1" outlineLevel="1">
      <c r="B846" s="284"/>
      <c r="E846" s="219" t="s">
        <v>3955</v>
      </c>
      <c r="F846" s="284"/>
    </row>
    <row r="847" spans="2:8" ht="33" hidden="1" outlineLevel="1">
      <c r="B847" s="284"/>
      <c r="E847" s="219" t="s">
        <v>3206</v>
      </c>
      <c r="F847" s="284"/>
    </row>
    <row r="848" spans="2:8" ht="33" hidden="1" outlineLevel="1">
      <c r="B848" s="284"/>
      <c r="E848" s="219" t="s">
        <v>3207</v>
      </c>
      <c r="F848" s="284"/>
    </row>
    <row r="849" spans="2:8" collapsed="1">
      <c r="B849" s="284">
        <f>IF(D849="","",SUBTOTAL(3,$D$6:D849))</f>
        <v>143</v>
      </c>
      <c r="C849" s="246" t="s">
        <v>4007</v>
      </c>
      <c r="D849" s="219" t="s">
        <v>203</v>
      </c>
      <c r="F849" s="284" t="str">
        <f t="shared" ref="F849:F856" si="23">IF(H849&lt;4,"Đơn giản",IF(H849&lt;=7,"Trung bình","Phức tạp"))</f>
        <v>Trung bình</v>
      </c>
      <c r="G849" s="284" t="s">
        <v>846</v>
      </c>
      <c r="H849" s="284">
        <f>COUNTA(E850:E855)</f>
        <v>6</v>
      </c>
    </row>
    <row r="850" spans="2:8" ht="49.5" hidden="1" outlineLevel="1">
      <c r="B850" s="284"/>
      <c r="E850" s="219" t="s">
        <v>4002</v>
      </c>
      <c r="F850" s="284"/>
    </row>
    <row r="851" spans="2:8" ht="49.5" hidden="1" outlineLevel="1">
      <c r="B851" s="284"/>
      <c r="E851" s="219" t="s">
        <v>4003</v>
      </c>
      <c r="F851" s="284"/>
    </row>
    <row r="852" spans="2:8" ht="49.5" hidden="1" outlineLevel="1">
      <c r="B852" s="284"/>
      <c r="E852" s="219" t="s">
        <v>4004</v>
      </c>
      <c r="F852" s="284"/>
    </row>
    <row r="853" spans="2:8" ht="49.5" hidden="1" outlineLevel="1">
      <c r="B853" s="284"/>
      <c r="E853" s="219" t="s">
        <v>4005</v>
      </c>
      <c r="F853" s="284"/>
    </row>
    <row r="854" spans="2:8" ht="33" hidden="1" outlineLevel="1">
      <c r="B854" s="284"/>
      <c r="E854" s="219" t="s">
        <v>3206</v>
      </c>
      <c r="F854" s="284"/>
    </row>
    <row r="855" spans="2:8" ht="33" hidden="1" outlineLevel="1">
      <c r="B855" s="284"/>
      <c r="E855" s="219" t="s">
        <v>3207</v>
      </c>
      <c r="F855" s="284"/>
    </row>
    <row r="856" spans="2:8" collapsed="1">
      <c r="B856" s="284">
        <f>IF(D856="","",SUBTOTAL(3,$D$6:D856))</f>
        <v>144</v>
      </c>
      <c r="C856" s="246" t="s">
        <v>4006</v>
      </c>
      <c r="D856" s="219" t="s">
        <v>203</v>
      </c>
      <c r="F856" s="284" t="str">
        <f t="shared" si="23"/>
        <v>Trung bình</v>
      </c>
      <c r="G856" s="284" t="s">
        <v>846</v>
      </c>
      <c r="H856" s="284">
        <f>COUNTA(E857:E860)</f>
        <v>4</v>
      </c>
    </row>
    <row r="857" spans="2:8" ht="33" hidden="1" outlineLevel="1">
      <c r="B857" s="284"/>
      <c r="E857" s="219" t="s">
        <v>4008</v>
      </c>
      <c r="F857" s="284"/>
    </row>
    <row r="858" spans="2:8" ht="33" hidden="1" outlineLevel="1">
      <c r="B858" s="284"/>
      <c r="E858" s="219" t="s">
        <v>4009</v>
      </c>
      <c r="F858" s="284"/>
    </row>
    <row r="859" spans="2:8" ht="33" hidden="1" outlineLevel="1">
      <c r="B859" s="284"/>
      <c r="E859" s="219" t="s">
        <v>3206</v>
      </c>
      <c r="F859" s="284"/>
    </row>
    <row r="860" spans="2:8" ht="33" hidden="1" outlineLevel="1">
      <c r="B860" s="284"/>
      <c r="E860" s="219" t="s">
        <v>3207</v>
      </c>
      <c r="F860" s="284"/>
    </row>
    <row r="861" spans="2:8" collapsed="1">
      <c r="B861" s="286" t="s">
        <v>3131</v>
      </c>
      <c r="C861" s="392" t="s">
        <v>3165</v>
      </c>
      <c r="F861" s="284"/>
    </row>
    <row r="862" spans="2:8">
      <c r="B862" s="284">
        <f>IF(D862="","",SUBTOTAL(3,$D$6:D862))</f>
        <v>145</v>
      </c>
      <c r="C862" s="246" t="s">
        <v>3027</v>
      </c>
      <c r="D862" s="219" t="s">
        <v>203</v>
      </c>
      <c r="F862" s="284" t="str">
        <f t="shared" ref="F862" si="24">IF(H862&lt;4,"Đơn giản",IF(H862&lt;=7,"Trung bình","Phức tạp"))</f>
        <v>Trung bình</v>
      </c>
      <c r="G862" s="284" t="s">
        <v>846</v>
      </c>
      <c r="H862" s="284">
        <f>COUNTA(E863:E869)</f>
        <v>7</v>
      </c>
    </row>
    <row r="863" spans="2:8" ht="49.5" hidden="1" outlineLevel="1">
      <c r="B863" s="284"/>
      <c r="E863" s="246" t="s">
        <v>3988</v>
      </c>
      <c r="F863" s="284"/>
    </row>
    <row r="864" spans="2:8" ht="49.5" hidden="1" outlineLevel="1">
      <c r="B864" s="284"/>
      <c r="E864" s="246" t="s">
        <v>3964</v>
      </c>
      <c r="F864" s="284"/>
    </row>
    <row r="865" spans="2:8" ht="33" hidden="1" outlineLevel="1">
      <c r="B865" s="284"/>
      <c r="E865" s="246" t="s">
        <v>3965</v>
      </c>
      <c r="F865" s="284"/>
    </row>
    <row r="866" spans="2:8" ht="33" hidden="1" outlineLevel="1">
      <c r="B866" s="284"/>
      <c r="E866" s="246" t="s">
        <v>3966</v>
      </c>
      <c r="F866" s="284"/>
    </row>
    <row r="867" spans="2:8" ht="33" hidden="1" outlineLevel="1">
      <c r="B867" s="284"/>
      <c r="E867" s="246" t="s">
        <v>3967</v>
      </c>
      <c r="F867" s="284"/>
    </row>
    <row r="868" spans="2:8" ht="33" hidden="1" outlineLevel="1">
      <c r="B868" s="284"/>
      <c r="E868" s="246" t="s">
        <v>3968</v>
      </c>
      <c r="F868" s="284"/>
    </row>
    <row r="869" spans="2:8" ht="49.5" hidden="1" outlineLevel="1">
      <c r="B869" s="284"/>
      <c r="E869" s="246" t="s">
        <v>3969</v>
      </c>
      <c r="F869" s="284"/>
    </row>
    <row r="870" spans="2:8" collapsed="1">
      <c r="B870" s="284">
        <f>IF(D870="","",SUBTOTAL(3,$D$6:D870))</f>
        <v>146</v>
      </c>
      <c r="C870" s="246" t="s">
        <v>3029</v>
      </c>
      <c r="D870" s="219" t="s">
        <v>203</v>
      </c>
      <c r="F870" s="284" t="str">
        <f>IF(H870&lt;4,"Đơn giản",IF(H870&lt;=7,"Trung bình","Phức tạp"))</f>
        <v>Trung bình</v>
      </c>
      <c r="G870" s="284" t="s">
        <v>846</v>
      </c>
      <c r="H870" s="284">
        <f>COUNTA(E871:E876)</f>
        <v>6</v>
      </c>
    </row>
    <row r="871" spans="2:8" ht="33" hidden="1" outlineLevel="1">
      <c r="B871" s="284"/>
      <c r="E871" s="246" t="s">
        <v>4029</v>
      </c>
      <c r="F871" s="284"/>
    </row>
    <row r="872" spans="2:8" ht="33" hidden="1" outlineLevel="1">
      <c r="B872" s="284"/>
      <c r="E872" s="246" t="s">
        <v>3970</v>
      </c>
      <c r="F872" s="284"/>
    </row>
    <row r="873" spans="2:8" ht="33" hidden="1" outlineLevel="1">
      <c r="B873" s="284"/>
      <c r="E873" s="246" t="s">
        <v>3971</v>
      </c>
      <c r="F873" s="284"/>
    </row>
    <row r="874" spans="2:8" ht="33" hidden="1" outlineLevel="1">
      <c r="B874" s="284"/>
      <c r="E874" s="246" t="s">
        <v>3972</v>
      </c>
      <c r="F874" s="284"/>
    </row>
    <row r="875" spans="2:8" ht="33" hidden="1" outlineLevel="1">
      <c r="B875" s="284"/>
      <c r="E875" s="246" t="s">
        <v>3973</v>
      </c>
      <c r="F875" s="284"/>
    </row>
    <row r="876" spans="2:8" ht="49.5" hidden="1" outlineLevel="1">
      <c r="B876" s="284"/>
      <c r="E876" s="246" t="s">
        <v>3969</v>
      </c>
      <c r="F876" s="284"/>
    </row>
    <row r="877" spans="2:8" collapsed="1">
      <c r="B877" s="284">
        <f>IF(D877="","",SUBTOTAL(3,$D$6:D877))</f>
        <v>147</v>
      </c>
      <c r="C877" s="246" t="s">
        <v>3031</v>
      </c>
      <c r="D877" s="219" t="s">
        <v>203</v>
      </c>
      <c r="F877" s="284" t="str">
        <f>IF(H877&lt;4,"Đơn giản",IF(H877&lt;=7,"Trung bình","Phức tạp"))</f>
        <v>Đơn giản</v>
      </c>
      <c r="G877" s="284" t="s">
        <v>846</v>
      </c>
      <c r="H877" s="284">
        <f>COUNTA(E878:E880)</f>
        <v>3</v>
      </c>
    </row>
    <row r="878" spans="2:8" ht="49.5" hidden="1" outlineLevel="1">
      <c r="B878" s="284"/>
      <c r="E878" s="246" t="s">
        <v>3974</v>
      </c>
      <c r="F878" s="284"/>
      <c r="G878" s="284"/>
      <c r="H878" s="284"/>
    </row>
    <row r="879" spans="2:8" ht="49.5" hidden="1" outlineLevel="1">
      <c r="B879" s="284"/>
      <c r="E879" s="246" t="s">
        <v>3975</v>
      </c>
      <c r="F879" s="284"/>
      <c r="G879" s="284"/>
      <c r="H879" s="284"/>
    </row>
    <row r="880" spans="2:8" ht="49.5" hidden="1" outlineLevel="1">
      <c r="B880" s="284"/>
      <c r="E880" s="246" t="s">
        <v>3976</v>
      </c>
      <c r="F880" s="284"/>
      <c r="G880" s="284"/>
      <c r="H880" s="284"/>
    </row>
    <row r="881" spans="2:8" collapsed="1">
      <c r="B881" s="284">
        <f>IF(D881="","",SUBTOTAL(3,$D$6:D881))</f>
        <v>148</v>
      </c>
      <c r="C881" s="246" t="s">
        <v>3034</v>
      </c>
      <c r="D881" s="219" t="s">
        <v>203</v>
      </c>
      <c r="F881" s="284" t="str">
        <f>IF(H881&lt;4,"Đơn giản",IF(H881&lt;=7,"Trung bình","Phức tạp"))</f>
        <v>Trung bình</v>
      </c>
      <c r="G881" s="284" t="s">
        <v>846</v>
      </c>
      <c r="H881" s="284">
        <f>COUNTA(E882:E887)</f>
        <v>6</v>
      </c>
    </row>
    <row r="882" spans="2:8" ht="33" hidden="1" outlineLevel="1">
      <c r="B882" s="284"/>
      <c r="E882" s="246" t="s">
        <v>3977</v>
      </c>
      <c r="F882" s="284"/>
    </row>
    <row r="883" spans="2:8" ht="33" hidden="1" outlineLevel="1">
      <c r="B883" s="284"/>
      <c r="E883" s="246" t="s">
        <v>3978</v>
      </c>
      <c r="F883" s="284"/>
    </row>
    <row r="884" spans="2:8" ht="33" hidden="1" outlineLevel="1">
      <c r="B884" s="284"/>
      <c r="E884" s="246" t="s">
        <v>3979</v>
      </c>
      <c r="F884" s="284"/>
    </row>
    <row r="885" spans="2:8" ht="33" hidden="1" outlineLevel="1">
      <c r="B885" s="284"/>
      <c r="E885" s="246" t="s">
        <v>3980</v>
      </c>
      <c r="F885" s="284"/>
    </row>
    <row r="886" spans="2:8" ht="33" hidden="1" outlineLevel="1">
      <c r="B886" s="284"/>
      <c r="E886" s="246" t="s">
        <v>3981</v>
      </c>
      <c r="F886" s="284"/>
    </row>
    <row r="887" spans="2:8" ht="33" hidden="1" outlineLevel="1">
      <c r="B887" s="284"/>
      <c r="E887" s="246" t="s">
        <v>3977</v>
      </c>
      <c r="F887" s="284"/>
    </row>
    <row r="888" spans="2:8" collapsed="1">
      <c r="B888" s="284">
        <f>IF(D888="","",SUBTOTAL(3,$D$6:D888))</f>
        <v>149</v>
      </c>
      <c r="C888" s="246" t="s">
        <v>4030</v>
      </c>
      <c r="D888" s="219" t="s">
        <v>203</v>
      </c>
      <c r="F888" s="284" t="str">
        <f>IF(H888&lt;4,"Đơn giản",IF(H888&lt;=7,"Trung bình","Phức tạp"))</f>
        <v>Trung bình</v>
      </c>
      <c r="G888" s="284" t="s">
        <v>846</v>
      </c>
      <c r="H888" s="284">
        <f>COUNTA(E889:E892)</f>
        <v>4</v>
      </c>
    </row>
    <row r="889" spans="2:8" ht="49.5" hidden="1" outlineLevel="1">
      <c r="B889" s="284"/>
      <c r="E889" s="246" t="s">
        <v>4031</v>
      </c>
      <c r="F889" s="284"/>
    </row>
    <row r="890" spans="2:8" ht="33" hidden="1" outlineLevel="1">
      <c r="B890" s="284"/>
      <c r="E890" s="246" t="s">
        <v>4038</v>
      </c>
      <c r="F890" s="284"/>
    </row>
    <row r="891" spans="2:8" ht="49.5" hidden="1" outlineLevel="1">
      <c r="B891" s="284"/>
      <c r="E891" s="246" t="s">
        <v>4032</v>
      </c>
      <c r="F891" s="284"/>
    </row>
    <row r="892" spans="2:8" ht="49.5" hidden="1" outlineLevel="1">
      <c r="B892" s="284"/>
      <c r="E892" s="246" t="s">
        <v>4033</v>
      </c>
      <c r="F892" s="284"/>
    </row>
    <row r="893" spans="2:8" collapsed="1">
      <c r="B893" s="284">
        <f>IF(D893="","",SUBTOTAL(3,$D$6:D893))</f>
        <v>150</v>
      </c>
      <c r="C893" s="246" t="s">
        <v>3037</v>
      </c>
      <c r="D893" s="219" t="s">
        <v>203</v>
      </c>
      <c r="F893" s="284" t="str">
        <f>IF(H893&lt;4,"Đơn giản",IF(H893&lt;=7,"Trung bình","Phức tạp"))</f>
        <v>Đơn giản</v>
      </c>
      <c r="G893" s="284" t="s">
        <v>846</v>
      </c>
      <c r="H893" s="284">
        <f>COUNTA(E894:E895)</f>
        <v>2</v>
      </c>
    </row>
    <row r="894" spans="2:8" ht="49.5" hidden="1" outlineLevel="1">
      <c r="B894" s="284"/>
      <c r="E894" s="246" t="s">
        <v>3982</v>
      </c>
      <c r="F894" s="284"/>
    </row>
    <row r="895" spans="2:8" ht="49.5" hidden="1" outlineLevel="1">
      <c r="B895" s="284"/>
      <c r="E895" s="246" t="s">
        <v>3983</v>
      </c>
      <c r="F895" s="284"/>
    </row>
    <row r="896" spans="2:8" collapsed="1">
      <c r="B896" s="284">
        <f>IF(D896="","",SUBTOTAL(3,$D$6:D896))</f>
        <v>151</v>
      </c>
      <c r="C896" s="246" t="s">
        <v>3039</v>
      </c>
      <c r="D896" s="219" t="s">
        <v>203</v>
      </c>
      <c r="F896" s="284" t="str">
        <f>IF(H896&lt;4,"Đơn giản",IF(H896&lt;=7,"Trung bình","Phức tạp"))</f>
        <v>Trung bình</v>
      </c>
      <c r="G896" s="284" t="s">
        <v>846</v>
      </c>
      <c r="H896" s="284">
        <f>COUNTA(E897:E900)</f>
        <v>4</v>
      </c>
    </row>
    <row r="897" spans="2:8" ht="33" hidden="1" outlineLevel="1">
      <c r="B897" s="284"/>
      <c r="E897" s="246" t="s">
        <v>4034</v>
      </c>
      <c r="F897" s="284"/>
    </row>
    <row r="898" spans="2:8" ht="33" hidden="1" outlineLevel="1">
      <c r="B898" s="284"/>
      <c r="E898" s="246" t="s">
        <v>4035</v>
      </c>
      <c r="F898" s="284"/>
    </row>
    <row r="899" spans="2:8" ht="33" hidden="1" outlineLevel="1">
      <c r="B899" s="284"/>
      <c r="E899" s="246" t="s">
        <v>4036</v>
      </c>
      <c r="F899" s="284"/>
    </row>
    <row r="900" spans="2:8" ht="33" hidden="1" outlineLevel="1">
      <c r="B900" s="284"/>
      <c r="E900" s="246" t="s">
        <v>4037</v>
      </c>
      <c r="F900" s="284"/>
    </row>
    <row r="901" spans="2:8" collapsed="1">
      <c r="B901" s="284">
        <f>IF(D901="","",SUBTOTAL(3,$D$6:D901))</f>
        <v>152</v>
      </c>
      <c r="C901" s="246" t="s">
        <v>3041</v>
      </c>
      <c r="D901" s="219" t="s">
        <v>203</v>
      </c>
      <c r="F901" s="284" t="str">
        <f>IF(H901&lt;4,"Đơn giản",IF(H901&lt;=7,"Trung bình","Phức tạp"))</f>
        <v>Trung bình</v>
      </c>
      <c r="G901" s="284" t="s">
        <v>846</v>
      </c>
      <c r="H901" s="284">
        <f>COUNTA(E902:E905)</f>
        <v>4</v>
      </c>
    </row>
    <row r="902" spans="2:8" ht="49.5" hidden="1" outlineLevel="1">
      <c r="B902" s="284"/>
      <c r="E902" s="246" t="s">
        <v>3984</v>
      </c>
      <c r="F902" s="284"/>
    </row>
    <row r="903" spans="2:8" ht="49.5" hidden="1" outlineLevel="1">
      <c r="B903" s="284"/>
      <c r="E903" s="246" t="s">
        <v>3985</v>
      </c>
      <c r="F903" s="284"/>
    </row>
    <row r="904" spans="2:8" ht="49.5" hidden="1" outlineLevel="1">
      <c r="B904" s="284"/>
      <c r="E904" s="246" t="s">
        <v>3986</v>
      </c>
      <c r="F904" s="284"/>
    </row>
    <row r="905" spans="2:8" ht="49.5" hidden="1" outlineLevel="1">
      <c r="B905" s="284"/>
      <c r="E905" s="246" t="s">
        <v>3987</v>
      </c>
      <c r="F905" s="284"/>
    </row>
    <row r="906" spans="2:8" collapsed="1">
      <c r="B906" s="286" t="s">
        <v>3166</v>
      </c>
      <c r="C906" s="392" t="s">
        <v>3167</v>
      </c>
      <c r="E906" s="219"/>
      <c r="F906" s="284"/>
      <c r="G906" s="284"/>
      <c r="H906" s="284"/>
    </row>
    <row r="907" spans="2:8">
      <c r="B907" s="284">
        <f>IF(D907="","",SUBTOTAL(3,$D$6:D907))</f>
        <v>153</v>
      </c>
      <c r="C907" s="246" t="s">
        <v>2499</v>
      </c>
      <c r="D907" s="219" t="s">
        <v>203</v>
      </c>
      <c r="F907" s="284" t="str">
        <f>IF(H907&lt;4,"Đơn giản",IF(H907&lt;=7,"Trung bình","Phức tạp"))</f>
        <v>Trung bình</v>
      </c>
      <c r="G907" s="284" t="s">
        <v>205</v>
      </c>
      <c r="H907" s="284">
        <f>COUNTA(E908:E913)</f>
        <v>6</v>
      </c>
    </row>
    <row r="908" spans="2:8" ht="33" hidden="1" outlineLevel="1">
      <c r="B908" s="284"/>
      <c r="E908" s="423" t="s">
        <v>4039</v>
      </c>
      <c r="F908" s="284"/>
      <c r="G908" s="284"/>
      <c r="H908" s="284"/>
    </row>
    <row r="909" spans="2:8" ht="33" hidden="1" outlineLevel="1">
      <c r="B909" s="284"/>
      <c r="E909" s="423" t="s">
        <v>4040</v>
      </c>
      <c r="F909" s="284"/>
      <c r="G909" s="284"/>
      <c r="H909" s="284"/>
    </row>
    <row r="910" spans="2:8" ht="33" hidden="1" outlineLevel="1">
      <c r="B910" s="284"/>
      <c r="E910" s="423" t="s">
        <v>4041</v>
      </c>
      <c r="F910" s="284"/>
      <c r="G910" s="284"/>
      <c r="H910" s="284"/>
    </row>
    <row r="911" spans="2:8" ht="33" hidden="1" outlineLevel="1">
      <c r="B911" s="284"/>
      <c r="E911" s="423" t="s">
        <v>4042</v>
      </c>
      <c r="F911" s="284"/>
      <c r="G911" s="284"/>
      <c r="H911" s="284"/>
    </row>
    <row r="912" spans="2:8" ht="33" hidden="1" outlineLevel="1">
      <c r="B912" s="284"/>
      <c r="E912" s="423" t="s">
        <v>4043</v>
      </c>
      <c r="F912" s="284"/>
      <c r="G912" s="284"/>
      <c r="H912" s="284"/>
    </row>
    <row r="913" spans="2:8" ht="33" hidden="1" outlineLevel="1">
      <c r="B913" s="284"/>
      <c r="E913" s="423" t="s">
        <v>4044</v>
      </c>
      <c r="F913" s="284"/>
      <c r="G913" s="284"/>
      <c r="H913" s="284"/>
    </row>
    <row r="914" spans="2:8" collapsed="1">
      <c r="B914" s="284">
        <f>IF(D914="","",SUBTOTAL(3,$D$6:D914))</f>
        <v>154</v>
      </c>
      <c r="C914" s="246" t="s">
        <v>2500</v>
      </c>
      <c r="D914" s="219" t="s">
        <v>203</v>
      </c>
      <c r="F914" s="284" t="str">
        <f>IF(H914&lt;4,"Đơn giản",IF(H914&lt;=7,"Trung bình","Phức tạp"))</f>
        <v>Trung bình</v>
      </c>
      <c r="G914" s="284" t="s">
        <v>205</v>
      </c>
      <c r="H914" s="284">
        <f>COUNTA(E915:F918)</f>
        <v>4</v>
      </c>
    </row>
    <row r="915" spans="2:8" ht="33" hidden="1" outlineLevel="1">
      <c r="B915" s="284"/>
      <c r="E915" s="296" t="s">
        <v>4045</v>
      </c>
      <c r="F915" s="284"/>
      <c r="G915" s="284"/>
      <c r="H915" s="284"/>
    </row>
    <row r="916" spans="2:8" ht="33" hidden="1" outlineLevel="1">
      <c r="B916" s="284"/>
      <c r="E916" s="296" t="s">
        <v>4046</v>
      </c>
      <c r="F916" s="284"/>
      <c r="G916" s="284"/>
      <c r="H916" s="284"/>
    </row>
    <row r="917" spans="2:8" ht="33" hidden="1" outlineLevel="1">
      <c r="B917" s="284"/>
      <c r="E917" s="296" t="s">
        <v>4047</v>
      </c>
      <c r="F917" s="284"/>
      <c r="G917" s="284"/>
      <c r="H917" s="284"/>
    </row>
    <row r="918" spans="2:8" ht="33" hidden="1" outlineLevel="1">
      <c r="B918" s="284"/>
      <c r="E918" s="296" t="s">
        <v>4048</v>
      </c>
      <c r="F918" s="284"/>
      <c r="G918" s="284"/>
      <c r="H918" s="284"/>
    </row>
    <row r="919" spans="2:8" collapsed="1">
      <c r="B919" s="284">
        <f>IF(D919="","",SUBTOTAL(3,$D$6:D919))</f>
        <v>155</v>
      </c>
      <c r="C919" s="246" t="s">
        <v>1363</v>
      </c>
      <c r="D919" s="219" t="s">
        <v>203</v>
      </c>
      <c r="F919" s="284" t="str">
        <f t="shared" ref="F919" si="25">IF(H919&lt;4,"Đơn giản",IF(H919&lt;=7,"Trung bình","Phức tạp"))</f>
        <v>Trung bình</v>
      </c>
      <c r="G919" s="284" t="s">
        <v>205</v>
      </c>
      <c r="H919" s="284">
        <f>COUNTA(E920:E925)</f>
        <v>6</v>
      </c>
    </row>
    <row r="920" spans="2:8" ht="33" hidden="1" outlineLevel="1">
      <c r="B920" s="284"/>
      <c r="E920" s="296" t="s">
        <v>4049</v>
      </c>
      <c r="F920" s="284"/>
      <c r="G920" s="284"/>
      <c r="H920" s="284"/>
    </row>
    <row r="921" spans="2:8" ht="33" hidden="1" outlineLevel="1">
      <c r="B921" s="284"/>
      <c r="E921" s="296" t="s">
        <v>4050</v>
      </c>
      <c r="F921" s="284"/>
      <c r="G921" s="284"/>
      <c r="H921" s="284"/>
    </row>
    <row r="922" spans="2:8" ht="33" hidden="1" outlineLevel="1">
      <c r="B922" s="284"/>
      <c r="E922" s="296" t="s">
        <v>4051</v>
      </c>
      <c r="F922" s="284"/>
      <c r="G922" s="284"/>
      <c r="H922" s="284"/>
    </row>
    <row r="923" spans="2:8" ht="33" hidden="1" outlineLevel="1">
      <c r="B923" s="284"/>
      <c r="E923" s="296" t="s">
        <v>4052</v>
      </c>
      <c r="F923" s="284"/>
      <c r="G923" s="284"/>
      <c r="H923" s="284"/>
    </row>
    <row r="924" spans="2:8" ht="33" hidden="1" outlineLevel="1">
      <c r="B924" s="284"/>
      <c r="E924" s="296" t="s">
        <v>4053</v>
      </c>
      <c r="F924" s="284"/>
      <c r="G924" s="284"/>
      <c r="H924" s="284"/>
    </row>
    <row r="925" spans="2:8" ht="33" hidden="1" outlineLevel="1">
      <c r="B925" s="284"/>
      <c r="E925" s="296" t="s">
        <v>4054</v>
      </c>
      <c r="F925" s="284"/>
      <c r="G925" s="284"/>
      <c r="H925" s="284"/>
    </row>
    <row r="926" spans="2:8" collapsed="1">
      <c r="B926" s="284">
        <f>IF(D926="","",SUBTOTAL(3,$D$6:D926))</f>
        <v>156</v>
      </c>
      <c r="C926" s="246" t="s">
        <v>2501</v>
      </c>
      <c r="D926" s="219" t="s">
        <v>203</v>
      </c>
      <c r="E926" s="219"/>
      <c r="F926" s="284" t="str">
        <f t="shared" ref="F926" si="26">IF(H926&lt;4,"Đơn giản",IF(H926&lt;=7,"Trung bình","Phức tạp"))</f>
        <v>Trung bình</v>
      </c>
      <c r="G926" s="284" t="s">
        <v>205</v>
      </c>
      <c r="H926" s="284">
        <f>COUNTA(E927:E932)</f>
        <v>6</v>
      </c>
    </row>
    <row r="927" spans="2:8" ht="33" hidden="1" outlineLevel="1">
      <c r="B927" s="284"/>
      <c r="E927" s="296" t="s">
        <v>4045</v>
      </c>
      <c r="F927" s="284"/>
      <c r="G927" s="284"/>
      <c r="H927" s="284"/>
    </row>
    <row r="928" spans="2:8" ht="33" hidden="1" outlineLevel="1">
      <c r="B928" s="284"/>
      <c r="E928" s="296" t="s">
        <v>4055</v>
      </c>
      <c r="F928" s="284"/>
      <c r="G928" s="284"/>
      <c r="H928" s="284"/>
    </row>
    <row r="929" spans="2:8" ht="33" hidden="1" outlineLevel="1">
      <c r="B929" s="284"/>
      <c r="E929" s="296" t="s">
        <v>4056</v>
      </c>
      <c r="F929" s="284"/>
      <c r="G929" s="284"/>
      <c r="H929" s="284"/>
    </row>
    <row r="930" spans="2:8" ht="33" hidden="1" outlineLevel="1">
      <c r="B930" s="284"/>
      <c r="E930" s="296" t="s">
        <v>4057</v>
      </c>
      <c r="F930" s="284"/>
      <c r="G930" s="284"/>
      <c r="H930" s="284"/>
    </row>
    <row r="931" spans="2:8" ht="33" hidden="1" outlineLevel="1">
      <c r="B931" s="284"/>
      <c r="E931" s="296" t="s">
        <v>4058</v>
      </c>
      <c r="F931" s="284"/>
      <c r="G931" s="284"/>
      <c r="H931" s="284"/>
    </row>
    <row r="932" spans="2:8" ht="33" hidden="1" outlineLevel="1">
      <c r="B932" s="284"/>
      <c r="E932" s="296" t="s">
        <v>4046</v>
      </c>
      <c r="F932" s="284"/>
      <c r="G932" s="284"/>
      <c r="H932" s="284"/>
    </row>
    <row r="933" spans="2:8" collapsed="1">
      <c r="B933" s="284">
        <f>IF(D933="","",SUBTOTAL(3,$D$6:D933))</f>
        <v>157</v>
      </c>
      <c r="C933" s="246" t="s">
        <v>2822</v>
      </c>
      <c r="D933" s="219" t="s">
        <v>1238</v>
      </c>
      <c r="E933" s="219"/>
      <c r="F933" s="284" t="str">
        <f t="shared" ref="F933" si="27">IF(H933&lt;4,"Đơn giản",IF(H933&lt;=7,"Trung bình","Phức tạp"))</f>
        <v>Phức tạp</v>
      </c>
      <c r="G933" s="284" t="s">
        <v>205</v>
      </c>
      <c r="H933" s="284">
        <f>COUNTA(E934:E941)</f>
        <v>8</v>
      </c>
    </row>
    <row r="934" spans="2:8" ht="49.5" hidden="1" outlineLevel="1">
      <c r="B934" s="284"/>
      <c r="E934" s="296" t="s">
        <v>4059</v>
      </c>
      <c r="F934" s="284"/>
      <c r="G934" s="284"/>
      <c r="H934" s="284"/>
    </row>
    <row r="935" spans="2:8" ht="33" hidden="1" outlineLevel="1">
      <c r="B935" s="284"/>
      <c r="E935" s="296" t="s">
        <v>4060</v>
      </c>
      <c r="F935" s="284"/>
      <c r="G935" s="284"/>
      <c r="H935" s="284"/>
    </row>
    <row r="936" spans="2:8" ht="33" hidden="1" outlineLevel="1">
      <c r="B936" s="284"/>
      <c r="E936" s="296" t="s">
        <v>4061</v>
      </c>
      <c r="F936" s="284"/>
      <c r="G936" s="284"/>
      <c r="H936" s="284"/>
    </row>
    <row r="937" spans="2:8" ht="33" hidden="1" outlineLevel="1">
      <c r="B937" s="284"/>
      <c r="E937" s="296" t="s">
        <v>4062</v>
      </c>
      <c r="F937" s="284"/>
      <c r="G937" s="284"/>
      <c r="H937" s="284"/>
    </row>
    <row r="938" spans="2:8" ht="33" hidden="1" outlineLevel="1">
      <c r="B938" s="284"/>
      <c r="E938" s="296" t="s">
        <v>4063</v>
      </c>
      <c r="F938" s="284"/>
      <c r="G938" s="284"/>
      <c r="H938" s="284"/>
    </row>
    <row r="939" spans="2:8" ht="49.5" hidden="1" outlineLevel="1">
      <c r="B939" s="284"/>
      <c r="E939" s="296" t="s">
        <v>4064</v>
      </c>
      <c r="F939" s="284"/>
      <c r="G939" s="284"/>
      <c r="H939" s="284"/>
    </row>
    <row r="940" spans="2:8" ht="33" hidden="1" outlineLevel="1">
      <c r="B940" s="284"/>
      <c r="E940" s="296" t="s">
        <v>4065</v>
      </c>
      <c r="F940" s="284"/>
      <c r="G940" s="284"/>
      <c r="H940" s="284"/>
    </row>
    <row r="941" spans="2:8" ht="66" hidden="1" outlineLevel="1">
      <c r="B941" s="284"/>
      <c r="E941" s="296" t="s">
        <v>4066</v>
      </c>
      <c r="F941" s="284"/>
      <c r="G941" s="284"/>
      <c r="H941" s="284"/>
    </row>
    <row r="942" spans="2:8" collapsed="1">
      <c r="B942" s="284">
        <f>IF(D942="","",SUBTOTAL(3,$D$6:D942))</f>
        <v>158</v>
      </c>
      <c r="C942" s="246" t="s">
        <v>2502</v>
      </c>
      <c r="D942" s="219" t="s">
        <v>203</v>
      </c>
      <c r="E942" s="219"/>
      <c r="F942" s="284" t="str">
        <f t="shared" ref="F942" si="28">IF(H942&lt;4,"Đơn giản",IF(H942&lt;=7,"Trung bình","Phức tạp"))</f>
        <v>Trung bình</v>
      </c>
      <c r="G942" s="284" t="s">
        <v>205</v>
      </c>
      <c r="H942" s="284">
        <f>COUNTA(E943:E946)</f>
        <v>4</v>
      </c>
    </row>
    <row r="943" spans="2:8" ht="49.5" hidden="1" outlineLevel="1">
      <c r="B943" s="284"/>
      <c r="E943" s="296" t="s">
        <v>4067</v>
      </c>
      <c r="F943" s="284"/>
      <c r="G943" s="284"/>
      <c r="H943" s="284"/>
    </row>
    <row r="944" spans="2:8" ht="49.5" hidden="1" outlineLevel="1">
      <c r="B944" s="284"/>
      <c r="E944" s="296" t="s">
        <v>4068</v>
      </c>
      <c r="F944" s="284"/>
      <c r="G944" s="284"/>
      <c r="H944" s="284"/>
    </row>
    <row r="945" spans="2:8" ht="49.5" hidden="1" outlineLevel="1">
      <c r="B945" s="284"/>
      <c r="E945" s="246" t="s">
        <v>4069</v>
      </c>
      <c r="F945" s="284"/>
      <c r="G945" s="284"/>
      <c r="H945" s="284"/>
    </row>
    <row r="946" spans="2:8" ht="49.5" hidden="1" outlineLevel="1">
      <c r="B946" s="284"/>
      <c r="E946" s="246" t="s">
        <v>4070</v>
      </c>
      <c r="F946" s="284"/>
      <c r="G946" s="284"/>
      <c r="H946" s="284"/>
    </row>
    <row r="947" spans="2:8" collapsed="1">
      <c r="B947" s="284">
        <f>IF(D947="","",SUBTOTAL(3,$D$6:D947))</f>
        <v>159</v>
      </c>
      <c r="C947" s="246" t="s">
        <v>3173</v>
      </c>
      <c r="D947" s="246" t="s">
        <v>203</v>
      </c>
      <c r="E947" s="284"/>
      <c r="F947" s="284" t="str">
        <f t="shared" ref="F947" si="29">IF(H947&lt;4,"Đơn giản",IF(H947&lt;=7,"Trung bình","Phức tạp"))</f>
        <v>Trung bình</v>
      </c>
      <c r="G947" s="284" t="s">
        <v>205</v>
      </c>
      <c r="H947" s="284">
        <f>COUNTA(E948:E951)</f>
        <v>4</v>
      </c>
    </row>
    <row r="948" spans="2:8" ht="33.6" hidden="1" customHeight="1" outlineLevel="1">
      <c r="B948" s="284" t="str">
        <f>IF(D948="","",SUBTOTAL(3,$C$8:D948))</f>
        <v/>
      </c>
      <c r="D948" s="246"/>
      <c r="E948" s="296" t="s">
        <v>4071</v>
      </c>
    </row>
    <row r="949" spans="2:8" ht="34.15" hidden="1" customHeight="1" outlineLevel="1">
      <c r="B949" s="284" t="str">
        <f>IF(D949="","",SUBTOTAL(3,$C$8:D949))</f>
        <v/>
      </c>
      <c r="D949" s="246"/>
      <c r="E949" s="296" t="s">
        <v>4072</v>
      </c>
    </row>
    <row r="950" spans="2:8" ht="49.5" hidden="1" outlineLevel="1">
      <c r="B950" s="284"/>
      <c r="D950" s="246"/>
      <c r="E950" s="296" t="s">
        <v>4073</v>
      </c>
    </row>
    <row r="951" spans="2:8" ht="33" hidden="1" outlineLevel="1">
      <c r="B951" s="284" t="str">
        <f>IF(D951="","",SUBTOTAL(3,$C$8:D951))</f>
        <v/>
      </c>
      <c r="D951" s="246"/>
      <c r="E951" s="296" t="s">
        <v>4074</v>
      </c>
    </row>
    <row r="952" spans="2:8" collapsed="1">
      <c r="B952" s="284">
        <f>IF(D952="","",SUBTOTAL(3,$D$6:D952))</f>
        <v>160</v>
      </c>
      <c r="C952" s="246" t="s">
        <v>3172</v>
      </c>
      <c r="D952" s="246" t="s">
        <v>203</v>
      </c>
      <c r="F952" s="284" t="str">
        <f t="shared" ref="F952" si="30">IF(H952&lt;4,"Đơn giản",IF(H952&lt;=7,"Trung bình","Phức tạp"))</f>
        <v>Phức tạp</v>
      </c>
      <c r="G952" s="284" t="s">
        <v>205</v>
      </c>
      <c r="H952" s="284">
        <f>COUNTA(E953:E960)</f>
        <v>8</v>
      </c>
    </row>
    <row r="953" spans="2:8" ht="34.9" hidden="1" customHeight="1" outlineLevel="1">
      <c r="B953" s="284" t="str">
        <f>IF(D953="","",SUBTOTAL(3,$C$8:D953))</f>
        <v/>
      </c>
      <c r="D953" s="246"/>
      <c r="E953" s="296" t="s">
        <v>4075</v>
      </c>
    </row>
    <row r="954" spans="2:8" ht="49.5" hidden="1" outlineLevel="1">
      <c r="B954" s="284" t="str">
        <f>IF(D954="","",SUBTOTAL(3,$C$8:D954))</f>
        <v/>
      </c>
      <c r="D954" s="246"/>
      <c r="E954" s="296" t="s">
        <v>4076</v>
      </c>
    </row>
    <row r="955" spans="2:8" ht="34.15" hidden="1" customHeight="1" outlineLevel="1">
      <c r="B955" s="284" t="str">
        <f>IF(D955="","",SUBTOTAL(3,$C$8:D955))</f>
        <v/>
      </c>
      <c r="D955" s="246"/>
      <c r="E955" s="296" t="s">
        <v>4077</v>
      </c>
    </row>
    <row r="956" spans="2:8" ht="33" hidden="1" outlineLevel="1">
      <c r="B956" s="284" t="str">
        <f>IF(D956="","",SUBTOTAL(3,$C$8:D956))</f>
        <v/>
      </c>
      <c r="D956" s="246"/>
      <c r="E956" s="296" t="s">
        <v>4078</v>
      </c>
    </row>
    <row r="957" spans="2:8" ht="33" hidden="1" outlineLevel="1">
      <c r="B957" s="284" t="str">
        <f>IF(D957="","",SUBTOTAL(3,$C$8:D957))</f>
        <v/>
      </c>
      <c r="D957" s="246"/>
      <c r="E957" s="296" t="s">
        <v>4079</v>
      </c>
    </row>
    <row r="958" spans="2:8" ht="33" hidden="1" outlineLevel="1">
      <c r="B958" s="284" t="str">
        <f>IF(D958="","",SUBTOTAL(3,$C$8:D958))</f>
        <v/>
      </c>
      <c r="D958" s="246"/>
      <c r="E958" s="296" t="s">
        <v>4080</v>
      </c>
    </row>
    <row r="959" spans="2:8" ht="49.5" hidden="1" outlineLevel="1">
      <c r="B959" s="284" t="str">
        <f>IF(D959="","",SUBTOTAL(3,$C$8:D959))</f>
        <v/>
      </c>
      <c r="D959" s="246"/>
      <c r="E959" s="296" t="s">
        <v>4081</v>
      </c>
    </row>
    <row r="960" spans="2:8" ht="49.5" hidden="1" outlineLevel="1">
      <c r="B960" s="284" t="str">
        <f>IF(D960="","",SUBTOTAL(3,$C$8:D960))</f>
        <v/>
      </c>
      <c r="D960" s="246"/>
      <c r="E960" s="296" t="s">
        <v>4082</v>
      </c>
    </row>
    <row r="961" spans="2:8" collapsed="1">
      <c r="B961" s="284">
        <f>IF(D961="","",SUBTOTAL(3,$D$6:D961))</f>
        <v>161</v>
      </c>
      <c r="C961" s="246" t="s">
        <v>2828</v>
      </c>
      <c r="D961" s="219" t="s">
        <v>203</v>
      </c>
      <c r="F961" s="284" t="str">
        <f t="shared" ref="F961" si="31">IF(H961&lt;4,"Đơn giản",IF(H961&lt;=7,"Trung bình","Phức tạp"))</f>
        <v>Đơn giản</v>
      </c>
      <c r="G961" s="284" t="s">
        <v>205</v>
      </c>
      <c r="H961" s="284">
        <f>COUNTA(B966:H53E46:E965)</f>
        <v>1</v>
      </c>
    </row>
    <row r="962" spans="2:8" ht="33" hidden="1" outlineLevel="1">
      <c r="B962" s="284"/>
      <c r="E962" s="296" t="s">
        <v>4083</v>
      </c>
      <c r="F962" s="284"/>
      <c r="G962" s="284"/>
      <c r="H962" s="284"/>
    </row>
    <row r="963" spans="2:8" ht="33" hidden="1" outlineLevel="1">
      <c r="B963" s="284"/>
      <c r="E963" s="296" t="s">
        <v>4084</v>
      </c>
      <c r="F963" s="284"/>
      <c r="G963" s="284"/>
      <c r="H963" s="284"/>
    </row>
    <row r="964" spans="2:8" ht="33" hidden="1" outlineLevel="1">
      <c r="B964" s="284"/>
      <c r="E964" s="296" t="s">
        <v>4085</v>
      </c>
      <c r="F964" s="284"/>
      <c r="G964" s="284"/>
      <c r="H964" s="284"/>
    </row>
    <row r="965" spans="2:8" ht="33" hidden="1" outlineLevel="1">
      <c r="B965" s="284"/>
      <c r="E965" s="296" t="s">
        <v>4086</v>
      </c>
      <c r="F965" s="284"/>
      <c r="G965" s="284"/>
      <c r="H965" s="284"/>
    </row>
    <row r="966" spans="2:8" collapsed="1">
      <c r="B966" s="284">
        <f>IF(D966="","",SUBTOTAL(3,$D$6:D966))</f>
        <v>162</v>
      </c>
      <c r="C966" s="246" t="s">
        <v>2503</v>
      </c>
      <c r="D966" s="219" t="s">
        <v>203</v>
      </c>
      <c r="E966" s="219"/>
      <c r="F966" s="284" t="str">
        <f t="shared" ref="F966" si="32">IF(H966&lt;4,"Đơn giản",IF(H966&lt;=7,"Trung bình","Phức tạp"))</f>
        <v>Phức tạp</v>
      </c>
      <c r="G966" s="284" t="s">
        <v>205</v>
      </c>
      <c r="H966" s="284">
        <f>COUNTA(E974:E996)</f>
        <v>19</v>
      </c>
    </row>
    <row r="967" spans="2:8" ht="33" hidden="1" outlineLevel="1">
      <c r="B967" s="284"/>
      <c r="E967" s="296" t="s">
        <v>4087</v>
      </c>
      <c r="F967" s="284"/>
      <c r="G967" s="284"/>
      <c r="H967" s="284"/>
    </row>
    <row r="968" spans="2:8" ht="33" hidden="1" outlineLevel="1">
      <c r="B968" s="284"/>
      <c r="E968" s="296" t="s">
        <v>4088</v>
      </c>
      <c r="F968" s="284"/>
      <c r="G968" s="284"/>
      <c r="H968" s="284"/>
    </row>
    <row r="969" spans="2:8" ht="33" hidden="1" outlineLevel="1">
      <c r="B969" s="284"/>
      <c r="E969" s="296" t="s">
        <v>4089</v>
      </c>
      <c r="F969" s="284"/>
      <c r="G969" s="284"/>
      <c r="H969" s="284"/>
    </row>
    <row r="970" spans="2:8" ht="33" hidden="1" outlineLevel="1">
      <c r="B970" s="284"/>
      <c r="E970" s="296" t="s">
        <v>4090</v>
      </c>
      <c r="F970" s="284"/>
      <c r="G970" s="284"/>
      <c r="H970" s="284"/>
    </row>
    <row r="971" spans="2:8" ht="33" hidden="1" outlineLevel="1">
      <c r="B971" s="284"/>
      <c r="E971" s="296" t="s">
        <v>4091</v>
      </c>
      <c r="F971" s="284"/>
      <c r="G971" s="284"/>
      <c r="H971" s="284"/>
    </row>
    <row r="972" spans="2:8" ht="33" hidden="1" outlineLevel="1">
      <c r="B972" s="284"/>
      <c r="E972" s="296" t="s">
        <v>4092</v>
      </c>
      <c r="F972" s="284"/>
      <c r="G972" s="284"/>
      <c r="H972" s="284"/>
    </row>
    <row r="973" spans="2:8" ht="33" hidden="1" outlineLevel="1">
      <c r="B973" s="284"/>
      <c r="E973" s="296" t="s">
        <v>4093</v>
      </c>
      <c r="F973" s="284"/>
      <c r="G973" s="284"/>
      <c r="H973" s="284"/>
    </row>
    <row r="974" spans="2:8" ht="49.5" hidden="1" outlineLevel="1">
      <c r="D974" s="246"/>
      <c r="E974" s="296" t="s">
        <v>4094</v>
      </c>
    </row>
    <row r="975" spans="2:8" ht="33" hidden="1" outlineLevel="1">
      <c r="D975" s="246"/>
      <c r="E975" s="296" t="s">
        <v>4095</v>
      </c>
    </row>
    <row r="976" spans="2:8" collapsed="1">
      <c r="B976" s="284">
        <f>IF(D976="","",SUBTOTAL(3,$D$6:D976))</f>
        <v>163</v>
      </c>
      <c r="C976" s="246" t="s">
        <v>3044</v>
      </c>
      <c r="D976" s="219" t="s">
        <v>203</v>
      </c>
      <c r="F976" s="284" t="str">
        <f>IF(H976&lt;4,"Đơn giản",IF(H976&lt;=7,"Trung bình","Phức tạp"))</f>
        <v>Phức tạp</v>
      </c>
      <c r="G976" s="284" t="s">
        <v>205</v>
      </c>
      <c r="H976" s="284">
        <f>COUNTA(E977:E988)</f>
        <v>12</v>
      </c>
    </row>
    <row r="977" spans="2:8" ht="33" hidden="1" outlineLevel="1">
      <c r="B977" s="284"/>
      <c r="E977" s="296" t="s">
        <v>4096</v>
      </c>
      <c r="F977" s="284"/>
      <c r="G977" s="284"/>
      <c r="H977" s="284"/>
    </row>
    <row r="978" spans="2:8" ht="49.5" hidden="1" outlineLevel="1">
      <c r="B978" s="284"/>
      <c r="E978" s="296" t="s">
        <v>4097</v>
      </c>
      <c r="F978" s="284"/>
      <c r="G978" s="284"/>
      <c r="H978" s="284"/>
    </row>
    <row r="979" spans="2:8" ht="49.5" hidden="1" outlineLevel="1">
      <c r="B979" s="284"/>
      <c r="E979" s="296" t="s">
        <v>4098</v>
      </c>
      <c r="F979" s="284"/>
      <c r="G979" s="284"/>
      <c r="H979" s="284"/>
    </row>
    <row r="980" spans="2:8" ht="33" hidden="1" outlineLevel="1">
      <c r="B980" s="284"/>
      <c r="E980" s="296" t="s">
        <v>4099</v>
      </c>
      <c r="F980" s="284"/>
      <c r="G980" s="284"/>
      <c r="H980" s="284"/>
    </row>
    <row r="981" spans="2:8" ht="33" hidden="1" outlineLevel="1">
      <c r="B981" s="284"/>
      <c r="E981" s="296" t="s">
        <v>4100</v>
      </c>
      <c r="F981" s="284"/>
      <c r="G981" s="284"/>
      <c r="H981" s="284"/>
    </row>
    <row r="982" spans="2:8" ht="49.5" hidden="1" outlineLevel="1">
      <c r="B982" s="284"/>
      <c r="E982" s="296" t="s">
        <v>4101</v>
      </c>
      <c r="F982" s="284"/>
      <c r="G982" s="284"/>
      <c r="H982" s="284"/>
    </row>
    <row r="983" spans="2:8" ht="49.5" hidden="1" outlineLevel="1">
      <c r="B983" s="284"/>
      <c r="E983" s="296" t="s">
        <v>4102</v>
      </c>
      <c r="F983" s="284"/>
      <c r="G983" s="284"/>
      <c r="H983" s="284"/>
    </row>
    <row r="984" spans="2:8" ht="49.5" hidden="1" outlineLevel="1">
      <c r="B984" s="284"/>
      <c r="E984" s="296" t="s">
        <v>4103</v>
      </c>
      <c r="F984" s="284"/>
      <c r="G984" s="284"/>
      <c r="H984" s="284"/>
    </row>
    <row r="985" spans="2:8" ht="33" hidden="1" outlineLevel="1">
      <c r="B985" s="284"/>
      <c r="E985" s="296" t="s">
        <v>4104</v>
      </c>
      <c r="F985" s="284"/>
      <c r="G985" s="284"/>
      <c r="H985" s="284"/>
    </row>
    <row r="986" spans="2:8" ht="49.5" hidden="1" outlineLevel="1">
      <c r="B986" s="284"/>
      <c r="E986" s="296" t="s">
        <v>4105</v>
      </c>
      <c r="F986" s="284"/>
      <c r="G986" s="284"/>
      <c r="H986" s="284"/>
    </row>
    <row r="987" spans="2:8" ht="49.5" hidden="1" outlineLevel="1">
      <c r="B987" s="284"/>
      <c r="E987" s="296" t="s">
        <v>4106</v>
      </c>
      <c r="F987" s="284"/>
      <c r="G987" s="284"/>
      <c r="H987" s="284"/>
    </row>
    <row r="988" spans="2:8" ht="49.5" hidden="1" outlineLevel="1">
      <c r="B988" s="284"/>
      <c r="E988" s="296" t="s">
        <v>4107</v>
      </c>
      <c r="F988" s="284"/>
      <c r="G988" s="284"/>
      <c r="H988" s="284"/>
    </row>
    <row r="989" spans="2:8" collapsed="1">
      <c r="B989" s="284">
        <f>IF(D989="","",SUBTOTAL(3,$D$6:D989))</f>
        <v>164</v>
      </c>
      <c r="C989" s="246" t="s">
        <v>2506</v>
      </c>
      <c r="D989" s="219" t="s">
        <v>203</v>
      </c>
      <c r="E989" s="219"/>
      <c r="F989" s="284" t="str">
        <f>IF(H989&lt;4,"Đơn giản",IF(H989&lt;=7,"Trung bình","Phức tạp"))</f>
        <v>Trung bình</v>
      </c>
      <c r="G989" s="284" t="s">
        <v>205</v>
      </c>
      <c r="H989" s="284">
        <f>COUNTA(E990:E994)</f>
        <v>5</v>
      </c>
    </row>
    <row r="990" spans="2:8" ht="49.5" hidden="1" outlineLevel="1">
      <c r="B990" s="284"/>
      <c r="E990" s="296" t="s">
        <v>4108</v>
      </c>
      <c r="F990" s="284"/>
      <c r="G990" s="284"/>
      <c r="H990" s="284"/>
    </row>
    <row r="991" spans="2:8" ht="33" hidden="1" outlineLevel="1">
      <c r="B991" s="284"/>
      <c r="E991" s="296" t="s">
        <v>4109</v>
      </c>
      <c r="F991" s="284"/>
      <c r="G991" s="284"/>
      <c r="H991" s="284"/>
    </row>
    <row r="992" spans="2:8" ht="33" hidden="1" outlineLevel="1">
      <c r="B992" s="284"/>
      <c r="E992" s="296" t="s">
        <v>4110</v>
      </c>
      <c r="F992" s="284"/>
      <c r="G992" s="284"/>
      <c r="H992" s="284"/>
    </row>
    <row r="993" spans="2:8" ht="49.5" hidden="1" outlineLevel="1">
      <c r="B993" s="284"/>
      <c r="E993" s="296" t="s">
        <v>4111</v>
      </c>
      <c r="F993" s="284"/>
      <c r="G993" s="284"/>
      <c r="H993" s="284"/>
    </row>
    <row r="994" spans="2:8" ht="49.5" hidden="1" outlineLevel="1">
      <c r="E994" s="296" t="s">
        <v>4112</v>
      </c>
    </row>
    <row r="995" spans="2:8" collapsed="1"/>
  </sheetData>
  <mergeCells count="2">
    <mergeCell ref="B2:H2"/>
    <mergeCell ref="B3:H3"/>
  </mergeCells>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115E7-6E33-4537-B177-79D2F462C138}">
  <dimension ref="B2:J1024"/>
  <sheetViews>
    <sheetView topLeftCell="A882" zoomScale="70" zoomScaleNormal="70" workbookViewId="0">
      <selection activeCell="I893" sqref="I893"/>
    </sheetView>
  </sheetViews>
  <sheetFormatPr defaultColWidth="12.625" defaultRowHeight="16.5" outlineLevelRow="1"/>
  <cols>
    <col min="1" max="1" width="4.375" style="246" customWidth="1"/>
    <col min="2" max="2" width="10.5" style="246" customWidth="1"/>
    <col min="3" max="3" width="52.5" style="246" customWidth="1"/>
    <col min="4" max="4" width="17.25" style="219" customWidth="1"/>
    <col min="5" max="5" width="60.75" style="246" customWidth="1"/>
    <col min="6" max="6" width="21.625" style="246" customWidth="1"/>
    <col min="7" max="7" width="12.25" style="246" customWidth="1"/>
    <col min="8" max="8" width="9.375" style="246" customWidth="1"/>
    <col min="9" max="9" width="52.375" style="246" customWidth="1"/>
    <col min="10" max="10" width="18.5" style="246" customWidth="1"/>
    <col min="11" max="16384" width="12.625" style="246"/>
  </cols>
  <sheetData>
    <row r="2" spans="2:10">
      <c r="B2" s="578" t="s">
        <v>1330</v>
      </c>
      <c r="C2" s="579"/>
      <c r="D2" s="579"/>
      <c r="E2" s="579"/>
      <c r="F2" s="579"/>
      <c r="G2" s="579"/>
      <c r="H2" s="579"/>
      <c r="J2" s="432">
        <f>PM_LGSP.VIII!I10</f>
        <v>7003000000</v>
      </c>
    </row>
    <row r="3" spans="2:10">
      <c r="B3" s="580" t="s">
        <v>1331</v>
      </c>
      <c r="C3" s="579"/>
      <c r="D3" s="579"/>
      <c r="E3" s="579"/>
      <c r="F3" s="579"/>
      <c r="G3" s="579"/>
      <c r="H3" s="579"/>
    </row>
    <row r="5" spans="2:10" ht="33">
      <c r="B5" s="286" t="s">
        <v>66</v>
      </c>
      <c r="C5" s="286" t="s">
        <v>201</v>
      </c>
      <c r="D5" s="286" t="s">
        <v>837</v>
      </c>
      <c r="E5" s="286" t="s">
        <v>1243</v>
      </c>
      <c r="F5" s="286" t="s">
        <v>1245</v>
      </c>
      <c r="G5" s="286" t="s">
        <v>1244</v>
      </c>
      <c r="H5" s="284" t="s">
        <v>202</v>
      </c>
    </row>
    <row r="6" spans="2:10">
      <c r="B6" s="286" t="s">
        <v>15</v>
      </c>
      <c r="C6" s="435" t="s">
        <v>1734</v>
      </c>
      <c r="D6" s="286"/>
      <c r="E6" s="435"/>
      <c r="F6" s="286"/>
      <c r="G6" s="286"/>
      <c r="H6" s="284"/>
    </row>
    <row r="7" spans="2:10">
      <c r="B7" s="284">
        <f>IF(D7="","",SUBTOTAL(3,$D7:D$7))</f>
        <v>1</v>
      </c>
      <c r="C7" s="433" t="s">
        <v>1735</v>
      </c>
      <c r="D7" s="219" t="s">
        <v>203</v>
      </c>
      <c r="F7" s="284" t="str">
        <f>IF(H7&lt;4,"Đơn giản",IF(H7&lt;=7,"Trung bình","Phức tạp"))</f>
        <v>Trung bình</v>
      </c>
      <c r="G7" s="284" t="s">
        <v>205</v>
      </c>
      <c r="H7" s="284">
        <f>COUNTA(E8:E13)</f>
        <v>6</v>
      </c>
    </row>
    <row r="8" spans="2:10" ht="33" outlineLevel="1">
      <c r="B8" s="286"/>
      <c r="C8" s="433"/>
      <c r="E8" s="434" t="s">
        <v>4120</v>
      </c>
      <c r="F8" s="286"/>
      <c r="G8" s="286"/>
      <c r="H8" s="284"/>
    </row>
    <row r="9" spans="2:10" ht="33" outlineLevel="1">
      <c r="B9" s="286"/>
      <c r="C9" s="433"/>
      <c r="D9" s="286"/>
      <c r="E9" s="434" t="s">
        <v>4121</v>
      </c>
      <c r="F9" s="286"/>
      <c r="G9" s="286"/>
      <c r="H9" s="284"/>
    </row>
    <row r="10" spans="2:10" ht="33" outlineLevel="1">
      <c r="B10" s="286"/>
      <c r="C10" s="433"/>
      <c r="D10" s="286"/>
      <c r="E10" s="434" t="s">
        <v>4122</v>
      </c>
      <c r="F10" s="286"/>
      <c r="G10" s="286"/>
      <c r="H10" s="284"/>
    </row>
    <row r="11" spans="2:10" ht="49.5" outlineLevel="1">
      <c r="B11" s="286"/>
      <c r="C11" s="433"/>
      <c r="D11" s="286"/>
      <c r="E11" s="434" t="s">
        <v>4123</v>
      </c>
      <c r="F11" s="286"/>
      <c r="G11" s="286"/>
      <c r="H11" s="284"/>
    </row>
    <row r="12" spans="2:10" ht="33" outlineLevel="1">
      <c r="B12" s="286"/>
      <c r="C12" s="433"/>
      <c r="D12" s="286"/>
      <c r="E12" s="434" t="s">
        <v>4124</v>
      </c>
      <c r="F12" s="286"/>
      <c r="G12" s="286"/>
      <c r="H12" s="284"/>
    </row>
    <row r="13" spans="2:10" ht="33" outlineLevel="1">
      <c r="B13" s="286"/>
      <c r="C13" s="433"/>
      <c r="D13" s="286"/>
      <c r="E13" s="434" t="s">
        <v>4125</v>
      </c>
      <c r="F13" s="286"/>
      <c r="G13" s="286"/>
      <c r="H13" s="284"/>
    </row>
    <row r="14" spans="2:10">
      <c r="B14" s="284">
        <f>IF(D14="","",SUBTOTAL(3,$D$7:D14))</f>
        <v>2</v>
      </c>
      <c r="C14" s="433" t="s">
        <v>1737</v>
      </c>
      <c r="D14" s="219" t="s">
        <v>203</v>
      </c>
      <c r="F14" s="284" t="str">
        <f>IF(H14&lt;4,"Đơn giản",IF(H14&lt;=7,"Trung bình","Phức tạp"))</f>
        <v>Trung bình</v>
      </c>
      <c r="G14" s="284" t="s">
        <v>205</v>
      </c>
      <c r="H14" s="284">
        <f>COUNTA(E15:E21)</f>
        <v>7</v>
      </c>
    </row>
    <row r="15" spans="2:10" ht="33" outlineLevel="1">
      <c r="B15" s="286"/>
      <c r="C15" s="433"/>
      <c r="E15" s="434" t="s">
        <v>4126</v>
      </c>
      <c r="F15" s="286"/>
      <c r="G15" s="286"/>
      <c r="H15" s="284"/>
    </row>
    <row r="16" spans="2:10" ht="49.5" outlineLevel="1">
      <c r="B16" s="286"/>
      <c r="C16" s="433"/>
      <c r="D16" s="286"/>
      <c r="E16" s="434" t="s">
        <v>4127</v>
      </c>
      <c r="F16" s="286"/>
      <c r="G16" s="286"/>
      <c r="H16" s="284"/>
    </row>
    <row r="17" spans="2:8" ht="33" outlineLevel="1">
      <c r="B17" s="286"/>
      <c r="C17" s="433"/>
      <c r="D17" s="286"/>
      <c r="E17" s="434" t="s">
        <v>4128</v>
      </c>
      <c r="F17" s="286"/>
      <c r="G17" s="286"/>
      <c r="H17" s="284"/>
    </row>
    <row r="18" spans="2:8" ht="49.5" outlineLevel="1">
      <c r="B18" s="286"/>
      <c r="C18" s="433"/>
      <c r="D18" s="286"/>
      <c r="E18" s="434" t="s">
        <v>4129</v>
      </c>
      <c r="F18" s="286"/>
      <c r="G18" s="286"/>
      <c r="H18" s="284"/>
    </row>
    <row r="19" spans="2:8" ht="33" outlineLevel="1">
      <c r="B19" s="286"/>
      <c r="C19" s="433"/>
      <c r="D19" s="286"/>
      <c r="E19" s="434" t="s">
        <v>4130</v>
      </c>
      <c r="F19" s="286"/>
      <c r="G19" s="286"/>
      <c r="H19" s="284"/>
    </row>
    <row r="20" spans="2:8" ht="49.5" outlineLevel="1">
      <c r="B20" s="286"/>
      <c r="C20" s="433"/>
      <c r="D20" s="286"/>
      <c r="E20" s="434" t="s">
        <v>4131</v>
      </c>
      <c r="F20" s="286"/>
      <c r="G20" s="286"/>
      <c r="H20" s="284"/>
    </row>
    <row r="21" spans="2:8" ht="33" outlineLevel="1">
      <c r="B21" s="286"/>
      <c r="C21" s="433"/>
      <c r="D21" s="286"/>
      <c r="E21" s="434" t="s">
        <v>4132</v>
      </c>
      <c r="F21" s="286"/>
      <c r="G21" s="286"/>
      <c r="H21" s="284"/>
    </row>
    <row r="22" spans="2:8" ht="33">
      <c r="B22" s="284">
        <f>IF(D22="","",SUBTOTAL(3,$D$7:D22))</f>
        <v>3</v>
      </c>
      <c r="C22" s="433" t="s">
        <v>1738</v>
      </c>
      <c r="D22" s="219" t="s">
        <v>203</v>
      </c>
      <c r="F22" s="284" t="str">
        <f>IF(H22&lt;4,"Đơn giản",IF(H22&lt;=7,"Trung bình","Phức tạp"))</f>
        <v>Trung bình</v>
      </c>
      <c r="G22" s="284" t="s">
        <v>205</v>
      </c>
      <c r="H22" s="284">
        <f>COUNTA(E23:E29)</f>
        <v>7</v>
      </c>
    </row>
    <row r="23" spans="2:8" ht="33" outlineLevel="1">
      <c r="B23" s="286"/>
      <c r="C23" s="433"/>
      <c r="E23" s="434" t="s">
        <v>4133</v>
      </c>
      <c r="F23" s="286"/>
      <c r="G23" s="286"/>
      <c r="H23" s="284"/>
    </row>
    <row r="24" spans="2:8" ht="33" outlineLevel="1">
      <c r="B24" s="286"/>
      <c r="C24" s="433"/>
      <c r="D24" s="286"/>
      <c r="E24" s="434" t="s">
        <v>4134</v>
      </c>
      <c r="F24" s="286"/>
      <c r="G24" s="286"/>
      <c r="H24" s="284"/>
    </row>
    <row r="25" spans="2:8" ht="49.5" outlineLevel="1">
      <c r="B25" s="286"/>
      <c r="C25" s="433"/>
      <c r="D25" s="286"/>
      <c r="E25" s="434" t="s">
        <v>4135</v>
      </c>
      <c r="F25" s="286"/>
      <c r="G25" s="286"/>
      <c r="H25" s="284"/>
    </row>
    <row r="26" spans="2:8" ht="49.5" outlineLevel="1">
      <c r="B26" s="286"/>
      <c r="C26" s="433"/>
      <c r="D26" s="286"/>
      <c r="E26" s="434" t="s">
        <v>4136</v>
      </c>
      <c r="F26" s="286"/>
      <c r="G26" s="286"/>
      <c r="H26" s="284"/>
    </row>
    <row r="27" spans="2:8" ht="49.5" outlineLevel="1">
      <c r="B27" s="286"/>
      <c r="C27" s="433"/>
      <c r="D27" s="286"/>
      <c r="E27" s="434" t="s">
        <v>4137</v>
      </c>
      <c r="F27" s="286"/>
      <c r="G27" s="286"/>
      <c r="H27" s="284"/>
    </row>
    <row r="28" spans="2:8" ht="49.5" outlineLevel="1">
      <c r="B28" s="286"/>
      <c r="C28" s="433"/>
      <c r="D28" s="286"/>
      <c r="E28" s="434" t="s">
        <v>4138</v>
      </c>
      <c r="F28" s="286"/>
      <c r="G28" s="286"/>
      <c r="H28" s="284"/>
    </row>
    <row r="29" spans="2:8" ht="33" outlineLevel="1">
      <c r="B29" s="286"/>
      <c r="C29" s="433"/>
      <c r="D29" s="286"/>
      <c r="E29" s="434" t="s">
        <v>4139</v>
      </c>
      <c r="F29" s="286"/>
      <c r="G29" s="286"/>
      <c r="H29" s="284"/>
    </row>
    <row r="30" spans="2:8">
      <c r="B30" s="284">
        <f>IF(D30="","",SUBTOTAL(3,$D$7:D30))</f>
        <v>4</v>
      </c>
      <c r="C30" s="433" t="s">
        <v>1739</v>
      </c>
      <c r="D30" s="219" t="s">
        <v>203</v>
      </c>
      <c r="F30" s="284" t="str">
        <f>IF(H30&lt;4,"Đơn giản",IF(H30&lt;=7,"Trung bình","Phức tạp"))</f>
        <v>Trung bình</v>
      </c>
      <c r="G30" s="284" t="s">
        <v>205</v>
      </c>
      <c r="H30" s="284">
        <f>COUNTA(E31:E37)</f>
        <v>7</v>
      </c>
    </row>
    <row r="31" spans="2:8" ht="33" outlineLevel="1">
      <c r="B31" s="286"/>
      <c r="C31" s="433"/>
      <c r="E31" s="434" t="s">
        <v>4140</v>
      </c>
      <c r="F31" s="286"/>
      <c r="G31" s="286"/>
      <c r="H31" s="284"/>
    </row>
    <row r="32" spans="2:8" ht="33" outlineLevel="1">
      <c r="B32" s="286"/>
      <c r="C32" s="433"/>
      <c r="D32" s="286"/>
      <c r="E32" s="434" t="s">
        <v>4134</v>
      </c>
      <c r="F32" s="286"/>
      <c r="G32" s="286"/>
      <c r="H32" s="284"/>
    </row>
    <row r="33" spans="2:8" ht="49.5" outlineLevel="1">
      <c r="B33" s="286"/>
      <c r="C33" s="433"/>
      <c r="D33" s="286"/>
      <c r="E33" s="434" t="s">
        <v>4141</v>
      </c>
      <c r="F33" s="286"/>
      <c r="G33" s="286"/>
      <c r="H33" s="284"/>
    </row>
    <row r="34" spans="2:8" ht="49.5" outlineLevel="1">
      <c r="B34" s="286"/>
      <c r="C34" s="433"/>
      <c r="D34" s="286"/>
      <c r="E34" s="434" t="s">
        <v>4142</v>
      </c>
      <c r="F34" s="286"/>
      <c r="G34" s="286"/>
      <c r="H34" s="284"/>
    </row>
    <row r="35" spans="2:8" ht="49.5" outlineLevel="1">
      <c r="B35" s="286"/>
      <c r="C35" s="433"/>
      <c r="D35" s="286"/>
      <c r="E35" s="434" t="s">
        <v>4143</v>
      </c>
      <c r="F35" s="286"/>
      <c r="G35" s="286"/>
      <c r="H35" s="284"/>
    </row>
    <row r="36" spans="2:8" ht="49.5" outlineLevel="1">
      <c r="B36" s="286"/>
      <c r="C36" s="433"/>
      <c r="D36" s="286"/>
      <c r="E36" s="434" t="s">
        <v>4144</v>
      </c>
      <c r="F36" s="286"/>
      <c r="G36" s="286"/>
      <c r="H36" s="284"/>
    </row>
    <row r="37" spans="2:8" ht="33" outlineLevel="1">
      <c r="B37" s="286"/>
      <c r="C37" s="433"/>
      <c r="D37" s="286"/>
      <c r="E37" s="434" t="s">
        <v>4139</v>
      </c>
      <c r="F37" s="286"/>
      <c r="G37" s="286"/>
      <c r="H37" s="284"/>
    </row>
    <row r="38" spans="2:8">
      <c r="B38" s="284">
        <f>IF(D38="","",SUBTOTAL(3,$D$7:D38))</f>
        <v>5</v>
      </c>
      <c r="C38" s="433" t="s">
        <v>1740</v>
      </c>
      <c r="D38" s="219" t="s">
        <v>203</v>
      </c>
      <c r="F38" s="284" t="str">
        <f>IF(H38&lt;4,"Đơn giản",IF(H38&lt;=7,"Trung bình","Phức tạp"))</f>
        <v>Trung bình</v>
      </c>
      <c r="G38" s="284" t="s">
        <v>205</v>
      </c>
      <c r="H38" s="284">
        <f>COUNTA(E39:E45)</f>
        <v>7</v>
      </c>
    </row>
    <row r="39" spans="2:8" ht="33" outlineLevel="1">
      <c r="B39" s="286"/>
      <c r="C39" s="433"/>
      <c r="D39" s="286"/>
      <c r="E39" s="434" t="s">
        <v>4145</v>
      </c>
      <c r="F39" s="286"/>
      <c r="G39" s="286"/>
      <c r="H39" s="284"/>
    </row>
    <row r="40" spans="2:8" ht="33" outlineLevel="1">
      <c r="B40" s="286"/>
      <c r="C40" s="433"/>
      <c r="D40" s="286"/>
      <c r="E40" s="434" t="s">
        <v>4134</v>
      </c>
      <c r="F40" s="286"/>
      <c r="G40" s="286"/>
      <c r="H40" s="284"/>
    </row>
    <row r="41" spans="2:8" ht="49.5" outlineLevel="1">
      <c r="B41" s="286"/>
      <c r="C41" s="433"/>
      <c r="D41" s="286"/>
      <c r="E41" s="434" t="s">
        <v>4146</v>
      </c>
      <c r="F41" s="286"/>
      <c r="G41" s="286"/>
      <c r="H41" s="284"/>
    </row>
    <row r="42" spans="2:8" ht="49.5" outlineLevel="1">
      <c r="B42" s="286"/>
      <c r="C42" s="433"/>
      <c r="D42" s="286"/>
      <c r="E42" s="434" t="s">
        <v>4147</v>
      </c>
      <c r="F42" s="286"/>
      <c r="G42" s="286"/>
      <c r="H42" s="284"/>
    </row>
    <row r="43" spans="2:8" ht="49.5" outlineLevel="1">
      <c r="B43" s="286"/>
      <c r="C43" s="433"/>
      <c r="D43" s="286"/>
      <c r="E43" s="434" t="s">
        <v>4148</v>
      </c>
      <c r="F43" s="286"/>
      <c r="G43" s="286"/>
      <c r="H43" s="284"/>
    </row>
    <row r="44" spans="2:8" ht="33" outlineLevel="1">
      <c r="B44" s="286"/>
      <c r="C44" s="433"/>
      <c r="D44" s="286"/>
      <c r="E44" s="434" t="s">
        <v>4139</v>
      </c>
      <c r="F44" s="286"/>
      <c r="G44" s="286"/>
      <c r="H44" s="284"/>
    </row>
    <row r="45" spans="2:8" ht="33" outlineLevel="1">
      <c r="B45" s="286"/>
      <c r="C45" s="433"/>
      <c r="D45" s="286"/>
      <c r="E45" s="434" t="s">
        <v>4149</v>
      </c>
      <c r="F45" s="286"/>
      <c r="G45" s="286"/>
      <c r="H45" s="284"/>
    </row>
    <row r="46" spans="2:8">
      <c r="B46" s="284">
        <f>IF(D46="","",SUBTOTAL(3,$D$7:D46))</f>
        <v>6</v>
      </c>
      <c r="C46" s="433" t="s">
        <v>1741</v>
      </c>
      <c r="D46" s="219" t="s">
        <v>203</v>
      </c>
      <c r="F46" s="284" t="str">
        <f>IF(H46&lt;4,"Đơn giản",IF(H46&lt;=7,"Trung bình","Phức tạp"))</f>
        <v>Trung bình</v>
      </c>
      <c r="G46" s="284" t="s">
        <v>205</v>
      </c>
      <c r="H46" s="284">
        <f>COUNTA(E47:E53)</f>
        <v>7</v>
      </c>
    </row>
    <row r="47" spans="2:8" ht="33" outlineLevel="1">
      <c r="B47" s="286"/>
      <c r="C47" s="433"/>
      <c r="E47" s="434" t="s">
        <v>4150</v>
      </c>
      <c r="F47" s="286"/>
      <c r="G47" s="286"/>
      <c r="H47" s="284"/>
    </row>
    <row r="48" spans="2:8" ht="33" outlineLevel="1">
      <c r="B48" s="286"/>
      <c r="C48" s="433"/>
      <c r="D48" s="286"/>
      <c r="E48" s="434" t="s">
        <v>4134</v>
      </c>
      <c r="F48" s="286"/>
      <c r="G48" s="286"/>
      <c r="H48" s="284"/>
    </row>
    <row r="49" spans="2:8" ht="49.5" outlineLevel="1">
      <c r="B49" s="286"/>
      <c r="C49" s="433"/>
      <c r="D49" s="286"/>
      <c r="E49" s="434" t="s">
        <v>4151</v>
      </c>
      <c r="F49" s="286"/>
      <c r="G49" s="286"/>
      <c r="H49" s="284"/>
    </row>
    <row r="50" spans="2:8" ht="49.5" outlineLevel="1">
      <c r="B50" s="286"/>
      <c r="C50" s="433"/>
      <c r="D50" s="286"/>
      <c r="E50" s="434" t="s">
        <v>4152</v>
      </c>
      <c r="F50" s="286"/>
      <c r="G50" s="286"/>
      <c r="H50" s="284"/>
    </row>
    <row r="51" spans="2:8" ht="49.5" outlineLevel="1">
      <c r="B51" s="286"/>
      <c r="C51" s="433"/>
      <c r="D51" s="286"/>
      <c r="E51" s="434" t="s">
        <v>4153</v>
      </c>
      <c r="F51" s="286"/>
      <c r="G51" s="286"/>
      <c r="H51" s="284"/>
    </row>
    <row r="52" spans="2:8" ht="49.5" outlineLevel="1">
      <c r="B52" s="286"/>
      <c r="C52" s="433"/>
      <c r="D52" s="286"/>
      <c r="E52" s="434" t="s">
        <v>4154</v>
      </c>
      <c r="F52" s="286"/>
      <c r="G52" s="286"/>
      <c r="H52" s="284"/>
    </row>
    <row r="53" spans="2:8" ht="33" outlineLevel="1">
      <c r="B53" s="286"/>
      <c r="C53" s="433"/>
      <c r="D53" s="286"/>
      <c r="E53" s="434" t="s">
        <v>4139</v>
      </c>
      <c r="F53" s="286"/>
      <c r="G53" s="286"/>
      <c r="H53" s="284"/>
    </row>
    <row r="54" spans="2:8">
      <c r="B54" s="284">
        <f>IF(D54="","",SUBTOTAL(3,$D$7:D54))</f>
        <v>7</v>
      </c>
      <c r="C54" s="433" t="s">
        <v>1742</v>
      </c>
      <c r="D54" s="219" t="s">
        <v>203</v>
      </c>
      <c r="F54" s="284" t="str">
        <f>IF(H54&lt;4,"Đơn giản",IF(H54&lt;=7,"Trung bình","Phức tạp"))</f>
        <v>Trung bình</v>
      </c>
      <c r="G54" s="284" t="s">
        <v>205</v>
      </c>
      <c r="H54" s="284">
        <f>COUNTA(E55:E59)</f>
        <v>5</v>
      </c>
    </row>
    <row r="55" spans="2:8" ht="33" outlineLevel="1">
      <c r="B55" s="286"/>
      <c r="C55" s="433"/>
      <c r="E55" s="434" t="s">
        <v>4155</v>
      </c>
      <c r="F55" s="284"/>
      <c r="G55" s="284"/>
      <c r="H55" s="284"/>
    </row>
    <row r="56" spans="2:8" ht="33" outlineLevel="1">
      <c r="B56" s="286"/>
      <c r="C56" s="433"/>
      <c r="E56" s="434" t="s">
        <v>4155</v>
      </c>
      <c r="F56" s="284"/>
      <c r="G56" s="284"/>
      <c r="H56" s="284"/>
    </row>
    <row r="57" spans="2:8" ht="33" outlineLevel="1">
      <c r="B57" s="286"/>
      <c r="C57" s="433"/>
      <c r="D57" s="286"/>
      <c r="E57" s="434" t="s">
        <v>4134</v>
      </c>
      <c r="F57" s="286"/>
      <c r="G57" s="286"/>
      <c r="H57" s="284"/>
    </row>
    <row r="58" spans="2:8" ht="33" outlineLevel="1">
      <c r="B58" s="286"/>
      <c r="C58" s="433"/>
      <c r="D58" s="286"/>
      <c r="E58" s="434" t="s">
        <v>4139</v>
      </c>
      <c r="F58" s="286"/>
      <c r="G58" s="286"/>
      <c r="H58" s="284"/>
    </row>
    <row r="59" spans="2:8" ht="33" outlineLevel="1">
      <c r="B59" s="286"/>
      <c r="C59" s="433"/>
      <c r="D59" s="286"/>
      <c r="E59" s="434" t="s">
        <v>4149</v>
      </c>
      <c r="F59" s="286"/>
      <c r="G59" s="286"/>
      <c r="H59" s="284"/>
    </row>
    <row r="60" spans="2:8">
      <c r="B60" s="284">
        <f>IF(D60="","",SUBTOTAL(3,$D$7:D60))</f>
        <v>8</v>
      </c>
      <c r="C60" s="433" t="s">
        <v>1743</v>
      </c>
      <c r="D60" s="219" t="s">
        <v>203</v>
      </c>
      <c r="F60" s="284" t="str">
        <f>IF(H60&lt;4,"Đơn giản",IF(H60&lt;=7,"Trung bình","Phức tạp"))</f>
        <v>Trung bình</v>
      </c>
      <c r="G60" s="284" t="s">
        <v>205</v>
      </c>
      <c r="H60" s="284">
        <f>COUNTA(E61:E64)</f>
        <v>4</v>
      </c>
    </row>
    <row r="61" spans="2:8" ht="33" outlineLevel="1">
      <c r="B61" s="286"/>
      <c r="C61" s="433"/>
      <c r="E61" s="434" t="s">
        <v>4156</v>
      </c>
      <c r="F61" s="286"/>
      <c r="G61" s="286"/>
      <c r="H61" s="284"/>
    </row>
    <row r="62" spans="2:8" ht="33" outlineLevel="1">
      <c r="B62" s="286"/>
      <c r="C62" s="433"/>
      <c r="D62" s="286"/>
      <c r="E62" s="434" t="s">
        <v>4134</v>
      </c>
      <c r="F62" s="286"/>
      <c r="G62" s="286"/>
      <c r="H62" s="284"/>
    </row>
    <row r="63" spans="2:8" ht="33" outlineLevel="1">
      <c r="B63" s="286"/>
      <c r="C63" s="433"/>
      <c r="D63" s="286"/>
      <c r="E63" s="434" t="s">
        <v>4139</v>
      </c>
      <c r="F63" s="286"/>
      <c r="G63" s="286"/>
      <c r="H63" s="284"/>
    </row>
    <row r="64" spans="2:8" ht="33" outlineLevel="1">
      <c r="B64" s="286"/>
      <c r="C64" s="433"/>
      <c r="D64" s="286"/>
      <c r="E64" s="434" t="s">
        <v>4149</v>
      </c>
      <c r="F64" s="286"/>
      <c r="G64" s="286"/>
      <c r="H64" s="284"/>
    </row>
    <row r="65" spans="2:8">
      <c r="B65" s="284">
        <f>IF(D65="","",SUBTOTAL(3,$D$7:D65))</f>
        <v>9</v>
      </c>
      <c r="C65" s="433" t="s">
        <v>1744</v>
      </c>
      <c r="D65" s="219" t="s">
        <v>203</v>
      </c>
      <c r="F65" s="284" t="str">
        <f>IF(H65&lt;4,"Đơn giản",IF(H65&lt;=7,"Trung bình","Phức tạp"))</f>
        <v>Trung bình</v>
      </c>
      <c r="G65" s="284" t="s">
        <v>205</v>
      </c>
      <c r="H65" s="284">
        <f>COUNTA(E66:E71)</f>
        <v>6</v>
      </c>
    </row>
    <row r="66" spans="2:8" ht="33" outlineLevel="1">
      <c r="B66" s="286"/>
      <c r="C66" s="433"/>
      <c r="E66" s="434" t="s">
        <v>4120</v>
      </c>
      <c r="F66" s="286"/>
      <c r="G66" s="286"/>
      <c r="H66" s="284"/>
    </row>
    <row r="67" spans="2:8" ht="33" outlineLevel="1">
      <c r="B67" s="286"/>
      <c r="C67" s="433"/>
      <c r="D67" s="286"/>
      <c r="E67" s="434" t="s">
        <v>4157</v>
      </c>
      <c r="F67" s="286"/>
      <c r="G67" s="286"/>
      <c r="H67" s="284"/>
    </row>
    <row r="68" spans="2:8" ht="33" outlineLevel="1">
      <c r="B68" s="286"/>
      <c r="C68" s="433"/>
      <c r="D68" s="286"/>
      <c r="E68" s="434" t="s">
        <v>4158</v>
      </c>
      <c r="F68" s="286"/>
      <c r="G68" s="286"/>
      <c r="H68" s="284"/>
    </row>
    <row r="69" spans="2:8" ht="33" outlineLevel="1">
      <c r="B69" s="286"/>
      <c r="C69" s="433"/>
      <c r="D69" s="286"/>
      <c r="E69" s="434" t="s">
        <v>4124</v>
      </c>
      <c r="F69" s="286"/>
      <c r="G69" s="286"/>
      <c r="H69" s="284"/>
    </row>
    <row r="70" spans="2:8" ht="33" outlineLevel="1">
      <c r="B70" s="286"/>
      <c r="C70" s="433"/>
      <c r="D70" s="286"/>
      <c r="E70" s="434" t="s">
        <v>4159</v>
      </c>
      <c r="F70" s="286"/>
      <c r="G70" s="286"/>
      <c r="H70" s="284"/>
    </row>
    <row r="71" spans="2:8" ht="33" outlineLevel="1">
      <c r="B71" s="286"/>
      <c r="C71" s="433"/>
      <c r="D71" s="286"/>
      <c r="E71" s="434" t="s">
        <v>4160</v>
      </c>
      <c r="F71" s="286"/>
      <c r="G71" s="286"/>
      <c r="H71" s="284"/>
    </row>
    <row r="72" spans="2:8">
      <c r="B72" s="284">
        <f>IF(D72="","",SUBTOTAL(3,$D$7:D72))</f>
        <v>10</v>
      </c>
      <c r="C72" s="433" t="s">
        <v>1745</v>
      </c>
      <c r="D72" s="219" t="s">
        <v>203</v>
      </c>
      <c r="F72" s="284" t="str">
        <f>IF(H72&lt;4,"Đơn giản",IF(H72&lt;=7,"Trung bình","Phức tạp"))</f>
        <v>Trung bình</v>
      </c>
      <c r="G72" s="284" t="s">
        <v>205</v>
      </c>
      <c r="H72" s="284">
        <f>COUNTA(E73:E79)</f>
        <v>7</v>
      </c>
    </row>
    <row r="73" spans="2:8" ht="33" outlineLevel="1">
      <c r="B73" s="286"/>
      <c r="C73" s="433"/>
      <c r="E73" s="434" t="s">
        <v>4161</v>
      </c>
      <c r="F73" s="286"/>
      <c r="G73" s="286"/>
      <c r="H73" s="284"/>
    </row>
    <row r="74" spans="2:8" ht="33" outlineLevel="1">
      <c r="B74" s="286"/>
      <c r="C74" s="433"/>
      <c r="D74" s="286"/>
      <c r="E74" s="434" t="s">
        <v>4162</v>
      </c>
      <c r="F74" s="286"/>
      <c r="G74" s="286"/>
      <c r="H74" s="284"/>
    </row>
    <row r="75" spans="2:8" ht="33" outlineLevel="1">
      <c r="B75" s="286"/>
      <c r="C75" s="433"/>
      <c r="D75" s="286"/>
      <c r="E75" s="434" t="s">
        <v>4163</v>
      </c>
      <c r="F75" s="286"/>
      <c r="G75" s="286"/>
      <c r="H75" s="284"/>
    </row>
    <row r="76" spans="2:8" ht="33" outlineLevel="1">
      <c r="B76" s="286"/>
      <c r="C76" s="433"/>
      <c r="D76" s="286"/>
      <c r="E76" s="434" t="s">
        <v>4164</v>
      </c>
      <c r="F76" s="286"/>
      <c r="G76" s="286"/>
      <c r="H76" s="284"/>
    </row>
    <row r="77" spans="2:8" ht="33" outlineLevel="1">
      <c r="B77" s="286"/>
      <c r="C77" s="433"/>
      <c r="D77" s="286"/>
      <c r="E77" s="434" t="s">
        <v>4165</v>
      </c>
      <c r="F77" s="286"/>
      <c r="G77" s="286"/>
      <c r="H77" s="284"/>
    </row>
    <row r="78" spans="2:8" ht="33" outlineLevel="1">
      <c r="B78" s="286"/>
      <c r="C78" s="433"/>
      <c r="D78" s="286"/>
      <c r="E78" s="434" t="s">
        <v>4166</v>
      </c>
      <c r="F78" s="286"/>
      <c r="G78" s="286"/>
      <c r="H78" s="284"/>
    </row>
    <row r="79" spans="2:8" ht="33" outlineLevel="1">
      <c r="B79" s="286"/>
      <c r="C79" s="433"/>
      <c r="D79" s="286"/>
      <c r="E79" s="434" t="s">
        <v>4167</v>
      </c>
      <c r="F79" s="286"/>
      <c r="G79" s="286"/>
      <c r="H79" s="284"/>
    </row>
    <row r="80" spans="2:8">
      <c r="B80" s="284">
        <f>IF(D80="","",SUBTOTAL(3,$D$7:D80))</f>
        <v>11</v>
      </c>
      <c r="C80" s="433" t="s">
        <v>1746</v>
      </c>
      <c r="D80" s="219" t="s">
        <v>203</v>
      </c>
      <c r="F80" s="284" t="str">
        <f>IF(H80&lt;4,"Đơn giản",IF(H80&lt;=7,"Trung bình","Phức tạp"))</f>
        <v>Trung bình</v>
      </c>
      <c r="G80" s="284" t="s">
        <v>205</v>
      </c>
      <c r="H80" s="284">
        <f>COUNTA(E81:E87)</f>
        <v>7</v>
      </c>
    </row>
    <row r="81" spans="2:8" ht="33" outlineLevel="1">
      <c r="B81" s="286"/>
      <c r="C81" s="433"/>
      <c r="E81" s="434" t="s">
        <v>4161</v>
      </c>
      <c r="F81" s="286"/>
      <c r="G81" s="286"/>
      <c r="H81" s="284"/>
    </row>
    <row r="82" spans="2:8" ht="33" outlineLevel="1">
      <c r="B82" s="286"/>
      <c r="C82" s="433"/>
      <c r="D82" s="286"/>
      <c r="E82" s="434" t="s">
        <v>4168</v>
      </c>
      <c r="F82" s="286"/>
      <c r="G82" s="286"/>
      <c r="H82" s="284"/>
    </row>
    <row r="83" spans="2:8" ht="33" outlineLevel="1">
      <c r="B83" s="286"/>
      <c r="C83" s="433"/>
      <c r="D83" s="286"/>
      <c r="E83" s="434" t="s">
        <v>4169</v>
      </c>
      <c r="F83" s="286"/>
      <c r="G83" s="286"/>
      <c r="H83" s="284"/>
    </row>
    <row r="84" spans="2:8" ht="33" outlineLevel="1">
      <c r="B84" s="286"/>
      <c r="C84" s="433"/>
      <c r="D84" s="286"/>
      <c r="E84" s="434" t="s">
        <v>4170</v>
      </c>
      <c r="F84" s="286"/>
      <c r="G84" s="286"/>
      <c r="H84" s="284"/>
    </row>
    <row r="85" spans="2:8" ht="33" outlineLevel="1">
      <c r="B85" s="286"/>
      <c r="C85" s="433"/>
      <c r="D85" s="286"/>
      <c r="E85" s="434" t="s">
        <v>4171</v>
      </c>
      <c r="F85" s="286"/>
      <c r="G85" s="286"/>
      <c r="H85" s="284"/>
    </row>
    <row r="86" spans="2:8" ht="33" outlineLevel="1">
      <c r="B86" s="286"/>
      <c r="C86" s="433"/>
      <c r="D86" s="286"/>
      <c r="E86" s="434" t="s">
        <v>4172</v>
      </c>
      <c r="F86" s="286"/>
      <c r="G86" s="286"/>
      <c r="H86" s="284"/>
    </row>
    <row r="87" spans="2:8" ht="33" outlineLevel="1">
      <c r="B87" s="286"/>
      <c r="C87" s="433"/>
      <c r="D87" s="286"/>
      <c r="E87" s="434" t="s">
        <v>4173</v>
      </c>
      <c r="F87" s="286"/>
      <c r="G87" s="286"/>
      <c r="H87" s="284"/>
    </row>
    <row r="88" spans="2:8">
      <c r="B88" s="284">
        <f>IF(D88="","",SUBTOTAL(3,$D$7:D88))</f>
        <v>12</v>
      </c>
      <c r="C88" s="433" t="s">
        <v>1747</v>
      </c>
      <c r="D88" s="219" t="s">
        <v>203</v>
      </c>
      <c r="F88" s="284" t="str">
        <f>IF(H88&lt;4,"Đơn giản",IF(H88&lt;=7,"Trung bình","Phức tạp"))</f>
        <v>Trung bình</v>
      </c>
      <c r="G88" s="284" t="s">
        <v>205</v>
      </c>
      <c r="H88" s="284">
        <f>COUNTA(E89:E95)</f>
        <v>7</v>
      </c>
    </row>
    <row r="89" spans="2:8" ht="33" outlineLevel="1">
      <c r="B89" s="286"/>
      <c r="C89" s="433"/>
      <c r="E89" s="434" t="s">
        <v>4174</v>
      </c>
      <c r="F89" s="286"/>
      <c r="G89" s="286"/>
      <c r="H89" s="284"/>
    </row>
    <row r="90" spans="2:8" ht="33" outlineLevel="1">
      <c r="B90" s="286"/>
      <c r="C90" s="433"/>
      <c r="D90" s="286"/>
      <c r="E90" s="434" t="s">
        <v>4175</v>
      </c>
      <c r="F90" s="286"/>
      <c r="G90" s="286"/>
      <c r="H90" s="284"/>
    </row>
    <row r="91" spans="2:8" ht="49.5" outlineLevel="1">
      <c r="B91" s="286"/>
      <c r="C91" s="433"/>
      <c r="D91" s="286"/>
      <c r="E91" s="434" t="s">
        <v>4176</v>
      </c>
      <c r="F91" s="286"/>
      <c r="G91" s="286"/>
      <c r="H91" s="284"/>
    </row>
    <row r="92" spans="2:8" ht="49.5" outlineLevel="1">
      <c r="B92" s="286"/>
      <c r="C92" s="433"/>
      <c r="D92" s="286"/>
      <c r="E92" s="434" t="s">
        <v>4177</v>
      </c>
      <c r="F92" s="286"/>
      <c r="G92" s="286"/>
      <c r="H92" s="284"/>
    </row>
    <row r="93" spans="2:8" ht="49.5" outlineLevel="1">
      <c r="B93" s="286"/>
      <c r="C93" s="433"/>
      <c r="D93" s="286"/>
      <c r="E93" s="434" t="s">
        <v>4178</v>
      </c>
      <c r="F93" s="286"/>
      <c r="G93" s="286"/>
      <c r="H93" s="284"/>
    </row>
    <row r="94" spans="2:8" ht="49.5" outlineLevel="1">
      <c r="B94" s="286"/>
      <c r="C94" s="433"/>
      <c r="D94" s="286"/>
      <c r="E94" s="434" t="s">
        <v>4179</v>
      </c>
      <c r="F94" s="286"/>
      <c r="G94" s="286"/>
      <c r="H94" s="284"/>
    </row>
    <row r="95" spans="2:8" ht="33" outlineLevel="1">
      <c r="B95" s="286"/>
      <c r="C95" s="433"/>
      <c r="D95" s="286"/>
      <c r="E95" s="434" t="s">
        <v>4180</v>
      </c>
      <c r="F95" s="286"/>
      <c r="G95" s="286"/>
      <c r="H95" s="284"/>
    </row>
    <row r="96" spans="2:8">
      <c r="B96" s="284">
        <f>IF(D96="","",SUBTOTAL(3,$D$7:D96))</f>
        <v>13</v>
      </c>
      <c r="C96" s="433" t="s">
        <v>1748</v>
      </c>
      <c r="D96" s="219" t="s">
        <v>203</v>
      </c>
      <c r="F96" s="284" t="str">
        <f>IF(H96&lt;4,"Đơn giản",IF(H96&lt;=7,"Trung bình","Phức tạp"))</f>
        <v>Trung bình</v>
      </c>
      <c r="G96" s="284" t="s">
        <v>205</v>
      </c>
      <c r="H96" s="284">
        <f>COUNTA(E97:E102)</f>
        <v>6</v>
      </c>
    </row>
    <row r="97" spans="2:8" ht="33" outlineLevel="1">
      <c r="B97" s="286"/>
      <c r="C97" s="433"/>
      <c r="E97" s="434" t="s">
        <v>4174</v>
      </c>
      <c r="F97" s="286"/>
      <c r="G97" s="286"/>
      <c r="H97" s="284"/>
    </row>
    <row r="98" spans="2:8" ht="33" outlineLevel="1">
      <c r="B98" s="286"/>
      <c r="C98" s="433"/>
      <c r="D98" s="286"/>
      <c r="E98" s="434" t="s">
        <v>4181</v>
      </c>
      <c r="F98" s="286"/>
      <c r="G98" s="286"/>
      <c r="H98" s="284"/>
    </row>
    <row r="99" spans="2:8" ht="33" outlineLevel="1">
      <c r="B99" s="286"/>
      <c r="C99" s="433"/>
      <c r="D99" s="286"/>
      <c r="E99" s="434" t="s">
        <v>4182</v>
      </c>
      <c r="F99" s="286"/>
      <c r="G99" s="286"/>
      <c r="H99" s="284"/>
    </row>
    <row r="100" spans="2:8" ht="33" outlineLevel="1">
      <c r="B100" s="286"/>
      <c r="C100" s="433"/>
      <c r="D100" s="286"/>
      <c r="E100" s="434" t="s">
        <v>4183</v>
      </c>
      <c r="F100" s="286"/>
      <c r="G100" s="286"/>
      <c r="H100" s="284"/>
    </row>
    <row r="101" spans="2:8" ht="33" outlineLevel="1">
      <c r="B101" s="286"/>
      <c r="C101" s="433"/>
      <c r="D101" s="286"/>
      <c r="E101" s="434" t="s">
        <v>4184</v>
      </c>
      <c r="F101" s="286"/>
      <c r="G101" s="286"/>
      <c r="H101" s="284"/>
    </row>
    <row r="102" spans="2:8" ht="33" outlineLevel="1">
      <c r="B102" s="286"/>
      <c r="C102" s="433"/>
      <c r="D102" s="286"/>
      <c r="E102" s="434" t="s">
        <v>4185</v>
      </c>
      <c r="F102" s="286"/>
      <c r="G102" s="286"/>
      <c r="H102" s="284"/>
    </row>
    <row r="103" spans="2:8">
      <c r="B103" s="284">
        <f>IF(D103="","",SUBTOTAL(3,$D$7:D103))</f>
        <v>14</v>
      </c>
      <c r="C103" s="433" t="s">
        <v>1749</v>
      </c>
      <c r="D103" s="219" t="s">
        <v>203</v>
      </c>
      <c r="F103" s="284" t="str">
        <f>IF(H103&lt;4,"Đơn giản",IF(H103&lt;=7,"Trung bình","Phức tạp"))</f>
        <v>Trung bình</v>
      </c>
      <c r="G103" s="284" t="s">
        <v>205</v>
      </c>
      <c r="H103" s="284">
        <f>COUNTA(E104:E107)</f>
        <v>4</v>
      </c>
    </row>
    <row r="104" spans="2:8" ht="33" outlineLevel="1">
      <c r="B104" s="286"/>
      <c r="C104" s="433"/>
      <c r="E104" s="434" t="s">
        <v>4186</v>
      </c>
      <c r="F104" s="286"/>
      <c r="G104" s="286"/>
      <c r="H104" s="284"/>
    </row>
    <row r="105" spans="2:8" ht="33" outlineLevel="1">
      <c r="B105" s="286"/>
      <c r="C105" s="433"/>
      <c r="D105" s="286"/>
      <c r="E105" s="434" t="s">
        <v>4187</v>
      </c>
      <c r="F105" s="286"/>
      <c r="G105" s="286"/>
      <c r="H105" s="284"/>
    </row>
    <row r="106" spans="2:8" ht="33" outlineLevel="1">
      <c r="B106" s="286"/>
      <c r="C106" s="433"/>
      <c r="D106" s="286"/>
      <c r="E106" s="434" t="s">
        <v>4188</v>
      </c>
      <c r="F106" s="286"/>
      <c r="G106" s="286"/>
      <c r="H106" s="284"/>
    </row>
    <row r="107" spans="2:8" ht="49.5" outlineLevel="1">
      <c r="B107" s="286"/>
      <c r="C107" s="433"/>
      <c r="D107" s="286"/>
      <c r="E107" s="434" t="s">
        <v>4189</v>
      </c>
      <c r="F107" s="286"/>
      <c r="G107" s="286"/>
      <c r="H107" s="284"/>
    </row>
    <row r="108" spans="2:8">
      <c r="B108" s="284">
        <f>IF(D108="","",SUBTOTAL(3,$D$7:D108))</f>
        <v>15</v>
      </c>
      <c r="C108" s="433" t="s">
        <v>1750</v>
      </c>
      <c r="D108" s="219" t="s">
        <v>203</v>
      </c>
      <c r="F108" s="284" t="str">
        <f>IF(H108&lt;4,"Đơn giản",IF(H108&lt;=7,"Trung bình","Phức tạp"))</f>
        <v>Trung bình</v>
      </c>
      <c r="G108" s="284" t="s">
        <v>205</v>
      </c>
      <c r="H108" s="284">
        <f>COUNTA(E109:E113)</f>
        <v>5</v>
      </c>
    </row>
    <row r="109" spans="2:8" ht="33" outlineLevel="1">
      <c r="B109" s="286"/>
      <c r="C109" s="433"/>
      <c r="E109" s="434" t="s">
        <v>4186</v>
      </c>
      <c r="F109" s="286"/>
      <c r="G109" s="286"/>
      <c r="H109" s="284"/>
    </row>
    <row r="110" spans="2:8" ht="33" outlineLevel="1">
      <c r="B110" s="286"/>
      <c r="C110" s="433"/>
      <c r="D110" s="286"/>
      <c r="E110" s="434" t="s">
        <v>4190</v>
      </c>
      <c r="F110" s="286"/>
      <c r="G110" s="286"/>
      <c r="H110" s="284"/>
    </row>
    <row r="111" spans="2:8" ht="33" outlineLevel="1">
      <c r="B111" s="286"/>
      <c r="C111" s="433"/>
      <c r="D111" s="286"/>
      <c r="E111" s="434" t="s">
        <v>4183</v>
      </c>
      <c r="F111" s="286"/>
      <c r="G111" s="286"/>
      <c r="H111" s="284"/>
    </row>
    <row r="112" spans="2:8" ht="33" outlineLevel="1">
      <c r="B112" s="286"/>
      <c r="C112" s="433"/>
      <c r="D112" s="286"/>
      <c r="E112" s="434" t="s">
        <v>4191</v>
      </c>
      <c r="F112" s="286"/>
      <c r="G112" s="286"/>
      <c r="H112" s="284"/>
    </row>
    <row r="113" spans="2:8" ht="33" outlineLevel="1">
      <c r="B113" s="286"/>
      <c r="C113" s="433"/>
      <c r="D113" s="286"/>
      <c r="E113" s="434" t="s">
        <v>4192</v>
      </c>
      <c r="F113" s="286"/>
      <c r="G113" s="286"/>
      <c r="H113" s="284"/>
    </row>
    <row r="114" spans="2:8" ht="33">
      <c r="B114" s="284">
        <f>IF(D114="","",SUBTOTAL(3,$D$7:D114))</f>
        <v>16</v>
      </c>
      <c r="C114" s="433" t="s">
        <v>1751</v>
      </c>
      <c r="D114" s="219" t="s">
        <v>203</v>
      </c>
      <c r="F114" s="284" t="str">
        <f>IF(H114&lt;4,"Đơn giản",IF(H114&lt;=7,"Trung bình","Phức tạp"))</f>
        <v>Trung bình</v>
      </c>
      <c r="G114" s="284" t="s">
        <v>205</v>
      </c>
      <c r="H114" s="284">
        <f>COUNTA(E115:E121)</f>
        <v>7</v>
      </c>
    </row>
    <row r="115" spans="2:8" ht="33" outlineLevel="1">
      <c r="B115" s="286"/>
      <c r="C115" s="433"/>
      <c r="E115" s="434" t="s">
        <v>4193</v>
      </c>
      <c r="F115" s="286"/>
      <c r="G115" s="286"/>
      <c r="H115" s="284"/>
    </row>
    <row r="116" spans="2:8" ht="49.5" outlineLevel="1">
      <c r="B116" s="286"/>
      <c r="C116" s="433"/>
      <c r="D116" s="286"/>
      <c r="E116" s="434" t="s">
        <v>4194</v>
      </c>
      <c r="F116" s="286"/>
      <c r="G116" s="286"/>
      <c r="H116" s="284"/>
    </row>
    <row r="117" spans="2:8" ht="33" outlineLevel="1">
      <c r="B117" s="286"/>
      <c r="C117" s="433"/>
      <c r="D117" s="286"/>
      <c r="E117" s="434" t="s">
        <v>4195</v>
      </c>
      <c r="F117" s="286"/>
      <c r="G117" s="286"/>
      <c r="H117" s="284"/>
    </row>
    <row r="118" spans="2:8" ht="49.5" outlineLevel="1">
      <c r="B118" s="286"/>
      <c r="C118" s="433"/>
      <c r="D118" s="286"/>
      <c r="E118" s="434" t="s">
        <v>4196</v>
      </c>
      <c r="F118" s="286"/>
      <c r="G118" s="286"/>
      <c r="H118" s="284"/>
    </row>
    <row r="119" spans="2:8" ht="33" outlineLevel="1">
      <c r="B119" s="286"/>
      <c r="C119" s="433"/>
      <c r="D119" s="286"/>
      <c r="E119" s="434" t="s">
        <v>4197</v>
      </c>
      <c r="F119" s="286"/>
      <c r="G119" s="286"/>
      <c r="H119" s="284"/>
    </row>
    <row r="120" spans="2:8" ht="33" outlineLevel="1">
      <c r="B120" s="286"/>
      <c r="C120" s="433"/>
      <c r="D120" s="286"/>
      <c r="E120" s="434" t="s">
        <v>4198</v>
      </c>
      <c r="F120" s="286"/>
      <c r="G120" s="286"/>
      <c r="H120" s="284"/>
    </row>
    <row r="121" spans="2:8" ht="33" outlineLevel="1">
      <c r="B121" s="286"/>
      <c r="C121" s="433"/>
      <c r="D121" s="286"/>
      <c r="E121" s="434" t="s">
        <v>4199</v>
      </c>
      <c r="F121" s="286"/>
      <c r="G121" s="286"/>
      <c r="H121" s="284"/>
    </row>
    <row r="122" spans="2:8">
      <c r="B122" s="284">
        <f>IF(D122="","",SUBTOTAL(3,$D$7:D122))</f>
        <v>17</v>
      </c>
      <c r="C122" s="433" t="s">
        <v>1752</v>
      </c>
      <c r="D122" s="219" t="s">
        <v>203</v>
      </c>
      <c r="E122" s="434"/>
      <c r="F122" s="284" t="str">
        <f>IF(H122&lt;4,"Đơn giản",IF(H122&lt;=7,"Trung bình","Phức tạp"))</f>
        <v>Trung bình</v>
      </c>
      <c r="G122" s="284" t="s">
        <v>205</v>
      </c>
      <c r="H122" s="284">
        <f>COUNTA(E123:E128)</f>
        <v>6</v>
      </c>
    </row>
    <row r="123" spans="2:8" ht="33" outlineLevel="1">
      <c r="B123" s="286"/>
      <c r="C123" s="286"/>
      <c r="D123" s="286"/>
      <c r="E123" s="434" t="s">
        <v>4200</v>
      </c>
      <c r="F123" s="286"/>
      <c r="G123" s="286"/>
      <c r="H123" s="284"/>
    </row>
    <row r="124" spans="2:8" ht="33" outlineLevel="1">
      <c r="B124" s="286"/>
      <c r="C124" s="286"/>
      <c r="D124" s="286"/>
      <c r="E124" s="434" t="s">
        <v>4201</v>
      </c>
      <c r="F124" s="286"/>
      <c r="G124" s="286"/>
      <c r="H124" s="284"/>
    </row>
    <row r="125" spans="2:8" ht="49.5" outlineLevel="1">
      <c r="B125" s="286"/>
      <c r="C125" s="286"/>
      <c r="D125" s="286"/>
      <c r="E125" s="434" t="s">
        <v>4202</v>
      </c>
      <c r="F125" s="286"/>
      <c r="G125" s="286"/>
      <c r="H125" s="284"/>
    </row>
    <row r="126" spans="2:8" ht="33" outlineLevel="1">
      <c r="B126" s="286"/>
      <c r="C126" s="286"/>
      <c r="D126" s="286"/>
      <c r="E126" s="434" t="s">
        <v>4203</v>
      </c>
      <c r="F126" s="286"/>
      <c r="G126" s="286"/>
      <c r="H126" s="284"/>
    </row>
    <row r="127" spans="2:8" ht="33" outlineLevel="1">
      <c r="B127" s="286"/>
      <c r="C127" s="286"/>
      <c r="D127" s="286"/>
      <c r="E127" s="434" t="s">
        <v>4204</v>
      </c>
      <c r="F127" s="286"/>
      <c r="G127" s="286"/>
      <c r="H127" s="284"/>
    </row>
    <row r="128" spans="2:8" ht="33" outlineLevel="1">
      <c r="B128" s="286"/>
      <c r="C128" s="286"/>
      <c r="D128" s="286"/>
      <c r="E128" s="434" t="s">
        <v>4205</v>
      </c>
      <c r="F128" s="286"/>
      <c r="G128" s="286"/>
      <c r="H128" s="284"/>
    </row>
    <row r="129" spans="2:8">
      <c r="B129" s="284">
        <f>IF(D129="","",SUBTOTAL(3,$D$7:D129))</f>
        <v>18</v>
      </c>
      <c r="C129" s="439" t="s">
        <v>4117</v>
      </c>
      <c r="D129" s="219" t="s">
        <v>203</v>
      </c>
      <c r="E129" s="286"/>
      <c r="F129" s="284" t="str">
        <f>IF(H129&lt;4,"Đơn giản",IF(H129&lt;=7,"Trung bình","Phức tạp"))</f>
        <v>Trung bình</v>
      </c>
      <c r="G129" s="284" t="s">
        <v>205</v>
      </c>
      <c r="H129" s="284">
        <f>COUNTA(E130:E135)</f>
        <v>6</v>
      </c>
    </row>
    <row r="130" spans="2:8" ht="31.5" outlineLevel="1">
      <c r="B130" s="286"/>
      <c r="C130" s="286"/>
      <c r="D130" s="286"/>
      <c r="E130" s="436" t="s">
        <v>4206</v>
      </c>
      <c r="F130" s="286"/>
      <c r="G130" s="286"/>
      <c r="H130" s="284"/>
    </row>
    <row r="131" spans="2:8" ht="31.5" outlineLevel="1">
      <c r="B131" s="286"/>
      <c r="C131" s="286"/>
      <c r="D131" s="286"/>
      <c r="E131" s="436" t="s">
        <v>4207</v>
      </c>
      <c r="F131" s="286"/>
      <c r="G131" s="286"/>
      <c r="H131" s="284"/>
    </row>
    <row r="132" spans="2:8" ht="31.5" outlineLevel="1">
      <c r="B132" s="286"/>
      <c r="C132" s="286"/>
      <c r="D132" s="286"/>
      <c r="E132" s="436" t="s">
        <v>4208</v>
      </c>
      <c r="F132" s="286"/>
      <c r="G132" s="286"/>
      <c r="H132" s="284"/>
    </row>
    <row r="133" spans="2:8" ht="31.5" outlineLevel="1">
      <c r="B133" s="286"/>
      <c r="C133" s="286"/>
      <c r="D133" s="286"/>
      <c r="E133" s="437" t="s">
        <v>4209</v>
      </c>
      <c r="F133" s="286"/>
      <c r="G133" s="286"/>
      <c r="H133" s="284"/>
    </row>
    <row r="134" spans="2:8" ht="31.5" outlineLevel="1">
      <c r="B134" s="286"/>
      <c r="C134" s="286"/>
      <c r="D134" s="286"/>
      <c r="E134" s="438" t="s">
        <v>4210</v>
      </c>
      <c r="F134" s="286"/>
      <c r="G134" s="286"/>
      <c r="H134" s="284"/>
    </row>
    <row r="135" spans="2:8" ht="31.5" outlineLevel="1">
      <c r="B135" s="286"/>
      <c r="C135" s="286"/>
      <c r="D135" s="286"/>
      <c r="E135" s="437" t="s">
        <v>4211</v>
      </c>
      <c r="F135" s="286"/>
      <c r="G135" s="286"/>
      <c r="H135" s="284"/>
    </row>
    <row r="136" spans="2:8">
      <c r="B136" s="284">
        <f>IF(D136="","",SUBTOTAL(3,$D$7:D136))</f>
        <v>19</v>
      </c>
      <c r="C136" s="439" t="s">
        <v>4119</v>
      </c>
      <c r="D136" s="219" t="s">
        <v>203</v>
      </c>
      <c r="E136" s="442"/>
      <c r="F136" s="284" t="str">
        <f>IF(H136&lt;4,"Đơn giản",IF(H136&lt;=7,"Trung bình","Phức tạp"))</f>
        <v>Trung bình</v>
      </c>
      <c r="G136" s="284" t="s">
        <v>205</v>
      </c>
      <c r="H136" s="284">
        <f>COUNTA(E137:E142)</f>
        <v>6</v>
      </c>
    </row>
    <row r="137" spans="2:8" ht="31.5" outlineLevel="1">
      <c r="B137" s="286"/>
      <c r="C137" s="286"/>
      <c r="D137" s="286"/>
      <c r="E137" s="441" t="s">
        <v>4212</v>
      </c>
      <c r="F137" s="286"/>
      <c r="G137" s="286"/>
      <c r="H137" s="284"/>
    </row>
    <row r="138" spans="2:8" ht="31.5" outlineLevel="1">
      <c r="B138" s="286"/>
      <c r="C138" s="286"/>
      <c r="D138" s="286"/>
      <c r="E138" s="436" t="s">
        <v>4213</v>
      </c>
      <c r="F138" s="286"/>
      <c r="G138" s="286"/>
      <c r="H138" s="284"/>
    </row>
    <row r="139" spans="2:8" ht="31.5" outlineLevel="1">
      <c r="B139" s="286"/>
      <c r="C139" s="286"/>
      <c r="D139" s="286"/>
      <c r="E139" s="436" t="s">
        <v>4214</v>
      </c>
      <c r="F139" s="286"/>
      <c r="G139" s="286"/>
      <c r="H139" s="284"/>
    </row>
    <row r="140" spans="2:8" ht="31.5" outlineLevel="1">
      <c r="B140" s="286"/>
      <c r="C140" s="286"/>
      <c r="D140" s="286"/>
      <c r="E140" s="437" t="s">
        <v>4215</v>
      </c>
      <c r="F140" s="286"/>
      <c r="G140" s="286"/>
      <c r="H140" s="284"/>
    </row>
    <row r="141" spans="2:8" ht="31.5" outlineLevel="1">
      <c r="B141" s="286"/>
      <c r="C141" s="286"/>
      <c r="D141" s="286"/>
      <c r="E141" s="438" t="s">
        <v>4216</v>
      </c>
      <c r="F141" s="286"/>
      <c r="G141" s="286"/>
      <c r="H141" s="284"/>
    </row>
    <row r="142" spans="2:8" ht="31.5" outlineLevel="1">
      <c r="B142" s="286"/>
      <c r="C142" s="286"/>
      <c r="D142" s="286"/>
      <c r="E142" s="437" t="s">
        <v>4217</v>
      </c>
      <c r="F142" s="286"/>
      <c r="G142" s="286"/>
      <c r="H142" s="284"/>
    </row>
    <row r="143" spans="2:8">
      <c r="B143" s="284">
        <f>IF(D143="","",SUBTOTAL(3,$D$7:D143))</f>
        <v>20</v>
      </c>
      <c r="C143" s="439" t="s">
        <v>4118</v>
      </c>
      <c r="D143" s="219" t="s">
        <v>203</v>
      </c>
      <c r="F143" s="284" t="str">
        <f>IF(H143&lt;4,"Đơn giản",IF(H143&lt;=7,"Trung bình","Phức tạp"))</f>
        <v>Trung bình</v>
      </c>
      <c r="G143" s="284" t="s">
        <v>205</v>
      </c>
      <c r="H143" s="284">
        <f>COUNTA(E144:E147)</f>
        <v>4</v>
      </c>
    </row>
    <row r="144" spans="2:8" ht="31.5" outlineLevel="1">
      <c r="B144" s="286"/>
      <c r="C144" s="286"/>
      <c r="D144" s="286"/>
      <c r="E144" s="436" t="s">
        <v>4218</v>
      </c>
      <c r="F144" s="286"/>
      <c r="G144" s="286"/>
      <c r="H144" s="284"/>
    </row>
    <row r="145" spans="2:8" ht="31.5" outlineLevel="1">
      <c r="B145" s="286"/>
      <c r="C145" s="286"/>
      <c r="D145" s="286"/>
      <c r="E145" s="436" t="s">
        <v>4219</v>
      </c>
      <c r="F145" s="286"/>
      <c r="G145" s="286"/>
      <c r="H145" s="284"/>
    </row>
    <row r="146" spans="2:8" ht="31.5" outlineLevel="1">
      <c r="B146" s="286"/>
      <c r="C146" s="286"/>
      <c r="D146" s="286"/>
      <c r="E146" s="436" t="s">
        <v>4220</v>
      </c>
      <c r="F146" s="286"/>
      <c r="G146" s="286"/>
      <c r="H146" s="284"/>
    </row>
    <row r="147" spans="2:8" ht="31.5" outlineLevel="1">
      <c r="B147" s="286"/>
      <c r="C147" s="286"/>
      <c r="D147" s="286"/>
      <c r="E147" s="436" t="s">
        <v>4221</v>
      </c>
      <c r="F147" s="286"/>
      <c r="G147" s="286"/>
      <c r="H147" s="284"/>
    </row>
    <row r="148" spans="2:8">
      <c r="B148" s="286" t="s">
        <v>17</v>
      </c>
      <c r="C148" s="392" t="s">
        <v>3285</v>
      </c>
      <c r="D148" s="246"/>
    </row>
    <row r="149" spans="2:8">
      <c r="B149" s="286" t="s">
        <v>1904</v>
      </c>
      <c r="C149" s="392" t="s">
        <v>3286</v>
      </c>
      <c r="D149" s="246"/>
    </row>
    <row r="150" spans="2:8">
      <c r="B150" s="284">
        <f>IF(D150="","",SUBTOTAL(3,$D$7:D150))</f>
        <v>21</v>
      </c>
      <c r="C150" s="246" t="s">
        <v>3288</v>
      </c>
      <c r="D150" s="219" t="s">
        <v>203</v>
      </c>
      <c r="F150" s="284" t="str">
        <f>IF(H150&lt;4,"Đơn giản",IF(H150&lt;=7,"Trung bình","Phức tạp"))</f>
        <v>Trung bình</v>
      </c>
      <c r="G150" s="284" t="s">
        <v>205</v>
      </c>
      <c r="H150" s="284">
        <f>COUNTA(E151:E154)</f>
        <v>4</v>
      </c>
    </row>
    <row r="151" spans="2:8" ht="33" outlineLevel="1">
      <c r="B151" s="284"/>
      <c r="E151" s="246" t="s">
        <v>3433</v>
      </c>
    </row>
    <row r="152" spans="2:8" ht="33" outlineLevel="1">
      <c r="B152" s="284"/>
      <c r="E152" s="246" t="s">
        <v>3434</v>
      </c>
    </row>
    <row r="153" spans="2:8" ht="33" outlineLevel="1">
      <c r="B153" s="284"/>
      <c r="E153" s="246" t="s">
        <v>3435</v>
      </c>
    </row>
    <row r="154" spans="2:8" ht="33" outlineLevel="1">
      <c r="B154" s="284"/>
      <c r="E154" s="246" t="s">
        <v>3436</v>
      </c>
    </row>
    <row r="155" spans="2:8">
      <c r="B155" s="284">
        <f>IF(D155="","",SUBTOTAL(3,$D$7:D155))</f>
        <v>22</v>
      </c>
      <c r="C155" s="246" t="s">
        <v>3289</v>
      </c>
      <c r="D155" s="219" t="s">
        <v>203</v>
      </c>
      <c r="F155" s="284" t="str">
        <f>IF(H155&lt;4,"Đơn giản",IF(H155&lt;=7,"Trung bình","Phức tạp"))</f>
        <v>Trung bình</v>
      </c>
      <c r="G155" s="284" t="s">
        <v>205</v>
      </c>
      <c r="H155" s="284">
        <f>COUNTA(E156:E159)</f>
        <v>4</v>
      </c>
    </row>
    <row r="156" spans="2:8" ht="49.5" outlineLevel="1">
      <c r="B156" s="284"/>
      <c r="E156" s="246" t="s">
        <v>3438</v>
      </c>
    </row>
    <row r="157" spans="2:8" ht="49.5" outlineLevel="1">
      <c r="B157" s="284"/>
      <c r="E157" s="246" t="s">
        <v>3439</v>
      </c>
    </row>
    <row r="158" spans="2:8" ht="49.5" outlineLevel="1">
      <c r="B158" s="284"/>
      <c r="E158" s="246" t="s">
        <v>3437</v>
      </c>
    </row>
    <row r="159" spans="2:8" ht="49.5" outlineLevel="1">
      <c r="B159" s="284"/>
      <c r="E159" s="246" t="s">
        <v>3440</v>
      </c>
    </row>
    <row r="160" spans="2:8">
      <c r="B160" s="284">
        <f>IF(D160="","",SUBTOTAL(3,$D$7:D160))</f>
        <v>23</v>
      </c>
      <c r="C160" s="246" t="s">
        <v>3290</v>
      </c>
      <c r="D160" s="219" t="s">
        <v>203</v>
      </c>
      <c r="F160" s="284" t="str">
        <f>IF(H160&lt;4,"Đơn giản",IF(H160&lt;=7,"Trung bình","Phức tạp"))</f>
        <v>Trung bình</v>
      </c>
      <c r="G160" s="284" t="s">
        <v>205</v>
      </c>
      <c r="H160" s="284">
        <f>COUNTA(E161:E164)</f>
        <v>4</v>
      </c>
    </row>
    <row r="161" spans="2:8" ht="33" outlineLevel="1">
      <c r="B161" s="284"/>
      <c r="E161" s="246" t="s">
        <v>3442</v>
      </c>
    </row>
    <row r="162" spans="2:8" ht="49.5" outlineLevel="1">
      <c r="B162" s="284"/>
      <c r="E162" s="246" t="s">
        <v>3441</v>
      </c>
    </row>
    <row r="163" spans="2:8" ht="49.5" outlineLevel="1">
      <c r="B163" s="284"/>
      <c r="E163" s="246" t="s">
        <v>3443</v>
      </c>
    </row>
    <row r="164" spans="2:8" ht="49.5" outlineLevel="1">
      <c r="B164" s="284"/>
      <c r="E164" s="246" t="s">
        <v>3444</v>
      </c>
    </row>
    <row r="165" spans="2:8">
      <c r="B165" s="284">
        <f>IF(D165="","",SUBTOTAL(3,$D$7:D165))</f>
        <v>24</v>
      </c>
      <c r="C165" s="246" t="s">
        <v>3291</v>
      </c>
      <c r="D165" s="219" t="s">
        <v>203</v>
      </c>
      <c r="F165" s="284" t="str">
        <f>IF(H165&lt;4,"Đơn giản",IF(H165&lt;=7,"Trung bình","Phức tạp"))</f>
        <v>Trung bình</v>
      </c>
      <c r="G165" s="284" t="s">
        <v>205</v>
      </c>
      <c r="H165" s="284">
        <f>COUNTA(E166:E169)</f>
        <v>4</v>
      </c>
    </row>
    <row r="166" spans="2:8" ht="33" outlineLevel="1">
      <c r="B166" s="284"/>
      <c r="E166" s="246" t="s">
        <v>3445</v>
      </c>
    </row>
    <row r="167" spans="2:8" ht="49.5" outlineLevel="1">
      <c r="B167" s="284"/>
      <c r="E167" s="246" t="s">
        <v>3446</v>
      </c>
    </row>
    <row r="168" spans="2:8" ht="33" outlineLevel="1">
      <c r="B168" s="284"/>
      <c r="E168" s="246" t="s">
        <v>3447</v>
      </c>
    </row>
    <row r="169" spans="2:8" ht="33" outlineLevel="1">
      <c r="B169" s="284"/>
      <c r="E169" s="246" t="s">
        <v>3448</v>
      </c>
    </row>
    <row r="170" spans="2:8">
      <c r="B170" s="286" t="s">
        <v>1906</v>
      </c>
      <c r="C170" s="392" t="s">
        <v>3287</v>
      </c>
      <c r="D170" s="246"/>
    </row>
    <row r="171" spans="2:8">
      <c r="B171" s="284">
        <f>IF(D171="","",SUBTOTAL(3,$D$7:D171))</f>
        <v>25</v>
      </c>
      <c r="C171" s="246" t="s">
        <v>3449</v>
      </c>
      <c r="D171" s="219" t="s">
        <v>203</v>
      </c>
      <c r="F171" s="284" t="str">
        <f>IF(H171&lt;4,"Đơn giản",IF(H171&lt;=7,"Trung bình","Phức tạp"))</f>
        <v>Trung bình</v>
      </c>
      <c r="G171" s="284" t="s">
        <v>205</v>
      </c>
      <c r="H171" s="284">
        <f>COUNTA(E172:E175)</f>
        <v>4</v>
      </c>
    </row>
    <row r="172" spans="2:8" ht="33" outlineLevel="1">
      <c r="B172" s="284"/>
      <c r="E172" s="246" t="s">
        <v>3453</v>
      </c>
    </row>
    <row r="173" spans="2:8" ht="33" outlineLevel="1">
      <c r="B173" s="284"/>
      <c r="E173" s="246" t="s">
        <v>3454</v>
      </c>
    </row>
    <row r="174" spans="2:8" ht="33" outlineLevel="1">
      <c r="B174" s="284"/>
      <c r="E174" s="246" t="s">
        <v>3455</v>
      </c>
    </row>
    <row r="175" spans="2:8" ht="33" outlineLevel="1">
      <c r="B175" s="284"/>
      <c r="E175" s="246" t="s">
        <v>3456</v>
      </c>
    </row>
    <row r="176" spans="2:8">
      <c r="B176" s="284">
        <f>IF(D176="","",SUBTOTAL(3,$D$7:D176))</f>
        <v>26</v>
      </c>
      <c r="C176" s="246" t="s">
        <v>3450</v>
      </c>
      <c r="D176" s="219" t="s">
        <v>203</v>
      </c>
      <c r="F176" s="284" t="str">
        <f>IF(H176&lt;4,"Đơn giản",IF(H176&lt;=7,"Trung bình","Phức tạp"))</f>
        <v>Trung bình</v>
      </c>
      <c r="G176" s="284" t="s">
        <v>205</v>
      </c>
      <c r="H176" s="284">
        <f>COUNTA(E177:E180)</f>
        <v>4</v>
      </c>
    </row>
    <row r="177" spans="2:8" ht="49.5" outlineLevel="1">
      <c r="B177" s="284"/>
      <c r="E177" s="246" t="s">
        <v>3457</v>
      </c>
    </row>
    <row r="178" spans="2:8" ht="49.5" outlineLevel="1">
      <c r="B178" s="284"/>
      <c r="E178" s="246" t="s">
        <v>3458</v>
      </c>
    </row>
    <row r="179" spans="2:8" ht="49.5" outlineLevel="1">
      <c r="B179" s="284"/>
      <c r="E179" s="246" t="s">
        <v>3489</v>
      </c>
    </row>
    <row r="180" spans="2:8" ht="49.5" outlineLevel="1">
      <c r="B180" s="284"/>
      <c r="E180" s="246" t="s">
        <v>3459</v>
      </c>
    </row>
    <row r="181" spans="2:8">
      <c r="B181" s="284">
        <f>IF(D181="","",SUBTOTAL(3,$D$7:D181))</f>
        <v>27</v>
      </c>
      <c r="C181" s="246" t="s">
        <v>3451</v>
      </c>
      <c r="D181" s="219" t="s">
        <v>203</v>
      </c>
      <c r="F181" s="284" t="str">
        <f>IF(H181&lt;4,"Đơn giản",IF(H181&lt;=7,"Trung bình","Phức tạp"))</f>
        <v>Trung bình</v>
      </c>
      <c r="G181" s="284" t="s">
        <v>205</v>
      </c>
      <c r="H181" s="284">
        <f>COUNTA(E182:E185)</f>
        <v>4</v>
      </c>
    </row>
    <row r="182" spans="2:8" ht="33" outlineLevel="1">
      <c r="B182" s="284"/>
      <c r="E182" s="246" t="s">
        <v>3460</v>
      </c>
    </row>
    <row r="183" spans="2:8" ht="49.5" outlineLevel="1">
      <c r="B183" s="284"/>
      <c r="E183" s="246" t="s">
        <v>3461</v>
      </c>
    </row>
    <row r="184" spans="2:8" ht="49.5" outlineLevel="1">
      <c r="B184" s="284"/>
      <c r="E184" s="246" t="s">
        <v>3462</v>
      </c>
    </row>
    <row r="185" spans="2:8" ht="49.5" outlineLevel="1">
      <c r="B185" s="284"/>
      <c r="E185" s="246" t="s">
        <v>3463</v>
      </c>
    </row>
    <row r="186" spans="2:8">
      <c r="B186" s="284">
        <f>IF(D186="","",SUBTOTAL(3,$D$7:D186))</f>
        <v>28</v>
      </c>
      <c r="C186" s="246" t="s">
        <v>3452</v>
      </c>
      <c r="D186" s="219" t="s">
        <v>203</v>
      </c>
      <c r="F186" s="284" t="str">
        <f>IF(H186&lt;4,"Đơn giản",IF(H186&lt;=7,"Trung bình","Phức tạp"))</f>
        <v>Trung bình</v>
      </c>
      <c r="G186" s="284" t="s">
        <v>205</v>
      </c>
      <c r="H186" s="284">
        <f>COUNTA(E187:E190)</f>
        <v>4</v>
      </c>
    </row>
    <row r="187" spans="2:8" ht="33" outlineLevel="1">
      <c r="B187" s="284"/>
      <c r="E187" s="246" t="s">
        <v>3464</v>
      </c>
    </row>
    <row r="188" spans="2:8" ht="49.5" outlineLevel="1">
      <c r="B188" s="284"/>
      <c r="E188" s="246" t="s">
        <v>3465</v>
      </c>
    </row>
    <row r="189" spans="2:8" ht="49.5" outlineLevel="1">
      <c r="B189" s="284"/>
      <c r="E189" s="246" t="s">
        <v>3466</v>
      </c>
    </row>
    <row r="190" spans="2:8" ht="49.5" outlineLevel="1">
      <c r="B190" s="284"/>
      <c r="E190" s="246" t="s">
        <v>3467</v>
      </c>
    </row>
    <row r="191" spans="2:8">
      <c r="B191" s="286" t="s">
        <v>1911</v>
      </c>
      <c r="C191" s="392" t="s">
        <v>3468</v>
      </c>
      <c r="D191" s="246"/>
    </row>
    <row r="192" spans="2:8">
      <c r="B192" s="284">
        <f>IF(D192="","",SUBTOTAL(3,$D$7:D192))</f>
        <v>29</v>
      </c>
      <c r="C192" s="246" t="s">
        <v>3469</v>
      </c>
      <c r="D192" s="219" t="s">
        <v>203</v>
      </c>
      <c r="F192" s="284" t="str">
        <f>IF(H192&lt;4,"Đơn giản",IF(H192&lt;=7,"Trung bình","Phức tạp"))</f>
        <v>Trung bình</v>
      </c>
      <c r="G192" s="284" t="s">
        <v>205</v>
      </c>
      <c r="H192" s="284">
        <f>COUNTA(E193:E196)</f>
        <v>4</v>
      </c>
    </row>
    <row r="193" spans="2:8" ht="33" outlineLevel="1">
      <c r="B193" s="284"/>
      <c r="E193" s="246" t="s">
        <v>3473</v>
      </c>
    </row>
    <row r="194" spans="2:8" ht="33" outlineLevel="1">
      <c r="B194" s="284"/>
      <c r="E194" s="246" t="s">
        <v>3474</v>
      </c>
    </row>
    <row r="195" spans="2:8" ht="33" outlineLevel="1">
      <c r="B195" s="284"/>
      <c r="E195" s="246" t="s">
        <v>3475</v>
      </c>
    </row>
    <row r="196" spans="2:8" ht="33" outlineLevel="1">
      <c r="B196" s="284"/>
      <c r="E196" s="246" t="s">
        <v>3476</v>
      </c>
    </row>
    <row r="197" spans="2:8">
      <c r="B197" s="284">
        <f>IF(D197="","",SUBTOTAL(3,$D$7:D197))</f>
        <v>30</v>
      </c>
      <c r="C197" s="246" t="s">
        <v>3470</v>
      </c>
      <c r="D197" s="219" t="s">
        <v>203</v>
      </c>
      <c r="F197" s="284" t="str">
        <f>IF(H197&lt;4,"Đơn giản",IF(H197&lt;=7,"Trung bình","Phức tạp"))</f>
        <v>Trung bình</v>
      </c>
      <c r="G197" s="284" t="s">
        <v>205</v>
      </c>
      <c r="H197" s="284">
        <f>COUNTA(E198:E201)</f>
        <v>4</v>
      </c>
    </row>
    <row r="198" spans="2:8" ht="49.5" outlineLevel="1">
      <c r="B198" s="284"/>
      <c r="E198" s="246" t="s">
        <v>3477</v>
      </c>
    </row>
    <row r="199" spans="2:8" ht="49.5" outlineLevel="1">
      <c r="B199" s="284"/>
      <c r="E199" s="246" t="s">
        <v>3478</v>
      </c>
    </row>
    <row r="200" spans="2:8" ht="49.5" outlineLevel="1">
      <c r="B200" s="284"/>
      <c r="E200" s="246" t="s">
        <v>3488</v>
      </c>
    </row>
    <row r="201" spans="2:8" ht="49.5" outlineLevel="1">
      <c r="B201" s="284"/>
      <c r="E201" s="246" t="s">
        <v>3479</v>
      </c>
    </row>
    <row r="202" spans="2:8">
      <c r="B202" s="284">
        <f>IF(D202="","",SUBTOTAL(3,$D$7:D202))</f>
        <v>31</v>
      </c>
      <c r="C202" s="246" t="s">
        <v>3471</v>
      </c>
      <c r="D202" s="219" t="s">
        <v>203</v>
      </c>
      <c r="F202" s="284" t="str">
        <f>IF(H202&lt;4,"Đơn giản",IF(H202&lt;=7,"Trung bình","Phức tạp"))</f>
        <v>Trung bình</v>
      </c>
      <c r="G202" s="284" t="s">
        <v>205</v>
      </c>
      <c r="H202" s="284">
        <f>COUNTA(E203:E206)</f>
        <v>4</v>
      </c>
    </row>
    <row r="203" spans="2:8" ht="33" outlineLevel="1">
      <c r="B203" s="284"/>
      <c r="E203" s="246" t="s">
        <v>3480</v>
      </c>
    </row>
    <row r="204" spans="2:8" ht="49.5" outlineLevel="1">
      <c r="B204" s="284"/>
      <c r="E204" s="246" t="s">
        <v>3481</v>
      </c>
    </row>
    <row r="205" spans="2:8" ht="49.5" outlineLevel="1">
      <c r="B205" s="284"/>
      <c r="E205" s="246" t="s">
        <v>3482</v>
      </c>
    </row>
    <row r="206" spans="2:8" ht="49.5" outlineLevel="1">
      <c r="B206" s="284"/>
      <c r="E206" s="246" t="s">
        <v>3483</v>
      </c>
    </row>
    <row r="207" spans="2:8">
      <c r="B207" s="284">
        <f>IF(D207="","",SUBTOTAL(3,$D$7:D207))</f>
        <v>32</v>
      </c>
      <c r="C207" s="246" t="s">
        <v>3472</v>
      </c>
      <c r="D207" s="219" t="s">
        <v>203</v>
      </c>
      <c r="F207" s="284" t="str">
        <f>IF(H207&lt;4,"Đơn giản",IF(H207&lt;=7,"Trung bình","Phức tạp"))</f>
        <v>Trung bình</v>
      </c>
      <c r="G207" s="284" t="s">
        <v>205</v>
      </c>
      <c r="H207" s="284">
        <f>COUNTA(E208:E211)</f>
        <v>4</v>
      </c>
    </row>
    <row r="208" spans="2:8" ht="33" outlineLevel="1">
      <c r="B208" s="284"/>
      <c r="E208" s="246" t="s">
        <v>3484</v>
      </c>
    </row>
    <row r="209" spans="2:8" ht="49.5" outlineLevel="1">
      <c r="B209" s="284"/>
      <c r="E209" s="246" t="s">
        <v>3485</v>
      </c>
    </row>
    <row r="210" spans="2:8" ht="33" outlineLevel="1">
      <c r="B210" s="284"/>
      <c r="E210" s="246" t="s">
        <v>3486</v>
      </c>
    </row>
    <row r="211" spans="2:8" ht="33" outlineLevel="1">
      <c r="B211" s="284"/>
      <c r="E211" s="246" t="s">
        <v>3487</v>
      </c>
    </row>
    <row r="212" spans="2:8" ht="66">
      <c r="B212" s="286" t="s">
        <v>24</v>
      </c>
      <c r="C212" s="301" t="s">
        <v>4113</v>
      </c>
      <c r="E212" s="246" t="s">
        <v>4340</v>
      </c>
      <c r="F212" s="284"/>
      <c r="G212" s="284"/>
      <c r="H212" s="284"/>
    </row>
    <row r="213" spans="2:8" ht="22.15" customHeight="1">
      <c r="B213" s="286" t="s">
        <v>3139</v>
      </c>
      <c r="C213" s="314" t="s">
        <v>3317</v>
      </c>
      <c r="F213" s="284"/>
      <c r="G213" s="284"/>
      <c r="H213" s="284"/>
    </row>
    <row r="214" spans="2:8" ht="49.5">
      <c r="B214" s="284">
        <f>IF(D214="","",SUBTOTAL(3,$D$7:D214))</f>
        <v>33</v>
      </c>
      <c r="C214" s="219" t="s">
        <v>3321</v>
      </c>
      <c r="D214" s="219" t="s">
        <v>3315</v>
      </c>
      <c r="E214" s="296"/>
      <c r="F214" s="284" t="str">
        <f>IF(H214&lt;4,"Đơn giản",IF(H214&lt;=7,"Trung bình","Phức tạp"))</f>
        <v>Trung bình</v>
      </c>
      <c r="G214" s="284" t="s">
        <v>846</v>
      </c>
      <c r="H214" s="284">
        <f>COUNTA(E215:E220)</f>
        <v>6</v>
      </c>
    </row>
    <row r="215" spans="2:8" ht="49.5" outlineLevel="1">
      <c r="B215" s="284"/>
      <c r="E215" s="246" t="s">
        <v>3495</v>
      </c>
      <c r="F215" s="284"/>
      <c r="G215" s="284"/>
      <c r="H215" s="284"/>
    </row>
    <row r="216" spans="2:8" ht="49.5" outlineLevel="1">
      <c r="B216" s="284"/>
      <c r="E216" s="246" t="s">
        <v>3496</v>
      </c>
      <c r="F216" s="284"/>
      <c r="G216" s="284"/>
      <c r="H216" s="284"/>
    </row>
    <row r="217" spans="2:8" ht="49.5" outlineLevel="1">
      <c r="B217" s="284"/>
      <c r="E217" s="246" t="s">
        <v>3497</v>
      </c>
      <c r="F217" s="284"/>
      <c r="G217" s="284"/>
      <c r="H217" s="284"/>
    </row>
    <row r="218" spans="2:8" ht="49.5" outlineLevel="1">
      <c r="B218" s="284"/>
      <c r="E218" s="246" t="s">
        <v>3498</v>
      </c>
      <c r="F218" s="284"/>
      <c r="G218" s="284"/>
      <c r="H218" s="284"/>
    </row>
    <row r="219" spans="2:8" ht="49.5" outlineLevel="1">
      <c r="B219" s="284"/>
      <c r="E219" s="246" t="s">
        <v>3499</v>
      </c>
      <c r="F219" s="284"/>
      <c r="G219" s="284"/>
      <c r="H219" s="284"/>
    </row>
    <row r="220" spans="2:8" ht="49.5" outlineLevel="1">
      <c r="B220" s="284"/>
      <c r="E220" s="246" t="s">
        <v>3500</v>
      </c>
      <c r="F220" s="284"/>
      <c r="G220" s="284"/>
      <c r="H220" s="284"/>
    </row>
    <row r="221" spans="2:8">
      <c r="B221" s="284">
        <f>IF(D221="","",SUBTOTAL(3,$D$7:D221))</f>
        <v>34</v>
      </c>
      <c r="C221" s="219" t="s">
        <v>3490</v>
      </c>
      <c r="D221" s="219" t="s">
        <v>203</v>
      </c>
      <c r="F221" s="284" t="str">
        <f>IF(H221&lt;4,"Đơn giản",IF(H221&lt;=7,"Trung bình","Phức tạp"))</f>
        <v>Trung bình</v>
      </c>
      <c r="G221" s="284" t="s">
        <v>205</v>
      </c>
      <c r="H221" s="284">
        <f>COUNTA(E222:E227)</f>
        <v>5</v>
      </c>
    </row>
    <row r="222" spans="2:8" ht="33" outlineLevel="1">
      <c r="B222" s="284"/>
      <c r="C222" s="219"/>
      <c r="E222" s="246" t="s">
        <v>3491</v>
      </c>
      <c r="F222" s="284"/>
      <c r="G222" s="284"/>
      <c r="H222" s="284"/>
    </row>
    <row r="223" spans="2:8" ht="33" outlineLevel="1">
      <c r="B223" s="284"/>
      <c r="C223" s="219"/>
      <c r="E223" s="246" t="s">
        <v>3492</v>
      </c>
      <c r="F223" s="284"/>
      <c r="G223" s="284"/>
      <c r="H223" s="284"/>
    </row>
    <row r="224" spans="2:8" ht="33" outlineLevel="1">
      <c r="B224" s="284"/>
      <c r="C224" s="219"/>
      <c r="E224" s="246" t="s">
        <v>3493</v>
      </c>
      <c r="F224" s="284"/>
      <c r="G224" s="284"/>
      <c r="H224" s="284"/>
    </row>
    <row r="225" spans="2:8" ht="33" outlineLevel="1">
      <c r="B225" s="284"/>
      <c r="E225" s="246" t="s">
        <v>3494</v>
      </c>
      <c r="F225" s="284"/>
      <c r="G225" s="284"/>
      <c r="H225" s="284"/>
    </row>
    <row r="226" spans="2:8" ht="49.5">
      <c r="B226" s="284">
        <f>IF(D226="","",SUBTOTAL(3,$D$7:D226))</f>
        <v>35</v>
      </c>
      <c r="C226" s="219" t="s">
        <v>3292</v>
      </c>
      <c r="D226" s="219" t="s">
        <v>3315</v>
      </c>
      <c r="F226" s="284" t="str">
        <f>IF(H226&lt;4,"Đơn giản",IF(H226&lt;=7,"Trung bình","Phức tạp"))</f>
        <v>Trung bình</v>
      </c>
      <c r="G226" s="284" t="s">
        <v>846</v>
      </c>
      <c r="H226" s="284">
        <f>COUNTA(E227:E232)</f>
        <v>6</v>
      </c>
    </row>
    <row r="227" spans="2:8" ht="49.5" outlineLevel="1">
      <c r="B227" s="284"/>
      <c r="C227" s="219"/>
      <c r="E227" s="246" t="s">
        <v>3501</v>
      </c>
      <c r="F227" s="284"/>
      <c r="G227" s="284"/>
      <c r="H227" s="284"/>
    </row>
    <row r="228" spans="2:8" ht="33" outlineLevel="1">
      <c r="B228" s="284"/>
      <c r="C228" s="219"/>
      <c r="E228" s="246" t="s">
        <v>3502</v>
      </c>
      <c r="F228" s="284"/>
      <c r="G228" s="284"/>
      <c r="H228" s="284"/>
    </row>
    <row r="229" spans="2:8" ht="49.5" outlineLevel="1">
      <c r="B229" s="284"/>
      <c r="C229" s="219"/>
      <c r="E229" s="246" t="s">
        <v>3503</v>
      </c>
      <c r="F229" s="284"/>
      <c r="G229" s="284"/>
      <c r="H229" s="284"/>
    </row>
    <row r="230" spans="2:8" ht="49.5" outlineLevel="1">
      <c r="B230" s="284"/>
      <c r="C230" s="219"/>
      <c r="E230" s="246" t="s">
        <v>3504</v>
      </c>
      <c r="F230" s="284"/>
      <c r="G230" s="284"/>
      <c r="H230" s="284"/>
    </row>
    <row r="231" spans="2:8" ht="49.5" outlineLevel="1">
      <c r="B231" s="284"/>
      <c r="C231" s="219"/>
      <c r="E231" s="246" t="s">
        <v>3505</v>
      </c>
      <c r="F231" s="284"/>
      <c r="G231" s="284"/>
      <c r="H231" s="284"/>
    </row>
    <row r="232" spans="2:8" ht="49.5" outlineLevel="1">
      <c r="B232" s="284"/>
      <c r="C232" s="219"/>
      <c r="E232" s="246" t="s">
        <v>3506</v>
      </c>
      <c r="F232" s="284"/>
      <c r="G232" s="284"/>
      <c r="H232" s="284"/>
    </row>
    <row r="233" spans="2:8" ht="33">
      <c r="B233" s="284">
        <f>IF(D233="","",SUBTOTAL(3,$D$7:D233))</f>
        <v>36</v>
      </c>
      <c r="C233" s="219" t="s">
        <v>3293</v>
      </c>
      <c r="D233" s="219" t="s">
        <v>203</v>
      </c>
      <c r="E233" s="296"/>
      <c r="F233" s="284" t="str">
        <f>IF(H233&lt;4,"Đơn giản",IF(H233&lt;=7,"Trung bình","Phức tạp"))</f>
        <v>Trung bình</v>
      </c>
      <c r="G233" s="284" t="s">
        <v>205</v>
      </c>
      <c r="H233" s="284">
        <f>COUNTA(E234:E238)</f>
        <v>5</v>
      </c>
    </row>
    <row r="234" spans="2:8" ht="49.5" outlineLevel="1">
      <c r="B234" s="284"/>
      <c r="C234" s="219"/>
      <c r="E234" s="246" t="s">
        <v>3507</v>
      </c>
      <c r="F234" s="284"/>
      <c r="G234" s="284"/>
      <c r="H234" s="284"/>
    </row>
    <row r="235" spans="2:8" ht="49.5" outlineLevel="1">
      <c r="B235" s="284"/>
      <c r="C235" s="219"/>
      <c r="E235" s="246" t="s">
        <v>3508</v>
      </c>
      <c r="F235" s="284"/>
      <c r="G235" s="284"/>
      <c r="H235" s="284"/>
    </row>
    <row r="236" spans="2:8" ht="49.5" outlineLevel="1">
      <c r="B236" s="284"/>
      <c r="C236" s="219"/>
      <c r="E236" s="246" t="s">
        <v>3509</v>
      </c>
      <c r="F236" s="284"/>
      <c r="G236" s="284"/>
      <c r="H236" s="284"/>
    </row>
    <row r="237" spans="2:8" ht="49.5" outlineLevel="1">
      <c r="B237" s="284"/>
      <c r="C237" s="219"/>
      <c r="E237" s="246" t="s">
        <v>3510</v>
      </c>
      <c r="F237" s="284"/>
      <c r="G237" s="284"/>
      <c r="H237" s="284"/>
    </row>
    <row r="238" spans="2:8" ht="49.5" outlineLevel="1">
      <c r="B238" s="284"/>
      <c r="C238" s="219"/>
      <c r="E238" s="246" t="s">
        <v>3511</v>
      </c>
      <c r="F238" s="284"/>
      <c r="G238" s="284"/>
      <c r="H238" s="284"/>
    </row>
    <row r="239" spans="2:8" ht="49.5">
      <c r="B239" s="284">
        <f>IF(D239="","",SUBTOTAL(3,$D$7:D239))</f>
        <v>37</v>
      </c>
      <c r="C239" s="219" t="s">
        <v>3294</v>
      </c>
      <c r="D239" s="219" t="s">
        <v>3315</v>
      </c>
      <c r="E239" s="296"/>
      <c r="F239" s="284" t="str">
        <f>IF(H239&lt;4,"Đơn giản",IF(H239&lt;=7,"Trung bình","Phức tạp"))</f>
        <v>Trung bình</v>
      </c>
      <c r="G239" s="284" t="s">
        <v>846</v>
      </c>
      <c r="H239" s="284">
        <f>COUNTA(E240:E245)</f>
        <v>6</v>
      </c>
    </row>
    <row r="240" spans="2:8" ht="33" outlineLevel="1">
      <c r="B240" s="284"/>
      <c r="C240" s="219"/>
      <c r="E240" s="219" t="s">
        <v>3332</v>
      </c>
      <c r="F240" s="284"/>
      <c r="G240" s="284"/>
      <c r="H240" s="284"/>
    </row>
    <row r="241" spans="2:8" ht="33" outlineLevel="1">
      <c r="B241" s="284"/>
      <c r="C241" s="219"/>
      <c r="E241" s="246" t="s">
        <v>3512</v>
      </c>
      <c r="F241" s="284"/>
      <c r="G241" s="284"/>
      <c r="H241" s="284"/>
    </row>
    <row r="242" spans="2:8" ht="38.450000000000003" customHeight="1" outlineLevel="1">
      <c r="B242" s="284"/>
      <c r="C242" s="219"/>
      <c r="E242" s="246" t="s">
        <v>3513</v>
      </c>
      <c r="F242" s="284"/>
      <c r="G242" s="284"/>
      <c r="H242" s="284"/>
    </row>
    <row r="243" spans="2:8" ht="33" outlineLevel="1">
      <c r="B243" s="284"/>
      <c r="C243" s="219"/>
      <c r="E243" s="246" t="s">
        <v>3514</v>
      </c>
      <c r="F243" s="284"/>
      <c r="G243" s="284"/>
      <c r="H243" s="284"/>
    </row>
    <row r="244" spans="2:8" ht="49.5" outlineLevel="1">
      <c r="B244" s="284"/>
      <c r="C244" s="219"/>
      <c r="E244" s="246" t="s">
        <v>3515</v>
      </c>
      <c r="F244" s="284"/>
      <c r="G244" s="284"/>
      <c r="H244" s="284"/>
    </row>
    <row r="245" spans="2:8" ht="49.5" outlineLevel="1">
      <c r="B245" s="284"/>
      <c r="C245" s="219"/>
      <c r="E245" s="246" t="s">
        <v>3516</v>
      </c>
      <c r="F245" s="284"/>
      <c r="G245" s="284"/>
      <c r="H245" s="284"/>
    </row>
    <row r="246" spans="2:8" ht="49.5">
      <c r="B246" s="284">
        <f>IF(D246="","",SUBTOTAL(3,$D$7:D246))</f>
        <v>38</v>
      </c>
      <c r="C246" s="219" t="s">
        <v>3318</v>
      </c>
      <c r="D246" s="219" t="s">
        <v>3315</v>
      </c>
      <c r="E246" s="296"/>
      <c r="F246" s="284" t="str">
        <f>IF(H246&lt;4,"Đơn giản",IF(H246&lt;=7,"Trung bình","Phức tạp"))</f>
        <v>Trung bình</v>
      </c>
      <c r="G246" s="284" t="s">
        <v>846</v>
      </c>
      <c r="H246" s="284">
        <f>COUNTA(E247:E251)</f>
        <v>5</v>
      </c>
    </row>
    <row r="247" spans="2:8" ht="49.5" outlineLevel="1">
      <c r="B247" s="284"/>
      <c r="C247" s="219"/>
      <c r="E247" s="246" t="s">
        <v>4022</v>
      </c>
      <c r="F247" s="284"/>
      <c r="G247" s="284"/>
      <c r="H247" s="284"/>
    </row>
    <row r="248" spans="2:8" ht="49.5" outlineLevel="1">
      <c r="B248" s="284"/>
      <c r="C248" s="219"/>
      <c r="E248" s="246" t="s">
        <v>3520</v>
      </c>
      <c r="F248" s="284"/>
      <c r="G248" s="284"/>
      <c r="H248" s="284"/>
    </row>
    <row r="249" spans="2:8" ht="49.5" outlineLevel="1">
      <c r="B249" s="284"/>
      <c r="C249" s="219"/>
      <c r="E249" s="246" t="s">
        <v>3523</v>
      </c>
      <c r="F249" s="284"/>
      <c r="G249" s="284"/>
      <c r="H249" s="284"/>
    </row>
    <row r="250" spans="2:8" ht="49.5" outlineLevel="1">
      <c r="B250" s="284"/>
      <c r="C250" s="219"/>
      <c r="E250" s="246" t="s">
        <v>3518</v>
      </c>
      <c r="F250" s="284"/>
      <c r="G250" s="284"/>
      <c r="H250" s="284"/>
    </row>
    <row r="251" spans="2:8" ht="49.5" outlineLevel="1">
      <c r="B251" s="284"/>
      <c r="C251" s="219"/>
      <c r="E251" s="246" t="s">
        <v>3519</v>
      </c>
      <c r="F251" s="284"/>
      <c r="G251" s="284"/>
      <c r="H251" s="284"/>
    </row>
    <row r="252" spans="2:8" ht="33">
      <c r="B252" s="284">
        <f>IF(D252="","",SUBTOTAL(3,$D$7:D252))</f>
        <v>39</v>
      </c>
      <c r="C252" s="219" t="s">
        <v>3319</v>
      </c>
      <c r="D252" s="219" t="s">
        <v>203</v>
      </c>
      <c r="E252" s="296"/>
      <c r="F252" s="284" t="str">
        <f>IF(H252&lt;4,"Đơn giản",IF(H252&lt;=7,"Trung bình","Phức tạp"))</f>
        <v>Đơn giản</v>
      </c>
      <c r="G252" s="284" t="s">
        <v>205</v>
      </c>
      <c r="H252" s="284">
        <f>COUNTA(E253:E254)</f>
        <v>2</v>
      </c>
    </row>
    <row r="253" spans="2:8" ht="49.5" outlineLevel="1">
      <c r="B253" s="284"/>
      <c r="C253" s="219"/>
      <c r="E253" s="246" t="s">
        <v>3520</v>
      </c>
      <c r="F253" s="284"/>
      <c r="G253" s="284"/>
      <c r="H253" s="284"/>
    </row>
    <row r="254" spans="2:8" ht="49.5" outlineLevel="1">
      <c r="B254" s="284"/>
      <c r="C254" s="219"/>
      <c r="E254" s="246" t="s">
        <v>3517</v>
      </c>
      <c r="F254" s="284"/>
      <c r="G254" s="284"/>
      <c r="H254" s="284"/>
    </row>
    <row r="255" spans="2:8" ht="49.5">
      <c r="B255" s="284">
        <f>IF(D255="","",SUBTOTAL(3,$D$7:D255))</f>
        <v>40</v>
      </c>
      <c r="C255" s="219" t="s">
        <v>3302</v>
      </c>
      <c r="D255" s="219" t="s">
        <v>3315</v>
      </c>
      <c r="F255" s="284" t="str">
        <f>IF(H255&lt;4,"Đơn giản",IF(H255&lt;=7,"Trung bình","Phức tạp"))</f>
        <v>Trung bình</v>
      </c>
      <c r="G255" s="284" t="s">
        <v>846</v>
      </c>
      <c r="H255" s="284">
        <f>COUNTA(E256:E260)</f>
        <v>5</v>
      </c>
    </row>
    <row r="256" spans="2:8" ht="49.5" outlineLevel="1">
      <c r="B256" s="284"/>
      <c r="C256" s="219"/>
      <c r="E256" s="246" t="s">
        <v>4023</v>
      </c>
      <c r="F256" s="284"/>
      <c r="G256" s="284"/>
      <c r="H256" s="284"/>
    </row>
    <row r="257" spans="2:8" ht="49.5" outlineLevel="1">
      <c r="B257" s="284"/>
      <c r="C257" s="219"/>
      <c r="E257" s="246" t="s">
        <v>3521</v>
      </c>
      <c r="F257" s="284"/>
      <c r="G257" s="284"/>
      <c r="H257" s="284"/>
    </row>
    <row r="258" spans="2:8" ht="49.5" outlineLevel="1">
      <c r="B258" s="284"/>
      <c r="C258" s="219"/>
      <c r="E258" s="246" t="s">
        <v>3522</v>
      </c>
      <c r="F258" s="284"/>
      <c r="G258" s="284"/>
      <c r="H258" s="284"/>
    </row>
    <row r="259" spans="2:8" ht="49.5" outlineLevel="1">
      <c r="B259" s="284"/>
      <c r="C259" s="219"/>
      <c r="E259" s="246" t="s">
        <v>3524</v>
      </c>
      <c r="F259" s="284"/>
      <c r="G259" s="284"/>
      <c r="H259" s="284"/>
    </row>
    <row r="260" spans="2:8" ht="49.5" outlineLevel="1">
      <c r="B260" s="284"/>
      <c r="C260" s="219"/>
      <c r="E260" s="246" t="s">
        <v>3525</v>
      </c>
      <c r="F260" s="284"/>
      <c r="G260" s="284"/>
      <c r="H260" s="284"/>
    </row>
    <row r="261" spans="2:8" ht="33">
      <c r="B261" s="284">
        <f>IF(D261="","",SUBTOTAL(3,$D$7:D261))</f>
        <v>41</v>
      </c>
      <c r="C261" s="219" t="s">
        <v>3303</v>
      </c>
      <c r="D261" s="219" t="s">
        <v>203</v>
      </c>
      <c r="E261" s="296"/>
      <c r="F261" s="284" t="str">
        <f>IF(H261&lt;4,"Đơn giản",IF(H261&lt;=7,"Trung bình","Phức tạp"))</f>
        <v>Đơn giản</v>
      </c>
      <c r="G261" s="284" t="s">
        <v>205</v>
      </c>
      <c r="H261" s="284">
        <f>COUNTA(E262:E263)</f>
        <v>2</v>
      </c>
    </row>
    <row r="262" spans="2:8" ht="49.5" outlineLevel="1">
      <c r="B262" s="284"/>
      <c r="C262" s="219"/>
      <c r="E262" s="246" t="s">
        <v>3521</v>
      </c>
      <c r="F262" s="284"/>
      <c r="G262" s="284"/>
      <c r="H262" s="284"/>
    </row>
    <row r="263" spans="2:8" ht="49.5" outlineLevel="1">
      <c r="B263" s="284"/>
      <c r="C263" s="219"/>
      <c r="E263" s="246" t="s">
        <v>3526</v>
      </c>
      <c r="F263" s="284"/>
      <c r="G263" s="284"/>
      <c r="H263" s="284"/>
    </row>
    <row r="264" spans="2:8" ht="115.5">
      <c r="B264" s="284">
        <f>IF(D264="","",SUBTOTAL(3,$D$7:D264))</f>
        <v>42</v>
      </c>
      <c r="C264" s="219" t="s">
        <v>3306</v>
      </c>
      <c r="D264" s="219" t="s">
        <v>3343</v>
      </c>
      <c r="E264" s="296"/>
      <c r="F264" s="284" t="str">
        <f>IF(H264&lt;4,"Đơn giản",IF(H264&lt;=7,"Trung bình","Phức tạp"))</f>
        <v>Trung bình</v>
      </c>
      <c r="G264" s="284" t="s">
        <v>846</v>
      </c>
      <c r="H264" s="284">
        <f>COUNTA(E265:E270)</f>
        <v>6</v>
      </c>
    </row>
    <row r="265" spans="2:8" ht="33" outlineLevel="1">
      <c r="B265" s="284"/>
      <c r="C265" s="219"/>
      <c r="E265" s="219" t="s">
        <v>3340</v>
      </c>
      <c r="F265" s="284"/>
      <c r="G265" s="284"/>
      <c r="H265" s="284"/>
    </row>
    <row r="266" spans="2:8" ht="33" outlineLevel="1">
      <c r="B266" s="284"/>
      <c r="C266" s="219"/>
      <c r="E266" s="219" t="s">
        <v>3341</v>
      </c>
      <c r="F266" s="284"/>
      <c r="G266" s="284"/>
      <c r="H266" s="284"/>
    </row>
    <row r="267" spans="2:8" ht="49.5" outlineLevel="1">
      <c r="B267" s="284"/>
      <c r="C267" s="219"/>
      <c r="E267" s="246" t="s">
        <v>3527</v>
      </c>
      <c r="F267" s="284"/>
      <c r="G267" s="284"/>
      <c r="H267" s="284"/>
    </row>
    <row r="268" spans="2:8" ht="49.5" outlineLevel="1">
      <c r="B268" s="284"/>
      <c r="C268" s="219"/>
      <c r="E268" s="246" t="s">
        <v>3528</v>
      </c>
      <c r="F268" s="284"/>
      <c r="G268" s="284"/>
      <c r="H268" s="284"/>
    </row>
    <row r="269" spans="2:8" ht="49.5" outlineLevel="1">
      <c r="B269" s="284"/>
      <c r="C269" s="219"/>
      <c r="E269" s="246" t="s">
        <v>3530</v>
      </c>
      <c r="F269" s="284"/>
      <c r="G269" s="284"/>
      <c r="H269" s="284"/>
    </row>
    <row r="270" spans="2:8" ht="49.5" outlineLevel="1">
      <c r="B270" s="284"/>
      <c r="C270" s="219"/>
      <c r="E270" s="246" t="s">
        <v>3529</v>
      </c>
      <c r="F270" s="284"/>
      <c r="G270" s="284"/>
      <c r="H270" s="284"/>
    </row>
    <row r="271" spans="2:8" ht="33">
      <c r="B271" s="284">
        <f>IF(D271="","",SUBTOTAL(3,$D$7:D271))</f>
        <v>43</v>
      </c>
      <c r="C271" s="219" t="s">
        <v>3307</v>
      </c>
      <c r="D271" s="219" t="s">
        <v>203</v>
      </c>
      <c r="E271" s="296"/>
      <c r="F271" s="284" t="str">
        <f>IF(H271&lt;4,"Đơn giản",IF(H271&lt;=7,"Trung bình","Phức tạp"))</f>
        <v>Đơn giản</v>
      </c>
      <c r="G271" s="284" t="s">
        <v>205</v>
      </c>
      <c r="H271" s="284">
        <f>COUNTA(E272:E273)</f>
        <v>2</v>
      </c>
    </row>
    <row r="272" spans="2:8" ht="49.5" outlineLevel="1">
      <c r="B272" s="284"/>
      <c r="C272" s="219"/>
      <c r="E272" s="246" t="s">
        <v>3531</v>
      </c>
      <c r="F272" s="284"/>
      <c r="G272" s="284"/>
      <c r="H272" s="284"/>
    </row>
    <row r="273" spans="2:8" ht="49.5" outlineLevel="1">
      <c r="B273" s="284"/>
      <c r="C273" s="219"/>
      <c r="E273" s="246" t="s">
        <v>3532</v>
      </c>
      <c r="F273" s="284"/>
      <c r="G273" s="284"/>
      <c r="H273" s="284"/>
    </row>
    <row r="274" spans="2:8" ht="82.5">
      <c r="B274" s="284">
        <f>IF(D274="","",SUBTOTAL(3,$D$7:D274))</f>
        <v>44</v>
      </c>
      <c r="C274" s="219" t="s">
        <v>3310</v>
      </c>
      <c r="D274" s="219" t="s">
        <v>3345</v>
      </c>
      <c r="E274" s="296"/>
      <c r="F274" s="284" t="str">
        <f>IF(H274&lt;4,"Đơn giản",IF(H274&lt;=7,"Trung bình","Phức tạp"))</f>
        <v>Trung bình</v>
      </c>
      <c r="G274" s="284" t="s">
        <v>846</v>
      </c>
      <c r="H274" s="284">
        <f>COUNTA(E275:E279)</f>
        <v>5</v>
      </c>
    </row>
    <row r="275" spans="2:8" ht="49.5" outlineLevel="1">
      <c r="B275" s="284"/>
      <c r="C275" s="219"/>
      <c r="E275" s="219" t="s">
        <v>3344</v>
      </c>
      <c r="F275" s="284"/>
      <c r="G275" s="284"/>
      <c r="H275" s="284"/>
    </row>
    <row r="276" spans="2:8" ht="49.5" outlineLevel="1">
      <c r="B276" s="284"/>
      <c r="C276" s="219"/>
      <c r="E276" s="246" t="s">
        <v>3533</v>
      </c>
      <c r="F276" s="284"/>
      <c r="G276" s="284"/>
      <c r="H276" s="284"/>
    </row>
    <row r="277" spans="2:8" ht="49.5" outlineLevel="1">
      <c r="B277" s="284"/>
      <c r="C277" s="219"/>
      <c r="E277" s="246" t="s">
        <v>3534</v>
      </c>
      <c r="F277" s="284"/>
      <c r="G277" s="284"/>
      <c r="H277" s="284"/>
    </row>
    <row r="278" spans="2:8" ht="49.5" outlineLevel="1">
      <c r="B278" s="284"/>
      <c r="C278" s="219"/>
      <c r="E278" s="246" t="s">
        <v>3535</v>
      </c>
      <c r="F278" s="284"/>
      <c r="G278" s="284"/>
      <c r="H278" s="284"/>
    </row>
    <row r="279" spans="2:8" ht="49.5" outlineLevel="1">
      <c r="B279" s="284"/>
      <c r="C279" s="219"/>
      <c r="E279" s="246" t="s">
        <v>3536</v>
      </c>
      <c r="F279" s="284"/>
      <c r="G279" s="284"/>
      <c r="H279" s="284"/>
    </row>
    <row r="280" spans="2:8" ht="33">
      <c r="B280" s="284">
        <f>IF(D280="","",SUBTOTAL(3,$D$7:D280))</f>
        <v>45</v>
      </c>
      <c r="C280" s="219" t="s">
        <v>3311</v>
      </c>
      <c r="D280" s="219" t="s">
        <v>203</v>
      </c>
      <c r="E280" s="296"/>
      <c r="F280" s="284" t="str">
        <f>IF(H280&lt;4,"Đơn giản",IF(H280&lt;=7,"Trung bình","Phức tạp"))</f>
        <v>Đơn giản</v>
      </c>
      <c r="G280" s="284" t="s">
        <v>205</v>
      </c>
      <c r="H280" s="284">
        <f>COUNTA(E281:E282)</f>
        <v>2</v>
      </c>
    </row>
    <row r="281" spans="2:8" ht="49.5" outlineLevel="1">
      <c r="B281" s="284"/>
      <c r="C281" s="219"/>
      <c r="E281" s="246" t="s">
        <v>3533</v>
      </c>
      <c r="F281" s="284"/>
      <c r="G281" s="284"/>
      <c r="H281" s="284"/>
    </row>
    <row r="282" spans="2:8" ht="49.5" outlineLevel="1">
      <c r="B282" s="284"/>
      <c r="C282" s="219"/>
      <c r="E282" s="246" t="s">
        <v>3537</v>
      </c>
      <c r="F282" s="284"/>
      <c r="G282" s="284"/>
      <c r="H282" s="284"/>
    </row>
    <row r="283" spans="2:8">
      <c r="B283" s="284">
        <f>IF(D283="","",SUBTOTAL(3,$D$7:D283))</f>
        <v>46</v>
      </c>
      <c r="C283" s="219" t="s">
        <v>3320</v>
      </c>
      <c r="D283" s="219" t="s">
        <v>203</v>
      </c>
      <c r="E283" s="296"/>
      <c r="F283" s="284" t="str">
        <f>IF(H283&lt;4,"Đơn giản",IF(H283&lt;=7,"Trung bình","Phức tạp"))</f>
        <v>Trung bình</v>
      </c>
      <c r="G283" s="284" t="s">
        <v>205</v>
      </c>
      <c r="H283" s="284">
        <f>COUNTA(E284:E287)</f>
        <v>4</v>
      </c>
    </row>
    <row r="284" spans="2:8" ht="49.5" outlineLevel="1">
      <c r="B284" s="284"/>
      <c r="C284" s="219"/>
      <c r="E284" s="246" t="s">
        <v>3538</v>
      </c>
      <c r="F284" s="284"/>
      <c r="G284" s="284"/>
      <c r="H284" s="284"/>
    </row>
    <row r="285" spans="2:8" ht="49.5" outlineLevel="1">
      <c r="B285" s="284"/>
      <c r="C285" s="219"/>
      <c r="E285" s="246" t="s">
        <v>3539</v>
      </c>
      <c r="F285" s="284"/>
      <c r="G285" s="284"/>
      <c r="H285" s="284"/>
    </row>
    <row r="286" spans="2:8" ht="49.5" outlineLevel="1">
      <c r="B286" s="284"/>
      <c r="C286" s="219"/>
      <c r="E286" s="246" t="s">
        <v>3540</v>
      </c>
      <c r="F286" s="284"/>
      <c r="G286" s="284"/>
      <c r="H286" s="284"/>
    </row>
    <row r="287" spans="2:8" ht="33" outlineLevel="1">
      <c r="B287" s="284"/>
      <c r="C287" s="219"/>
      <c r="E287" s="246" t="s">
        <v>3541</v>
      </c>
      <c r="F287" s="284"/>
      <c r="G287" s="284"/>
      <c r="H287" s="284"/>
    </row>
    <row r="288" spans="2:8">
      <c r="B288" s="286" t="s">
        <v>3140</v>
      </c>
      <c r="C288" s="314" t="s">
        <v>2516</v>
      </c>
      <c r="E288" s="296"/>
      <c r="F288" s="284"/>
      <c r="G288" s="284"/>
      <c r="H288" s="284"/>
    </row>
    <row r="289" spans="2:8" ht="49.5">
      <c r="B289" s="284">
        <f>IF(D289="","",SUBTOTAL(3,$D$7:D289))</f>
        <v>47</v>
      </c>
      <c r="C289" s="219" t="s">
        <v>3542</v>
      </c>
      <c r="D289" s="219" t="s">
        <v>3315</v>
      </c>
      <c r="E289" s="296"/>
      <c r="F289" s="284" t="str">
        <f>IF(H289&lt;4,"Đơn giản",IF(H289&lt;=7,"Trung bình","Phức tạp"))</f>
        <v>Trung bình</v>
      </c>
      <c r="G289" s="284" t="s">
        <v>846</v>
      </c>
      <c r="H289" s="284">
        <f>COUNTA(E290:E295)</f>
        <v>6</v>
      </c>
    </row>
    <row r="290" spans="2:8" ht="49.5" outlineLevel="1">
      <c r="B290" s="284"/>
      <c r="E290" s="246" t="s">
        <v>3543</v>
      </c>
      <c r="F290" s="284"/>
      <c r="G290" s="284"/>
      <c r="H290" s="284"/>
    </row>
    <row r="291" spans="2:8" ht="49.5" outlineLevel="1">
      <c r="B291" s="284"/>
      <c r="E291" s="246" t="s">
        <v>3544</v>
      </c>
      <c r="F291" s="284"/>
      <c r="G291" s="284"/>
      <c r="H291" s="284"/>
    </row>
    <row r="292" spans="2:8" ht="49.5" outlineLevel="1">
      <c r="B292" s="284"/>
      <c r="E292" s="246" t="s">
        <v>3545</v>
      </c>
      <c r="F292" s="284"/>
      <c r="G292" s="284"/>
      <c r="H292" s="284"/>
    </row>
    <row r="293" spans="2:8" ht="49.5" outlineLevel="1">
      <c r="B293" s="284"/>
      <c r="E293" s="246" t="s">
        <v>3546</v>
      </c>
      <c r="F293" s="284"/>
      <c r="G293" s="284"/>
      <c r="H293" s="284"/>
    </row>
    <row r="294" spans="2:8" ht="49.5" outlineLevel="1">
      <c r="B294" s="284"/>
      <c r="E294" s="246" t="s">
        <v>3547</v>
      </c>
      <c r="F294" s="284"/>
      <c r="G294" s="284"/>
      <c r="H294" s="284"/>
    </row>
    <row r="295" spans="2:8" ht="49.5" outlineLevel="1">
      <c r="B295" s="284"/>
      <c r="E295" s="246" t="s">
        <v>3548</v>
      </c>
      <c r="F295" s="284"/>
      <c r="G295" s="284"/>
      <c r="H295" s="284"/>
    </row>
    <row r="296" spans="2:8">
      <c r="B296" s="284">
        <f>IF(D296="","",SUBTOTAL(3,$D$7:D296))</f>
        <v>48</v>
      </c>
      <c r="C296" s="219" t="s">
        <v>3549</v>
      </c>
      <c r="D296" s="219" t="s">
        <v>203</v>
      </c>
      <c r="F296" s="284" t="str">
        <f>IF(H296&lt;4,"Đơn giản",IF(H296&lt;=7,"Trung bình","Phức tạp"))</f>
        <v>Trung bình</v>
      </c>
      <c r="G296" s="284" t="s">
        <v>205</v>
      </c>
      <c r="H296" s="284">
        <f>COUNTA(E297:E302)</f>
        <v>5</v>
      </c>
    </row>
    <row r="297" spans="2:8" ht="33" outlineLevel="1">
      <c r="B297" s="284"/>
      <c r="C297" s="219"/>
      <c r="E297" s="246" t="s">
        <v>3550</v>
      </c>
      <c r="F297" s="284"/>
      <c r="G297" s="284"/>
      <c r="H297" s="284"/>
    </row>
    <row r="298" spans="2:8" ht="33" outlineLevel="1">
      <c r="B298" s="284"/>
      <c r="C298" s="219"/>
      <c r="E298" s="246" t="s">
        <v>3551</v>
      </c>
      <c r="F298" s="284"/>
      <c r="G298" s="284"/>
      <c r="H298" s="284"/>
    </row>
    <row r="299" spans="2:8" ht="33" outlineLevel="1">
      <c r="B299" s="284"/>
      <c r="C299" s="219"/>
      <c r="E299" s="246" t="s">
        <v>3552</v>
      </c>
      <c r="F299" s="284"/>
      <c r="G299" s="284"/>
      <c r="H299" s="284"/>
    </row>
    <row r="300" spans="2:8" ht="33" outlineLevel="1">
      <c r="B300" s="284"/>
      <c r="E300" s="246" t="s">
        <v>3553</v>
      </c>
      <c r="F300" s="284"/>
      <c r="G300" s="284"/>
      <c r="H300" s="284"/>
    </row>
    <row r="301" spans="2:8" ht="49.5">
      <c r="B301" s="284">
        <f>IF(D301="","",SUBTOTAL(3,$D$7:D301))</f>
        <v>49</v>
      </c>
      <c r="C301" s="219" t="s">
        <v>3295</v>
      </c>
      <c r="D301" s="219" t="s">
        <v>3315</v>
      </c>
      <c r="F301" s="284" t="str">
        <f>IF(H301&lt;4,"Đơn giản",IF(H301&lt;=7,"Trung bình","Phức tạp"))</f>
        <v>Trung bình</v>
      </c>
      <c r="G301" s="284" t="s">
        <v>846</v>
      </c>
      <c r="H301" s="284">
        <f>COUNTA(E302:E307)</f>
        <v>6</v>
      </c>
    </row>
    <row r="302" spans="2:8" ht="49.5" outlineLevel="1">
      <c r="B302" s="284"/>
      <c r="C302" s="219"/>
      <c r="E302" s="246" t="s">
        <v>3554</v>
      </c>
      <c r="F302" s="284"/>
      <c r="G302" s="284"/>
      <c r="H302" s="284"/>
    </row>
    <row r="303" spans="2:8" ht="33" outlineLevel="1">
      <c r="B303" s="284"/>
      <c r="C303" s="219"/>
      <c r="E303" s="246" t="s">
        <v>3555</v>
      </c>
      <c r="F303" s="284"/>
      <c r="G303" s="284"/>
      <c r="H303" s="284"/>
    </row>
    <row r="304" spans="2:8" ht="49.5" outlineLevel="1">
      <c r="B304" s="284"/>
      <c r="C304" s="219"/>
      <c r="E304" s="246" t="s">
        <v>3556</v>
      </c>
      <c r="F304" s="284"/>
      <c r="G304" s="284"/>
      <c r="H304" s="284"/>
    </row>
    <row r="305" spans="2:8" ht="49.5" outlineLevel="1">
      <c r="B305" s="284"/>
      <c r="C305" s="219"/>
      <c r="E305" s="246" t="s">
        <v>3557</v>
      </c>
      <c r="F305" s="284"/>
      <c r="G305" s="284"/>
      <c r="H305" s="284"/>
    </row>
    <row r="306" spans="2:8" ht="49.5" outlineLevel="1">
      <c r="B306" s="284"/>
      <c r="C306" s="219"/>
      <c r="E306" s="246" t="s">
        <v>3558</v>
      </c>
      <c r="F306" s="284"/>
      <c r="G306" s="284"/>
      <c r="H306" s="284"/>
    </row>
    <row r="307" spans="2:8" ht="49.5" outlineLevel="1">
      <c r="B307" s="284"/>
      <c r="C307" s="219"/>
      <c r="E307" s="246" t="s">
        <v>3559</v>
      </c>
      <c r="F307" s="284"/>
      <c r="G307" s="284"/>
      <c r="H307" s="284"/>
    </row>
    <row r="308" spans="2:8">
      <c r="B308" s="284">
        <f>IF(D308="","",SUBTOTAL(3,$D$7:D308))</f>
        <v>50</v>
      </c>
      <c r="C308" s="219" t="s">
        <v>3296</v>
      </c>
      <c r="D308" s="219" t="s">
        <v>203</v>
      </c>
      <c r="E308" s="296"/>
      <c r="F308" s="284" t="str">
        <f>IF(H308&lt;4,"Đơn giản",IF(H308&lt;=7,"Trung bình","Phức tạp"))</f>
        <v>Trung bình</v>
      </c>
      <c r="G308" s="284" t="s">
        <v>205</v>
      </c>
      <c r="H308" s="284">
        <f>COUNTA(E309:E313)</f>
        <v>5</v>
      </c>
    </row>
    <row r="309" spans="2:8" ht="49.5" outlineLevel="1">
      <c r="B309" s="284"/>
      <c r="C309" s="219"/>
      <c r="E309" s="246" t="s">
        <v>3560</v>
      </c>
      <c r="F309" s="284"/>
      <c r="G309" s="284"/>
      <c r="H309" s="284"/>
    </row>
    <row r="310" spans="2:8" ht="49.5" outlineLevel="1">
      <c r="B310" s="284"/>
      <c r="C310" s="219"/>
      <c r="E310" s="246" t="s">
        <v>3561</v>
      </c>
      <c r="F310" s="284"/>
      <c r="G310" s="284"/>
      <c r="H310" s="284"/>
    </row>
    <row r="311" spans="2:8" ht="49.5" outlineLevel="1">
      <c r="B311" s="284"/>
      <c r="C311" s="219"/>
      <c r="E311" s="246" t="s">
        <v>3562</v>
      </c>
      <c r="F311" s="284"/>
      <c r="G311" s="284"/>
      <c r="H311" s="284"/>
    </row>
    <row r="312" spans="2:8" ht="49.5" outlineLevel="1">
      <c r="B312" s="284"/>
      <c r="C312" s="219"/>
      <c r="E312" s="246" t="s">
        <v>3563</v>
      </c>
      <c r="F312" s="284"/>
      <c r="G312" s="284"/>
      <c r="H312" s="284"/>
    </row>
    <row r="313" spans="2:8" ht="49.5" outlineLevel="1">
      <c r="B313" s="284"/>
      <c r="C313" s="219"/>
      <c r="E313" s="246" t="s">
        <v>3564</v>
      </c>
      <c r="F313" s="284"/>
      <c r="G313" s="284"/>
      <c r="H313" s="284"/>
    </row>
    <row r="314" spans="2:8" ht="49.5">
      <c r="B314" s="284">
        <f>IF(D314="","",SUBTOTAL(3,$D$7:D314))</f>
        <v>51</v>
      </c>
      <c r="C314" s="219" t="s">
        <v>3297</v>
      </c>
      <c r="D314" s="219" t="s">
        <v>3315</v>
      </c>
      <c r="E314" s="296"/>
      <c r="F314" s="284" t="str">
        <f>IF(H314&lt;4,"Đơn giản",IF(H314&lt;=7,"Trung bình","Phức tạp"))</f>
        <v>Trung bình</v>
      </c>
      <c r="G314" s="284" t="s">
        <v>846</v>
      </c>
      <c r="H314" s="284">
        <f>COUNTA(E315:E320)</f>
        <v>6</v>
      </c>
    </row>
    <row r="315" spans="2:8" ht="33" outlineLevel="1">
      <c r="B315" s="284"/>
      <c r="C315" s="219"/>
      <c r="E315" s="219" t="s">
        <v>3565</v>
      </c>
      <c r="F315" s="284"/>
      <c r="G315" s="284"/>
      <c r="H315" s="284"/>
    </row>
    <row r="316" spans="2:8" ht="33" outlineLevel="1">
      <c r="B316" s="284"/>
      <c r="C316" s="219"/>
      <c r="E316" s="246" t="s">
        <v>3566</v>
      </c>
      <c r="F316" s="284"/>
      <c r="G316" s="284"/>
      <c r="H316" s="284"/>
    </row>
    <row r="317" spans="2:8" ht="33" outlineLevel="1">
      <c r="B317" s="284"/>
      <c r="C317" s="219"/>
      <c r="E317" s="246" t="s">
        <v>3567</v>
      </c>
      <c r="F317" s="284"/>
      <c r="G317" s="284"/>
      <c r="H317" s="284"/>
    </row>
    <row r="318" spans="2:8" ht="33" outlineLevel="1">
      <c r="B318" s="284"/>
      <c r="C318" s="219"/>
      <c r="E318" s="246" t="s">
        <v>3568</v>
      </c>
      <c r="F318" s="284"/>
      <c r="G318" s="284"/>
      <c r="H318" s="284"/>
    </row>
    <row r="319" spans="2:8" ht="33" outlineLevel="1">
      <c r="B319" s="284"/>
      <c r="C319" s="219"/>
      <c r="E319" s="246" t="s">
        <v>3569</v>
      </c>
      <c r="F319" s="284"/>
      <c r="G319" s="284"/>
      <c r="H319" s="284"/>
    </row>
    <row r="320" spans="2:8" ht="49.5" outlineLevel="1">
      <c r="B320" s="284"/>
      <c r="C320" s="219"/>
      <c r="E320" s="246" t="s">
        <v>3570</v>
      </c>
      <c r="F320" s="284"/>
      <c r="G320" s="284"/>
      <c r="H320" s="284"/>
    </row>
    <row r="321" spans="2:8" ht="49.5">
      <c r="B321" s="284">
        <f>IF(D321="","",SUBTOTAL(3,$D$7:D321))</f>
        <v>52</v>
      </c>
      <c r="C321" s="219" t="s">
        <v>3322</v>
      </c>
      <c r="D321" s="219" t="s">
        <v>3315</v>
      </c>
      <c r="E321" s="296"/>
      <c r="F321" s="284" t="str">
        <f>IF(H321&lt;4,"Đơn giản",IF(H321&lt;=7,"Trung bình","Phức tạp"))</f>
        <v>Trung bình</v>
      </c>
      <c r="G321" s="284" t="s">
        <v>846</v>
      </c>
      <c r="H321" s="284">
        <f>COUNTA(E322:E326)</f>
        <v>5</v>
      </c>
    </row>
    <row r="322" spans="2:8" ht="49.5" outlineLevel="1">
      <c r="B322" s="284"/>
      <c r="C322" s="219"/>
      <c r="E322" s="246" t="s">
        <v>3571</v>
      </c>
      <c r="F322" s="284"/>
      <c r="G322" s="284"/>
      <c r="H322" s="284"/>
    </row>
    <row r="323" spans="2:8" ht="49.5" outlineLevel="1">
      <c r="B323" s="284"/>
      <c r="C323" s="219"/>
      <c r="E323" s="246" t="s">
        <v>3572</v>
      </c>
      <c r="F323" s="284"/>
      <c r="G323" s="284"/>
      <c r="H323" s="284"/>
    </row>
    <row r="324" spans="2:8" ht="33" outlineLevel="1">
      <c r="B324" s="284"/>
      <c r="C324" s="219"/>
      <c r="E324" s="246" t="s">
        <v>3573</v>
      </c>
      <c r="F324" s="284"/>
      <c r="G324" s="284"/>
      <c r="H324" s="284"/>
    </row>
    <row r="325" spans="2:8" ht="49.5" outlineLevel="1">
      <c r="B325" s="284"/>
      <c r="C325" s="219"/>
      <c r="E325" s="246" t="s">
        <v>3574</v>
      </c>
      <c r="F325" s="284"/>
      <c r="G325" s="284"/>
      <c r="H325" s="284"/>
    </row>
    <row r="326" spans="2:8" ht="49.5" outlineLevel="1">
      <c r="B326" s="284"/>
      <c r="C326" s="219"/>
      <c r="E326" s="246" t="s">
        <v>3575</v>
      </c>
      <c r="F326" s="284"/>
      <c r="G326" s="284"/>
      <c r="H326" s="284"/>
    </row>
    <row r="327" spans="2:8" ht="33">
      <c r="B327" s="284">
        <f>IF(D327="","",SUBTOTAL(3,$D$7:D327))</f>
        <v>53</v>
      </c>
      <c r="C327" s="219" t="s">
        <v>3323</v>
      </c>
      <c r="D327" s="219" t="s">
        <v>203</v>
      </c>
      <c r="E327" s="296"/>
      <c r="F327" s="284" t="str">
        <f>IF(H327&lt;4,"Đơn giản",IF(H327&lt;=7,"Trung bình","Phức tạp"))</f>
        <v>Đơn giản</v>
      </c>
      <c r="G327" s="284" t="s">
        <v>205</v>
      </c>
      <c r="H327" s="284">
        <f>COUNTA(E328:E329)</f>
        <v>2</v>
      </c>
    </row>
    <row r="328" spans="2:8" ht="49.5" outlineLevel="1">
      <c r="B328" s="284"/>
      <c r="C328" s="219"/>
      <c r="E328" s="246" t="s">
        <v>3572</v>
      </c>
      <c r="F328" s="284"/>
      <c r="G328" s="284"/>
      <c r="H328" s="284"/>
    </row>
    <row r="329" spans="2:8" ht="49.5" outlineLevel="1">
      <c r="B329" s="284"/>
      <c r="C329" s="219"/>
      <c r="E329" s="246" t="s">
        <v>3576</v>
      </c>
      <c r="F329" s="284"/>
      <c r="G329" s="284"/>
      <c r="H329" s="284"/>
    </row>
    <row r="330" spans="2:8" ht="49.5">
      <c r="B330" s="284">
        <f>IF(D330="","",SUBTOTAL(3,$D$7:D330))</f>
        <v>54</v>
      </c>
      <c r="C330" s="219" t="s">
        <v>3577</v>
      </c>
      <c r="D330" s="219" t="s">
        <v>3315</v>
      </c>
      <c r="F330" s="284" t="str">
        <f>IF(H330&lt;4,"Đơn giản",IF(H330&lt;=7,"Trung bình","Phức tạp"))</f>
        <v>Trung bình</v>
      </c>
      <c r="G330" s="284" t="s">
        <v>846</v>
      </c>
      <c r="H330" s="284">
        <f>COUNTA(E331:E335)</f>
        <v>5</v>
      </c>
    </row>
    <row r="331" spans="2:8" ht="49.5" outlineLevel="1">
      <c r="B331" s="284"/>
      <c r="C331" s="219"/>
      <c r="E331" s="246" t="s">
        <v>3578</v>
      </c>
      <c r="F331" s="284"/>
      <c r="G331" s="284"/>
      <c r="H331" s="284"/>
    </row>
    <row r="332" spans="2:8" ht="49.5" outlineLevel="1">
      <c r="B332" s="284"/>
      <c r="C332" s="219"/>
      <c r="E332" s="246" t="s">
        <v>3579</v>
      </c>
      <c r="F332" s="284"/>
      <c r="G332" s="284"/>
      <c r="H332" s="284"/>
    </row>
    <row r="333" spans="2:8" ht="49.5" outlineLevel="1">
      <c r="B333" s="284"/>
      <c r="C333" s="219"/>
      <c r="E333" s="246" t="s">
        <v>3580</v>
      </c>
      <c r="F333" s="284"/>
      <c r="G333" s="284"/>
      <c r="H333" s="284"/>
    </row>
    <row r="334" spans="2:8" ht="49.5" outlineLevel="1">
      <c r="B334" s="284"/>
      <c r="C334" s="219"/>
      <c r="E334" s="246" t="s">
        <v>3581</v>
      </c>
      <c r="F334" s="284"/>
      <c r="G334" s="284"/>
      <c r="H334" s="284"/>
    </row>
    <row r="335" spans="2:8" ht="49.5" outlineLevel="1">
      <c r="B335" s="284"/>
      <c r="C335" s="219"/>
      <c r="E335" s="246" t="s">
        <v>3582</v>
      </c>
      <c r="F335" s="284"/>
      <c r="G335" s="284"/>
      <c r="H335" s="284"/>
    </row>
    <row r="336" spans="2:8">
      <c r="B336" s="284">
        <f>IF(D336="","",SUBTOTAL(3,$D$7:D336))</f>
        <v>55</v>
      </c>
      <c r="C336" s="219" t="s">
        <v>3305</v>
      </c>
      <c r="D336" s="219" t="s">
        <v>203</v>
      </c>
      <c r="E336" s="296"/>
      <c r="F336" s="284" t="str">
        <f>IF(H336&lt;4,"Đơn giản",IF(H336&lt;=7,"Trung bình","Phức tạp"))</f>
        <v>Đơn giản</v>
      </c>
      <c r="G336" s="284" t="s">
        <v>205</v>
      </c>
      <c r="H336" s="284">
        <f>COUNTA(E337:E338)</f>
        <v>2</v>
      </c>
    </row>
    <row r="337" spans="2:8" ht="49.5" outlineLevel="1">
      <c r="B337" s="284"/>
      <c r="C337" s="219"/>
      <c r="E337" s="246" t="s">
        <v>3579</v>
      </c>
      <c r="F337" s="284"/>
      <c r="G337" s="284"/>
      <c r="H337" s="284"/>
    </row>
    <row r="338" spans="2:8" ht="33" outlineLevel="1">
      <c r="B338" s="284"/>
      <c r="C338" s="219"/>
      <c r="E338" s="246" t="s">
        <v>3583</v>
      </c>
      <c r="F338" s="284"/>
      <c r="G338" s="284"/>
      <c r="H338" s="284"/>
    </row>
    <row r="339" spans="2:8" ht="115.5">
      <c r="B339" s="284">
        <f>IF(D339="","",SUBTOTAL(3,$D$7:D339))</f>
        <v>56</v>
      </c>
      <c r="C339" s="219" t="s">
        <v>3584</v>
      </c>
      <c r="D339" s="219" t="s">
        <v>3343</v>
      </c>
      <c r="E339" s="296"/>
      <c r="F339" s="284" t="str">
        <f>IF(H339&lt;4,"Đơn giản",IF(H339&lt;=7,"Trung bình","Phức tạp"))</f>
        <v>Trung bình</v>
      </c>
      <c r="G339" s="284" t="s">
        <v>846</v>
      </c>
      <c r="H339" s="284">
        <f>COUNTA(E340:E345)</f>
        <v>6</v>
      </c>
    </row>
    <row r="340" spans="2:8" ht="33" outlineLevel="1">
      <c r="B340" s="284"/>
      <c r="C340" s="219"/>
      <c r="E340" s="219" t="s">
        <v>3585</v>
      </c>
      <c r="F340" s="284"/>
      <c r="G340" s="284"/>
      <c r="H340" s="284"/>
    </row>
    <row r="341" spans="2:8" ht="33" outlineLevel="1">
      <c r="B341" s="284"/>
      <c r="C341" s="219"/>
      <c r="E341" s="219" t="s">
        <v>3586</v>
      </c>
      <c r="F341" s="284"/>
      <c r="G341" s="284"/>
      <c r="H341" s="284"/>
    </row>
    <row r="342" spans="2:8" ht="49.5" outlineLevel="1">
      <c r="B342" s="284"/>
      <c r="C342" s="219"/>
      <c r="E342" s="246" t="s">
        <v>3587</v>
      </c>
      <c r="F342" s="284"/>
      <c r="G342" s="284"/>
      <c r="H342" s="284"/>
    </row>
    <row r="343" spans="2:8" ht="49.5" outlineLevel="1">
      <c r="B343" s="284"/>
      <c r="C343" s="219"/>
      <c r="E343" s="246" t="s">
        <v>3588</v>
      </c>
      <c r="F343" s="284"/>
      <c r="G343" s="284"/>
      <c r="H343" s="284"/>
    </row>
    <row r="344" spans="2:8" ht="49.5" outlineLevel="1">
      <c r="B344" s="284"/>
      <c r="C344" s="219"/>
      <c r="E344" s="246" t="s">
        <v>3589</v>
      </c>
      <c r="F344" s="284"/>
      <c r="G344" s="284"/>
      <c r="H344" s="284"/>
    </row>
    <row r="345" spans="2:8" ht="33" outlineLevel="1">
      <c r="B345" s="284"/>
      <c r="C345" s="219"/>
      <c r="E345" s="246" t="s">
        <v>3590</v>
      </c>
      <c r="F345" s="284"/>
      <c r="G345" s="284"/>
      <c r="H345" s="284"/>
    </row>
    <row r="346" spans="2:8" ht="33">
      <c r="B346" s="284">
        <f>IF(D346="","",SUBTOTAL(3,$D$7:D346))</f>
        <v>57</v>
      </c>
      <c r="C346" s="219" t="s">
        <v>3309</v>
      </c>
      <c r="D346" s="219" t="s">
        <v>203</v>
      </c>
      <c r="E346" s="296"/>
      <c r="F346" s="284" t="str">
        <f>IF(H346&lt;4,"Đơn giản",IF(H346&lt;=7,"Trung bình","Phức tạp"))</f>
        <v>Đơn giản</v>
      </c>
      <c r="G346" s="284" t="s">
        <v>205</v>
      </c>
      <c r="H346" s="284">
        <f>COUNTA(E347:E348)</f>
        <v>2</v>
      </c>
    </row>
    <row r="347" spans="2:8" ht="49.5" outlineLevel="1">
      <c r="B347" s="284"/>
      <c r="C347" s="219"/>
      <c r="E347" s="246" t="s">
        <v>3591</v>
      </c>
      <c r="F347" s="284"/>
      <c r="G347" s="284"/>
      <c r="H347" s="284"/>
    </row>
    <row r="348" spans="2:8" ht="49.5" outlineLevel="1">
      <c r="B348" s="284"/>
      <c r="C348" s="219"/>
      <c r="E348" s="246" t="s">
        <v>3592</v>
      </c>
      <c r="F348" s="284"/>
      <c r="G348" s="284"/>
      <c r="H348" s="284"/>
    </row>
    <row r="349" spans="2:8" ht="82.5">
      <c r="B349" s="284">
        <f>IF(D349="","",SUBTOTAL(3,$D$7:D349))</f>
        <v>58</v>
      </c>
      <c r="C349" s="219" t="s">
        <v>3312</v>
      </c>
      <c r="D349" s="219" t="s">
        <v>3345</v>
      </c>
      <c r="E349" s="296"/>
      <c r="F349" s="284" t="str">
        <f>IF(H349&lt;4,"Đơn giản",IF(H349&lt;=7,"Trung bình","Phức tạp"))</f>
        <v>Trung bình</v>
      </c>
      <c r="G349" s="284" t="s">
        <v>846</v>
      </c>
      <c r="H349" s="284">
        <f>COUNTA(E350:E354)</f>
        <v>5</v>
      </c>
    </row>
    <row r="350" spans="2:8" ht="49.5" outlineLevel="1">
      <c r="B350" s="284"/>
      <c r="C350" s="219"/>
      <c r="E350" s="219" t="s">
        <v>3593</v>
      </c>
      <c r="F350" s="284"/>
      <c r="G350" s="284"/>
      <c r="H350" s="284"/>
    </row>
    <row r="351" spans="2:8" ht="49.5" outlineLevel="1">
      <c r="B351" s="284"/>
      <c r="C351" s="219"/>
      <c r="E351" s="246" t="s">
        <v>3594</v>
      </c>
      <c r="F351" s="284"/>
      <c r="G351" s="284"/>
      <c r="H351" s="284"/>
    </row>
    <row r="352" spans="2:8" ht="49.5" outlineLevel="1">
      <c r="B352" s="284"/>
      <c r="C352" s="219"/>
      <c r="E352" s="246" t="s">
        <v>3595</v>
      </c>
      <c r="F352" s="284"/>
      <c r="G352" s="284"/>
      <c r="H352" s="284"/>
    </row>
    <row r="353" spans="2:8" ht="49.5" outlineLevel="1">
      <c r="B353" s="284"/>
      <c r="C353" s="219"/>
      <c r="E353" s="246" t="s">
        <v>3596</v>
      </c>
      <c r="F353" s="284"/>
      <c r="G353" s="284"/>
      <c r="H353" s="284"/>
    </row>
    <row r="354" spans="2:8" ht="33" outlineLevel="1">
      <c r="B354" s="284"/>
      <c r="C354" s="219"/>
      <c r="E354" s="246" t="s">
        <v>3597</v>
      </c>
      <c r="F354" s="284"/>
      <c r="G354" s="284"/>
      <c r="H354" s="284"/>
    </row>
    <row r="355" spans="2:8">
      <c r="B355" s="284">
        <f>IF(D355="","",SUBTOTAL(3,$D$7:D355))</f>
        <v>59</v>
      </c>
      <c r="C355" s="219" t="s">
        <v>3313</v>
      </c>
      <c r="D355" s="219" t="s">
        <v>203</v>
      </c>
      <c r="E355" s="296"/>
      <c r="F355" s="284" t="str">
        <f>IF(H355&lt;4,"Đơn giản",IF(H355&lt;=7,"Trung bình","Phức tạp"))</f>
        <v>Đơn giản</v>
      </c>
      <c r="G355" s="284" t="s">
        <v>205</v>
      </c>
      <c r="H355" s="284">
        <f>COUNTA(E356:E357)</f>
        <v>2</v>
      </c>
    </row>
    <row r="356" spans="2:8" ht="49.5" outlineLevel="1">
      <c r="B356" s="284"/>
      <c r="C356" s="219"/>
      <c r="E356" s="246" t="s">
        <v>3594</v>
      </c>
      <c r="F356" s="284"/>
      <c r="G356" s="284"/>
      <c r="H356" s="284"/>
    </row>
    <row r="357" spans="2:8" ht="33" outlineLevel="1">
      <c r="B357" s="284"/>
      <c r="C357" s="219"/>
      <c r="E357" s="246" t="s">
        <v>3598</v>
      </c>
      <c r="F357" s="284"/>
      <c r="G357" s="284"/>
      <c r="H357" s="284"/>
    </row>
    <row r="358" spans="2:8">
      <c r="B358" s="284">
        <f>IF(D358="","",SUBTOTAL(3,$D$7:D358))</f>
        <v>60</v>
      </c>
      <c r="C358" s="219" t="s">
        <v>3324</v>
      </c>
      <c r="D358" s="219" t="s">
        <v>203</v>
      </c>
      <c r="E358" s="296"/>
      <c r="F358" s="284" t="str">
        <f>IF(H358&lt;4,"Đơn giản",IF(H358&lt;=7,"Trung bình","Phức tạp"))</f>
        <v>Trung bình</v>
      </c>
      <c r="G358" s="284" t="s">
        <v>205</v>
      </c>
      <c r="H358" s="284">
        <f>COUNTA(E359:E362)</f>
        <v>4</v>
      </c>
    </row>
    <row r="359" spans="2:8" ht="49.5" outlineLevel="1">
      <c r="B359" s="284"/>
      <c r="C359" s="219"/>
      <c r="E359" s="246" t="s">
        <v>3538</v>
      </c>
      <c r="F359" s="284"/>
      <c r="G359" s="284"/>
      <c r="H359" s="284"/>
    </row>
    <row r="360" spans="2:8" ht="49.5" outlineLevel="1">
      <c r="B360" s="284"/>
      <c r="C360" s="219"/>
      <c r="E360" s="246" t="s">
        <v>3539</v>
      </c>
      <c r="F360" s="284"/>
      <c r="G360" s="284"/>
      <c r="H360" s="284"/>
    </row>
    <row r="361" spans="2:8" ht="49.5" outlineLevel="1">
      <c r="B361" s="284"/>
      <c r="C361" s="219"/>
      <c r="E361" s="246" t="s">
        <v>3540</v>
      </c>
      <c r="F361" s="284"/>
      <c r="G361" s="284"/>
      <c r="H361" s="284"/>
    </row>
    <row r="362" spans="2:8" ht="33" outlineLevel="1">
      <c r="B362" s="284"/>
      <c r="C362" s="219"/>
      <c r="E362" s="246" t="s">
        <v>3541</v>
      </c>
      <c r="F362" s="284"/>
      <c r="G362" s="284"/>
      <c r="H362" s="284"/>
    </row>
    <row r="363" spans="2:8" ht="49.5">
      <c r="B363" s="286" t="s">
        <v>27</v>
      </c>
      <c r="C363" s="301" t="s">
        <v>4114</v>
      </c>
      <c r="E363" s="219" t="s">
        <v>4341</v>
      </c>
      <c r="F363" s="284"/>
      <c r="G363" s="284"/>
      <c r="H363" s="284"/>
    </row>
    <row r="364" spans="2:8">
      <c r="B364" s="286" t="s">
        <v>4228</v>
      </c>
      <c r="C364" s="314" t="s">
        <v>2522</v>
      </c>
      <c r="E364" s="296"/>
      <c r="F364" s="284"/>
      <c r="G364" s="284"/>
      <c r="H364" s="284"/>
    </row>
    <row r="365" spans="2:8">
      <c r="B365" s="284">
        <f>IF(D365="","",SUBTOTAL(3,$D$7:D365))</f>
        <v>61</v>
      </c>
      <c r="C365" s="219" t="s">
        <v>3352</v>
      </c>
      <c r="D365" s="219" t="s">
        <v>203</v>
      </c>
      <c r="E365" s="296"/>
      <c r="F365" s="284" t="str">
        <f>IF(H365&lt;4,"Đơn giản",IF(H365&lt;=7,"Trung bình","Phức tạp"))</f>
        <v>Trung bình</v>
      </c>
      <c r="G365" s="284" t="s">
        <v>205</v>
      </c>
      <c r="H365" s="284">
        <f>COUNTA(E366:E370)</f>
        <v>5</v>
      </c>
    </row>
    <row r="366" spans="2:8" ht="49.5" outlineLevel="1">
      <c r="B366" s="284"/>
      <c r="C366" s="219"/>
      <c r="E366" s="246" t="s">
        <v>3599</v>
      </c>
      <c r="F366" s="284"/>
      <c r="G366" s="284"/>
      <c r="H366" s="284"/>
    </row>
    <row r="367" spans="2:8" ht="49.5" outlineLevel="1">
      <c r="B367" s="284"/>
      <c r="C367" s="219"/>
      <c r="E367" s="246" t="s">
        <v>3600</v>
      </c>
      <c r="F367" s="284"/>
      <c r="G367" s="284"/>
      <c r="H367" s="284"/>
    </row>
    <row r="368" spans="2:8" ht="49.5" outlineLevel="1">
      <c r="B368" s="284"/>
      <c r="C368" s="219"/>
      <c r="E368" s="246" t="s">
        <v>3601</v>
      </c>
      <c r="F368" s="284"/>
      <c r="G368" s="284"/>
      <c r="H368" s="284"/>
    </row>
    <row r="369" spans="2:8" ht="49.5" outlineLevel="1">
      <c r="B369" s="284"/>
      <c r="C369" s="219"/>
      <c r="E369" s="246" t="s">
        <v>3602</v>
      </c>
      <c r="F369" s="284"/>
      <c r="G369" s="284"/>
      <c r="H369" s="284"/>
    </row>
    <row r="370" spans="2:8" ht="49.5" outlineLevel="1">
      <c r="B370" s="284"/>
      <c r="C370" s="219"/>
      <c r="E370" s="246" t="s">
        <v>3603</v>
      </c>
      <c r="F370" s="284"/>
      <c r="G370" s="284"/>
      <c r="H370" s="284"/>
    </row>
    <row r="371" spans="2:8" ht="33">
      <c r="B371" s="284">
        <f>IF(D371="","",SUBTOTAL(3,$D$7:D371))</f>
        <v>62</v>
      </c>
      <c r="C371" s="219" t="s">
        <v>3354</v>
      </c>
      <c r="D371" s="219" t="s">
        <v>3362</v>
      </c>
      <c r="E371" s="296"/>
      <c r="F371" s="284" t="str">
        <f>IF(H371&lt;4,"Đơn giản",IF(H371&lt;=7,"Trung bình","Phức tạp"))</f>
        <v>Trung bình</v>
      </c>
      <c r="G371" s="284" t="s">
        <v>846</v>
      </c>
      <c r="H371" s="284">
        <f>COUNTA(E372:E377)</f>
        <v>6</v>
      </c>
    </row>
    <row r="372" spans="2:8" ht="49.5" outlineLevel="1">
      <c r="B372" s="284"/>
      <c r="C372" s="219"/>
      <c r="E372" s="219" t="s">
        <v>3364</v>
      </c>
      <c r="F372" s="284"/>
      <c r="G372" s="284"/>
      <c r="H372" s="284"/>
    </row>
    <row r="373" spans="2:8" ht="49.5" outlineLevel="1">
      <c r="B373" s="284"/>
      <c r="C373" s="219"/>
      <c r="E373" s="246" t="s">
        <v>3604</v>
      </c>
      <c r="F373" s="284"/>
      <c r="G373" s="284"/>
      <c r="H373" s="284"/>
    </row>
    <row r="374" spans="2:8" ht="49.5" outlineLevel="1">
      <c r="B374" s="284"/>
      <c r="C374" s="219"/>
      <c r="E374" s="246" t="s">
        <v>3605</v>
      </c>
      <c r="F374" s="284"/>
      <c r="G374" s="284"/>
      <c r="H374" s="284"/>
    </row>
    <row r="375" spans="2:8" ht="49.5" outlineLevel="1">
      <c r="B375" s="284"/>
      <c r="C375" s="219"/>
      <c r="E375" s="246" t="s">
        <v>3606</v>
      </c>
      <c r="F375" s="284"/>
      <c r="G375" s="284"/>
      <c r="H375" s="284"/>
    </row>
    <row r="376" spans="2:8" ht="49.5" outlineLevel="1">
      <c r="B376" s="284"/>
      <c r="C376" s="219"/>
      <c r="E376" s="246" t="s">
        <v>3608</v>
      </c>
      <c r="F376" s="284"/>
      <c r="G376" s="284"/>
      <c r="H376" s="284"/>
    </row>
    <row r="377" spans="2:8" ht="37.15" customHeight="1" outlineLevel="1">
      <c r="B377" s="284"/>
      <c r="C377" s="219"/>
      <c r="E377" s="246" t="s">
        <v>3607</v>
      </c>
      <c r="F377" s="284"/>
      <c r="G377" s="284"/>
      <c r="H377" s="284"/>
    </row>
    <row r="378" spans="2:8">
      <c r="B378" s="284">
        <f>IF(D378="","",SUBTOTAL(3,$D$7:D378))</f>
        <v>63</v>
      </c>
      <c r="C378" s="219" t="s">
        <v>3365</v>
      </c>
      <c r="D378" s="219" t="s">
        <v>203</v>
      </c>
      <c r="E378" s="296"/>
      <c r="F378" s="284" t="str">
        <f>IF(H378&lt;4,"Đơn giản",IF(H378&lt;=7,"Trung bình","Phức tạp"))</f>
        <v>Trung bình</v>
      </c>
      <c r="G378" s="284" t="s">
        <v>205</v>
      </c>
      <c r="H378" s="284">
        <f>COUNTA(E379:E382)</f>
        <v>4</v>
      </c>
    </row>
    <row r="379" spans="2:8" ht="49.5" outlineLevel="1">
      <c r="B379" s="284"/>
      <c r="C379" s="219"/>
      <c r="E379" s="246" t="s">
        <v>3609</v>
      </c>
      <c r="F379" s="284"/>
      <c r="G379" s="284"/>
      <c r="H379" s="284"/>
    </row>
    <row r="380" spans="2:8" ht="33" outlineLevel="1">
      <c r="B380" s="284"/>
      <c r="C380" s="219"/>
      <c r="E380" s="246" t="s">
        <v>3610</v>
      </c>
      <c r="F380" s="284"/>
      <c r="G380" s="284"/>
      <c r="H380" s="284"/>
    </row>
    <row r="381" spans="2:8" ht="33" outlineLevel="1">
      <c r="B381" s="284"/>
      <c r="C381" s="219"/>
      <c r="E381" s="246" t="s">
        <v>3611</v>
      </c>
      <c r="F381" s="284"/>
      <c r="G381" s="284"/>
      <c r="H381" s="284"/>
    </row>
    <row r="382" spans="2:8" ht="33" outlineLevel="1">
      <c r="B382" s="284"/>
      <c r="C382" s="219"/>
      <c r="E382" s="246" t="s">
        <v>3612</v>
      </c>
      <c r="F382" s="284"/>
      <c r="G382" s="284"/>
      <c r="H382" s="284"/>
    </row>
    <row r="383" spans="2:8" ht="33">
      <c r="B383" s="284">
        <f>IF(D383="","",SUBTOTAL(3,$D$7:D383))</f>
        <v>64</v>
      </c>
      <c r="C383" s="219" t="s">
        <v>3355</v>
      </c>
      <c r="D383" s="219" t="s">
        <v>203</v>
      </c>
      <c r="E383" s="296"/>
      <c r="F383" s="284" t="str">
        <f>IF(H383&lt;4,"Đơn giản",IF(H383&lt;=7,"Trung bình","Phức tạp"))</f>
        <v>Trung bình</v>
      </c>
      <c r="G383" s="284" t="s">
        <v>205</v>
      </c>
      <c r="H383" s="284">
        <f>COUNTA(E384:E388)</f>
        <v>5</v>
      </c>
    </row>
    <row r="384" spans="2:8" ht="49.5" outlineLevel="1">
      <c r="B384" s="284"/>
      <c r="C384" s="219"/>
      <c r="E384" s="246" t="s">
        <v>3613</v>
      </c>
      <c r="F384" s="284"/>
      <c r="G384" s="284"/>
      <c r="H384" s="284"/>
    </row>
    <row r="385" spans="2:8" ht="49.5" outlineLevel="1">
      <c r="B385" s="284"/>
      <c r="C385" s="219"/>
      <c r="E385" s="246" t="s">
        <v>3614</v>
      </c>
      <c r="F385" s="284"/>
      <c r="G385" s="284"/>
      <c r="H385" s="284"/>
    </row>
    <row r="386" spans="2:8" ht="66" outlineLevel="1">
      <c r="B386" s="284"/>
      <c r="C386" s="219"/>
      <c r="E386" s="246" t="s">
        <v>3615</v>
      </c>
      <c r="F386" s="284"/>
      <c r="G386" s="284"/>
      <c r="H386" s="284"/>
    </row>
    <row r="387" spans="2:8" ht="49.5" outlineLevel="1">
      <c r="B387" s="284"/>
      <c r="C387" s="219"/>
      <c r="E387" s="246" t="s">
        <v>3616</v>
      </c>
      <c r="F387" s="284"/>
      <c r="G387" s="284"/>
      <c r="H387" s="284"/>
    </row>
    <row r="388" spans="2:8" ht="49.5" outlineLevel="1">
      <c r="B388" s="284"/>
      <c r="C388" s="219"/>
      <c r="E388" s="246" t="s">
        <v>3617</v>
      </c>
      <c r="F388" s="284"/>
      <c r="G388" s="284"/>
      <c r="H388" s="284"/>
    </row>
    <row r="389" spans="2:8" ht="33">
      <c r="B389" s="284">
        <f>IF(D389="","",SUBTOTAL(3,$D$7:D389))</f>
        <v>65</v>
      </c>
      <c r="C389" s="219" t="s">
        <v>4024</v>
      </c>
      <c r="D389" s="219" t="s">
        <v>3362</v>
      </c>
      <c r="E389" s="296"/>
      <c r="F389" s="284" t="str">
        <f>IF(H389&lt;4,"Đơn giản",IF(H389&lt;=7,"Trung bình","Phức tạp"))</f>
        <v>Trung bình</v>
      </c>
      <c r="G389" s="284" t="s">
        <v>846</v>
      </c>
      <c r="H389" s="284">
        <f>COUNTA(E390:E395)</f>
        <v>6</v>
      </c>
    </row>
    <row r="390" spans="2:8" ht="49.5" outlineLevel="1">
      <c r="B390" s="284"/>
      <c r="C390" s="219"/>
      <c r="E390" s="219" t="s">
        <v>4025</v>
      </c>
      <c r="F390" s="284"/>
      <c r="G390" s="284"/>
      <c r="H390" s="284"/>
    </row>
    <row r="391" spans="2:8" ht="66" outlineLevel="1">
      <c r="B391" s="284"/>
      <c r="C391" s="219"/>
      <c r="E391" s="246" t="s">
        <v>3618</v>
      </c>
      <c r="F391" s="284"/>
      <c r="G391" s="284"/>
      <c r="H391" s="284"/>
    </row>
    <row r="392" spans="2:8" ht="49.5" outlineLevel="1">
      <c r="B392" s="284"/>
      <c r="C392" s="219"/>
      <c r="E392" s="246" t="s">
        <v>3619</v>
      </c>
      <c r="F392" s="284"/>
      <c r="G392" s="284"/>
      <c r="H392" s="284"/>
    </row>
    <row r="393" spans="2:8" ht="66" outlineLevel="1">
      <c r="B393" s="284"/>
      <c r="C393" s="219"/>
      <c r="E393" s="246" t="s">
        <v>3620</v>
      </c>
      <c r="F393" s="284"/>
      <c r="G393" s="284"/>
      <c r="H393" s="284"/>
    </row>
    <row r="394" spans="2:8" ht="49.5" outlineLevel="1">
      <c r="B394" s="284"/>
      <c r="C394" s="219"/>
      <c r="E394" s="246" t="s">
        <v>3621</v>
      </c>
      <c r="F394" s="284"/>
      <c r="G394" s="284"/>
      <c r="H394" s="284"/>
    </row>
    <row r="395" spans="2:8" ht="49.5" outlineLevel="1">
      <c r="B395" s="284"/>
      <c r="C395" s="219"/>
      <c r="E395" s="246" t="s">
        <v>3622</v>
      </c>
      <c r="F395" s="284"/>
      <c r="G395" s="284"/>
      <c r="H395" s="284"/>
    </row>
    <row r="396" spans="2:8" ht="66">
      <c r="B396" s="284">
        <f>IF(D396="","",SUBTOTAL(3,$D$7:D396))</f>
        <v>66</v>
      </c>
      <c r="C396" s="219" t="s">
        <v>3356</v>
      </c>
      <c r="D396" s="219" t="s">
        <v>4342</v>
      </c>
      <c r="F396" s="284" t="str">
        <f>IF(H396&lt;4,"Đơn giản",IF(H396&lt;=7,"Trung bình","Phức tạp"))</f>
        <v>Trung bình</v>
      </c>
      <c r="G396" s="284" t="s">
        <v>846</v>
      </c>
      <c r="H396" s="284">
        <f>COUNTA(E397:E401)</f>
        <v>5</v>
      </c>
    </row>
    <row r="397" spans="2:8" ht="49.5" outlineLevel="1">
      <c r="B397" s="284"/>
      <c r="C397" s="219"/>
      <c r="E397" s="219" t="s">
        <v>4343</v>
      </c>
      <c r="F397" s="284"/>
      <c r="G397" s="284"/>
      <c r="H397" s="284"/>
    </row>
    <row r="398" spans="2:8" ht="66" outlineLevel="1">
      <c r="B398" s="284"/>
      <c r="C398" s="219"/>
      <c r="E398" s="246" t="s">
        <v>3623</v>
      </c>
      <c r="F398" s="284"/>
      <c r="G398" s="284"/>
      <c r="H398" s="284"/>
    </row>
    <row r="399" spans="2:8" ht="66" outlineLevel="1">
      <c r="B399" s="284"/>
      <c r="C399" s="219"/>
      <c r="E399" s="246" t="s">
        <v>3625</v>
      </c>
      <c r="F399" s="284"/>
      <c r="G399" s="284"/>
      <c r="H399" s="284"/>
    </row>
    <row r="400" spans="2:8" ht="49.5" outlineLevel="1">
      <c r="B400" s="284"/>
      <c r="C400" s="219"/>
      <c r="E400" s="246" t="s">
        <v>3626</v>
      </c>
      <c r="F400" s="284"/>
      <c r="G400" s="284"/>
      <c r="H400" s="284"/>
    </row>
    <row r="401" spans="2:8" ht="49.5" outlineLevel="1">
      <c r="B401" s="284"/>
      <c r="C401" s="219"/>
      <c r="E401" s="246" t="s">
        <v>3627</v>
      </c>
      <c r="F401" s="284"/>
      <c r="G401" s="284"/>
      <c r="H401" s="284"/>
    </row>
    <row r="402" spans="2:8">
      <c r="B402" s="284">
        <f>IF(D402="","",SUBTOTAL(3,$D$7:D402))</f>
        <v>67</v>
      </c>
      <c r="C402" s="219" t="s">
        <v>3357</v>
      </c>
      <c r="D402" s="219" t="s">
        <v>203</v>
      </c>
      <c r="E402" s="296"/>
      <c r="F402" s="284" t="str">
        <f>IF(H402&lt;4,"Đơn giản",IF(H402&lt;=7,"Trung bình","Phức tạp"))</f>
        <v>Đơn giản</v>
      </c>
      <c r="G402" s="284" t="s">
        <v>205</v>
      </c>
      <c r="H402" s="284">
        <f>COUNTA(E403:E404)</f>
        <v>2</v>
      </c>
    </row>
    <row r="403" spans="2:8" ht="66" outlineLevel="1">
      <c r="B403" s="284"/>
      <c r="C403" s="219"/>
      <c r="E403" s="246" t="s">
        <v>3623</v>
      </c>
      <c r="F403" s="284"/>
      <c r="G403" s="284"/>
      <c r="H403" s="284"/>
    </row>
    <row r="404" spans="2:8" ht="49.5" outlineLevel="1">
      <c r="B404" s="284"/>
      <c r="C404" s="219"/>
      <c r="E404" s="246" t="s">
        <v>3624</v>
      </c>
      <c r="F404" s="284"/>
      <c r="G404" s="284"/>
      <c r="H404" s="284"/>
    </row>
    <row r="405" spans="2:8">
      <c r="B405" s="284">
        <f>IF(D405="","",SUBTOTAL(3,$D$7:D405))</f>
        <v>68</v>
      </c>
      <c r="C405" s="219" t="s">
        <v>3657</v>
      </c>
      <c r="D405" s="219" t="s">
        <v>203</v>
      </c>
      <c r="E405" s="296"/>
      <c r="F405" s="284" t="str">
        <f>IF(H405&lt;4,"Đơn giản",IF(H405&lt;=7,"Trung bình","Phức tạp"))</f>
        <v>Trung bình</v>
      </c>
      <c r="G405" s="284" t="s">
        <v>205</v>
      </c>
      <c r="H405" s="284">
        <f>COUNTA(E406:E409)</f>
        <v>4</v>
      </c>
    </row>
    <row r="406" spans="2:8" ht="33" outlineLevel="1">
      <c r="B406" s="284"/>
      <c r="C406" s="219"/>
      <c r="E406" s="246" t="s">
        <v>3628</v>
      </c>
      <c r="F406" s="284"/>
      <c r="G406" s="284"/>
      <c r="H406" s="284"/>
    </row>
    <row r="407" spans="2:8" ht="49.5" outlineLevel="1">
      <c r="B407" s="284"/>
      <c r="C407" s="219"/>
      <c r="E407" s="246" t="s">
        <v>3629</v>
      </c>
      <c r="F407" s="284"/>
      <c r="G407" s="284"/>
      <c r="H407" s="284"/>
    </row>
    <row r="408" spans="2:8" ht="49.5" outlineLevel="1">
      <c r="B408" s="284"/>
      <c r="C408" s="219"/>
      <c r="E408" s="246" t="s">
        <v>3630</v>
      </c>
      <c r="F408" s="284"/>
      <c r="G408" s="284"/>
      <c r="H408" s="284"/>
    </row>
    <row r="409" spans="2:8" ht="49.5" outlineLevel="1">
      <c r="B409" s="284"/>
      <c r="C409" s="219"/>
      <c r="E409" s="246" t="s">
        <v>3631</v>
      </c>
      <c r="F409" s="284"/>
      <c r="G409" s="284"/>
      <c r="H409" s="284"/>
    </row>
    <row r="410" spans="2:8" ht="33">
      <c r="B410" s="284">
        <f>IF(D410="","",SUBTOTAL(3,$D$7:D410))</f>
        <v>69</v>
      </c>
      <c r="C410" s="219" t="s">
        <v>3358</v>
      </c>
      <c r="D410" s="219" t="s">
        <v>3370</v>
      </c>
      <c r="E410" s="296"/>
      <c r="F410" s="284" t="str">
        <f>IF(H410&lt;4,"Đơn giản",IF(H410&lt;=7,"Trung bình","Phức tạp"))</f>
        <v>Trung bình</v>
      </c>
      <c r="G410" s="284" t="s">
        <v>846</v>
      </c>
      <c r="H410" s="284">
        <f>COUNTA(E411:E415)</f>
        <v>5</v>
      </c>
    </row>
    <row r="411" spans="2:8" ht="49.5" outlineLevel="1">
      <c r="B411" s="284"/>
      <c r="C411" s="219"/>
      <c r="E411" s="246" t="s">
        <v>4026</v>
      </c>
      <c r="F411" s="284"/>
      <c r="G411" s="284"/>
      <c r="H411" s="284"/>
    </row>
    <row r="412" spans="2:8" ht="49.5" outlineLevel="1">
      <c r="B412" s="284"/>
      <c r="C412" s="219"/>
      <c r="E412" s="246" t="s">
        <v>3632</v>
      </c>
      <c r="F412" s="284"/>
      <c r="G412" s="284"/>
      <c r="H412" s="284"/>
    </row>
    <row r="413" spans="2:8" ht="49.5" outlineLevel="1">
      <c r="B413" s="284"/>
      <c r="C413" s="219"/>
      <c r="E413" s="246" t="s">
        <v>3633</v>
      </c>
      <c r="F413" s="284"/>
      <c r="G413" s="284"/>
      <c r="H413" s="284"/>
    </row>
    <row r="414" spans="2:8" ht="49.5" outlineLevel="1">
      <c r="B414" s="284"/>
      <c r="C414" s="219"/>
      <c r="E414" s="246" t="s">
        <v>3634</v>
      </c>
      <c r="F414" s="284"/>
      <c r="G414" s="284"/>
      <c r="H414" s="284"/>
    </row>
    <row r="415" spans="2:8" ht="33" outlineLevel="1">
      <c r="B415" s="284"/>
      <c r="C415" s="219"/>
      <c r="E415" s="246" t="s">
        <v>3635</v>
      </c>
      <c r="F415" s="284"/>
      <c r="G415" s="284"/>
      <c r="H415" s="284"/>
    </row>
    <row r="416" spans="2:8">
      <c r="B416" s="284">
        <f>IF(D416="","",SUBTOTAL(3,$D$7:D416))</f>
        <v>70</v>
      </c>
      <c r="C416" s="219" t="s">
        <v>3359</v>
      </c>
      <c r="D416" s="219" t="s">
        <v>203</v>
      </c>
      <c r="E416" s="296"/>
      <c r="F416" s="284" t="str">
        <f>IF(H416&lt;4,"Đơn giản",IF(H416&lt;=7,"Trung bình","Phức tạp"))</f>
        <v>Đơn giản</v>
      </c>
      <c r="G416" s="284" t="s">
        <v>205</v>
      </c>
      <c r="H416" s="284">
        <f>COUNTA(E417:E418)</f>
        <v>2</v>
      </c>
    </row>
    <row r="417" spans="2:8" ht="49.5" outlineLevel="1">
      <c r="B417" s="284"/>
      <c r="C417" s="219"/>
      <c r="E417" s="246" t="s">
        <v>3636</v>
      </c>
      <c r="F417" s="284"/>
      <c r="G417" s="284"/>
      <c r="H417" s="284"/>
    </row>
    <row r="418" spans="2:8" ht="49.5" outlineLevel="1">
      <c r="B418" s="284"/>
      <c r="C418" s="219"/>
      <c r="E418" s="246" t="s">
        <v>3637</v>
      </c>
      <c r="F418" s="284"/>
      <c r="G418" s="284"/>
      <c r="H418" s="284"/>
    </row>
    <row r="419" spans="2:8" ht="66">
      <c r="B419" s="284">
        <f>IF(D419="","",SUBTOTAL(3,$D$7:D419))</f>
        <v>71</v>
      </c>
      <c r="C419" s="219" t="s">
        <v>3360</v>
      </c>
      <c r="D419" s="219" t="s">
        <v>4344</v>
      </c>
      <c r="E419" s="296"/>
      <c r="F419" s="284" t="str">
        <f>IF(H419&lt;4,"Đơn giản",IF(H419&lt;=7,"Trung bình","Phức tạp"))</f>
        <v>Trung bình</v>
      </c>
      <c r="G419" s="284" t="s">
        <v>846</v>
      </c>
      <c r="H419" s="284">
        <f>COUNTA(E420:E424)</f>
        <v>5</v>
      </c>
    </row>
    <row r="420" spans="2:8" ht="49.5" outlineLevel="1">
      <c r="B420" s="284"/>
      <c r="C420" s="219"/>
      <c r="E420" s="219" t="s">
        <v>4345</v>
      </c>
      <c r="F420" s="284"/>
      <c r="G420" s="284"/>
      <c r="H420" s="284"/>
    </row>
    <row r="421" spans="2:8" ht="49.5" outlineLevel="1">
      <c r="B421" s="284"/>
      <c r="C421" s="219"/>
      <c r="E421" s="246" t="s">
        <v>3638</v>
      </c>
      <c r="F421" s="284"/>
      <c r="G421" s="284"/>
      <c r="H421" s="284"/>
    </row>
    <row r="422" spans="2:8" ht="49.5" outlineLevel="1">
      <c r="B422" s="284"/>
      <c r="C422" s="219"/>
      <c r="E422" s="246" t="s">
        <v>3639</v>
      </c>
      <c r="F422" s="284"/>
      <c r="G422" s="284"/>
      <c r="H422" s="284"/>
    </row>
    <row r="423" spans="2:8" ht="49.5" outlineLevel="1">
      <c r="B423" s="284"/>
      <c r="C423" s="219"/>
      <c r="E423" s="246" t="s">
        <v>3640</v>
      </c>
      <c r="F423" s="284"/>
      <c r="G423" s="284"/>
      <c r="H423" s="284"/>
    </row>
    <row r="424" spans="2:8" ht="33" outlineLevel="1">
      <c r="B424" s="284"/>
      <c r="C424" s="219"/>
      <c r="E424" s="246" t="s">
        <v>3641</v>
      </c>
      <c r="F424" s="284"/>
      <c r="G424" s="284"/>
      <c r="H424" s="284"/>
    </row>
    <row r="425" spans="2:8">
      <c r="B425" s="284">
        <f>IF(D425="","",SUBTOTAL(3,$D$7:D425))</f>
        <v>72</v>
      </c>
      <c r="C425" s="219" t="s">
        <v>3347</v>
      </c>
      <c r="D425" s="219" t="s">
        <v>203</v>
      </c>
      <c r="E425" s="296"/>
      <c r="F425" s="284" t="str">
        <f>IF(H425&lt;4,"Đơn giản",IF(H425&lt;=7,"Trung bình","Phức tạp"))</f>
        <v>Đơn giản</v>
      </c>
      <c r="G425" s="284" t="s">
        <v>205</v>
      </c>
      <c r="H425" s="284">
        <f>COUNTA(E426:E427)</f>
        <v>2</v>
      </c>
    </row>
    <row r="426" spans="2:8" ht="49.5" outlineLevel="1">
      <c r="B426" s="284"/>
      <c r="C426" s="219"/>
      <c r="E426" s="246" t="s">
        <v>3638</v>
      </c>
      <c r="F426" s="284"/>
      <c r="G426" s="284"/>
      <c r="H426" s="284"/>
    </row>
    <row r="427" spans="2:8" ht="49.5" outlineLevel="1">
      <c r="B427" s="284"/>
      <c r="C427" s="219"/>
      <c r="E427" s="246" t="s">
        <v>3642</v>
      </c>
      <c r="F427" s="284"/>
      <c r="G427" s="284"/>
      <c r="H427" s="284"/>
    </row>
    <row r="428" spans="2:8" ht="33">
      <c r="B428" s="284">
        <f>IF(D428="","",SUBTOTAL(3,$D$7:D428))</f>
        <v>73</v>
      </c>
      <c r="C428" s="219" t="s">
        <v>3371</v>
      </c>
      <c r="D428" s="219" t="s">
        <v>3362</v>
      </c>
      <c r="E428" s="296"/>
      <c r="F428" s="284" t="str">
        <f>IF(H428&lt;4,"Đơn giản",IF(H428&lt;=7,"Trung bình","Phức tạp"))</f>
        <v>Trung bình</v>
      </c>
      <c r="G428" s="284" t="s">
        <v>205</v>
      </c>
      <c r="H428" s="284">
        <f>COUNTA(E429:E433)</f>
        <v>5</v>
      </c>
    </row>
    <row r="429" spans="2:8" ht="33" outlineLevel="1">
      <c r="B429" s="284"/>
      <c r="C429" s="219"/>
      <c r="E429" s="246" t="s">
        <v>3643</v>
      </c>
      <c r="F429" s="284"/>
      <c r="G429" s="284"/>
      <c r="H429" s="284"/>
    </row>
    <row r="430" spans="2:8" ht="33" outlineLevel="1">
      <c r="B430" s="284"/>
      <c r="C430" s="219"/>
      <c r="E430" s="246" t="s">
        <v>3644</v>
      </c>
      <c r="F430" s="284"/>
      <c r="G430" s="284"/>
      <c r="H430" s="284"/>
    </row>
    <row r="431" spans="2:8" ht="49.5" outlineLevel="1">
      <c r="B431" s="284"/>
      <c r="C431" s="219"/>
      <c r="E431" s="246" t="s">
        <v>3645</v>
      </c>
      <c r="F431" s="284"/>
      <c r="G431" s="284"/>
      <c r="H431" s="284"/>
    </row>
    <row r="432" spans="2:8" ht="33" outlineLevel="1">
      <c r="B432" s="284"/>
      <c r="C432" s="219"/>
      <c r="E432" s="246" t="s">
        <v>3646</v>
      </c>
      <c r="F432" s="284"/>
      <c r="G432" s="284"/>
      <c r="H432" s="284"/>
    </row>
    <row r="433" spans="2:8" ht="33" outlineLevel="1">
      <c r="B433" s="284"/>
      <c r="C433" s="219"/>
      <c r="E433" s="246" t="s">
        <v>3647</v>
      </c>
      <c r="F433" s="284"/>
      <c r="G433" s="284"/>
      <c r="H433" s="284"/>
    </row>
    <row r="434" spans="2:8">
      <c r="B434" s="284">
        <f>IF(D434="","",SUBTOTAL(3,$D$7:D434))</f>
        <v>74</v>
      </c>
      <c r="C434" s="219" t="s">
        <v>3348</v>
      </c>
      <c r="D434" s="219" t="s">
        <v>203</v>
      </c>
      <c r="E434" s="296"/>
      <c r="F434" s="284" t="str">
        <f>IF(H434&lt;4,"Đơn giản",IF(H434&lt;=7,"Trung bình","Phức tạp"))</f>
        <v>Đơn giản</v>
      </c>
      <c r="G434" s="284" t="s">
        <v>205</v>
      </c>
      <c r="H434" s="284">
        <f>COUNTA(E435:E436)</f>
        <v>2</v>
      </c>
    </row>
    <row r="435" spans="2:8" ht="33" outlineLevel="1">
      <c r="B435" s="284"/>
      <c r="C435" s="219"/>
      <c r="E435" s="246" t="s">
        <v>3644</v>
      </c>
      <c r="F435" s="284"/>
      <c r="G435" s="284"/>
      <c r="H435" s="284"/>
    </row>
    <row r="436" spans="2:8" ht="33" outlineLevel="1">
      <c r="B436" s="284"/>
      <c r="C436" s="219"/>
      <c r="E436" s="246" t="s">
        <v>3648</v>
      </c>
      <c r="F436" s="284"/>
      <c r="G436" s="284"/>
      <c r="H436" s="284"/>
    </row>
    <row r="437" spans="2:8">
      <c r="B437" s="284">
        <f>IF(D437="","",SUBTOTAL(3,$D$7:D437))</f>
        <v>75</v>
      </c>
      <c r="C437" s="219" t="s">
        <v>3349</v>
      </c>
      <c r="D437" s="219" t="s">
        <v>203</v>
      </c>
      <c r="E437" s="296"/>
      <c r="F437" s="284" t="str">
        <f>IF(H437&lt;4,"Đơn giản",IF(H437&lt;=7,"Trung bình","Phức tạp"))</f>
        <v>Trung bình</v>
      </c>
      <c r="G437" s="284" t="s">
        <v>205</v>
      </c>
      <c r="H437" s="284">
        <f>COUNTA(E438:E441)</f>
        <v>4</v>
      </c>
    </row>
    <row r="438" spans="2:8" ht="33" outlineLevel="1">
      <c r="B438" s="284"/>
      <c r="C438" s="219"/>
      <c r="E438" s="246" t="s">
        <v>3649</v>
      </c>
      <c r="F438" s="284"/>
      <c r="G438" s="284"/>
      <c r="H438" s="284"/>
    </row>
    <row r="439" spans="2:8" ht="49.5" outlineLevel="1">
      <c r="B439" s="284"/>
      <c r="C439" s="219"/>
      <c r="E439" s="246" t="s">
        <v>3650</v>
      </c>
      <c r="F439" s="284"/>
      <c r="G439" s="284"/>
      <c r="H439" s="284"/>
    </row>
    <row r="440" spans="2:8" ht="49.5" outlineLevel="1">
      <c r="B440" s="284"/>
      <c r="C440" s="219"/>
      <c r="E440" s="246" t="s">
        <v>3651</v>
      </c>
      <c r="F440" s="284"/>
      <c r="G440" s="284"/>
      <c r="H440" s="284"/>
    </row>
    <row r="441" spans="2:8" ht="33" outlineLevel="1">
      <c r="B441" s="284"/>
      <c r="C441" s="219"/>
      <c r="E441" s="246" t="s">
        <v>3652</v>
      </c>
      <c r="F441" s="284"/>
      <c r="G441" s="284"/>
      <c r="H441" s="284"/>
    </row>
    <row r="442" spans="2:8" ht="33">
      <c r="B442" s="284">
        <f>IF(D442="","",SUBTOTAL(3,$D$7:D442))</f>
        <v>76</v>
      </c>
      <c r="C442" s="219" t="s">
        <v>3350</v>
      </c>
      <c r="D442" s="219" t="s">
        <v>203</v>
      </c>
      <c r="E442" s="296"/>
      <c r="F442" s="284" t="str">
        <f>IF(H442&lt;4,"Đơn giản",IF(H442&lt;=7,"Trung bình","Phức tạp"))</f>
        <v>Trung bình</v>
      </c>
      <c r="G442" s="284" t="s">
        <v>205</v>
      </c>
      <c r="H442" s="284">
        <f>COUNTA(E443:E446)</f>
        <v>4</v>
      </c>
    </row>
    <row r="443" spans="2:8" ht="66" outlineLevel="1">
      <c r="B443" s="284"/>
      <c r="C443" s="219"/>
      <c r="E443" s="246" t="s">
        <v>3653</v>
      </c>
      <c r="F443" s="284"/>
      <c r="G443" s="284"/>
      <c r="H443" s="284"/>
    </row>
    <row r="444" spans="2:8" ht="66" outlineLevel="1">
      <c r="B444" s="284"/>
      <c r="C444" s="219"/>
      <c r="E444" s="246" t="s">
        <v>3654</v>
      </c>
      <c r="F444" s="284"/>
      <c r="G444" s="284"/>
      <c r="H444" s="284"/>
    </row>
    <row r="445" spans="2:8" ht="66" outlineLevel="1">
      <c r="B445" s="284"/>
      <c r="C445" s="219"/>
      <c r="E445" s="246" t="s">
        <v>3655</v>
      </c>
      <c r="F445" s="284"/>
      <c r="G445" s="284"/>
      <c r="H445" s="284"/>
    </row>
    <row r="446" spans="2:8" ht="49.5" outlineLevel="1">
      <c r="B446" s="284"/>
      <c r="C446" s="219"/>
      <c r="E446" s="246" t="s">
        <v>3656</v>
      </c>
      <c r="F446" s="284"/>
      <c r="G446" s="284"/>
      <c r="H446" s="284"/>
    </row>
    <row r="447" spans="2:8">
      <c r="B447" s="286" t="s">
        <v>4229</v>
      </c>
      <c r="C447" s="314" t="s">
        <v>3374</v>
      </c>
      <c r="E447" s="296"/>
      <c r="F447" s="284"/>
      <c r="G447" s="284"/>
      <c r="H447" s="284"/>
    </row>
    <row r="448" spans="2:8">
      <c r="B448" s="284">
        <f>IF(D448="","",SUBTOTAL(3,$D$7:D448))</f>
        <v>77</v>
      </c>
      <c r="C448" s="219" t="s">
        <v>3658</v>
      </c>
      <c r="D448" s="219" t="s">
        <v>203</v>
      </c>
      <c r="E448" s="296"/>
      <c r="F448" s="284" t="str">
        <f>IF(H448&lt;4,"Đơn giản",IF(H448&lt;=7,"Trung bình","Phức tạp"))</f>
        <v>Trung bình</v>
      </c>
      <c r="G448" s="284" t="s">
        <v>205</v>
      </c>
      <c r="H448" s="284">
        <f>COUNTA(E449:E453)</f>
        <v>5</v>
      </c>
    </row>
    <row r="449" spans="2:8" ht="49.5" outlineLevel="1">
      <c r="B449" s="284"/>
      <c r="C449" s="219"/>
      <c r="E449" s="246" t="s">
        <v>3659</v>
      </c>
      <c r="F449" s="284"/>
      <c r="G449" s="284"/>
      <c r="H449" s="284"/>
    </row>
    <row r="450" spans="2:8" ht="49.5" outlineLevel="1">
      <c r="B450" s="284"/>
      <c r="C450" s="219"/>
      <c r="E450" s="246" t="s">
        <v>3660</v>
      </c>
      <c r="F450" s="284"/>
      <c r="G450" s="284"/>
      <c r="H450" s="284"/>
    </row>
    <row r="451" spans="2:8" ht="49.5" outlineLevel="1">
      <c r="B451" s="284"/>
      <c r="C451" s="219"/>
      <c r="E451" s="246" t="s">
        <v>3661</v>
      </c>
      <c r="F451" s="284"/>
      <c r="G451" s="284"/>
      <c r="H451" s="284"/>
    </row>
    <row r="452" spans="2:8" ht="49.5" outlineLevel="1">
      <c r="B452" s="284"/>
      <c r="C452" s="219"/>
      <c r="E452" s="246" t="s">
        <v>3662</v>
      </c>
      <c r="F452" s="284"/>
      <c r="G452" s="284"/>
      <c r="H452" s="284"/>
    </row>
    <row r="453" spans="2:8" ht="49.5" outlineLevel="1">
      <c r="B453" s="284"/>
      <c r="C453" s="219"/>
      <c r="E453" s="246" t="s">
        <v>3663</v>
      </c>
      <c r="F453" s="284"/>
      <c r="G453" s="284"/>
      <c r="H453" s="284"/>
    </row>
    <row r="454" spans="2:8" ht="33">
      <c r="B454" s="284">
        <f>IF(D454="","",SUBTOTAL(3,$D$7:D454))</f>
        <v>78</v>
      </c>
      <c r="C454" s="219" t="s">
        <v>3664</v>
      </c>
      <c r="D454" s="219" t="s">
        <v>3362</v>
      </c>
      <c r="E454" s="296"/>
      <c r="F454" s="284" t="str">
        <f>IF(H454&lt;4,"Đơn giản",IF(H454&lt;=7,"Trung bình","Phức tạp"))</f>
        <v>Trung bình</v>
      </c>
      <c r="G454" s="284" t="s">
        <v>846</v>
      </c>
      <c r="H454" s="284">
        <f>COUNTA(E455:E460)</f>
        <v>6</v>
      </c>
    </row>
    <row r="455" spans="2:8" ht="49.5" outlineLevel="1">
      <c r="B455" s="284"/>
      <c r="C455" s="219"/>
      <c r="E455" s="219" t="s">
        <v>3665</v>
      </c>
      <c r="F455" s="284"/>
      <c r="G455" s="284"/>
      <c r="H455" s="284"/>
    </row>
    <row r="456" spans="2:8" ht="49.5" outlineLevel="1">
      <c r="B456" s="284"/>
      <c r="C456" s="219"/>
      <c r="E456" s="246" t="s">
        <v>3666</v>
      </c>
      <c r="F456" s="284"/>
      <c r="G456" s="284"/>
      <c r="H456" s="284"/>
    </row>
    <row r="457" spans="2:8" ht="49.5" outlineLevel="1">
      <c r="B457" s="284"/>
      <c r="C457" s="219"/>
      <c r="E457" s="246" t="s">
        <v>3667</v>
      </c>
      <c r="F457" s="284"/>
      <c r="G457" s="284"/>
      <c r="H457" s="284"/>
    </row>
    <row r="458" spans="2:8" ht="49.5" outlineLevel="1">
      <c r="B458" s="284"/>
      <c r="C458" s="219"/>
      <c r="E458" s="246" t="s">
        <v>3668</v>
      </c>
      <c r="F458" s="284"/>
      <c r="G458" s="284"/>
      <c r="H458" s="284"/>
    </row>
    <row r="459" spans="2:8" ht="49.5" outlineLevel="1">
      <c r="B459" s="284"/>
      <c r="C459" s="219"/>
      <c r="E459" s="246" t="s">
        <v>3669</v>
      </c>
      <c r="F459" s="284"/>
      <c r="G459" s="284"/>
      <c r="H459" s="284"/>
    </row>
    <row r="460" spans="2:8" ht="33" outlineLevel="1">
      <c r="B460" s="284"/>
      <c r="C460" s="219"/>
      <c r="E460" s="246" t="s">
        <v>3670</v>
      </c>
      <c r="F460" s="284"/>
      <c r="G460" s="284"/>
      <c r="H460" s="284"/>
    </row>
    <row r="461" spans="2:8">
      <c r="B461" s="284">
        <f>IF(D461="","",SUBTOTAL(3,$D$7:D461))</f>
        <v>79</v>
      </c>
      <c r="C461" s="219" t="s">
        <v>3671</v>
      </c>
      <c r="D461" s="219" t="s">
        <v>203</v>
      </c>
      <c r="E461" s="296"/>
      <c r="F461" s="284" t="str">
        <f>IF(H461&lt;4,"Đơn giản",IF(H461&lt;=7,"Trung bình","Phức tạp"))</f>
        <v>Trung bình</v>
      </c>
      <c r="G461" s="284" t="s">
        <v>205</v>
      </c>
      <c r="H461" s="284">
        <f>COUNTA(E462:E465)</f>
        <v>4</v>
      </c>
    </row>
    <row r="462" spans="2:8" ht="33" outlineLevel="1">
      <c r="B462" s="284"/>
      <c r="C462" s="219"/>
      <c r="E462" s="246" t="s">
        <v>3672</v>
      </c>
      <c r="F462" s="284"/>
      <c r="G462" s="284"/>
      <c r="H462" s="284"/>
    </row>
    <row r="463" spans="2:8" ht="33" outlineLevel="1">
      <c r="B463" s="284"/>
      <c r="C463" s="219"/>
      <c r="E463" s="246" t="s">
        <v>3673</v>
      </c>
      <c r="F463" s="284"/>
      <c r="G463" s="284"/>
      <c r="H463" s="284"/>
    </row>
    <row r="464" spans="2:8" ht="33" outlineLevel="1">
      <c r="B464" s="284"/>
      <c r="C464" s="219"/>
      <c r="E464" s="246" t="s">
        <v>3674</v>
      </c>
      <c r="F464" s="284"/>
      <c r="G464" s="284"/>
      <c r="H464" s="284"/>
    </row>
    <row r="465" spans="2:8" ht="33" outlineLevel="1">
      <c r="B465" s="284"/>
      <c r="C465" s="219"/>
      <c r="E465" s="246" t="s">
        <v>3675</v>
      </c>
      <c r="F465" s="284"/>
      <c r="G465" s="284"/>
      <c r="H465" s="284"/>
    </row>
    <row r="466" spans="2:8" ht="33">
      <c r="B466" s="284">
        <f>IF(D466="","",SUBTOTAL(3,$D$7:D466))</f>
        <v>80</v>
      </c>
      <c r="C466" s="219" t="s">
        <v>3676</v>
      </c>
      <c r="D466" s="219" t="s">
        <v>203</v>
      </c>
      <c r="E466" s="296"/>
      <c r="F466" s="284" t="str">
        <f>IF(H466&lt;4,"Đơn giản",IF(H466&lt;=7,"Trung bình","Phức tạp"))</f>
        <v>Trung bình</v>
      </c>
      <c r="G466" s="284" t="s">
        <v>205</v>
      </c>
      <c r="H466" s="284">
        <f>COUNTA(E467:E471)</f>
        <v>5</v>
      </c>
    </row>
    <row r="467" spans="2:8" ht="49.5" outlineLevel="1">
      <c r="B467" s="284"/>
      <c r="C467" s="219"/>
      <c r="E467" s="246" t="s">
        <v>3677</v>
      </c>
      <c r="F467" s="284"/>
      <c r="G467" s="284"/>
      <c r="H467" s="284"/>
    </row>
    <row r="468" spans="2:8" ht="49.5" outlineLevel="1">
      <c r="B468" s="284"/>
      <c r="C468" s="219"/>
      <c r="E468" s="246" t="s">
        <v>3678</v>
      </c>
      <c r="F468" s="284"/>
      <c r="G468" s="284"/>
      <c r="H468" s="284"/>
    </row>
    <row r="469" spans="2:8" ht="66" outlineLevel="1">
      <c r="B469" s="284"/>
      <c r="C469" s="219"/>
      <c r="E469" s="246" t="s">
        <v>3679</v>
      </c>
      <c r="F469" s="284"/>
      <c r="G469" s="284"/>
      <c r="H469" s="284"/>
    </row>
    <row r="470" spans="2:8" ht="49.5" outlineLevel="1">
      <c r="B470" s="284"/>
      <c r="C470" s="219"/>
      <c r="E470" s="246" t="s">
        <v>3680</v>
      </c>
      <c r="F470" s="284"/>
      <c r="G470" s="284"/>
      <c r="H470" s="284"/>
    </row>
    <row r="471" spans="2:8" ht="49.5" outlineLevel="1">
      <c r="B471" s="284"/>
      <c r="C471" s="219"/>
      <c r="E471" s="246" t="s">
        <v>3681</v>
      </c>
      <c r="F471" s="284"/>
      <c r="G471" s="284"/>
      <c r="H471" s="284"/>
    </row>
    <row r="472" spans="2:8" ht="33">
      <c r="B472" s="284">
        <f>IF(D472="","",SUBTOTAL(3,$D$7:D472))</f>
        <v>81</v>
      </c>
      <c r="C472" s="219" t="s">
        <v>3682</v>
      </c>
      <c r="D472" s="219" t="s">
        <v>3362</v>
      </c>
      <c r="E472" s="296"/>
      <c r="F472" s="284" t="str">
        <f>IF(H472&lt;4,"Đơn giản",IF(H472&lt;=7,"Trung bình","Phức tạp"))</f>
        <v>Trung bình</v>
      </c>
      <c r="G472" s="284" t="s">
        <v>846</v>
      </c>
      <c r="H472" s="284">
        <f>COUNTA(E473:E478)</f>
        <v>6</v>
      </c>
    </row>
    <row r="473" spans="2:8" ht="49.5" outlineLevel="1">
      <c r="B473" s="284"/>
      <c r="C473" s="219"/>
      <c r="E473" s="219" t="s">
        <v>3683</v>
      </c>
      <c r="F473" s="284"/>
      <c r="G473" s="284"/>
      <c r="H473" s="284"/>
    </row>
    <row r="474" spans="2:8" ht="49.5" outlineLevel="1">
      <c r="B474" s="284"/>
      <c r="C474" s="219"/>
      <c r="E474" s="246" t="s">
        <v>3684</v>
      </c>
      <c r="F474" s="284"/>
      <c r="G474" s="284"/>
      <c r="H474" s="284"/>
    </row>
    <row r="475" spans="2:8" ht="49.5" outlineLevel="1">
      <c r="B475" s="284"/>
      <c r="C475" s="219"/>
      <c r="E475" s="246" t="s">
        <v>3685</v>
      </c>
      <c r="F475" s="284"/>
      <c r="G475" s="284"/>
      <c r="H475" s="284"/>
    </row>
    <row r="476" spans="2:8" ht="66" outlineLevel="1">
      <c r="B476" s="284"/>
      <c r="C476" s="219"/>
      <c r="E476" s="246" t="s">
        <v>3686</v>
      </c>
      <c r="F476" s="284"/>
      <c r="G476" s="284"/>
      <c r="H476" s="284"/>
    </row>
    <row r="477" spans="2:8" ht="49.5" outlineLevel="1">
      <c r="B477" s="284"/>
      <c r="C477" s="219"/>
      <c r="E477" s="246" t="s">
        <v>3687</v>
      </c>
      <c r="F477" s="284"/>
      <c r="G477" s="284"/>
      <c r="H477" s="284"/>
    </row>
    <row r="478" spans="2:8" ht="49.5" outlineLevel="1">
      <c r="B478" s="284"/>
      <c r="C478" s="219"/>
      <c r="E478" s="246" t="s">
        <v>3688</v>
      </c>
      <c r="F478" s="284"/>
      <c r="G478" s="284"/>
      <c r="H478" s="284"/>
    </row>
    <row r="479" spans="2:8" ht="66">
      <c r="B479" s="284">
        <f>IF(D479="","",SUBTOTAL(3,$D$7:D479))</f>
        <v>82</v>
      </c>
      <c r="C479" s="219" t="s">
        <v>3689</v>
      </c>
      <c r="D479" s="219" t="s">
        <v>4342</v>
      </c>
      <c r="F479" s="284" t="str">
        <f>IF(H479&lt;4,"Đơn giản",IF(H479&lt;=7,"Trung bình","Phức tạp"))</f>
        <v>Trung bình</v>
      </c>
      <c r="G479" s="284" t="s">
        <v>846</v>
      </c>
      <c r="H479" s="284">
        <f>COUNTA(E480:E484)</f>
        <v>5</v>
      </c>
    </row>
    <row r="480" spans="2:8" ht="49.5" outlineLevel="1">
      <c r="B480" s="284"/>
      <c r="C480" s="219"/>
      <c r="E480" s="219" t="s">
        <v>4346</v>
      </c>
      <c r="F480" s="284"/>
      <c r="G480" s="284"/>
      <c r="H480" s="284"/>
    </row>
    <row r="481" spans="2:8" ht="49.5" outlineLevel="1">
      <c r="B481" s="284"/>
      <c r="C481" s="219"/>
      <c r="E481" s="246" t="s">
        <v>3691</v>
      </c>
      <c r="F481" s="284"/>
      <c r="G481" s="284"/>
      <c r="H481" s="284"/>
    </row>
    <row r="482" spans="2:8" ht="66" outlineLevel="1">
      <c r="B482" s="284"/>
      <c r="C482" s="219"/>
      <c r="E482" s="246" t="s">
        <v>3692</v>
      </c>
      <c r="F482" s="284"/>
      <c r="G482" s="284"/>
      <c r="H482" s="284"/>
    </row>
    <row r="483" spans="2:8" ht="49.5" outlineLevel="1">
      <c r="B483" s="284"/>
      <c r="C483" s="219"/>
      <c r="E483" s="246" t="s">
        <v>3693</v>
      </c>
      <c r="F483" s="284"/>
      <c r="G483" s="284"/>
      <c r="H483" s="284"/>
    </row>
    <row r="484" spans="2:8" ht="49.5" outlineLevel="1">
      <c r="B484" s="284"/>
      <c r="C484" s="219"/>
      <c r="E484" s="246" t="s">
        <v>3694</v>
      </c>
      <c r="F484" s="284"/>
      <c r="G484" s="284"/>
      <c r="H484" s="284"/>
    </row>
    <row r="485" spans="2:8">
      <c r="B485" s="284">
        <f>IF(D485="","",SUBTOTAL(3,$D$7:D485))</f>
        <v>83</v>
      </c>
      <c r="C485" s="219" t="s">
        <v>3695</v>
      </c>
      <c r="D485" s="219" t="s">
        <v>203</v>
      </c>
      <c r="E485" s="296"/>
      <c r="F485" s="284" t="str">
        <f>IF(H485&lt;4,"Đơn giản",IF(H485&lt;=7,"Trung bình","Phức tạp"))</f>
        <v>Đơn giản</v>
      </c>
      <c r="G485" s="284" t="s">
        <v>205</v>
      </c>
      <c r="H485" s="284">
        <f>COUNTA(E486:E487)</f>
        <v>2</v>
      </c>
    </row>
    <row r="486" spans="2:8" ht="49.5" outlineLevel="1">
      <c r="B486" s="284"/>
      <c r="C486" s="219"/>
      <c r="E486" s="246" t="s">
        <v>3691</v>
      </c>
      <c r="F486" s="284"/>
      <c r="G486" s="284"/>
      <c r="H486" s="284"/>
    </row>
    <row r="487" spans="2:8" ht="49.5" outlineLevel="1">
      <c r="B487" s="284"/>
      <c r="C487" s="219"/>
      <c r="E487" s="246" t="s">
        <v>3696</v>
      </c>
      <c r="F487" s="284"/>
      <c r="G487" s="284"/>
      <c r="H487" s="284"/>
    </row>
    <row r="488" spans="2:8">
      <c r="B488" s="284">
        <f>IF(D488="","",SUBTOTAL(3,$D$7:D488))</f>
        <v>84</v>
      </c>
      <c r="C488" s="219" t="s">
        <v>3697</v>
      </c>
      <c r="D488" s="219" t="s">
        <v>203</v>
      </c>
      <c r="E488" s="296"/>
      <c r="F488" s="284" t="str">
        <f>IF(H488&lt;4,"Đơn giản",IF(H488&lt;=7,"Trung bình","Phức tạp"))</f>
        <v>Trung bình</v>
      </c>
      <c r="G488" s="284" t="s">
        <v>205</v>
      </c>
      <c r="H488" s="284">
        <f>COUNTA(E489:E492)</f>
        <v>4</v>
      </c>
    </row>
    <row r="489" spans="2:8" ht="33" outlineLevel="1">
      <c r="B489" s="284"/>
      <c r="C489" s="219"/>
      <c r="E489" s="246" t="s">
        <v>3628</v>
      </c>
      <c r="F489" s="284"/>
      <c r="G489" s="284"/>
      <c r="H489" s="284"/>
    </row>
    <row r="490" spans="2:8" ht="49.5" outlineLevel="1">
      <c r="B490" s="284"/>
      <c r="C490" s="219"/>
      <c r="E490" s="246" t="s">
        <v>3629</v>
      </c>
      <c r="F490" s="284"/>
      <c r="G490" s="284"/>
      <c r="H490" s="284"/>
    </row>
    <row r="491" spans="2:8" ht="49.5" outlineLevel="1">
      <c r="B491" s="284"/>
      <c r="C491" s="219"/>
      <c r="E491" s="246" t="s">
        <v>3630</v>
      </c>
      <c r="F491" s="284"/>
      <c r="G491" s="284"/>
      <c r="H491" s="284"/>
    </row>
    <row r="492" spans="2:8" ht="49.5" outlineLevel="1">
      <c r="B492" s="284"/>
      <c r="C492" s="219"/>
      <c r="E492" s="246" t="s">
        <v>3631</v>
      </c>
      <c r="F492" s="284"/>
      <c r="G492" s="284"/>
      <c r="H492" s="284"/>
    </row>
    <row r="493" spans="2:8" ht="33">
      <c r="B493" s="284">
        <f>IF(D493="","",SUBTOTAL(3,$D$7:D493))</f>
        <v>85</v>
      </c>
      <c r="C493" s="219" t="s">
        <v>3698</v>
      </c>
      <c r="D493" s="219" t="s">
        <v>3370</v>
      </c>
      <c r="E493" s="296"/>
      <c r="F493" s="284" t="str">
        <f>IF(H493&lt;4,"Đơn giản",IF(H493&lt;=7,"Trung bình","Phức tạp"))</f>
        <v>Trung bình</v>
      </c>
      <c r="G493" s="284" t="s">
        <v>846</v>
      </c>
      <c r="H493" s="284">
        <f>COUNTA(E494:E498)</f>
        <v>5</v>
      </c>
    </row>
    <row r="494" spans="2:8" ht="49.5" outlineLevel="1">
      <c r="B494" s="284"/>
      <c r="C494" s="219"/>
      <c r="E494" s="246" t="s">
        <v>3699</v>
      </c>
      <c r="F494" s="284"/>
      <c r="G494" s="284"/>
      <c r="H494" s="284"/>
    </row>
    <row r="495" spans="2:8" ht="49.5" outlineLevel="1">
      <c r="B495" s="284"/>
      <c r="C495" s="219"/>
      <c r="E495" s="246" t="s">
        <v>3700</v>
      </c>
      <c r="F495" s="284"/>
      <c r="G495" s="284"/>
      <c r="H495" s="284"/>
    </row>
    <row r="496" spans="2:8" ht="49.5" outlineLevel="1">
      <c r="B496" s="284"/>
      <c r="C496" s="219"/>
      <c r="E496" s="246" t="s">
        <v>3701</v>
      </c>
      <c r="F496" s="284"/>
      <c r="G496" s="284"/>
      <c r="H496" s="284"/>
    </row>
    <row r="497" spans="2:8" ht="49.5" outlineLevel="1">
      <c r="B497" s="284"/>
      <c r="C497" s="219"/>
      <c r="E497" s="246" t="s">
        <v>3702</v>
      </c>
      <c r="F497" s="284"/>
      <c r="G497" s="284"/>
      <c r="H497" s="284"/>
    </row>
    <row r="498" spans="2:8" ht="33" outlineLevel="1">
      <c r="B498" s="284"/>
      <c r="C498" s="219"/>
      <c r="E498" s="246" t="s">
        <v>3635</v>
      </c>
      <c r="F498" s="284"/>
      <c r="G498" s="284"/>
      <c r="H498" s="284"/>
    </row>
    <row r="499" spans="2:8">
      <c r="B499" s="284">
        <f>IF(D499="","",SUBTOTAL(3,$D$7:D499))</f>
        <v>86</v>
      </c>
      <c r="C499" s="219" t="s">
        <v>3703</v>
      </c>
      <c r="D499" s="219" t="s">
        <v>203</v>
      </c>
      <c r="E499" s="296"/>
      <c r="F499" s="284" t="str">
        <f>IF(H499&lt;4,"Đơn giản",IF(H499&lt;=7,"Trung bình","Phức tạp"))</f>
        <v>Đơn giản</v>
      </c>
      <c r="G499" s="284" t="s">
        <v>205</v>
      </c>
      <c r="H499" s="284">
        <f>COUNTA(E500:E501)</f>
        <v>2</v>
      </c>
    </row>
    <row r="500" spans="2:8" ht="49.5" outlineLevel="1">
      <c r="B500" s="284"/>
      <c r="C500" s="219"/>
      <c r="E500" s="246" t="s">
        <v>3704</v>
      </c>
      <c r="F500" s="284"/>
      <c r="G500" s="284"/>
      <c r="H500" s="284"/>
    </row>
    <row r="501" spans="2:8" ht="49.5" outlineLevel="1">
      <c r="B501" s="284"/>
      <c r="C501" s="219"/>
      <c r="E501" s="246" t="s">
        <v>3705</v>
      </c>
      <c r="F501" s="284"/>
      <c r="G501" s="284"/>
      <c r="H501" s="284"/>
    </row>
    <row r="502" spans="2:8" ht="66">
      <c r="B502" s="284">
        <f>IF(D502="","",SUBTOTAL(3,$D$7:D502))</f>
        <v>87</v>
      </c>
      <c r="C502" s="219" t="s">
        <v>3360</v>
      </c>
      <c r="D502" s="219" t="s">
        <v>4344</v>
      </c>
      <c r="E502" s="296"/>
      <c r="F502" s="284" t="str">
        <f>IF(H502&lt;4,"Đơn giản",IF(H502&lt;=7,"Trung bình","Phức tạp"))</f>
        <v>Trung bình</v>
      </c>
      <c r="G502" s="284" t="s">
        <v>846</v>
      </c>
      <c r="H502" s="284">
        <f>COUNTA(E503:E507)</f>
        <v>5</v>
      </c>
    </row>
    <row r="503" spans="2:8" ht="49.5" outlineLevel="1">
      <c r="B503" s="284"/>
      <c r="C503" s="219"/>
      <c r="E503" s="219" t="s">
        <v>4345</v>
      </c>
      <c r="F503" s="284"/>
      <c r="G503" s="284"/>
      <c r="H503" s="284"/>
    </row>
    <row r="504" spans="2:8" ht="49.5" outlineLevel="1">
      <c r="B504" s="284"/>
      <c r="C504" s="219"/>
      <c r="E504" s="246" t="s">
        <v>3638</v>
      </c>
      <c r="F504" s="284"/>
      <c r="G504" s="284"/>
      <c r="H504" s="284"/>
    </row>
    <row r="505" spans="2:8" ht="49.5" outlineLevel="1">
      <c r="B505" s="284"/>
      <c r="C505" s="219"/>
      <c r="E505" s="246" t="s">
        <v>3639</v>
      </c>
      <c r="F505" s="284"/>
      <c r="G505" s="284"/>
      <c r="H505" s="284"/>
    </row>
    <row r="506" spans="2:8" ht="49.5" outlineLevel="1">
      <c r="B506" s="284"/>
      <c r="C506" s="219"/>
      <c r="E506" s="246" t="s">
        <v>3640</v>
      </c>
      <c r="F506" s="284"/>
      <c r="G506" s="284"/>
      <c r="H506" s="284"/>
    </row>
    <row r="507" spans="2:8" ht="33" outlineLevel="1">
      <c r="B507" s="284"/>
      <c r="C507" s="219"/>
      <c r="E507" s="246" t="s">
        <v>3641</v>
      </c>
      <c r="F507" s="284"/>
      <c r="G507" s="284"/>
      <c r="H507" s="284"/>
    </row>
    <row r="508" spans="2:8">
      <c r="B508" s="284">
        <f>IF(D508="","",SUBTOTAL(3,$D$7:D508))</f>
        <v>88</v>
      </c>
      <c r="C508" s="219" t="s">
        <v>3347</v>
      </c>
      <c r="D508" s="219" t="s">
        <v>203</v>
      </c>
      <c r="E508" s="296"/>
      <c r="F508" s="284" t="str">
        <f>IF(H508&lt;4,"Đơn giản",IF(H508&lt;=7,"Trung bình","Phức tạp"))</f>
        <v>Đơn giản</v>
      </c>
      <c r="G508" s="284" t="s">
        <v>205</v>
      </c>
      <c r="H508" s="284">
        <f>COUNTA(E509:E510)</f>
        <v>2</v>
      </c>
    </row>
    <row r="509" spans="2:8" ht="49.5" outlineLevel="1">
      <c r="B509" s="284"/>
      <c r="C509" s="219"/>
      <c r="E509" s="246" t="s">
        <v>3638</v>
      </c>
      <c r="F509" s="284"/>
      <c r="G509" s="284"/>
      <c r="H509" s="284"/>
    </row>
    <row r="510" spans="2:8" ht="49.5" outlineLevel="1">
      <c r="B510" s="284"/>
      <c r="C510" s="219"/>
      <c r="E510" s="246" t="s">
        <v>3642</v>
      </c>
      <c r="F510" s="284"/>
      <c r="G510" s="284"/>
      <c r="H510" s="284"/>
    </row>
    <row r="511" spans="2:8" ht="33">
      <c r="B511" s="284">
        <f>IF(D511="","",SUBTOTAL(3,$D$7:D511))</f>
        <v>89</v>
      </c>
      <c r="C511" s="219" t="s">
        <v>3371</v>
      </c>
      <c r="D511" s="219" t="s">
        <v>3362</v>
      </c>
      <c r="E511" s="296"/>
      <c r="F511" s="284" t="str">
        <f>IF(H511&lt;4,"Đơn giản",IF(H511&lt;=7,"Trung bình","Phức tạp"))</f>
        <v>Trung bình</v>
      </c>
      <c r="G511" s="284" t="s">
        <v>205</v>
      </c>
      <c r="H511" s="284">
        <f>COUNTA(E512:E516)</f>
        <v>5</v>
      </c>
    </row>
    <row r="512" spans="2:8" ht="33" outlineLevel="1">
      <c r="B512" s="284"/>
      <c r="C512" s="219"/>
      <c r="E512" s="246" t="s">
        <v>3643</v>
      </c>
      <c r="F512" s="284"/>
      <c r="G512" s="284"/>
      <c r="H512" s="284"/>
    </row>
    <row r="513" spans="2:8" ht="33" outlineLevel="1">
      <c r="B513" s="284"/>
      <c r="C513" s="219"/>
      <c r="E513" s="246" t="s">
        <v>3644</v>
      </c>
      <c r="F513" s="284"/>
      <c r="G513" s="284"/>
      <c r="H513" s="284"/>
    </row>
    <row r="514" spans="2:8" ht="49.5" outlineLevel="1">
      <c r="B514" s="284"/>
      <c r="C514" s="219"/>
      <c r="E514" s="246" t="s">
        <v>3645</v>
      </c>
      <c r="F514" s="284"/>
      <c r="G514" s="284"/>
      <c r="H514" s="284"/>
    </row>
    <row r="515" spans="2:8" ht="33" outlineLevel="1">
      <c r="B515" s="284"/>
      <c r="C515" s="219"/>
      <c r="E515" s="246" t="s">
        <v>3646</v>
      </c>
      <c r="F515" s="284"/>
      <c r="G515" s="284"/>
      <c r="H515" s="284"/>
    </row>
    <row r="516" spans="2:8" ht="33" outlineLevel="1">
      <c r="B516" s="284"/>
      <c r="C516" s="219"/>
      <c r="E516" s="246" t="s">
        <v>3647</v>
      </c>
      <c r="F516" s="284"/>
      <c r="G516" s="284"/>
      <c r="H516" s="284"/>
    </row>
    <row r="517" spans="2:8">
      <c r="B517" s="284">
        <f>IF(D517="","",SUBTOTAL(3,$D$7:D517))</f>
        <v>90</v>
      </c>
      <c r="C517" s="219" t="s">
        <v>3348</v>
      </c>
      <c r="D517" s="219" t="s">
        <v>203</v>
      </c>
      <c r="E517" s="296"/>
      <c r="F517" s="284" t="str">
        <f>IF(H517&lt;4,"Đơn giản",IF(H517&lt;=7,"Trung bình","Phức tạp"))</f>
        <v>Đơn giản</v>
      </c>
      <c r="G517" s="284" t="s">
        <v>205</v>
      </c>
      <c r="H517" s="284">
        <f>COUNTA(E518:E519)</f>
        <v>2</v>
      </c>
    </row>
    <row r="518" spans="2:8" ht="33" outlineLevel="1">
      <c r="B518" s="284"/>
      <c r="C518" s="219"/>
      <c r="E518" s="246" t="s">
        <v>3644</v>
      </c>
      <c r="F518" s="284"/>
      <c r="G518" s="284"/>
      <c r="H518" s="284"/>
    </row>
    <row r="519" spans="2:8" ht="33" outlineLevel="1">
      <c r="B519" s="284"/>
      <c r="C519" s="219"/>
      <c r="E519" s="246" t="s">
        <v>3648</v>
      </c>
      <c r="F519" s="284"/>
      <c r="G519" s="284"/>
      <c r="H519" s="284"/>
    </row>
    <row r="520" spans="2:8">
      <c r="B520" s="284">
        <f>IF(D520="","",SUBTOTAL(3,$D$7:D520))</f>
        <v>91</v>
      </c>
      <c r="C520" s="219" t="s">
        <v>3349</v>
      </c>
      <c r="D520" s="219" t="s">
        <v>203</v>
      </c>
      <c r="E520" s="296"/>
      <c r="F520" s="284" t="str">
        <f>IF(H520&lt;4,"Đơn giản",IF(H520&lt;=7,"Trung bình","Phức tạp"))</f>
        <v>Trung bình</v>
      </c>
      <c r="G520" s="284" t="s">
        <v>205</v>
      </c>
      <c r="H520" s="284">
        <f>COUNTA(E521:E524)</f>
        <v>4</v>
      </c>
    </row>
    <row r="521" spans="2:8" ht="33" outlineLevel="1">
      <c r="B521" s="284"/>
      <c r="C521" s="219"/>
      <c r="E521" s="246" t="s">
        <v>3649</v>
      </c>
      <c r="F521" s="284"/>
      <c r="G521" s="284"/>
      <c r="H521" s="284"/>
    </row>
    <row r="522" spans="2:8" ht="49.5" outlineLevel="1">
      <c r="B522" s="284"/>
      <c r="C522" s="219"/>
      <c r="E522" s="246" t="s">
        <v>3650</v>
      </c>
      <c r="F522" s="284"/>
      <c r="G522" s="284"/>
      <c r="H522" s="284"/>
    </row>
    <row r="523" spans="2:8" ht="49.5" outlineLevel="1">
      <c r="B523" s="284"/>
      <c r="C523" s="219"/>
      <c r="E523" s="246" t="s">
        <v>3651</v>
      </c>
      <c r="F523" s="284"/>
      <c r="G523" s="284"/>
      <c r="H523" s="284"/>
    </row>
    <row r="524" spans="2:8" ht="33" outlineLevel="1">
      <c r="B524" s="284"/>
      <c r="C524" s="219"/>
      <c r="E524" s="246" t="s">
        <v>3652</v>
      </c>
      <c r="F524" s="284"/>
      <c r="G524" s="284"/>
      <c r="H524" s="284"/>
    </row>
    <row r="525" spans="2:8" ht="33">
      <c r="B525" s="284">
        <f>IF(D525="","",SUBTOTAL(3,$D$7:D525))</f>
        <v>92</v>
      </c>
      <c r="C525" s="219" t="s">
        <v>3350</v>
      </c>
      <c r="D525" s="219" t="s">
        <v>203</v>
      </c>
      <c r="E525" s="296"/>
      <c r="F525" s="284" t="str">
        <f>IF(H525&lt;4,"Đơn giản",IF(H525&lt;=7,"Trung bình","Phức tạp"))</f>
        <v>Trung bình</v>
      </c>
      <c r="G525" s="284" t="s">
        <v>205</v>
      </c>
      <c r="H525" s="284">
        <f>COUNTA(E526:E529)</f>
        <v>4</v>
      </c>
    </row>
    <row r="526" spans="2:8" ht="66" outlineLevel="1">
      <c r="B526" s="284"/>
      <c r="C526" s="219"/>
      <c r="E526" s="246" t="s">
        <v>3653</v>
      </c>
      <c r="F526" s="284"/>
      <c r="G526" s="284"/>
      <c r="H526" s="284"/>
    </row>
    <row r="527" spans="2:8" ht="66" outlineLevel="1">
      <c r="B527" s="284"/>
      <c r="C527" s="219"/>
      <c r="E527" s="246" t="s">
        <v>3654</v>
      </c>
      <c r="F527" s="284"/>
      <c r="G527" s="284"/>
      <c r="H527" s="284"/>
    </row>
    <row r="528" spans="2:8" ht="66" outlineLevel="1">
      <c r="B528" s="284"/>
      <c r="C528" s="219"/>
      <c r="E528" s="246" t="s">
        <v>3655</v>
      </c>
      <c r="F528" s="284"/>
      <c r="G528" s="284"/>
      <c r="H528" s="284"/>
    </row>
    <row r="529" spans="2:8" ht="49.5" outlineLevel="1">
      <c r="B529" s="284"/>
      <c r="C529" s="219"/>
      <c r="E529" s="246" t="s">
        <v>3656</v>
      </c>
      <c r="F529" s="284"/>
      <c r="G529" s="284"/>
      <c r="H529" s="284"/>
    </row>
    <row r="530" spans="2:8" ht="49.5">
      <c r="B530" s="286" t="s">
        <v>2812</v>
      </c>
      <c r="C530" s="301" t="s">
        <v>4115</v>
      </c>
      <c r="E530" s="219" t="s">
        <v>4347</v>
      </c>
      <c r="F530" s="284"/>
      <c r="G530" s="284"/>
      <c r="H530" s="284"/>
    </row>
    <row r="531" spans="2:8">
      <c r="B531" s="286" t="s">
        <v>3143</v>
      </c>
      <c r="C531" s="314" t="s">
        <v>2542</v>
      </c>
      <c r="E531" s="296"/>
      <c r="F531" s="284"/>
      <c r="G531" s="284"/>
      <c r="H531" s="284"/>
    </row>
    <row r="532" spans="2:8">
      <c r="B532" s="284">
        <f>IF(D532="","",SUBTOTAL(3,$D$7:D532))</f>
        <v>93</v>
      </c>
      <c r="C532" s="219" t="s">
        <v>3352</v>
      </c>
      <c r="D532" s="219" t="s">
        <v>203</v>
      </c>
      <c r="E532" s="296"/>
      <c r="F532" s="284" t="str">
        <f>IF(H532&lt;4,"Đơn giản",IF(H532&lt;=7,"Trung bình","Phức tạp"))</f>
        <v>Trung bình</v>
      </c>
      <c r="G532" s="284" t="s">
        <v>205</v>
      </c>
      <c r="H532" s="284">
        <f>COUNTA(E533:E537)</f>
        <v>5</v>
      </c>
    </row>
    <row r="533" spans="2:8" ht="49.5" outlineLevel="1">
      <c r="B533" s="284"/>
      <c r="C533" s="219"/>
      <c r="E533" s="246" t="s">
        <v>3599</v>
      </c>
      <c r="F533" s="284"/>
      <c r="G533" s="284"/>
      <c r="H533" s="284"/>
    </row>
    <row r="534" spans="2:8" ht="49.5" outlineLevel="1">
      <c r="B534" s="284"/>
      <c r="C534" s="219"/>
      <c r="E534" s="246" t="s">
        <v>3600</v>
      </c>
      <c r="F534" s="284"/>
      <c r="G534" s="284"/>
      <c r="H534" s="284"/>
    </row>
    <row r="535" spans="2:8" ht="49.5" outlineLevel="1">
      <c r="B535" s="284"/>
      <c r="C535" s="219"/>
      <c r="E535" s="246" t="s">
        <v>3601</v>
      </c>
      <c r="F535" s="284"/>
      <c r="G535" s="284"/>
      <c r="H535" s="284"/>
    </row>
    <row r="536" spans="2:8" ht="49.5" outlineLevel="1">
      <c r="B536" s="284"/>
      <c r="C536" s="219"/>
      <c r="E536" s="246" t="s">
        <v>3602</v>
      </c>
      <c r="F536" s="284"/>
      <c r="G536" s="284"/>
      <c r="H536" s="284"/>
    </row>
    <row r="537" spans="2:8" ht="49.5" outlineLevel="1">
      <c r="B537" s="284"/>
      <c r="C537" s="219"/>
      <c r="E537" s="246" t="s">
        <v>3603</v>
      </c>
      <c r="F537" s="284"/>
      <c r="G537" s="284"/>
      <c r="H537" s="284"/>
    </row>
    <row r="538" spans="2:8" ht="66">
      <c r="B538" s="284">
        <f>IF(D538="","",SUBTOTAL(3,$D$7:D538))</f>
        <v>94</v>
      </c>
      <c r="C538" s="219" t="s">
        <v>3354</v>
      </c>
      <c r="D538" s="219" t="s">
        <v>3372</v>
      </c>
      <c r="E538" s="296"/>
      <c r="F538" s="284" t="str">
        <f>IF(H538&lt;4,"Đơn giản",IF(H538&lt;=7,"Trung bình","Phức tạp"))</f>
        <v>Trung bình</v>
      </c>
      <c r="G538" s="284" t="s">
        <v>846</v>
      </c>
      <c r="H538" s="284">
        <f>COUNTA(E539:E544)</f>
        <v>6</v>
      </c>
    </row>
    <row r="539" spans="2:8" ht="49.5" outlineLevel="1">
      <c r="B539" s="284"/>
      <c r="C539" s="219"/>
      <c r="E539" s="219" t="s">
        <v>4348</v>
      </c>
      <c r="F539" s="284"/>
      <c r="G539" s="284"/>
      <c r="H539" s="284"/>
    </row>
    <row r="540" spans="2:8" ht="49.5" outlineLevel="1">
      <c r="B540" s="284"/>
      <c r="C540" s="219"/>
      <c r="E540" s="246" t="s">
        <v>3604</v>
      </c>
      <c r="F540" s="284"/>
      <c r="G540" s="284"/>
      <c r="H540" s="284"/>
    </row>
    <row r="541" spans="2:8" ht="49.5" outlineLevel="1">
      <c r="B541" s="284"/>
      <c r="C541" s="219"/>
      <c r="E541" s="246" t="s">
        <v>3605</v>
      </c>
      <c r="F541" s="284"/>
      <c r="G541" s="284"/>
      <c r="H541" s="284"/>
    </row>
    <row r="542" spans="2:8" ht="49.5" outlineLevel="1">
      <c r="B542" s="284"/>
      <c r="C542" s="219"/>
      <c r="E542" s="246" t="s">
        <v>3606</v>
      </c>
      <c r="F542" s="284"/>
      <c r="G542" s="284"/>
      <c r="H542" s="284"/>
    </row>
    <row r="543" spans="2:8" ht="49.5" outlineLevel="1">
      <c r="B543" s="284"/>
      <c r="C543" s="219"/>
      <c r="E543" s="246" t="s">
        <v>3608</v>
      </c>
      <c r="F543" s="284"/>
      <c r="G543" s="284"/>
      <c r="H543" s="284"/>
    </row>
    <row r="544" spans="2:8" ht="49.5" outlineLevel="1">
      <c r="B544" s="284"/>
      <c r="C544" s="219"/>
      <c r="E544" s="246" t="s">
        <v>3607</v>
      </c>
      <c r="F544" s="284"/>
      <c r="G544" s="284"/>
      <c r="H544" s="284"/>
    </row>
    <row r="545" spans="2:8">
      <c r="B545" s="284">
        <f>IF(D545="","",SUBTOTAL(3,$D$7:D545))</f>
        <v>95</v>
      </c>
      <c r="C545" s="219" t="s">
        <v>3365</v>
      </c>
      <c r="D545" s="219" t="s">
        <v>203</v>
      </c>
      <c r="E545" s="296"/>
      <c r="F545" s="284" t="str">
        <f>IF(H545&lt;4,"Đơn giản",IF(H545&lt;=7,"Trung bình","Phức tạp"))</f>
        <v>Trung bình</v>
      </c>
      <c r="G545" s="284" t="s">
        <v>205</v>
      </c>
      <c r="H545" s="284">
        <f>COUNTA(E546:E549)</f>
        <v>4</v>
      </c>
    </row>
    <row r="546" spans="2:8" ht="49.5" outlineLevel="1">
      <c r="B546" s="284"/>
      <c r="C546" s="219"/>
      <c r="E546" s="246" t="s">
        <v>3707</v>
      </c>
      <c r="F546" s="284"/>
      <c r="G546" s="284"/>
      <c r="H546" s="284"/>
    </row>
    <row r="547" spans="2:8" ht="33" outlineLevel="1">
      <c r="B547" s="284"/>
      <c r="C547" s="219"/>
      <c r="E547" s="246" t="s">
        <v>3708</v>
      </c>
      <c r="F547" s="284"/>
      <c r="G547" s="284"/>
      <c r="H547" s="284"/>
    </row>
    <row r="548" spans="2:8" ht="39" customHeight="1" outlineLevel="1">
      <c r="B548" s="284"/>
      <c r="C548" s="219"/>
      <c r="E548" s="246" t="s">
        <v>3709</v>
      </c>
      <c r="F548" s="284"/>
      <c r="G548" s="284"/>
      <c r="H548" s="284"/>
    </row>
    <row r="549" spans="2:8" ht="33" outlineLevel="1">
      <c r="B549" s="284"/>
      <c r="C549" s="219"/>
      <c r="E549" s="246" t="s">
        <v>3710</v>
      </c>
      <c r="F549" s="284"/>
      <c r="G549" s="284"/>
      <c r="H549" s="284"/>
    </row>
    <row r="550" spans="2:8">
      <c r="B550" s="284">
        <f>IF(D550="","",SUBTOTAL(3,$D$7:D550))</f>
        <v>96</v>
      </c>
      <c r="C550" s="219" t="s">
        <v>3375</v>
      </c>
      <c r="D550" s="219" t="s">
        <v>203</v>
      </c>
      <c r="E550" s="296"/>
      <c r="F550" s="284" t="str">
        <f>IF(H550&lt;4,"Đơn giản",IF(H550&lt;=7,"Trung bình","Phức tạp"))</f>
        <v>Trung bình</v>
      </c>
      <c r="G550" s="284" t="s">
        <v>205</v>
      </c>
      <c r="H550" s="284">
        <f>COUNTA(E551:E555)</f>
        <v>5</v>
      </c>
    </row>
    <row r="551" spans="2:8" ht="49.5" outlineLevel="1">
      <c r="B551" s="284"/>
      <c r="C551" s="219"/>
      <c r="E551" s="246" t="s">
        <v>3711</v>
      </c>
      <c r="F551" s="284"/>
      <c r="G551" s="284"/>
      <c r="H551" s="284"/>
    </row>
    <row r="552" spans="2:8" ht="49.5" outlineLevel="1">
      <c r="B552" s="284"/>
      <c r="C552" s="219"/>
      <c r="E552" s="246" t="s">
        <v>3712</v>
      </c>
      <c r="F552" s="284"/>
      <c r="G552" s="284"/>
      <c r="H552" s="284"/>
    </row>
    <row r="553" spans="2:8" ht="49.5" outlineLevel="1">
      <c r="B553" s="284"/>
      <c r="C553" s="219"/>
      <c r="E553" s="246" t="s">
        <v>3713</v>
      </c>
      <c r="F553" s="284"/>
      <c r="G553" s="284"/>
      <c r="H553" s="284"/>
    </row>
    <row r="554" spans="2:8" ht="49.5" outlineLevel="1">
      <c r="B554" s="284"/>
      <c r="C554" s="219"/>
      <c r="E554" s="246" t="s">
        <v>3714</v>
      </c>
      <c r="F554" s="284"/>
      <c r="G554" s="284"/>
      <c r="H554" s="284"/>
    </row>
    <row r="555" spans="2:8" ht="49.5" outlineLevel="1">
      <c r="B555" s="284"/>
      <c r="C555" s="219"/>
      <c r="E555" s="246" t="s">
        <v>3715</v>
      </c>
      <c r="F555" s="284"/>
      <c r="G555" s="284"/>
      <c r="H555" s="284"/>
    </row>
    <row r="556" spans="2:8" ht="66">
      <c r="B556" s="284">
        <f>IF(D556="","",SUBTOTAL(3,$D$7:D556))</f>
        <v>97</v>
      </c>
      <c r="C556" s="219" t="s">
        <v>3376</v>
      </c>
      <c r="D556" s="219" t="s">
        <v>4349</v>
      </c>
      <c r="E556" s="296"/>
      <c r="F556" s="284" t="str">
        <f>IF(H556&lt;4,"Đơn giản",IF(H556&lt;=7,"Trung bình","Phức tạp"))</f>
        <v>Trung bình</v>
      </c>
      <c r="G556" s="284" t="s">
        <v>846</v>
      </c>
      <c r="H556" s="284">
        <f>COUNTA(E557:E562)</f>
        <v>6</v>
      </c>
    </row>
    <row r="557" spans="2:8" ht="49.5" outlineLevel="1">
      <c r="B557" s="284"/>
      <c r="C557" s="219"/>
      <c r="E557" s="246" t="s">
        <v>4350</v>
      </c>
      <c r="F557" s="284"/>
      <c r="G557" s="284"/>
      <c r="H557" s="284"/>
    </row>
    <row r="558" spans="2:8" ht="49.5" outlineLevel="1">
      <c r="B558" s="284"/>
      <c r="C558" s="219"/>
      <c r="E558" s="246" t="s">
        <v>3719</v>
      </c>
      <c r="F558" s="284"/>
      <c r="G558" s="284"/>
      <c r="H558" s="284"/>
    </row>
    <row r="559" spans="2:8" ht="49.5" outlineLevel="1">
      <c r="B559" s="284"/>
      <c r="C559" s="219"/>
      <c r="E559" s="246" t="s">
        <v>3720</v>
      </c>
      <c r="F559" s="284"/>
      <c r="G559" s="284"/>
      <c r="H559" s="284"/>
    </row>
    <row r="560" spans="2:8" ht="49.5" outlineLevel="1">
      <c r="B560" s="284"/>
      <c r="C560" s="219"/>
      <c r="E560" s="246" t="s">
        <v>3721</v>
      </c>
      <c r="F560" s="284"/>
      <c r="G560" s="284"/>
      <c r="H560" s="284"/>
    </row>
    <row r="561" spans="2:8" ht="49.5" outlineLevel="1">
      <c r="B561" s="284"/>
      <c r="C561" s="219"/>
      <c r="E561" s="246" t="s">
        <v>3722</v>
      </c>
      <c r="F561" s="284"/>
      <c r="G561" s="284"/>
      <c r="H561" s="284"/>
    </row>
    <row r="562" spans="2:8" ht="49.5" outlineLevel="1">
      <c r="B562" s="284"/>
      <c r="C562" s="219"/>
      <c r="E562" s="246" t="s">
        <v>3723</v>
      </c>
      <c r="F562" s="284"/>
      <c r="G562" s="284"/>
      <c r="H562" s="284"/>
    </row>
    <row r="563" spans="2:8" ht="49.5">
      <c r="B563" s="284">
        <f>IF(D563="","",SUBTOTAL(3,$D$7:D563))</f>
        <v>98</v>
      </c>
      <c r="C563" s="219" t="s">
        <v>3724</v>
      </c>
      <c r="D563" s="219" t="s">
        <v>3716</v>
      </c>
      <c r="E563" s="296"/>
      <c r="F563" s="284" t="str">
        <f>IF(H563&lt;4,"Đơn giản",IF(H563&lt;=7,"Trung bình","Phức tạp"))</f>
        <v>Trung bình</v>
      </c>
      <c r="G563" s="284" t="s">
        <v>846</v>
      </c>
      <c r="H563" s="284">
        <f>COUNTA(E564:E568)</f>
        <v>5</v>
      </c>
    </row>
    <row r="564" spans="2:8" ht="33" outlineLevel="1">
      <c r="B564" s="284"/>
      <c r="C564" s="219"/>
      <c r="E564" s="246" t="s">
        <v>3725</v>
      </c>
      <c r="F564" s="284"/>
      <c r="G564" s="284"/>
      <c r="H564" s="284"/>
    </row>
    <row r="565" spans="2:8" ht="49.5" outlineLevel="1">
      <c r="B565" s="284"/>
      <c r="C565" s="219"/>
      <c r="E565" s="246" t="s">
        <v>3726</v>
      </c>
      <c r="F565" s="284"/>
      <c r="G565" s="284"/>
      <c r="H565" s="284"/>
    </row>
    <row r="566" spans="2:8" ht="49.5" outlineLevel="1">
      <c r="B566" s="284"/>
      <c r="C566" s="219"/>
      <c r="E566" s="246" t="s">
        <v>3727</v>
      </c>
      <c r="F566" s="284"/>
      <c r="G566" s="284"/>
      <c r="H566" s="284"/>
    </row>
    <row r="567" spans="2:8" ht="49.5" outlineLevel="1">
      <c r="B567" s="284"/>
      <c r="C567" s="219"/>
      <c r="E567" s="246" t="s">
        <v>3728</v>
      </c>
      <c r="F567" s="284"/>
      <c r="G567" s="284"/>
      <c r="H567" s="284"/>
    </row>
    <row r="568" spans="2:8" ht="33" outlineLevel="1">
      <c r="B568" s="284"/>
      <c r="C568" s="219"/>
      <c r="E568" s="246" t="s">
        <v>3729</v>
      </c>
      <c r="F568" s="284"/>
      <c r="G568" s="284"/>
      <c r="H568" s="284"/>
    </row>
    <row r="569" spans="2:8">
      <c r="B569" s="284">
        <f>IF(D569="","",SUBTOTAL(3,$D$7:D569))</f>
        <v>99</v>
      </c>
      <c r="C569" s="219" t="s">
        <v>3378</v>
      </c>
      <c r="D569" s="219" t="s">
        <v>203</v>
      </c>
      <c r="E569" s="296"/>
      <c r="F569" s="284" t="str">
        <f>IF(H569&lt;4,"Đơn giản",IF(H569&lt;=7,"Trung bình","Phức tạp"))</f>
        <v>Trung bình</v>
      </c>
      <c r="G569" s="284" t="s">
        <v>205</v>
      </c>
      <c r="H569" s="284">
        <f>COUNTA(E570:E573)</f>
        <v>4</v>
      </c>
    </row>
    <row r="570" spans="2:8" ht="33" outlineLevel="1">
      <c r="B570" s="284"/>
      <c r="C570" s="219"/>
      <c r="E570" s="246" t="s">
        <v>3628</v>
      </c>
      <c r="F570" s="284"/>
      <c r="G570" s="284"/>
      <c r="H570" s="284"/>
    </row>
    <row r="571" spans="2:8" ht="49.5" outlineLevel="1">
      <c r="B571" s="284"/>
      <c r="C571" s="219"/>
      <c r="E571" s="246" t="s">
        <v>3629</v>
      </c>
      <c r="F571" s="284"/>
      <c r="G571" s="284"/>
      <c r="H571" s="284"/>
    </row>
    <row r="572" spans="2:8" ht="49.5" outlineLevel="1">
      <c r="B572" s="284"/>
      <c r="C572" s="219"/>
      <c r="E572" s="246" t="s">
        <v>3630</v>
      </c>
      <c r="F572" s="284"/>
      <c r="G572" s="284"/>
      <c r="H572" s="284"/>
    </row>
    <row r="573" spans="2:8" ht="49.5" outlineLevel="1">
      <c r="B573" s="284"/>
      <c r="C573" s="219"/>
      <c r="E573" s="246" t="s">
        <v>3631</v>
      </c>
      <c r="F573" s="284"/>
      <c r="G573" s="284"/>
      <c r="H573" s="284"/>
    </row>
    <row r="574" spans="2:8" ht="66">
      <c r="B574" s="284">
        <f>IF(D574="","",SUBTOTAL(3,$D$7:D574))</f>
        <v>100</v>
      </c>
      <c r="C574" s="219" t="s">
        <v>3379</v>
      </c>
      <c r="D574" s="219" t="s">
        <v>4349</v>
      </c>
      <c r="E574" s="296"/>
      <c r="F574" s="284" t="str">
        <f>IF(H574&lt;4,"Đơn giản",IF(H574&lt;=7,"Trung bình","Phức tạp"))</f>
        <v>Trung bình</v>
      </c>
      <c r="G574" s="284" t="s">
        <v>846</v>
      </c>
      <c r="H574" s="284">
        <f>COUNTA(E575:E579)</f>
        <v>5</v>
      </c>
    </row>
    <row r="575" spans="2:8" ht="49.5" outlineLevel="1">
      <c r="B575" s="284"/>
      <c r="C575" s="219"/>
      <c r="E575" s="246" t="s">
        <v>4351</v>
      </c>
      <c r="F575" s="284"/>
      <c r="G575" s="284"/>
      <c r="H575" s="284"/>
    </row>
    <row r="576" spans="2:8" ht="49.5" outlineLevel="1">
      <c r="B576" s="284"/>
      <c r="C576" s="219"/>
      <c r="E576" s="246" t="s">
        <v>3730</v>
      </c>
      <c r="F576" s="284"/>
      <c r="G576" s="284"/>
      <c r="H576" s="284"/>
    </row>
    <row r="577" spans="2:8" ht="49.5" outlineLevel="1">
      <c r="B577" s="284"/>
      <c r="C577" s="219"/>
      <c r="E577" s="246" t="s">
        <v>3731</v>
      </c>
      <c r="F577" s="284"/>
      <c r="G577" s="284"/>
      <c r="H577" s="284"/>
    </row>
    <row r="578" spans="2:8" ht="49.5" outlineLevel="1">
      <c r="B578" s="284"/>
      <c r="C578" s="219"/>
      <c r="E578" s="246" t="s">
        <v>3732</v>
      </c>
      <c r="F578" s="284"/>
      <c r="G578" s="284"/>
      <c r="H578" s="284"/>
    </row>
    <row r="579" spans="2:8" ht="33" outlineLevel="1">
      <c r="B579" s="284"/>
      <c r="C579" s="219"/>
      <c r="E579" s="246" t="s">
        <v>3635</v>
      </c>
      <c r="F579" s="284"/>
      <c r="G579" s="284"/>
      <c r="H579" s="284"/>
    </row>
    <row r="580" spans="2:8" ht="33">
      <c r="B580" s="284">
        <f>IF(D580="","",SUBTOTAL(3,$D$7:D580))</f>
        <v>101</v>
      </c>
      <c r="C580" s="219" t="s">
        <v>3733</v>
      </c>
      <c r="D580" s="219" t="s">
        <v>203</v>
      </c>
      <c r="E580" s="296"/>
      <c r="F580" s="284" t="str">
        <f>IF(H580&lt;4,"Đơn giản",IF(H580&lt;=7,"Trung bình","Phức tạp"))</f>
        <v>Trung bình</v>
      </c>
      <c r="G580" s="284" t="s">
        <v>205</v>
      </c>
      <c r="H580" s="284">
        <f>COUNTA(E581:E584)</f>
        <v>4</v>
      </c>
    </row>
    <row r="581" spans="2:8" ht="49.5" outlineLevel="1">
      <c r="B581" s="284"/>
      <c r="C581" s="219"/>
      <c r="E581" s="246" t="s">
        <v>3734</v>
      </c>
      <c r="F581" s="284"/>
      <c r="G581" s="284"/>
      <c r="H581" s="284"/>
    </row>
    <row r="582" spans="2:8" ht="49.5" outlineLevel="1">
      <c r="B582" s="284"/>
      <c r="C582" s="219"/>
      <c r="E582" s="246" t="s">
        <v>3735</v>
      </c>
      <c r="F582" s="284"/>
      <c r="G582" s="284"/>
      <c r="H582" s="284"/>
    </row>
    <row r="583" spans="2:8" ht="49.5" outlineLevel="1">
      <c r="B583" s="284"/>
      <c r="C583" s="219"/>
      <c r="E583" s="246" t="s">
        <v>3736</v>
      </c>
      <c r="F583" s="284"/>
      <c r="G583" s="284"/>
      <c r="H583" s="284"/>
    </row>
    <row r="584" spans="2:8" ht="33" outlineLevel="1">
      <c r="B584" s="284"/>
      <c r="C584" s="219"/>
      <c r="E584" s="246" t="s">
        <v>3641</v>
      </c>
      <c r="F584" s="284"/>
      <c r="G584" s="284"/>
      <c r="H584" s="284"/>
    </row>
    <row r="585" spans="2:8" ht="66">
      <c r="B585" s="284">
        <f>IF(D585="","",SUBTOTAL(3,$D$7:D585))</f>
        <v>102</v>
      </c>
      <c r="C585" s="219" t="s">
        <v>3381</v>
      </c>
      <c r="D585" s="219" t="s">
        <v>4349</v>
      </c>
      <c r="E585" s="296"/>
      <c r="F585" s="284" t="str">
        <f>IF(H585&lt;4,"Đơn giản",IF(H585&lt;=7,"Trung bình","Phức tạp"))</f>
        <v>Trung bình</v>
      </c>
      <c r="G585" s="284" t="s">
        <v>846</v>
      </c>
      <c r="H585" s="284">
        <f>COUNTA(E586:E590)</f>
        <v>5</v>
      </c>
    </row>
    <row r="586" spans="2:8" ht="49.5" outlineLevel="1">
      <c r="B586" s="284"/>
      <c r="C586" s="219"/>
      <c r="E586" s="246" t="s">
        <v>4352</v>
      </c>
      <c r="F586" s="284"/>
      <c r="G586" s="284"/>
      <c r="H586" s="284"/>
    </row>
    <row r="587" spans="2:8" ht="49.5" outlineLevel="1">
      <c r="B587" s="284"/>
      <c r="C587" s="219"/>
      <c r="E587" s="246" t="s">
        <v>3738</v>
      </c>
      <c r="F587" s="284"/>
      <c r="G587" s="284"/>
      <c r="H587" s="284"/>
    </row>
    <row r="588" spans="2:8" ht="49.5" outlineLevel="1">
      <c r="B588" s="284"/>
      <c r="C588" s="219"/>
      <c r="E588" s="246" t="s">
        <v>3739</v>
      </c>
      <c r="F588" s="284"/>
      <c r="G588" s="284"/>
      <c r="H588" s="284"/>
    </row>
    <row r="589" spans="2:8" ht="49.5" outlineLevel="1">
      <c r="B589" s="284"/>
      <c r="C589" s="219"/>
      <c r="E589" s="246" t="s">
        <v>3740</v>
      </c>
      <c r="F589" s="284"/>
      <c r="G589" s="284"/>
      <c r="H589" s="284"/>
    </row>
    <row r="590" spans="2:8" ht="33" outlineLevel="1">
      <c r="B590" s="284"/>
      <c r="C590" s="219"/>
      <c r="E590" s="246" t="s">
        <v>3741</v>
      </c>
      <c r="F590" s="284"/>
      <c r="G590" s="284"/>
      <c r="H590" s="284"/>
    </row>
    <row r="591" spans="2:8">
      <c r="B591" s="284">
        <f>IF(D591="","",SUBTOTAL(3,$D$7:D591))</f>
        <v>103</v>
      </c>
      <c r="C591" s="219" t="s">
        <v>3382</v>
      </c>
      <c r="D591" s="219" t="s">
        <v>203</v>
      </c>
      <c r="E591" s="296"/>
      <c r="F591" s="284" t="str">
        <f>IF(H591&lt;4,"Đơn giản",IF(H591&lt;=7,"Trung bình","Phức tạp"))</f>
        <v>Trung bình</v>
      </c>
      <c r="G591" s="284" t="s">
        <v>205</v>
      </c>
      <c r="H591" s="284">
        <f>COUNTA(E592:E595)</f>
        <v>4</v>
      </c>
    </row>
    <row r="592" spans="2:8" ht="33" outlineLevel="1">
      <c r="B592" s="284"/>
      <c r="C592" s="219"/>
      <c r="E592" s="246" t="s">
        <v>3742</v>
      </c>
      <c r="F592" s="284"/>
      <c r="G592" s="284"/>
      <c r="H592" s="284"/>
    </row>
    <row r="593" spans="2:8" ht="49.5" outlineLevel="1">
      <c r="B593" s="284"/>
      <c r="C593" s="219"/>
      <c r="E593" s="246" t="s">
        <v>3743</v>
      </c>
      <c r="F593" s="284"/>
      <c r="G593" s="284"/>
      <c r="H593" s="284"/>
    </row>
    <row r="594" spans="2:8" ht="49.5" outlineLevel="1">
      <c r="B594" s="284"/>
      <c r="C594" s="219"/>
      <c r="E594" s="246" t="s">
        <v>3744</v>
      </c>
      <c r="F594" s="284"/>
      <c r="G594" s="284"/>
      <c r="H594" s="284"/>
    </row>
    <row r="595" spans="2:8" ht="33" outlineLevel="1">
      <c r="B595" s="284"/>
      <c r="C595" s="219"/>
      <c r="E595" s="246" t="s">
        <v>3745</v>
      </c>
      <c r="F595" s="284"/>
      <c r="G595" s="284"/>
      <c r="H595" s="284"/>
    </row>
    <row r="596" spans="2:8">
      <c r="B596" s="286" t="s">
        <v>3144</v>
      </c>
      <c r="C596" s="314" t="s">
        <v>2543</v>
      </c>
      <c r="E596" s="219"/>
      <c r="F596" s="284"/>
      <c r="G596" s="284"/>
      <c r="H596" s="284"/>
    </row>
    <row r="597" spans="2:8">
      <c r="B597" s="284">
        <f>IF(D597="","",SUBTOTAL(3,$D$7:D597))</f>
        <v>104</v>
      </c>
      <c r="C597" s="219" t="s">
        <v>3384</v>
      </c>
      <c r="D597" s="219" t="s">
        <v>203</v>
      </c>
      <c r="E597" s="296"/>
      <c r="F597" s="284" t="str">
        <f>IF(H597&lt;4,"Đơn giản",IF(H597&lt;=7,"Trung bình","Phức tạp"))</f>
        <v>Trung bình</v>
      </c>
      <c r="G597" s="284" t="s">
        <v>205</v>
      </c>
      <c r="H597" s="284">
        <f>COUNTA(E598:E602)</f>
        <v>5</v>
      </c>
    </row>
    <row r="598" spans="2:8" ht="49.5" outlineLevel="1">
      <c r="B598" s="284"/>
      <c r="C598" s="219"/>
      <c r="E598" s="246" t="s">
        <v>3746</v>
      </c>
      <c r="F598" s="284"/>
      <c r="G598" s="284"/>
      <c r="H598" s="284"/>
    </row>
    <row r="599" spans="2:8" ht="49.5" outlineLevel="1">
      <c r="B599" s="284"/>
      <c r="C599" s="219"/>
      <c r="E599" s="246" t="s">
        <v>3747</v>
      </c>
      <c r="F599" s="284"/>
      <c r="G599" s="284"/>
      <c r="H599" s="284"/>
    </row>
    <row r="600" spans="2:8" ht="33" outlineLevel="1">
      <c r="B600" s="284"/>
      <c r="C600" s="219"/>
      <c r="E600" s="246" t="s">
        <v>3748</v>
      </c>
      <c r="F600" s="284"/>
      <c r="G600" s="284"/>
      <c r="H600" s="284"/>
    </row>
    <row r="601" spans="2:8" ht="49.5" outlineLevel="1">
      <c r="B601" s="284"/>
      <c r="C601" s="219"/>
      <c r="E601" s="246" t="s">
        <v>3749</v>
      </c>
      <c r="F601" s="284"/>
      <c r="G601" s="284"/>
      <c r="H601" s="284"/>
    </row>
    <row r="602" spans="2:8" ht="33" outlineLevel="1">
      <c r="B602" s="284"/>
      <c r="C602" s="219"/>
      <c r="E602" s="246" t="s">
        <v>3750</v>
      </c>
      <c r="F602" s="284"/>
      <c r="G602" s="284"/>
      <c r="H602" s="284"/>
    </row>
    <row r="603" spans="2:8">
      <c r="B603" s="284">
        <f>IF(D603="","",SUBTOTAL(3,$D$7:D603))</f>
        <v>105</v>
      </c>
      <c r="C603" s="219" t="s">
        <v>3385</v>
      </c>
      <c r="D603" s="219" t="s">
        <v>203</v>
      </c>
      <c r="E603" s="296"/>
      <c r="F603" s="284" t="str">
        <f>IF(H603&lt;4,"Đơn giản",IF(H603&lt;=7,"Trung bình","Phức tạp"))</f>
        <v>Trung bình</v>
      </c>
      <c r="G603" s="284" t="s">
        <v>205</v>
      </c>
      <c r="H603" s="284">
        <f>COUNTA(E604:E608)</f>
        <v>5</v>
      </c>
    </row>
    <row r="604" spans="2:8" ht="33" outlineLevel="1">
      <c r="B604" s="284"/>
      <c r="C604" s="219"/>
      <c r="E604" s="246" t="s">
        <v>3751</v>
      </c>
      <c r="F604" s="284"/>
      <c r="G604" s="284"/>
      <c r="H604" s="284"/>
    </row>
    <row r="605" spans="2:8" ht="49.5" outlineLevel="1">
      <c r="B605" s="284"/>
      <c r="C605" s="219"/>
      <c r="E605" s="246" t="s">
        <v>3752</v>
      </c>
      <c r="F605" s="284"/>
      <c r="G605" s="284"/>
      <c r="H605" s="284"/>
    </row>
    <row r="606" spans="2:8" ht="49.5" outlineLevel="1">
      <c r="B606" s="284"/>
      <c r="C606" s="219"/>
      <c r="E606" s="246" t="s">
        <v>3753</v>
      </c>
      <c r="F606" s="284"/>
      <c r="G606" s="284"/>
      <c r="H606" s="284"/>
    </row>
    <row r="607" spans="2:8" ht="49.5" outlineLevel="1">
      <c r="B607" s="284"/>
      <c r="C607" s="219"/>
      <c r="E607" s="246" t="s">
        <v>3754</v>
      </c>
      <c r="F607" s="284"/>
      <c r="G607" s="284"/>
      <c r="H607" s="284"/>
    </row>
    <row r="608" spans="2:8" ht="33" outlineLevel="1">
      <c r="B608" s="284"/>
      <c r="C608" s="219"/>
      <c r="E608" s="246" t="s">
        <v>3755</v>
      </c>
      <c r="F608" s="284"/>
      <c r="G608" s="284"/>
      <c r="H608" s="284"/>
    </row>
    <row r="609" spans="2:8">
      <c r="B609" s="284">
        <f>IF(D609="","",SUBTOTAL(3,$D$7:D609))</f>
        <v>106</v>
      </c>
      <c r="C609" s="219" t="s">
        <v>3758</v>
      </c>
      <c r="D609" s="219" t="s">
        <v>203</v>
      </c>
      <c r="F609" s="284" t="str">
        <f>IF(H609&lt;4,"Đơn giản",IF(H609&lt;=7,"Trung bình","Phức tạp"))</f>
        <v>Trung bình</v>
      </c>
      <c r="G609" s="284" t="s">
        <v>205</v>
      </c>
      <c r="H609" s="284">
        <f>COUNTA(E610:E613)</f>
        <v>4</v>
      </c>
    </row>
    <row r="610" spans="2:8" ht="33" outlineLevel="1">
      <c r="B610" s="284"/>
      <c r="C610" s="219"/>
      <c r="E610" s="246" t="s">
        <v>3756</v>
      </c>
      <c r="F610" s="284"/>
      <c r="G610" s="284"/>
      <c r="H610" s="284"/>
    </row>
    <row r="611" spans="2:8" ht="33" outlineLevel="1">
      <c r="B611" s="284"/>
      <c r="C611" s="219"/>
      <c r="E611" s="246" t="s">
        <v>3757</v>
      </c>
      <c r="F611" s="284"/>
      <c r="G611" s="284"/>
      <c r="H611" s="284"/>
    </row>
    <row r="612" spans="2:8" ht="33" outlineLevel="1">
      <c r="B612" s="284"/>
      <c r="C612" s="219"/>
      <c r="E612" s="246" t="s">
        <v>3759</v>
      </c>
      <c r="F612" s="284"/>
      <c r="G612" s="284"/>
      <c r="H612" s="284"/>
    </row>
    <row r="613" spans="2:8" ht="33" outlineLevel="1">
      <c r="B613" s="284"/>
      <c r="C613" s="219"/>
      <c r="E613" s="246" t="s">
        <v>3760</v>
      </c>
      <c r="F613" s="284"/>
      <c r="G613" s="284"/>
      <c r="H613" s="284"/>
    </row>
    <row r="614" spans="2:8">
      <c r="B614" s="284">
        <f>IF(D614="","",SUBTOTAL(3,$D$7:D614))</f>
        <v>107</v>
      </c>
      <c r="C614" s="219" t="s">
        <v>3386</v>
      </c>
      <c r="D614" s="219" t="s">
        <v>203</v>
      </c>
      <c r="E614" s="296"/>
      <c r="F614" s="284" t="str">
        <f>IF(H614&lt;4,"Đơn giản",IF(H614&lt;=7,"Trung bình","Phức tạp"))</f>
        <v>Trung bình</v>
      </c>
      <c r="G614" s="284" t="s">
        <v>205</v>
      </c>
      <c r="H614" s="284">
        <f>COUNTA(E615:E619)</f>
        <v>5</v>
      </c>
    </row>
    <row r="615" spans="2:8" ht="49.5" outlineLevel="1">
      <c r="B615" s="284"/>
      <c r="C615" s="219"/>
      <c r="E615" s="246" t="s">
        <v>3761</v>
      </c>
      <c r="F615" s="284"/>
      <c r="G615" s="284"/>
      <c r="H615" s="284"/>
    </row>
    <row r="616" spans="2:8" ht="49.5" outlineLevel="1">
      <c r="B616" s="284"/>
      <c r="C616" s="219"/>
      <c r="E616" s="246" t="s">
        <v>3762</v>
      </c>
      <c r="F616" s="284"/>
      <c r="G616" s="284"/>
      <c r="H616" s="284"/>
    </row>
    <row r="617" spans="2:8" ht="49.5" outlineLevel="1">
      <c r="B617" s="284"/>
      <c r="C617" s="219"/>
      <c r="E617" s="246" t="s">
        <v>3763</v>
      </c>
      <c r="F617" s="284"/>
      <c r="G617" s="284"/>
      <c r="H617" s="284"/>
    </row>
    <row r="618" spans="2:8" ht="49.5" outlineLevel="1">
      <c r="B618" s="284"/>
      <c r="C618" s="219"/>
      <c r="E618" s="246" t="s">
        <v>3764</v>
      </c>
      <c r="F618" s="284"/>
      <c r="G618" s="284"/>
      <c r="H618" s="284"/>
    </row>
    <row r="619" spans="2:8" ht="35.450000000000003" customHeight="1" outlineLevel="1">
      <c r="B619" s="284"/>
      <c r="C619" s="219"/>
      <c r="E619" s="246" t="s">
        <v>3765</v>
      </c>
      <c r="F619" s="284"/>
      <c r="G619" s="284"/>
      <c r="H619" s="284"/>
    </row>
    <row r="620" spans="2:8" ht="66">
      <c r="B620" s="284">
        <f>IF(D620="","",SUBTOTAL(3,$D$7:D620))</f>
        <v>108</v>
      </c>
      <c r="C620" s="219" t="s">
        <v>3387</v>
      </c>
      <c r="D620" s="219" t="s">
        <v>4349</v>
      </c>
      <c r="E620" s="296"/>
      <c r="F620" s="284" t="str">
        <f>IF(H620&lt;4,"Đơn giản",IF(H620&lt;=7,"Trung bình","Phức tạp"))</f>
        <v>Trung bình</v>
      </c>
      <c r="G620" s="284" t="s">
        <v>205</v>
      </c>
      <c r="H620" s="284">
        <f>COUNTA(E621:E626)</f>
        <v>6</v>
      </c>
    </row>
    <row r="621" spans="2:8" ht="49.5" outlineLevel="1">
      <c r="B621" s="284"/>
      <c r="C621" s="219"/>
      <c r="E621" s="246" t="s">
        <v>4353</v>
      </c>
      <c r="F621" s="284"/>
      <c r="G621" s="284"/>
      <c r="H621" s="284"/>
    </row>
    <row r="622" spans="2:8" ht="49.5" outlineLevel="1">
      <c r="B622" s="284"/>
      <c r="C622" s="219"/>
      <c r="E622" s="246" t="s">
        <v>3767</v>
      </c>
      <c r="F622" s="284"/>
      <c r="G622" s="284"/>
      <c r="H622" s="284"/>
    </row>
    <row r="623" spans="2:8" ht="49.5" outlineLevel="1">
      <c r="B623" s="284"/>
      <c r="C623" s="219"/>
      <c r="E623" s="246" t="s">
        <v>3768</v>
      </c>
      <c r="F623" s="284"/>
      <c r="G623" s="284"/>
      <c r="H623" s="284"/>
    </row>
    <row r="624" spans="2:8" ht="49.5" outlineLevel="1">
      <c r="B624" s="284"/>
      <c r="C624" s="219"/>
      <c r="E624" s="246" t="s">
        <v>3769</v>
      </c>
      <c r="F624" s="284"/>
      <c r="G624" s="284"/>
      <c r="H624" s="284"/>
    </row>
    <row r="625" spans="2:8" ht="49.5" outlineLevel="1">
      <c r="B625" s="284"/>
      <c r="C625" s="219"/>
      <c r="E625" s="246" t="s">
        <v>3770</v>
      </c>
      <c r="F625" s="284"/>
      <c r="G625" s="284"/>
      <c r="H625" s="284"/>
    </row>
    <row r="626" spans="2:8" ht="49.5" outlineLevel="1">
      <c r="B626" s="284"/>
      <c r="C626" s="219"/>
      <c r="E626" s="246" t="s">
        <v>3771</v>
      </c>
      <c r="F626" s="284"/>
      <c r="G626" s="284"/>
      <c r="H626" s="284"/>
    </row>
    <row r="627" spans="2:8">
      <c r="B627" s="284">
        <f>IF(D627="","",SUBTOTAL(3,$D$7:D627))</f>
        <v>109</v>
      </c>
      <c r="C627" s="219" t="s">
        <v>3772</v>
      </c>
      <c r="D627" s="219" t="s">
        <v>203</v>
      </c>
      <c r="E627" s="296"/>
      <c r="F627" s="284" t="str">
        <f>IF(H627&lt;4,"Đơn giản",IF(H627&lt;=7,"Trung bình","Phức tạp"))</f>
        <v>Trung bình</v>
      </c>
      <c r="G627" s="284" t="s">
        <v>205</v>
      </c>
      <c r="H627" s="284">
        <f>COUNTA(E628:E632)</f>
        <v>5</v>
      </c>
    </row>
    <row r="628" spans="2:8" ht="49.5" outlineLevel="1">
      <c r="B628" s="284"/>
      <c r="C628" s="219"/>
      <c r="E628" s="246" t="s">
        <v>3774</v>
      </c>
      <c r="F628" s="284"/>
      <c r="G628" s="284"/>
      <c r="H628" s="284"/>
    </row>
    <row r="629" spans="2:8" ht="49.5" outlineLevel="1">
      <c r="B629" s="284"/>
      <c r="C629" s="219"/>
      <c r="E629" s="246" t="s">
        <v>3775</v>
      </c>
      <c r="F629" s="284"/>
      <c r="G629" s="284"/>
      <c r="H629" s="284"/>
    </row>
    <row r="630" spans="2:8" ht="49.5" outlineLevel="1">
      <c r="B630" s="284"/>
      <c r="C630" s="219"/>
      <c r="E630" s="246" t="s">
        <v>3776</v>
      </c>
      <c r="F630" s="284"/>
      <c r="G630" s="284"/>
      <c r="H630" s="284"/>
    </row>
    <row r="631" spans="2:8" ht="49.5" outlineLevel="1">
      <c r="B631" s="284"/>
      <c r="C631" s="219"/>
      <c r="E631" s="246" t="s">
        <v>3777</v>
      </c>
      <c r="F631" s="284"/>
      <c r="G631" s="284"/>
      <c r="H631" s="284"/>
    </row>
    <row r="632" spans="2:8" ht="49.5" outlineLevel="1">
      <c r="B632" s="284"/>
      <c r="C632" s="219"/>
      <c r="E632" s="246" t="s">
        <v>3778</v>
      </c>
      <c r="F632" s="284"/>
      <c r="G632" s="284"/>
      <c r="H632" s="284"/>
    </row>
    <row r="633" spans="2:8">
      <c r="B633" s="284">
        <f>IF(D633="","",SUBTOTAL(3,$D$7:D633))</f>
        <v>110</v>
      </c>
      <c r="C633" s="219" t="s">
        <v>3389</v>
      </c>
      <c r="D633" s="219" t="s">
        <v>203</v>
      </c>
      <c r="F633" s="284" t="str">
        <f>IF(H633&lt;4,"Đơn giản",IF(H633&lt;=7,"Trung bình","Phức tạp"))</f>
        <v>Trung bình</v>
      </c>
      <c r="G633" s="284" t="s">
        <v>205</v>
      </c>
      <c r="H633" s="284">
        <f>COUNTA(E634:E637)</f>
        <v>4</v>
      </c>
    </row>
    <row r="634" spans="2:8" ht="33" outlineLevel="1">
      <c r="B634" s="284"/>
      <c r="C634" s="219"/>
      <c r="E634" s="246" t="s">
        <v>3779</v>
      </c>
      <c r="F634" s="284"/>
      <c r="G634" s="284"/>
      <c r="H634" s="284"/>
    </row>
    <row r="635" spans="2:8" ht="49.5" outlineLevel="1">
      <c r="B635" s="284"/>
      <c r="C635" s="219"/>
      <c r="E635" s="246" t="s">
        <v>3780</v>
      </c>
      <c r="F635" s="284"/>
      <c r="G635" s="284"/>
      <c r="H635" s="284"/>
    </row>
    <row r="636" spans="2:8" ht="49.5" outlineLevel="1">
      <c r="B636" s="284"/>
      <c r="C636" s="219"/>
      <c r="E636" s="246" t="s">
        <v>3781</v>
      </c>
      <c r="F636" s="284"/>
      <c r="G636" s="284"/>
      <c r="H636" s="284"/>
    </row>
    <row r="637" spans="2:8" ht="33" outlineLevel="1">
      <c r="B637" s="284"/>
      <c r="C637" s="219"/>
      <c r="E637" s="246" t="s">
        <v>3782</v>
      </c>
      <c r="F637" s="284"/>
      <c r="G637" s="284"/>
      <c r="H637" s="284"/>
    </row>
    <row r="638" spans="2:8" ht="66">
      <c r="B638" s="284">
        <f>IF(D638="","",SUBTOTAL(3,$D$7:D638))</f>
        <v>111</v>
      </c>
      <c r="C638" s="219" t="s">
        <v>3390</v>
      </c>
      <c r="D638" s="219" t="s">
        <v>4349</v>
      </c>
      <c r="E638" s="296"/>
      <c r="F638" s="284" t="str">
        <f>IF(H638&lt;4,"Đơn giản",IF(H638&lt;=7,"Trung bình","Phức tạp"))</f>
        <v>Trung bình</v>
      </c>
      <c r="G638" s="284" t="s">
        <v>205</v>
      </c>
      <c r="H638" s="284">
        <f>COUNTA(E639:E643)</f>
        <v>5</v>
      </c>
    </row>
    <row r="639" spans="2:8" ht="49.5" outlineLevel="1">
      <c r="B639" s="284"/>
      <c r="C639" s="219"/>
      <c r="E639" s="246" t="s">
        <v>4354</v>
      </c>
      <c r="F639" s="284"/>
      <c r="G639" s="284"/>
      <c r="H639" s="284"/>
    </row>
    <row r="640" spans="2:8" ht="49.5" outlineLevel="1">
      <c r="B640" s="284"/>
      <c r="C640" s="219"/>
      <c r="E640" s="246" t="s">
        <v>3730</v>
      </c>
      <c r="F640" s="284"/>
      <c r="G640" s="284"/>
      <c r="H640" s="284"/>
    </row>
    <row r="641" spans="2:8" ht="49.5" outlineLevel="1">
      <c r="B641" s="284"/>
      <c r="C641" s="219"/>
      <c r="E641" s="246" t="s">
        <v>3783</v>
      </c>
      <c r="F641" s="284"/>
      <c r="G641" s="284"/>
      <c r="H641" s="284"/>
    </row>
    <row r="642" spans="2:8" ht="33" outlineLevel="1">
      <c r="B642" s="284"/>
      <c r="C642" s="219"/>
      <c r="E642" s="246" t="s">
        <v>3784</v>
      </c>
      <c r="F642" s="284"/>
      <c r="G642" s="284"/>
      <c r="H642" s="284"/>
    </row>
    <row r="643" spans="2:8" ht="33" outlineLevel="1">
      <c r="B643" s="284"/>
      <c r="C643" s="219"/>
      <c r="E643" s="246" t="s">
        <v>3635</v>
      </c>
      <c r="F643" s="284"/>
      <c r="G643" s="284"/>
      <c r="H643" s="284"/>
    </row>
    <row r="644" spans="2:8">
      <c r="B644" s="284">
        <f>IF(D644="","",SUBTOTAL(3,$D$7:D644))</f>
        <v>112</v>
      </c>
      <c r="C644" s="219" t="s">
        <v>3773</v>
      </c>
      <c r="D644" s="219" t="s">
        <v>203</v>
      </c>
      <c r="E644" s="296"/>
      <c r="F644" s="284" t="str">
        <f>IF(H644&lt;4,"Đơn giản",IF(H644&lt;=7,"Trung bình","Phức tạp"))</f>
        <v>Trung bình</v>
      </c>
      <c r="G644" s="284" t="s">
        <v>205</v>
      </c>
      <c r="H644" s="284">
        <f>COUNTA(E645:E648)</f>
        <v>4</v>
      </c>
    </row>
    <row r="645" spans="2:8" ht="49.5" outlineLevel="1">
      <c r="B645" s="284"/>
      <c r="C645" s="219"/>
      <c r="E645" s="246" t="s">
        <v>3785</v>
      </c>
      <c r="F645" s="284"/>
      <c r="G645" s="284"/>
      <c r="H645" s="284"/>
    </row>
    <row r="646" spans="2:8" ht="49.5" outlineLevel="1">
      <c r="B646" s="284"/>
      <c r="C646" s="219"/>
      <c r="E646" s="246" t="s">
        <v>3786</v>
      </c>
      <c r="F646" s="284"/>
      <c r="G646" s="284"/>
      <c r="H646" s="284"/>
    </row>
    <row r="647" spans="2:8" ht="49.5" outlineLevel="1">
      <c r="B647" s="284"/>
      <c r="C647" s="219"/>
      <c r="E647" s="246" t="s">
        <v>3787</v>
      </c>
      <c r="F647" s="284"/>
      <c r="G647" s="284"/>
      <c r="H647" s="284"/>
    </row>
    <row r="648" spans="2:8" ht="49.5" outlineLevel="1">
      <c r="B648" s="284"/>
      <c r="C648" s="219"/>
      <c r="E648" s="246" t="s">
        <v>3788</v>
      </c>
      <c r="F648" s="284"/>
      <c r="G648" s="284"/>
      <c r="H648" s="284"/>
    </row>
    <row r="649" spans="2:8" ht="33">
      <c r="B649" s="284">
        <f>IF(D649="","",SUBTOTAL(3,$D$7:D649))</f>
        <v>113</v>
      </c>
      <c r="C649" s="219" t="s">
        <v>3392</v>
      </c>
      <c r="D649" s="219" t="s">
        <v>203</v>
      </c>
      <c r="E649" s="296"/>
      <c r="F649" s="284" t="str">
        <f>IF(H649&lt;4,"Đơn giản",IF(H649&lt;=7,"Trung bình","Phức tạp"))</f>
        <v>Trung bình</v>
      </c>
      <c r="G649" s="284" t="s">
        <v>205</v>
      </c>
      <c r="H649" s="284">
        <f>COUNTA(E650:E653)</f>
        <v>4</v>
      </c>
    </row>
    <row r="650" spans="2:8" ht="49.5" outlineLevel="1">
      <c r="B650" s="284"/>
      <c r="C650" s="219"/>
      <c r="E650" s="246" t="s">
        <v>3789</v>
      </c>
      <c r="F650" s="284"/>
      <c r="G650" s="284"/>
      <c r="H650" s="284"/>
    </row>
    <row r="651" spans="2:8" ht="66" outlineLevel="1">
      <c r="B651" s="284"/>
      <c r="C651" s="219"/>
      <c r="E651" s="246" t="s">
        <v>3790</v>
      </c>
      <c r="F651" s="284"/>
      <c r="G651" s="284"/>
      <c r="H651" s="284"/>
    </row>
    <row r="652" spans="2:8" ht="49.5" outlineLevel="1">
      <c r="B652" s="284"/>
      <c r="C652" s="219"/>
      <c r="E652" s="246" t="s">
        <v>3787</v>
      </c>
      <c r="F652" s="284"/>
      <c r="G652" s="284"/>
      <c r="H652" s="284"/>
    </row>
    <row r="653" spans="2:8" ht="49.5" outlineLevel="1">
      <c r="B653" s="284"/>
      <c r="C653" s="219"/>
      <c r="E653" s="246" t="s">
        <v>3791</v>
      </c>
      <c r="F653" s="284"/>
      <c r="G653" s="284"/>
      <c r="H653" s="284"/>
    </row>
    <row r="654" spans="2:8">
      <c r="B654" s="284">
        <f>IF(D654="","",SUBTOTAL(3,$D$7:D654))</f>
        <v>114</v>
      </c>
      <c r="C654" s="219" t="s">
        <v>3393</v>
      </c>
      <c r="D654" s="219" t="s">
        <v>203</v>
      </c>
      <c r="E654" s="296"/>
      <c r="F654" s="284" t="str">
        <f>IF(H654&lt;4,"Đơn giản",IF(H654&lt;=7,"Trung bình","Phức tạp"))</f>
        <v>Trung bình</v>
      </c>
      <c r="G654" s="284" t="s">
        <v>205</v>
      </c>
      <c r="H654" s="284">
        <f>COUNTA(E655:E658)</f>
        <v>4</v>
      </c>
    </row>
    <row r="655" spans="2:8" ht="33" outlineLevel="1">
      <c r="B655" s="284"/>
      <c r="C655" s="219"/>
      <c r="E655" s="246" t="s">
        <v>3792</v>
      </c>
      <c r="F655" s="284"/>
      <c r="G655" s="284"/>
      <c r="H655" s="284"/>
    </row>
    <row r="656" spans="2:8" ht="49.5" outlineLevel="1">
      <c r="B656" s="284"/>
      <c r="C656" s="219"/>
      <c r="E656" s="246" t="s">
        <v>3793</v>
      </c>
      <c r="F656" s="284"/>
      <c r="G656" s="284"/>
      <c r="H656" s="284"/>
    </row>
    <row r="657" spans="2:8" ht="49.5" outlineLevel="1">
      <c r="B657" s="284"/>
      <c r="C657" s="219"/>
      <c r="E657" s="246" t="s">
        <v>3794</v>
      </c>
      <c r="F657" s="284"/>
      <c r="G657" s="284"/>
      <c r="H657" s="284"/>
    </row>
    <row r="658" spans="2:8" ht="33" outlineLevel="1">
      <c r="B658" s="284"/>
      <c r="C658" s="219"/>
      <c r="E658" s="246" t="s">
        <v>3795</v>
      </c>
      <c r="F658" s="284"/>
      <c r="G658" s="284"/>
      <c r="H658" s="284"/>
    </row>
    <row r="659" spans="2:8">
      <c r="B659" s="286" t="s">
        <v>2813</v>
      </c>
      <c r="C659" s="392" t="s">
        <v>2864</v>
      </c>
    </row>
    <row r="660" spans="2:8">
      <c r="B660" s="286" t="s">
        <v>3153</v>
      </c>
      <c r="C660" s="392" t="s">
        <v>2879</v>
      </c>
    </row>
    <row r="661" spans="2:8">
      <c r="B661" s="284">
        <f>IF(D661="","",SUBTOTAL(3,$D$7:D661))</f>
        <v>115</v>
      </c>
      <c r="C661" s="246" t="s">
        <v>2865</v>
      </c>
      <c r="D661" s="219" t="s">
        <v>203</v>
      </c>
      <c r="F661" s="284" t="str">
        <f t="shared" ref="F661" si="0">IF(H661&lt;4,"Đơn giản",IF(H661&lt;=7,"Trung bình","Phức tạp"))</f>
        <v>Trung bình</v>
      </c>
      <c r="G661" s="284" t="s">
        <v>205</v>
      </c>
      <c r="H661" s="284">
        <f>COUNTA(E662:E666)</f>
        <v>5</v>
      </c>
    </row>
    <row r="662" spans="2:8" ht="33" outlineLevel="1">
      <c r="B662" s="284"/>
      <c r="E662" s="219" t="s">
        <v>4240</v>
      </c>
    </row>
    <row r="663" spans="2:8" ht="33" outlineLevel="1">
      <c r="B663" s="284"/>
      <c r="E663" s="219" t="s">
        <v>4235</v>
      </c>
    </row>
    <row r="664" spans="2:8" ht="49.5" outlineLevel="1">
      <c r="B664" s="284"/>
      <c r="E664" s="219" t="s">
        <v>4241</v>
      </c>
    </row>
    <row r="665" spans="2:8" ht="33" outlineLevel="1">
      <c r="B665" s="284"/>
      <c r="E665" s="219" t="s">
        <v>4236</v>
      </c>
    </row>
    <row r="666" spans="2:8" ht="33" outlineLevel="1">
      <c r="B666" s="284"/>
      <c r="E666" s="219" t="s">
        <v>4242</v>
      </c>
    </row>
    <row r="667" spans="2:8">
      <c r="B667" s="284">
        <f>IF(D667="","",SUBTOTAL(3,$D$7:D667))</f>
        <v>116</v>
      </c>
      <c r="C667" s="246" t="s">
        <v>2866</v>
      </c>
      <c r="D667" s="219" t="s">
        <v>203</v>
      </c>
      <c r="F667" s="284" t="str">
        <f t="shared" ref="F667" si="1">IF(H667&lt;4,"Đơn giản",IF(H667&lt;=7,"Trung bình","Phức tạp"))</f>
        <v>Trung bình</v>
      </c>
      <c r="G667" s="284" t="s">
        <v>205</v>
      </c>
      <c r="H667" s="284">
        <f>COUNTA(E668:E672)</f>
        <v>5</v>
      </c>
    </row>
    <row r="668" spans="2:8" ht="33" outlineLevel="1">
      <c r="B668" s="284"/>
      <c r="E668" s="219" t="s">
        <v>4243</v>
      </c>
    </row>
    <row r="669" spans="2:8" ht="33" outlineLevel="1">
      <c r="B669" s="284"/>
      <c r="E669" s="219" t="s">
        <v>4244</v>
      </c>
    </row>
    <row r="670" spans="2:8" ht="49.5" outlineLevel="1">
      <c r="B670" s="284"/>
      <c r="E670" s="219" t="s">
        <v>4237</v>
      </c>
    </row>
    <row r="671" spans="2:8" ht="49.5" outlineLevel="1">
      <c r="B671" s="284"/>
      <c r="E671" s="219" t="s">
        <v>4238</v>
      </c>
    </row>
    <row r="672" spans="2:8" ht="33" outlineLevel="1">
      <c r="B672" s="284"/>
      <c r="E672" s="219" t="s">
        <v>4245</v>
      </c>
    </row>
    <row r="673" spans="2:8">
      <c r="B673" s="284">
        <f>IF(D673="","",SUBTOTAL(3,$D$7:D673))</f>
        <v>117</v>
      </c>
      <c r="C673" s="246" t="s">
        <v>2873</v>
      </c>
      <c r="D673" s="219" t="s">
        <v>203</v>
      </c>
      <c r="E673" s="219"/>
      <c r="F673" s="284" t="str">
        <f t="shared" ref="F673" si="2">IF(H673&lt;4,"Đơn giản",IF(H673&lt;=7,"Trung bình","Phức tạp"))</f>
        <v>Trung bình</v>
      </c>
      <c r="G673" s="284" t="s">
        <v>205</v>
      </c>
      <c r="H673" s="284">
        <f>COUNTA(E674:E678)</f>
        <v>5</v>
      </c>
    </row>
    <row r="674" spans="2:8" ht="33" outlineLevel="1">
      <c r="B674" s="284"/>
      <c r="E674" s="219" t="s">
        <v>4239</v>
      </c>
    </row>
    <row r="675" spans="2:8" ht="33" outlineLevel="1">
      <c r="B675" s="284"/>
      <c r="E675" s="219" t="s">
        <v>4246</v>
      </c>
    </row>
    <row r="676" spans="2:8" ht="33" outlineLevel="1">
      <c r="B676" s="284"/>
      <c r="E676" s="219" t="s">
        <v>4247</v>
      </c>
    </row>
    <row r="677" spans="2:8" ht="33" outlineLevel="1">
      <c r="B677" s="284"/>
      <c r="E677" s="219" t="s">
        <v>4248</v>
      </c>
    </row>
    <row r="678" spans="2:8" ht="33" outlineLevel="1">
      <c r="B678" s="284"/>
      <c r="E678" s="219" t="s">
        <v>4249</v>
      </c>
    </row>
    <row r="679" spans="2:8">
      <c r="B679" s="284">
        <f>IF(D679="","",SUBTOTAL(3,$D$7:D679))</f>
        <v>118</v>
      </c>
      <c r="C679" s="246" t="s">
        <v>2867</v>
      </c>
      <c r="D679" s="219" t="s">
        <v>203</v>
      </c>
      <c r="F679" s="284" t="str">
        <f t="shared" ref="F679" si="3">IF(H679&lt;4,"Đơn giản",IF(H679&lt;=7,"Trung bình","Phức tạp"))</f>
        <v>Trung bình</v>
      </c>
      <c r="G679" s="284" t="s">
        <v>205</v>
      </c>
      <c r="H679" s="284">
        <f>COUNTA(E680:E684)</f>
        <v>5</v>
      </c>
    </row>
    <row r="680" spans="2:8" ht="49.5" outlineLevel="1">
      <c r="B680" s="284"/>
      <c r="E680" s="219" t="s">
        <v>4250</v>
      </c>
      <c r="F680" s="284"/>
      <c r="G680" s="284"/>
      <c r="H680" s="284"/>
    </row>
    <row r="681" spans="2:8" ht="49.5" outlineLevel="1">
      <c r="B681" s="284"/>
      <c r="E681" s="219" t="s">
        <v>3813</v>
      </c>
      <c r="F681" s="284"/>
      <c r="G681" s="284"/>
      <c r="H681" s="284"/>
    </row>
    <row r="682" spans="2:8" ht="49.5" outlineLevel="1">
      <c r="B682" s="284"/>
      <c r="E682" s="219" t="s">
        <v>4251</v>
      </c>
      <c r="F682" s="284"/>
      <c r="G682" s="284"/>
      <c r="H682" s="284"/>
    </row>
    <row r="683" spans="2:8" ht="33" outlineLevel="1">
      <c r="B683" s="284"/>
      <c r="E683" s="219" t="s">
        <v>4252</v>
      </c>
      <c r="F683" s="284"/>
      <c r="G683" s="284"/>
      <c r="H683" s="284"/>
    </row>
    <row r="684" spans="2:8" ht="33" outlineLevel="1">
      <c r="B684" s="284"/>
      <c r="E684" s="219" t="s">
        <v>4253</v>
      </c>
      <c r="F684" s="284"/>
      <c r="G684" s="284"/>
      <c r="H684" s="284"/>
    </row>
    <row r="685" spans="2:8">
      <c r="B685" s="284">
        <f>IF(D685="","",SUBTOTAL(3,$D$7:D685))</f>
        <v>119</v>
      </c>
      <c r="C685" s="246" t="s">
        <v>2868</v>
      </c>
      <c r="D685" s="219" t="s">
        <v>203</v>
      </c>
      <c r="E685" s="219"/>
      <c r="F685" s="284" t="str">
        <f t="shared" ref="F685" si="4">IF(H685&lt;4,"Đơn giản",IF(H685&lt;=7,"Trung bình","Phức tạp"))</f>
        <v>Trung bình</v>
      </c>
      <c r="G685" s="284" t="s">
        <v>205</v>
      </c>
      <c r="H685" s="284">
        <f>COUNTA(E686:E690)</f>
        <v>5</v>
      </c>
    </row>
    <row r="686" spans="2:8" ht="49.5" outlineLevel="1">
      <c r="B686" s="284"/>
      <c r="E686" s="219" t="s">
        <v>3820</v>
      </c>
      <c r="F686" s="284"/>
      <c r="G686" s="284"/>
      <c r="H686" s="284"/>
    </row>
    <row r="687" spans="2:8" ht="33" outlineLevel="1">
      <c r="B687" s="284"/>
      <c r="E687" s="219" t="s">
        <v>3821</v>
      </c>
      <c r="F687" s="284"/>
      <c r="G687" s="284"/>
      <c r="H687" s="284"/>
    </row>
    <row r="688" spans="2:8" ht="33" outlineLevel="1">
      <c r="B688" s="284"/>
      <c r="E688" s="219" t="s">
        <v>4254</v>
      </c>
      <c r="F688" s="284"/>
      <c r="G688" s="284"/>
      <c r="H688" s="284"/>
    </row>
    <row r="689" spans="2:8" ht="33" outlineLevel="1">
      <c r="B689" s="284"/>
      <c r="E689" s="219" t="s">
        <v>4255</v>
      </c>
      <c r="F689" s="284"/>
      <c r="G689" s="284"/>
      <c r="H689" s="284"/>
    </row>
    <row r="690" spans="2:8" ht="33" outlineLevel="1">
      <c r="B690" s="284"/>
      <c r="E690" s="219" t="s">
        <v>4256</v>
      </c>
      <c r="F690" s="284"/>
      <c r="G690" s="284"/>
      <c r="H690" s="284"/>
    </row>
    <row r="691" spans="2:8">
      <c r="B691" s="284">
        <f>IF(D691="","",SUBTOTAL(3,$D$7:D691))</f>
        <v>120</v>
      </c>
      <c r="C691" s="246" t="s">
        <v>2869</v>
      </c>
      <c r="D691" s="219" t="s">
        <v>203</v>
      </c>
      <c r="F691" s="284" t="str">
        <f t="shared" ref="F691" si="5">IF(H691&lt;4,"Đơn giản",IF(H691&lt;=7,"Trung bình","Phức tạp"))</f>
        <v>Trung bình</v>
      </c>
      <c r="G691" s="284" t="s">
        <v>205</v>
      </c>
      <c r="H691" s="284">
        <f>COUNTA(E692:E696)</f>
        <v>5</v>
      </c>
    </row>
    <row r="692" spans="2:8" ht="33" outlineLevel="1">
      <c r="B692" s="284"/>
      <c r="E692" s="219" t="s">
        <v>3828</v>
      </c>
      <c r="F692" s="284"/>
      <c r="G692" s="284"/>
      <c r="H692" s="284"/>
    </row>
    <row r="693" spans="2:8" ht="33" outlineLevel="1">
      <c r="B693" s="284"/>
      <c r="E693" s="219" t="s">
        <v>3829</v>
      </c>
      <c r="F693" s="284"/>
      <c r="G693" s="284"/>
      <c r="H693" s="284"/>
    </row>
    <row r="694" spans="2:8" ht="49.5" outlineLevel="1">
      <c r="B694" s="284"/>
      <c r="E694" s="219" t="s">
        <v>4257</v>
      </c>
      <c r="F694" s="284"/>
      <c r="G694" s="284"/>
      <c r="H694" s="284"/>
    </row>
    <row r="695" spans="2:8" ht="33" outlineLevel="1">
      <c r="B695" s="284"/>
      <c r="E695" s="219" t="s">
        <v>4258</v>
      </c>
      <c r="F695" s="284"/>
      <c r="G695" s="284"/>
      <c r="H695" s="284"/>
    </row>
    <row r="696" spans="2:8" ht="33" outlineLevel="1">
      <c r="B696" s="284"/>
      <c r="E696" s="219" t="s">
        <v>4259</v>
      </c>
      <c r="F696" s="284"/>
      <c r="G696" s="284"/>
      <c r="H696" s="284"/>
    </row>
    <row r="697" spans="2:8">
      <c r="B697" s="284">
        <f>IF(D697="","",SUBTOTAL(3,$D$7:D697))</f>
        <v>121</v>
      </c>
      <c r="C697" s="246" t="s">
        <v>2870</v>
      </c>
      <c r="D697" s="219" t="s">
        <v>203</v>
      </c>
      <c r="E697" s="219"/>
      <c r="F697" s="284" t="str">
        <f t="shared" ref="F697" si="6">IF(H697&lt;4,"Đơn giản",IF(H697&lt;=7,"Trung bình","Phức tạp"))</f>
        <v>Trung bình</v>
      </c>
      <c r="G697" s="284" t="s">
        <v>205</v>
      </c>
      <c r="H697" s="284">
        <f>COUNTA(E698:E702)</f>
        <v>5</v>
      </c>
    </row>
    <row r="698" spans="2:8" ht="33" outlineLevel="1">
      <c r="B698" s="284"/>
      <c r="E698" s="219" t="s">
        <v>3836</v>
      </c>
      <c r="F698" s="284"/>
      <c r="G698" s="284"/>
      <c r="H698" s="284"/>
    </row>
    <row r="699" spans="2:8" ht="33" outlineLevel="1">
      <c r="B699" s="284"/>
      <c r="E699" s="219" t="s">
        <v>3837</v>
      </c>
      <c r="F699" s="284"/>
      <c r="G699" s="284"/>
      <c r="H699" s="284"/>
    </row>
    <row r="700" spans="2:8" ht="33" outlineLevel="1">
      <c r="B700" s="284"/>
      <c r="E700" s="219" t="s">
        <v>4260</v>
      </c>
      <c r="F700" s="284"/>
      <c r="G700" s="284"/>
      <c r="H700" s="284"/>
    </row>
    <row r="701" spans="2:8" ht="49.5" outlineLevel="1">
      <c r="B701" s="284"/>
      <c r="E701" s="219" t="s">
        <v>4261</v>
      </c>
      <c r="F701" s="284"/>
      <c r="G701" s="284"/>
      <c r="H701" s="284"/>
    </row>
    <row r="702" spans="2:8" ht="33" outlineLevel="1">
      <c r="B702" s="284"/>
      <c r="E702" s="219" t="s">
        <v>4262</v>
      </c>
      <c r="F702" s="284"/>
      <c r="G702" s="284"/>
      <c r="H702" s="284"/>
    </row>
    <row r="703" spans="2:8">
      <c r="B703" s="286" t="s">
        <v>3156</v>
      </c>
      <c r="C703" s="392" t="s">
        <v>3132</v>
      </c>
      <c r="F703" s="284"/>
      <c r="G703" s="284"/>
      <c r="H703" s="284"/>
    </row>
    <row r="704" spans="2:8">
      <c r="B704" s="284">
        <f>IF(D704="","",SUBTOTAL(3,$D$7:D704))</f>
        <v>122</v>
      </c>
      <c r="C704" s="246" t="s">
        <v>2889</v>
      </c>
      <c r="D704" s="219" t="s">
        <v>203</v>
      </c>
      <c r="F704" s="284" t="str">
        <f>IF(H704&lt;4,"Đơn giản",IF(H704&lt;=7,"Trung bình","Phức tạp"))</f>
        <v>Trung bình</v>
      </c>
      <c r="G704" s="284" t="s">
        <v>205</v>
      </c>
      <c r="H704" s="284">
        <f>COUNTA(E705:E708)</f>
        <v>4</v>
      </c>
    </row>
    <row r="705" spans="2:8" ht="49.5" outlineLevel="1">
      <c r="B705" s="284"/>
      <c r="E705" s="246" t="s">
        <v>3844</v>
      </c>
      <c r="F705" s="284"/>
      <c r="G705" s="284"/>
      <c r="H705" s="284"/>
    </row>
    <row r="706" spans="2:8" ht="33" outlineLevel="1">
      <c r="B706" s="284"/>
      <c r="E706" s="246" t="s">
        <v>4263</v>
      </c>
      <c r="F706" s="284"/>
      <c r="G706" s="284"/>
      <c r="H706" s="284"/>
    </row>
    <row r="707" spans="2:8" ht="49.5" outlineLevel="1">
      <c r="B707" s="284"/>
      <c r="E707" s="246" t="s">
        <v>4264</v>
      </c>
      <c r="F707" s="284"/>
      <c r="G707" s="284"/>
      <c r="H707" s="284"/>
    </row>
    <row r="708" spans="2:8" ht="33" outlineLevel="1">
      <c r="B708" s="284"/>
      <c r="E708" s="246" t="s">
        <v>4265</v>
      </c>
      <c r="F708" s="284"/>
      <c r="G708" s="284"/>
      <c r="H708" s="284"/>
    </row>
    <row r="709" spans="2:8">
      <c r="B709" s="284">
        <f>IF(D709="","",SUBTOTAL(3,$D$7:D709))</f>
        <v>123</v>
      </c>
      <c r="C709" s="246" t="s">
        <v>4266</v>
      </c>
      <c r="D709" s="219" t="s">
        <v>203</v>
      </c>
      <c r="F709" s="284" t="str">
        <f>IF(H709&lt;4,"Đơn giản",IF(H709&lt;=7,"Trung bình","Phức tạp"))</f>
        <v>Trung bình</v>
      </c>
      <c r="G709" s="284" t="s">
        <v>205</v>
      </c>
      <c r="H709" s="284">
        <f>COUNTA(E710:E713)</f>
        <v>4</v>
      </c>
    </row>
    <row r="710" spans="2:8" ht="33" outlineLevel="1">
      <c r="B710" s="284"/>
      <c r="E710" s="246" t="s">
        <v>4267</v>
      </c>
      <c r="F710" s="284"/>
      <c r="G710" s="284"/>
      <c r="H710" s="284"/>
    </row>
    <row r="711" spans="2:8" ht="33" outlineLevel="1">
      <c r="B711" s="284"/>
      <c r="E711" s="246" t="s">
        <v>4268</v>
      </c>
      <c r="F711" s="284"/>
      <c r="G711" s="284"/>
      <c r="H711" s="284"/>
    </row>
    <row r="712" spans="2:8" ht="33" outlineLevel="1">
      <c r="B712" s="284"/>
      <c r="E712" s="246" t="s">
        <v>4269</v>
      </c>
      <c r="F712" s="284"/>
      <c r="G712" s="284"/>
      <c r="H712" s="284"/>
    </row>
    <row r="713" spans="2:8" ht="33" outlineLevel="1">
      <c r="B713" s="284"/>
      <c r="E713" s="246" t="s">
        <v>4270</v>
      </c>
      <c r="F713" s="284"/>
      <c r="G713" s="284"/>
      <c r="H713" s="284"/>
    </row>
    <row r="714" spans="2:8">
      <c r="B714" s="286" t="s">
        <v>3159</v>
      </c>
      <c r="C714" s="392" t="s">
        <v>3133</v>
      </c>
      <c r="F714" s="284"/>
      <c r="G714" s="284"/>
      <c r="H714" s="284"/>
    </row>
    <row r="715" spans="2:8">
      <c r="B715" s="284">
        <f>IF(D715="","",SUBTOTAL(3,$D$7:D715))</f>
        <v>124</v>
      </c>
      <c r="C715" s="246" t="s">
        <v>2893</v>
      </c>
      <c r="D715" s="219" t="s">
        <v>203</v>
      </c>
      <c r="F715" s="284" t="str">
        <f>IF(H715&lt;4,"Đơn giản",IF(H715&lt;=7,"Trung bình","Phức tạp"))</f>
        <v>Trung bình</v>
      </c>
      <c r="G715" s="284" t="s">
        <v>205</v>
      </c>
      <c r="H715" s="284">
        <f>COUNTA(E716:E720)</f>
        <v>5</v>
      </c>
    </row>
    <row r="716" spans="2:8" ht="49.5" outlineLevel="1">
      <c r="B716" s="284"/>
      <c r="E716" s="246" t="s">
        <v>3852</v>
      </c>
      <c r="F716" s="284"/>
      <c r="G716" s="284"/>
      <c r="H716" s="284"/>
    </row>
    <row r="717" spans="2:8" ht="33" outlineLevel="1">
      <c r="B717" s="284"/>
      <c r="E717" s="246" t="s">
        <v>4271</v>
      </c>
      <c r="F717" s="284"/>
      <c r="G717" s="284"/>
      <c r="H717" s="284"/>
    </row>
    <row r="718" spans="2:8" ht="33" outlineLevel="1">
      <c r="B718" s="284"/>
      <c r="E718" s="246" t="s">
        <v>4272</v>
      </c>
      <c r="F718" s="284"/>
      <c r="G718" s="284"/>
      <c r="H718" s="284"/>
    </row>
    <row r="719" spans="2:8" ht="33" outlineLevel="1">
      <c r="B719" s="284"/>
      <c r="E719" s="246" t="s">
        <v>4273</v>
      </c>
      <c r="F719" s="284"/>
      <c r="G719" s="284"/>
      <c r="H719" s="284"/>
    </row>
    <row r="720" spans="2:8" ht="49.5" outlineLevel="1">
      <c r="B720" s="284"/>
      <c r="E720" s="246" t="s">
        <v>4274</v>
      </c>
      <c r="F720" s="284"/>
      <c r="G720" s="284"/>
      <c r="H720" s="284"/>
    </row>
    <row r="721" spans="2:8">
      <c r="B721" s="284">
        <f>IF(D721="","",SUBTOTAL(3,$D$7:D721))</f>
        <v>125</v>
      </c>
      <c r="C721" s="246" t="s">
        <v>2896</v>
      </c>
      <c r="D721" s="219" t="s">
        <v>203</v>
      </c>
      <c r="F721" s="284" t="str">
        <f>IF(H721&lt;4,"Đơn giản",IF(H721&lt;=7,"Trung bình","Phức tạp"))</f>
        <v>Trung bình</v>
      </c>
      <c r="G721" s="284" t="s">
        <v>205</v>
      </c>
      <c r="H721" s="284">
        <f>COUNTA(E722:E726)</f>
        <v>5</v>
      </c>
    </row>
    <row r="722" spans="2:8" ht="49.5" outlineLevel="1">
      <c r="B722" s="284"/>
      <c r="E722" s="246" t="s">
        <v>4275</v>
      </c>
      <c r="F722" s="284"/>
      <c r="G722" s="284"/>
      <c r="H722" s="284"/>
    </row>
    <row r="723" spans="2:8" ht="33" outlineLevel="1">
      <c r="B723" s="284"/>
      <c r="E723" s="246" t="s">
        <v>4276</v>
      </c>
      <c r="F723" s="284"/>
      <c r="G723" s="284"/>
      <c r="H723" s="284"/>
    </row>
    <row r="724" spans="2:8" ht="49.5" outlineLevel="1">
      <c r="B724" s="284"/>
      <c r="E724" s="246" t="s">
        <v>4277</v>
      </c>
      <c r="F724" s="284"/>
      <c r="G724" s="284"/>
      <c r="H724" s="284"/>
    </row>
    <row r="725" spans="2:8" ht="33" outlineLevel="1">
      <c r="B725" s="284"/>
      <c r="E725" s="246" t="s">
        <v>4278</v>
      </c>
      <c r="F725" s="284"/>
      <c r="G725" s="284"/>
      <c r="H725" s="284"/>
    </row>
    <row r="726" spans="2:8" ht="33" outlineLevel="1">
      <c r="B726" s="284"/>
      <c r="E726" s="246" t="s">
        <v>4279</v>
      </c>
      <c r="F726" s="284"/>
      <c r="G726" s="284"/>
      <c r="H726" s="284"/>
    </row>
    <row r="727" spans="2:8">
      <c r="B727" s="284">
        <f>IF(D727="","",SUBTOTAL(3,$D$7:D727))</f>
        <v>126</v>
      </c>
      <c r="C727" s="246" t="s">
        <v>2898</v>
      </c>
      <c r="D727" s="219" t="s">
        <v>203</v>
      </c>
      <c r="F727" s="284" t="str">
        <f>IF(H727&lt;4,"Đơn giản",IF(H727&lt;=7,"Trung bình","Phức tạp"))</f>
        <v>Trung bình</v>
      </c>
      <c r="G727" s="284" t="s">
        <v>205</v>
      </c>
      <c r="H727" s="284">
        <f>COUNTA(E728:E732)</f>
        <v>5</v>
      </c>
    </row>
    <row r="728" spans="2:8" ht="33" outlineLevel="1">
      <c r="B728" s="284"/>
      <c r="E728" s="246" t="s">
        <v>4280</v>
      </c>
      <c r="F728" s="284"/>
      <c r="G728" s="284"/>
      <c r="H728" s="284"/>
    </row>
    <row r="729" spans="2:8" ht="56.25" customHeight="1" outlineLevel="1">
      <c r="B729" s="284"/>
      <c r="E729" s="246" t="s">
        <v>4281</v>
      </c>
      <c r="F729" s="284"/>
      <c r="G729" s="284"/>
      <c r="H729" s="284"/>
    </row>
    <row r="730" spans="2:8" ht="33" outlineLevel="1">
      <c r="B730" s="284"/>
      <c r="E730" s="246" t="s">
        <v>4282</v>
      </c>
      <c r="F730" s="284"/>
      <c r="G730" s="284"/>
      <c r="H730" s="284"/>
    </row>
    <row r="731" spans="2:8" ht="33" outlineLevel="1">
      <c r="B731" s="284"/>
      <c r="E731" s="246" t="s">
        <v>4283</v>
      </c>
      <c r="F731" s="284"/>
      <c r="G731" s="284"/>
      <c r="H731" s="284"/>
    </row>
    <row r="732" spans="2:8" ht="33" outlineLevel="1">
      <c r="B732" s="284"/>
      <c r="E732" s="246" t="s">
        <v>4284</v>
      </c>
      <c r="F732" s="284"/>
      <c r="G732" s="284"/>
      <c r="H732" s="284"/>
    </row>
    <row r="733" spans="2:8">
      <c r="B733" s="284">
        <f>IF(D733="","",SUBTOTAL(3,$D$7:D733))</f>
        <v>127</v>
      </c>
      <c r="C733" s="246" t="s">
        <v>2900</v>
      </c>
      <c r="D733" s="219" t="s">
        <v>203</v>
      </c>
      <c r="F733" s="284" t="str">
        <f>IF(H733&lt;4,"Đơn giản",IF(H733&lt;=7,"Trung bình","Phức tạp"))</f>
        <v>Trung bình</v>
      </c>
      <c r="G733" s="284" t="s">
        <v>205</v>
      </c>
      <c r="H733" s="284">
        <f>COUNTA(E734:E738)</f>
        <v>5</v>
      </c>
    </row>
    <row r="734" spans="2:8" ht="49.5" outlineLevel="1">
      <c r="B734" s="284"/>
      <c r="E734" s="246" t="s">
        <v>4285</v>
      </c>
      <c r="F734" s="284"/>
      <c r="G734" s="284"/>
      <c r="H734" s="284"/>
    </row>
    <row r="735" spans="2:8" ht="49.5" outlineLevel="1">
      <c r="B735" s="284"/>
      <c r="E735" s="246" t="s">
        <v>4286</v>
      </c>
      <c r="F735" s="284"/>
      <c r="G735" s="284"/>
      <c r="H735" s="284"/>
    </row>
    <row r="736" spans="2:8" ht="33" outlineLevel="1">
      <c r="B736" s="284"/>
      <c r="E736" s="246" t="s">
        <v>4287</v>
      </c>
      <c r="F736" s="284"/>
      <c r="G736" s="284"/>
      <c r="H736" s="284"/>
    </row>
    <row r="737" spans="2:8" ht="33" outlineLevel="1">
      <c r="B737" s="284"/>
      <c r="E737" s="246" t="s">
        <v>4288</v>
      </c>
      <c r="F737" s="284"/>
      <c r="G737" s="284"/>
      <c r="H737" s="284"/>
    </row>
    <row r="738" spans="2:8" ht="49.5" outlineLevel="1">
      <c r="B738" s="284"/>
      <c r="E738" s="246" t="s">
        <v>3871</v>
      </c>
      <c r="F738" s="284"/>
      <c r="G738" s="284"/>
      <c r="H738" s="284"/>
    </row>
    <row r="739" spans="2:8">
      <c r="B739" s="284">
        <f>IF(D739="","",SUBTOTAL(3,$D$7:D739))</f>
        <v>128</v>
      </c>
      <c r="C739" s="246" t="s">
        <v>2902</v>
      </c>
      <c r="D739" s="219" t="s">
        <v>203</v>
      </c>
      <c r="F739" s="284" t="str">
        <f>IF(H739&lt;4,"Đơn giản",IF(H739&lt;=7,"Trung bình","Phức tạp"))</f>
        <v>Trung bình</v>
      </c>
      <c r="G739" s="284" t="s">
        <v>205</v>
      </c>
      <c r="H739" s="284">
        <f>COUNTA(E740:E744)</f>
        <v>5</v>
      </c>
    </row>
    <row r="740" spans="2:8" ht="66" outlineLevel="1">
      <c r="B740" s="284"/>
      <c r="E740" s="246" t="s">
        <v>3872</v>
      </c>
      <c r="F740" s="284"/>
      <c r="G740" s="284"/>
      <c r="H740" s="284"/>
    </row>
    <row r="741" spans="2:8" ht="33" outlineLevel="1">
      <c r="B741" s="284"/>
      <c r="E741" s="246" t="s">
        <v>4289</v>
      </c>
      <c r="F741" s="284"/>
      <c r="G741" s="284"/>
      <c r="H741" s="284"/>
    </row>
    <row r="742" spans="2:8" ht="33" outlineLevel="1">
      <c r="B742" s="284"/>
      <c r="E742" s="246" t="s">
        <v>4290</v>
      </c>
      <c r="F742" s="284"/>
      <c r="G742" s="284"/>
      <c r="H742" s="284"/>
    </row>
    <row r="743" spans="2:8" ht="49.5" outlineLevel="1">
      <c r="B743" s="284"/>
      <c r="E743" s="246" t="s">
        <v>4291</v>
      </c>
      <c r="F743" s="284"/>
      <c r="G743" s="284"/>
      <c r="H743" s="284"/>
    </row>
    <row r="744" spans="2:8" ht="33" outlineLevel="1">
      <c r="B744" s="284"/>
      <c r="E744" s="246" t="s">
        <v>4292</v>
      </c>
      <c r="F744" s="284"/>
      <c r="G744" s="284"/>
      <c r="H744" s="284"/>
    </row>
    <row r="745" spans="2:8">
      <c r="B745" s="286" t="s">
        <v>3161</v>
      </c>
      <c r="C745" s="392" t="s">
        <v>3134</v>
      </c>
      <c r="F745" s="284"/>
      <c r="G745" s="284"/>
      <c r="H745" s="284"/>
    </row>
    <row r="746" spans="2:8">
      <c r="B746" s="284">
        <f>IF(D746="","",SUBTOTAL(3,$D$7:D746))</f>
        <v>129</v>
      </c>
      <c r="C746" s="246" t="s">
        <v>3212</v>
      </c>
      <c r="D746" s="219" t="s">
        <v>203</v>
      </c>
      <c r="F746" s="284" t="str">
        <f t="shared" ref="F746" si="7">IF(H746&lt;4,"Đơn giản",IF(H746&lt;=7,"Trung bình","Phức tạp"))</f>
        <v>Trung bình</v>
      </c>
      <c r="G746" s="284" t="s">
        <v>205</v>
      </c>
      <c r="H746" s="284">
        <f>COUNTA(E747:E750)</f>
        <v>4</v>
      </c>
    </row>
    <row r="747" spans="2:8" ht="33" outlineLevel="1">
      <c r="B747" s="284"/>
      <c r="E747" s="246" t="s">
        <v>4293</v>
      </c>
      <c r="F747" s="284"/>
      <c r="G747" s="284"/>
      <c r="H747" s="284"/>
    </row>
    <row r="748" spans="2:8" ht="33" outlineLevel="1">
      <c r="B748" s="284"/>
      <c r="E748" s="246" t="s">
        <v>4294</v>
      </c>
      <c r="F748" s="284"/>
      <c r="G748" s="284"/>
      <c r="H748" s="284"/>
    </row>
    <row r="749" spans="2:8" ht="49.5" outlineLevel="1">
      <c r="B749" s="284"/>
      <c r="E749" s="246" t="s">
        <v>4295</v>
      </c>
      <c r="F749" s="284"/>
      <c r="G749" s="284"/>
      <c r="H749" s="284"/>
    </row>
    <row r="750" spans="2:8" ht="33" outlineLevel="1">
      <c r="B750" s="284"/>
      <c r="E750" s="246" t="s">
        <v>4296</v>
      </c>
      <c r="F750" s="284"/>
      <c r="G750" s="284"/>
      <c r="H750" s="284"/>
    </row>
    <row r="751" spans="2:8">
      <c r="B751" s="284">
        <f>IF(D751="","",SUBTOTAL(3,$D$7:D751))</f>
        <v>130</v>
      </c>
      <c r="C751" s="246" t="s">
        <v>2905</v>
      </c>
      <c r="D751" s="219" t="s">
        <v>203</v>
      </c>
      <c r="F751" s="284" t="str">
        <f t="shared" ref="F751" si="8">IF(H751&lt;4,"Đơn giản",IF(H751&lt;=7,"Trung bình","Phức tạp"))</f>
        <v>Trung bình</v>
      </c>
      <c r="G751" s="284" t="s">
        <v>205</v>
      </c>
      <c r="H751" s="284">
        <f>COUNTA(E752:E755)</f>
        <v>4</v>
      </c>
    </row>
    <row r="752" spans="2:8" ht="49.5" outlineLevel="1">
      <c r="B752" s="284"/>
      <c r="E752" s="246" t="s">
        <v>4297</v>
      </c>
      <c r="F752" s="284"/>
      <c r="G752" s="284"/>
    </row>
    <row r="753" spans="2:8" ht="33" outlineLevel="1">
      <c r="B753" s="284"/>
      <c r="E753" s="246" t="s">
        <v>4298</v>
      </c>
      <c r="F753" s="284"/>
      <c r="G753" s="284"/>
    </row>
    <row r="754" spans="2:8" ht="49.5" outlineLevel="1">
      <c r="B754" s="284"/>
      <c r="E754" s="246" t="s">
        <v>4299</v>
      </c>
      <c r="F754" s="284"/>
      <c r="G754" s="284"/>
    </row>
    <row r="755" spans="2:8" ht="33" outlineLevel="1">
      <c r="B755" s="284"/>
      <c r="E755" s="246" t="s">
        <v>4300</v>
      </c>
      <c r="F755" s="284"/>
      <c r="G755" s="284"/>
    </row>
    <row r="756" spans="2:8">
      <c r="B756" s="284">
        <f>IF(D756="","",SUBTOTAL(3,$D$7:D756))</f>
        <v>131</v>
      </c>
      <c r="C756" s="246" t="s">
        <v>2907</v>
      </c>
      <c r="D756" s="219" t="s">
        <v>203</v>
      </c>
      <c r="F756" s="284" t="str">
        <f t="shared" ref="F756" si="9">IF(H756&lt;4,"Đơn giản",IF(H756&lt;=7,"Trung bình","Phức tạp"))</f>
        <v>Trung bình</v>
      </c>
      <c r="G756" s="284" t="s">
        <v>205</v>
      </c>
      <c r="H756" s="284">
        <f>COUNTA(E757:E760)</f>
        <v>4</v>
      </c>
    </row>
    <row r="757" spans="2:8" ht="49.5" outlineLevel="1">
      <c r="B757" s="284"/>
      <c r="E757" s="246" t="s">
        <v>4301</v>
      </c>
      <c r="F757" s="284"/>
      <c r="G757" s="284"/>
      <c r="H757" s="284"/>
    </row>
    <row r="758" spans="2:8" ht="33" outlineLevel="1">
      <c r="B758" s="284"/>
      <c r="E758" s="246" t="s">
        <v>4302</v>
      </c>
      <c r="F758" s="284"/>
      <c r="G758" s="284"/>
      <c r="H758" s="284"/>
    </row>
    <row r="759" spans="2:8" ht="49.5" outlineLevel="1">
      <c r="B759" s="284"/>
      <c r="E759" s="246" t="s">
        <v>4303</v>
      </c>
      <c r="F759" s="284"/>
      <c r="G759" s="284"/>
      <c r="H759" s="284"/>
    </row>
    <row r="760" spans="2:8" ht="33" outlineLevel="1">
      <c r="B760" s="284"/>
      <c r="E760" s="246" t="s">
        <v>4304</v>
      </c>
      <c r="F760" s="284"/>
      <c r="G760" s="284"/>
      <c r="H760" s="284"/>
    </row>
    <row r="761" spans="2:8">
      <c r="B761" s="284">
        <f>IF(D761="","",SUBTOTAL(3,$D$7:D761))</f>
        <v>132</v>
      </c>
      <c r="C761" s="246" t="s">
        <v>2908</v>
      </c>
      <c r="D761" s="219" t="s">
        <v>203</v>
      </c>
      <c r="F761" s="284" t="str">
        <f t="shared" ref="F761" si="10">IF(H761&lt;4,"Đơn giản",IF(H761&lt;=7,"Trung bình","Phức tạp"))</f>
        <v>Đơn giản</v>
      </c>
      <c r="G761" s="284" t="s">
        <v>205</v>
      </c>
      <c r="H761" s="284">
        <f>COUNTA(E762:E764)</f>
        <v>3</v>
      </c>
    </row>
    <row r="762" spans="2:8" ht="66" outlineLevel="1">
      <c r="B762" s="284"/>
      <c r="E762" s="246" t="s">
        <v>4305</v>
      </c>
      <c r="F762" s="284"/>
      <c r="G762" s="284"/>
      <c r="H762" s="284"/>
    </row>
    <row r="763" spans="2:8" ht="49.5" outlineLevel="1">
      <c r="B763" s="284"/>
      <c r="E763" s="246" t="s">
        <v>4306</v>
      </c>
      <c r="F763" s="284"/>
      <c r="G763" s="284"/>
      <c r="H763" s="284"/>
    </row>
    <row r="764" spans="2:8" ht="33" outlineLevel="1">
      <c r="B764" s="284"/>
      <c r="E764" s="246" t="s">
        <v>4307</v>
      </c>
      <c r="F764" s="284"/>
      <c r="G764" s="284"/>
      <c r="H764" s="284"/>
    </row>
    <row r="765" spans="2:8">
      <c r="B765" s="286" t="s">
        <v>3163</v>
      </c>
      <c r="C765" s="392" t="s">
        <v>3023</v>
      </c>
      <c r="F765" s="284"/>
      <c r="G765" s="284"/>
      <c r="H765" s="284"/>
    </row>
    <row r="766" spans="2:8">
      <c r="B766" s="284">
        <f>IF(D766="","",SUBTOTAL(3,$D$7:D766))</f>
        <v>133</v>
      </c>
      <c r="C766" s="246" t="s">
        <v>2912</v>
      </c>
      <c r="D766" s="219" t="s">
        <v>203</v>
      </c>
      <c r="F766" s="284" t="str">
        <f t="shared" ref="F766" si="11">IF(H766&lt;4,"Đơn giản",IF(H766&lt;=7,"Trung bình","Phức tạp"))</f>
        <v>Trung bình</v>
      </c>
      <c r="G766" s="284" t="s">
        <v>205</v>
      </c>
      <c r="H766" s="284">
        <f>COUNTA(E767:E772)</f>
        <v>5</v>
      </c>
    </row>
    <row r="767" spans="2:8" ht="66" outlineLevel="1">
      <c r="B767" s="284"/>
      <c r="E767" s="246" t="s">
        <v>3893</v>
      </c>
      <c r="F767" s="284"/>
      <c r="G767" s="284"/>
      <c r="H767" s="284"/>
    </row>
    <row r="768" spans="2:8" ht="33" outlineLevel="1">
      <c r="B768" s="284"/>
      <c r="E768" s="246" t="s">
        <v>4308</v>
      </c>
      <c r="F768" s="284"/>
      <c r="G768" s="284"/>
      <c r="H768" s="284"/>
    </row>
    <row r="769" spans="2:8" ht="49.5" outlineLevel="1">
      <c r="B769" s="284"/>
      <c r="E769" s="246" t="s">
        <v>4309</v>
      </c>
      <c r="F769" s="284"/>
      <c r="G769" s="284"/>
      <c r="H769" s="284"/>
    </row>
    <row r="770" spans="2:8" ht="33" outlineLevel="1">
      <c r="B770" s="284"/>
      <c r="E770" s="246" t="s">
        <v>4310</v>
      </c>
      <c r="F770" s="284"/>
      <c r="G770" s="284"/>
      <c r="H770" s="284"/>
    </row>
    <row r="771" spans="2:8" ht="33" outlineLevel="1">
      <c r="B771" s="284"/>
      <c r="E771" s="246" t="s">
        <v>4311</v>
      </c>
      <c r="F771" s="284"/>
      <c r="G771" s="284"/>
      <c r="H771" s="284"/>
    </row>
    <row r="772" spans="2:8">
      <c r="B772" s="284">
        <f>IF(D772="","",SUBTOTAL(3,$D$7:D772))</f>
        <v>134</v>
      </c>
      <c r="C772" s="246" t="s">
        <v>2914</v>
      </c>
      <c r="D772" s="219" t="s">
        <v>203</v>
      </c>
      <c r="F772" s="284" t="str">
        <f t="shared" ref="F772" si="12">IF(H772&lt;4,"Đơn giản",IF(H772&lt;=7,"Trung bình","Phức tạp"))</f>
        <v>Trung bình</v>
      </c>
      <c r="G772" s="284" t="s">
        <v>205</v>
      </c>
      <c r="H772" s="284">
        <f>COUNTA(E773:E777)</f>
        <v>5</v>
      </c>
    </row>
    <row r="773" spans="2:8" ht="66" outlineLevel="1">
      <c r="B773" s="284"/>
      <c r="E773" s="246" t="s">
        <v>3898</v>
      </c>
      <c r="F773" s="284"/>
      <c r="G773" s="284"/>
      <c r="H773" s="284"/>
    </row>
    <row r="774" spans="2:8" ht="49.5" outlineLevel="1">
      <c r="B774" s="284"/>
      <c r="E774" s="246" t="s">
        <v>4312</v>
      </c>
      <c r="F774" s="284"/>
      <c r="G774" s="284"/>
      <c r="H774" s="284"/>
    </row>
    <row r="775" spans="2:8" ht="49.5" outlineLevel="1">
      <c r="B775" s="284"/>
      <c r="E775" s="246" t="s">
        <v>3900</v>
      </c>
      <c r="F775" s="284"/>
      <c r="G775" s="284"/>
      <c r="H775" s="284"/>
    </row>
    <row r="776" spans="2:8" ht="66" outlineLevel="1">
      <c r="B776" s="284"/>
      <c r="E776" s="246" t="s">
        <v>3901</v>
      </c>
      <c r="F776" s="284"/>
      <c r="G776" s="284"/>
      <c r="H776" s="284"/>
    </row>
    <row r="777" spans="2:8" ht="49.5" outlineLevel="1">
      <c r="B777" s="284"/>
      <c r="E777" s="246" t="s">
        <v>3902</v>
      </c>
      <c r="F777" s="284"/>
      <c r="G777" s="284"/>
      <c r="H777" s="284"/>
    </row>
    <row r="778" spans="2:8">
      <c r="B778" s="286" t="s">
        <v>4234</v>
      </c>
      <c r="C778" s="392" t="s">
        <v>3152</v>
      </c>
      <c r="F778" s="284"/>
      <c r="G778" s="284"/>
      <c r="H778" s="284"/>
    </row>
    <row r="779" spans="2:8">
      <c r="B779" s="284">
        <f>IF(D779="","",SUBTOTAL(3,$D$7:D779))</f>
        <v>135</v>
      </c>
      <c r="C779" s="246" t="s">
        <v>2922</v>
      </c>
      <c r="D779" s="219" t="s">
        <v>203</v>
      </c>
      <c r="F779" s="284" t="str">
        <f t="shared" ref="F779" si="13">IF(H779&lt;4,"Đơn giản",IF(H779&lt;=7,"Trung bình","Phức tạp"))</f>
        <v>Trung bình</v>
      </c>
      <c r="G779" s="284" t="s">
        <v>205</v>
      </c>
      <c r="H779" s="284">
        <f>COUNTA(E780:E783)</f>
        <v>4</v>
      </c>
    </row>
    <row r="780" spans="2:8" ht="49.5" outlineLevel="1">
      <c r="B780" s="284"/>
      <c r="E780" s="246" t="s">
        <v>3903</v>
      </c>
      <c r="F780" s="284"/>
      <c r="G780" s="284"/>
      <c r="H780" s="284"/>
    </row>
    <row r="781" spans="2:8" ht="49.5" outlineLevel="1">
      <c r="B781" s="284"/>
      <c r="E781" s="246" t="s">
        <v>3904</v>
      </c>
      <c r="F781" s="284"/>
      <c r="G781" s="284"/>
      <c r="H781" s="284"/>
    </row>
    <row r="782" spans="2:8" ht="49.5" outlineLevel="1">
      <c r="B782" s="284"/>
      <c r="E782" s="246" t="s">
        <v>3905</v>
      </c>
      <c r="F782" s="284"/>
      <c r="G782" s="284"/>
      <c r="H782" s="284"/>
    </row>
    <row r="783" spans="2:8" ht="49.5" outlineLevel="1">
      <c r="B783" s="284"/>
      <c r="E783" s="246" t="s">
        <v>3906</v>
      </c>
      <c r="F783" s="284"/>
      <c r="G783" s="284"/>
      <c r="H783" s="284"/>
    </row>
    <row r="784" spans="2:8">
      <c r="B784" s="284">
        <f>IF(D784="","",SUBTOTAL(3,$D$7:D784))</f>
        <v>136</v>
      </c>
      <c r="C784" s="246" t="s">
        <v>2923</v>
      </c>
      <c r="D784" s="219" t="s">
        <v>203</v>
      </c>
      <c r="F784" s="284" t="str">
        <f t="shared" ref="F784" si="14">IF(H784&lt;4,"Đơn giản",IF(H784&lt;=7,"Trung bình","Phức tạp"))</f>
        <v>Trung bình</v>
      </c>
      <c r="G784" s="284" t="s">
        <v>205</v>
      </c>
      <c r="H784" s="284">
        <f>COUNTA(E785:E788)</f>
        <v>4</v>
      </c>
    </row>
    <row r="785" spans="2:8" ht="49.5" outlineLevel="1">
      <c r="B785" s="284"/>
      <c r="E785" s="246" t="s">
        <v>3907</v>
      </c>
      <c r="F785" s="284"/>
      <c r="G785" s="284"/>
      <c r="H785" s="284"/>
    </row>
    <row r="786" spans="2:8" ht="49.5" outlineLevel="1">
      <c r="B786" s="284"/>
      <c r="E786" s="246" t="s">
        <v>3908</v>
      </c>
      <c r="F786" s="284"/>
      <c r="G786" s="284"/>
      <c r="H786" s="284"/>
    </row>
    <row r="787" spans="2:8" ht="49.5" outlineLevel="1">
      <c r="B787" s="284"/>
      <c r="E787" s="246" t="s">
        <v>3909</v>
      </c>
      <c r="F787" s="284"/>
      <c r="G787" s="284"/>
      <c r="H787" s="284"/>
    </row>
    <row r="788" spans="2:8" ht="49.5" outlineLevel="1">
      <c r="B788" s="284"/>
      <c r="E788" s="246" t="s">
        <v>3910</v>
      </c>
      <c r="F788" s="284"/>
      <c r="G788" s="284"/>
      <c r="H788" s="284"/>
    </row>
    <row r="789" spans="2:8">
      <c r="B789" s="284">
        <f>IF(D789="","",SUBTOTAL(3,$D$7:D789))</f>
        <v>137</v>
      </c>
      <c r="C789" s="246" t="s">
        <v>2924</v>
      </c>
      <c r="D789" s="219" t="s">
        <v>203</v>
      </c>
      <c r="F789" s="284" t="str">
        <f t="shared" ref="F789" si="15">IF(H789&lt;4,"Đơn giản",IF(H789&lt;=7,"Trung bình","Phức tạp"))</f>
        <v>Trung bình</v>
      </c>
      <c r="G789" s="284" t="s">
        <v>205</v>
      </c>
      <c r="H789" s="284">
        <f>COUNTA(E790:E794)</f>
        <v>5</v>
      </c>
    </row>
    <row r="790" spans="2:8" ht="49.5" outlineLevel="1">
      <c r="B790" s="284"/>
      <c r="E790" s="246" t="s">
        <v>3911</v>
      </c>
      <c r="F790" s="284"/>
    </row>
    <row r="791" spans="2:8" ht="66" outlineLevel="1">
      <c r="B791" s="284"/>
      <c r="E791" s="246" t="s">
        <v>3912</v>
      </c>
      <c r="F791" s="284"/>
    </row>
    <row r="792" spans="2:8" ht="49.5" outlineLevel="1">
      <c r="B792" s="284"/>
      <c r="E792" s="246" t="s">
        <v>3913</v>
      </c>
      <c r="F792" s="284"/>
    </row>
    <row r="793" spans="2:8" ht="33" outlineLevel="1">
      <c r="B793" s="284"/>
      <c r="E793" s="246" t="s">
        <v>3914</v>
      </c>
      <c r="F793" s="284"/>
    </row>
    <row r="794" spans="2:8" ht="49.5" outlineLevel="1">
      <c r="B794" s="284"/>
      <c r="E794" s="246" t="s">
        <v>3915</v>
      </c>
      <c r="F794" s="284"/>
    </row>
    <row r="795" spans="2:8">
      <c r="B795" s="286" t="s">
        <v>3131</v>
      </c>
      <c r="C795" s="392" t="s">
        <v>3130</v>
      </c>
      <c r="F795" s="284"/>
    </row>
    <row r="796" spans="2:8">
      <c r="B796" s="286" t="s">
        <v>4230</v>
      </c>
      <c r="C796" s="392" t="s">
        <v>3154</v>
      </c>
      <c r="F796" s="284"/>
    </row>
    <row r="797" spans="2:8">
      <c r="B797" s="284">
        <f>IF(D797="","",SUBTOTAL(3,$D$7:D797))</f>
        <v>138</v>
      </c>
      <c r="C797" s="246" t="s">
        <v>2931</v>
      </c>
      <c r="D797" s="219" t="s">
        <v>203</v>
      </c>
      <c r="F797" s="284" t="str">
        <f t="shared" ref="F797" si="16">IF(H797&lt;4,"Đơn giản",IF(H797&lt;=7,"Trung bình","Phức tạp"))</f>
        <v>Trung bình</v>
      </c>
      <c r="G797" s="284" t="s">
        <v>205</v>
      </c>
      <c r="H797" s="284">
        <f>COUNTA(E798:E803)</f>
        <v>6</v>
      </c>
    </row>
    <row r="798" spans="2:8" ht="49.5" outlineLevel="1">
      <c r="B798" s="284"/>
      <c r="E798" s="219" t="s">
        <v>3202</v>
      </c>
      <c r="F798" s="284"/>
    </row>
    <row r="799" spans="2:8" ht="49.5" outlineLevel="1">
      <c r="B799" s="284"/>
      <c r="E799" s="219" t="s">
        <v>3203</v>
      </c>
      <c r="F799" s="284"/>
    </row>
    <row r="800" spans="2:8" ht="49.5" outlineLevel="1">
      <c r="B800" s="284"/>
      <c r="E800" s="219" t="s">
        <v>3204</v>
      </c>
      <c r="F800" s="284"/>
    </row>
    <row r="801" spans="2:8" ht="49.5" outlineLevel="1">
      <c r="B801" s="284"/>
      <c r="E801" s="219" t="s">
        <v>3205</v>
      </c>
      <c r="F801" s="284"/>
    </row>
    <row r="802" spans="2:8" ht="33" outlineLevel="1">
      <c r="B802" s="284"/>
      <c r="E802" s="219" t="s">
        <v>3206</v>
      </c>
      <c r="F802" s="284"/>
    </row>
    <row r="803" spans="2:8" ht="33" outlineLevel="1">
      <c r="B803" s="284"/>
      <c r="E803" s="219" t="s">
        <v>3207</v>
      </c>
      <c r="F803" s="284"/>
    </row>
    <row r="804" spans="2:8">
      <c r="B804" s="284">
        <f>IF(D804="","",SUBTOTAL(3,$D$7:D804))</f>
        <v>139</v>
      </c>
      <c r="C804" s="246" t="s">
        <v>2933</v>
      </c>
      <c r="D804" s="219" t="s">
        <v>203</v>
      </c>
      <c r="E804" s="219"/>
      <c r="F804" s="284" t="str">
        <f t="shared" ref="F804:F832" si="17">IF(H804&lt;4,"Đơn giản",IF(H804&lt;=7,"Trung bình","Phức tạp"))</f>
        <v>Trung bình</v>
      </c>
      <c r="G804" s="284" t="s">
        <v>205</v>
      </c>
      <c r="H804" s="284">
        <f>COUNTA(E805:E810)</f>
        <v>6</v>
      </c>
    </row>
    <row r="805" spans="2:8" ht="49.5" outlineLevel="1">
      <c r="B805" s="284"/>
      <c r="E805" s="219" t="s">
        <v>3916</v>
      </c>
      <c r="F805" s="284"/>
      <c r="G805" s="284"/>
      <c r="H805" s="284"/>
    </row>
    <row r="806" spans="2:8" ht="49.5" outlineLevel="1">
      <c r="B806" s="284"/>
      <c r="E806" s="219" t="s">
        <v>3917</v>
      </c>
      <c r="F806" s="284"/>
    </row>
    <row r="807" spans="2:8" ht="49.5" outlineLevel="1">
      <c r="B807" s="284"/>
      <c r="E807" s="219" t="s">
        <v>3918</v>
      </c>
      <c r="F807" s="284"/>
    </row>
    <row r="808" spans="2:8" ht="49.5" outlineLevel="1">
      <c r="B808" s="284"/>
      <c r="E808" s="219" t="s">
        <v>3919</v>
      </c>
      <c r="F808" s="284"/>
    </row>
    <row r="809" spans="2:8" ht="33" outlineLevel="1">
      <c r="B809" s="284"/>
      <c r="E809" s="219" t="s">
        <v>3206</v>
      </c>
      <c r="F809" s="284"/>
    </row>
    <row r="810" spans="2:8" ht="33" outlineLevel="1">
      <c r="B810" s="284"/>
      <c r="E810" s="219" t="s">
        <v>3207</v>
      </c>
      <c r="F810" s="284"/>
    </row>
    <row r="811" spans="2:8">
      <c r="B811" s="284">
        <f>IF(D811="","",SUBTOTAL(3,$D$7:D811))</f>
        <v>140</v>
      </c>
      <c r="C811" s="246" t="s">
        <v>2935</v>
      </c>
      <c r="D811" s="219" t="s">
        <v>203</v>
      </c>
      <c r="F811" s="284" t="str">
        <f t="shared" si="17"/>
        <v>Trung bình</v>
      </c>
      <c r="G811" s="284" t="s">
        <v>205</v>
      </c>
      <c r="H811" s="284">
        <f>COUNTA(E812:E817)</f>
        <v>6</v>
      </c>
    </row>
    <row r="812" spans="2:8" ht="49.5" outlineLevel="1">
      <c r="B812" s="284"/>
      <c r="E812" s="219" t="s">
        <v>3920</v>
      </c>
      <c r="F812" s="284"/>
    </row>
    <row r="813" spans="2:8" ht="49.5" outlineLevel="1">
      <c r="B813" s="284"/>
      <c r="E813" s="219" t="s">
        <v>3921</v>
      </c>
      <c r="F813" s="284"/>
    </row>
    <row r="814" spans="2:8" ht="49.5" outlineLevel="1">
      <c r="B814" s="284"/>
      <c r="E814" s="219" t="s">
        <v>3922</v>
      </c>
      <c r="F814" s="284"/>
      <c r="G814" s="284"/>
      <c r="H814" s="284"/>
    </row>
    <row r="815" spans="2:8" ht="49.5" outlineLevel="1">
      <c r="B815" s="284"/>
      <c r="E815" s="219" t="s">
        <v>3923</v>
      </c>
      <c r="F815" s="284"/>
    </row>
    <row r="816" spans="2:8" ht="33" outlineLevel="1">
      <c r="B816" s="284"/>
      <c r="E816" s="219" t="s">
        <v>3206</v>
      </c>
      <c r="F816" s="284"/>
    </row>
    <row r="817" spans="2:8" ht="33" outlineLevel="1">
      <c r="B817" s="284"/>
      <c r="E817" s="219" t="s">
        <v>3207</v>
      </c>
      <c r="F817" s="284"/>
    </row>
    <row r="818" spans="2:8">
      <c r="B818" s="284">
        <f>IF(D818="","",SUBTOTAL(3,$D$7:D818))</f>
        <v>141</v>
      </c>
      <c r="C818" s="246" t="s">
        <v>2937</v>
      </c>
      <c r="D818" s="219" t="s">
        <v>203</v>
      </c>
      <c r="E818" s="219"/>
      <c r="F818" s="284" t="str">
        <f t="shared" si="17"/>
        <v>Trung bình</v>
      </c>
      <c r="G818" s="284" t="s">
        <v>205</v>
      </c>
      <c r="H818" s="284">
        <f>COUNTA(E819:E824)</f>
        <v>6</v>
      </c>
    </row>
    <row r="819" spans="2:8" ht="49.5" outlineLevel="1">
      <c r="B819" s="284"/>
      <c r="E819" s="219" t="s">
        <v>3924</v>
      </c>
      <c r="F819" s="284"/>
    </row>
    <row r="820" spans="2:8" ht="49.5" outlineLevel="1">
      <c r="B820" s="284"/>
      <c r="E820" s="219" t="s">
        <v>3925</v>
      </c>
      <c r="F820" s="284"/>
    </row>
    <row r="821" spans="2:8" ht="49.5" outlineLevel="1">
      <c r="B821" s="284"/>
      <c r="E821" s="219" t="s">
        <v>3926</v>
      </c>
      <c r="F821" s="284"/>
    </row>
    <row r="822" spans="2:8" ht="49.5" outlineLevel="1">
      <c r="B822" s="284"/>
      <c r="E822" s="219" t="s">
        <v>3927</v>
      </c>
      <c r="F822" s="284"/>
    </row>
    <row r="823" spans="2:8" ht="33" outlineLevel="1">
      <c r="B823" s="284"/>
      <c r="E823" s="219" t="s">
        <v>3206</v>
      </c>
      <c r="F823" s="284"/>
      <c r="G823" s="284"/>
      <c r="H823" s="284"/>
    </row>
    <row r="824" spans="2:8" ht="33" outlineLevel="1">
      <c r="B824" s="284"/>
      <c r="E824" s="219" t="s">
        <v>3207</v>
      </c>
      <c r="F824" s="284"/>
    </row>
    <row r="825" spans="2:8">
      <c r="B825" s="284">
        <f>IF(D825="","",SUBTOTAL(3,$D$7:D825))</f>
        <v>142</v>
      </c>
      <c r="C825" s="246" t="s">
        <v>2551</v>
      </c>
      <c r="D825" s="219" t="s">
        <v>203</v>
      </c>
      <c r="F825" s="284" t="str">
        <f t="shared" si="17"/>
        <v>Trung bình</v>
      </c>
      <c r="G825" s="284" t="s">
        <v>205</v>
      </c>
      <c r="H825" s="284">
        <f>COUNTA(E826:E831)</f>
        <v>6</v>
      </c>
    </row>
    <row r="826" spans="2:8" ht="49.5" outlineLevel="1">
      <c r="B826" s="284"/>
      <c r="E826" s="219" t="s">
        <v>3928</v>
      </c>
      <c r="F826" s="284"/>
    </row>
    <row r="827" spans="2:8" ht="49.5" outlineLevel="1">
      <c r="B827" s="284"/>
      <c r="E827" s="219" t="s">
        <v>3929</v>
      </c>
      <c r="F827" s="284"/>
    </row>
    <row r="828" spans="2:8" ht="49.5" outlineLevel="1">
      <c r="B828" s="284"/>
      <c r="E828" s="219" t="s">
        <v>3930</v>
      </c>
      <c r="F828" s="284"/>
    </row>
    <row r="829" spans="2:8" ht="49.5" outlineLevel="1">
      <c r="B829" s="284"/>
      <c r="E829" s="219" t="s">
        <v>3931</v>
      </c>
      <c r="F829" s="284"/>
    </row>
    <row r="830" spans="2:8" ht="33" outlineLevel="1">
      <c r="B830" s="284"/>
      <c r="E830" s="219" t="s">
        <v>3206</v>
      </c>
      <c r="F830" s="284"/>
    </row>
    <row r="831" spans="2:8" ht="33" outlineLevel="1">
      <c r="B831" s="284"/>
      <c r="E831" s="219" t="s">
        <v>3207</v>
      </c>
      <c r="F831" s="284"/>
      <c r="G831" s="284"/>
      <c r="H831" s="284"/>
    </row>
    <row r="832" spans="2:8">
      <c r="B832" s="284">
        <f>IF(D832="","",SUBTOTAL(3,$D$7:D832))</f>
        <v>143</v>
      </c>
      <c r="C832" s="246" t="s">
        <v>2940</v>
      </c>
      <c r="D832" s="219" t="s">
        <v>203</v>
      </c>
      <c r="E832" s="219"/>
      <c r="F832" s="284" t="str">
        <f t="shared" si="17"/>
        <v>Trung bình</v>
      </c>
      <c r="G832" s="284" t="s">
        <v>205</v>
      </c>
      <c r="H832" s="284">
        <f>COUNTA(E833:E838)</f>
        <v>6</v>
      </c>
    </row>
    <row r="833" spans="2:8" ht="49.5" outlineLevel="1">
      <c r="B833" s="284"/>
      <c r="E833" s="219" t="s">
        <v>3932</v>
      </c>
      <c r="F833" s="284"/>
    </row>
    <row r="834" spans="2:8" ht="49.5" outlineLevel="1">
      <c r="B834" s="284"/>
      <c r="E834" s="219" t="s">
        <v>3933</v>
      </c>
      <c r="F834" s="284"/>
    </row>
    <row r="835" spans="2:8" ht="49.5" outlineLevel="1">
      <c r="B835" s="284"/>
      <c r="E835" s="219" t="s">
        <v>3934</v>
      </c>
      <c r="F835" s="284"/>
    </row>
    <row r="836" spans="2:8" ht="49.5" outlineLevel="1">
      <c r="B836" s="284"/>
      <c r="E836" s="219" t="s">
        <v>3935</v>
      </c>
      <c r="F836" s="284"/>
    </row>
    <row r="837" spans="2:8" ht="33" outlineLevel="1">
      <c r="B837" s="284"/>
      <c r="E837" s="219" t="s">
        <v>3206</v>
      </c>
      <c r="F837" s="284"/>
    </row>
    <row r="838" spans="2:8" ht="33" outlineLevel="1">
      <c r="B838" s="284"/>
      <c r="E838" s="219" t="s">
        <v>3207</v>
      </c>
      <c r="F838" s="284"/>
    </row>
    <row r="839" spans="2:8">
      <c r="B839" s="286" t="s">
        <v>4231</v>
      </c>
      <c r="C839" s="392" t="s">
        <v>3155</v>
      </c>
      <c r="F839" s="284"/>
      <c r="G839" s="284"/>
      <c r="H839" s="284"/>
    </row>
    <row r="840" spans="2:8">
      <c r="B840" s="284">
        <f>IF(D840="","",SUBTOTAL(3,$D$7:D840))</f>
        <v>144</v>
      </c>
      <c r="C840" s="246" t="s">
        <v>2546</v>
      </c>
      <c r="D840" s="219" t="s">
        <v>203</v>
      </c>
      <c r="F840" s="284" t="str">
        <f>IF(H840&lt;4,"Đơn giản",IF(H840&lt;=7,"Trung bình","Phức tạp"))</f>
        <v>Trung bình</v>
      </c>
      <c r="G840" s="284" t="s">
        <v>205</v>
      </c>
      <c r="H840" s="284">
        <f>COUNTA(E841:E846)</f>
        <v>6</v>
      </c>
    </row>
    <row r="841" spans="2:8" ht="49.5" outlineLevel="1">
      <c r="B841" s="284"/>
      <c r="E841" s="219" t="s">
        <v>3936</v>
      </c>
      <c r="F841" s="284"/>
      <c r="G841" s="284"/>
      <c r="H841" s="284"/>
    </row>
    <row r="842" spans="2:8" ht="49.5" outlineLevel="1">
      <c r="B842" s="284"/>
      <c r="E842" s="219" t="s">
        <v>3937</v>
      </c>
      <c r="F842" s="284"/>
      <c r="G842" s="284"/>
      <c r="H842" s="284"/>
    </row>
    <row r="843" spans="2:8" ht="49.5" outlineLevel="1">
      <c r="B843" s="284"/>
      <c r="E843" s="219" t="s">
        <v>3938</v>
      </c>
      <c r="F843" s="284"/>
      <c r="G843" s="284"/>
      <c r="H843" s="284"/>
    </row>
    <row r="844" spans="2:8" ht="49.5" outlineLevel="1">
      <c r="B844" s="284"/>
      <c r="E844" s="219" t="s">
        <v>3939</v>
      </c>
      <c r="F844" s="284"/>
      <c r="G844" s="284"/>
      <c r="H844" s="284"/>
    </row>
    <row r="845" spans="2:8" ht="33" outlineLevel="1">
      <c r="B845" s="284"/>
      <c r="E845" s="219" t="s">
        <v>3206</v>
      </c>
      <c r="F845" s="284"/>
      <c r="G845" s="284"/>
      <c r="H845" s="284"/>
    </row>
    <row r="846" spans="2:8" ht="33" outlineLevel="1">
      <c r="B846" s="284"/>
      <c r="E846" s="219" t="s">
        <v>3207</v>
      </c>
      <c r="F846" s="284"/>
      <c r="G846" s="284"/>
      <c r="H846" s="284"/>
    </row>
    <row r="847" spans="2:8">
      <c r="B847" s="284">
        <f>IF(D847="","",SUBTOTAL(3,$D$7:D847))</f>
        <v>145</v>
      </c>
      <c r="C847" s="246" t="s">
        <v>2956</v>
      </c>
      <c r="D847" s="219" t="s">
        <v>203</v>
      </c>
      <c r="F847" s="284" t="str">
        <f t="shared" ref="F847:F861" si="18">IF(H847&lt;4,"Đơn giản",IF(H847&lt;=7,"Trung bình","Phức tạp"))</f>
        <v>Trung bình</v>
      </c>
      <c r="G847" s="284" t="s">
        <v>205</v>
      </c>
      <c r="H847" s="284">
        <f>COUNTA(E848:E853)</f>
        <v>6</v>
      </c>
    </row>
    <row r="848" spans="2:8" ht="49.5" outlineLevel="1">
      <c r="B848" s="284"/>
      <c r="E848" s="219" t="s">
        <v>3940</v>
      </c>
      <c r="F848" s="284"/>
      <c r="G848" s="284"/>
      <c r="H848" s="284"/>
    </row>
    <row r="849" spans="2:8" ht="49.5" outlineLevel="1">
      <c r="B849" s="284"/>
      <c r="E849" s="219" t="s">
        <v>3941</v>
      </c>
      <c r="F849" s="284"/>
      <c r="G849" s="284"/>
      <c r="H849" s="284"/>
    </row>
    <row r="850" spans="2:8" ht="49.5" outlineLevel="1">
      <c r="B850" s="284"/>
      <c r="E850" s="219" t="s">
        <v>3942</v>
      </c>
      <c r="F850" s="284"/>
      <c r="G850" s="284"/>
      <c r="H850" s="284"/>
    </row>
    <row r="851" spans="2:8" ht="49.5" outlineLevel="1">
      <c r="B851" s="284"/>
      <c r="E851" s="219" t="s">
        <v>3943</v>
      </c>
      <c r="F851" s="284"/>
      <c r="G851" s="284"/>
      <c r="H851" s="284"/>
    </row>
    <row r="852" spans="2:8" ht="33" outlineLevel="1">
      <c r="B852" s="284"/>
      <c r="E852" s="219" t="s">
        <v>3206</v>
      </c>
      <c r="F852" s="284"/>
      <c r="G852" s="284"/>
      <c r="H852" s="284"/>
    </row>
    <row r="853" spans="2:8" ht="33" outlineLevel="1">
      <c r="B853" s="284"/>
      <c r="E853" s="219" t="s">
        <v>3207</v>
      </c>
      <c r="F853" s="284"/>
      <c r="G853" s="284"/>
      <c r="H853" s="284"/>
    </row>
    <row r="854" spans="2:8">
      <c r="B854" s="284">
        <f>IF(D854="","",SUBTOTAL(3,$D$7:D854))</f>
        <v>146</v>
      </c>
      <c r="C854" s="246" t="s">
        <v>2957</v>
      </c>
      <c r="D854" s="219" t="s">
        <v>203</v>
      </c>
      <c r="F854" s="284" t="str">
        <f t="shared" si="18"/>
        <v>Trung bình</v>
      </c>
      <c r="G854" s="284" t="s">
        <v>205</v>
      </c>
      <c r="H854" s="284">
        <f>COUNTA(E855:E860)</f>
        <v>6</v>
      </c>
    </row>
    <row r="855" spans="2:8" ht="49.5" outlineLevel="1">
      <c r="B855" s="284"/>
      <c r="E855" s="219" t="s">
        <v>3944</v>
      </c>
      <c r="F855" s="284"/>
      <c r="G855" s="284"/>
      <c r="H855" s="284"/>
    </row>
    <row r="856" spans="2:8" ht="49.5" outlineLevel="1">
      <c r="B856" s="284"/>
      <c r="E856" s="219" t="s">
        <v>3945</v>
      </c>
      <c r="F856" s="284"/>
      <c r="G856" s="284"/>
      <c r="H856" s="284"/>
    </row>
    <row r="857" spans="2:8" ht="49.5" outlineLevel="1">
      <c r="B857" s="284"/>
      <c r="E857" s="219" t="s">
        <v>3946</v>
      </c>
      <c r="F857" s="284"/>
      <c r="G857" s="284"/>
      <c r="H857" s="284"/>
    </row>
    <row r="858" spans="2:8" ht="49.5" outlineLevel="1">
      <c r="B858" s="284"/>
      <c r="E858" s="219" t="s">
        <v>3947</v>
      </c>
      <c r="F858" s="284"/>
      <c r="G858" s="284"/>
      <c r="H858" s="284"/>
    </row>
    <row r="859" spans="2:8" ht="33" outlineLevel="1">
      <c r="B859" s="284"/>
      <c r="E859" s="219" t="s">
        <v>3206</v>
      </c>
      <c r="F859" s="284"/>
      <c r="G859" s="284"/>
      <c r="H859" s="284"/>
    </row>
    <row r="860" spans="2:8" ht="33" outlineLevel="1">
      <c r="B860" s="284"/>
      <c r="E860" s="219" t="s">
        <v>3207</v>
      </c>
      <c r="F860" s="284"/>
      <c r="G860" s="284"/>
      <c r="H860" s="284"/>
    </row>
    <row r="861" spans="2:8">
      <c r="B861" s="284">
        <f>IF(D861="","",SUBTOTAL(3,$D$7:D861))</f>
        <v>147</v>
      </c>
      <c r="C861" s="246" t="s">
        <v>2958</v>
      </c>
      <c r="D861" s="219" t="s">
        <v>203</v>
      </c>
      <c r="F861" s="284" t="str">
        <f t="shared" si="18"/>
        <v>Trung bình</v>
      </c>
      <c r="G861" s="284" t="s">
        <v>205</v>
      </c>
      <c r="H861" s="284">
        <f>COUNTA(E862:E867)</f>
        <v>6</v>
      </c>
    </row>
    <row r="862" spans="2:8" ht="49.5" outlineLevel="1">
      <c r="B862" s="284"/>
      <c r="E862" s="219" t="s">
        <v>3948</v>
      </c>
      <c r="F862" s="284"/>
      <c r="G862" s="284"/>
      <c r="H862" s="284"/>
    </row>
    <row r="863" spans="2:8" ht="49.5" outlineLevel="1">
      <c r="B863" s="284"/>
      <c r="E863" s="219" t="s">
        <v>3949</v>
      </c>
      <c r="F863" s="284"/>
      <c r="G863" s="284"/>
      <c r="H863" s="284"/>
    </row>
    <row r="864" spans="2:8" ht="49.5" outlineLevel="1">
      <c r="B864" s="284"/>
      <c r="E864" s="219" t="s">
        <v>3950</v>
      </c>
      <c r="F864" s="284"/>
    </row>
    <row r="865" spans="2:8" ht="49.5" outlineLevel="1">
      <c r="B865" s="284"/>
      <c r="E865" s="219" t="s">
        <v>3951</v>
      </c>
      <c r="F865" s="284"/>
    </row>
    <row r="866" spans="2:8" ht="33" outlineLevel="1">
      <c r="B866" s="284"/>
      <c r="E866" s="219" t="s">
        <v>3206</v>
      </c>
      <c r="F866" s="284"/>
    </row>
    <row r="867" spans="2:8" ht="33" outlineLevel="1">
      <c r="B867" s="284"/>
      <c r="E867" s="219" t="s">
        <v>3207</v>
      </c>
      <c r="F867" s="284"/>
    </row>
    <row r="868" spans="2:8">
      <c r="B868" s="284">
        <f>IF(D868="","",SUBTOTAL(3,$D$7:D868))</f>
        <v>148</v>
      </c>
      <c r="C868" s="246" t="s">
        <v>3992</v>
      </c>
      <c r="D868" s="219" t="s">
        <v>203</v>
      </c>
      <c r="F868" s="284" t="str">
        <f t="shared" ref="F868" si="19">IF(H868&lt;4,"Đơn giản",IF(H868&lt;=7,"Trung bình","Phức tạp"))</f>
        <v>Trung bình</v>
      </c>
      <c r="G868" s="284" t="s">
        <v>205</v>
      </c>
      <c r="H868" s="284">
        <f>COUNTA(E869:E874)</f>
        <v>6</v>
      </c>
    </row>
    <row r="869" spans="2:8" ht="49.5" outlineLevel="1">
      <c r="B869" s="284"/>
      <c r="E869" s="219" t="s">
        <v>3993</v>
      </c>
      <c r="F869" s="284"/>
    </row>
    <row r="870" spans="2:8" ht="49.5" outlineLevel="1">
      <c r="B870" s="284"/>
      <c r="E870" s="219" t="s">
        <v>3989</v>
      </c>
      <c r="F870" s="284"/>
      <c r="G870" s="284"/>
      <c r="H870" s="284"/>
    </row>
    <row r="871" spans="2:8" ht="49.5" outlineLevel="1">
      <c r="B871" s="284"/>
      <c r="E871" s="219" t="s">
        <v>3990</v>
      </c>
      <c r="F871" s="284"/>
      <c r="G871" s="284"/>
      <c r="H871" s="284"/>
    </row>
    <row r="872" spans="2:8" ht="49.5" outlineLevel="1">
      <c r="B872" s="284"/>
      <c r="E872" s="219" t="s">
        <v>3991</v>
      </c>
      <c r="F872" s="284"/>
      <c r="G872" s="284"/>
      <c r="H872" s="284"/>
    </row>
    <row r="873" spans="2:8" ht="33" outlineLevel="1">
      <c r="B873" s="284"/>
      <c r="E873" s="219" t="s">
        <v>3206</v>
      </c>
      <c r="F873" s="284"/>
      <c r="G873" s="284"/>
      <c r="H873" s="284"/>
    </row>
    <row r="874" spans="2:8" ht="33" outlineLevel="1">
      <c r="B874" s="284"/>
      <c r="E874" s="219" t="s">
        <v>3207</v>
      </c>
      <c r="F874" s="284"/>
      <c r="G874" s="284"/>
      <c r="H874" s="284"/>
    </row>
    <row r="875" spans="2:8">
      <c r="B875" s="284">
        <v>121</v>
      </c>
      <c r="C875" s="246" t="s">
        <v>2966</v>
      </c>
      <c r="D875" s="219" t="s">
        <v>203</v>
      </c>
      <c r="F875" s="284" t="str">
        <f t="shared" ref="F875:F882" si="20">IF(H875&lt;4,"Đơn giản",IF(H875&lt;=7,"Trung bình","Phức tạp"))</f>
        <v>Trung bình</v>
      </c>
      <c r="G875" s="284" t="s">
        <v>205</v>
      </c>
      <c r="H875" s="284">
        <f>COUNTA(E876:E881)</f>
        <v>6</v>
      </c>
    </row>
    <row r="876" spans="2:8" ht="49.5" outlineLevel="1">
      <c r="B876" s="284"/>
      <c r="E876" s="219" t="s">
        <v>3994</v>
      </c>
      <c r="F876" s="284"/>
      <c r="G876" s="284"/>
      <c r="H876" s="284"/>
    </row>
    <row r="877" spans="2:8" ht="49.5" outlineLevel="1">
      <c r="B877" s="284"/>
      <c r="E877" s="219" t="s">
        <v>3995</v>
      </c>
      <c r="F877" s="284"/>
      <c r="G877" s="284"/>
      <c r="H877" s="284"/>
    </row>
    <row r="878" spans="2:8" ht="49.5" outlineLevel="1">
      <c r="B878" s="284"/>
      <c r="E878" s="219" t="s">
        <v>3996</v>
      </c>
      <c r="F878" s="284"/>
      <c r="G878" s="284"/>
      <c r="H878" s="284"/>
    </row>
    <row r="879" spans="2:8" ht="49.5" outlineLevel="1">
      <c r="B879" s="284"/>
      <c r="E879" s="219" t="s">
        <v>3997</v>
      </c>
      <c r="F879" s="284"/>
      <c r="G879" s="284"/>
      <c r="H879" s="284"/>
    </row>
    <row r="880" spans="2:8" ht="33" outlineLevel="1">
      <c r="B880" s="284"/>
      <c r="E880" s="219" t="s">
        <v>3206</v>
      </c>
      <c r="F880" s="284"/>
      <c r="G880" s="284"/>
      <c r="H880" s="284"/>
    </row>
    <row r="881" spans="2:8" ht="33" outlineLevel="1">
      <c r="B881" s="284"/>
      <c r="E881" s="219" t="s">
        <v>3207</v>
      </c>
      <c r="F881" s="284"/>
      <c r="G881" s="284"/>
      <c r="H881" s="284"/>
    </row>
    <row r="882" spans="2:8">
      <c r="B882" s="284">
        <f>IF(D882="","",SUBTOTAL(3,$D$148:D882))</f>
        <v>130</v>
      </c>
      <c r="C882" s="246" t="s">
        <v>2967</v>
      </c>
      <c r="D882" s="219" t="s">
        <v>203</v>
      </c>
      <c r="F882" s="284" t="str">
        <f t="shared" si="20"/>
        <v>Trung bình</v>
      </c>
      <c r="G882" s="284" t="s">
        <v>205</v>
      </c>
      <c r="H882" s="284">
        <f>COUNTA(E883:E888)</f>
        <v>6</v>
      </c>
    </row>
    <row r="883" spans="2:8" ht="49.5" outlineLevel="1">
      <c r="B883" s="284"/>
      <c r="E883" s="219" t="s">
        <v>3998</v>
      </c>
      <c r="F883" s="284"/>
    </row>
    <row r="884" spans="2:8" ht="49.5" outlineLevel="1">
      <c r="B884" s="284"/>
      <c r="E884" s="219" t="s">
        <v>3999</v>
      </c>
      <c r="F884" s="284"/>
    </row>
    <row r="885" spans="2:8" ht="49.5" outlineLevel="1">
      <c r="B885" s="284"/>
      <c r="E885" s="219" t="s">
        <v>4000</v>
      </c>
      <c r="F885" s="284"/>
      <c r="G885" s="284"/>
      <c r="H885" s="284"/>
    </row>
    <row r="886" spans="2:8" ht="49.5" outlineLevel="1">
      <c r="B886" s="284"/>
      <c r="E886" s="219" t="s">
        <v>4001</v>
      </c>
      <c r="F886" s="284"/>
      <c r="G886" s="284"/>
      <c r="H886" s="284"/>
    </row>
    <row r="887" spans="2:8" ht="33" outlineLevel="1">
      <c r="B887" s="284"/>
      <c r="E887" s="219" t="s">
        <v>3206</v>
      </c>
      <c r="F887" s="284"/>
      <c r="G887" s="284"/>
      <c r="H887" s="284"/>
    </row>
    <row r="888" spans="2:8" ht="33" outlineLevel="1">
      <c r="B888" s="284"/>
      <c r="E888" s="219" t="s">
        <v>3207</v>
      </c>
      <c r="F888" s="284"/>
      <c r="G888" s="284"/>
      <c r="H888" s="284"/>
    </row>
    <row r="889" spans="2:8">
      <c r="B889" s="286" t="s">
        <v>4232</v>
      </c>
      <c r="C889" s="392" t="s">
        <v>3157</v>
      </c>
      <c r="F889" s="284"/>
    </row>
    <row r="890" spans="2:8">
      <c r="B890" s="284">
        <f>IF(D890="","",SUBTOTAL(3,$D$7:D890))</f>
        <v>151</v>
      </c>
      <c r="C890" s="246" t="s">
        <v>2547</v>
      </c>
      <c r="D890" s="219" t="s">
        <v>203</v>
      </c>
      <c r="F890" s="284" t="str">
        <f t="shared" ref="F890:F911" si="21">IF(H890&lt;4,"Đơn giản",IF(H890&lt;=7,"Trung bình","Phức tạp"))</f>
        <v>Trung bình</v>
      </c>
      <c r="G890" s="284" t="s">
        <v>205</v>
      </c>
      <c r="H890" s="284">
        <f>COUNTA(E891:E896)</f>
        <v>6</v>
      </c>
    </row>
    <row r="891" spans="2:8" ht="49.5" outlineLevel="1">
      <c r="B891" s="284"/>
      <c r="E891" s="219" t="s">
        <v>3952</v>
      </c>
      <c r="F891" s="284"/>
    </row>
    <row r="892" spans="2:8" ht="49.5" outlineLevel="1">
      <c r="B892" s="284"/>
      <c r="E892" s="219" t="s">
        <v>3953</v>
      </c>
      <c r="F892" s="284"/>
    </row>
    <row r="893" spans="2:8" ht="49.5" outlineLevel="1">
      <c r="B893" s="284"/>
      <c r="E893" s="219" t="s">
        <v>3954</v>
      </c>
      <c r="F893" s="284"/>
    </row>
    <row r="894" spans="2:8" ht="49.5" outlineLevel="1">
      <c r="B894" s="284"/>
      <c r="E894" s="219" t="s">
        <v>3955</v>
      </c>
      <c r="F894" s="284"/>
    </row>
    <row r="895" spans="2:8" ht="33" outlineLevel="1">
      <c r="B895" s="284"/>
      <c r="E895" s="219" t="s">
        <v>3206</v>
      </c>
      <c r="F895" s="284"/>
    </row>
    <row r="896" spans="2:8" ht="33" outlineLevel="1">
      <c r="B896" s="284"/>
      <c r="E896" s="219" t="s">
        <v>3207</v>
      </c>
      <c r="F896" s="284"/>
    </row>
    <row r="897" spans="2:8">
      <c r="B897" s="284">
        <f>IF(D897="","",SUBTOTAL(3,$D$7:D897))</f>
        <v>152</v>
      </c>
      <c r="C897" s="246" t="s">
        <v>2976</v>
      </c>
      <c r="D897" s="219" t="s">
        <v>203</v>
      </c>
      <c r="F897" s="284" t="str">
        <f t="shared" si="21"/>
        <v>Trung bình</v>
      </c>
      <c r="G897" s="284" t="s">
        <v>205</v>
      </c>
      <c r="H897" s="284">
        <f>COUNTA(E898:E903)</f>
        <v>6</v>
      </c>
    </row>
    <row r="898" spans="2:8" ht="49.5" outlineLevel="1">
      <c r="B898" s="284"/>
      <c r="E898" s="219" t="s">
        <v>3956</v>
      </c>
      <c r="F898" s="284"/>
    </row>
    <row r="899" spans="2:8" ht="49.5" outlineLevel="1">
      <c r="B899" s="284"/>
      <c r="E899" s="219" t="s">
        <v>3957</v>
      </c>
      <c r="F899" s="284"/>
    </row>
    <row r="900" spans="2:8" ht="49.5" outlineLevel="1">
      <c r="B900" s="284"/>
      <c r="E900" s="219" t="s">
        <v>3958</v>
      </c>
      <c r="F900" s="284"/>
    </row>
    <row r="901" spans="2:8" ht="49.5" outlineLevel="1">
      <c r="B901" s="284"/>
      <c r="E901" s="219" t="s">
        <v>3959</v>
      </c>
      <c r="F901" s="284"/>
    </row>
    <row r="902" spans="2:8" ht="33" outlineLevel="1">
      <c r="B902" s="284"/>
      <c r="E902" s="219" t="s">
        <v>3206</v>
      </c>
      <c r="F902" s="284"/>
    </row>
    <row r="903" spans="2:8" ht="33" outlineLevel="1">
      <c r="B903" s="284"/>
      <c r="E903" s="219" t="s">
        <v>3207</v>
      </c>
      <c r="F903" s="284"/>
    </row>
    <row r="904" spans="2:8">
      <c r="B904" s="284">
        <f>IF(D904="","",SUBTOTAL(3,$D$7:D904))</f>
        <v>153</v>
      </c>
      <c r="C904" s="246" t="s">
        <v>2977</v>
      </c>
      <c r="D904" s="219" t="s">
        <v>203</v>
      </c>
      <c r="F904" s="284" t="str">
        <f t="shared" si="21"/>
        <v>Trung bình</v>
      </c>
      <c r="G904" s="284" t="s">
        <v>205</v>
      </c>
      <c r="H904" s="284">
        <f>COUNTA(E905:E910)</f>
        <v>6</v>
      </c>
    </row>
    <row r="905" spans="2:8" ht="49.5" outlineLevel="1">
      <c r="B905" s="284"/>
      <c r="E905" s="219" t="s">
        <v>3960</v>
      </c>
      <c r="F905" s="284"/>
    </row>
    <row r="906" spans="2:8" ht="49.5" outlineLevel="1">
      <c r="B906" s="284"/>
      <c r="E906" s="219" t="s">
        <v>3961</v>
      </c>
      <c r="F906" s="284"/>
    </row>
    <row r="907" spans="2:8" ht="49.5" outlineLevel="1">
      <c r="B907" s="284"/>
      <c r="E907" s="219" t="s">
        <v>3962</v>
      </c>
      <c r="F907" s="284"/>
    </row>
    <row r="908" spans="2:8" ht="49.5" outlineLevel="1">
      <c r="B908" s="284"/>
      <c r="E908" s="219" t="s">
        <v>3963</v>
      </c>
      <c r="F908" s="284"/>
    </row>
    <row r="909" spans="2:8" ht="33" outlineLevel="1">
      <c r="B909" s="284"/>
      <c r="E909" s="219" t="s">
        <v>3206</v>
      </c>
      <c r="F909" s="284"/>
    </row>
    <row r="910" spans="2:8" ht="33" outlineLevel="1">
      <c r="B910" s="284"/>
      <c r="E910" s="219" t="s">
        <v>3207</v>
      </c>
      <c r="F910" s="284"/>
    </row>
    <row r="911" spans="2:8">
      <c r="B911" s="284">
        <f>IF(D911="","",SUBTOTAL(3,$D$7:D911))</f>
        <v>154</v>
      </c>
      <c r="C911" s="246" t="s">
        <v>2979</v>
      </c>
      <c r="D911" s="219" t="s">
        <v>203</v>
      </c>
      <c r="F911" s="284" t="str">
        <f t="shared" si="21"/>
        <v>Trung bình</v>
      </c>
      <c r="G911" s="284" t="s">
        <v>205</v>
      </c>
      <c r="H911" s="284">
        <f>COUNTA(E912:E917)</f>
        <v>6</v>
      </c>
    </row>
    <row r="912" spans="2:8" ht="49.5" outlineLevel="1">
      <c r="B912" s="284"/>
      <c r="E912" s="219" t="s">
        <v>3952</v>
      </c>
      <c r="F912" s="284"/>
    </row>
    <row r="913" spans="2:8" ht="49.5" outlineLevel="1">
      <c r="B913" s="284"/>
      <c r="E913" s="219" t="s">
        <v>3953</v>
      </c>
      <c r="F913" s="284"/>
    </row>
    <row r="914" spans="2:8" ht="49.5" outlineLevel="1">
      <c r="B914" s="284"/>
      <c r="E914" s="219" t="s">
        <v>3954</v>
      </c>
      <c r="F914" s="284"/>
    </row>
    <row r="915" spans="2:8" ht="49.5" outlineLevel="1">
      <c r="B915" s="284"/>
      <c r="E915" s="219" t="s">
        <v>3955</v>
      </c>
      <c r="F915" s="284"/>
    </row>
    <row r="916" spans="2:8" ht="33" outlineLevel="1">
      <c r="B916" s="284"/>
      <c r="E916" s="219" t="s">
        <v>3206</v>
      </c>
      <c r="F916" s="284"/>
    </row>
    <row r="917" spans="2:8" ht="33" outlineLevel="1">
      <c r="B917" s="284"/>
      <c r="E917" s="219" t="s">
        <v>3207</v>
      </c>
      <c r="F917" s="284"/>
    </row>
    <row r="918" spans="2:8">
      <c r="B918" s="284">
        <f>IF(D918="","",SUBTOTAL(3,$D$7:D918))</f>
        <v>155</v>
      </c>
      <c r="C918" s="246" t="s">
        <v>4007</v>
      </c>
      <c r="D918" s="219" t="s">
        <v>203</v>
      </c>
      <c r="F918" s="284" t="str">
        <f t="shared" ref="F918:F925" si="22">IF(H918&lt;4,"Đơn giản",IF(H918&lt;=7,"Trung bình","Phức tạp"))</f>
        <v>Trung bình</v>
      </c>
      <c r="G918" s="284" t="s">
        <v>205</v>
      </c>
      <c r="H918" s="284">
        <f>COUNTA(E919:E924)</f>
        <v>6</v>
      </c>
    </row>
    <row r="919" spans="2:8" ht="49.5" outlineLevel="1">
      <c r="B919" s="284"/>
      <c r="E919" s="219" t="s">
        <v>4002</v>
      </c>
      <c r="F919" s="284"/>
    </row>
    <row r="920" spans="2:8" ht="49.5" outlineLevel="1">
      <c r="B920" s="284"/>
      <c r="E920" s="219" t="s">
        <v>4003</v>
      </c>
      <c r="F920" s="284"/>
    </row>
    <row r="921" spans="2:8" ht="49.5" outlineLevel="1">
      <c r="B921" s="284"/>
      <c r="E921" s="219" t="s">
        <v>4004</v>
      </c>
      <c r="F921" s="284"/>
    </row>
    <row r="922" spans="2:8" ht="49.5" outlineLevel="1">
      <c r="B922" s="284"/>
      <c r="E922" s="219" t="s">
        <v>4005</v>
      </c>
      <c r="F922" s="284"/>
    </row>
    <row r="923" spans="2:8" ht="33" outlineLevel="1">
      <c r="B923" s="284"/>
      <c r="E923" s="219" t="s">
        <v>3206</v>
      </c>
      <c r="F923" s="284"/>
    </row>
    <row r="924" spans="2:8" ht="33" outlineLevel="1">
      <c r="B924" s="284"/>
      <c r="E924" s="219" t="s">
        <v>3207</v>
      </c>
      <c r="F924" s="284"/>
    </row>
    <row r="925" spans="2:8">
      <c r="B925" s="284">
        <f>IF(D925="","",SUBTOTAL(3,$D$7:D925))</f>
        <v>156</v>
      </c>
      <c r="C925" s="246" t="s">
        <v>4006</v>
      </c>
      <c r="D925" s="219" t="s">
        <v>203</v>
      </c>
      <c r="F925" s="284" t="str">
        <f t="shared" si="22"/>
        <v>Trung bình</v>
      </c>
      <c r="G925" s="284" t="s">
        <v>205</v>
      </c>
      <c r="H925" s="284">
        <f>COUNTA(E926:E929)</f>
        <v>4</v>
      </c>
    </row>
    <row r="926" spans="2:8" ht="33" outlineLevel="1">
      <c r="B926" s="284"/>
      <c r="E926" s="219" t="s">
        <v>4008</v>
      </c>
      <c r="F926" s="284"/>
    </row>
    <row r="927" spans="2:8" ht="33" outlineLevel="1">
      <c r="B927" s="284"/>
      <c r="E927" s="219" t="s">
        <v>4009</v>
      </c>
      <c r="F927" s="284"/>
    </row>
    <row r="928" spans="2:8" ht="33" outlineLevel="1">
      <c r="B928" s="284"/>
      <c r="E928" s="219" t="s">
        <v>3206</v>
      </c>
      <c r="F928" s="284"/>
    </row>
    <row r="929" spans="2:8" ht="33" outlineLevel="1">
      <c r="B929" s="284"/>
      <c r="E929" s="219" t="s">
        <v>3207</v>
      </c>
      <c r="F929" s="284"/>
    </row>
    <row r="930" spans="2:8">
      <c r="B930" s="286" t="s">
        <v>3166</v>
      </c>
      <c r="C930" s="392" t="s">
        <v>3165</v>
      </c>
      <c r="F930" s="284"/>
    </row>
    <row r="931" spans="2:8">
      <c r="B931" s="284">
        <f>IF(D931="","",SUBTOTAL(3,$D$7:D931))</f>
        <v>157</v>
      </c>
      <c r="C931" s="246" t="s">
        <v>3027</v>
      </c>
      <c r="D931" s="219" t="s">
        <v>203</v>
      </c>
      <c r="F931" s="284" t="str">
        <f t="shared" ref="F931" si="23">IF(H931&lt;4,"Đơn giản",IF(H931&lt;=7,"Trung bình","Phức tạp"))</f>
        <v>Trung bình</v>
      </c>
      <c r="G931" s="284" t="s">
        <v>205</v>
      </c>
      <c r="H931" s="284">
        <f>COUNTA(E932:E938)</f>
        <v>7</v>
      </c>
    </row>
    <row r="932" spans="2:8" ht="49.5" outlineLevel="1">
      <c r="B932" s="284"/>
      <c r="E932" s="246" t="s">
        <v>4313</v>
      </c>
      <c r="F932" s="284"/>
    </row>
    <row r="933" spans="2:8" ht="49.5" outlineLevel="1">
      <c r="B933" s="284"/>
      <c r="E933" s="246" t="s">
        <v>3964</v>
      </c>
      <c r="F933" s="284"/>
    </row>
    <row r="934" spans="2:8" ht="33" outlineLevel="1">
      <c r="B934" s="284"/>
      <c r="E934" s="246" t="s">
        <v>3965</v>
      </c>
      <c r="F934" s="284"/>
    </row>
    <row r="935" spans="2:8" ht="33" outlineLevel="1">
      <c r="B935" s="284"/>
      <c r="E935" s="246" t="s">
        <v>3966</v>
      </c>
      <c r="F935" s="284"/>
    </row>
    <row r="936" spans="2:8" ht="33" outlineLevel="1">
      <c r="B936" s="284"/>
      <c r="E936" s="246" t="s">
        <v>3967</v>
      </c>
      <c r="F936" s="284"/>
    </row>
    <row r="937" spans="2:8" ht="33" outlineLevel="1">
      <c r="B937" s="284"/>
      <c r="E937" s="246" t="s">
        <v>3968</v>
      </c>
      <c r="F937" s="284"/>
    </row>
    <row r="938" spans="2:8" ht="49.5" outlineLevel="1">
      <c r="B938" s="284"/>
      <c r="E938" s="246" t="s">
        <v>3969</v>
      </c>
      <c r="F938" s="284"/>
    </row>
    <row r="939" spans="2:8">
      <c r="B939" s="284">
        <f>IF(D939="","",SUBTOTAL(3,$D$7:D939))</f>
        <v>158</v>
      </c>
      <c r="C939" s="246" t="s">
        <v>3029</v>
      </c>
      <c r="D939" s="219" t="s">
        <v>203</v>
      </c>
      <c r="F939" s="284" t="str">
        <f>IF(H939&lt;4,"Đơn giản",IF(H939&lt;=7,"Trung bình","Phức tạp"))</f>
        <v>Trung bình</v>
      </c>
      <c r="G939" s="284" t="s">
        <v>205</v>
      </c>
      <c r="H939" s="284">
        <f>COUNTA(E940:E945)</f>
        <v>6</v>
      </c>
    </row>
    <row r="940" spans="2:8" ht="33" outlineLevel="1">
      <c r="B940" s="284"/>
      <c r="E940" s="246" t="s">
        <v>4029</v>
      </c>
      <c r="F940" s="284"/>
    </row>
    <row r="941" spans="2:8" ht="33" outlineLevel="1">
      <c r="B941" s="284"/>
      <c r="E941" s="246" t="s">
        <v>3970</v>
      </c>
      <c r="F941" s="284"/>
    </row>
    <row r="942" spans="2:8" ht="33" outlineLevel="1">
      <c r="B942" s="284"/>
      <c r="E942" s="246" t="s">
        <v>3971</v>
      </c>
      <c r="F942" s="284"/>
    </row>
    <row r="943" spans="2:8" ht="33" outlineLevel="1">
      <c r="B943" s="284"/>
      <c r="E943" s="246" t="s">
        <v>3972</v>
      </c>
      <c r="F943" s="284"/>
    </row>
    <row r="944" spans="2:8" ht="33" outlineLevel="1">
      <c r="B944" s="284"/>
      <c r="E944" s="246" t="s">
        <v>3973</v>
      </c>
      <c r="F944" s="284"/>
    </row>
    <row r="945" spans="2:8" ht="49.5" outlineLevel="1">
      <c r="B945" s="284"/>
      <c r="E945" s="246" t="s">
        <v>3969</v>
      </c>
      <c r="F945" s="284"/>
    </row>
    <row r="946" spans="2:8">
      <c r="B946" s="284">
        <f>IF(D946="","",SUBTOTAL(3,$D$7:D946))</f>
        <v>159</v>
      </c>
      <c r="C946" s="246" t="s">
        <v>3031</v>
      </c>
      <c r="D946" s="219" t="s">
        <v>203</v>
      </c>
      <c r="F946" s="284" t="str">
        <f>IF(H946&lt;4,"Đơn giản",IF(H946&lt;=7,"Trung bình","Phức tạp"))</f>
        <v>Đơn giản</v>
      </c>
      <c r="G946" s="284" t="s">
        <v>205</v>
      </c>
      <c r="H946" s="284">
        <f>COUNTA(E947:E949)</f>
        <v>3</v>
      </c>
    </row>
    <row r="947" spans="2:8" ht="49.5" outlineLevel="1">
      <c r="B947" s="284"/>
      <c r="E947" s="246" t="s">
        <v>3974</v>
      </c>
      <c r="F947" s="284"/>
      <c r="G947" s="284"/>
      <c r="H947" s="284"/>
    </row>
    <row r="948" spans="2:8" ht="49.5" outlineLevel="1">
      <c r="B948" s="284"/>
      <c r="E948" s="246" t="s">
        <v>3975</v>
      </c>
      <c r="F948" s="284"/>
      <c r="G948" s="284"/>
      <c r="H948" s="284"/>
    </row>
    <row r="949" spans="2:8" ht="49.5" outlineLevel="1">
      <c r="B949" s="284"/>
      <c r="E949" s="246" t="s">
        <v>3976</v>
      </c>
      <c r="F949" s="284"/>
      <c r="G949" s="284"/>
      <c r="H949" s="284"/>
    </row>
    <row r="950" spans="2:8">
      <c r="B950" s="284">
        <f>IF(D950="","",SUBTOTAL(3,$D$7:D950))</f>
        <v>160</v>
      </c>
      <c r="C950" s="246" t="s">
        <v>3034</v>
      </c>
      <c r="D950" s="219" t="s">
        <v>203</v>
      </c>
      <c r="F950" s="284" t="str">
        <f>IF(H950&lt;4,"Đơn giản",IF(H950&lt;=7,"Trung bình","Phức tạp"))</f>
        <v>Trung bình</v>
      </c>
      <c r="G950" s="284" t="s">
        <v>205</v>
      </c>
      <c r="H950" s="284">
        <f>COUNTA(E951:E956)</f>
        <v>6</v>
      </c>
    </row>
    <row r="951" spans="2:8" ht="33" outlineLevel="1">
      <c r="B951" s="284"/>
      <c r="E951" s="246" t="s">
        <v>3977</v>
      </c>
      <c r="F951" s="284"/>
    </row>
    <row r="952" spans="2:8" ht="33" outlineLevel="1">
      <c r="B952" s="284"/>
      <c r="E952" s="246" t="s">
        <v>3978</v>
      </c>
      <c r="F952" s="284"/>
    </row>
    <row r="953" spans="2:8" ht="33" outlineLevel="1">
      <c r="B953" s="284"/>
      <c r="E953" s="246" t="s">
        <v>3979</v>
      </c>
      <c r="F953" s="284"/>
    </row>
    <row r="954" spans="2:8" ht="33" outlineLevel="1">
      <c r="B954" s="284"/>
      <c r="E954" s="246" t="s">
        <v>3980</v>
      </c>
      <c r="F954" s="284"/>
    </row>
    <row r="955" spans="2:8" ht="33" outlineLevel="1">
      <c r="B955" s="284"/>
      <c r="E955" s="246" t="s">
        <v>3981</v>
      </c>
      <c r="F955" s="284"/>
    </row>
    <row r="956" spans="2:8" ht="33" outlineLevel="1">
      <c r="B956" s="284"/>
      <c r="E956" s="246" t="s">
        <v>3977</v>
      </c>
      <c r="F956" s="284"/>
    </row>
    <row r="957" spans="2:8">
      <c r="B957" s="284">
        <f>IF(D957="","",SUBTOTAL(3,$D$7:D957))</f>
        <v>161</v>
      </c>
      <c r="C957" s="246" t="s">
        <v>4030</v>
      </c>
      <c r="D957" s="219" t="s">
        <v>203</v>
      </c>
      <c r="F957" s="284" t="str">
        <f>IF(H957&lt;4,"Đơn giản",IF(H957&lt;=7,"Trung bình","Phức tạp"))</f>
        <v>Trung bình</v>
      </c>
      <c r="G957" s="284" t="s">
        <v>205</v>
      </c>
      <c r="H957" s="284">
        <f>COUNTA(E958:E961)</f>
        <v>4</v>
      </c>
    </row>
    <row r="958" spans="2:8" ht="49.5" outlineLevel="1">
      <c r="B958" s="284"/>
      <c r="E958" s="246" t="s">
        <v>4031</v>
      </c>
      <c r="F958" s="284"/>
    </row>
    <row r="959" spans="2:8" ht="33" outlineLevel="1">
      <c r="B959" s="284"/>
      <c r="E959" s="246" t="s">
        <v>4038</v>
      </c>
      <c r="F959" s="284"/>
    </row>
    <row r="960" spans="2:8" ht="49.5" outlineLevel="1">
      <c r="B960" s="284"/>
      <c r="E960" s="246" t="s">
        <v>4032</v>
      </c>
      <c r="F960" s="284"/>
    </row>
    <row r="961" spans="2:8" ht="49.5" outlineLevel="1">
      <c r="B961" s="284"/>
      <c r="E961" s="246" t="s">
        <v>4033</v>
      </c>
      <c r="F961" s="284"/>
    </row>
    <row r="962" spans="2:8">
      <c r="B962" s="284">
        <f>IF(D962="","",SUBTOTAL(3,$D$7:D962))</f>
        <v>162</v>
      </c>
      <c r="C962" s="246" t="s">
        <v>3037</v>
      </c>
      <c r="D962" s="219" t="s">
        <v>203</v>
      </c>
      <c r="F962" s="284" t="str">
        <f>IF(H962&lt;4,"Đơn giản",IF(H962&lt;=7,"Trung bình","Phức tạp"))</f>
        <v>Đơn giản</v>
      </c>
      <c r="G962" s="284" t="s">
        <v>205</v>
      </c>
      <c r="H962" s="284">
        <f>COUNTA(E963:E964)</f>
        <v>2</v>
      </c>
    </row>
    <row r="963" spans="2:8" ht="49.5" outlineLevel="1">
      <c r="B963" s="284"/>
      <c r="E963" s="246" t="s">
        <v>3982</v>
      </c>
      <c r="F963" s="284"/>
    </row>
    <row r="964" spans="2:8" ht="49.5" outlineLevel="1">
      <c r="B964" s="284"/>
      <c r="E964" s="246" t="s">
        <v>3983</v>
      </c>
      <c r="F964" s="284"/>
    </row>
    <row r="965" spans="2:8">
      <c r="B965" s="284">
        <f>IF(D965="","",SUBTOTAL(3,$D$7:D965))</f>
        <v>163</v>
      </c>
      <c r="C965" s="246" t="s">
        <v>3039</v>
      </c>
      <c r="D965" s="219" t="s">
        <v>203</v>
      </c>
      <c r="F965" s="284" t="str">
        <f>IF(H965&lt;4,"Đơn giản",IF(H965&lt;=7,"Trung bình","Phức tạp"))</f>
        <v>Trung bình</v>
      </c>
      <c r="G965" s="284" t="s">
        <v>205</v>
      </c>
      <c r="H965" s="284">
        <f>COUNTA(E966:E969)</f>
        <v>4</v>
      </c>
    </row>
    <row r="966" spans="2:8" ht="33" outlineLevel="1">
      <c r="B966" s="284"/>
      <c r="E966" s="246" t="s">
        <v>4034</v>
      </c>
      <c r="F966" s="284"/>
    </row>
    <row r="967" spans="2:8" ht="33" outlineLevel="1">
      <c r="B967" s="284"/>
      <c r="E967" s="246" t="s">
        <v>4035</v>
      </c>
      <c r="F967" s="284"/>
    </row>
    <row r="968" spans="2:8" ht="33" outlineLevel="1">
      <c r="B968" s="284"/>
      <c r="E968" s="246" t="s">
        <v>4036</v>
      </c>
      <c r="F968" s="284"/>
    </row>
    <row r="969" spans="2:8" ht="33" outlineLevel="1">
      <c r="B969" s="284"/>
      <c r="E969" s="246" t="s">
        <v>4037</v>
      </c>
      <c r="F969" s="284"/>
    </row>
    <row r="970" spans="2:8">
      <c r="B970" s="284">
        <f>IF(D970="","",SUBTOTAL(3,$D$7:D970))</f>
        <v>164</v>
      </c>
      <c r="C970" s="246" t="s">
        <v>3041</v>
      </c>
      <c r="D970" s="219" t="s">
        <v>203</v>
      </c>
      <c r="F970" s="284" t="str">
        <f>IF(H970&lt;4,"Đơn giản",IF(H970&lt;=7,"Trung bình","Phức tạp"))</f>
        <v>Trung bình</v>
      </c>
      <c r="G970" s="284" t="s">
        <v>205</v>
      </c>
      <c r="H970" s="284">
        <f>COUNTA(E971:E974)</f>
        <v>4</v>
      </c>
    </row>
    <row r="971" spans="2:8" ht="49.5" outlineLevel="1">
      <c r="B971" s="284"/>
      <c r="E971" s="246" t="s">
        <v>3984</v>
      </c>
      <c r="F971" s="284"/>
    </row>
    <row r="972" spans="2:8" ht="49.5" outlineLevel="1">
      <c r="B972" s="284"/>
      <c r="E972" s="246" t="s">
        <v>3985</v>
      </c>
      <c r="F972" s="284"/>
    </row>
    <row r="973" spans="2:8" ht="49.5" outlineLevel="1">
      <c r="B973" s="284"/>
      <c r="E973" s="246" t="s">
        <v>3986</v>
      </c>
      <c r="F973" s="284"/>
    </row>
    <row r="974" spans="2:8" ht="49.5" outlineLevel="1">
      <c r="B974" s="284"/>
      <c r="E974" s="246" t="s">
        <v>3987</v>
      </c>
      <c r="F974" s="284"/>
    </row>
    <row r="975" spans="2:8">
      <c r="B975" s="286" t="s">
        <v>4233</v>
      </c>
      <c r="C975" s="392" t="s">
        <v>4227</v>
      </c>
      <c r="E975" s="219"/>
      <c r="F975" s="284"/>
      <c r="G975" s="284"/>
      <c r="H975" s="284"/>
    </row>
    <row r="976" spans="2:8">
      <c r="B976" s="284">
        <f>IF(D976="","",SUBTOTAL(3,$D$7:D976))</f>
        <v>165</v>
      </c>
      <c r="C976" s="246" t="s">
        <v>2822</v>
      </c>
      <c r="D976" s="219" t="s">
        <v>1238</v>
      </c>
      <c r="E976" s="219"/>
      <c r="F976" s="284" t="str">
        <f t="shared" ref="F976" si="24">IF(H976&lt;4,"Đơn giản",IF(H976&lt;=7,"Trung bình","Phức tạp"))</f>
        <v>Phức tạp</v>
      </c>
      <c r="G976" s="284" t="s">
        <v>205</v>
      </c>
      <c r="H976" s="284">
        <f>COUNTA(E977:E984)</f>
        <v>8</v>
      </c>
    </row>
    <row r="977" spans="2:8" ht="49.5" outlineLevel="1">
      <c r="B977" s="284"/>
      <c r="E977" s="296" t="s">
        <v>4059</v>
      </c>
      <c r="F977" s="284"/>
      <c r="G977" s="284"/>
      <c r="H977" s="284"/>
    </row>
    <row r="978" spans="2:8" ht="33" outlineLevel="1">
      <c r="B978" s="284"/>
      <c r="E978" s="296" t="s">
        <v>4060</v>
      </c>
      <c r="F978" s="284"/>
      <c r="G978" s="284"/>
      <c r="H978" s="284"/>
    </row>
    <row r="979" spans="2:8" ht="33" outlineLevel="1">
      <c r="B979" s="284"/>
      <c r="E979" s="296" t="s">
        <v>4061</v>
      </c>
      <c r="F979" s="284"/>
      <c r="G979" s="284"/>
      <c r="H979" s="284"/>
    </row>
    <row r="980" spans="2:8" ht="33" outlineLevel="1">
      <c r="B980" s="284"/>
      <c r="E980" s="296" t="s">
        <v>4062</v>
      </c>
      <c r="F980" s="284"/>
      <c r="G980" s="284"/>
      <c r="H980" s="284"/>
    </row>
    <row r="981" spans="2:8" ht="33" outlineLevel="1">
      <c r="B981" s="284"/>
      <c r="E981" s="296" t="s">
        <v>4063</v>
      </c>
      <c r="F981" s="284"/>
      <c r="G981" s="284"/>
      <c r="H981" s="284"/>
    </row>
    <row r="982" spans="2:8" ht="49.5" outlineLevel="1">
      <c r="B982" s="284"/>
      <c r="E982" s="296" t="s">
        <v>4064</v>
      </c>
      <c r="F982" s="284"/>
      <c r="G982" s="284"/>
      <c r="H982" s="284"/>
    </row>
    <row r="983" spans="2:8" ht="33" outlineLevel="1">
      <c r="B983" s="284"/>
      <c r="E983" s="296" t="s">
        <v>4065</v>
      </c>
      <c r="F983" s="284"/>
      <c r="G983" s="284"/>
      <c r="H983" s="284"/>
    </row>
    <row r="984" spans="2:8" ht="45.75" customHeight="1" outlineLevel="1">
      <c r="B984" s="284"/>
      <c r="E984" s="296" t="s">
        <v>4066</v>
      </c>
      <c r="F984" s="284"/>
      <c r="G984" s="284"/>
      <c r="H984" s="284"/>
    </row>
    <row r="985" spans="2:8">
      <c r="B985" s="284">
        <f>IF(D985="","",SUBTOTAL(3,$D$7:D985))</f>
        <v>166</v>
      </c>
      <c r="C985" s="246" t="s">
        <v>2502</v>
      </c>
      <c r="D985" s="219" t="s">
        <v>203</v>
      </c>
      <c r="E985" s="219"/>
      <c r="F985" s="284" t="str">
        <f t="shared" ref="F985" si="25">IF(H985&lt;4,"Đơn giản",IF(H985&lt;=7,"Trung bình","Phức tạp"))</f>
        <v>Trung bình</v>
      </c>
      <c r="G985" s="284" t="s">
        <v>205</v>
      </c>
      <c r="H985" s="284">
        <f>COUNTA(E986:E989)</f>
        <v>4</v>
      </c>
    </row>
    <row r="986" spans="2:8" ht="49.5" outlineLevel="1">
      <c r="B986" s="284"/>
      <c r="E986" s="296" t="s">
        <v>4067</v>
      </c>
      <c r="F986" s="284"/>
      <c r="G986" s="284"/>
      <c r="H986" s="284"/>
    </row>
    <row r="987" spans="2:8" ht="49.5" outlineLevel="1">
      <c r="B987" s="284"/>
      <c r="E987" s="296" t="s">
        <v>4068</v>
      </c>
      <c r="F987" s="284"/>
      <c r="G987" s="284"/>
      <c r="H987" s="284"/>
    </row>
    <row r="988" spans="2:8" ht="49.5" outlineLevel="1">
      <c r="B988" s="284"/>
      <c r="E988" s="246" t="s">
        <v>4069</v>
      </c>
      <c r="F988" s="284"/>
      <c r="G988" s="284"/>
      <c r="H988" s="284"/>
    </row>
    <row r="989" spans="2:8" ht="49.5" outlineLevel="1">
      <c r="B989" s="284"/>
      <c r="E989" s="246" t="s">
        <v>4070</v>
      </c>
      <c r="F989" s="284"/>
      <c r="G989" s="284"/>
      <c r="H989" s="284"/>
    </row>
    <row r="990" spans="2:8" ht="34.9" customHeight="1" outlineLevel="1">
      <c r="B990" s="284" t="str">
        <f>IF(D990="","",SUBTOTAL(3,$C$148:D990))</f>
        <v/>
      </c>
      <c r="D990" s="246"/>
      <c r="E990" s="296" t="s">
        <v>4075</v>
      </c>
    </row>
    <row r="991" spans="2:8" ht="49.5" outlineLevel="1">
      <c r="B991" s="284" t="str">
        <f>IF(D991="","",SUBTOTAL(3,$C$148:D991))</f>
        <v/>
      </c>
      <c r="D991" s="246"/>
      <c r="E991" s="296" t="s">
        <v>4076</v>
      </c>
    </row>
    <row r="992" spans="2:8" ht="34.15" customHeight="1" outlineLevel="1">
      <c r="B992" s="284" t="str">
        <f>IF(D992="","",SUBTOTAL(3,$C$148:D992))</f>
        <v/>
      </c>
      <c r="D992" s="246"/>
      <c r="E992" s="296" t="s">
        <v>4077</v>
      </c>
    </row>
    <row r="993" spans="2:8" ht="33" outlineLevel="1">
      <c r="B993" s="284" t="str">
        <f>IF(D993="","",SUBTOTAL(3,$C$148:D993))</f>
        <v/>
      </c>
      <c r="D993" s="246"/>
      <c r="E993" s="296" t="s">
        <v>4078</v>
      </c>
    </row>
    <row r="994" spans="2:8" ht="33" outlineLevel="1">
      <c r="B994" s="284" t="str">
        <f>IF(D994="","",SUBTOTAL(3,$C$148:D994))</f>
        <v/>
      </c>
      <c r="D994" s="246"/>
      <c r="E994" s="296" t="s">
        <v>4079</v>
      </c>
    </row>
    <row r="995" spans="2:8" ht="33" outlineLevel="1">
      <c r="B995" s="284" t="str">
        <f>IF(D995="","",SUBTOTAL(3,$C$148:D995))</f>
        <v/>
      </c>
      <c r="D995" s="246"/>
      <c r="E995" s="296" t="s">
        <v>4080</v>
      </c>
    </row>
    <row r="996" spans="2:8" ht="49.5" outlineLevel="1">
      <c r="B996" s="284" t="str">
        <f>IF(D996="","",SUBTOTAL(3,$C$148:D996))</f>
        <v/>
      </c>
      <c r="D996" s="246"/>
      <c r="E996" s="296" t="s">
        <v>4081</v>
      </c>
    </row>
    <row r="997" spans="2:8" ht="49.5" outlineLevel="1">
      <c r="B997" s="284" t="str">
        <f>IF(D997="","",SUBTOTAL(3,$C$148:D997))</f>
        <v/>
      </c>
      <c r="D997" s="246"/>
      <c r="E997" s="296" t="s">
        <v>4082</v>
      </c>
    </row>
    <row r="998" spans="2:8">
      <c r="B998" s="284">
        <f>IF(D998="","",SUBTOTAL(3,$D$7:D998))</f>
        <v>167</v>
      </c>
      <c r="C998" s="246" t="s">
        <v>4222</v>
      </c>
      <c r="D998" s="219" t="s">
        <v>203</v>
      </c>
      <c r="F998" s="284" t="str">
        <f t="shared" ref="F998" si="26">IF(H998&lt;4,"Đơn giản",IF(H998&lt;=7,"Trung bình","Phức tạp"))</f>
        <v>Trung bình</v>
      </c>
      <c r="G998" s="284" t="s">
        <v>205</v>
      </c>
      <c r="H998" s="284">
        <f>COUNTA(E999:E1002)</f>
        <v>4</v>
      </c>
    </row>
    <row r="999" spans="2:8" ht="49.5" outlineLevel="1">
      <c r="B999" s="284"/>
      <c r="E999" s="296" t="s">
        <v>4223</v>
      </c>
      <c r="F999" s="284"/>
      <c r="G999" s="284"/>
      <c r="H999" s="284"/>
    </row>
    <row r="1000" spans="2:8" ht="33" outlineLevel="1">
      <c r="B1000" s="284"/>
      <c r="E1000" s="296" t="s">
        <v>4224</v>
      </c>
      <c r="F1000" s="284"/>
      <c r="G1000" s="284"/>
      <c r="H1000" s="284"/>
    </row>
    <row r="1001" spans="2:8" ht="33" outlineLevel="1">
      <c r="B1001" s="284"/>
      <c r="E1001" s="296" t="s">
        <v>4225</v>
      </c>
      <c r="F1001" s="284"/>
      <c r="G1001" s="284"/>
      <c r="H1001" s="284"/>
    </row>
    <row r="1002" spans="2:8" ht="33" outlineLevel="1">
      <c r="B1002" s="284"/>
      <c r="E1002" s="296" t="s">
        <v>4226</v>
      </c>
      <c r="F1002" s="284"/>
      <c r="G1002" s="284"/>
      <c r="H1002" s="284"/>
    </row>
    <row r="1003" spans="2:8">
      <c r="B1003" s="284">
        <f>IF(D1003="","",SUBTOTAL(3,$D$7:D1003))</f>
        <v>168</v>
      </c>
      <c r="C1003" s="246" t="s">
        <v>2503</v>
      </c>
      <c r="D1003" s="219" t="s">
        <v>203</v>
      </c>
      <c r="E1003" s="219"/>
      <c r="F1003" s="284" t="str">
        <f t="shared" ref="F1003" si="27">IF(H1003&lt;4,"Đơn giản",IF(H1003&lt;=7,"Trung bình","Phức tạp"))</f>
        <v>Phức tạp</v>
      </c>
      <c r="G1003" s="284" t="s">
        <v>205</v>
      </c>
      <c r="H1003" s="284">
        <f>COUNTA(E1011:E1026)</f>
        <v>12</v>
      </c>
    </row>
    <row r="1004" spans="2:8" ht="33" outlineLevel="1">
      <c r="B1004" s="284"/>
      <c r="E1004" s="296" t="s">
        <v>4087</v>
      </c>
      <c r="F1004" s="284"/>
      <c r="G1004" s="284"/>
      <c r="H1004" s="284"/>
    </row>
    <row r="1005" spans="2:8" ht="33" outlineLevel="1">
      <c r="B1005" s="284"/>
      <c r="E1005" s="296" t="s">
        <v>4088</v>
      </c>
      <c r="F1005" s="284"/>
      <c r="G1005" s="284"/>
      <c r="H1005" s="284"/>
    </row>
    <row r="1006" spans="2:8" ht="33" outlineLevel="1">
      <c r="B1006" s="284"/>
      <c r="E1006" s="296" t="s">
        <v>4089</v>
      </c>
      <c r="F1006" s="284"/>
      <c r="G1006" s="284"/>
      <c r="H1006" s="284"/>
    </row>
    <row r="1007" spans="2:8" ht="33" outlineLevel="1">
      <c r="B1007" s="284"/>
      <c r="E1007" s="296" t="s">
        <v>4090</v>
      </c>
      <c r="F1007" s="284"/>
      <c r="G1007" s="284"/>
      <c r="H1007" s="284"/>
    </row>
    <row r="1008" spans="2:8" ht="33" outlineLevel="1">
      <c r="B1008" s="284"/>
      <c r="E1008" s="296" t="s">
        <v>4091</v>
      </c>
      <c r="F1008" s="284"/>
      <c r="G1008" s="284"/>
      <c r="H1008" s="284"/>
    </row>
    <row r="1009" spans="2:8" ht="33" outlineLevel="1">
      <c r="B1009" s="284"/>
      <c r="E1009" s="296" t="s">
        <v>4092</v>
      </c>
      <c r="F1009" s="284"/>
      <c r="G1009" s="284"/>
      <c r="H1009" s="284"/>
    </row>
    <row r="1010" spans="2:8" ht="33" outlineLevel="1">
      <c r="B1010" s="284"/>
      <c r="E1010" s="296" t="s">
        <v>4093</v>
      </c>
      <c r="F1010" s="284"/>
      <c r="G1010" s="284"/>
      <c r="H1010" s="284"/>
    </row>
    <row r="1011" spans="2:8" ht="49.5" outlineLevel="1">
      <c r="D1011" s="246"/>
      <c r="E1011" s="296" t="s">
        <v>4094</v>
      </c>
    </row>
    <row r="1012" spans="2:8" ht="33" outlineLevel="1">
      <c r="D1012" s="246"/>
      <c r="E1012" s="296" t="s">
        <v>4095</v>
      </c>
    </row>
    <row r="1013" spans="2:8">
      <c r="B1013" s="284">
        <f>IF(D1013="","",SUBTOTAL(3,$D$7:D1013))</f>
        <v>169</v>
      </c>
      <c r="C1013" s="246" t="s">
        <v>3044</v>
      </c>
      <c r="D1013" s="219" t="s">
        <v>203</v>
      </c>
      <c r="F1013" s="284" t="str">
        <f>IF(H1013&lt;4,"Đơn giản",IF(H1013&lt;=7,"Trung bình","Phức tạp"))</f>
        <v>Trung bình</v>
      </c>
      <c r="G1013" s="284" t="s">
        <v>205</v>
      </c>
      <c r="H1013" s="284">
        <f>COUNTA(E1014:E1018)</f>
        <v>5</v>
      </c>
    </row>
    <row r="1014" spans="2:8" ht="33" outlineLevel="1">
      <c r="B1014" s="284"/>
      <c r="E1014" s="296" t="s">
        <v>4096</v>
      </c>
      <c r="F1014" s="284"/>
      <c r="G1014" s="284"/>
      <c r="H1014" s="284"/>
    </row>
    <row r="1015" spans="2:8" ht="49.5" outlineLevel="1">
      <c r="B1015" s="284"/>
      <c r="E1015" s="296" t="s">
        <v>4097</v>
      </c>
      <c r="F1015" s="284"/>
      <c r="G1015" s="284"/>
      <c r="H1015" s="284"/>
    </row>
    <row r="1016" spans="2:8" ht="33" outlineLevel="1">
      <c r="B1016" s="284"/>
      <c r="E1016" s="296" t="s">
        <v>4099</v>
      </c>
      <c r="F1016" s="284"/>
      <c r="G1016" s="284"/>
      <c r="H1016" s="284"/>
    </row>
    <row r="1017" spans="2:8" ht="33" outlineLevel="1">
      <c r="B1017" s="284"/>
      <c r="E1017" s="296" t="s">
        <v>4100</v>
      </c>
      <c r="F1017" s="284"/>
      <c r="G1017" s="284"/>
      <c r="H1017" s="284"/>
    </row>
    <row r="1018" spans="2:8" ht="33" customHeight="1" outlineLevel="1">
      <c r="B1018" s="284"/>
      <c r="E1018" s="296" t="s">
        <v>4107</v>
      </c>
      <c r="F1018" s="284"/>
      <c r="G1018" s="284"/>
      <c r="H1018" s="284"/>
    </row>
    <row r="1019" spans="2:8">
      <c r="B1019" s="284">
        <f>IF(D1019="","",SUBTOTAL(3,$D$7:D1019))</f>
        <v>170</v>
      </c>
      <c r="C1019" s="246" t="s">
        <v>2506</v>
      </c>
      <c r="D1019" s="219" t="s">
        <v>203</v>
      </c>
      <c r="E1019" s="219"/>
      <c r="F1019" s="284" t="str">
        <f>IF(H1019&lt;4,"Đơn giản",IF(H1019&lt;=7,"Trung bình","Phức tạp"))</f>
        <v>Trung bình</v>
      </c>
      <c r="G1019" s="284" t="s">
        <v>205</v>
      </c>
      <c r="H1019" s="284">
        <f>COUNTA(E1020:E1024)</f>
        <v>5</v>
      </c>
    </row>
    <row r="1020" spans="2:8" ht="49.5" outlineLevel="1">
      <c r="B1020" s="284"/>
      <c r="E1020" s="296" t="s">
        <v>4108</v>
      </c>
      <c r="F1020" s="284"/>
      <c r="G1020" s="284"/>
      <c r="H1020" s="284"/>
    </row>
    <row r="1021" spans="2:8" ht="33" outlineLevel="1">
      <c r="B1021" s="284"/>
      <c r="E1021" s="296" t="s">
        <v>4109</v>
      </c>
      <c r="F1021" s="284"/>
      <c r="G1021" s="284"/>
      <c r="H1021" s="284"/>
    </row>
    <row r="1022" spans="2:8" ht="33" outlineLevel="1">
      <c r="B1022" s="284"/>
      <c r="E1022" s="296" t="s">
        <v>4110</v>
      </c>
      <c r="F1022" s="284"/>
      <c r="G1022" s="284"/>
      <c r="H1022" s="284"/>
    </row>
    <row r="1023" spans="2:8" ht="49.5" outlineLevel="1">
      <c r="B1023" s="284"/>
      <c r="E1023" s="296" t="s">
        <v>4111</v>
      </c>
      <c r="F1023" s="284"/>
      <c r="G1023" s="284"/>
      <c r="H1023" s="284"/>
    </row>
    <row r="1024" spans="2:8" ht="49.5" outlineLevel="1">
      <c r="E1024" s="296" t="s">
        <v>4112</v>
      </c>
    </row>
  </sheetData>
  <mergeCells count="2">
    <mergeCell ref="B2:H2"/>
    <mergeCell ref="B3:H3"/>
  </mergeCells>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3B263-D32D-49AC-8FA9-783C90F340E8}">
  <dimension ref="B1:K988"/>
  <sheetViews>
    <sheetView topLeftCell="A162" zoomScale="115" zoomScaleNormal="115" workbookViewId="0">
      <selection activeCell="A162" sqref="A1:XFD1048576"/>
    </sheetView>
  </sheetViews>
  <sheetFormatPr defaultColWidth="12.625" defaultRowHeight="16.5" outlineLevelRow="1"/>
  <cols>
    <col min="1" max="1" width="4.375" style="129" customWidth="1"/>
    <col min="2" max="2" width="8" style="129" customWidth="1"/>
    <col min="3" max="3" width="33.375" style="129" customWidth="1"/>
    <col min="4" max="4" width="17.5" style="396" customWidth="1"/>
    <col min="5" max="5" width="80" style="129" customWidth="1"/>
    <col min="6" max="6" width="60.75" style="228" customWidth="1"/>
    <col min="7" max="7" width="21.625" style="129" customWidth="1"/>
    <col min="8" max="8" width="12.25" style="129" customWidth="1"/>
    <col min="9" max="9" width="8.5" style="129" customWidth="1"/>
    <col min="10" max="10" width="52.375" style="129" customWidth="1"/>
    <col min="11" max="11" width="18.5" style="129" customWidth="1"/>
    <col min="12" max="16384" width="12.625" style="129"/>
  </cols>
  <sheetData>
    <row r="1" spans="2:11">
      <c r="B1" s="228"/>
      <c r="C1" s="228"/>
      <c r="D1" s="383"/>
      <c r="E1" s="228"/>
      <c r="G1" s="228"/>
      <c r="H1" s="228"/>
      <c r="I1" s="228"/>
      <c r="J1" s="228"/>
      <c r="K1" s="228"/>
    </row>
    <row r="2" spans="2:11">
      <c r="B2" s="506" t="s">
        <v>1330</v>
      </c>
      <c r="C2" s="581"/>
      <c r="D2" s="581"/>
      <c r="E2" s="581"/>
      <c r="F2" s="581"/>
      <c r="G2" s="581"/>
      <c r="H2" s="581"/>
      <c r="I2" s="581"/>
      <c r="J2" s="228"/>
      <c r="K2" s="230">
        <f>PM_LGSP.VIII!I10</f>
        <v>7003000000</v>
      </c>
    </row>
    <row r="3" spans="2:11">
      <c r="B3" s="503" t="s">
        <v>1331</v>
      </c>
      <c r="C3" s="581"/>
      <c r="D3" s="581"/>
      <c r="E3" s="581"/>
      <c r="F3" s="581"/>
      <c r="G3" s="581"/>
      <c r="H3" s="581"/>
      <c r="I3" s="581"/>
      <c r="J3" s="228"/>
      <c r="K3" s="228"/>
    </row>
    <row r="4" spans="2:11">
      <c r="B4" s="228"/>
      <c r="C4" s="228"/>
      <c r="D4" s="383"/>
      <c r="E4" s="228"/>
      <c r="G4" s="228"/>
      <c r="H4" s="228"/>
      <c r="I4" s="228"/>
      <c r="J4" s="228"/>
      <c r="K4" s="228"/>
    </row>
    <row r="5" spans="2:11" ht="33">
      <c r="B5" s="286" t="s">
        <v>66</v>
      </c>
      <c r="C5" s="286" t="s">
        <v>201</v>
      </c>
      <c r="D5" s="286" t="s">
        <v>837</v>
      </c>
      <c r="E5" s="286" t="s">
        <v>1336</v>
      </c>
      <c r="F5" s="286" t="s">
        <v>1243</v>
      </c>
      <c r="G5" s="286" t="s">
        <v>1245</v>
      </c>
      <c r="H5" s="286" t="s">
        <v>1244</v>
      </c>
      <c r="I5" s="286" t="s">
        <v>202</v>
      </c>
      <c r="J5" s="271"/>
      <c r="K5" s="228"/>
    </row>
    <row r="6" spans="2:11" ht="33">
      <c r="B6" s="384" t="s">
        <v>15</v>
      </c>
      <c r="C6" s="392" t="s">
        <v>3283</v>
      </c>
      <c r="D6" s="385"/>
      <c r="E6" s="308"/>
      <c r="F6" s="246"/>
      <c r="G6" s="308"/>
      <c r="H6" s="308"/>
      <c r="I6" s="308"/>
      <c r="J6" s="271"/>
      <c r="K6" s="228"/>
    </row>
    <row r="7" spans="2:11" ht="33">
      <c r="B7" s="284">
        <f>IF(D7="","",SUBTOTAL(3,$D$6:D9))</f>
        <v>1</v>
      </c>
      <c r="C7" s="246" t="s">
        <v>3058</v>
      </c>
      <c r="D7" s="399" t="s">
        <v>203</v>
      </c>
      <c r="E7" s="246" t="s">
        <v>3059</v>
      </c>
      <c r="F7" s="246"/>
      <c r="G7" s="284" t="str">
        <f>IF(I7&lt;4,"Đơn giản",IF(I7&lt;=7,"Trung bình","Phức tạp"))</f>
        <v>Trung bình</v>
      </c>
      <c r="H7" s="284" t="s">
        <v>205</v>
      </c>
      <c r="I7" s="284">
        <f>COUNTA(F8:F14)</f>
        <v>7</v>
      </c>
      <c r="J7" s="271"/>
      <c r="K7" s="228"/>
    </row>
    <row r="8" spans="2:11" ht="33" outlineLevel="1">
      <c r="B8" s="410"/>
      <c r="C8" s="410"/>
      <c r="D8" s="409"/>
      <c r="E8" s="410"/>
      <c r="F8" s="412" t="s">
        <v>3276</v>
      </c>
      <c r="G8" s="308"/>
      <c r="H8" s="308"/>
      <c r="I8" s="308"/>
      <c r="J8" s="271"/>
      <c r="K8" s="228"/>
    </row>
    <row r="9" spans="2:11" ht="33" outlineLevel="1">
      <c r="B9" s="308"/>
      <c r="C9" s="308"/>
      <c r="D9" s="385"/>
      <c r="E9" s="308"/>
      <c r="F9" s="233" t="s">
        <v>3277</v>
      </c>
      <c r="G9" s="308"/>
      <c r="H9" s="308"/>
      <c r="I9" s="308"/>
      <c r="J9" s="271"/>
      <c r="K9" s="228"/>
    </row>
    <row r="10" spans="2:11" ht="33" outlineLevel="1">
      <c r="B10" s="308"/>
      <c r="C10" s="308"/>
      <c r="D10" s="385"/>
      <c r="E10" s="308"/>
      <c r="F10" s="233" t="s">
        <v>3278</v>
      </c>
      <c r="G10" s="308"/>
      <c r="H10" s="308"/>
      <c r="I10" s="308"/>
      <c r="J10" s="271"/>
      <c r="K10" s="228"/>
    </row>
    <row r="11" spans="2:11" ht="33" outlineLevel="1">
      <c r="B11" s="308"/>
      <c r="C11" s="308"/>
      <c r="D11" s="385"/>
      <c r="E11" s="308"/>
      <c r="F11" s="233" t="s">
        <v>3279</v>
      </c>
      <c r="G11" s="308"/>
      <c r="H11" s="308"/>
      <c r="I11" s="308"/>
      <c r="J11" s="271"/>
      <c r="K11" s="228"/>
    </row>
    <row r="12" spans="2:11" ht="33" outlineLevel="1">
      <c r="B12" s="308"/>
      <c r="C12" s="308"/>
      <c r="D12" s="385"/>
      <c r="E12" s="308"/>
      <c r="F12" s="233" t="s">
        <v>3280</v>
      </c>
      <c r="G12" s="308"/>
      <c r="H12" s="308"/>
      <c r="I12" s="308"/>
      <c r="J12" s="271"/>
      <c r="K12" s="228"/>
    </row>
    <row r="13" spans="2:11" ht="33" outlineLevel="1">
      <c r="B13" s="308"/>
      <c r="C13" s="308"/>
      <c r="D13" s="385"/>
      <c r="E13" s="308"/>
      <c r="F13" s="233" t="s">
        <v>3282</v>
      </c>
      <c r="G13" s="308"/>
      <c r="H13" s="308"/>
      <c r="I13" s="308"/>
      <c r="J13" s="271"/>
      <c r="K13" s="228"/>
    </row>
    <row r="14" spans="2:11" ht="33" outlineLevel="1">
      <c r="B14" s="308"/>
      <c r="C14" s="308"/>
      <c r="D14" s="385"/>
      <c r="E14" s="308"/>
      <c r="F14" s="233" t="s">
        <v>3281</v>
      </c>
      <c r="G14" s="308"/>
      <c r="H14" s="308"/>
      <c r="I14" s="308"/>
      <c r="J14" s="271"/>
      <c r="K14" s="228"/>
    </row>
    <row r="15" spans="2:11" ht="49.5">
      <c r="B15" s="284">
        <f>IF(D15="","",SUBTOTAL(3,$D$6:D17))</f>
        <v>2</v>
      </c>
      <c r="C15" s="246" t="s">
        <v>3065</v>
      </c>
      <c r="D15" s="399" t="s">
        <v>203</v>
      </c>
      <c r="E15" s="246" t="s">
        <v>3066</v>
      </c>
      <c r="F15" s="233"/>
      <c r="G15" s="284" t="str">
        <f>IF(I15&lt;4,"Đơn giản",IF(I15&lt;=7,"Trung bình","Phức tạp"))</f>
        <v>Đơn giản</v>
      </c>
      <c r="H15" s="284" t="s">
        <v>205</v>
      </c>
      <c r="I15" s="284">
        <f>COUNTA(F16:F30F18)</f>
        <v>1</v>
      </c>
      <c r="J15" s="271"/>
      <c r="K15" s="228"/>
    </row>
    <row r="16" spans="2:11" outlineLevel="1">
      <c r="B16" s="308"/>
      <c r="C16" s="233"/>
      <c r="D16" s="233"/>
      <c r="E16" s="308"/>
      <c r="F16" s="233" t="s">
        <v>3067</v>
      </c>
      <c r="G16" s="308"/>
      <c r="H16" s="308"/>
      <c r="I16" s="308"/>
      <c r="J16" s="271"/>
      <c r="K16" s="228"/>
    </row>
    <row r="17" spans="2:11" outlineLevel="1">
      <c r="B17" s="308"/>
      <c r="C17" s="233"/>
      <c r="D17" s="233"/>
      <c r="E17" s="308"/>
      <c r="F17" s="233" t="s">
        <v>3068</v>
      </c>
      <c r="G17" s="308"/>
      <c r="H17" s="308"/>
      <c r="I17" s="308"/>
      <c r="J17" s="271"/>
      <c r="K17" s="228"/>
    </row>
    <row r="18" spans="2:11" outlineLevel="1">
      <c r="B18" s="386"/>
      <c r="C18" s="241"/>
      <c r="D18" s="241"/>
      <c r="E18" s="308"/>
      <c r="F18" s="233" t="s">
        <v>3069</v>
      </c>
      <c r="G18" s="308"/>
      <c r="H18" s="308"/>
      <c r="I18" s="308"/>
      <c r="J18" s="271"/>
      <c r="K18" s="228"/>
    </row>
    <row r="19" spans="2:11" outlineLevel="1">
      <c r="B19" s="308"/>
      <c r="C19" s="246"/>
      <c r="D19" s="246"/>
      <c r="E19" s="308"/>
      <c r="F19" s="233" t="s">
        <v>3070</v>
      </c>
      <c r="G19" s="308"/>
      <c r="H19" s="308"/>
      <c r="I19" s="308"/>
      <c r="J19" s="271"/>
      <c r="K19" s="228"/>
    </row>
    <row r="20" spans="2:11" outlineLevel="1">
      <c r="B20" s="308"/>
      <c r="C20" s="246"/>
      <c r="D20" s="246"/>
      <c r="E20" s="308"/>
      <c r="F20" s="233" t="s">
        <v>3071</v>
      </c>
      <c r="G20" s="308"/>
      <c r="H20" s="308"/>
      <c r="I20" s="308"/>
      <c r="J20" s="271"/>
      <c r="K20" s="228"/>
    </row>
    <row r="21" spans="2:11" outlineLevel="1">
      <c r="B21" s="308"/>
      <c r="C21" s="246"/>
      <c r="D21" s="246"/>
      <c r="E21" s="308"/>
      <c r="F21" s="233" t="s">
        <v>3072</v>
      </c>
      <c r="G21" s="308"/>
      <c r="H21" s="308"/>
      <c r="I21" s="308"/>
      <c r="J21" s="271"/>
      <c r="K21" s="228"/>
    </row>
    <row r="22" spans="2:11" outlineLevel="1">
      <c r="B22" s="308"/>
      <c r="C22" s="246"/>
      <c r="D22" s="246"/>
      <c r="E22" s="308"/>
      <c r="F22" s="233" t="s">
        <v>3073</v>
      </c>
      <c r="G22" s="308"/>
      <c r="H22" s="308"/>
      <c r="I22" s="308"/>
      <c r="J22" s="271"/>
      <c r="K22" s="228"/>
    </row>
    <row r="23" spans="2:11" ht="33">
      <c r="B23" s="288">
        <f>IF(D23="","",SUBTOTAL(3,$D$6:D27))</f>
        <v>3</v>
      </c>
      <c r="C23" s="419" t="s">
        <v>3087</v>
      </c>
      <c r="D23" s="420" t="s">
        <v>3077</v>
      </c>
      <c r="E23" s="419" t="s">
        <v>3086</v>
      </c>
      <c r="F23" s="418"/>
      <c r="G23" s="284" t="str">
        <f>IF(I23&lt;4,"Đơn giản",IF(I23&lt;=7,"Trung bình","Phức tạp"))</f>
        <v>Phức tạp</v>
      </c>
      <c r="H23" s="284" t="s">
        <v>205</v>
      </c>
      <c r="I23" s="284">
        <f>COUNTA(F26:F33)</f>
        <v>8</v>
      </c>
      <c r="J23" s="271"/>
      <c r="K23" s="228"/>
    </row>
    <row r="24" spans="2:11">
      <c r="B24" s="288"/>
      <c r="C24" s="419"/>
      <c r="D24" s="420"/>
      <c r="E24" s="419"/>
      <c r="F24" s="418" t="s">
        <v>282</v>
      </c>
      <c r="G24" s="284"/>
      <c r="H24" s="284"/>
      <c r="I24" s="284"/>
      <c r="J24" s="271"/>
      <c r="K24" s="228"/>
    </row>
    <row r="25" spans="2:11">
      <c r="B25" s="288"/>
      <c r="C25" s="419"/>
      <c r="D25" s="420"/>
      <c r="E25" s="419"/>
      <c r="F25" s="418"/>
      <c r="G25" s="284"/>
      <c r="H25" s="284"/>
      <c r="I25" s="284"/>
      <c r="J25" s="271"/>
      <c r="K25" s="228"/>
    </row>
    <row r="26" spans="2:11" outlineLevel="1">
      <c r="B26" s="421"/>
      <c r="C26" s="419"/>
      <c r="D26" s="419"/>
      <c r="E26" s="421"/>
      <c r="F26" s="418" t="s">
        <v>3078</v>
      </c>
      <c r="G26" s="308"/>
      <c r="H26" s="308"/>
      <c r="I26" s="308"/>
      <c r="J26" s="271"/>
      <c r="K26" s="228"/>
    </row>
    <row r="27" spans="2:11" outlineLevel="1">
      <c r="B27" s="421"/>
      <c r="C27" s="419"/>
      <c r="D27" s="419"/>
      <c r="E27" s="421"/>
      <c r="F27" s="418" t="s">
        <v>3079</v>
      </c>
      <c r="G27" s="308"/>
      <c r="H27" s="308"/>
      <c r="I27" s="308"/>
      <c r="J27" s="271"/>
      <c r="K27" s="228"/>
    </row>
    <row r="28" spans="2:11" outlineLevel="1">
      <c r="B28" s="421"/>
      <c r="C28" s="419"/>
      <c r="D28" s="419"/>
      <c r="E28" s="421"/>
      <c r="F28" s="418" t="s">
        <v>3080</v>
      </c>
      <c r="G28" s="308"/>
      <c r="H28" s="308"/>
      <c r="I28" s="308"/>
      <c r="J28" s="271"/>
      <c r="K28" s="228"/>
    </row>
    <row r="29" spans="2:11" outlineLevel="1">
      <c r="B29" s="421"/>
      <c r="C29" s="419"/>
      <c r="D29" s="419"/>
      <c r="E29" s="421"/>
      <c r="F29" s="418" t="s">
        <v>3081</v>
      </c>
      <c r="G29" s="308"/>
      <c r="H29" s="308"/>
      <c r="I29" s="308"/>
      <c r="J29" s="271"/>
      <c r="K29" s="228"/>
    </row>
    <row r="30" spans="2:11" outlineLevel="1">
      <c r="B30" s="421"/>
      <c r="C30" s="419"/>
      <c r="D30" s="419"/>
      <c r="E30" s="421"/>
      <c r="F30" s="418" t="s">
        <v>3082</v>
      </c>
      <c r="G30" s="308"/>
      <c r="H30" s="308"/>
      <c r="I30" s="308"/>
      <c r="J30" s="271"/>
      <c r="K30" s="228"/>
    </row>
    <row r="31" spans="2:11" outlineLevel="1">
      <c r="B31" s="421"/>
      <c r="C31" s="419"/>
      <c r="D31" s="419"/>
      <c r="E31" s="421"/>
      <c r="F31" s="418" t="s">
        <v>3083</v>
      </c>
      <c r="G31" s="308"/>
      <c r="H31" s="308"/>
      <c r="I31" s="308"/>
      <c r="J31" s="271"/>
      <c r="K31" s="228"/>
    </row>
    <row r="32" spans="2:11" ht="33" outlineLevel="1">
      <c r="B32" s="421"/>
      <c r="C32" s="419"/>
      <c r="D32" s="419"/>
      <c r="E32" s="421"/>
      <c r="F32" s="418" t="s">
        <v>3084</v>
      </c>
      <c r="G32" s="308"/>
      <c r="H32" s="308"/>
      <c r="I32" s="308"/>
      <c r="J32" s="271"/>
      <c r="K32" s="228"/>
    </row>
    <row r="33" spans="2:11" outlineLevel="1">
      <c r="B33" s="421"/>
      <c r="C33" s="419"/>
      <c r="D33" s="419"/>
      <c r="E33" s="421"/>
      <c r="F33" s="418" t="s">
        <v>3085</v>
      </c>
      <c r="G33" s="308"/>
      <c r="H33" s="308"/>
      <c r="I33" s="308"/>
      <c r="J33" s="271"/>
      <c r="K33" s="228"/>
    </row>
    <row r="34" spans="2:11" ht="33">
      <c r="B34" s="288">
        <f>IF(D34="","",SUBTOTAL(3,$D$6:D36))</f>
        <v>4</v>
      </c>
      <c r="C34" s="419" t="s">
        <v>3088</v>
      </c>
      <c r="D34" s="420" t="s">
        <v>3077</v>
      </c>
      <c r="E34" s="419" t="s">
        <v>2858</v>
      </c>
      <c r="F34" s="418"/>
      <c r="G34" s="284" t="str">
        <f>IF(I34&lt;4,"Đơn giản",IF(I34&lt;=7,"Trung bình","Phức tạp"))</f>
        <v>Trung bình</v>
      </c>
      <c r="H34" s="284" t="s">
        <v>205</v>
      </c>
      <c r="I34" s="284">
        <f>COUNTA(F35:F38)</f>
        <v>4</v>
      </c>
      <c r="J34" s="271"/>
      <c r="K34" s="228"/>
    </row>
    <row r="35" spans="2:11" outlineLevel="1">
      <c r="B35" s="421"/>
      <c r="C35" s="419"/>
      <c r="D35" s="419"/>
      <c r="E35" s="421"/>
      <c r="F35" s="418" t="s">
        <v>3089</v>
      </c>
      <c r="G35" s="308"/>
      <c r="H35" s="308"/>
      <c r="I35" s="308"/>
      <c r="J35" s="271"/>
      <c r="K35" s="228"/>
    </row>
    <row r="36" spans="2:11" ht="33" outlineLevel="1">
      <c r="B36" s="421"/>
      <c r="C36" s="419"/>
      <c r="D36" s="419"/>
      <c r="E36" s="421"/>
      <c r="F36" s="418" t="s">
        <v>3092</v>
      </c>
      <c r="G36" s="308"/>
      <c r="H36" s="308"/>
      <c r="I36" s="308"/>
      <c r="J36" s="271"/>
      <c r="K36" s="228"/>
    </row>
    <row r="37" spans="2:11" ht="33" outlineLevel="1">
      <c r="B37" s="421"/>
      <c r="C37" s="419"/>
      <c r="D37" s="419"/>
      <c r="E37" s="421"/>
      <c r="F37" s="418" t="s">
        <v>3090</v>
      </c>
      <c r="G37" s="308"/>
      <c r="H37" s="308"/>
      <c r="I37" s="308"/>
      <c r="J37" s="271"/>
      <c r="K37" s="228"/>
    </row>
    <row r="38" spans="2:11" ht="33" outlineLevel="1">
      <c r="B38" s="421"/>
      <c r="C38" s="419"/>
      <c r="D38" s="419"/>
      <c r="E38" s="421"/>
      <c r="F38" s="418" t="s">
        <v>3091</v>
      </c>
      <c r="G38" s="308"/>
      <c r="H38" s="308"/>
      <c r="I38" s="308"/>
      <c r="J38" s="271"/>
      <c r="K38" s="228"/>
    </row>
    <row r="39" spans="2:11" ht="33">
      <c r="B39" s="288">
        <f>IF(D39="","",SUBTOTAL(3,$D$6:D41))</f>
        <v>5</v>
      </c>
      <c r="C39" s="419" t="s">
        <v>2856</v>
      </c>
      <c r="D39" s="420" t="s">
        <v>3077</v>
      </c>
      <c r="E39" s="419" t="s">
        <v>3099</v>
      </c>
      <c r="F39" s="418"/>
      <c r="G39" s="284" t="str">
        <f>IF(I39&lt;4,"Đơn giản",IF(I39&lt;=7,"Trung bình","Phức tạp"))</f>
        <v>Trung bình</v>
      </c>
      <c r="H39" s="284" t="s">
        <v>205</v>
      </c>
      <c r="I39" s="284">
        <f>COUNTA(F40:F45)</f>
        <v>6</v>
      </c>
      <c r="J39" s="271"/>
      <c r="K39" s="228"/>
    </row>
    <row r="40" spans="2:11" ht="33" outlineLevel="1">
      <c r="B40" s="308"/>
      <c r="C40" s="246"/>
      <c r="D40" s="399"/>
      <c r="E40" s="308"/>
      <c r="F40" s="233" t="s">
        <v>3093</v>
      </c>
      <c r="G40" s="308"/>
      <c r="H40" s="308"/>
      <c r="I40" s="308"/>
      <c r="J40" s="271"/>
      <c r="K40" s="228"/>
    </row>
    <row r="41" spans="2:11" ht="33" outlineLevel="1">
      <c r="B41" s="308"/>
      <c r="C41" s="246"/>
      <c r="D41" s="399"/>
      <c r="E41" s="308"/>
      <c r="F41" s="233" t="s">
        <v>3095</v>
      </c>
      <c r="G41" s="308"/>
      <c r="H41" s="308"/>
      <c r="I41" s="308"/>
      <c r="J41" s="271"/>
      <c r="K41" s="228"/>
    </row>
    <row r="42" spans="2:11" ht="33" outlineLevel="1">
      <c r="B42" s="308"/>
      <c r="C42" s="246"/>
      <c r="D42" s="399"/>
      <c r="E42" s="308"/>
      <c r="F42" s="233" t="s">
        <v>3096</v>
      </c>
      <c r="G42" s="308"/>
      <c r="H42" s="308"/>
      <c r="I42" s="308"/>
      <c r="J42" s="271"/>
      <c r="K42" s="228"/>
    </row>
    <row r="43" spans="2:11" ht="33" outlineLevel="1">
      <c r="B43" s="308"/>
      <c r="C43" s="246"/>
      <c r="D43" s="399"/>
      <c r="E43" s="308"/>
      <c r="F43" s="233" t="s">
        <v>3097</v>
      </c>
      <c r="G43" s="308"/>
      <c r="H43" s="308"/>
      <c r="I43" s="308"/>
      <c r="J43" s="271"/>
      <c r="K43" s="228"/>
    </row>
    <row r="44" spans="2:11" ht="33" outlineLevel="1">
      <c r="B44" s="308"/>
      <c r="C44" s="246"/>
      <c r="D44" s="399"/>
      <c r="E44" s="308"/>
      <c r="F44" s="233" t="s">
        <v>3094</v>
      </c>
      <c r="G44" s="308"/>
      <c r="H44" s="308"/>
      <c r="I44" s="308"/>
      <c r="J44" s="271"/>
      <c r="K44" s="228"/>
    </row>
    <row r="45" spans="2:11" ht="33" outlineLevel="1">
      <c r="B45" s="308"/>
      <c r="C45" s="246"/>
      <c r="D45" s="399"/>
      <c r="E45" s="308"/>
      <c r="F45" s="233" t="s">
        <v>3098</v>
      </c>
      <c r="G45" s="308"/>
      <c r="H45" s="308"/>
      <c r="I45" s="308"/>
      <c r="J45" s="271"/>
      <c r="K45" s="228"/>
    </row>
    <row r="46" spans="2:11" s="415" customFormat="1">
      <c r="B46" s="407" t="s">
        <v>17</v>
      </c>
      <c r="C46" s="408" t="s">
        <v>3284</v>
      </c>
      <c r="D46" s="411"/>
      <c r="E46" s="410"/>
      <c r="F46" s="412"/>
      <c r="G46" s="410"/>
      <c r="H46" s="410"/>
      <c r="I46" s="410"/>
      <c r="J46" s="413"/>
      <c r="K46" s="414"/>
    </row>
    <row r="47" spans="2:11">
      <c r="B47" s="284">
        <f>IF(D47="","",SUBTOTAL(3,$D$6:D49))</f>
        <v>6</v>
      </c>
      <c r="C47" s="246" t="s">
        <v>236</v>
      </c>
      <c r="D47" s="399" t="s">
        <v>203</v>
      </c>
      <c r="E47" s="246" t="s">
        <v>2815</v>
      </c>
      <c r="F47" s="233"/>
      <c r="G47" s="284" t="str">
        <f>IF(I47&lt;4,"Đơn giản",IF(I47&lt;=7,"Trung bình","Phức tạp"))</f>
        <v>Trung bình</v>
      </c>
      <c r="H47" s="284" t="s">
        <v>205</v>
      </c>
      <c r="I47" s="284">
        <f>COUNTA(F48:F51)</f>
        <v>4</v>
      </c>
      <c r="J47" s="271"/>
      <c r="K47" s="228"/>
    </row>
    <row r="48" spans="2:11" outlineLevel="1">
      <c r="B48" s="308"/>
      <c r="C48" s="233"/>
      <c r="D48" s="233"/>
      <c r="E48" s="308"/>
      <c r="F48" s="233" t="s">
        <v>237</v>
      </c>
      <c r="G48" s="308"/>
      <c r="H48" s="308"/>
      <c r="I48" s="308"/>
      <c r="J48" s="271"/>
      <c r="K48" s="228"/>
    </row>
    <row r="49" spans="2:11" outlineLevel="1">
      <c r="B49" s="308"/>
      <c r="C49" s="233"/>
      <c r="D49" s="233"/>
      <c r="E49" s="308"/>
      <c r="F49" s="233" t="s">
        <v>238</v>
      </c>
      <c r="G49" s="308"/>
      <c r="H49" s="308"/>
      <c r="I49" s="308"/>
      <c r="J49" s="271"/>
      <c r="K49" s="228"/>
    </row>
    <row r="50" spans="2:11" outlineLevel="1">
      <c r="B50" s="308"/>
      <c r="C50" s="233"/>
      <c r="D50" s="233"/>
      <c r="E50" s="308"/>
      <c r="F50" s="233" t="s">
        <v>239</v>
      </c>
      <c r="G50" s="308"/>
      <c r="H50" s="308"/>
      <c r="I50" s="308"/>
      <c r="J50" s="271"/>
      <c r="K50" s="228"/>
    </row>
    <row r="51" spans="2:11" outlineLevel="1">
      <c r="B51" s="308"/>
      <c r="C51" s="233"/>
      <c r="D51" s="233"/>
      <c r="E51" s="308"/>
      <c r="F51" s="233" t="s">
        <v>240</v>
      </c>
      <c r="G51" s="308"/>
      <c r="H51" s="308"/>
      <c r="I51" s="308"/>
      <c r="J51" s="271"/>
      <c r="K51" s="228"/>
    </row>
    <row r="52" spans="2:11" outlineLevel="1">
      <c r="B52" s="308"/>
      <c r="C52" s="233"/>
      <c r="D52" s="233"/>
      <c r="E52" s="308"/>
      <c r="F52" s="233" t="s">
        <v>241</v>
      </c>
      <c r="G52" s="308"/>
      <c r="H52" s="308"/>
      <c r="I52" s="308"/>
      <c r="J52" s="271"/>
      <c r="K52" s="228"/>
    </row>
    <row r="53" spans="2:11" ht="33">
      <c r="B53" s="284">
        <f>IF(D53="","",SUBTOTAL(3,$D$6:D55))</f>
        <v>7</v>
      </c>
      <c r="C53" s="246" t="s">
        <v>155</v>
      </c>
      <c r="D53" s="399" t="s">
        <v>203</v>
      </c>
      <c r="E53" s="246" t="s">
        <v>2816</v>
      </c>
      <c r="F53" s="233"/>
      <c r="G53" s="284" t="str">
        <f>IF(I53&lt;4,"Đơn giản",IF(I53&lt;=7,"Trung bình","Phức tạp"))</f>
        <v>Phức tạp</v>
      </c>
      <c r="H53" s="284" t="s">
        <v>205</v>
      </c>
      <c r="I53" s="284">
        <f>COUNTA(F54:F61)</f>
        <v>8</v>
      </c>
      <c r="J53" s="271"/>
      <c r="K53" s="228"/>
    </row>
    <row r="54" spans="2:11" outlineLevel="1">
      <c r="B54" s="308"/>
      <c r="C54" s="308"/>
      <c r="D54" s="385"/>
      <c r="E54" s="308"/>
      <c r="F54" s="233" t="s">
        <v>242</v>
      </c>
      <c r="G54" s="308"/>
      <c r="H54" s="308"/>
      <c r="I54" s="308"/>
      <c r="J54" s="271"/>
      <c r="K54" s="228"/>
    </row>
    <row r="55" spans="2:11" outlineLevel="1">
      <c r="B55" s="308"/>
      <c r="C55" s="308"/>
      <c r="D55" s="385"/>
      <c r="E55" s="308"/>
      <c r="F55" s="233" t="s">
        <v>243</v>
      </c>
      <c r="G55" s="308"/>
      <c r="H55" s="308"/>
      <c r="I55" s="308"/>
      <c r="J55" s="271"/>
      <c r="K55" s="228"/>
    </row>
    <row r="56" spans="2:11" outlineLevel="1">
      <c r="B56" s="308"/>
      <c r="C56" s="308"/>
      <c r="D56" s="385"/>
      <c r="E56" s="308"/>
      <c r="F56" s="233" t="s">
        <v>244</v>
      </c>
      <c r="G56" s="308"/>
      <c r="H56" s="308"/>
      <c r="I56" s="308"/>
      <c r="J56" s="271"/>
      <c r="K56" s="228"/>
    </row>
    <row r="57" spans="2:11" outlineLevel="1">
      <c r="B57" s="308"/>
      <c r="C57" s="308"/>
      <c r="D57" s="385"/>
      <c r="E57" s="308"/>
      <c r="F57" s="233" t="s">
        <v>245</v>
      </c>
      <c r="G57" s="308"/>
      <c r="H57" s="308"/>
      <c r="I57" s="308"/>
      <c r="J57" s="271"/>
      <c r="K57" s="228"/>
    </row>
    <row r="58" spans="2:11" outlineLevel="1">
      <c r="B58" s="308"/>
      <c r="C58" s="308"/>
      <c r="D58" s="385"/>
      <c r="E58" s="308"/>
      <c r="F58" s="233" t="s">
        <v>246</v>
      </c>
      <c r="G58" s="308"/>
      <c r="H58" s="308"/>
      <c r="I58" s="308"/>
      <c r="J58" s="271"/>
      <c r="K58" s="228"/>
    </row>
    <row r="59" spans="2:11" outlineLevel="1">
      <c r="B59" s="308"/>
      <c r="C59" s="308"/>
      <c r="D59" s="385"/>
      <c r="E59" s="308"/>
      <c r="F59" s="233" t="s">
        <v>247</v>
      </c>
      <c r="G59" s="308"/>
      <c r="H59" s="308"/>
      <c r="I59" s="308"/>
      <c r="J59" s="271"/>
      <c r="K59" s="228"/>
    </row>
    <row r="60" spans="2:11" outlineLevel="1">
      <c r="B60" s="308"/>
      <c r="C60" s="308"/>
      <c r="D60" s="385"/>
      <c r="E60" s="308"/>
      <c r="F60" s="233" t="s">
        <v>248</v>
      </c>
      <c r="G60" s="308"/>
      <c r="H60" s="308"/>
      <c r="I60" s="308"/>
      <c r="J60" s="271"/>
      <c r="K60" s="228"/>
    </row>
    <row r="61" spans="2:11" outlineLevel="1">
      <c r="B61" s="308"/>
      <c r="C61" s="308"/>
      <c r="D61" s="385"/>
      <c r="E61" s="308"/>
      <c r="F61" s="233" t="s">
        <v>249</v>
      </c>
      <c r="G61" s="308"/>
      <c r="H61" s="308"/>
      <c r="I61" s="308"/>
      <c r="J61" s="271"/>
      <c r="K61" s="228"/>
    </row>
    <row r="62" spans="2:11">
      <c r="B62" s="284">
        <f>IF(D62="","",SUBTOTAL(3,$D$6:D64))</f>
        <v>8</v>
      </c>
      <c r="C62" s="246" t="s">
        <v>156</v>
      </c>
      <c r="D62" s="399" t="s">
        <v>203</v>
      </c>
      <c r="E62" s="246" t="s">
        <v>2817</v>
      </c>
      <c r="F62" s="233"/>
      <c r="G62" s="284" t="str">
        <f>IF(I62&lt;4,"Đơn giản",IF(I62&lt;=7,"Trung bình","Phức tạp"))</f>
        <v>Trung bình</v>
      </c>
      <c r="H62" s="284" t="s">
        <v>205</v>
      </c>
      <c r="I62" s="284">
        <f>COUNTA(F63:F66)</f>
        <v>4</v>
      </c>
      <c r="J62" s="271"/>
      <c r="K62" s="228"/>
    </row>
    <row r="63" spans="2:11" outlineLevel="1">
      <c r="B63" s="308"/>
      <c r="C63" s="233"/>
      <c r="D63" s="233"/>
      <c r="E63" s="308"/>
      <c r="F63" s="233" t="s">
        <v>250</v>
      </c>
      <c r="G63" s="308"/>
      <c r="H63" s="308"/>
      <c r="I63" s="308"/>
      <c r="J63" s="271"/>
      <c r="K63" s="228"/>
    </row>
    <row r="64" spans="2:11" outlineLevel="1">
      <c r="B64" s="308"/>
      <c r="C64" s="233"/>
      <c r="D64" s="233"/>
      <c r="E64" s="308"/>
      <c r="F64" s="233" t="s">
        <v>251</v>
      </c>
      <c r="G64" s="308"/>
      <c r="H64" s="308"/>
      <c r="I64" s="308"/>
      <c r="J64" s="271"/>
      <c r="K64" s="228"/>
    </row>
    <row r="65" spans="2:11" outlineLevel="1">
      <c r="B65" s="308"/>
      <c r="C65" s="233"/>
      <c r="D65" s="233"/>
      <c r="E65" s="308"/>
      <c r="F65" s="233" t="s">
        <v>252</v>
      </c>
      <c r="G65" s="308"/>
      <c r="H65" s="308"/>
      <c r="I65" s="308"/>
      <c r="J65" s="271"/>
      <c r="K65" s="228"/>
    </row>
    <row r="66" spans="2:11" outlineLevel="1">
      <c r="B66" s="308"/>
      <c r="C66" s="233"/>
      <c r="D66" s="233"/>
      <c r="E66" s="308"/>
      <c r="F66" s="233" t="s">
        <v>253</v>
      </c>
      <c r="G66" s="308"/>
      <c r="H66" s="308"/>
      <c r="I66" s="308"/>
      <c r="J66" s="271"/>
      <c r="K66" s="228"/>
    </row>
    <row r="67" spans="2:11">
      <c r="B67" s="284">
        <f>IF(D67="","",SUBTOTAL(3,$D$6:D69))</f>
        <v>9</v>
      </c>
      <c r="C67" s="246" t="s">
        <v>254</v>
      </c>
      <c r="D67" s="399" t="s">
        <v>203</v>
      </c>
      <c r="E67" s="308" t="s">
        <v>2818</v>
      </c>
      <c r="F67" s="233"/>
      <c r="G67" s="284" t="str">
        <f>IF(I67&lt;4,"Đơn giản",IF(I67&lt;=7,"Trung bình","Phức tạp"))</f>
        <v>Trung bình</v>
      </c>
      <c r="H67" s="284" t="s">
        <v>205</v>
      </c>
      <c r="I67" s="284">
        <f>COUNTA(F68:F72)</f>
        <v>5</v>
      </c>
      <c r="J67" s="271"/>
      <c r="K67" s="228"/>
    </row>
    <row r="68" spans="2:11" outlineLevel="1">
      <c r="B68" s="308"/>
      <c r="C68" s="233"/>
      <c r="D68" s="233"/>
      <c r="E68" s="308"/>
      <c r="F68" s="233" t="s">
        <v>255</v>
      </c>
      <c r="G68" s="308"/>
      <c r="H68" s="308"/>
      <c r="I68" s="308"/>
      <c r="J68" s="271"/>
      <c r="K68" s="228"/>
    </row>
    <row r="69" spans="2:11" outlineLevel="1">
      <c r="B69" s="308"/>
      <c r="C69" s="233"/>
      <c r="D69" s="233"/>
      <c r="E69" s="308"/>
      <c r="F69" s="233" t="s">
        <v>256</v>
      </c>
      <c r="G69" s="308"/>
      <c r="H69" s="308"/>
      <c r="I69" s="308"/>
      <c r="J69" s="271"/>
      <c r="K69" s="228"/>
    </row>
    <row r="70" spans="2:11" outlineLevel="1">
      <c r="B70" s="308"/>
      <c r="C70" s="233"/>
      <c r="D70" s="233"/>
      <c r="E70" s="308"/>
      <c r="F70" s="233" t="s">
        <v>257</v>
      </c>
      <c r="G70" s="308"/>
      <c r="H70" s="308"/>
      <c r="I70" s="308"/>
      <c r="J70" s="271"/>
      <c r="K70" s="228"/>
    </row>
    <row r="71" spans="2:11" outlineLevel="1">
      <c r="B71" s="308"/>
      <c r="C71" s="233"/>
      <c r="D71" s="233"/>
      <c r="E71" s="308"/>
      <c r="F71" s="233" t="s">
        <v>258</v>
      </c>
      <c r="G71" s="308"/>
      <c r="H71" s="308"/>
      <c r="I71" s="308"/>
      <c r="J71" s="271"/>
      <c r="K71" s="228"/>
    </row>
    <row r="72" spans="2:11" outlineLevel="1">
      <c r="B72" s="308"/>
      <c r="C72" s="241"/>
      <c r="D72" s="241"/>
      <c r="E72" s="308"/>
      <c r="F72" s="241" t="s">
        <v>259</v>
      </c>
      <c r="G72" s="308"/>
      <c r="H72" s="308"/>
      <c r="I72" s="308"/>
      <c r="J72" s="271"/>
      <c r="K72" s="228"/>
    </row>
    <row r="73" spans="2:11" ht="33">
      <c r="B73" s="284">
        <f>IF(D73="","",SUBTOTAL(3,$D$6:D77))</f>
        <v>10</v>
      </c>
      <c r="C73" s="246" t="s">
        <v>2840</v>
      </c>
      <c r="D73" s="399" t="s">
        <v>203</v>
      </c>
      <c r="E73" s="246" t="s">
        <v>3100</v>
      </c>
      <c r="F73" s="246"/>
      <c r="G73" s="284" t="str">
        <f>IF(I73&lt;4,"Đơn giản",IF(I73&lt;=7,"Trung bình","Phức tạp"))</f>
        <v>Trung bình</v>
      </c>
      <c r="H73" s="284" t="s">
        <v>205</v>
      </c>
      <c r="I73" s="284">
        <f>COUNTA(F74:F79)</f>
        <v>6</v>
      </c>
      <c r="J73" s="271"/>
      <c r="K73" s="228"/>
    </row>
    <row r="74" spans="2:11" outlineLevel="1">
      <c r="B74" s="308"/>
      <c r="C74" s="246"/>
      <c r="D74" s="246"/>
      <c r="E74" s="308"/>
      <c r="F74" s="233" t="s">
        <v>3101</v>
      </c>
      <c r="G74" s="308"/>
      <c r="H74" s="308"/>
      <c r="I74" s="308"/>
      <c r="J74" s="271"/>
      <c r="K74" s="228"/>
    </row>
    <row r="75" spans="2:11" outlineLevel="1">
      <c r="B75" s="308"/>
      <c r="C75" s="246"/>
      <c r="D75" s="246"/>
      <c r="E75" s="308"/>
      <c r="F75" s="233" t="s">
        <v>3102</v>
      </c>
      <c r="G75" s="308"/>
      <c r="H75" s="308"/>
      <c r="I75" s="308"/>
      <c r="J75" s="271"/>
      <c r="K75" s="228"/>
    </row>
    <row r="76" spans="2:11" outlineLevel="1">
      <c r="B76" s="308"/>
      <c r="C76" s="246"/>
      <c r="D76" s="246"/>
      <c r="E76" s="308"/>
      <c r="F76" s="233" t="s">
        <v>3103</v>
      </c>
      <c r="G76" s="308"/>
      <c r="H76" s="308"/>
      <c r="I76" s="308"/>
      <c r="J76" s="271"/>
      <c r="K76" s="228"/>
    </row>
    <row r="77" spans="2:11" outlineLevel="1">
      <c r="B77" s="308"/>
      <c r="C77" s="246"/>
      <c r="D77" s="246"/>
      <c r="E77" s="308"/>
      <c r="F77" s="233" t="s">
        <v>3104</v>
      </c>
      <c r="G77" s="308"/>
      <c r="H77" s="308"/>
      <c r="I77" s="308"/>
      <c r="J77" s="271"/>
      <c r="K77" s="228"/>
    </row>
    <row r="78" spans="2:11" outlineLevel="1">
      <c r="B78" s="308"/>
      <c r="C78" s="246"/>
      <c r="D78" s="246"/>
      <c r="E78" s="308"/>
      <c r="F78" s="233" t="s">
        <v>3105</v>
      </c>
      <c r="G78" s="308"/>
      <c r="H78" s="308"/>
      <c r="I78" s="308"/>
      <c r="J78" s="271"/>
      <c r="K78" s="228"/>
    </row>
    <row r="79" spans="2:11" outlineLevel="1">
      <c r="B79" s="308"/>
      <c r="C79" s="246"/>
      <c r="D79" s="246"/>
      <c r="E79" s="308"/>
      <c r="F79" s="233" t="s">
        <v>3106</v>
      </c>
      <c r="G79" s="308"/>
      <c r="H79" s="308"/>
      <c r="I79" s="308"/>
      <c r="J79" s="271"/>
      <c r="K79" s="228"/>
    </row>
    <row r="80" spans="2:11" ht="33">
      <c r="B80" s="284">
        <f>IF(D80="","",SUBTOTAL(3,$D$6:D84))</f>
        <v>11</v>
      </c>
      <c r="C80" s="246" t="s">
        <v>2051</v>
      </c>
      <c r="D80" s="399" t="s">
        <v>203</v>
      </c>
      <c r="E80" s="246" t="s">
        <v>3107</v>
      </c>
      <c r="F80" s="308"/>
      <c r="G80" s="284" t="str">
        <f>IF(I80&lt;4,"Đơn giản",IF(I80&lt;=7,"Trung bình","Phức tạp"))</f>
        <v>Trung bình</v>
      </c>
      <c r="H80" s="284" t="s">
        <v>205</v>
      </c>
      <c r="I80" s="284">
        <f>COUNTA(F81:F87)</f>
        <v>7</v>
      </c>
      <c r="J80" s="271"/>
      <c r="K80" s="228"/>
    </row>
    <row r="81" spans="2:11" outlineLevel="1">
      <c r="B81" s="308"/>
      <c r="C81" s="246"/>
      <c r="D81" s="246"/>
      <c r="E81" s="308"/>
      <c r="F81" s="233" t="s">
        <v>3075</v>
      </c>
      <c r="G81" s="308"/>
      <c r="H81" s="308"/>
      <c r="I81" s="308"/>
      <c r="J81" s="271"/>
      <c r="K81" s="228"/>
    </row>
    <row r="82" spans="2:11" outlineLevel="1">
      <c r="B82" s="308"/>
      <c r="C82" s="246"/>
      <c r="D82" s="246"/>
      <c r="E82" s="308"/>
      <c r="F82" s="233" t="s">
        <v>3076</v>
      </c>
      <c r="G82" s="308"/>
      <c r="H82" s="308"/>
      <c r="I82" s="308"/>
      <c r="J82" s="271"/>
      <c r="K82" s="228"/>
    </row>
    <row r="83" spans="2:11" outlineLevel="1">
      <c r="B83" s="308"/>
      <c r="C83" s="246"/>
      <c r="D83" s="246"/>
      <c r="E83" s="308"/>
      <c r="F83" s="233" t="s">
        <v>3108</v>
      </c>
      <c r="G83" s="308"/>
      <c r="H83" s="308"/>
      <c r="I83" s="308"/>
      <c r="J83" s="271"/>
      <c r="K83" s="228"/>
    </row>
    <row r="84" spans="2:11" outlineLevel="1">
      <c r="B84" s="308"/>
      <c r="C84" s="246"/>
      <c r="D84" s="246"/>
      <c r="E84" s="308"/>
      <c r="F84" s="233" t="s">
        <v>3109</v>
      </c>
      <c r="G84" s="308"/>
      <c r="H84" s="308"/>
      <c r="I84" s="308"/>
      <c r="J84" s="271"/>
      <c r="K84" s="228"/>
    </row>
    <row r="85" spans="2:11" outlineLevel="1">
      <c r="B85" s="308"/>
      <c r="C85" s="246"/>
      <c r="D85" s="246"/>
      <c r="E85" s="308"/>
      <c r="F85" s="233" t="s">
        <v>3110</v>
      </c>
      <c r="G85" s="308"/>
      <c r="H85" s="308"/>
      <c r="I85" s="308"/>
      <c r="J85" s="271"/>
      <c r="K85" s="228"/>
    </row>
    <row r="86" spans="2:11" outlineLevel="1">
      <c r="B86" s="308"/>
      <c r="C86" s="246"/>
      <c r="D86" s="246"/>
      <c r="E86" s="308"/>
      <c r="F86" s="233" t="s">
        <v>3111</v>
      </c>
      <c r="G86" s="308"/>
      <c r="H86" s="308"/>
      <c r="I86" s="308"/>
      <c r="J86" s="271"/>
      <c r="K86" s="228"/>
    </row>
    <row r="87" spans="2:11" outlineLevel="1">
      <c r="B87" s="308"/>
      <c r="C87" s="246"/>
      <c r="D87" s="246"/>
      <c r="E87" s="308"/>
      <c r="F87" s="241" t="s">
        <v>3112</v>
      </c>
      <c r="G87" s="308"/>
      <c r="H87" s="308"/>
      <c r="I87" s="308"/>
      <c r="J87" s="271"/>
      <c r="K87" s="228"/>
    </row>
    <row r="88" spans="2:11" ht="33">
      <c r="B88" s="284">
        <f>IF(D88="","",SUBTOTAL(3,$D$6:D92))</f>
        <v>12</v>
      </c>
      <c r="C88" s="246" t="s">
        <v>2842</v>
      </c>
      <c r="D88" s="399" t="s">
        <v>203</v>
      </c>
      <c r="E88" s="246" t="s">
        <v>3115</v>
      </c>
      <c r="F88" s="308"/>
      <c r="G88" s="284" t="str">
        <f>IF(I88&lt;4,"Đơn giản",IF(I88&lt;=7,"Trung bình","Phức tạp"))</f>
        <v>Trung bình</v>
      </c>
      <c r="H88" s="284" t="s">
        <v>205</v>
      </c>
      <c r="I88" s="284">
        <f>COUNTA(F89:F92)</f>
        <v>4</v>
      </c>
      <c r="J88" s="271"/>
      <c r="K88" s="228"/>
    </row>
    <row r="89" spans="2:11" outlineLevel="1">
      <c r="B89" s="308"/>
      <c r="C89" s="246"/>
      <c r="D89" s="246"/>
      <c r="E89" s="308" t="s">
        <v>2671</v>
      </c>
      <c r="F89" s="233" t="s">
        <v>3113</v>
      </c>
      <c r="G89" s="308"/>
      <c r="H89" s="308"/>
      <c r="I89" s="308"/>
      <c r="J89" s="271"/>
      <c r="K89" s="228"/>
    </row>
    <row r="90" spans="2:11" ht="33" outlineLevel="1">
      <c r="B90" s="308"/>
      <c r="C90" s="246"/>
      <c r="D90" s="246"/>
      <c r="E90" s="308"/>
      <c r="F90" s="246" t="s">
        <v>3186</v>
      </c>
      <c r="G90" s="308"/>
      <c r="H90" s="308"/>
      <c r="I90" s="308"/>
      <c r="J90" s="271"/>
      <c r="K90" s="228"/>
    </row>
    <row r="91" spans="2:11" outlineLevel="1">
      <c r="B91" s="308"/>
      <c r="C91" s="246"/>
      <c r="D91" s="246"/>
      <c r="E91" s="308"/>
      <c r="F91" s="246" t="s">
        <v>3187</v>
      </c>
      <c r="G91" s="308"/>
      <c r="H91" s="308"/>
      <c r="I91" s="308"/>
      <c r="J91" s="271"/>
      <c r="K91" s="228"/>
    </row>
    <row r="92" spans="2:11" ht="33" outlineLevel="1">
      <c r="B92" s="308"/>
      <c r="C92" s="246"/>
      <c r="D92" s="246"/>
      <c r="E92" s="308"/>
      <c r="F92" s="246" t="s">
        <v>3114</v>
      </c>
      <c r="G92" s="308"/>
      <c r="H92" s="308"/>
      <c r="I92" s="308"/>
      <c r="J92" s="271"/>
      <c r="K92" s="228"/>
    </row>
    <row r="93" spans="2:11" ht="33">
      <c r="B93" s="288">
        <f>IF(D93="","",SUBTOTAL(3,$D$6:D97))</f>
        <v>13</v>
      </c>
      <c r="C93" s="419" t="s">
        <v>2847</v>
      </c>
      <c r="D93" s="420" t="s">
        <v>3122</v>
      </c>
      <c r="E93" s="246" t="s">
        <v>3116</v>
      </c>
      <c r="F93" s="292"/>
      <c r="G93" s="284" t="str">
        <f>IF(I93&lt;4,"Đơn giản",IF(I93&lt;=7,"Trung bình","Phức tạp"))</f>
        <v>Trung bình</v>
      </c>
      <c r="H93" s="284" t="s">
        <v>205</v>
      </c>
      <c r="I93" s="284">
        <f>COUNTA(F94:F98)</f>
        <v>5</v>
      </c>
      <c r="J93" s="271"/>
      <c r="K93" s="228"/>
    </row>
    <row r="94" spans="2:11" outlineLevel="1">
      <c r="B94" s="308"/>
      <c r="C94" s="246"/>
      <c r="D94" s="399"/>
      <c r="E94" s="246"/>
      <c r="F94" s="246" t="s">
        <v>3117</v>
      </c>
      <c r="G94" s="308"/>
      <c r="H94" s="308"/>
      <c r="I94" s="308"/>
      <c r="J94" s="271"/>
      <c r="K94" s="228"/>
    </row>
    <row r="95" spans="2:11" outlineLevel="1">
      <c r="B95" s="308"/>
      <c r="C95" s="246"/>
      <c r="D95" s="399"/>
      <c r="E95" s="246"/>
      <c r="F95" s="246" t="s">
        <v>3118</v>
      </c>
      <c r="G95" s="308"/>
      <c r="H95" s="308"/>
      <c r="I95" s="308"/>
      <c r="J95" s="271"/>
      <c r="K95" s="228"/>
    </row>
    <row r="96" spans="2:11" outlineLevel="1">
      <c r="B96" s="308"/>
      <c r="C96" s="246"/>
      <c r="D96" s="246"/>
      <c r="E96" s="308"/>
      <c r="F96" s="246" t="s">
        <v>3119</v>
      </c>
      <c r="G96" s="308"/>
      <c r="H96" s="308"/>
      <c r="I96" s="308"/>
      <c r="J96" s="271"/>
      <c r="K96" s="228"/>
    </row>
    <row r="97" spans="2:11" ht="33" outlineLevel="1">
      <c r="B97" s="308"/>
      <c r="C97" s="246"/>
      <c r="D97" s="246"/>
      <c r="E97" s="308"/>
      <c r="F97" s="246" t="s">
        <v>3120</v>
      </c>
      <c r="G97" s="308"/>
      <c r="H97" s="308"/>
      <c r="I97" s="308"/>
      <c r="J97" s="271"/>
      <c r="K97" s="228"/>
    </row>
    <row r="98" spans="2:11" outlineLevel="1">
      <c r="B98" s="308"/>
      <c r="D98" s="246"/>
      <c r="E98" s="308"/>
      <c r="F98" s="246" t="s">
        <v>3121</v>
      </c>
      <c r="G98" s="308"/>
      <c r="H98" s="308"/>
      <c r="I98" s="308"/>
      <c r="J98" s="271"/>
      <c r="K98" s="228"/>
    </row>
    <row r="99" spans="2:11">
      <c r="B99" s="284">
        <f>IF(D99="","",SUBTOTAL(3,$D$6:D99))</f>
        <v>14</v>
      </c>
      <c r="C99" s="246" t="s">
        <v>2845</v>
      </c>
      <c r="D99" s="399" t="s">
        <v>203</v>
      </c>
      <c r="E99" s="246" t="s">
        <v>3189</v>
      </c>
      <c r="F99" s="387"/>
      <c r="G99" s="284" t="str">
        <f>IF(I99&lt;4,"Đơn giản",IF(I99&lt;=7,"Trung bình","Phức tạp"))</f>
        <v>Trung bình</v>
      </c>
      <c r="H99" s="284" t="s">
        <v>205</v>
      </c>
      <c r="I99" s="284">
        <f>COUNTA(F100:F105)</f>
        <v>6</v>
      </c>
      <c r="J99" s="271"/>
      <c r="K99" s="228"/>
    </row>
    <row r="100" spans="2:11">
      <c r="B100" s="308"/>
      <c r="C100" s="246"/>
      <c r="D100" s="246"/>
      <c r="E100" s="308"/>
      <c r="F100" s="246" t="s">
        <v>3123</v>
      </c>
      <c r="G100" s="308"/>
      <c r="H100" s="308"/>
      <c r="I100" s="308"/>
      <c r="J100" s="271"/>
      <c r="K100" s="228"/>
    </row>
    <row r="101" spans="2:11" ht="33">
      <c r="B101" s="308"/>
      <c r="C101" s="246"/>
      <c r="D101" s="246"/>
      <c r="E101" s="308"/>
      <c r="F101" s="246" t="s">
        <v>3124</v>
      </c>
      <c r="G101" s="308"/>
      <c r="H101" s="308"/>
      <c r="I101" s="308"/>
      <c r="J101" s="271"/>
      <c r="K101" s="228"/>
    </row>
    <row r="102" spans="2:11" ht="33">
      <c r="B102" s="308"/>
      <c r="C102" s="246"/>
      <c r="D102" s="246"/>
      <c r="E102" s="308"/>
      <c r="F102" s="246" t="s">
        <v>3125</v>
      </c>
      <c r="G102" s="308"/>
      <c r="H102" s="308"/>
      <c r="I102" s="308"/>
      <c r="J102" s="271"/>
      <c r="K102" s="228"/>
    </row>
    <row r="103" spans="2:11" ht="33">
      <c r="B103" s="308"/>
      <c r="C103" s="246"/>
      <c r="D103" s="246"/>
      <c r="E103" s="308"/>
      <c r="F103" s="246" t="s">
        <v>3190</v>
      </c>
      <c r="G103" s="308"/>
      <c r="H103" s="308"/>
      <c r="I103" s="308"/>
      <c r="J103" s="271"/>
      <c r="K103" s="228"/>
    </row>
    <row r="104" spans="2:11">
      <c r="B104" s="308"/>
      <c r="C104" s="246"/>
      <c r="D104" s="246"/>
      <c r="E104" s="308"/>
      <c r="F104" s="246" t="s">
        <v>3126</v>
      </c>
      <c r="G104" s="308"/>
      <c r="H104" s="308"/>
      <c r="I104" s="308"/>
      <c r="J104" s="271"/>
      <c r="K104" s="228"/>
    </row>
    <row r="105" spans="2:11" ht="33">
      <c r="B105" s="308"/>
      <c r="C105" s="246"/>
      <c r="D105" s="246"/>
      <c r="E105" s="308"/>
      <c r="F105" s="246" t="s">
        <v>3127</v>
      </c>
      <c r="G105" s="308"/>
      <c r="H105" s="308"/>
      <c r="I105" s="308"/>
      <c r="J105" s="271"/>
      <c r="K105" s="228"/>
    </row>
    <row r="106" spans="2:11" ht="33">
      <c r="B106" s="286" t="s">
        <v>20</v>
      </c>
      <c r="C106" s="392" t="s">
        <v>3285</v>
      </c>
      <c r="D106" s="422"/>
      <c r="E106" s="308"/>
      <c r="F106" s="246"/>
      <c r="G106" s="308"/>
      <c r="H106" s="308"/>
      <c r="I106" s="308"/>
      <c r="J106" s="271"/>
      <c r="K106" s="228"/>
    </row>
    <row r="107" spans="2:11">
      <c r="B107" s="384" t="s">
        <v>3137</v>
      </c>
      <c r="C107" s="392" t="s">
        <v>3286</v>
      </c>
      <c r="D107" s="422"/>
      <c r="E107" s="308"/>
      <c r="F107" s="246"/>
      <c r="G107" s="308"/>
      <c r="H107" s="308"/>
      <c r="I107" s="308"/>
      <c r="J107" s="271"/>
      <c r="K107" s="228"/>
    </row>
    <row r="108" spans="2:11">
      <c r="B108" s="284">
        <f>IF(D108="","",SUBTOTAL(3,$D$6:D108))</f>
        <v>15</v>
      </c>
      <c r="C108" s="246" t="s">
        <v>3288</v>
      </c>
      <c r="D108" s="399" t="s">
        <v>203</v>
      </c>
      <c r="E108" s="308"/>
      <c r="F108" s="246"/>
      <c r="G108" s="308"/>
      <c r="H108" s="308"/>
      <c r="I108" s="308"/>
      <c r="J108" s="271"/>
      <c r="K108" s="228"/>
    </row>
    <row r="109" spans="2:11" ht="33">
      <c r="B109" s="284">
        <f>IF(D109="","",SUBTOTAL(3,$D$6:D109))</f>
        <v>16</v>
      </c>
      <c r="C109" s="246" t="s">
        <v>3289</v>
      </c>
      <c r="D109" s="399" t="s">
        <v>203</v>
      </c>
      <c r="E109" s="308"/>
      <c r="F109" s="246"/>
      <c r="G109" s="308"/>
      <c r="H109" s="308"/>
      <c r="I109" s="308"/>
      <c r="J109" s="271"/>
      <c r="K109" s="228"/>
    </row>
    <row r="110" spans="2:11">
      <c r="B110" s="284">
        <f>IF(D110="","",SUBTOTAL(3,$D$6:D110))</f>
        <v>17</v>
      </c>
      <c r="C110" s="246" t="s">
        <v>3290</v>
      </c>
      <c r="D110" s="399" t="s">
        <v>203</v>
      </c>
      <c r="E110" s="308"/>
      <c r="F110" s="246"/>
      <c r="G110" s="308"/>
      <c r="H110" s="308"/>
      <c r="I110" s="308"/>
      <c r="J110" s="271"/>
      <c r="K110" s="228"/>
    </row>
    <row r="111" spans="2:11">
      <c r="B111" s="284">
        <f>IF(D111="","",SUBTOTAL(3,$D$6:D111))</f>
        <v>18</v>
      </c>
      <c r="C111" s="246" t="s">
        <v>3291</v>
      </c>
      <c r="D111" s="399" t="s">
        <v>203</v>
      </c>
      <c r="E111" s="308"/>
      <c r="F111" s="246"/>
      <c r="G111" s="308"/>
      <c r="H111" s="308"/>
      <c r="I111" s="308"/>
      <c r="J111" s="271"/>
      <c r="K111" s="228"/>
    </row>
    <row r="112" spans="2:11">
      <c r="B112" s="384" t="s">
        <v>3138</v>
      </c>
      <c r="C112" s="392" t="s">
        <v>3287</v>
      </c>
      <c r="D112" s="422"/>
      <c r="E112" s="308"/>
      <c r="F112" s="246"/>
      <c r="G112" s="308"/>
      <c r="H112" s="308"/>
      <c r="I112" s="308"/>
      <c r="J112" s="271"/>
      <c r="K112" s="228"/>
    </row>
    <row r="113" spans="2:11">
      <c r="B113" s="284">
        <f>IF(D113="","",SUBTOTAL(3,$D$6:D113))</f>
        <v>19</v>
      </c>
      <c r="C113" s="246" t="s">
        <v>3288</v>
      </c>
      <c r="D113" s="399" t="s">
        <v>203</v>
      </c>
      <c r="E113" s="308"/>
      <c r="F113" s="246"/>
      <c r="G113" s="308"/>
      <c r="H113" s="308"/>
      <c r="I113" s="308"/>
      <c r="J113" s="271"/>
      <c r="K113" s="228"/>
    </row>
    <row r="114" spans="2:11" ht="33">
      <c r="B114" s="284">
        <f>IF(D114="","",SUBTOTAL(3,$D$6:D114))</f>
        <v>20</v>
      </c>
      <c r="C114" s="246" t="s">
        <v>3289</v>
      </c>
      <c r="D114" s="399" t="s">
        <v>203</v>
      </c>
      <c r="E114" s="308"/>
      <c r="F114" s="246"/>
      <c r="G114" s="308"/>
      <c r="H114" s="308"/>
      <c r="I114" s="308"/>
      <c r="J114" s="271"/>
      <c r="K114" s="228"/>
    </row>
    <row r="115" spans="2:11">
      <c r="B115" s="284">
        <f>IF(D115="","",SUBTOTAL(3,$D$6:D115))</f>
        <v>21</v>
      </c>
      <c r="C115" s="246" t="s">
        <v>3290</v>
      </c>
      <c r="D115" s="399" t="s">
        <v>203</v>
      </c>
      <c r="E115" s="308"/>
      <c r="F115" s="246"/>
      <c r="G115" s="308"/>
      <c r="H115" s="308"/>
      <c r="I115" s="308"/>
      <c r="J115" s="271"/>
      <c r="K115" s="228"/>
    </row>
    <row r="116" spans="2:11">
      <c r="B116" s="284">
        <f>IF(D116="","",SUBTOTAL(3,$D$6:D116))</f>
        <v>22</v>
      </c>
      <c r="C116" s="246" t="s">
        <v>3291</v>
      </c>
      <c r="D116" s="399" t="s">
        <v>203</v>
      </c>
      <c r="E116" s="308"/>
      <c r="F116" s="246"/>
      <c r="G116" s="308"/>
      <c r="H116" s="308"/>
      <c r="I116" s="308"/>
      <c r="J116" s="271"/>
      <c r="K116" s="228"/>
    </row>
    <row r="117" spans="2:11">
      <c r="B117" s="384" t="s">
        <v>3138</v>
      </c>
      <c r="C117" s="392" t="s">
        <v>3287</v>
      </c>
      <c r="D117" s="422"/>
      <c r="E117" s="308"/>
      <c r="F117" s="246"/>
      <c r="G117" s="308"/>
      <c r="H117" s="308"/>
      <c r="I117" s="308"/>
      <c r="J117" s="271"/>
      <c r="K117" s="228"/>
    </row>
    <row r="118" spans="2:11">
      <c r="B118" s="284">
        <f>IF(D118="","",SUBTOTAL(3,$D$6:D118))</f>
        <v>23</v>
      </c>
      <c r="C118" s="246" t="s">
        <v>3288</v>
      </c>
      <c r="D118" s="399" t="s">
        <v>203</v>
      </c>
      <c r="E118" s="308"/>
      <c r="F118" s="246"/>
      <c r="G118" s="308"/>
      <c r="H118" s="308"/>
      <c r="I118" s="308"/>
      <c r="J118" s="271"/>
      <c r="K118" s="228"/>
    </row>
    <row r="119" spans="2:11" ht="33">
      <c r="B119" s="284">
        <f>IF(D119="","",SUBTOTAL(3,$D$6:D119))</f>
        <v>24</v>
      </c>
      <c r="C119" s="246" t="s">
        <v>3289</v>
      </c>
      <c r="D119" s="399" t="s">
        <v>203</v>
      </c>
      <c r="E119" s="308"/>
      <c r="F119" s="246"/>
      <c r="G119" s="308"/>
      <c r="H119" s="308"/>
      <c r="I119" s="308"/>
      <c r="J119" s="271"/>
      <c r="K119" s="228"/>
    </row>
    <row r="120" spans="2:11">
      <c r="B120" s="284">
        <f>IF(D120="","",SUBTOTAL(3,$D$6:D120))</f>
        <v>25</v>
      </c>
      <c r="C120" s="246" t="s">
        <v>3290</v>
      </c>
      <c r="D120" s="399" t="s">
        <v>203</v>
      </c>
      <c r="E120" s="308"/>
      <c r="F120" s="246"/>
      <c r="G120" s="308"/>
      <c r="H120" s="308"/>
      <c r="I120" s="308"/>
      <c r="J120" s="271"/>
      <c r="K120" s="228"/>
    </row>
    <row r="121" spans="2:11">
      <c r="B121" s="284">
        <f>IF(D121="","",SUBTOTAL(3,$D$6:D121))</f>
        <v>26</v>
      </c>
      <c r="C121" s="246" t="s">
        <v>3291</v>
      </c>
      <c r="D121" s="399" t="s">
        <v>203</v>
      </c>
      <c r="E121" s="308"/>
      <c r="F121" s="246"/>
      <c r="G121" s="308"/>
      <c r="H121" s="308"/>
      <c r="I121" s="308"/>
      <c r="J121" s="271"/>
      <c r="K121" s="228"/>
    </row>
    <row r="122" spans="2:11" ht="49.5">
      <c r="B122" s="286" t="s">
        <v>20</v>
      </c>
      <c r="C122" s="301" t="s">
        <v>3135</v>
      </c>
      <c r="D122" s="399"/>
      <c r="E122" s="296"/>
      <c r="F122" s="398" t="s">
        <v>3314</v>
      </c>
      <c r="G122" s="286"/>
      <c r="H122" s="286"/>
      <c r="I122" s="286"/>
      <c r="J122" s="271"/>
      <c r="K122" s="228"/>
    </row>
    <row r="123" spans="2:11">
      <c r="B123" s="286"/>
      <c r="C123" s="301" t="s">
        <v>3317</v>
      </c>
      <c r="D123" s="399"/>
      <c r="E123" s="296"/>
      <c r="F123" s="246"/>
      <c r="G123" s="286"/>
      <c r="H123" s="286"/>
      <c r="I123" s="286"/>
      <c r="J123" s="271"/>
      <c r="K123" s="228"/>
    </row>
    <row r="124" spans="2:11" ht="49.5">
      <c r="B124" s="284">
        <f>IF(D124="","",SUBTOTAL(3,$D$6:D124))</f>
        <v>27</v>
      </c>
      <c r="C124" s="219" t="s">
        <v>3321</v>
      </c>
      <c r="D124" s="399" t="s">
        <v>3315</v>
      </c>
      <c r="E124" s="296"/>
      <c r="F124" s="387"/>
      <c r="G124" s="284" t="str">
        <f>IF(I124&lt;4,"Đơn giản",IF(I124&lt;=7,"Trung bình","Phức tạp"))</f>
        <v>Trung bình</v>
      </c>
      <c r="H124" s="284" t="s">
        <v>205</v>
      </c>
      <c r="I124" s="284">
        <f>COUNTA(F125:F130)</f>
        <v>6</v>
      </c>
      <c r="J124" s="271"/>
      <c r="K124" s="228"/>
    </row>
    <row r="125" spans="2:11" ht="49.5" outlineLevel="1">
      <c r="B125" s="286"/>
      <c r="C125" s="308"/>
      <c r="D125" s="399"/>
      <c r="E125" s="296"/>
      <c r="F125" s="246" t="s">
        <v>3326</v>
      </c>
      <c r="G125" s="286"/>
      <c r="H125" s="286"/>
      <c r="I125" s="286"/>
      <c r="J125" s="271"/>
      <c r="K125" s="228"/>
    </row>
    <row r="126" spans="2:11" ht="33" outlineLevel="1">
      <c r="B126" s="286"/>
      <c r="C126" s="308"/>
      <c r="D126" s="399"/>
      <c r="E126" s="296"/>
      <c r="F126" s="246" t="s">
        <v>3327</v>
      </c>
      <c r="G126" s="286"/>
      <c r="H126" s="286"/>
      <c r="I126" s="286"/>
      <c r="J126" s="271"/>
      <c r="K126" s="228"/>
    </row>
    <row r="127" spans="2:11" ht="49.5" outlineLevel="1">
      <c r="B127" s="286"/>
      <c r="C127" s="308"/>
      <c r="D127" s="399"/>
      <c r="E127" s="296"/>
      <c r="F127" s="246" t="s">
        <v>3328</v>
      </c>
      <c r="G127" s="286"/>
      <c r="H127" s="286"/>
      <c r="I127" s="286"/>
      <c r="J127" s="271"/>
      <c r="K127" s="228"/>
    </row>
    <row r="128" spans="2:11" ht="33" outlineLevel="1">
      <c r="B128" s="286"/>
      <c r="C128" s="308"/>
      <c r="D128" s="399"/>
      <c r="E128" s="296"/>
      <c r="F128" s="246" t="s">
        <v>3329</v>
      </c>
      <c r="G128" s="286"/>
      <c r="H128" s="286"/>
      <c r="I128" s="286"/>
      <c r="J128" s="271"/>
      <c r="K128" s="228"/>
    </row>
    <row r="129" spans="2:11" ht="49.5" outlineLevel="1">
      <c r="B129" s="286"/>
      <c r="C129" s="308"/>
      <c r="D129" s="399"/>
      <c r="E129" s="296"/>
      <c r="F129" s="246" t="s">
        <v>3330</v>
      </c>
      <c r="G129" s="286"/>
      <c r="H129" s="286"/>
      <c r="I129" s="286"/>
      <c r="J129" s="271"/>
      <c r="K129" s="228"/>
    </row>
    <row r="130" spans="2:11" ht="33" outlineLevel="1">
      <c r="B130" s="286"/>
      <c r="C130" s="308"/>
      <c r="D130" s="399"/>
      <c r="E130" s="296"/>
      <c r="F130" s="246" t="s">
        <v>3331</v>
      </c>
      <c r="G130" s="286"/>
      <c r="H130" s="286"/>
      <c r="I130" s="286"/>
      <c r="J130" s="271"/>
      <c r="K130" s="228"/>
    </row>
    <row r="131" spans="2:11">
      <c r="B131" s="284">
        <f>IF(D131="","",SUBTOTAL(3,$D$6:D131))</f>
        <v>28</v>
      </c>
      <c r="C131" s="219" t="s">
        <v>3300</v>
      </c>
      <c r="D131" s="399" t="s">
        <v>203</v>
      </c>
      <c r="E131" s="296"/>
      <c r="F131" s="246"/>
      <c r="G131" s="286"/>
      <c r="H131" s="286"/>
      <c r="I131" s="286"/>
      <c r="J131" s="271"/>
      <c r="K131" s="228"/>
    </row>
    <row r="132" spans="2:11" outlineLevel="1">
      <c r="B132" s="284"/>
      <c r="C132" s="219"/>
      <c r="D132" s="399"/>
      <c r="E132" s="296"/>
      <c r="F132" s="423" t="s">
        <v>3316</v>
      </c>
      <c r="G132" s="286"/>
      <c r="H132" s="286"/>
      <c r="I132" s="286"/>
      <c r="J132" s="271"/>
      <c r="K132" s="228"/>
    </row>
    <row r="133" spans="2:11" outlineLevel="1">
      <c r="B133" s="284"/>
      <c r="C133" s="219"/>
      <c r="D133" s="399"/>
      <c r="E133" s="296"/>
      <c r="F133" s="246"/>
      <c r="G133" s="286"/>
      <c r="H133" s="286"/>
      <c r="I133" s="286"/>
      <c r="J133" s="271"/>
      <c r="K133" s="228"/>
    </row>
    <row r="134" spans="2:11" outlineLevel="1">
      <c r="B134" s="286"/>
      <c r="C134" s="308"/>
      <c r="D134" s="399"/>
      <c r="E134" s="296"/>
      <c r="F134" s="246"/>
      <c r="G134" s="286"/>
      <c r="H134" s="286"/>
      <c r="I134" s="286"/>
      <c r="J134" s="271"/>
      <c r="K134" s="228"/>
    </row>
    <row r="135" spans="2:11" outlineLevel="1">
      <c r="B135" s="286"/>
      <c r="C135" s="308"/>
      <c r="D135" s="399"/>
      <c r="E135" s="296"/>
      <c r="F135" s="246"/>
      <c r="G135" s="286"/>
      <c r="H135" s="286"/>
      <c r="I135" s="286"/>
      <c r="J135" s="271"/>
      <c r="K135" s="228"/>
    </row>
    <row r="136" spans="2:11" outlineLevel="1">
      <c r="B136" s="286"/>
      <c r="C136" s="308"/>
      <c r="D136" s="399"/>
      <c r="E136" s="296"/>
      <c r="F136" s="246"/>
      <c r="G136" s="286"/>
      <c r="H136" s="286"/>
      <c r="I136" s="286"/>
      <c r="J136" s="271"/>
      <c r="K136" s="228"/>
    </row>
    <row r="137" spans="2:11" ht="49.5">
      <c r="B137" s="284">
        <f>IF(D137="","",SUBTOTAL(3,$D$6:D137))</f>
        <v>29</v>
      </c>
      <c r="C137" s="219" t="s">
        <v>3292</v>
      </c>
      <c r="D137" s="399" t="s">
        <v>3315</v>
      </c>
      <c r="E137" s="296"/>
      <c r="F137" s="246"/>
      <c r="G137" s="286"/>
      <c r="H137" s="286"/>
      <c r="I137" s="286"/>
      <c r="J137" s="271"/>
      <c r="K137" s="228"/>
    </row>
    <row r="138" spans="2:11" ht="49.5" outlineLevel="1">
      <c r="B138" s="284"/>
      <c r="C138" s="219"/>
      <c r="D138" s="399"/>
      <c r="E138" s="296"/>
      <c r="F138" s="246" t="s">
        <v>3325</v>
      </c>
      <c r="G138" s="286"/>
      <c r="H138" s="286"/>
      <c r="I138" s="286"/>
      <c r="J138" s="271"/>
      <c r="K138" s="228"/>
    </row>
    <row r="139" spans="2:11" ht="33" outlineLevel="1">
      <c r="B139" s="284"/>
      <c r="C139" s="219"/>
      <c r="D139" s="399"/>
      <c r="E139" s="296"/>
      <c r="F139" s="246" t="s">
        <v>3333</v>
      </c>
      <c r="G139" s="286"/>
      <c r="H139" s="286"/>
      <c r="I139" s="286"/>
      <c r="J139" s="271"/>
      <c r="K139" s="228"/>
    </row>
    <row r="140" spans="2:11" ht="49.5" outlineLevel="1">
      <c r="B140" s="284"/>
      <c r="C140" s="219"/>
      <c r="D140" s="399"/>
      <c r="E140" s="296"/>
      <c r="F140" s="246" t="s">
        <v>3334</v>
      </c>
      <c r="G140" s="286"/>
      <c r="H140" s="286"/>
      <c r="I140" s="286"/>
      <c r="J140" s="271"/>
      <c r="K140" s="228"/>
    </row>
    <row r="141" spans="2:11" ht="49.5" outlineLevel="1">
      <c r="B141" s="284"/>
      <c r="C141" s="219"/>
      <c r="D141" s="399"/>
      <c r="E141" s="296"/>
      <c r="F141" s="246" t="s">
        <v>3335</v>
      </c>
      <c r="G141" s="286"/>
      <c r="H141" s="286"/>
      <c r="I141" s="286"/>
      <c r="J141" s="271"/>
      <c r="K141" s="228"/>
    </row>
    <row r="142" spans="2:11" ht="49.5" outlineLevel="1">
      <c r="B142" s="284"/>
      <c r="C142" s="219"/>
      <c r="D142" s="399"/>
      <c r="E142" s="296"/>
      <c r="F142" s="246" t="s">
        <v>3336</v>
      </c>
      <c r="G142" s="286"/>
      <c r="H142" s="286"/>
      <c r="I142" s="286"/>
      <c r="J142" s="271"/>
      <c r="K142" s="228"/>
    </row>
    <row r="143" spans="2:11" ht="33" outlineLevel="1">
      <c r="B143" s="284"/>
      <c r="C143" s="219"/>
      <c r="D143" s="399"/>
      <c r="E143" s="296"/>
      <c r="F143" s="246" t="s">
        <v>3337</v>
      </c>
      <c r="G143" s="286"/>
      <c r="H143" s="286"/>
      <c r="I143" s="286"/>
      <c r="J143" s="271"/>
      <c r="K143" s="228"/>
    </row>
    <row r="144" spans="2:11" ht="33">
      <c r="B144" s="284">
        <f>IF(D144="","",SUBTOTAL(3,$D$6:D144))</f>
        <v>30</v>
      </c>
      <c r="C144" s="219" t="s">
        <v>3293</v>
      </c>
      <c r="D144" s="399" t="s">
        <v>203</v>
      </c>
      <c r="E144" s="296"/>
      <c r="F144" s="387"/>
      <c r="G144" s="286"/>
      <c r="H144" s="286"/>
      <c r="I144" s="286"/>
      <c r="J144" s="271"/>
      <c r="K144" s="228"/>
    </row>
    <row r="145" spans="2:11" outlineLevel="1">
      <c r="B145" s="284"/>
      <c r="C145" s="219"/>
      <c r="D145" s="399"/>
      <c r="E145" s="296"/>
      <c r="F145" s="387"/>
      <c r="G145" s="286"/>
      <c r="H145" s="286"/>
      <c r="I145" s="286"/>
      <c r="J145" s="271"/>
      <c r="K145" s="228"/>
    </row>
    <row r="146" spans="2:11" outlineLevel="1">
      <c r="B146" s="284"/>
      <c r="C146" s="219"/>
      <c r="D146" s="399"/>
      <c r="E146" s="296"/>
      <c r="F146" s="387"/>
      <c r="G146" s="286"/>
      <c r="H146" s="286"/>
      <c r="I146" s="286"/>
      <c r="J146" s="271"/>
      <c r="K146" s="228"/>
    </row>
    <row r="147" spans="2:11" outlineLevel="1">
      <c r="B147" s="284"/>
      <c r="C147" s="219"/>
      <c r="D147" s="399"/>
      <c r="E147" s="296"/>
      <c r="F147" s="387"/>
      <c r="G147" s="286"/>
      <c r="H147" s="286"/>
      <c r="I147" s="286"/>
      <c r="J147" s="271"/>
      <c r="K147" s="228"/>
    </row>
    <row r="148" spans="2:11" outlineLevel="1">
      <c r="B148" s="284"/>
      <c r="C148" s="219"/>
      <c r="D148" s="399"/>
      <c r="E148" s="296"/>
      <c r="F148" s="387"/>
      <c r="G148" s="286"/>
      <c r="H148" s="286"/>
      <c r="I148" s="286"/>
      <c r="J148" s="271"/>
      <c r="K148" s="228"/>
    </row>
    <row r="149" spans="2:11" outlineLevel="1">
      <c r="B149" s="284"/>
      <c r="C149" s="219"/>
      <c r="D149" s="399"/>
      <c r="E149" s="296"/>
      <c r="F149" s="387"/>
      <c r="G149" s="286"/>
      <c r="H149" s="286"/>
      <c r="I149" s="286"/>
      <c r="J149" s="271"/>
      <c r="K149" s="228"/>
    </row>
    <row r="150" spans="2:11" outlineLevel="1">
      <c r="B150" s="284"/>
      <c r="C150" s="219"/>
      <c r="D150" s="399"/>
      <c r="E150" s="296"/>
      <c r="F150" s="387"/>
      <c r="G150" s="286"/>
      <c r="H150" s="286"/>
      <c r="I150" s="286"/>
      <c r="J150" s="271"/>
      <c r="K150" s="228"/>
    </row>
    <row r="151" spans="2:11" outlineLevel="1">
      <c r="B151" s="284"/>
      <c r="C151" s="219"/>
      <c r="D151" s="399"/>
      <c r="E151" s="296"/>
      <c r="F151" s="387"/>
      <c r="G151" s="286"/>
      <c r="H151" s="286"/>
      <c r="I151" s="286"/>
      <c r="J151" s="271"/>
      <c r="K151" s="228"/>
    </row>
    <row r="152" spans="2:11" outlineLevel="1">
      <c r="B152" s="284"/>
      <c r="C152" s="219"/>
      <c r="D152" s="399"/>
      <c r="E152" s="296"/>
      <c r="F152" s="387"/>
      <c r="G152" s="286"/>
      <c r="H152" s="286"/>
      <c r="I152" s="286"/>
      <c r="J152" s="271"/>
      <c r="K152" s="228"/>
    </row>
    <row r="153" spans="2:11" ht="49.5">
      <c r="B153" s="284">
        <f>IF(D153="","",SUBTOTAL(3,$D$6:D153))</f>
        <v>31</v>
      </c>
      <c r="C153" s="219" t="s">
        <v>3294</v>
      </c>
      <c r="D153" s="399" t="s">
        <v>3315</v>
      </c>
      <c r="E153" s="296"/>
      <c r="F153" s="387"/>
      <c r="G153" s="286"/>
      <c r="H153" s="286"/>
      <c r="I153" s="286"/>
      <c r="J153" s="271"/>
      <c r="K153" s="228"/>
    </row>
    <row r="154" spans="2:11" ht="33" outlineLevel="1">
      <c r="B154" s="284"/>
      <c r="C154" s="219"/>
      <c r="D154" s="399"/>
      <c r="E154" s="296"/>
      <c r="F154" s="424" t="s">
        <v>3332</v>
      </c>
      <c r="G154" s="286"/>
      <c r="H154" s="286"/>
      <c r="I154" s="286"/>
      <c r="J154" s="271"/>
      <c r="K154" s="228"/>
    </row>
    <row r="155" spans="2:11" outlineLevel="1">
      <c r="B155" s="284"/>
      <c r="C155" s="219"/>
      <c r="D155" s="399"/>
      <c r="E155" s="296"/>
      <c r="F155" s="399"/>
      <c r="G155" s="286"/>
      <c r="H155" s="286"/>
      <c r="I155" s="286"/>
      <c r="J155" s="271"/>
      <c r="K155" s="228"/>
    </row>
    <row r="156" spans="2:11" outlineLevel="1">
      <c r="B156" s="284"/>
      <c r="C156" s="219"/>
      <c r="D156" s="399"/>
      <c r="E156" s="296"/>
      <c r="F156" s="399"/>
      <c r="G156" s="286"/>
      <c r="H156" s="286"/>
      <c r="I156" s="286"/>
      <c r="J156" s="271"/>
      <c r="K156" s="228"/>
    </row>
    <row r="157" spans="2:11" outlineLevel="1">
      <c r="B157" s="284"/>
      <c r="C157" s="219"/>
      <c r="D157" s="399"/>
      <c r="E157" s="296"/>
      <c r="F157" s="399"/>
      <c r="G157" s="286"/>
      <c r="H157" s="286"/>
      <c r="I157" s="286"/>
      <c r="J157" s="271"/>
      <c r="K157" s="228"/>
    </row>
    <row r="158" spans="2:11" outlineLevel="1">
      <c r="B158" s="284"/>
      <c r="C158" s="219"/>
      <c r="D158" s="399"/>
      <c r="E158" s="296"/>
      <c r="F158" s="387"/>
      <c r="G158" s="286"/>
      <c r="H158" s="286"/>
      <c r="I158" s="286"/>
      <c r="J158" s="271"/>
      <c r="K158" s="228"/>
    </row>
    <row r="159" spans="2:11" outlineLevel="1">
      <c r="B159" s="284"/>
      <c r="C159" s="219"/>
      <c r="D159" s="399"/>
      <c r="E159" s="296"/>
      <c r="F159" s="387"/>
      <c r="G159" s="286"/>
      <c r="H159" s="286"/>
      <c r="I159" s="286"/>
      <c r="J159" s="271"/>
      <c r="K159" s="228"/>
    </row>
    <row r="160" spans="2:11" outlineLevel="1">
      <c r="B160" s="284"/>
      <c r="C160" s="219"/>
      <c r="D160" s="399"/>
      <c r="E160" s="296"/>
      <c r="F160" s="387"/>
      <c r="G160" s="286"/>
      <c r="H160" s="286"/>
      <c r="I160" s="286"/>
      <c r="J160" s="271"/>
      <c r="K160" s="228"/>
    </row>
    <row r="161" spans="2:11" ht="33">
      <c r="B161" s="284">
        <f>IF(D161="","",SUBTOTAL(3,$D$6:D161))</f>
        <v>32</v>
      </c>
      <c r="C161" s="219" t="s">
        <v>3298</v>
      </c>
      <c r="D161" s="399" t="s">
        <v>203</v>
      </c>
      <c r="E161" s="296"/>
      <c r="F161" s="387"/>
      <c r="G161" s="286"/>
      <c r="H161" s="286"/>
      <c r="I161" s="286"/>
      <c r="J161" s="271"/>
      <c r="K161" s="228"/>
    </row>
    <row r="162" spans="2:11" outlineLevel="1">
      <c r="B162" s="284"/>
      <c r="C162" s="219"/>
      <c r="D162" s="399"/>
      <c r="E162" s="296"/>
      <c r="F162" s="387"/>
      <c r="G162" s="286"/>
      <c r="H162" s="286"/>
      <c r="I162" s="286"/>
      <c r="J162" s="271"/>
      <c r="K162" s="228"/>
    </row>
    <row r="163" spans="2:11" outlineLevel="1">
      <c r="B163" s="284"/>
      <c r="C163" s="219"/>
      <c r="D163" s="399"/>
      <c r="E163" s="296"/>
      <c r="F163" s="387"/>
      <c r="G163" s="286"/>
      <c r="H163" s="286"/>
      <c r="I163" s="286"/>
      <c r="J163" s="271"/>
      <c r="K163" s="228"/>
    </row>
    <row r="164" spans="2:11" outlineLevel="1">
      <c r="B164" s="284"/>
      <c r="C164" s="219"/>
      <c r="D164" s="399"/>
      <c r="E164" s="296"/>
      <c r="F164" s="387"/>
      <c r="G164" s="286"/>
      <c r="H164" s="286"/>
      <c r="I164" s="286"/>
      <c r="J164" s="271"/>
      <c r="K164" s="228"/>
    </row>
    <row r="165" spans="2:11" outlineLevel="1">
      <c r="B165" s="284"/>
      <c r="C165" s="219"/>
      <c r="D165" s="399"/>
      <c r="E165" s="296"/>
      <c r="F165" s="387"/>
      <c r="G165" s="286"/>
      <c r="H165" s="286"/>
      <c r="I165" s="286"/>
      <c r="J165" s="271"/>
      <c r="K165" s="228"/>
    </row>
    <row r="166" spans="2:11" outlineLevel="1">
      <c r="B166" s="284"/>
      <c r="C166" s="219"/>
      <c r="D166" s="399"/>
      <c r="E166" s="296"/>
      <c r="F166" s="387"/>
      <c r="G166" s="286"/>
      <c r="H166" s="286"/>
      <c r="I166" s="286"/>
      <c r="J166" s="271"/>
      <c r="K166" s="228"/>
    </row>
    <row r="167" spans="2:11" outlineLevel="1">
      <c r="B167" s="284"/>
      <c r="C167" s="219"/>
      <c r="D167" s="399"/>
      <c r="E167" s="296"/>
      <c r="F167" s="387"/>
      <c r="G167" s="286"/>
      <c r="H167" s="286"/>
      <c r="I167" s="286"/>
      <c r="J167" s="271"/>
      <c r="K167" s="228"/>
    </row>
    <row r="168" spans="2:11" ht="49.5">
      <c r="B168" s="284">
        <f>IF(D168="","",SUBTOTAL(3,$D$6:D168))</f>
        <v>33</v>
      </c>
      <c r="C168" s="219" t="s">
        <v>3318</v>
      </c>
      <c r="D168" s="399" t="s">
        <v>3315</v>
      </c>
      <c r="E168" s="296"/>
      <c r="F168" s="387"/>
      <c r="G168" s="286"/>
      <c r="H168" s="286"/>
      <c r="I168" s="286"/>
      <c r="J168" s="271"/>
      <c r="K168" s="228"/>
    </row>
    <row r="169" spans="2:11" ht="49.5" outlineLevel="1">
      <c r="B169" s="284"/>
      <c r="C169" s="219"/>
      <c r="D169" s="399"/>
      <c r="E169" s="296"/>
      <c r="F169" s="246" t="s">
        <v>3338</v>
      </c>
      <c r="G169" s="286"/>
      <c r="H169" s="286"/>
      <c r="I169" s="286"/>
      <c r="J169" s="271"/>
      <c r="K169" s="228"/>
    </row>
    <row r="170" spans="2:11" outlineLevel="1">
      <c r="B170" s="284"/>
      <c r="C170" s="219"/>
      <c r="D170" s="399"/>
      <c r="E170" s="296"/>
      <c r="F170" s="387"/>
      <c r="G170" s="286"/>
      <c r="H170" s="286"/>
      <c r="I170" s="286"/>
      <c r="J170" s="271"/>
      <c r="K170" s="228"/>
    </row>
    <row r="171" spans="2:11" outlineLevel="1">
      <c r="B171" s="284"/>
      <c r="C171" s="219"/>
      <c r="D171" s="399"/>
      <c r="E171" s="296"/>
      <c r="F171" s="387"/>
      <c r="G171" s="286"/>
      <c r="H171" s="286"/>
      <c r="I171" s="286"/>
      <c r="J171" s="271"/>
      <c r="K171" s="228"/>
    </row>
    <row r="172" spans="2:11" outlineLevel="1">
      <c r="B172" s="284"/>
      <c r="C172" s="219"/>
      <c r="D172" s="399"/>
      <c r="E172" s="296"/>
      <c r="F172" s="387"/>
      <c r="G172" s="286"/>
      <c r="H172" s="286"/>
      <c r="I172" s="286"/>
      <c r="J172" s="271"/>
      <c r="K172" s="228"/>
    </row>
    <row r="173" spans="2:11" ht="33">
      <c r="B173" s="284">
        <f>IF(D173="","",SUBTOTAL(3,$D$6:D173))</f>
        <v>34</v>
      </c>
      <c r="C173" s="219" t="s">
        <v>3319</v>
      </c>
      <c r="D173" s="399" t="s">
        <v>203</v>
      </c>
      <c r="E173" s="296"/>
      <c r="F173" s="387"/>
      <c r="G173" s="286"/>
      <c r="H173" s="286"/>
      <c r="I173" s="286"/>
      <c r="J173" s="271"/>
      <c r="K173" s="228"/>
    </row>
    <row r="174" spans="2:11" outlineLevel="1">
      <c r="B174" s="284"/>
      <c r="C174" s="219"/>
      <c r="D174" s="399"/>
      <c r="E174" s="296"/>
      <c r="F174" s="387"/>
      <c r="G174" s="286"/>
      <c r="H174" s="286"/>
      <c r="I174" s="286"/>
      <c r="J174" s="271"/>
      <c r="K174" s="228"/>
    </row>
    <row r="175" spans="2:11" outlineLevel="1">
      <c r="B175" s="284"/>
      <c r="C175" s="219"/>
      <c r="D175" s="399"/>
      <c r="E175" s="296"/>
      <c r="F175" s="387"/>
      <c r="G175" s="286"/>
      <c r="H175" s="286"/>
      <c r="I175" s="286"/>
      <c r="J175" s="271"/>
      <c r="K175" s="228"/>
    </row>
    <row r="176" spans="2:11" outlineLevel="1">
      <c r="B176" s="284"/>
      <c r="C176" s="219"/>
      <c r="D176" s="399"/>
      <c r="E176" s="296"/>
      <c r="F176" s="387"/>
      <c r="G176" s="286"/>
      <c r="H176" s="286"/>
      <c r="I176" s="286"/>
      <c r="J176" s="271"/>
      <c r="K176" s="228"/>
    </row>
    <row r="177" spans="2:11" outlineLevel="1">
      <c r="B177" s="284"/>
      <c r="C177" s="219"/>
      <c r="D177" s="399"/>
      <c r="E177" s="296"/>
      <c r="F177" s="387"/>
      <c r="G177" s="286"/>
      <c r="H177" s="286"/>
      <c r="I177" s="286"/>
      <c r="J177" s="271"/>
      <c r="K177" s="228"/>
    </row>
    <row r="178" spans="2:11" outlineLevel="1">
      <c r="B178" s="284"/>
      <c r="C178" s="219"/>
      <c r="D178" s="399"/>
      <c r="E178" s="296"/>
      <c r="F178" s="387"/>
      <c r="G178" s="286"/>
      <c r="H178" s="286"/>
      <c r="I178" s="286"/>
      <c r="J178" s="271"/>
      <c r="K178" s="228"/>
    </row>
    <row r="179" spans="2:11" ht="49.5">
      <c r="B179" s="284">
        <f>IF(D179="","",SUBTOTAL(3,$D$6:D179))</f>
        <v>35</v>
      </c>
      <c r="C179" s="219" t="s">
        <v>3302</v>
      </c>
      <c r="D179" s="399" t="s">
        <v>3315</v>
      </c>
      <c r="E179" s="296"/>
      <c r="F179" s="246" t="s">
        <v>3339</v>
      </c>
      <c r="G179" s="286"/>
      <c r="H179" s="286"/>
      <c r="I179" s="286"/>
      <c r="J179" s="271"/>
      <c r="K179" s="228"/>
    </row>
    <row r="180" spans="2:11" outlineLevel="1">
      <c r="B180" s="284"/>
      <c r="C180" s="219"/>
      <c r="D180" s="399"/>
      <c r="E180" s="296"/>
      <c r="F180" s="246"/>
      <c r="G180" s="286"/>
      <c r="H180" s="286"/>
      <c r="I180" s="286"/>
      <c r="J180" s="271"/>
      <c r="K180" s="228"/>
    </row>
    <row r="181" spans="2:11" outlineLevel="1">
      <c r="B181" s="284"/>
      <c r="C181" s="219"/>
      <c r="D181" s="399"/>
      <c r="E181" s="296"/>
      <c r="F181" s="246"/>
      <c r="G181" s="286"/>
      <c r="H181" s="286"/>
      <c r="I181" s="286"/>
      <c r="J181" s="271"/>
      <c r="K181" s="228"/>
    </row>
    <row r="182" spans="2:11" outlineLevel="1">
      <c r="B182" s="284"/>
      <c r="C182" s="219"/>
      <c r="D182" s="399"/>
      <c r="E182" s="296"/>
      <c r="F182" s="246"/>
      <c r="G182" s="286"/>
      <c r="H182" s="286"/>
      <c r="I182" s="286"/>
      <c r="J182" s="271"/>
      <c r="K182" s="228"/>
    </row>
    <row r="183" spans="2:11" outlineLevel="1">
      <c r="B183" s="284"/>
      <c r="C183" s="219"/>
      <c r="D183" s="399"/>
      <c r="E183" s="296"/>
      <c r="F183" s="387"/>
      <c r="G183" s="286"/>
      <c r="H183" s="286"/>
      <c r="I183" s="286"/>
      <c r="J183" s="271"/>
      <c r="K183" s="228"/>
    </row>
    <row r="184" spans="2:11" outlineLevel="1">
      <c r="B184" s="284"/>
      <c r="C184" s="219"/>
      <c r="D184" s="399"/>
      <c r="E184" s="296"/>
      <c r="F184" s="387"/>
      <c r="G184" s="286"/>
      <c r="H184" s="286"/>
      <c r="I184" s="286"/>
      <c r="J184" s="271"/>
      <c r="K184" s="228"/>
    </row>
    <row r="185" spans="2:11" outlineLevel="1">
      <c r="B185" s="284"/>
      <c r="C185" s="219"/>
      <c r="D185" s="399"/>
      <c r="E185" s="296"/>
      <c r="F185" s="387"/>
      <c r="G185" s="286"/>
      <c r="H185" s="286"/>
      <c r="I185" s="286"/>
      <c r="J185" s="271"/>
      <c r="K185" s="228"/>
    </row>
    <row r="186" spans="2:11" outlineLevel="1">
      <c r="B186" s="284"/>
      <c r="C186" s="219"/>
      <c r="D186" s="399"/>
      <c r="E186" s="296"/>
      <c r="F186" s="387"/>
      <c r="G186" s="286"/>
      <c r="H186" s="286"/>
      <c r="I186" s="286"/>
      <c r="J186" s="271"/>
      <c r="K186" s="228"/>
    </row>
    <row r="187" spans="2:11" ht="33">
      <c r="B187" s="284">
        <f>IF(D187="","",SUBTOTAL(3,$D$6:D187))</f>
        <v>36</v>
      </c>
      <c r="C187" s="219" t="s">
        <v>3303</v>
      </c>
      <c r="D187" s="399" t="s">
        <v>203</v>
      </c>
      <c r="E187" s="296"/>
      <c r="F187" s="387"/>
      <c r="G187" s="286"/>
      <c r="H187" s="286"/>
      <c r="I187" s="286"/>
      <c r="J187" s="271"/>
      <c r="K187" s="228"/>
    </row>
    <row r="188" spans="2:11" outlineLevel="1">
      <c r="B188" s="284"/>
      <c r="C188" s="219"/>
      <c r="D188" s="399"/>
      <c r="E188" s="296"/>
      <c r="F188" s="387"/>
      <c r="G188" s="286"/>
      <c r="H188" s="286"/>
      <c r="I188" s="286"/>
      <c r="J188" s="271"/>
      <c r="K188" s="228"/>
    </row>
    <row r="189" spans="2:11" outlineLevel="1">
      <c r="B189" s="284"/>
      <c r="C189" s="219"/>
      <c r="D189" s="399"/>
      <c r="E189" s="296"/>
      <c r="F189" s="387"/>
      <c r="G189" s="286"/>
      <c r="H189" s="286"/>
      <c r="I189" s="286"/>
      <c r="J189" s="271"/>
      <c r="K189" s="228"/>
    </row>
    <row r="190" spans="2:11" outlineLevel="1">
      <c r="B190" s="284"/>
      <c r="C190" s="219"/>
      <c r="D190" s="399"/>
      <c r="E190" s="296"/>
      <c r="F190" s="387"/>
      <c r="G190" s="286"/>
      <c r="H190" s="286"/>
      <c r="I190" s="286"/>
      <c r="J190" s="271"/>
      <c r="K190" s="228"/>
    </row>
    <row r="191" spans="2:11" outlineLevel="1">
      <c r="B191" s="284"/>
      <c r="C191" s="219"/>
      <c r="D191" s="399"/>
      <c r="E191" s="296"/>
      <c r="F191" s="387"/>
      <c r="G191" s="286"/>
      <c r="H191" s="286"/>
      <c r="I191" s="286"/>
      <c r="J191" s="271"/>
      <c r="K191" s="228"/>
    </row>
    <row r="192" spans="2:11" ht="99">
      <c r="B192" s="284">
        <f>IF(D192="","",SUBTOTAL(3,$D$6:D192))</f>
        <v>37</v>
      </c>
      <c r="C192" s="219" t="s">
        <v>3306</v>
      </c>
      <c r="D192" s="399" t="s">
        <v>3343</v>
      </c>
      <c r="E192" s="296"/>
      <c r="F192" s="387"/>
      <c r="G192" s="286"/>
      <c r="H192" s="286"/>
      <c r="I192" s="286"/>
      <c r="J192" s="271"/>
      <c r="K192" s="228"/>
    </row>
    <row r="193" spans="2:11" ht="33" outlineLevel="1">
      <c r="B193" s="284"/>
      <c r="C193" s="219"/>
      <c r="D193" s="399"/>
      <c r="E193" s="296"/>
      <c r="F193" s="425" t="s">
        <v>3340</v>
      </c>
      <c r="G193" s="286"/>
      <c r="H193" s="286"/>
      <c r="I193" s="286"/>
      <c r="J193" s="271"/>
      <c r="K193" s="228"/>
    </row>
    <row r="194" spans="2:11" ht="33" outlineLevel="1">
      <c r="B194" s="284"/>
      <c r="C194" s="219"/>
      <c r="D194" s="399"/>
      <c r="E194" s="296"/>
      <c r="F194" s="219" t="s">
        <v>3341</v>
      </c>
      <c r="G194" s="286"/>
      <c r="H194" s="286"/>
      <c r="I194" s="286"/>
      <c r="J194" s="271"/>
      <c r="K194" s="228"/>
    </row>
    <row r="195" spans="2:11" outlineLevel="1">
      <c r="B195" s="284"/>
      <c r="C195" s="219"/>
      <c r="D195" s="399"/>
      <c r="E195" s="296"/>
      <c r="F195" s="219" t="s">
        <v>3342</v>
      </c>
      <c r="G195" s="286"/>
      <c r="H195" s="286"/>
      <c r="I195" s="286"/>
      <c r="J195" s="271"/>
      <c r="K195" s="228"/>
    </row>
    <row r="196" spans="2:11" outlineLevel="1">
      <c r="B196" s="284"/>
      <c r="C196" s="219"/>
      <c r="D196" s="399"/>
      <c r="E196" s="296"/>
      <c r="F196" s="387"/>
      <c r="G196" s="286"/>
      <c r="H196" s="286"/>
      <c r="I196" s="286"/>
      <c r="J196" s="271"/>
      <c r="K196" s="228"/>
    </row>
    <row r="197" spans="2:11" outlineLevel="1">
      <c r="B197" s="284"/>
      <c r="C197" s="219"/>
      <c r="D197" s="399"/>
      <c r="E197" s="296"/>
      <c r="F197" s="387"/>
      <c r="G197" s="286"/>
      <c r="H197" s="286"/>
      <c r="I197" s="286"/>
      <c r="J197" s="271"/>
      <c r="K197" s="228"/>
    </row>
    <row r="198" spans="2:11" outlineLevel="1">
      <c r="B198" s="284"/>
      <c r="C198" s="219"/>
      <c r="D198" s="399"/>
      <c r="E198" s="296"/>
      <c r="F198" s="425"/>
      <c r="G198" s="286"/>
      <c r="H198" s="286"/>
      <c r="I198" s="286"/>
      <c r="J198" s="271"/>
      <c r="K198" s="228"/>
    </row>
    <row r="199" spans="2:11" ht="33">
      <c r="B199" s="284">
        <f>IF(D199="","",SUBTOTAL(3,$D$6:D199))</f>
        <v>38</v>
      </c>
      <c r="C199" s="219" t="s">
        <v>3307</v>
      </c>
      <c r="D199" s="399" t="s">
        <v>203</v>
      </c>
      <c r="E199" s="296"/>
      <c r="F199" s="387"/>
      <c r="G199" s="286"/>
      <c r="H199" s="286"/>
      <c r="I199" s="286"/>
      <c r="J199" s="271"/>
      <c r="K199" s="228"/>
    </row>
    <row r="200" spans="2:11" outlineLevel="1">
      <c r="B200" s="284"/>
      <c r="C200" s="219"/>
      <c r="D200" s="399"/>
      <c r="E200" s="296"/>
      <c r="F200" s="387"/>
      <c r="G200" s="286"/>
      <c r="H200" s="286"/>
      <c r="I200" s="286"/>
      <c r="J200" s="271"/>
      <c r="K200" s="228"/>
    </row>
    <row r="201" spans="2:11" outlineLevel="1">
      <c r="B201" s="284"/>
      <c r="C201" s="219"/>
      <c r="D201" s="399"/>
      <c r="E201" s="296"/>
      <c r="F201" s="387"/>
      <c r="G201" s="286"/>
      <c r="H201" s="286"/>
      <c r="I201" s="286"/>
      <c r="J201" s="271"/>
      <c r="K201" s="228"/>
    </row>
    <row r="202" spans="2:11" outlineLevel="1">
      <c r="B202" s="284"/>
      <c r="C202" s="219"/>
      <c r="D202" s="399"/>
      <c r="E202" s="296"/>
      <c r="F202" s="387"/>
      <c r="G202" s="286"/>
      <c r="H202" s="286"/>
      <c r="I202" s="286"/>
      <c r="J202" s="271"/>
      <c r="K202" s="228"/>
    </row>
    <row r="203" spans="2:11" outlineLevel="1">
      <c r="B203" s="284"/>
      <c r="C203" s="219"/>
      <c r="D203" s="399"/>
      <c r="E203" s="296"/>
      <c r="F203" s="387"/>
      <c r="G203" s="286"/>
      <c r="H203" s="286"/>
      <c r="I203" s="286"/>
      <c r="J203" s="271"/>
      <c r="K203" s="228"/>
    </row>
    <row r="204" spans="2:11" outlineLevel="1">
      <c r="B204" s="284"/>
      <c r="C204" s="219"/>
      <c r="D204" s="399"/>
      <c r="E204" s="296"/>
      <c r="F204" s="387"/>
      <c r="G204" s="286"/>
      <c r="H204" s="286"/>
      <c r="I204" s="286"/>
      <c r="J204" s="271"/>
      <c r="K204" s="228"/>
    </row>
    <row r="205" spans="2:11" outlineLevel="1">
      <c r="B205" s="284"/>
      <c r="C205" s="219"/>
      <c r="D205" s="399"/>
      <c r="E205" s="296"/>
      <c r="F205" s="387"/>
      <c r="G205" s="286"/>
      <c r="H205" s="286"/>
      <c r="I205" s="286"/>
      <c r="J205" s="271"/>
      <c r="K205" s="228"/>
    </row>
    <row r="206" spans="2:11" ht="66">
      <c r="B206" s="284">
        <f>IF(D206="","",SUBTOTAL(3,$D$6:D206))</f>
        <v>39</v>
      </c>
      <c r="C206" s="219" t="s">
        <v>3310</v>
      </c>
      <c r="D206" s="399" t="s">
        <v>3345</v>
      </c>
      <c r="E206" s="296"/>
      <c r="F206" s="387"/>
      <c r="G206" s="286"/>
      <c r="H206" s="286"/>
      <c r="I206" s="286"/>
      <c r="J206" s="271"/>
      <c r="K206" s="228"/>
    </row>
    <row r="207" spans="2:11" ht="49.5" outlineLevel="1">
      <c r="B207" s="284"/>
      <c r="C207" s="219"/>
      <c r="D207" s="399"/>
      <c r="E207" s="296"/>
      <c r="F207" s="219" t="s">
        <v>3344</v>
      </c>
      <c r="G207" s="286"/>
      <c r="H207" s="286"/>
      <c r="I207" s="286"/>
      <c r="J207" s="271"/>
      <c r="K207" s="228"/>
    </row>
    <row r="208" spans="2:11" outlineLevel="1">
      <c r="B208" s="284"/>
      <c r="C208" s="219"/>
      <c r="D208" s="399"/>
      <c r="E208" s="296"/>
      <c r="F208" s="387"/>
      <c r="G208" s="286"/>
      <c r="H208" s="286"/>
      <c r="I208" s="286"/>
      <c r="J208" s="271"/>
      <c r="K208" s="228"/>
    </row>
    <row r="209" spans="2:11" outlineLevel="1">
      <c r="B209" s="284"/>
      <c r="C209" s="219"/>
      <c r="D209" s="399"/>
      <c r="E209" s="296"/>
      <c r="F209" s="387"/>
      <c r="G209" s="286"/>
      <c r="H209" s="286"/>
      <c r="I209" s="286"/>
      <c r="J209" s="271"/>
      <c r="K209" s="228"/>
    </row>
    <row r="210" spans="2:11" outlineLevel="1">
      <c r="B210" s="284"/>
      <c r="C210" s="219"/>
      <c r="D210" s="399"/>
      <c r="E210" s="296"/>
      <c r="F210" s="387"/>
      <c r="G210" s="286"/>
      <c r="H210" s="286"/>
      <c r="I210" s="286"/>
      <c r="J210" s="271"/>
      <c r="K210" s="228"/>
    </row>
    <row r="211" spans="2:11" outlineLevel="1">
      <c r="B211" s="284"/>
      <c r="C211" s="219"/>
      <c r="D211" s="399"/>
      <c r="E211" s="296"/>
      <c r="F211" s="387"/>
      <c r="G211" s="286"/>
      <c r="H211" s="286"/>
      <c r="I211" s="286"/>
      <c r="J211" s="271"/>
      <c r="K211" s="228"/>
    </row>
    <row r="212" spans="2:11" ht="33">
      <c r="B212" s="284">
        <f>IF(D212="","",SUBTOTAL(3,$D$6:D212))</f>
        <v>40</v>
      </c>
      <c r="C212" s="219" t="s">
        <v>3311</v>
      </c>
      <c r="D212" s="399" t="s">
        <v>203</v>
      </c>
      <c r="E212" s="296"/>
      <c r="F212" s="387"/>
      <c r="G212" s="286"/>
      <c r="H212" s="286"/>
      <c r="I212" s="286"/>
      <c r="J212" s="271"/>
      <c r="K212" s="228"/>
    </row>
    <row r="213" spans="2:11" outlineLevel="1">
      <c r="B213" s="284"/>
      <c r="C213" s="219"/>
      <c r="D213" s="399"/>
      <c r="E213" s="296"/>
      <c r="F213" s="387"/>
      <c r="G213" s="286"/>
      <c r="H213" s="286"/>
      <c r="I213" s="286"/>
      <c r="J213" s="271"/>
      <c r="K213" s="228"/>
    </row>
    <row r="214" spans="2:11" outlineLevel="1">
      <c r="B214" s="284"/>
      <c r="C214" s="219"/>
      <c r="D214" s="399"/>
      <c r="E214" s="296"/>
      <c r="F214" s="387"/>
      <c r="G214" s="286"/>
      <c r="H214" s="286"/>
      <c r="I214" s="286"/>
      <c r="J214" s="271"/>
      <c r="K214" s="228"/>
    </row>
    <row r="215" spans="2:11" outlineLevel="1">
      <c r="B215" s="284"/>
      <c r="C215" s="219"/>
      <c r="D215" s="399"/>
      <c r="E215" s="296"/>
      <c r="F215" s="387"/>
      <c r="G215" s="286"/>
      <c r="H215" s="286"/>
      <c r="I215" s="286"/>
      <c r="J215" s="271"/>
      <c r="K215" s="228"/>
    </row>
    <row r="216" spans="2:11" outlineLevel="1">
      <c r="B216" s="284"/>
      <c r="C216" s="219"/>
      <c r="D216" s="399"/>
      <c r="E216" s="296"/>
      <c r="F216" s="387"/>
      <c r="G216" s="286"/>
      <c r="H216" s="286"/>
      <c r="I216" s="286"/>
      <c r="J216" s="271"/>
      <c r="K216" s="228"/>
    </row>
    <row r="217" spans="2:11" outlineLevel="1">
      <c r="B217" s="284"/>
      <c r="C217" s="219"/>
      <c r="D217" s="399"/>
      <c r="E217" s="296"/>
      <c r="F217" s="387"/>
      <c r="G217" s="286"/>
      <c r="H217" s="286"/>
      <c r="I217" s="286"/>
      <c r="J217" s="271"/>
      <c r="K217" s="228"/>
    </row>
    <row r="218" spans="2:11" outlineLevel="1">
      <c r="B218" s="284"/>
      <c r="C218" s="219"/>
      <c r="D218" s="399"/>
      <c r="E218" s="296"/>
      <c r="F218" s="387"/>
      <c r="G218" s="286"/>
      <c r="H218" s="286"/>
      <c r="I218" s="286"/>
      <c r="J218" s="271"/>
      <c r="K218" s="228"/>
    </row>
    <row r="219" spans="2:11" ht="33">
      <c r="B219" s="284">
        <f>IF(D219="","",SUBTOTAL(3,$D$6:D219))</f>
        <v>41</v>
      </c>
      <c r="C219" s="219" t="s">
        <v>3320</v>
      </c>
      <c r="D219" s="399" t="s">
        <v>203</v>
      </c>
      <c r="E219" s="296"/>
      <c r="F219" s="387"/>
      <c r="G219" s="286"/>
      <c r="H219" s="286"/>
      <c r="I219" s="286"/>
      <c r="J219" s="271"/>
      <c r="K219" s="228"/>
    </row>
    <row r="220" spans="2:11" outlineLevel="1">
      <c r="B220" s="284"/>
      <c r="C220" s="219"/>
      <c r="D220" s="399"/>
      <c r="E220" s="296"/>
      <c r="F220" s="387"/>
      <c r="G220" s="286"/>
      <c r="H220" s="286"/>
      <c r="I220" s="286"/>
      <c r="J220" s="271"/>
      <c r="K220" s="228"/>
    </row>
    <row r="221" spans="2:11" outlineLevel="1">
      <c r="B221" s="284"/>
      <c r="C221" s="219"/>
      <c r="D221" s="399"/>
      <c r="E221" s="296"/>
      <c r="F221" s="387"/>
      <c r="G221" s="286"/>
      <c r="H221" s="286"/>
      <c r="I221" s="286"/>
      <c r="J221" s="271"/>
      <c r="K221" s="228"/>
    </row>
    <row r="222" spans="2:11" outlineLevel="1">
      <c r="B222" s="284"/>
      <c r="C222" s="219"/>
      <c r="D222" s="399"/>
      <c r="E222" s="296"/>
      <c r="F222" s="387"/>
      <c r="G222" s="286"/>
      <c r="H222" s="286"/>
      <c r="I222" s="286"/>
      <c r="J222" s="271"/>
      <c r="K222" s="228"/>
    </row>
    <row r="223" spans="2:11" outlineLevel="1">
      <c r="B223" s="284"/>
      <c r="C223" s="219"/>
      <c r="D223" s="399"/>
      <c r="E223" s="296"/>
      <c r="F223" s="387"/>
      <c r="G223" s="286"/>
      <c r="H223" s="286"/>
      <c r="I223" s="286"/>
      <c r="J223" s="271"/>
      <c r="K223" s="228"/>
    </row>
    <row r="224" spans="2:11" outlineLevel="1">
      <c r="B224" s="284"/>
      <c r="C224" s="219"/>
      <c r="D224" s="399"/>
      <c r="E224" s="296"/>
      <c r="F224" s="387"/>
      <c r="G224" s="286"/>
      <c r="H224" s="286"/>
      <c r="I224" s="286"/>
      <c r="J224" s="271"/>
      <c r="K224" s="228"/>
    </row>
    <row r="225" spans="2:11" outlineLevel="1">
      <c r="B225" s="284"/>
      <c r="C225" s="219"/>
      <c r="D225" s="399"/>
      <c r="E225" s="296"/>
      <c r="F225" s="387"/>
      <c r="G225" s="286"/>
      <c r="H225" s="286"/>
      <c r="I225" s="286"/>
      <c r="J225" s="271"/>
      <c r="K225" s="228"/>
    </row>
    <row r="226" spans="2:11">
      <c r="B226" s="286"/>
      <c r="C226" s="301" t="s">
        <v>2516</v>
      </c>
      <c r="D226" s="219"/>
      <c r="E226" s="296"/>
      <c r="F226" s="387"/>
      <c r="G226" s="286"/>
      <c r="H226" s="286"/>
      <c r="I226" s="286"/>
      <c r="J226" s="271"/>
      <c r="K226" s="228"/>
    </row>
    <row r="227" spans="2:11" ht="33">
      <c r="B227" s="284">
        <f>IF(D227="","",SUBTOTAL(3,$D$6:D227))</f>
        <v>42</v>
      </c>
      <c r="C227" s="219" t="s">
        <v>3321</v>
      </c>
      <c r="D227" s="399" t="s">
        <v>203</v>
      </c>
      <c r="E227" s="296"/>
      <c r="F227" s="387"/>
      <c r="G227" s="286"/>
      <c r="H227" s="286"/>
      <c r="I227" s="286"/>
      <c r="J227" s="271"/>
      <c r="K227" s="228"/>
    </row>
    <row r="228" spans="2:11">
      <c r="B228" s="284">
        <f>IF(D228="","",SUBTOTAL(3,$D$6:D228))</f>
        <v>43</v>
      </c>
      <c r="C228" s="219" t="s">
        <v>3301</v>
      </c>
      <c r="D228" s="399" t="s">
        <v>203</v>
      </c>
      <c r="E228" s="296"/>
      <c r="F228" s="387"/>
      <c r="G228" s="286"/>
      <c r="H228" s="286"/>
      <c r="I228" s="286"/>
      <c r="J228" s="271"/>
      <c r="K228" s="228"/>
    </row>
    <row r="229" spans="2:11">
      <c r="B229" s="286"/>
      <c r="C229" s="308"/>
      <c r="D229" s="399"/>
      <c r="E229" s="296"/>
      <c r="F229" s="387"/>
      <c r="G229" s="286"/>
      <c r="H229" s="286"/>
      <c r="I229" s="286"/>
      <c r="J229" s="271"/>
      <c r="K229" s="228"/>
    </row>
    <row r="230" spans="2:11">
      <c r="B230" s="286"/>
      <c r="C230" s="308"/>
      <c r="D230" s="399"/>
      <c r="E230" s="296"/>
      <c r="F230" s="387"/>
      <c r="G230" s="286"/>
      <c r="H230" s="286"/>
      <c r="I230" s="286"/>
      <c r="J230" s="271"/>
      <c r="K230" s="228"/>
    </row>
    <row r="231" spans="2:11">
      <c r="B231" s="286"/>
      <c r="C231" s="308"/>
      <c r="D231" s="399"/>
      <c r="E231" s="296"/>
      <c r="F231" s="387"/>
      <c r="G231" s="286"/>
      <c r="H231" s="286"/>
      <c r="I231" s="286"/>
      <c r="J231" s="271"/>
      <c r="K231" s="228"/>
    </row>
    <row r="232" spans="2:11">
      <c r="B232" s="284"/>
      <c r="C232" s="219"/>
      <c r="D232" s="399"/>
      <c r="E232" s="296"/>
      <c r="F232" s="387"/>
      <c r="G232" s="286"/>
      <c r="H232" s="286"/>
      <c r="I232" s="286"/>
      <c r="J232" s="271"/>
      <c r="K232" s="228"/>
    </row>
    <row r="233" spans="2:11">
      <c r="B233" s="284"/>
      <c r="C233" s="219"/>
      <c r="D233" s="399"/>
      <c r="E233" s="296"/>
      <c r="F233" s="387"/>
      <c r="G233" s="286"/>
      <c r="H233" s="286"/>
      <c r="I233" s="286"/>
      <c r="J233" s="271"/>
      <c r="K233" s="228"/>
    </row>
    <row r="234" spans="2:11">
      <c r="B234" s="284"/>
      <c r="C234" s="219"/>
      <c r="D234" s="399"/>
      <c r="E234" s="296"/>
      <c r="F234" s="387"/>
      <c r="G234" s="286"/>
      <c r="H234" s="286"/>
      <c r="I234" s="286"/>
      <c r="J234" s="271"/>
      <c r="K234" s="228"/>
    </row>
    <row r="235" spans="2:11">
      <c r="B235" s="284"/>
      <c r="C235" s="219"/>
      <c r="D235" s="399"/>
      <c r="E235" s="296"/>
      <c r="F235" s="387"/>
      <c r="G235" s="286"/>
      <c r="H235" s="286"/>
      <c r="I235" s="286"/>
      <c r="J235" s="271"/>
      <c r="K235" s="228"/>
    </row>
    <row r="236" spans="2:11">
      <c r="B236" s="284"/>
      <c r="C236" s="219"/>
      <c r="D236" s="399"/>
      <c r="E236" s="296"/>
      <c r="F236" s="387"/>
      <c r="G236" s="286"/>
      <c r="H236" s="286"/>
      <c r="I236" s="286"/>
      <c r="J236" s="271"/>
      <c r="K236" s="228"/>
    </row>
    <row r="237" spans="2:11">
      <c r="D237" s="129"/>
      <c r="E237" s="296"/>
      <c r="F237" s="387"/>
      <c r="G237" s="286"/>
      <c r="H237" s="286"/>
      <c r="I237" s="286"/>
      <c r="J237" s="271"/>
      <c r="K237" s="228"/>
    </row>
    <row r="238" spans="2:11">
      <c r="B238" s="286"/>
      <c r="C238" s="219"/>
      <c r="D238" s="399"/>
      <c r="E238" s="296"/>
      <c r="F238" s="387"/>
      <c r="G238" s="286"/>
      <c r="H238" s="286"/>
      <c r="I238" s="286"/>
      <c r="J238" s="271"/>
      <c r="K238" s="228"/>
    </row>
    <row r="239" spans="2:11" ht="33">
      <c r="B239" s="284">
        <f>IF(D239="","",SUBTOTAL(3,$D$6:D239))</f>
        <v>44</v>
      </c>
      <c r="C239" s="219" t="s">
        <v>3295</v>
      </c>
      <c r="D239" s="399" t="s">
        <v>203</v>
      </c>
      <c r="E239" s="296"/>
      <c r="F239" s="387"/>
      <c r="G239" s="286"/>
      <c r="H239" s="286"/>
      <c r="I239" s="286"/>
      <c r="J239" s="271"/>
      <c r="K239" s="228"/>
    </row>
    <row r="240" spans="2:11" ht="33">
      <c r="B240" s="284">
        <f>IF(D240="","",SUBTOTAL(3,$D$6:D240))</f>
        <v>45</v>
      </c>
      <c r="C240" s="219" t="s">
        <v>3296</v>
      </c>
      <c r="D240" s="399" t="s">
        <v>203</v>
      </c>
      <c r="E240" s="296"/>
      <c r="F240" s="387"/>
      <c r="G240" s="286"/>
      <c r="H240" s="286"/>
      <c r="I240" s="286"/>
      <c r="J240" s="271"/>
      <c r="K240" s="228"/>
    </row>
    <row r="241" spans="2:11">
      <c r="B241" s="284">
        <f>IF(D241="","",SUBTOTAL(3,$D$6:D241))</f>
        <v>46</v>
      </c>
      <c r="C241" s="219" t="s">
        <v>3297</v>
      </c>
      <c r="D241" s="399" t="s">
        <v>203</v>
      </c>
      <c r="E241" s="296"/>
      <c r="F241" s="387"/>
      <c r="G241" s="286"/>
      <c r="H241" s="286"/>
      <c r="I241" s="286"/>
      <c r="J241" s="271"/>
      <c r="K241" s="228"/>
    </row>
    <row r="242" spans="2:11" ht="33">
      <c r="B242" s="284">
        <f>IF(D242="","",SUBTOTAL(3,$D$6:D242))</f>
        <v>47</v>
      </c>
      <c r="C242" s="219" t="s">
        <v>3299</v>
      </c>
      <c r="D242" s="399" t="s">
        <v>203</v>
      </c>
      <c r="E242" s="296"/>
      <c r="F242" s="387"/>
      <c r="G242" s="286"/>
      <c r="H242" s="286"/>
      <c r="I242" s="286"/>
      <c r="J242" s="271"/>
      <c r="K242" s="228"/>
    </row>
    <row r="243" spans="2:11">
      <c r="D243" s="129"/>
      <c r="E243" s="296"/>
      <c r="F243" s="387"/>
      <c r="G243" s="286"/>
      <c r="H243" s="286"/>
      <c r="I243" s="286"/>
      <c r="J243" s="271"/>
      <c r="K243" s="228"/>
    </row>
    <row r="244" spans="2:11">
      <c r="B244" s="286"/>
      <c r="C244" s="219"/>
      <c r="D244" s="399"/>
      <c r="E244" s="296"/>
      <c r="F244" s="387"/>
      <c r="G244" s="286"/>
      <c r="H244" s="286"/>
      <c r="I244" s="286"/>
      <c r="J244" s="271"/>
      <c r="K244" s="228"/>
    </row>
    <row r="245" spans="2:11" ht="33">
      <c r="B245" s="284">
        <f>IF(D245="","",SUBTOTAL(3,$D$6:D245))</f>
        <v>48</v>
      </c>
      <c r="C245" s="219" t="s">
        <v>3322</v>
      </c>
      <c r="D245" s="399" t="s">
        <v>203</v>
      </c>
      <c r="E245" s="296"/>
      <c r="F245" s="387"/>
      <c r="G245" s="286"/>
      <c r="H245" s="286"/>
      <c r="I245" s="286"/>
      <c r="J245" s="271"/>
      <c r="K245" s="228"/>
    </row>
    <row r="246" spans="2:11" ht="33">
      <c r="B246" s="284">
        <f>IF(D246="","",SUBTOTAL(3,$D$6:D246))</f>
        <v>49</v>
      </c>
      <c r="C246" s="219" t="s">
        <v>3323</v>
      </c>
      <c r="D246" s="399" t="s">
        <v>203</v>
      </c>
      <c r="E246" s="296"/>
      <c r="F246" s="387"/>
      <c r="G246" s="286"/>
      <c r="H246" s="286"/>
      <c r="I246" s="286"/>
      <c r="J246" s="271"/>
      <c r="K246" s="228"/>
    </row>
    <row r="247" spans="2:11">
      <c r="B247" s="286"/>
      <c r="C247" s="219"/>
      <c r="D247" s="399"/>
      <c r="E247" s="296"/>
      <c r="F247" s="387"/>
      <c r="G247" s="286"/>
      <c r="H247" s="286"/>
      <c r="I247" s="286"/>
      <c r="J247" s="271"/>
      <c r="K247" s="228"/>
    </row>
    <row r="248" spans="2:11">
      <c r="B248" s="284"/>
      <c r="C248" s="219"/>
      <c r="D248" s="399"/>
      <c r="E248" s="296"/>
      <c r="F248" s="387"/>
      <c r="G248" s="286"/>
      <c r="H248" s="286"/>
      <c r="I248" s="286"/>
      <c r="J248" s="271"/>
      <c r="K248" s="228"/>
    </row>
    <row r="249" spans="2:11">
      <c r="B249" s="284"/>
      <c r="C249" s="219"/>
      <c r="D249" s="399"/>
      <c r="E249" s="296"/>
      <c r="F249" s="387"/>
      <c r="G249" s="286"/>
      <c r="H249" s="286"/>
      <c r="I249" s="286"/>
      <c r="J249" s="271"/>
      <c r="K249" s="228"/>
    </row>
    <row r="250" spans="2:11" ht="33">
      <c r="B250" s="284">
        <f>IF(D250="","",SUBTOTAL(3,$D$6:D250))</f>
        <v>50</v>
      </c>
      <c r="C250" s="219" t="s">
        <v>3304</v>
      </c>
      <c r="D250" s="399" t="s">
        <v>203</v>
      </c>
      <c r="E250" s="296"/>
      <c r="F250" s="387"/>
      <c r="G250" s="286"/>
      <c r="H250" s="286"/>
      <c r="I250" s="286"/>
      <c r="J250" s="271"/>
      <c r="K250" s="228"/>
    </row>
    <row r="251" spans="2:11" ht="33">
      <c r="B251" s="284">
        <f>IF(D251="","",SUBTOTAL(3,$D$6:D251))</f>
        <v>51</v>
      </c>
      <c r="C251" s="219" t="s">
        <v>3305</v>
      </c>
      <c r="D251" s="399" t="s">
        <v>203</v>
      </c>
      <c r="E251" s="296"/>
      <c r="F251" s="387"/>
      <c r="G251" s="286"/>
      <c r="H251" s="286"/>
      <c r="I251" s="286"/>
      <c r="J251" s="271"/>
      <c r="K251" s="228"/>
    </row>
    <row r="252" spans="2:11">
      <c r="B252" s="286"/>
      <c r="C252" s="219"/>
      <c r="D252" s="399"/>
      <c r="E252" s="296"/>
      <c r="F252" s="387"/>
      <c r="G252" s="286"/>
      <c r="H252" s="286"/>
      <c r="I252" s="286"/>
      <c r="J252" s="271"/>
      <c r="K252" s="228"/>
    </row>
    <row r="253" spans="2:11">
      <c r="B253" s="284"/>
      <c r="C253" s="219"/>
      <c r="D253" s="399"/>
      <c r="E253" s="296"/>
      <c r="F253" s="387"/>
      <c r="G253" s="286"/>
      <c r="H253" s="286"/>
      <c r="I253" s="286"/>
      <c r="J253" s="271"/>
      <c r="K253" s="228"/>
    </row>
    <row r="254" spans="2:11">
      <c r="B254" s="284"/>
      <c r="C254" s="219"/>
      <c r="D254" s="399"/>
      <c r="E254" s="296"/>
      <c r="F254" s="387"/>
      <c r="G254" s="286"/>
      <c r="H254" s="286"/>
      <c r="I254" s="286"/>
      <c r="J254" s="271"/>
      <c r="K254" s="228"/>
    </row>
    <row r="255" spans="2:11" ht="33">
      <c r="B255" s="286"/>
      <c r="C255" s="219" t="s">
        <v>3308</v>
      </c>
      <c r="D255" s="399" t="s">
        <v>203</v>
      </c>
      <c r="E255" s="296"/>
      <c r="F255" s="387"/>
      <c r="G255" s="286"/>
      <c r="H255" s="286"/>
      <c r="I255" s="286"/>
      <c r="J255" s="271"/>
      <c r="K255" s="228"/>
    </row>
    <row r="256" spans="2:11" ht="33">
      <c r="B256" s="284">
        <f>IF(D256="","",SUBTOTAL(3,$D$6:D256))</f>
        <v>53</v>
      </c>
      <c r="C256" s="219" t="s">
        <v>3309</v>
      </c>
      <c r="D256" s="399" t="s">
        <v>203</v>
      </c>
      <c r="E256" s="296"/>
      <c r="F256" s="387"/>
      <c r="G256" s="286"/>
      <c r="H256" s="286"/>
      <c r="I256" s="286"/>
      <c r="J256" s="271"/>
      <c r="K256" s="228"/>
    </row>
    <row r="257" spans="2:11">
      <c r="B257" s="286"/>
      <c r="C257" s="219"/>
      <c r="D257" s="399" t="s">
        <v>203</v>
      </c>
      <c r="E257" s="296"/>
      <c r="F257" s="387"/>
      <c r="G257" s="286"/>
      <c r="H257" s="286"/>
      <c r="I257" s="286"/>
      <c r="J257" s="271"/>
      <c r="K257" s="228"/>
    </row>
    <row r="258" spans="2:11">
      <c r="B258" s="284"/>
      <c r="C258" s="219"/>
      <c r="D258" s="399"/>
      <c r="E258" s="296"/>
      <c r="F258" s="387"/>
      <c r="G258" s="286"/>
      <c r="H258" s="286"/>
      <c r="I258" s="286"/>
      <c r="J258" s="271"/>
      <c r="K258" s="228"/>
    </row>
    <row r="259" spans="2:11">
      <c r="B259" s="284"/>
      <c r="C259" s="219"/>
      <c r="D259" s="399"/>
      <c r="E259" s="296"/>
      <c r="F259" s="387"/>
      <c r="G259" s="286"/>
      <c r="H259" s="286"/>
      <c r="I259" s="286"/>
      <c r="J259" s="271"/>
      <c r="K259" s="228"/>
    </row>
    <row r="260" spans="2:11" ht="33">
      <c r="B260" s="284">
        <f>IF(D260="","",SUBTOTAL(3,$D$6:D260))</f>
        <v>55</v>
      </c>
      <c r="C260" s="219" t="s">
        <v>3312</v>
      </c>
      <c r="D260" s="399" t="s">
        <v>203</v>
      </c>
      <c r="E260" s="296"/>
      <c r="F260" s="387"/>
      <c r="G260" s="286"/>
      <c r="H260" s="286"/>
      <c r="I260" s="286"/>
      <c r="J260" s="271"/>
      <c r="K260" s="228"/>
    </row>
    <row r="261" spans="2:11" ht="33">
      <c r="B261" s="284">
        <f>IF(D261="","",SUBTOTAL(3,$D$6:D261))</f>
        <v>56</v>
      </c>
      <c r="C261" s="219" t="s">
        <v>3313</v>
      </c>
      <c r="D261" s="399" t="s">
        <v>203</v>
      </c>
      <c r="E261" s="296"/>
      <c r="F261" s="387"/>
      <c r="G261" s="286"/>
      <c r="H261" s="286"/>
      <c r="I261" s="286"/>
      <c r="J261" s="271"/>
      <c r="K261" s="228"/>
    </row>
    <row r="262" spans="2:11">
      <c r="B262" s="286"/>
      <c r="C262" s="219"/>
      <c r="D262" s="219"/>
      <c r="E262" s="296"/>
      <c r="F262" s="387"/>
      <c r="G262" s="286"/>
      <c r="H262" s="286"/>
      <c r="I262" s="286"/>
      <c r="J262" s="271"/>
      <c r="K262" s="228"/>
    </row>
    <row r="263" spans="2:11" ht="33">
      <c r="B263" s="284">
        <f>IF(D263="","",SUBTOTAL(3,$D$6:D263))</f>
        <v>57</v>
      </c>
      <c r="C263" s="219" t="s">
        <v>3324</v>
      </c>
      <c r="D263" s="399" t="s">
        <v>203</v>
      </c>
      <c r="E263" s="296"/>
      <c r="F263" s="387"/>
      <c r="G263" s="286"/>
      <c r="H263" s="286"/>
      <c r="I263" s="286"/>
      <c r="J263" s="271"/>
      <c r="K263" s="228"/>
    </row>
    <row r="264" spans="2:11">
      <c r="B264" s="286"/>
      <c r="C264" s="219"/>
      <c r="D264" s="219"/>
      <c r="E264" s="296"/>
      <c r="F264" s="387"/>
      <c r="G264" s="286"/>
      <c r="H264" s="286"/>
      <c r="I264" s="286"/>
      <c r="J264" s="271"/>
      <c r="K264" s="228"/>
    </row>
    <row r="265" spans="2:11" ht="49.5">
      <c r="B265" s="286" t="s">
        <v>24</v>
      </c>
      <c r="C265" s="301" t="s">
        <v>2954</v>
      </c>
      <c r="D265" s="219"/>
      <c r="E265" s="296"/>
      <c r="F265" s="411" t="s">
        <v>3361</v>
      </c>
      <c r="G265" s="286"/>
      <c r="H265" s="286"/>
      <c r="I265" s="286"/>
      <c r="J265" s="271"/>
      <c r="K265" s="228"/>
    </row>
    <row r="266" spans="2:11">
      <c r="B266" s="286"/>
      <c r="C266" s="301" t="s">
        <v>2522</v>
      </c>
      <c r="D266" s="219"/>
      <c r="E266" s="296"/>
      <c r="F266" s="387"/>
      <c r="G266" s="286"/>
      <c r="H266" s="286"/>
      <c r="I266" s="286"/>
      <c r="J266" s="271"/>
      <c r="K266" s="228"/>
    </row>
    <row r="267" spans="2:11" ht="33">
      <c r="B267" s="284">
        <f>IF(D267="","",SUBTOTAL(3,$D$6:D267))</f>
        <v>58</v>
      </c>
      <c r="C267" s="219" t="s">
        <v>3352</v>
      </c>
      <c r="D267" s="399" t="s">
        <v>203</v>
      </c>
      <c r="E267" s="296"/>
      <c r="F267" s="387"/>
      <c r="G267" s="286"/>
      <c r="H267" s="286"/>
      <c r="I267" s="286"/>
      <c r="J267" s="271"/>
      <c r="K267" s="228"/>
    </row>
    <row r="268" spans="2:11">
      <c r="B268" s="284"/>
      <c r="C268" s="219"/>
      <c r="D268" s="399"/>
      <c r="E268" s="296"/>
      <c r="F268" s="387"/>
      <c r="G268" s="286"/>
      <c r="H268" s="286"/>
      <c r="I268" s="286"/>
      <c r="J268" s="271"/>
      <c r="K268" s="228"/>
    </row>
    <row r="269" spans="2:11" ht="33">
      <c r="B269" s="284">
        <f>IF(D269="","",SUBTOTAL(3,$D$6:D269))</f>
        <v>59</v>
      </c>
      <c r="C269" s="219" t="s">
        <v>3354</v>
      </c>
      <c r="D269" s="399" t="s">
        <v>3363</v>
      </c>
      <c r="E269" s="296"/>
      <c r="F269" s="387"/>
      <c r="G269" s="286"/>
      <c r="H269" s="286"/>
      <c r="I269" s="286"/>
      <c r="J269" s="271"/>
      <c r="K269" s="228"/>
    </row>
    <row r="270" spans="2:11" ht="49.5">
      <c r="B270" s="284"/>
      <c r="C270" s="219"/>
      <c r="D270" s="399"/>
      <c r="E270" s="296"/>
      <c r="F270" s="425" t="s">
        <v>3364</v>
      </c>
      <c r="G270" s="286"/>
      <c r="H270" s="286"/>
      <c r="I270" s="286"/>
      <c r="J270" s="271"/>
      <c r="K270" s="228"/>
    </row>
    <row r="271" spans="2:11">
      <c r="B271" s="284"/>
      <c r="C271" s="219"/>
      <c r="D271" s="399"/>
      <c r="E271" s="296"/>
      <c r="F271" s="219"/>
      <c r="G271" s="286"/>
      <c r="H271" s="286"/>
      <c r="I271" s="286"/>
      <c r="J271" s="271"/>
      <c r="K271" s="228"/>
    </row>
    <row r="272" spans="2:11">
      <c r="B272" s="284"/>
      <c r="C272" s="219"/>
      <c r="D272" s="399"/>
      <c r="E272" s="296"/>
      <c r="F272" s="219"/>
      <c r="G272" s="286"/>
      <c r="H272" s="286"/>
      <c r="I272" s="286"/>
      <c r="J272" s="271"/>
      <c r="K272" s="228"/>
    </row>
    <row r="273" spans="2:11">
      <c r="B273" s="284"/>
      <c r="C273" s="219"/>
      <c r="D273" s="399"/>
      <c r="E273" s="296"/>
      <c r="F273" s="387"/>
      <c r="G273" s="286"/>
      <c r="H273" s="286"/>
      <c r="I273" s="286"/>
      <c r="J273" s="271"/>
      <c r="K273" s="228"/>
    </row>
    <row r="274" spans="2:11">
      <c r="B274" s="284"/>
      <c r="C274" s="219"/>
      <c r="D274" s="399"/>
      <c r="E274" s="296"/>
      <c r="F274" s="387"/>
      <c r="G274" s="286"/>
      <c r="H274" s="286"/>
      <c r="I274" s="286"/>
      <c r="J274" s="271"/>
      <c r="K274" s="228"/>
    </row>
    <row r="275" spans="2:11" ht="33">
      <c r="B275" s="284">
        <f>IF(D275="","",SUBTOTAL(3,$D$6:D275))</f>
        <v>60</v>
      </c>
      <c r="C275" s="219" t="s">
        <v>3365</v>
      </c>
      <c r="D275" s="399" t="s">
        <v>203</v>
      </c>
      <c r="E275" s="296"/>
      <c r="F275" s="387"/>
      <c r="G275" s="286"/>
      <c r="H275" s="286"/>
      <c r="I275" s="286"/>
      <c r="J275" s="271"/>
      <c r="K275" s="228"/>
    </row>
    <row r="276" spans="2:11">
      <c r="B276" s="284"/>
      <c r="C276" s="219"/>
      <c r="D276" s="399"/>
      <c r="E276" s="296"/>
      <c r="F276" s="387"/>
      <c r="G276" s="286"/>
      <c r="H276" s="286"/>
      <c r="I276" s="286"/>
      <c r="J276" s="271"/>
      <c r="K276" s="228"/>
    </row>
    <row r="277" spans="2:11">
      <c r="B277" s="284"/>
      <c r="C277" s="219"/>
      <c r="D277" s="399"/>
      <c r="E277" s="296"/>
      <c r="F277" s="387"/>
      <c r="G277" s="286"/>
      <c r="H277" s="286"/>
      <c r="I277" s="286"/>
      <c r="J277" s="271"/>
      <c r="K277" s="228"/>
    </row>
    <row r="278" spans="2:11">
      <c r="B278" s="284"/>
      <c r="C278" s="219"/>
      <c r="D278" s="399"/>
      <c r="E278" s="296"/>
      <c r="F278" s="387"/>
      <c r="G278" s="286"/>
      <c r="H278" s="286"/>
      <c r="I278" s="286"/>
      <c r="J278" s="271"/>
      <c r="K278" s="228"/>
    </row>
    <row r="279" spans="2:11">
      <c r="B279" s="284"/>
      <c r="C279" s="219"/>
      <c r="D279" s="399"/>
      <c r="E279" s="296"/>
      <c r="F279" s="387"/>
      <c r="G279" s="286"/>
      <c r="H279" s="286"/>
      <c r="I279" s="286"/>
      <c r="J279" s="271"/>
      <c r="K279" s="228"/>
    </row>
    <row r="280" spans="2:11" ht="33">
      <c r="B280" s="284">
        <f>IF(D280="","",SUBTOTAL(3,$D$6:D280))</f>
        <v>61</v>
      </c>
      <c r="C280" s="219" t="s">
        <v>3355</v>
      </c>
      <c r="D280" s="399" t="s">
        <v>203</v>
      </c>
      <c r="E280" s="296"/>
      <c r="F280" s="387"/>
      <c r="G280" s="286"/>
      <c r="H280" s="286"/>
      <c r="I280" s="286"/>
      <c r="J280" s="271"/>
      <c r="K280" s="228"/>
    </row>
    <row r="281" spans="2:11">
      <c r="B281" s="284"/>
      <c r="C281" s="219"/>
      <c r="D281" s="399"/>
      <c r="E281" s="296"/>
      <c r="F281" s="387"/>
      <c r="G281" s="286"/>
      <c r="H281" s="286"/>
      <c r="I281" s="286"/>
      <c r="J281" s="271"/>
      <c r="K281" s="228"/>
    </row>
    <row r="282" spans="2:11">
      <c r="B282" s="284"/>
      <c r="C282" s="219"/>
      <c r="D282" s="399"/>
      <c r="E282" s="296"/>
      <c r="F282" s="387"/>
      <c r="G282" s="286"/>
      <c r="H282" s="286"/>
      <c r="I282" s="286"/>
      <c r="J282" s="271"/>
      <c r="K282" s="228"/>
    </row>
    <row r="283" spans="2:11">
      <c r="B283" s="284"/>
      <c r="C283" s="219"/>
      <c r="D283" s="399"/>
      <c r="E283" s="296"/>
      <c r="F283" s="387"/>
      <c r="G283" s="286"/>
      <c r="H283" s="286"/>
      <c r="I283" s="286"/>
      <c r="J283" s="271"/>
      <c r="K283" s="228"/>
    </row>
    <row r="284" spans="2:11">
      <c r="B284" s="284"/>
      <c r="C284" s="219"/>
      <c r="D284" s="399"/>
      <c r="E284" s="296"/>
      <c r="F284" s="387"/>
      <c r="G284" s="286"/>
      <c r="H284" s="286"/>
      <c r="I284" s="286"/>
      <c r="J284" s="271"/>
      <c r="K284" s="228"/>
    </row>
    <row r="285" spans="2:11" ht="49.5">
      <c r="B285" s="284">
        <f>IF(D285="","",SUBTOTAL(3,$D$6:D285))</f>
        <v>62</v>
      </c>
      <c r="C285" s="219" t="s">
        <v>3366</v>
      </c>
      <c r="D285" s="399" t="s">
        <v>3363</v>
      </c>
      <c r="E285" s="296"/>
      <c r="F285" s="387"/>
      <c r="G285" s="286"/>
      <c r="H285" s="286"/>
      <c r="I285" s="286"/>
      <c r="J285" s="271"/>
      <c r="K285" s="228"/>
    </row>
    <row r="286" spans="2:11" ht="49.5">
      <c r="B286" s="284"/>
      <c r="C286" s="219"/>
      <c r="D286" s="399"/>
      <c r="E286" s="296"/>
      <c r="F286" s="399" t="s">
        <v>3367</v>
      </c>
      <c r="G286" s="286"/>
      <c r="H286" s="286"/>
      <c r="I286" s="286"/>
      <c r="J286" s="271"/>
      <c r="K286" s="228"/>
    </row>
    <row r="287" spans="2:11">
      <c r="B287" s="284"/>
      <c r="C287" s="219"/>
      <c r="D287" s="399"/>
      <c r="E287" s="296"/>
      <c r="F287" s="387"/>
      <c r="G287" s="286"/>
      <c r="H287" s="286"/>
      <c r="I287" s="286"/>
      <c r="J287" s="271"/>
      <c r="K287" s="228"/>
    </row>
    <row r="288" spans="2:11">
      <c r="B288" s="284"/>
      <c r="C288" s="219"/>
      <c r="D288" s="399"/>
      <c r="E288" s="296"/>
      <c r="F288" s="387"/>
      <c r="G288" s="286"/>
      <c r="H288" s="286"/>
      <c r="I288" s="286"/>
      <c r="J288" s="271"/>
      <c r="K288" s="228"/>
    </row>
    <row r="289" spans="2:11">
      <c r="B289" s="284"/>
      <c r="C289" s="219"/>
      <c r="D289" s="399"/>
      <c r="E289" s="296"/>
      <c r="F289" s="387"/>
      <c r="G289" s="286"/>
      <c r="H289" s="286"/>
      <c r="I289" s="286"/>
      <c r="J289" s="271"/>
      <c r="K289" s="228"/>
    </row>
    <row r="290" spans="2:11" ht="66">
      <c r="B290" s="284">
        <f>IF(D290="","",SUBTOTAL(3,$D$6:D290))</f>
        <v>63</v>
      </c>
      <c r="C290" s="219" t="s">
        <v>3356</v>
      </c>
      <c r="D290" s="399" t="s">
        <v>3368</v>
      </c>
      <c r="E290" s="296"/>
      <c r="F290" s="308"/>
      <c r="G290" s="286"/>
      <c r="H290" s="286"/>
      <c r="I290" s="286"/>
      <c r="J290" s="271"/>
      <c r="K290" s="228"/>
    </row>
    <row r="291" spans="2:11" ht="49.5">
      <c r="B291" s="284"/>
      <c r="C291" s="219"/>
      <c r="D291" s="399"/>
      <c r="E291" s="296"/>
      <c r="F291" s="219" t="s">
        <v>3369</v>
      </c>
      <c r="G291" s="286"/>
      <c r="H291" s="286"/>
      <c r="I291" s="286"/>
      <c r="J291" s="271"/>
      <c r="K291" s="228"/>
    </row>
    <row r="292" spans="2:11">
      <c r="B292" s="284"/>
      <c r="C292" s="219"/>
      <c r="D292" s="399"/>
      <c r="E292" s="296"/>
      <c r="F292" s="219"/>
      <c r="G292" s="286"/>
      <c r="H292" s="286"/>
      <c r="I292" s="286"/>
      <c r="J292" s="271"/>
      <c r="K292" s="228"/>
    </row>
    <row r="293" spans="2:11">
      <c r="B293" s="284"/>
      <c r="C293" s="219"/>
      <c r="D293" s="399"/>
      <c r="E293" s="296"/>
      <c r="F293" s="219"/>
      <c r="G293" s="286"/>
      <c r="H293" s="286"/>
      <c r="I293" s="286"/>
      <c r="J293" s="271"/>
      <c r="K293" s="228"/>
    </row>
    <row r="294" spans="2:11">
      <c r="B294" s="284"/>
      <c r="C294" s="219"/>
      <c r="D294" s="399"/>
      <c r="E294" s="296"/>
      <c r="F294" s="219"/>
      <c r="G294" s="286"/>
      <c r="H294" s="286"/>
      <c r="I294" s="286"/>
      <c r="J294" s="271"/>
      <c r="K294" s="228"/>
    </row>
    <row r="295" spans="2:11" ht="33">
      <c r="B295" s="284">
        <f>IF(D295="","",SUBTOTAL(3,$D$6:D295))</f>
        <v>64</v>
      </c>
      <c r="C295" s="219" t="s">
        <v>3357</v>
      </c>
      <c r="D295" s="399" t="s">
        <v>203</v>
      </c>
      <c r="E295" s="296"/>
      <c r="F295" s="387"/>
      <c r="G295" s="286"/>
      <c r="H295" s="286"/>
      <c r="I295" s="286"/>
      <c r="J295" s="271"/>
      <c r="K295" s="228"/>
    </row>
    <row r="296" spans="2:11" ht="33">
      <c r="B296" s="284">
        <f>IF(D296="","",SUBTOTAL(3,$D$6:D296))</f>
        <v>65</v>
      </c>
      <c r="C296" s="219" t="s">
        <v>3346</v>
      </c>
      <c r="D296" s="399" t="s">
        <v>203</v>
      </c>
      <c r="E296" s="296"/>
      <c r="F296" s="387"/>
      <c r="G296" s="286"/>
      <c r="H296" s="286"/>
      <c r="I296" s="286"/>
      <c r="J296" s="271"/>
      <c r="K296" s="228"/>
    </row>
    <row r="297" spans="2:11" ht="33">
      <c r="B297" s="284">
        <f>IF(D297="","",SUBTOTAL(3,$D$6:D297))</f>
        <v>66</v>
      </c>
      <c r="C297" s="425" t="s">
        <v>3358</v>
      </c>
      <c r="D297" s="399" t="s">
        <v>3370</v>
      </c>
      <c r="E297" s="296"/>
      <c r="F297" s="387"/>
      <c r="G297" s="286"/>
      <c r="H297" s="286"/>
      <c r="I297" s="286"/>
      <c r="J297" s="271"/>
      <c r="K297" s="228"/>
    </row>
    <row r="298" spans="2:11">
      <c r="B298" s="284"/>
      <c r="C298" s="425"/>
      <c r="D298" s="399"/>
      <c r="E298" s="296"/>
      <c r="F298" s="387"/>
      <c r="G298" s="286"/>
      <c r="H298" s="286"/>
      <c r="I298" s="286"/>
      <c r="J298" s="271"/>
      <c r="K298" s="228"/>
    </row>
    <row r="299" spans="2:11">
      <c r="B299" s="284"/>
      <c r="C299" s="425"/>
      <c r="D299" s="399"/>
      <c r="E299" s="296"/>
      <c r="F299" s="387"/>
      <c r="G299" s="286"/>
      <c r="H299" s="286"/>
      <c r="I299" s="286"/>
      <c r="J299" s="271"/>
      <c r="K299" s="228"/>
    </row>
    <row r="300" spans="2:11" ht="33">
      <c r="B300" s="284">
        <f>IF(D300="","",SUBTOTAL(3,$D$6:D300))</f>
        <v>67</v>
      </c>
      <c r="C300" s="219" t="s">
        <v>3359</v>
      </c>
      <c r="D300" s="399" t="s">
        <v>203</v>
      </c>
      <c r="E300" s="296"/>
      <c r="F300" s="387"/>
      <c r="G300" s="286"/>
      <c r="H300" s="286"/>
      <c r="I300" s="286"/>
      <c r="J300" s="271"/>
      <c r="K300" s="228"/>
    </row>
    <row r="301" spans="2:11" ht="66">
      <c r="B301" s="284">
        <f>IF(D301="","",SUBTOTAL(3,$D$6:D301))</f>
        <v>68</v>
      </c>
      <c r="C301" s="219" t="s">
        <v>3360</v>
      </c>
      <c r="D301" s="399" t="s">
        <v>3372</v>
      </c>
      <c r="E301" s="296"/>
      <c r="F301" s="387"/>
      <c r="G301" s="286"/>
      <c r="H301" s="286"/>
      <c r="I301" s="286"/>
      <c r="J301" s="271"/>
      <c r="K301" s="228"/>
    </row>
    <row r="302" spans="2:11" ht="49.5">
      <c r="B302" s="284"/>
      <c r="C302" s="219"/>
      <c r="D302" s="399"/>
      <c r="E302" s="296"/>
      <c r="F302" s="219" t="s">
        <v>3373</v>
      </c>
      <c r="G302" s="286"/>
      <c r="H302" s="286"/>
      <c r="I302" s="286"/>
      <c r="J302" s="271"/>
      <c r="K302" s="228"/>
    </row>
    <row r="303" spans="2:11">
      <c r="B303" s="284"/>
      <c r="C303" s="219"/>
      <c r="D303" s="399"/>
      <c r="E303" s="296"/>
      <c r="F303" s="387"/>
      <c r="G303" s="286"/>
      <c r="H303" s="286"/>
      <c r="I303" s="286"/>
      <c r="J303" s="271"/>
      <c r="K303" s="228"/>
    </row>
    <row r="304" spans="2:11">
      <c r="B304" s="284">
        <f>IF(D304="","",SUBTOTAL(3,$D$6:D304))</f>
        <v>69</v>
      </c>
      <c r="C304" s="219" t="s">
        <v>3347</v>
      </c>
      <c r="D304" s="399" t="s">
        <v>203</v>
      </c>
      <c r="E304" s="296"/>
      <c r="F304" s="387"/>
      <c r="G304" s="286"/>
      <c r="H304" s="286"/>
      <c r="I304" s="286"/>
      <c r="J304" s="271"/>
      <c r="K304" s="228"/>
    </row>
    <row r="305" spans="2:11" ht="33">
      <c r="B305" s="284">
        <f>IF(D305="","",SUBTOTAL(3,$D$6:D305))</f>
        <v>70</v>
      </c>
      <c r="C305" s="219" t="s">
        <v>3371</v>
      </c>
      <c r="D305" s="399" t="s">
        <v>3362</v>
      </c>
      <c r="E305" s="296"/>
      <c r="F305" s="387"/>
      <c r="G305" s="286"/>
      <c r="H305" s="286"/>
      <c r="I305" s="286"/>
      <c r="J305" s="271"/>
      <c r="K305" s="228"/>
    </row>
    <row r="306" spans="2:11">
      <c r="B306" s="284"/>
      <c r="C306" s="219"/>
      <c r="D306" s="399"/>
      <c r="E306" s="296"/>
      <c r="F306" s="387"/>
      <c r="G306" s="286"/>
      <c r="H306" s="286"/>
      <c r="I306" s="286"/>
      <c r="J306" s="271"/>
      <c r="K306" s="228"/>
    </row>
    <row r="307" spans="2:11">
      <c r="B307" s="284">
        <f>IF(D307="","",SUBTOTAL(3,$D$6:D307))</f>
        <v>71</v>
      </c>
      <c r="C307" s="219" t="s">
        <v>3348</v>
      </c>
      <c r="D307" s="399" t="s">
        <v>203</v>
      </c>
      <c r="E307" s="296"/>
      <c r="F307" s="387"/>
      <c r="G307" s="286"/>
      <c r="H307" s="286"/>
      <c r="I307" s="286"/>
      <c r="J307" s="271"/>
      <c r="K307" s="228"/>
    </row>
    <row r="308" spans="2:11">
      <c r="B308" s="284">
        <f>IF(D308="","",SUBTOTAL(3,$D$6:D308))</f>
        <v>72</v>
      </c>
      <c r="C308" s="219" t="s">
        <v>3349</v>
      </c>
      <c r="D308" s="399" t="s">
        <v>203</v>
      </c>
      <c r="E308" s="296"/>
      <c r="F308" s="387"/>
      <c r="G308" s="286"/>
      <c r="H308" s="286"/>
      <c r="I308" s="286"/>
      <c r="J308" s="271"/>
      <c r="K308" s="228"/>
    </row>
    <row r="309" spans="2:11" ht="33">
      <c r="B309" s="284">
        <f>IF(D309="","",SUBTOTAL(3,$D$6:D309))</f>
        <v>73</v>
      </c>
      <c r="C309" s="219" t="s">
        <v>3350</v>
      </c>
      <c r="D309" s="399" t="s">
        <v>203</v>
      </c>
      <c r="E309" s="296"/>
      <c r="F309" s="387"/>
      <c r="G309" s="286"/>
      <c r="H309" s="286"/>
      <c r="I309" s="286"/>
      <c r="J309" s="271"/>
      <c r="K309" s="228"/>
    </row>
    <row r="310" spans="2:11">
      <c r="B310" s="286"/>
      <c r="C310" s="301" t="s">
        <v>3374</v>
      </c>
      <c r="D310" s="219"/>
      <c r="E310" s="296"/>
      <c r="F310" s="387"/>
      <c r="G310" s="286"/>
      <c r="H310" s="286"/>
      <c r="I310" s="286"/>
      <c r="J310" s="271"/>
      <c r="K310" s="228"/>
    </row>
    <row r="311" spans="2:11" ht="33">
      <c r="B311" s="284">
        <f>IF(D311="","",SUBTOTAL(3,$D$6:D311))</f>
        <v>74</v>
      </c>
      <c r="C311" s="219" t="s">
        <v>3352</v>
      </c>
      <c r="D311" s="399" t="s">
        <v>203</v>
      </c>
      <c r="E311" s="296"/>
      <c r="F311" s="387"/>
      <c r="G311" s="286"/>
      <c r="H311" s="286"/>
      <c r="I311" s="286"/>
      <c r="J311" s="271"/>
      <c r="K311" s="228"/>
    </row>
    <row r="312" spans="2:11">
      <c r="B312" s="284"/>
      <c r="C312" s="219"/>
      <c r="D312" s="399"/>
      <c r="E312" s="296"/>
      <c r="F312" s="387"/>
      <c r="G312" s="286"/>
      <c r="H312" s="286"/>
      <c r="I312" s="286"/>
      <c r="J312" s="271"/>
      <c r="K312" s="228"/>
    </row>
    <row r="313" spans="2:11" ht="33">
      <c r="B313" s="284">
        <f>IF(D313="","",SUBTOTAL(3,$D$6:D313))</f>
        <v>75</v>
      </c>
      <c r="C313" s="219" t="s">
        <v>3354</v>
      </c>
      <c r="D313" s="399" t="s">
        <v>3363</v>
      </c>
      <c r="E313" s="296"/>
      <c r="F313" s="387"/>
      <c r="G313" s="286"/>
      <c r="H313" s="286"/>
      <c r="I313" s="286"/>
      <c r="J313" s="271"/>
      <c r="K313" s="228"/>
    </row>
    <row r="314" spans="2:11" ht="49.5">
      <c r="B314" s="284"/>
      <c r="C314" s="219"/>
      <c r="D314" s="399"/>
      <c r="E314" s="296"/>
      <c r="F314" s="425" t="s">
        <v>3364</v>
      </c>
      <c r="G314" s="286"/>
      <c r="H314" s="286"/>
      <c r="I314" s="286"/>
      <c r="J314" s="271"/>
      <c r="K314" s="228"/>
    </row>
    <row r="315" spans="2:11">
      <c r="B315" s="284"/>
      <c r="C315" s="219"/>
      <c r="D315" s="399"/>
      <c r="E315" s="296"/>
      <c r="F315" s="219"/>
      <c r="G315" s="286"/>
      <c r="H315" s="286"/>
      <c r="I315" s="286"/>
      <c r="J315" s="271"/>
      <c r="K315" s="228"/>
    </row>
    <row r="316" spans="2:11">
      <c r="B316" s="284"/>
      <c r="C316" s="219"/>
      <c r="D316" s="399"/>
      <c r="E316" s="296"/>
      <c r="F316" s="219"/>
      <c r="G316" s="286"/>
      <c r="H316" s="286"/>
      <c r="I316" s="286"/>
      <c r="J316" s="271"/>
      <c r="K316" s="228"/>
    </row>
    <row r="317" spans="2:11">
      <c r="B317" s="284"/>
      <c r="C317" s="219"/>
      <c r="D317" s="399"/>
      <c r="E317" s="296"/>
      <c r="F317" s="387"/>
      <c r="G317" s="286"/>
      <c r="H317" s="286"/>
      <c r="I317" s="286"/>
      <c r="J317" s="271"/>
      <c r="K317" s="228"/>
    </row>
    <row r="318" spans="2:11">
      <c r="B318" s="284"/>
      <c r="C318" s="219"/>
      <c r="D318" s="399"/>
      <c r="E318" s="296"/>
      <c r="F318" s="387"/>
      <c r="G318" s="286"/>
      <c r="H318" s="286"/>
      <c r="I318" s="286"/>
      <c r="J318" s="271"/>
      <c r="K318" s="228"/>
    </row>
    <row r="319" spans="2:11" ht="33">
      <c r="B319" s="284">
        <f>IF(D319="","",SUBTOTAL(3,$D$6:D319))</f>
        <v>76</v>
      </c>
      <c r="C319" s="219" t="s">
        <v>3365</v>
      </c>
      <c r="D319" s="399" t="s">
        <v>203</v>
      </c>
      <c r="E319" s="296"/>
      <c r="F319" s="387"/>
      <c r="G319" s="286"/>
      <c r="H319" s="286"/>
      <c r="I319" s="286"/>
      <c r="J319" s="271"/>
      <c r="K319" s="228"/>
    </row>
    <row r="320" spans="2:11">
      <c r="B320" s="284"/>
      <c r="C320" s="219"/>
      <c r="D320" s="399"/>
      <c r="E320" s="296"/>
      <c r="F320" s="387"/>
      <c r="G320" s="286"/>
      <c r="H320" s="286"/>
      <c r="I320" s="286"/>
      <c r="J320" s="271"/>
      <c r="K320" s="228"/>
    </row>
    <row r="321" spans="2:11">
      <c r="B321" s="284"/>
      <c r="C321" s="219"/>
      <c r="D321" s="399"/>
      <c r="E321" s="296"/>
      <c r="F321" s="387"/>
      <c r="G321" s="286"/>
      <c r="H321" s="286"/>
      <c r="I321" s="286"/>
      <c r="J321" s="271"/>
      <c r="K321" s="228"/>
    </row>
    <row r="322" spans="2:11">
      <c r="B322" s="284"/>
      <c r="C322" s="219"/>
      <c r="D322" s="399"/>
      <c r="E322" s="296"/>
      <c r="F322" s="387"/>
      <c r="G322" s="286"/>
      <c r="H322" s="286"/>
      <c r="I322" s="286"/>
      <c r="J322" s="271"/>
      <c r="K322" s="228"/>
    </row>
    <row r="323" spans="2:11">
      <c r="B323" s="284"/>
      <c r="C323" s="219"/>
      <c r="D323" s="399"/>
      <c r="E323" s="296"/>
      <c r="F323" s="387"/>
      <c r="G323" s="286"/>
      <c r="H323" s="286"/>
      <c r="I323" s="286"/>
      <c r="J323" s="271"/>
      <c r="K323" s="228"/>
    </row>
    <row r="324" spans="2:11" ht="33">
      <c r="B324" s="284">
        <f>IF(D324="","",SUBTOTAL(3,$D$6:D324))</f>
        <v>77</v>
      </c>
      <c r="C324" s="219" t="s">
        <v>3355</v>
      </c>
      <c r="D324" s="399" t="s">
        <v>203</v>
      </c>
      <c r="E324" s="296"/>
      <c r="F324" s="387"/>
      <c r="G324" s="286"/>
      <c r="H324" s="286"/>
      <c r="I324" s="286"/>
      <c r="J324" s="271"/>
      <c r="K324" s="228"/>
    </row>
    <row r="325" spans="2:11">
      <c r="B325" s="284"/>
      <c r="C325" s="219"/>
      <c r="D325" s="399"/>
      <c r="E325" s="296"/>
      <c r="F325" s="387"/>
      <c r="G325" s="286"/>
      <c r="H325" s="286"/>
      <c r="I325" s="286"/>
      <c r="J325" s="271"/>
      <c r="K325" s="228"/>
    </row>
    <row r="326" spans="2:11">
      <c r="B326" s="284"/>
      <c r="C326" s="219"/>
      <c r="D326" s="399"/>
      <c r="E326" s="296"/>
      <c r="F326" s="387"/>
      <c r="G326" s="286"/>
      <c r="H326" s="286"/>
      <c r="I326" s="286"/>
      <c r="J326" s="271"/>
      <c r="K326" s="228"/>
    </row>
    <row r="327" spans="2:11">
      <c r="B327" s="284"/>
      <c r="C327" s="219"/>
      <c r="D327" s="399"/>
      <c r="E327" s="296"/>
      <c r="F327" s="387"/>
      <c r="G327" s="286"/>
      <c r="H327" s="286"/>
      <c r="I327" s="286"/>
      <c r="J327" s="271"/>
      <c r="K327" s="228"/>
    </row>
    <row r="328" spans="2:11">
      <c r="B328" s="284"/>
      <c r="C328" s="219"/>
      <c r="D328" s="399"/>
      <c r="E328" s="296"/>
      <c r="F328" s="387"/>
      <c r="G328" s="286"/>
      <c r="H328" s="286"/>
      <c r="I328" s="286"/>
      <c r="J328" s="271"/>
      <c r="K328" s="228"/>
    </row>
    <row r="329" spans="2:11" ht="49.5">
      <c r="B329" s="284">
        <f>IF(D329="","",SUBTOTAL(3,$D$6:D329))</f>
        <v>78</v>
      </c>
      <c r="C329" s="219" t="s">
        <v>3366</v>
      </c>
      <c r="D329" s="399" t="s">
        <v>3363</v>
      </c>
      <c r="E329" s="296"/>
      <c r="F329" s="387"/>
      <c r="G329" s="286"/>
      <c r="H329" s="286"/>
      <c r="I329" s="286"/>
      <c r="J329" s="271"/>
      <c r="K329" s="228"/>
    </row>
    <row r="330" spans="2:11" ht="49.5">
      <c r="B330" s="284"/>
      <c r="C330" s="219"/>
      <c r="D330" s="399"/>
      <c r="E330" s="296"/>
      <c r="F330" s="399" t="s">
        <v>3367</v>
      </c>
      <c r="G330" s="286"/>
      <c r="H330" s="286"/>
      <c r="I330" s="286"/>
      <c r="J330" s="271"/>
      <c r="K330" s="228"/>
    </row>
    <row r="331" spans="2:11">
      <c r="B331" s="284"/>
      <c r="C331" s="219"/>
      <c r="D331" s="399"/>
      <c r="E331" s="296"/>
      <c r="F331" s="387"/>
      <c r="G331" s="286"/>
      <c r="H331" s="286"/>
      <c r="I331" s="286"/>
      <c r="J331" s="271"/>
      <c r="K331" s="228"/>
    </row>
    <row r="332" spans="2:11">
      <c r="B332" s="284"/>
      <c r="C332" s="219"/>
      <c r="D332" s="399"/>
      <c r="E332" s="296"/>
      <c r="F332" s="387"/>
      <c r="G332" s="286"/>
      <c r="H332" s="286"/>
      <c r="I332" s="286"/>
      <c r="J332" s="271"/>
      <c r="K332" s="228"/>
    </row>
    <row r="333" spans="2:11">
      <c r="B333" s="284"/>
      <c r="C333" s="219"/>
      <c r="D333" s="399"/>
      <c r="E333" s="296"/>
      <c r="F333" s="387"/>
      <c r="G333" s="286"/>
      <c r="H333" s="286"/>
      <c r="I333" s="286"/>
      <c r="J333" s="271"/>
      <c r="K333" s="228"/>
    </row>
    <row r="334" spans="2:11" ht="66">
      <c r="B334" s="284">
        <f>IF(D334="","",SUBTOTAL(3,$D$6:D334))</f>
        <v>79</v>
      </c>
      <c r="C334" s="219" t="s">
        <v>3356</v>
      </c>
      <c r="D334" s="399" t="s">
        <v>3368</v>
      </c>
      <c r="E334" s="296"/>
      <c r="F334" s="308"/>
      <c r="G334" s="286"/>
      <c r="H334" s="286"/>
      <c r="I334" s="286"/>
      <c r="J334" s="271"/>
      <c r="K334" s="228"/>
    </row>
    <row r="335" spans="2:11" ht="49.5">
      <c r="B335" s="284"/>
      <c r="C335" s="219"/>
      <c r="D335" s="399"/>
      <c r="E335" s="296"/>
      <c r="F335" s="219" t="s">
        <v>3369</v>
      </c>
      <c r="G335" s="286"/>
      <c r="H335" s="286"/>
      <c r="I335" s="286"/>
      <c r="J335" s="271"/>
      <c r="K335" s="228"/>
    </row>
    <row r="336" spans="2:11">
      <c r="B336" s="284"/>
      <c r="C336" s="219"/>
      <c r="D336" s="399"/>
      <c r="E336" s="296"/>
      <c r="F336" s="219"/>
      <c r="G336" s="286"/>
      <c r="H336" s="286"/>
      <c r="I336" s="286"/>
      <c r="J336" s="271"/>
      <c r="K336" s="228"/>
    </row>
    <row r="337" spans="2:11">
      <c r="B337" s="284"/>
      <c r="C337" s="219"/>
      <c r="D337" s="399"/>
      <c r="E337" s="296"/>
      <c r="F337" s="219"/>
      <c r="G337" s="286"/>
      <c r="H337" s="286"/>
      <c r="I337" s="286"/>
      <c r="J337" s="271"/>
      <c r="K337" s="228"/>
    </row>
    <row r="338" spans="2:11">
      <c r="B338" s="284"/>
      <c r="C338" s="219"/>
      <c r="D338" s="399"/>
      <c r="E338" s="296"/>
      <c r="F338" s="219"/>
      <c r="G338" s="286"/>
      <c r="H338" s="286"/>
      <c r="I338" s="286"/>
      <c r="J338" s="271"/>
      <c r="K338" s="228"/>
    </row>
    <row r="339" spans="2:11" ht="33">
      <c r="B339" s="284">
        <f>IF(D339="","",SUBTOTAL(3,$D$6:D339))</f>
        <v>80</v>
      </c>
      <c r="C339" s="219" t="s">
        <v>3357</v>
      </c>
      <c r="D339" s="399" t="s">
        <v>203</v>
      </c>
      <c r="E339" s="296"/>
      <c r="F339" s="387"/>
      <c r="G339" s="286"/>
      <c r="H339" s="286"/>
      <c r="I339" s="286"/>
      <c r="J339" s="271"/>
      <c r="K339" s="228"/>
    </row>
    <row r="340" spans="2:11" ht="33">
      <c r="B340" s="284">
        <f>IF(D340="","",SUBTOTAL(3,$D$6:D340))</f>
        <v>81</v>
      </c>
      <c r="C340" s="219" t="s">
        <v>3346</v>
      </c>
      <c r="D340" s="399" t="s">
        <v>203</v>
      </c>
      <c r="E340" s="296"/>
      <c r="F340" s="387"/>
      <c r="G340" s="286"/>
      <c r="H340" s="286"/>
      <c r="I340" s="286"/>
      <c r="J340" s="271"/>
      <c r="K340" s="228"/>
    </row>
    <row r="341" spans="2:11" ht="33">
      <c r="B341" s="284">
        <f>IF(D341="","",SUBTOTAL(3,$D$6:D341))</f>
        <v>82</v>
      </c>
      <c r="C341" s="425" t="s">
        <v>3358</v>
      </c>
      <c r="D341" s="399" t="s">
        <v>3370</v>
      </c>
      <c r="E341" s="296"/>
      <c r="F341" s="387"/>
      <c r="G341" s="286"/>
      <c r="H341" s="286"/>
      <c r="I341" s="286"/>
      <c r="J341" s="271"/>
      <c r="K341" s="228"/>
    </row>
    <row r="342" spans="2:11">
      <c r="B342" s="284"/>
      <c r="C342" s="425"/>
      <c r="D342" s="399"/>
      <c r="E342" s="296"/>
      <c r="F342" s="387"/>
      <c r="G342" s="286"/>
      <c r="H342" s="286"/>
      <c r="I342" s="286"/>
      <c r="J342" s="271"/>
      <c r="K342" s="228"/>
    </row>
    <row r="343" spans="2:11">
      <c r="B343" s="284"/>
      <c r="C343" s="425"/>
      <c r="D343" s="399"/>
      <c r="E343" s="296"/>
      <c r="F343" s="387"/>
      <c r="G343" s="286"/>
      <c r="H343" s="286"/>
      <c r="I343" s="286"/>
      <c r="J343" s="271"/>
      <c r="K343" s="228"/>
    </row>
    <row r="344" spans="2:11" ht="33">
      <c r="B344" s="284">
        <f>IF(D344="","",SUBTOTAL(3,$D$6:D344))</f>
        <v>83</v>
      </c>
      <c r="C344" s="219" t="s">
        <v>3359</v>
      </c>
      <c r="D344" s="399" t="s">
        <v>203</v>
      </c>
      <c r="E344" s="296"/>
      <c r="F344" s="387"/>
      <c r="G344" s="286"/>
      <c r="H344" s="286"/>
      <c r="I344" s="286"/>
      <c r="J344" s="271"/>
      <c r="K344" s="228"/>
    </row>
    <row r="345" spans="2:11" ht="66">
      <c r="B345" s="284">
        <f>IF(D345="","",SUBTOTAL(3,$D$6:D345))</f>
        <v>84</v>
      </c>
      <c r="C345" s="219" t="s">
        <v>3360</v>
      </c>
      <c r="D345" s="399" t="s">
        <v>3372</v>
      </c>
      <c r="E345" s="296"/>
      <c r="F345" s="387"/>
      <c r="G345" s="286"/>
      <c r="H345" s="286"/>
      <c r="I345" s="286"/>
      <c r="J345" s="271"/>
      <c r="K345" s="228"/>
    </row>
    <row r="346" spans="2:11" ht="49.5">
      <c r="B346" s="284"/>
      <c r="C346" s="219"/>
      <c r="D346" s="399"/>
      <c r="E346" s="296"/>
      <c r="F346" s="219" t="s">
        <v>3373</v>
      </c>
      <c r="G346" s="286"/>
      <c r="H346" s="286"/>
      <c r="I346" s="286"/>
      <c r="J346" s="271"/>
      <c r="K346" s="228"/>
    </row>
    <row r="347" spans="2:11">
      <c r="B347" s="284"/>
      <c r="C347" s="219"/>
      <c r="D347" s="399"/>
      <c r="E347" s="296"/>
      <c r="F347" s="387"/>
      <c r="G347" s="286"/>
      <c r="H347" s="286"/>
      <c r="I347" s="286"/>
      <c r="J347" s="271"/>
      <c r="K347" s="228"/>
    </row>
    <row r="348" spans="2:11">
      <c r="B348" s="284">
        <f>IF(D348="","",SUBTOTAL(3,$D$6:D348))</f>
        <v>85</v>
      </c>
      <c r="C348" s="219" t="s">
        <v>3347</v>
      </c>
      <c r="D348" s="399" t="s">
        <v>203</v>
      </c>
      <c r="E348" s="296"/>
      <c r="F348" s="387"/>
      <c r="G348" s="286"/>
      <c r="H348" s="286"/>
      <c r="I348" s="286"/>
      <c r="J348" s="271"/>
      <c r="K348" s="228"/>
    </row>
    <row r="349" spans="2:11" ht="33">
      <c r="B349" s="284">
        <f>IF(D349="","",SUBTOTAL(3,$D$6:D349))</f>
        <v>86</v>
      </c>
      <c r="C349" s="219" t="s">
        <v>3371</v>
      </c>
      <c r="D349" s="399" t="s">
        <v>3362</v>
      </c>
      <c r="E349" s="296"/>
      <c r="F349" s="387"/>
      <c r="G349" s="286"/>
      <c r="H349" s="286"/>
      <c r="I349" s="286"/>
      <c r="J349" s="271"/>
      <c r="K349" s="228"/>
    </row>
    <row r="350" spans="2:11">
      <c r="B350" s="284"/>
      <c r="C350" s="219"/>
      <c r="D350" s="399"/>
      <c r="E350" s="296"/>
      <c r="F350" s="387"/>
      <c r="G350" s="286"/>
      <c r="H350" s="286"/>
      <c r="I350" s="286"/>
      <c r="J350" s="271"/>
      <c r="K350" s="228"/>
    </row>
    <row r="351" spans="2:11">
      <c r="B351" s="284">
        <f>IF(D351="","",SUBTOTAL(3,$D$6:D351))</f>
        <v>87</v>
      </c>
      <c r="C351" s="219" t="s">
        <v>3348</v>
      </c>
      <c r="D351" s="399" t="s">
        <v>203</v>
      </c>
      <c r="E351" s="296"/>
      <c r="F351" s="387"/>
      <c r="G351" s="286"/>
      <c r="H351" s="286"/>
      <c r="I351" s="286"/>
      <c r="J351" s="271"/>
      <c r="K351" s="228"/>
    </row>
    <row r="352" spans="2:11">
      <c r="B352" s="284">
        <f>IF(D352="","",SUBTOTAL(3,$D$6:D352))</f>
        <v>88</v>
      </c>
      <c r="C352" s="219" t="s">
        <v>3349</v>
      </c>
      <c r="D352" s="399" t="s">
        <v>203</v>
      </c>
      <c r="E352" s="296"/>
      <c r="F352" s="387"/>
      <c r="G352" s="286"/>
      <c r="H352" s="286"/>
      <c r="I352" s="286"/>
      <c r="J352" s="271"/>
      <c r="K352" s="228"/>
    </row>
    <row r="353" spans="2:11" ht="33">
      <c r="B353" s="284">
        <f>IF(D353="","",SUBTOTAL(3,$D$6:D353))</f>
        <v>89</v>
      </c>
      <c r="C353" s="219" t="s">
        <v>3350</v>
      </c>
      <c r="D353" s="399" t="s">
        <v>203</v>
      </c>
      <c r="E353" s="296"/>
      <c r="F353" s="387"/>
      <c r="G353" s="286"/>
      <c r="H353" s="286"/>
      <c r="I353" s="286"/>
      <c r="J353" s="271"/>
      <c r="K353" s="228"/>
    </row>
    <row r="354" spans="2:11" ht="49.5">
      <c r="B354" s="286" t="s">
        <v>27</v>
      </c>
      <c r="C354" s="301" t="s">
        <v>2975</v>
      </c>
      <c r="D354" s="399"/>
      <c r="E354" s="296"/>
      <c r="F354" s="219" t="s">
        <v>3394</v>
      </c>
      <c r="G354" s="286"/>
      <c r="H354" s="286"/>
      <c r="I354" s="286"/>
      <c r="J354" s="271"/>
      <c r="K354" s="228"/>
    </row>
    <row r="355" spans="2:11">
      <c r="B355" s="286"/>
      <c r="C355" s="301" t="s">
        <v>2542</v>
      </c>
      <c r="D355" s="399"/>
      <c r="E355" s="296"/>
      <c r="F355" s="387"/>
      <c r="G355" s="286"/>
      <c r="H355" s="286"/>
      <c r="I355" s="286"/>
      <c r="J355" s="271"/>
      <c r="K355" s="228"/>
    </row>
    <row r="356" spans="2:11" ht="33">
      <c r="B356" s="284">
        <f>IF(D356="","",SUBTOTAL(3,$D$6:D356))</f>
        <v>90</v>
      </c>
      <c r="C356" s="219" t="s">
        <v>3351</v>
      </c>
      <c r="D356" s="399" t="s">
        <v>203</v>
      </c>
      <c r="E356" s="296"/>
      <c r="F356" s="387"/>
      <c r="G356" s="286"/>
      <c r="H356" s="286"/>
      <c r="I356" s="286"/>
      <c r="J356" s="271"/>
      <c r="K356" s="228"/>
    </row>
    <row r="357" spans="2:11">
      <c r="B357" s="284">
        <f>IF(D357="","",SUBTOTAL(3,$D$6:D357))</f>
        <v>91</v>
      </c>
      <c r="C357" s="219" t="s">
        <v>3353</v>
      </c>
      <c r="D357" s="399" t="s">
        <v>203</v>
      </c>
      <c r="E357" s="296"/>
      <c r="F357" s="387"/>
      <c r="G357" s="286"/>
      <c r="H357" s="286"/>
      <c r="I357" s="286"/>
      <c r="J357" s="271"/>
      <c r="K357" s="228"/>
    </row>
    <row r="358" spans="2:11">
      <c r="B358" s="284">
        <f>IF(D358="","",SUBTOTAL(3,$D$6:D358))</f>
        <v>92</v>
      </c>
      <c r="C358" s="219" t="s">
        <v>3383</v>
      </c>
      <c r="D358" s="399" t="s">
        <v>203</v>
      </c>
      <c r="E358" s="296"/>
      <c r="F358" s="387"/>
      <c r="G358" s="286"/>
      <c r="H358" s="286"/>
      <c r="I358" s="286"/>
      <c r="J358" s="271"/>
      <c r="K358" s="228"/>
    </row>
    <row r="359" spans="2:11" ht="33">
      <c r="B359" s="284">
        <f>IF(D359="","",SUBTOTAL(3,$D$6:D359))</f>
        <v>93</v>
      </c>
      <c r="C359" s="219" t="s">
        <v>3375</v>
      </c>
      <c r="D359" s="399" t="s">
        <v>203</v>
      </c>
      <c r="E359" s="296"/>
      <c r="F359" s="387"/>
      <c r="G359" s="286"/>
      <c r="H359" s="286"/>
      <c r="I359" s="286"/>
      <c r="J359" s="271"/>
      <c r="K359" s="228"/>
    </row>
    <row r="360" spans="2:11" ht="33">
      <c r="B360" s="284">
        <f>IF(D360="","",SUBTOTAL(3,$D$6:D360))</f>
        <v>94</v>
      </c>
      <c r="C360" s="219" t="s">
        <v>3376</v>
      </c>
      <c r="D360" s="399" t="s">
        <v>203</v>
      </c>
      <c r="E360" s="296"/>
      <c r="F360" s="387"/>
      <c r="G360" s="286"/>
      <c r="H360" s="286"/>
      <c r="I360" s="286"/>
      <c r="J360" s="271"/>
      <c r="K360" s="228"/>
    </row>
    <row r="361" spans="2:11">
      <c r="B361" s="284">
        <f>IF(D361="","",SUBTOTAL(3,$D$6:D361))</f>
        <v>95</v>
      </c>
      <c r="C361" s="219" t="s">
        <v>3377</v>
      </c>
      <c r="D361" s="399" t="s">
        <v>203</v>
      </c>
      <c r="E361" s="296"/>
      <c r="F361" s="387"/>
      <c r="G361" s="286"/>
      <c r="H361" s="286"/>
      <c r="I361" s="286"/>
      <c r="J361" s="271"/>
      <c r="K361" s="228"/>
    </row>
    <row r="362" spans="2:11">
      <c r="B362" s="284">
        <f>IF(D362="","",SUBTOTAL(3,$D$6:D362))</f>
        <v>96</v>
      </c>
      <c r="C362" s="219" t="s">
        <v>3378</v>
      </c>
      <c r="D362" s="399" t="s">
        <v>203</v>
      </c>
      <c r="E362" s="296"/>
      <c r="F362" s="387"/>
      <c r="G362" s="286"/>
      <c r="H362" s="286"/>
      <c r="I362" s="286"/>
      <c r="J362" s="271"/>
      <c r="K362" s="228"/>
    </row>
    <row r="363" spans="2:11" ht="33">
      <c r="B363" s="284">
        <f>IF(D363="","",SUBTOTAL(3,$D$6:D363))</f>
        <v>97</v>
      </c>
      <c r="C363" s="219" t="s">
        <v>3379</v>
      </c>
      <c r="D363" s="399" t="s">
        <v>203</v>
      </c>
      <c r="E363" s="296"/>
      <c r="F363" s="387"/>
      <c r="G363" s="286"/>
      <c r="H363" s="286"/>
      <c r="I363" s="286"/>
      <c r="J363" s="271"/>
      <c r="K363" s="228"/>
    </row>
    <row r="364" spans="2:11" ht="33">
      <c r="B364" s="284">
        <f>IF(D364="","",SUBTOTAL(3,$D$6:D364))</f>
        <v>98</v>
      </c>
      <c r="C364" s="219" t="s">
        <v>3380</v>
      </c>
      <c r="D364" s="399" t="s">
        <v>203</v>
      </c>
      <c r="E364" s="296"/>
      <c r="F364" s="387"/>
      <c r="G364" s="286"/>
      <c r="H364" s="286"/>
      <c r="I364" s="286"/>
      <c r="J364" s="271"/>
      <c r="K364" s="228"/>
    </row>
    <row r="365" spans="2:11">
      <c r="B365" s="284">
        <f>IF(D365="","",SUBTOTAL(3,$D$6:D365))</f>
        <v>99</v>
      </c>
      <c r="C365" s="219" t="s">
        <v>3381</v>
      </c>
      <c r="D365" s="399" t="s">
        <v>203</v>
      </c>
      <c r="E365" s="296"/>
      <c r="F365" s="387"/>
      <c r="G365" s="286"/>
      <c r="H365" s="286"/>
      <c r="I365" s="286"/>
      <c r="J365" s="271"/>
      <c r="K365" s="228"/>
    </row>
    <row r="366" spans="2:11">
      <c r="B366" s="284">
        <f>IF(D366="","",SUBTOTAL(3,$D$6:D366))</f>
        <v>100</v>
      </c>
      <c r="C366" s="219" t="s">
        <v>3382</v>
      </c>
      <c r="D366" s="399" t="s">
        <v>203</v>
      </c>
      <c r="E366" s="296"/>
      <c r="F366" s="387"/>
      <c r="G366" s="286"/>
      <c r="H366" s="286"/>
      <c r="I366" s="286"/>
      <c r="J366" s="271"/>
      <c r="K366" s="228"/>
    </row>
    <row r="367" spans="2:11">
      <c r="B367" s="284" t="str">
        <f>IF(D367="","",SUBTOTAL(3,$D$6:D367))</f>
        <v/>
      </c>
      <c r="C367" s="301" t="s">
        <v>2543</v>
      </c>
      <c r="D367" s="399"/>
      <c r="E367" s="296"/>
      <c r="F367" s="387"/>
      <c r="G367" s="286"/>
      <c r="H367" s="286"/>
      <c r="I367" s="286"/>
      <c r="J367" s="271"/>
      <c r="K367" s="228"/>
    </row>
    <row r="368" spans="2:11">
      <c r="B368" s="284">
        <f>IF(D368="","",SUBTOTAL(3,$D$6:D368))</f>
        <v>101</v>
      </c>
      <c r="C368" s="219" t="s">
        <v>3384</v>
      </c>
      <c r="D368" s="399" t="s">
        <v>203</v>
      </c>
      <c r="E368" s="296"/>
      <c r="F368" s="387"/>
      <c r="G368" s="286"/>
      <c r="H368" s="286"/>
      <c r="I368" s="286"/>
      <c r="J368" s="271"/>
      <c r="K368" s="228"/>
    </row>
    <row r="369" spans="2:11">
      <c r="B369" s="284">
        <f>IF(D369="","",SUBTOTAL(3,$D$6:D369))</f>
        <v>102</v>
      </c>
      <c r="C369" s="219" t="s">
        <v>3385</v>
      </c>
      <c r="D369" s="399" t="s">
        <v>203</v>
      </c>
      <c r="E369" s="296"/>
      <c r="F369" s="387"/>
      <c r="G369" s="286"/>
      <c r="H369" s="286"/>
      <c r="I369" s="286"/>
      <c r="J369" s="271"/>
      <c r="K369" s="228"/>
    </row>
    <row r="370" spans="2:11">
      <c r="B370" s="284">
        <f>IF(D370="","",SUBTOTAL(3,$D$6:D370))</f>
        <v>103</v>
      </c>
      <c r="C370" s="219" t="s">
        <v>3383</v>
      </c>
      <c r="D370" s="399" t="s">
        <v>203</v>
      </c>
      <c r="E370" s="296"/>
      <c r="F370" s="387"/>
      <c r="G370" s="286"/>
      <c r="H370" s="286"/>
      <c r="I370" s="286"/>
      <c r="J370" s="271"/>
      <c r="K370" s="228"/>
    </row>
    <row r="371" spans="2:11" ht="33">
      <c r="B371" s="284">
        <f>IF(D371="","",SUBTOTAL(3,$D$6:D371))</f>
        <v>104</v>
      </c>
      <c r="C371" s="219" t="s">
        <v>3386</v>
      </c>
      <c r="D371" s="399" t="s">
        <v>203</v>
      </c>
      <c r="E371" s="296"/>
      <c r="F371" s="387"/>
      <c r="G371" s="286"/>
      <c r="H371" s="286"/>
      <c r="I371" s="286"/>
      <c r="J371" s="271"/>
      <c r="K371" s="228"/>
    </row>
    <row r="372" spans="2:11" ht="33">
      <c r="B372" s="284">
        <f>IF(D372="","",SUBTOTAL(3,$D$6:D372))</f>
        <v>105</v>
      </c>
      <c r="C372" s="219" t="s">
        <v>3387</v>
      </c>
      <c r="D372" s="399" t="s">
        <v>203</v>
      </c>
      <c r="E372" s="296"/>
      <c r="F372" s="387"/>
      <c r="G372" s="286"/>
      <c r="H372" s="286"/>
      <c r="I372" s="286"/>
      <c r="J372" s="271"/>
      <c r="K372" s="228"/>
    </row>
    <row r="373" spans="2:11" ht="33">
      <c r="B373" s="284">
        <f>IF(D373="","",SUBTOTAL(3,$D$6:D373))</f>
        <v>106</v>
      </c>
      <c r="C373" s="219" t="s">
        <v>3388</v>
      </c>
      <c r="D373" s="399" t="s">
        <v>203</v>
      </c>
      <c r="E373" s="296"/>
      <c r="F373" s="387"/>
      <c r="G373" s="286"/>
      <c r="H373" s="286"/>
      <c r="I373" s="286"/>
      <c r="J373" s="271"/>
      <c r="K373" s="228"/>
    </row>
    <row r="374" spans="2:11">
      <c r="B374" s="284">
        <f>IF(D374="","",SUBTOTAL(3,$D$6:D374))</f>
        <v>107</v>
      </c>
      <c r="C374" s="219" t="s">
        <v>3389</v>
      </c>
      <c r="D374" s="399" t="s">
        <v>203</v>
      </c>
      <c r="E374" s="296"/>
      <c r="F374" s="387"/>
      <c r="G374" s="286"/>
      <c r="H374" s="286"/>
      <c r="I374" s="286"/>
      <c r="J374" s="271"/>
      <c r="K374" s="228"/>
    </row>
    <row r="375" spans="2:11">
      <c r="B375" s="284">
        <f>IF(D375="","",SUBTOTAL(3,$D$6:D375))</f>
        <v>108</v>
      </c>
      <c r="C375" s="219" t="s">
        <v>3390</v>
      </c>
      <c r="D375" s="399" t="s">
        <v>203</v>
      </c>
      <c r="E375" s="296"/>
      <c r="F375" s="387"/>
      <c r="G375" s="286"/>
      <c r="H375" s="286"/>
      <c r="I375" s="286"/>
      <c r="J375" s="271"/>
      <c r="K375" s="228"/>
    </row>
    <row r="376" spans="2:11" ht="33">
      <c r="B376" s="284">
        <f>IF(D376="","",SUBTOTAL(3,$D$6:D376))</f>
        <v>109</v>
      </c>
      <c r="C376" s="219" t="s">
        <v>3391</v>
      </c>
      <c r="D376" s="399" t="s">
        <v>203</v>
      </c>
      <c r="E376" s="296"/>
      <c r="F376" s="387"/>
      <c r="G376" s="286"/>
      <c r="H376" s="286"/>
      <c r="I376" s="286"/>
      <c r="J376" s="271"/>
      <c r="K376" s="228"/>
    </row>
    <row r="377" spans="2:11" ht="33">
      <c r="B377" s="284">
        <f>IF(D377="","",SUBTOTAL(3,$D$6:D377))</f>
        <v>110</v>
      </c>
      <c r="C377" s="219" t="s">
        <v>3392</v>
      </c>
      <c r="D377" s="399" t="s">
        <v>203</v>
      </c>
      <c r="E377" s="296"/>
      <c r="F377" s="387"/>
      <c r="G377" s="286"/>
      <c r="H377" s="286"/>
      <c r="I377" s="286"/>
      <c r="J377" s="271"/>
      <c r="K377" s="228"/>
    </row>
    <row r="378" spans="2:11">
      <c r="B378" s="284">
        <f>IF(D378="","",SUBTOTAL(3,$D$6:D378))</f>
        <v>111</v>
      </c>
      <c r="C378" s="219" t="s">
        <v>3393</v>
      </c>
      <c r="D378" s="399" t="s">
        <v>203</v>
      </c>
      <c r="E378" s="296"/>
      <c r="F378" s="387"/>
      <c r="G378" s="286"/>
      <c r="H378" s="286"/>
      <c r="I378" s="286"/>
      <c r="J378" s="271"/>
      <c r="K378" s="228"/>
    </row>
    <row r="379" spans="2:11" s="415" customFormat="1">
      <c r="B379" s="416" t="s">
        <v>2812</v>
      </c>
      <c r="C379" s="408" t="s">
        <v>2864</v>
      </c>
      <c r="D379" s="417"/>
      <c r="E379" s="398"/>
      <c r="F379" s="398"/>
      <c r="G379" s="398"/>
      <c r="H379" s="398"/>
      <c r="I379" s="398"/>
      <c r="J379" s="413"/>
      <c r="K379" s="414"/>
    </row>
    <row r="380" spans="2:11" s="415" customFormat="1">
      <c r="B380" s="416" t="s">
        <v>3143</v>
      </c>
      <c r="C380" s="408" t="s">
        <v>2879</v>
      </c>
      <c r="D380" s="417"/>
      <c r="E380" s="398"/>
      <c r="F380" s="398"/>
      <c r="G380" s="398"/>
      <c r="H380" s="398"/>
      <c r="I380" s="398"/>
      <c r="J380" s="413"/>
      <c r="K380" s="414"/>
    </row>
    <row r="381" spans="2:11" ht="49.5">
      <c r="B381" s="397">
        <f>IF(D381="","",SUBTOTAL(3,$D$6:D381))</f>
        <v>112</v>
      </c>
      <c r="C381" s="398" t="s">
        <v>2865</v>
      </c>
      <c r="D381" s="219" t="s">
        <v>203</v>
      </c>
      <c r="E381" s="246" t="s">
        <v>2871</v>
      </c>
      <c r="F381" s="246"/>
      <c r="G381" s="284" t="str">
        <f t="shared" ref="G381" si="0">IF(I381&lt;4,"Đơn giản",IF(I381&lt;=7,"Trung bình","Phức tạp"))</f>
        <v>Phức tạp</v>
      </c>
      <c r="H381" s="284" t="s">
        <v>846</v>
      </c>
      <c r="I381" s="284">
        <f>COUNTA(F382:F389)</f>
        <v>8</v>
      </c>
      <c r="J381" s="271"/>
      <c r="K381" s="228"/>
    </row>
    <row r="382" spans="2:11" ht="33" outlineLevel="1">
      <c r="B382" s="284"/>
      <c r="C382" s="246"/>
      <c r="D382" s="219"/>
      <c r="E382" s="246"/>
      <c r="F382" s="219" t="s">
        <v>3194</v>
      </c>
      <c r="G382" s="246"/>
      <c r="H382" s="246"/>
      <c r="I382" s="246"/>
      <c r="J382" s="271"/>
      <c r="K382" s="228"/>
    </row>
    <row r="383" spans="2:11" ht="49.5" outlineLevel="1">
      <c r="B383" s="284"/>
      <c r="C383" s="246"/>
      <c r="D383" s="219"/>
      <c r="E383" s="246"/>
      <c r="F383" s="219" t="s">
        <v>3195</v>
      </c>
      <c r="G383" s="246"/>
      <c r="H383" s="246"/>
      <c r="I383" s="246"/>
      <c r="J383" s="271"/>
      <c r="K383" s="228"/>
    </row>
    <row r="384" spans="2:11" ht="49.5" outlineLevel="1">
      <c r="B384" s="284"/>
      <c r="C384" s="246"/>
      <c r="D384" s="219"/>
      <c r="E384" s="246"/>
      <c r="F384" s="219" t="s">
        <v>3196</v>
      </c>
      <c r="G384" s="246"/>
      <c r="H384" s="246"/>
      <c r="I384" s="246"/>
      <c r="J384" s="271"/>
      <c r="K384" s="228"/>
    </row>
    <row r="385" spans="2:11" ht="49.5" outlineLevel="1">
      <c r="B385" s="284"/>
      <c r="C385" s="246"/>
      <c r="D385" s="219"/>
      <c r="E385" s="246"/>
      <c r="F385" s="219" t="s">
        <v>3197</v>
      </c>
      <c r="G385" s="246"/>
      <c r="H385" s="246"/>
      <c r="I385" s="246"/>
      <c r="J385" s="271"/>
      <c r="K385" s="228"/>
    </row>
    <row r="386" spans="2:11" ht="49.5" outlineLevel="1">
      <c r="B386" s="284"/>
      <c r="C386" s="246"/>
      <c r="D386" s="219"/>
      <c r="E386" s="246"/>
      <c r="F386" s="219" t="s">
        <v>3198</v>
      </c>
      <c r="G386" s="246"/>
      <c r="H386" s="246"/>
      <c r="I386" s="246"/>
      <c r="J386" s="271"/>
      <c r="K386" s="228"/>
    </row>
    <row r="387" spans="2:11" ht="49.5" outlineLevel="1">
      <c r="B387" s="284"/>
      <c r="C387" s="246"/>
      <c r="D387" s="219"/>
      <c r="E387" s="246"/>
      <c r="F387" s="219" t="s">
        <v>3199</v>
      </c>
      <c r="G387" s="246"/>
      <c r="H387" s="246"/>
      <c r="I387" s="246"/>
      <c r="J387" s="271"/>
      <c r="K387" s="228"/>
    </row>
    <row r="388" spans="2:11" ht="49.5" outlineLevel="1">
      <c r="B388" s="284"/>
      <c r="C388" s="246"/>
      <c r="D388" s="219"/>
      <c r="E388" s="246"/>
      <c r="F388" s="219" t="s">
        <v>3200</v>
      </c>
      <c r="G388" s="246"/>
      <c r="H388" s="246"/>
      <c r="I388" s="246"/>
      <c r="J388" s="271"/>
      <c r="K388" s="228"/>
    </row>
    <row r="389" spans="2:11" ht="33" outlineLevel="1">
      <c r="B389" s="284"/>
      <c r="C389" s="246"/>
      <c r="D389" s="219"/>
      <c r="E389" s="246"/>
      <c r="F389" s="219" t="s">
        <v>3201</v>
      </c>
      <c r="G389" s="246"/>
      <c r="H389" s="246"/>
      <c r="I389" s="246"/>
      <c r="J389" s="271"/>
      <c r="K389" s="228"/>
    </row>
    <row r="390" spans="2:11" ht="33">
      <c r="B390" s="284">
        <f>IF(D390="","",SUBTOTAL(3,$D$6:D390))</f>
        <v>113</v>
      </c>
      <c r="C390" s="246" t="s">
        <v>2866</v>
      </c>
      <c r="D390" s="219" t="s">
        <v>203</v>
      </c>
      <c r="E390" s="246" t="s">
        <v>2872</v>
      </c>
      <c r="F390" s="129"/>
      <c r="G390" s="246"/>
      <c r="H390" s="246"/>
      <c r="I390" s="246"/>
      <c r="J390" s="271"/>
      <c r="K390" s="228"/>
    </row>
    <row r="391" spans="2:11" ht="33">
      <c r="B391" s="284">
        <f>IF(D391="","",SUBTOTAL(3,$D$6:D391))</f>
        <v>114</v>
      </c>
      <c r="C391" s="246" t="s">
        <v>2873</v>
      </c>
      <c r="D391" s="219" t="s">
        <v>203</v>
      </c>
      <c r="E391" s="246" t="s">
        <v>2874</v>
      </c>
      <c r="F391" s="219"/>
      <c r="G391" s="246"/>
      <c r="H391" s="246"/>
      <c r="I391" s="246"/>
      <c r="J391" s="271"/>
      <c r="K391" s="228"/>
    </row>
    <row r="392" spans="2:11" ht="66">
      <c r="B392" s="284">
        <f>IF(D392="","",SUBTOTAL(3,$D$6:D392))</f>
        <v>115</v>
      </c>
      <c r="C392" s="246" t="s">
        <v>2867</v>
      </c>
      <c r="D392" s="219" t="s">
        <v>203</v>
      </c>
      <c r="E392" s="246" t="s">
        <v>2878</v>
      </c>
      <c r="F392" s="129"/>
      <c r="G392" s="284"/>
      <c r="H392" s="284"/>
      <c r="I392" s="284"/>
      <c r="J392" s="271"/>
      <c r="K392" s="228"/>
    </row>
    <row r="393" spans="2:11" ht="33">
      <c r="B393" s="284">
        <f>IF(D393="","",SUBTOTAL(3,$D$6:D393))</f>
        <v>116</v>
      </c>
      <c r="C393" s="246" t="s">
        <v>2868</v>
      </c>
      <c r="D393" s="219" t="s">
        <v>203</v>
      </c>
      <c r="E393" s="246" t="s">
        <v>2877</v>
      </c>
      <c r="F393" s="219"/>
      <c r="G393" s="284"/>
      <c r="H393" s="284"/>
      <c r="I393" s="284"/>
      <c r="J393" s="271"/>
      <c r="K393" s="228"/>
    </row>
    <row r="394" spans="2:11" ht="33">
      <c r="B394" s="284">
        <f>IF(D394="","",SUBTOTAL(3,$D$6:D394))</f>
        <v>117</v>
      </c>
      <c r="C394" s="246" t="s">
        <v>2869</v>
      </c>
      <c r="D394" s="219" t="s">
        <v>203</v>
      </c>
      <c r="E394" s="246" t="s">
        <v>2875</v>
      </c>
      <c r="F394" s="129"/>
      <c r="G394" s="284"/>
      <c r="H394" s="284"/>
      <c r="I394" s="284"/>
      <c r="J394" s="271"/>
      <c r="K394" s="228"/>
    </row>
    <row r="395" spans="2:11" ht="33">
      <c r="B395" s="284">
        <f>IF(D395="","",SUBTOTAL(3,$D$6:D395))</f>
        <v>118</v>
      </c>
      <c r="C395" s="246" t="s">
        <v>2870</v>
      </c>
      <c r="D395" s="219" t="s">
        <v>203</v>
      </c>
      <c r="E395" s="246" t="s">
        <v>2876</v>
      </c>
      <c r="F395" s="219"/>
      <c r="G395" s="284"/>
      <c r="H395" s="284"/>
      <c r="I395" s="284"/>
      <c r="J395" s="271"/>
      <c r="K395" s="228"/>
    </row>
    <row r="396" spans="2:11" s="415" customFormat="1">
      <c r="B396" s="416" t="s">
        <v>3144</v>
      </c>
      <c r="C396" s="408" t="s">
        <v>3128</v>
      </c>
      <c r="D396" s="400"/>
      <c r="E396" s="398"/>
      <c r="G396" s="397"/>
      <c r="H396" s="397"/>
      <c r="I396" s="397"/>
      <c r="J396" s="413"/>
      <c r="K396" s="414"/>
    </row>
    <row r="397" spans="2:11" ht="49.5">
      <c r="B397" s="284">
        <f>IF(D397="","",SUBTOTAL(3,$D$6:D397))</f>
        <v>119</v>
      </c>
      <c r="C397" s="246" t="s">
        <v>2880</v>
      </c>
      <c r="D397" s="219" t="s">
        <v>203</v>
      </c>
      <c r="E397" s="246" t="s">
        <v>3129</v>
      </c>
      <c r="F397" s="246"/>
      <c r="G397" s="284"/>
      <c r="H397" s="284"/>
      <c r="I397" s="284"/>
      <c r="J397" s="271"/>
      <c r="K397" s="228"/>
    </row>
    <row r="398" spans="2:11" ht="49.5">
      <c r="B398" s="284">
        <f>IF(D398="","",SUBTOTAL(3,$D$6:D398))</f>
        <v>120</v>
      </c>
      <c r="C398" s="246" t="s">
        <v>2881</v>
      </c>
      <c r="D398" s="219" t="s">
        <v>203</v>
      </c>
      <c r="E398" s="246" t="s">
        <v>2882</v>
      </c>
      <c r="F398" s="246"/>
      <c r="G398" s="284"/>
      <c r="H398" s="284"/>
      <c r="I398" s="284"/>
      <c r="J398" s="271"/>
      <c r="K398" s="228"/>
    </row>
    <row r="399" spans="2:11" ht="49.5">
      <c r="B399" s="284">
        <f>IF(D399="","",SUBTOTAL(3,$D$6:D399))</f>
        <v>121</v>
      </c>
      <c r="C399" s="246" t="s">
        <v>2884</v>
      </c>
      <c r="D399" s="219" t="s">
        <v>203</v>
      </c>
      <c r="E399" s="246" t="s">
        <v>2885</v>
      </c>
      <c r="F399" s="246"/>
      <c r="G399" s="284"/>
      <c r="H399" s="284"/>
      <c r="I399" s="284"/>
      <c r="J399" s="271"/>
      <c r="K399" s="228"/>
    </row>
    <row r="400" spans="2:11" ht="49.5">
      <c r="B400" s="284">
        <f>IF(D400="","",SUBTOTAL(3,$D$6:D400))</f>
        <v>122</v>
      </c>
      <c r="C400" s="246" t="s">
        <v>2886</v>
      </c>
      <c r="D400" s="219" t="s">
        <v>203</v>
      </c>
      <c r="E400" s="246" t="s">
        <v>2887</v>
      </c>
      <c r="F400" s="246"/>
      <c r="G400" s="284"/>
      <c r="H400" s="284"/>
      <c r="I400" s="284"/>
      <c r="J400" s="271"/>
      <c r="K400" s="228"/>
    </row>
    <row r="401" spans="2:11" s="415" customFormat="1">
      <c r="B401" s="416" t="s">
        <v>3145</v>
      </c>
      <c r="C401" s="408" t="s">
        <v>3132</v>
      </c>
      <c r="D401" s="400"/>
      <c r="E401" s="398"/>
      <c r="F401" s="398"/>
      <c r="G401" s="397"/>
      <c r="H401" s="397"/>
      <c r="I401" s="397"/>
      <c r="J401" s="413"/>
      <c r="K401" s="414"/>
    </row>
    <row r="402" spans="2:11" ht="33">
      <c r="B402" s="284">
        <f>IF(D402="","",SUBTOTAL(3,$D$6:D402))</f>
        <v>123</v>
      </c>
      <c r="C402" s="246" t="s">
        <v>2889</v>
      </c>
      <c r="D402" s="219" t="s">
        <v>203</v>
      </c>
      <c r="E402" s="246" t="s">
        <v>2890</v>
      </c>
      <c r="F402" s="246"/>
      <c r="G402" s="284"/>
      <c r="H402" s="284"/>
      <c r="I402" s="284"/>
      <c r="J402" s="271"/>
      <c r="K402" s="228"/>
    </row>
    <row r="403" spans="2:11" ht="33">
      <c r="B403" s="284">
        <f>IF(D403="","",SUBTOTAL(3,$D$6:D403))</f>
        <v>124</v>
      </c>
      <c r="C403" s="246" t="s">
        <v>2891</v>
      </c>
      <c r="D403" s="219" t="s">
        <v>203</v>
      </c>
      <c r="E403" s="246" t="s">
        <v>2892</v>
      </c>
      <c r="F403" s="246"/>
      <c r="G403" s="284"/>
      <c r="H403" s="284"/>
      <c r="I403" s="284"/>
      <c r="J403" s="271"/>
      <c r="K403" s="228"/>
    </row>
    <row r="404" spans="2:11" s="415" customFormat="1">
      <c r="B404" s="416" t="s">
        <v>3146</v>
      </c>
      <c r="C404" s="408" t="s">
        <v>3133</v>
      </c>
      <c r="D404" s="400"/>
      <c r="E404" s="398"/>
      <c r="F404" s="398"/>
      <c r="G404" s="397"/>
      <c r="H404" s="397"/>
      <c r="I404" s="397"/>
      <c r="J404" s="413"/>
      <c r="K404" s="414"/>
    </row>
    <row r="405" spans="2:11" ht="33">
      <c r="B405" s="284">
        <f>IF(D405="","",SUBTOTAL(3,$D$6:D405))</f>
        <v>125</v>
      </c>
      <c r="C405" s="246" t="s">
        <v>2893</v>
      </c>
      <c r="D405" s="219" t="s">
        <v>203</v>
      </c>
      <c r="E405" s="246" t="s">
        <v>2894</v>
      </c>
      <c r="F405" s="246"/>
      <c r="G405" s="284"/>
      <c r="H405" s="284"/>
      <c r="I405" s="284"/>
      <c r="J405" s="271"/>
      <c r="K405" s="228"/>
    </row>
    <row r="406" spans="2:11">
      <c r="B406" s="284">
        <f>IF(D406="","",SUBTOTAL(3,$D$6:D406))</f>
        <v>126</v>
      </c>
      <c r="C406" s="246" t="s">
        <v>2896</v>
      </c>
      <c r="D406" s="219" t="s">
        <v>203</v>
      </c>
      <c r="E406" s="246" t="s">
        <v>2897</v>
      </c>
      <c r="F406" s="246"/>
      <c r="G406" s="284"/>
      <c r="H406" s="284"/>
      <c r="I406" s="284"/>
      <c r="J406" s="271"/>
      <c r="K406" s="228"/>
    </row>
    <row r="407" spans="2:11" ht="33">
      <c r="B407" s="284">
        <f>IF(D407="","",SUBTOTAL(3,$D$6:D407))</f>
        <v>127</v>
      </c>
      <c r="C407" s="246" t="s">
        <v>2898</v>
      </c>
      <c r="D407" s="219" t="s">
        <v>203</v>
      </c>
      <c r="E407" s="246" t="s">
        <v>2899</v>
      </c>
      <c r="F407" s="246"/>
      <c r="G407" s="284"/>
      <c r="H407" s="284"/>
      <c r="I407" s="284"/>
      <c r="J407" s="271"/>
      <c r="K407" s="228"/>
    </row>
    <row r="408" spans="2:11" ht="33">
      <c r="B408" s="284">
        <f>IF(D408="","",SUBTOTAL(3,$D$6:D408))</f>
        <v>128</v>
      </c>
      <c r="C408" s="246" t="s">
        <v>2900</v>
      </c>
      <c r="D408" s="219" t="s">
        <v>203</v>
      </c>
      <c r="E408" s="246" t="s">
        <v>2901</v>
      </c>
      <c r="F408" s="246"/>
      <c r="G408" s="284"/>
      <c r="H408" s="284"/>
      <c r="I408" s="284"/>
      <c r="J408" s="271"/>
      <c r="K408" s="228"/>
    </row>
    <row r="409" spans="2:11">
      <c r="B409" s="284">
        <f>IF(D409="","",SUBTOTAL(3,$D$6:D409))</f>
        <v>129</v>
      </c>
      <c r="C409" s="246" t="s">
        <v>2902</v>
      </c>
      <c r="D409" s="219" t="s">
        <v>203</v>
      </c>
      <c r="E409" s="246" t="s">
        <v>2903</v>
      </c>
      <c r="F409" s="246"/>
      <c r="G409" s="284"/>
      <c r="H409" s="284"/>
      <c r="I409" s="284"/>
      <c r="J409" s="271"/>
      <c r="K409" s="228"/>
    </row>
    <row r="410" spans="2:11" s="415" customFormat="1">
      <c r="B410" s="416" t="s">
        <v>3147</v>
      </c>
      <c r="C410" s="408" t="s">
        <v>3134</v>
      </c>
      <c r="D410" s="400"/>
      <c r="E410" s="398"/>
      <c r="F410" s="398"/>
      <c r="G410" s="397"/>
      <c r="H410" s="397"/>
      <c r="I410" s="397"/>
      <c r="J410" s="413"/>
      <c r="K410" s="414"/>
    </row>
    <row r="411" spans="2:11">
      <c r="B411" s="284">
        <f>IF(D411="","",SUBTOTAL(3,$D$6:D411))</f>
        <v>130</v>
      </c>
      <c r="C411" s="246" t="s">
        <v>3212</v>
      </c>
      <c r="D411" s="219" t="s">
        <v>203</v>
      </c>
      <c r="E411" s="246"/>
      <c r="F411" s="246"/>
      <c r="G411" s="284" t="str">
        <f t="shared" ref="G411" si="1">IF(I411&lt;4,"Đơn giản",IF(I411&lt;=7,"Trung bình","Phức tạp"))</f>
        <v>Trung bình</v>
      </c>
      <c r="H411" s="284" t="s">
        <v>846</v>
      </c>
      <c r="I411" s="284">
        <f>COUNTA(F412:F415)</f>
        <v>4</v>
      </c>
      <c r="J411" s="271"/>
      <c r="K411" s="228"/>
    </row>
    <row r="412" spans="2:11" ht="49.5" outlineLevel="1">
      <c r="B412" s="284"/>
      <c r="C412" s="246"/>
      <c r="D412" s="219"/>
      <c r="E412" s="246"/>
      <c r="F412" s="246" t="s">
        <v>3215</v>
      </c>
      <c r="G412" s="284"/>
      <c r="H412" s="284"/>
      <c r="I412" s="284"/>
      <c r="J412" s="271"/>
      <c r="K412" s="228"/>
    </row>
    <row r="413" spans="2:11" ht="49.5" outlineLevel="1">
      <c r="B413" s="284"/>
      <c r="C413" s="246"/>
      <c r="D413" s="219"/>
      <c r="E413" s="246"/>
      <c r="F413" s="246" t="s">
        <v>3213</v>
      </c>
      <c r="G413" s="284"/>
      <c r="H413" s="284"/>
      <c r="I413" s="284"/>
      <c r="J413" s="271"/>
      <c r="K413" s="228"/>
    </row>
    <row r="414" spans="2:11" ht="49.5" outlineLevel="1">
      <c r="B414" s="284"/>
      <c r="C414" s="246"/>
      <c r="D414" s="219"/>
      <c r="E414" s="246"/>
      <c r="F414" s="246" t="s">
        <v>3214</v>
      </c>
      <c r="G414" s="284"/>
      <c r="H414" s="284"/>
      <c r="I414" s="284"/>
      <c r="J414" s="271"/>
      <c r="K414" s="228"/>
    </row>
    <row r="415" spans="2:11" ht="33" outlineLevel="1">
      <c r="B415" s="284"/>
      <c r="C415" s="246"/>
      <c r="D415" s="219"/>
      <c r="E415" s="246"/>
      <c r="F415" s="246" t="s">
        <v>3216</v>
      </c>
      <c r="G415" s="284"/>
      <c r="H415" s="284"/>
      <c r="I415" s="284"/>
      <c r="J415" s="271"/>
      <c r="K415" s="228"/>
    </row>
    <row r="416" spans="2:11">
      <c r="B416" s="284">
        <f>IF(D416="","",SUBTOTAL(3,$D$6:D416))</f>
        <v>131</v>
      </c>
      <c r="C416" s="246" t="s">
        <v>2905</v>
      </c>
      <c r="D416" s="219" t="s">
        <v>203</v>
      </c>
      <c r="E416" s="246" t="s">
        <v>2906</v>
      </c>
      <c r="F416" s="129"/>
      <c r="G416" s="284"/>
      <c r="H416" s="284"/>
      <c r="J416" s="271"/>
      <c r="K416" s="228"/>
    </row>
    <row r="417" spans="2:11">
      <c r="B417" s="284">
        <f>IF(D417="","",SUBTOTAL(3,$D$6:D417))</f>
        <v>132</v>
      </c>
      <c r="C417" s="246" t="s">
        <v>2907</v>
      </c>
      <c r="D417" s="219" t="s">
        <v>203</v>
      </c>
      <c r="E417" s="246"/>
      <c r="F417" s="246"/>
      <c r="G417" s="284"/>
      <c r="H417" s="284"/>
      <c r="I417" s="284"/>
      <c r="J417" s="271"/>
      <c r="K417" s="228"/>
    </row>
    <row r="418" spans="2:11">
      <c r="B418" s="284">
        <f>IF(D418="","",SUBTOTAL(3,$D$6:D418))</f>
        <v>133</v>
      </c>
      <c r="C418" s="246" t="s">
        <v>2909</v>
      </c>
      <c r="D418" s="219" t="s">
        <v>203</v>
      </c>
      <c r="E418" s="246" t="s">
        <v>2910</v>
      </c>
      <c r="F418" s="246"/>
      <c r="G418" s="284"/>
      <c r="H418" s="284"/>
      <c r="I418" s="284"/>
      <c r="J418" s="271"/>
      <c r="K418" s="228"/>
    </row>
    <row r="419" spans="2:11" ht="33">
      <c r="B419" s="284">
        <f>IF(D419="","",SUBTOTAL(3,$D$6:D419))</f>
        <v>134</v>
      </c>
      <c r="C419" s="246" t="s">
        <v>2908</v>
      </c>
      <c r="D419" s="219" t="s">
        <v>203</v>
      </c>
      <c r="E419" s="246" t="s">
        <v>2911</v>
      </c>
      <c r="F419" s="246"/>
      <c r="G419" s="284"/>
      <c r="H419" s="284"/>
      <c r="I419" s="284"/>
      <c r="J419" s="271"/>
      <c r="K419" s="228"/>
    </row>
    <row r="420" spans="2:11" s="415" customFormat="1" ht="33">
      <c r="B420" s="416" t="s">
        <v>3148</v>
      </c>
      <c r="C420" s="408" t="s">
        <v>3023</v>
      </c>
      <c r="D420" s="400"/>
      <c r="E420" s="398"/>
      <c r="F420" s="398"/>
      <c r="G420" s="397"/>
      <c r="H420" s="397"/>
      <c r="I420" s="397"/>
      <c r="J420" s="413"/>
      <c r="K420" s="414"/>
    </row>
    <row r="421" spans="2:11" ht="33">
      <c r="B421" s="284">
        <f>IF(D421="","",SUBTOTAL(3,$D$6:D421))</f>
        <v>135</v>
      </c>
      <c r="C421" s="246" t="s">
        <v>2912</v>
      </c>
      <c r="D421" s="219" t="s">
        <v>203</v>
      </c>
      <c r="E421" s="246" t="s">
        <v>2913</v>
      </c>
      <c r="F421" s="246"/>
      <c r="G421" s="284"/>
      <c r="H421" s="284"/>
      <c r="I421" s="284"/>
      <c r="J421" s="271"/>
      <c r="K421" s="228"/>
    </row>
    <row r="422" spans="2:11">
      <c r="B422" s="284">
        <f>IF(D422="","",SUBTOTAL(3,$D$6:D422))</f>
        <v>136</v>
      </c>
      <c r="C422" s="246" t="s">
        <v>2914</v>
      </c>
      <c r="D422" s="219" t="s">
        <v>203</v>
      </c>
      <c r="E422" s="246" t="s">
        <v>2915</v>
      </c>
      <c r="F422" s="246"/>
      <c r="G422" s="284"/>
      <c r="H422" s="284"/>
      <c r="I422" s="284"/>
      <c r="J422" s="271"/>
      <c r="K422" s="228"/>
    </row>
    <row r="423" spans="2:11" s="415" customFormat="1">
      <c r="B423" s="416" t="s">
        <v>3149</v>
      </c>
      <c r="C423" s="408" t="s">
        <v>3151</v>
      </c>
      <c r="D423" s="400"/>
      <c r="E423" s="398"/>
      <c r="F423" s="398"/>
      <c r="G423" s="397"/>
      <c r="H423" s="397"/>
      <c r="I423" s="397"/>
      <c r="J423" s="413"/>
      <c r="K423" s="414"/>
    </row>
    <row r="424" spans="2:11" ht="33">
      <c r="B424" s="284">
        <f>IF(D424="","",SUBTOTAL(3,$D$6:D424))</f>
        <v>137</v>
      </c>
      <c r="C424" s="246" t="s">
        <v>2916</v>
      </c>
      <c r="D424" s="219" t="s">
        <v>203</v>
      </c>
      <c r="E424" s="246" t="s">
        <v>3261</v>
      </c>
      <c r="F424" s="246"/>
      <c r="G424" s="284"/>
      <c r="H424" s="284"/>
      <c r="I424" s="284"/>
      <c r="J424" s="271"/>
      <c r="K424" s="228"/>
    </row>
    <row r="425" spans="2:11">
      <c r="B425" s="284">
        <f>IF(D425="","",SUBTOTAL(3,$D$6:D425))</f>
        <v>138</v>
      </c>
      <c r="C425" s="246" t="s">
        <v>2918</v>
      </c>
      <c r="D425" s="219" t="s">
        <v>203</v>
      </c>
      <c r="E425" s="246" t="s">
        <v>2919</v>
      </c>
      <c r="F425" s="246"/>
      <c r="G425" s="284"/>
      <c r="H425" s="284"/>
      <c r="I425" s="284"/>
      <c r="J425" s="271"/>
      <c r="K425" s="228"/>
    </row>
    <row r="426" spans="2:11">
      <c r="B426" s="284">
        <f>IF(D426="","",SUBTOTAL(3,$D$6:D426))</f>
        <v>139</v>
      </c>
      <c r="C426" s="246" t="s">
        <v>2920</v>
      </c>
      <c r="D426" s="219" t="s">
        <v>203</v>
      </c>
      <c r="E426" s="246" t="s">
        <v>2921</v>
      </c>
      <c r="F426" s="246"/>
      <c r="G426" s="284"/>
      <c r="H426" s="284"/>
      <c r="I426" s="284"/>
      <c r="J426" s="271"/>
      <c r="K426" s="228"/>
    </row>
    <row r="427" spans="2:11" s="415" customFormat="1">
      <c r="B427" s="416" t="s">
        <v>3150</v>
      </c>
      <c r="C427" s="408" t="s">
        <v>3152</v>
      </c>
      <c r="D427" s="400"/>
      <c r="E427" s="398"/>
      <c r="F427" s="398"/>
      <c r="G427" s="397"/>
      <c r="H427" s="397"/>
      <c r="I427" s="397"/>
      <c r="J427" s="413"/>
      <c r="K427" s="414"/>
    </row>
    <row r="428" spans="2:11" ht="33">
      <c r="B428" s="284">
        <f>IF(D428="","",SUBTOTAL(3,$D$6:D428))</f>
        <v>140</v>
      </c>
      <c r="C428" s="246" t="s">
        <v>2922</v>
      </c>
      <c r="D428" s="219" t="s">
        <v>203</v>
      </c>
      <c r="E428" s="246" t="s">
        <v>3262</v>
      </c>
      <c r="F428" s="246"/>
      <c r="G428" s="284"/>
      <c r="H428" s="284"/>
      <c r="I428" s="284"/>
      <c r="J428" s="271"/>
      <c r="K428" s="228"/>
    </row>
    <row r="429" spans="2:11">
      <c r="B429" s="284">
        <f>IF(D429="","",SUBTOTAL(3,$D$6:D429))</f>
        <v>141</v>
      </c>
      <c r="C429" s="246" t="s">
        <v>2923</v>
      </c>
      <c r="D429" s="219" t="s">
        <v>203</v>
      </c>
      <c r="E429" s="246" t="s">
        <v>2926</v>
      </c>
      <c r="F429" s="246"/>
      <c r="G429" s="284"/>
      <c r="H429" s="284"/>
      <c r="I429" s="284"/>
      <c r="J429" s="271"/>
      <c r="K429" s="228"/>
    </row>
    <row r="430" spans="2:11">
      <c r="B430" s="284">
        <f>IF(D430="","",SUBTOTAL(3,$D$6:D430))</f>
        <v>142</v>
      </c>
      <c r="C430" s="246" t="s">
        <v>2924</v>
      </c>
      <c r="D430" s="219" t="s">
        <v>203</v>
      </c>
      <c r="E430" s="246" t="s">
        <v>2927</v>
      </c>
      <c r="F430" s="246"/>
      <c r="G430" s="284"/>
      <c r="H430" s="246"/>
      <c r="I430" s="246"/>
      <c r="J430" s="271"/>
      <c r="K430" s="228"/>
    </row>
    <row r="431" spans="2:11" s="415" customFormat="1">
      <c r="B431" s="416" t="s">
        <v>2813</v>
      </c>
      <c r="C431" s="408" t="s">
        <v>3130</v>
      </c>
      <c r="D431" s="400"/>
      <c r="E431" s="408"/>
      <c r="F431" s="398"/>
      <c r="G431" s="397"/>
      <c r="H431" s="398"/>
      <c r="I431" s="398"/>
      <c r="J431" s="413"/>
      <c r="K431" s="414"/>
    </row>
    <row r="432" spans="2:11" s="415" customFormat="1">
      <c r="B432" s="416" t="s">
        <v>3153</v>
      </c>
      <c r="C432" s="408" t="s">
        <v>3154</v>
      </c>
      <c r="D432" s="400"/>
      <c r="E432" s="398"/>
      <c r="F432" s="398"/>
      <c r="G432" s="397"/>
      <c r="H432" s="398"/>
      <c r="I432" s="398"/>
      <c r="J432" s="413"/>
      <c r="K432" s="414"/>
    </row>
    <row r="433" spans="2:11">
      <c r="B433" s="397">
        <f>IF(D433="","",SUBTOTAL(3,$D$6:D433))</f>
        <v>143</v>
      </c>
      <c r="C433" s="398" t="s">
        <v>2931</v>
      </c>
      <c r="D433" s="219" t="s">
        <v>203</v>
      </c>
      <c r="E433" s="246" t="s">
        <v>2932</v>
      </c>
      <c r="F433" s="246"/>
      <c r="G433" s="284" t="str">
        <f t="shared" ref="G433" si="2">IF(I433&lt;4,"Đơn giản",IF(I433&lt;=7,"Trung bình","Phức tạp"))</f>
        <v>Trung bình</v>
      </c>
      <c r="H433" s="284" t="s">
        <v>846</v>
      </c>
      <c r="I433" s="284">
        <f>COUNTA(F434:F439)</f>
        <v>6</v>
      </c>
      <c r="J433" s="271"/>
      <c r="K433" s="228"/>
    </row>
    <row r="434" spans="2:11" ht="49.5" outlineLevel="1">
      <c r="B434" s="284"/>
      <c r="C434" s="246"/>
      <c r="D434" s="219"/>
      <c r="E434" s="246"/>
      <c r="F434" s="219" t="s">
        <v>3202</v>
      </c>
      <c r="G434" s="284"/>
      <c r="H434" s="246"/>
      <c r="I434" s="246"/>
      <c r="J434" s="271"/>
      <c r="K434" s="228"/>
    </row>
    <row r="435" spans="2:11" ht="49.5" outlineLevel="1">
      <c r="B435" s="284"/>
      <c r="C435" s="246"/>
      <c r="D435" s="219"/>
      <c r="E435" s="246"/>
      <c r="F435" s="219" t="s">
        <v>3203</v>
      </c>
      <c r="G435" s="284"/>
      <c r="H435" s="246"/>
      <c r="I435" s="246"/>
      <c r="J435" s="271"/>
      <c r="K435" s="228"/>
    </row>
    <row r="436" spans="2:11" ht="49.5" outlineLevel="1">
      <c r="B436" s="284"/>
      <c r="C436" s="246"/>
      <c r="D436" s="219"/>
      <c r="E436" s="246"/>
      <c r="F436" s="219" t="s">
        <v>3204</v>
      </c>
      <c r="G436" s="284"/>
      <c r="H436" s="246"/>
      <c r="I436" s="246"/>
      <c r="J436" s="271"/>
      <c r="K436" s="228"/>
    </row>
    <row r="437" spans="2:11" ht="49.5" outlineLevel="1">
      <c r="B437" s="284"/>
      <c r="C437" s="246"/>
      <c r="D437" s="219"/>
      <c r="E437" s="246"/>
      <c r="F437" s="219" t="s">
        <v>3205</v>
      </c>
      <c r="G437" s="284"/>
      <c r="H437" s="246"/>
      <c r="I437" s="246"/>
      <c r="J437" s="271"/>
      <c r="K437" s="228"/>
    </row>
    <row r="438" spans="2:11" ht="33" outlineLevel="1">
      <c r="B438" s="284"/>
      <c r="C438" s="246"/>
      <c r="D438" s="219"/>
      <c r="E438" s="246"/>
      <c r="F438" s="219" t="s">
        <v>3206</v>
      </c>
      <c r="G438" s="284"/>
      <c r="H438" s="246"/>
      <c r="I438" s="246"/>
      <c r="J438" s="271"/>
      <c r="K438" s="228"/>
    </row>
    <row r="439" spans="2:11" ht="33" outlineLevel="1">
      <c r="B439" s="284"/>
      <c r="C439" s="246"/>
      <c r="D439" s="219"/>
      <c r="E439" s="246"/>
      <c r="F439" s="219" t="s">
        <v>3207</v>
      </c>
      <c r="G439" s="284"/>
      <c r="H439" s="246"/>
      <c r="I439" s="246"/>
      <c r="J439" s="271"/>
      <c r="K439" s="228"/>
    </row>
    <row r="440" spans="2:11">
      <c r="B440" s="284">
        <f>IF(D440="","",SUBTOTAL(3,$D$6:D440))</f>
        <v>144</v>
      </c>
      <c r="C440" s="246" t="s">
        <v>2933</v>
      </c>
      <c r="D440" s="219" t="s">
        <v>203</v>
      </c>
      <c r="E440" s="246" t="s">
        <v>3264</v>
      </c>
      <c r="F440" s="219"/>
      <c r="G440" s="284"/>
      <c r="H440" s="246"/>
      <c r="I440" s="246"/>
      <c r="J440" s="271"/>
      <c r="K440" s="228"/>
    </row>
    <row r="441" spans="2:11" ht="33">
      <c r="B441" s="284">
        <f>IF(D441="","",SUBTOTAL(3,$D$6:D441))</f>
        <v>145</v>
      </c>
      <c r="C441" s="246" t="s">
        <v>2935</v>
      </c>
      <c r="D441" s="219" t="s">
        <v>203</v>
      </c>
      <c r="E441" s="246" t="s">
        <v>3263</v>
      </c>
      <c r="F441" s="129"/>
      <c r="G441" s="284"/>
      <c r="H441" s="284"/>
      <c r="I441" s="284"/>
      <c r="J441" s="271"/>
      <c r="K441" s="228"/>
    </row>
    <row r="442" spans="2:11" ht="33">
      <c r="B442" s="284">
        <f>IF(D442="","",SUBTOTAL(3,$D$6:D442))</f>
        <v>146</v>
      </c>
      <c r="C442" s="246" t="s">
        <v>2937</v>
      </c>
      <c r="D442" s="219" t="s">
        <v>203</v>
      </c>
      <c r="E442" s="246" t="s">
        <v>3266</v>
      </c>
      <c r="F442" s="219"/>
      <c r="G442" s="284"/>
      <c r="H442" s="246"/>
      <c r="I442" s="246"/>
      <c r="J442" s="271"/>
      <c r="K442" s="228"/>
    </row>
    <row r="443" spans="2:11">
      <c r="B443" s="284">
        <f>IF(D443="","",SUBTOTAL(3,$D$6:D443))</f>
        <v>147</v>
      </c>
      <c r="C443" s="246" t="s">
        <v>2551</v>
      </c>
      <c r="D443" s="219" t="s">
        <v>203</v>
      </c>
      <c r="E443" s="246" t="s">
        <v>3265</v>
      </c>
      <c r="F443" s="129"/>
      <c r="G443" s="284"/>
      <c r="H443" s="246"/>
      <c r="I443" s="246"/>
      <c r="J443" s="271"/>
      <c r="K443" s="228"/>
    </row>
    <row r="444" spans="2:11">
      <c r="B444" s="284">
        <f>IF(D444="","",SUBTOTAL(3,$D$6:D444))</f>
        <v>148</v>
      </c>
      <c r="C444" s="246" t="s">
        <v>2940</v>
      </c>
      <c r="D444" s="219" t="s">
        <v>203</v>
      </c>
      <c r="E444" s="246" t="s">
        <v>2941</v>
      </c>
      <c r="F444" s="219"/>
      <c r="G444" s="284"/>
      <c r="H444" s="246"/>
      <c r="I444" s="246"/>
      <c r="J444" s="271"/>
      <c r="K444" s="228"/>
    </row>
    <row r="445" spans="2:11" ht="33">
      <c r="B445" s="284">
        <f>IF(D445="","",SUBTOTAL(3,$D$6:D445))</f>
        <v>149</v>
      </c>
      <c r="C445" s="246" t="s">
        <v>2942</v>
      </c>
      <c r="D445" s="219" t="s">
        <v>203</v>
      </c>
      <c r="E445" s="246" t="s">
        <v>2943</v>
      </c>
      <c r="F445" s="129"/>
      <c r="G445" s="284"/>
      <c r="H445" s="246"/>
      <c r="I445" s="246"/>
      <c r="J445" s="271"/>
      <c r="K445" s="228"/>
    </row>
    <row r="446" spans="2:11" ht="33">
      <c r="B446" s="284">
        <f>IF(D446="","",SUBTOTAL(3,$D$6:D446))</f>
        <v>150</v>
      </c>
      <c r="C446" s="246" t="s">
        <v>2944</v>
      </c>
      <c r="D446" s="219" t="s">
        <v>203</v>
      </c>
      <c r="E446" s="246" t="s">
        <v>2945</v>
      </c>
      <c r="F446" s="246"/>
      <c r="G446" s="284"/>
      <c r="H446" s="246"/>
      <c r="I446" s="246"/>
      <c r="J446" s="271"/>
      <c r="K446" s="228"/>
    </row>
    <row r="447" spans="2:11">
      <c r="B447" s="284">
        <f>IF(D447="","",SUBTOTAL(3,$D$6:D447))</f>
        <v>151</v>
      </c>
      <c r="C447" s="246" t="s">
        <v>2946</v>
      </c>
      <c r="D447" s="219" t="s">
        <v>203</v>
      </c>
      <c r="E447" s="246" t="s">
        <v>2947</v>
      </c>
      <c r="F447" s="246"/>
      <c r="G447" s="284"/>
      <c r="H447" s="246"/>
      <c r="I447" s="246"/>
      <c r="J447" s="271"/>
      <c r="K447" s="228"/>
    </row>
    <row r="448" spans="2:11" ht="33">
      <c r="B448" s="284">
        <f>IF(D448="","",SUBTOTAL(3,$D$6:D448))</f>
        <v>152</v>
      </c>
      <c r="C448" s="246" t="s">
        <v>2948</v>
      </c>
      <c r="D448" s="219" t="s">
        <v>203</v>
      </c>
      <c r="E448" s="246" t="s">
        <v>2949</v>
      </c>
      <c r="F448" s="246"/>
      <c r="G448" s="284"/>
      <c r="H448" s="246"/>
      <c r="I448" s="246"/>
      <c r="J448" s="271"/>
      <c r="K448" s="228"/>
    </row>
    <row r="449" spans="2:11">
      <c r="B449" s="284">
        <f>IF(D449="","",SUBTOTAL(3,$D$6:D449))</f>
        <v>153</v>
      </c>
      <c r="C449" s="246" t="s">
        <v>2950</v>
      </c>
      <c r="D449" s="219" t="s">
        <v>203</v>
      </c>
      <c r="E449" s="246" t="s">
        <v>2951</v>
      </c>
      <c r="F449" s="246"/>
      <c r="G449" s="284"/>
      <c r="H449" s="246"/>
      <c r="I449" s="246"/>
      <c r="J449" s="271"/>
      <c r="K449" s="228"/>
    </row>
    <row r="450" spans="2:11" ht="33">
      <c r="B450" s="284">
        <f>IF(D450="","",SUBTOTAL(3,$D$6:D450))</f>
        <v>154</v>
      </c>
      <c r="C450" s="246" t="s">
        <v>2952</v>
      </c>
      <c r="D450" s="219" t="s">
        <v>203</v>
      </c>
      <c r="E450" s="246" t="s">
        <v>2953</v>
      </c>
      <c r="F450" s="246"/>
      <c r="G450" s="284"/>
      <c r="H450" s="284"/>
      <c r="I450" s="284"/>
      <c r="J450" s="271"/>
      <c r="K450" s="228"/>
    </row>
    <row r="451" spans="2:11" s="415" customFormat="1" ht="33">
      <c r="B451" s="416" t="s">
        <v>3156</v>
      </c>
      <c r="C451" s="408" t="s">
        <v>3155</v>
      </c>
      <c r="D451" s="400"/>
      <c r="E451" s="398"/>
      <c r="F451" s="398"/>
      <c r="G451" s="397"/>
      <c r="H451" s="398"/>
      <c r="I451" s="398"/>
      <c r="J451" s="413"/>
      <c r="K451" s="414"/>
    </row>
    <row r="452" spans="2:11">
      <c r="B452" s="284">
        <f>IF(D452="","",SUBTOTAL(3,$D$6:D452))</f>
        <v>155</v>
      </c>
      <c r="C452" s="246" t="s">
        <v>2546</v>
      </c>
      <c r="D452" s="219" t="s">
        <v>203</v>
      </c>
      <c r="E452" s="246" t="s">
        <v>2960</v>
      </c>
      <c r="F452" s="246"/>
      <c r="G452" s="284"/>
      <c r="H452" s="246"/>
      <c r="I452" s="246"/>
      <c r="J452" s="271"/>
      <c r="K452" s="228"/>
    </row>
    <row r="453" spans="2:11">
      <c r="B453" s="284">
        <f>IF(D453="","",SUBTOTAL(3,$D$6:D453))</f>
        <v>156</v>
      </c>
      <c r="C453" s="246" t="s">
        <v>2956</v>
      </c>
      <c r="D453" s="219" t="s">
        <v>203</v>
      </c>
      <c r="E453" s="246" t="s">
        <v>2961</v>
      </c>
      <c r="F453" s="246"/>
      <c r="G453" s="284"/>
      <c r="H453" s="246"/>
      <c r="I453" s="246"/>
      <c r="J453" s="271"/>
      <c r="K453" s="228"/>
    </row>
    <row r="454" spans="2:11" ht="33">
      <c r="B454" s="284">
        <f>IF(D454="","",SUBTOTAL(3,$D$6:D454))</f>
        <v>157</v>
      </c>
      <c r="C454" s="246" t="s">
        <v>2957</v>
      </c>
      <c r="D454" s="219" t="s">
        <v>203</v>
      </c>
      <c r="E454" s="246" t="s">
        <v>3267</v>
      </c>
      <c r="F454" s="246"/>
      <c r="G454" s="284"/>
      <c r="H454" s="246"/>
      <c r="I454" s="246"/>
      <c r="J454" s="271"/>
      <c r="K454" s="228"/>
    </row>
    <row r="455" spans="2:11">
      <c r="B455" s="284">
        <f>IF(D455="","",SUBTOTAL(3,$D$6:D455))</f>
        <v>158</v>
      </c>
      <c r="C455" s="246" t="s">
        <v>2958</v>
      </c>
      <c r="D455" s="219" t="s">
        <v>203</v>
      </c>
      <c r="E455" s="246" t="s">
        <v>3268</v>
      </c>
      <c r="F455" s="246"/>
      <c r="G455" s="284"/>
      <c r="H455" s="246"/>
      <c r="I455" s="246"/>
      <c r="J455" s="271"/>
      <c r="K455" s="228"/>
    </row>
    <row r="456" spans="2:11" ht="33">
      <c r="B456" s="284">
        <f>IF(D456="","",SUBTOTAL(3,$D$6:D456))</f>
        <v>159</v>
      </c>
      <c r="C456" s="246" t="s">
        <v>3269</v>
      </c>
      <c r="D456" s="219" t="s">
        <v>203</v>
      </c>
      <c r="E456" s="246" t="s">
        <v>2964</v>
      </c>
      <c r="F456" s="246"/>
      <c r="G456" s="284"/>
      <c r="H456" s="246"/>
      <c r="I456" s="246"/>
      <c r="J456" s="271"/>
      <c r="K456" s="228"/>
    </row>
    <row r="457" spans="2:11" ht="33">
      <c r="B457" s="284">
        <f>IF(D457="","",SUBTOTAL(3,$D$6:D457))</f>
        <v>160</v>
      </c>
      <c r="C457" s="246" t="s">
        <v>2965</v>
      </c>
      <c r="D457" s="219" t="s">
        <v>203</v>
      </c>
      <c r="E457" s="246" t="s">
        <v>2974</v>
      </c>
      <c r="F457" s="246"/>
      <c r="G457" s="284"/>
      <c r="H457" s="246"/>
      <c r="I457" s="246"/>
      <c r="J457" s="271"/>
      <c r="K457" s="228"/>
    </row>
    <row r="458" spans="2:11">
      <c r="B458" s="284">
        <f>IF(D458="","",SUBTOTAL(3,$D$6:D458))</f>
        <v>161</v>
      </c>
      <c r="C458" s="246" t="s">
        <v>2966</v>
      </c>
      <c r="D458" s="219" t="s">
        <v>203</v>
      </c>
      <c r="E458" s="246" t="s">
        <v>3270</v>
      </c>
      <c r="F458" s="246"/>
      <c r="G458" s="284"/>
      <c r="H458" s="246"/>
      <c r="I458" s="246"/>
      <c r="J458" s="271"/>
      <c r="K458" s="228"/>
    </row>
    <row r="459" spans="2:11" ht="33">
      <c r="B459" s="284">
        <f>IF(D459="","",SUBTOTAL(3,$D$6:D459))</f>
        <v>162</v>
      </c>
      <c r="C459" s="246" t="s">
        <v>2967</v>
      </c>
      <c r="D459" s="219" t="s">
        <v>203</v>
      </c>
      <c r="E459" s="246" t="s">
        <v>3271</v>
      </c>
      <c r="F459" s="246"/>
      <c r="G459" s="284"/>
      <c r="H459" s="284"/>
      <c r="I459" s="284"/>
      <c r="J459" s="271"/>
      <c r="K459" s="228"/>
    </row>
    <row r="460" spans="2:11" ht="33">
      <c r="B460" s="284">
        <f>IF(D460="","",SUBTOTAL(3,$D$6:D460))</f>
        <v>163</v>
      </c>
      <c r="C460" s="246" t="s">
        <v>2968</v>
      </c>
      <c r="D460" s="219" t="s">
        <v>203</v>
      </c>
      <c r="E460" s="246" t="s">
        <v>2971</v>
      </c>
      <c r="F460" s="246"/>
      <c r="G460" s="284"/>
      <c r="H460" s="246"/>
      <c r="I460" s="246"/>
      <c r="J460" s="271"/>
      <c r="K460" s="228"/>
    </row>
    <row r="461" spans="2:11">
      <c r="B461" s="284">
        <f>IF(D461="","",SUBTOTAL(3,$D$6:D461))</f>
        <v>164</v>
      </c>
      <c r="C461" s="246" t="s">
        <v>2969</v>
      </c>
      <c r="D461" s="219" t="s">
        <v>203</v>
      </c>
      <c r="E461" s="246" t="s">
        <v>3272</v>
      </c>
      <c r="F461" s="246"/>
      <c r="G461" s="284"/>
      <c r="H461" s="246"/>
      <c r="I461" s="246"/>
      <c r="J461" s="271"/>
      <c r="K461" s="228"/>
    </row>
    <row r="462" spans="2:11" s="415" customFormat="1">
      <c r="B462" s="416" t="s">
        <v>3158</v>
      </c>
      <c r="C462" s="408" t="s">
        <v>3157</v>
      </c>
      <c r="D462" s="400"/>
      <c r="E462" s="398"/>
      <c r="F462" s="398"/>
      <c r="G462" s="397"/>
      <c r="H462" s="398"/>
      <c r="I462" s="398"/>
      <c r="J462" s="413"/>
      <c r="K462" s="414"/>
    </row>
    <row r="463" spans="2:11">
      <c r="B463" s="284">
        <f>IF(D463="","",SUBTOTAL(3,$D$6:D463))</f>
        <v>165</v>
      </c>
      <c r="C463" s="246" t="s">
        <v>2547</v>
      </c>
      <c r="D463" s="219" t="s">
        <v>203</v>
      </c>
      <c r="E463" s="246" t="s">
        <v>3273</v>
      </c>
      <c r="F463" s="246"/>
      <c r="G463" s="284"/>
      <c r="H463" s="246"/>
      <c r="I463" s="246"/>
      <c r="J463" s="271"/>
      <c r="K463" s="228"/>
    </row>
    <row r="464" spans="2:11" ht="33">
      <c r="B464" s="284">
        <f>IF(D464="","",SUBTOTAL(3,$D$6:D464))</f>
        <v>166</v>
      </c>
      <c r="C464" s="246" t="s">
        <v>2976</v>
      </c>
      <c r="D464" s="219" t="s">
        <v>203</v>
      </c>
      <c r="E464" s="246" t="s">
        <v>3274</v>
      </c>
      <c r="F464" s="246"/>
      <c r="G464" s="284"/>
      <c r="H464" s="246"/>
      <c r="I464" s="246"/>
      <c r="J464" s="271"/>
      <c r="K464" s="228"/>
    </row>
    <row r="465" spans="2:11" ht="33">
      <c r="B465" s="284">
        <f>IF(D465="","",SUBTOTAL(3,$D$6:D465))</f>
        <v>167</v>
      </c>
      <c r="C465" s="246" t="s">
        <v>2977</v>
      </c>
      <c r="D465" s="219" t="s">
        <v>203</v>
      </c>
      <c r="E465" s="246" t="s">
        <v>3275</v>
      </c>
      <c r="F465" s="246"/>
      <c r="G465" s="284"/>
      <c r="H465" s="246"/>
      <c r="I465" s="246"/>
      <c r="J465" s="271"/>
      <c r="K465" s="228"/>
    </row>
    <row r="466" spans="2:11">
      <c r="B466" s="284">
        <f>IF(D466="","",SUBTOTAL(3,$D$6:D466))</f>
        <v>168</v>
      </c>
      <c r="C466" s="246" t="s">
        <v>2979</v>
      </c>
      <c r="D466" s="219" t="s">
        <v>203</v>
      </c>
      <c r="E466" s="246" t="s">
        <v>2990</v>
      </c>
      <c r="F466" s="246"/>
      <c r="G466" s="284"/>
      <c r="H466" s="246"/>
      <c r="I466" s="246"/>
      <c r="J466" s="271"/>
      <c r="K466" s="228"/>
    </row>
    <row r="467" spans="2:11" ht="33">
      <c r="B467" s="284">
        <f>IF(D467="","",SUBTOTAL(3,$D$6:D467))</f>
        <v>169</v>
      </c>
      <c r="C467" s="246" t="s">
        <v>2980</v>
      </c>
      <c r="D467" s="219" t="s">
        <v>203</v>
      </c>
      <c r="E467" s="246" t="s">
        <v>2989</v>
      </c>
      <c r="F467" s="246"/>
      <c r="G467" s="284"/>
      <c r="H467" s="284"/>
      <c r="I467" s="284"/>
      <c r="J467" s="271"/>
      <c r="K467" s="228"/>
    </row>
    <row r="468" spans="2:11" ht="33">
      <c r="B468" s="284">
        <f>IF(D468="","",SUBTOTAL(3,$D$6:D468))</f>
        <v>170</v>
      </c>
      <c r="C468" s="246" t="s">
        <v>2981</v>
      </c>
      <c r="D468" s="219" t="s">
        <v>203</v>
      </c>
      <c r="E468" s="246" t="s">
        <v>2981</v>
      </c>
      <c r="F468" s="246"/>
      <c r="G468" s="284"/>
      <c r="H468" s="246"/>
      <c r="I468" s="246"/>
      <c r="J468" s="271"/>
      <c r="K468" s="228"/>
    </row>
    <row r="469" spans="2:11" ht="33">
      <c r="B469" s="284">
        <f>IF(D469="","",SUBTOTAL(3,$D$6:D469))</f>
        <v>171</v>
      </c>
      <c r="C469" s="246" t="s">
        <v>2982</v>
      </c>
      <c r="D469" s="219" t="s">
        <v>203</v>
      </c>
      <c r="E469" s="246" t="s">
        <v>2983</v>
      </c>
      <c r="F469" s="246"/>
      <c r="G469" s="284"/>
      <c r="H469" s="246"/>
      <c r="I469" s="246"/>
      <c r="J469" s="271"/>
      <c r="K469" s="228"/>
    </row>
    <row r="470" spans="2:11" ht="33">
      <c r="B470" s="284">
        <f>IF(D470="","",SUBTOTAL(3,$D$6:D470))</f>
        <v>172</v>
      </c>
      <c r="C470" s="246" t="s">
        <v>2983</v>
      </c>
      <c r="D470" s="219" t="s">
        <v>203</v>
      </c>
      <c r="E470" s="246" t="s">
        <v>2986</v>
      </c>
      <c r="F470" s="246"/>
      <c r="G470" s="284"/>
      <c r="H470" s="246"/>
      <c r="I470" s="246"/>
      <c r="J470" s="271"/>
      <c r="K470" s="228"/>
    </row>
    <row r="471" spans="2:11" ht="33">
      <c r="B471" s="284">
        <f>IF(D471="","",SUBTOTAL(3,$D$6:D471))</f>
        <v>173</v>
      </c>
      <c r="C471" s="246" t="s">
        <v>2984</v>
      </c>
      <c r="D471" s="219" t="s">
        <v>203</v>
      </c>
      <c r="E471" s="246" t="s">
        <v>2985</v>
      </c>
      <c r="F471" s="246"/>
      <c r="G471" s="284"/>
      <c r="H471" s="246"/>
      <c r="I471" s="246"/>
      <c r="J471" s="271"/>
      <c r="K471" s="228"/>
    </row>
    <row r="472" spans="2:11" s="415" customFormat="1" ht="33">
      <c r="B472" s="416" t="s">
        <v>3159</v>
      </c>
      <c r="C472" s="408" t="s">
        <v>3160</v>
      </c>
      <c r="D472" s="400"/>
      <c r="E472" s="398"/>
      <c r="F472" s="398"/>
      <c r="G472" s="397"/>
      <c r="H472" s="398"/>
      <c r="I472" s="398"/>
      <c r="J472" s="413"/>
      <c r="K472" s="414"/>
    </row>
    <row r="473" spans="2:11">
      <c r="B473" s="284">
        <f>IF(D473="","",SUBTOTAL(3,$D$6:D473))</f>
        <v>174</v>
      </c>
      <c r="C473" s="246" t="s">
        <v>2548</v>
      </c>
      <c r="D473" s="219" t="s">
        <v>203</v>
      </c>
      <c r="E473" s="246" t="s">
        <v>2996</v>
      </c>
      <c r="F473" s="246"/>
      <c r="G473" s="284"/>
      <c r="H473" s="246"/>
      <c r="I473" s="246"/>
      <c r="J473" s="271"/>
      <c r="K473" s="228"/>
    </row>
    <row r="474" spans="2:11">
      <c r="B474" s="284">
        <f>IF(D474="","",SUBTOTAL(3,$D$6:D474))</f>
        <v>175</v>
      </c>
      <c r="C474" s="246" t="s">
        <v>2550</v>
      </c>
      <c r="D474" s="219" t="s">
        <v>203</v>
      </c>
      <c r="E474" s="246" t="s">
        <v>2997</v>
      </c>
      <c r="F474" s="246"/>
      <c r="G474" s="284"/>
      <c r="H474" s="246"/>
      <c r="I474" s="246"/>
      <c r="J474" s="271"/>
      <c r="K474" s="228"/>
    </row>
    <row r="475" spans="2:11">
      <c r="B475" s="284">
        <f>IF(D475="","",SUBTOTAL(3,$D$6:D475))</f>
        <v>176</v>
      </c>
      <c r="C475" s="246" t="s">
        <v>2998</v>
      </c>
      <c r="D475" s="219" t="s">
        <v>203</v>
      </c>
      <c r="E475" s="246" t="s">
        <v>2999</v>
      </c>
      <c r="F475" s="246"/>
      <c r="G475" s="284"/>
      <c r="H475" s="246"/>
      <c r="I475" s="246"/>
      <c r="J475" s="271"/>
      <c r="K475" s="228"/>
    </row>
    <row r="476" spans="2:11" ht="33">
      <c r="B476" s="284">
        <f>IF(D476="","",SUBTOTAL(3,$D$6:D476))</f>
        <v>177</v>
      </c>
      <c r="C476" s="246" t="s">
        <v>3000</v>
      </c>
      <c r="D476" s="219" t="s">
        <v>203</v>
      </c>
      <c r="E476" s="246" t="s">
        <v>3001</v>
      </c>
      <c r="F476" s="246"/>
      <c r="G476" s="284"/>
      <c r="H476" s="284"/>
      <c r="I476" s="284"/>
      <c r="J476" s="271"/>
      <c r="K476" s="228"/>
    </row>
    <row r="477" spans="2:11" ht="33">
      <c r="B477" s="284">
        <f>IF(D477="","",SUBTOTAL(3,$D$6:D477))</f>
        <v>178</v>
      </c>
      <c r="C477" s="246" t="s">
        <v>3002</v>
      </c>
      <c r="D477" s="219" t="s">
        <v>203</v>
      </c>
      <c r="E477" s="246" t="s">
        <v>3210</v>
      </c>
      <c r="F477" s="246"/>
      <c r="G477" s="284"/>
      <c r="H477" s="246"/>
      <c r="I477" s="246"/>
      <c r="J477" s="271"/>
      <c r="K477" s="228"/>
    </row>
    <row r="478" spans="2:11">
      <c r="B478" s="284">
        <f>IF(D478="","",SUBTOTAL(3,$D$6:D478))</f>
        <v>179</v>
      </c>
      <c r="C478" s="246" t="s">
        <v>3003</v>
      </c>
      <c r="D478" s="219" t="s">
        <v>203</v>
      </c>
      <c r="E478" s="246" t="s">
        <v>3211</v>
      </c>
      <c r="F478" s="246"/>
      <c r="G478" s="284"/>
      <c r="H478" s="246"/>
      <c r="I478" s="246"/>
      <c r="J478" s="271"/>
      <c r="K478" s="228"/>
    </row>
    <row r="479" spans="2:11" s="415" customFormat="1">
      <c r="B479" s="416" t="s">
        <v>3161</v>
      </c>
      <c r="C479" s="408" t="s">
        <v>3162</v>
      </c>
      <c r="D479" s="400"/>
      <c r="E479" s="398"/>
      <c r="F479" s="398"/>
      <c r="G479" s="397"/>
      <c r="H479" s="398"/>
      <c r="I479" s="398"/>
      <c r="J479" s="413"/>
      <c r="K479" s="414"/>
    </row>
    <row r="480" spans="2:11">
      <c r="B480" s="284">
        <f>IF(D480="","",SUBTOTAL(3,$D$6:D480))</f>
        <v>180</v>
      </c>
      <c r="C480" s="246" t="s">
        <v>2552</v>
      </c>
      <c r="D480" s="219" t="s">
        <v>203</v>
      </c>
      <c r="E480" s="246" t="s">
        <v>3005</v>
      </c>
      <c r="F480" s="246"/>
      <c r="G480" s="284"/>
      <c r="H480" s="246"/>
      <c r="I480" s="246"/>
      <c r="J480" s="271"/>
      <c r="K480" s="228"/>
    </row>
    <row r="481" spans="2:11" ht="33">
      <c r="B481" s="284">
        <f>IF(D481="","",SUBTOTAL(3,$D$6:D481))</f>
        <v>181</v>
      </c>
      <c r="C481" s="246" t="s">
        <v>3006</v>
      </c>
      <c r="D481" s="219" t="s">
        <v>203</v>
      </c>
      <c r="E481" s="246" t="s">
        <v>3007</v>
      </c>
      <c r="F481" s="246"/>
      <c r="G481" s="284"/>
      <c r="H481" s="246"/>
      <c r="I481" s="246"/>
      <c r="J481" s="271"/>
      <c r="K481" s="228"/>
    </row>
    <row r="482" spans="2:11">
      <c r="B482" s="284">
        <f>IF(D482="","",SUBTOTAL(3,$D$6:D482))</f>
        <v>182</v>
      </c>
      <c r="C482" s="246" t="s">
        <v>3026</v>
      </c>
      <c r="D482" s="219" t="s">
        <v>203</v>
      </c>
      <c r="E482" s="246" t="s">
        <v>3008</v>
      </c>
      <c r="F482" s="246"/>
      <c r="G482" s="284"/>
      <c r="H482" s="246"/>
      <c r="I482" s="246"/>
      <c r="J482" s="271"/>
      <c r="K482" s="228"/>
    </row>
    <row r="483" spans="2:11" ht="33">
      <c r="B483" s="284">
        <f>IF(D483="","",SUBTOTAL(3,$D$6:D483))</f>
        <v>183</v>
      </c>
      <c r="C483" s="246" t="s">
        <v>3009</v>
      </c>
      <c r="D483" s="219" t="s">
        <v>203</v>
      </c>
      <c r="E483" s="246" t="s">
        <v>3010</v>
      </c>
      <c r="F483" s="246"/>
      <c r="G483" s="284"/>
      <c r="H483" s="246"/>
      <c r="I483" s="246"/>
      <c r="J483" s="271"/>
      <c r="K483" s="228"/>
    </row>
    <row r="484" spans="2:11">
      <c r="B484" s="284">
        <f>IF(D484="","",SUBTOTAL(3,$D$6:D484))</f>
        <v>184</v>
      </c>
      <c r="C484" s="246" t="s">
        <v>3011</v>
      </c>
      <c r="D484" s="219" t="s">
        <v>203</v>
      </c>
      <c r="E484" s="246" t="s">
        <v>3012</v>
      </c>
      <c r="F484" s="246"/>
      <c r="G484" s="284"/>
      <c r="H484" s="246"/>
      <c r="I484" s="246"/>
      <c r="J484" s="271"/>
      <c r="K484" s="228"/>
    </row>
    <row r="485" spans="2:11">
      <c r="B485" s="284">
        <f>IF(D485="","",SUBTOTAL(3,$D$6:D485))</f>
        <v>185</v>
      </c>
      <c r="C485" s="246" t="s">
        <v>3013</v>
      </c>
      <c r="D485" s="219" t="s">
        <v>203</v>
      </c>
      <c r="E485" s="246" t="s">
        <v>3014</v>
      </c>
      <c r="F485" s="246"/>
      <c r="G485" s="284"/>
      <c r="H485" s="284"/>
      <c r="I485" s="284"/>
      <c r="J485" s="271"/>
      <c r="K485" s="228"/>
    </row>
    <row r="486" spans="2:11" s="415" customFormat="1">
      <c r="B486" s="416" t="s">
        <v>3163</v>
      </c>
      <c r="C486" s="408" t="s">
        <v>3164</v>
      </c>
      <c r="D486" s="400"/>
      <c r="E486" s="398"/>
      <c r="F486" s="398"/>
      <c r="G486" s="397"/>
      <c r="H486" s="398"/>
      <c r="I486" s="398"/>
      <c r="J486" s="413"/>
      <c r="K486" s="414"/>
    </row>
    <row r="487" spans="2:11">
      <c r="B487" s="284">
        <f>IF(D487="","",SUBTOTAL(3,$D$6:D487))</f>
        <v>186</v>
      </c>
      <c r="C487" s="246" t="s">
        <v>2732</v>
      </c>
      <c r="D487" s="219" t="s">
        <v>203</v>
      </c>
      <c r="E487" s="246" t="s">
        <v>3016</v>
      </c>
      <c r="F487" s="246"/>
      <c r="G487" s="284"/>
      <c r="H487" s="246"/>
      <c r="I487" s="246"/>
      <c r="J487" s="271"/>
      <c r="K487" s="228"/>
    </row>
    <row r="488" spans="2:11" ht="33">
      <c r="B488" s="284">
        <f>IF(D488="","",SUBTOTAL(3,$D$6:D488))</f>
        <v>187</v>
      </c>
      <c r="C488" s="246" t="s">
        <v>3017</v>
      </c>
      <c r="D488" s="219" t="s">
        <v>203</v>
      </c>
      <c r="E488" s="246" t="s">
        <v>3018</v>
      </c>
      <c r="F488" s="246"/>
      <c r="G488" s="284"/>
      <c r="H488" s="246"/>
      <c r="I488" s="246"/>
      <c r="J488" s="271"/>
      <c r="K488" s="228"/>
    </row>
    <row r="489" spans="2:11" ht="33">
      <c r="B489" s="284">
        <f>IF(D489="","",SUBTOTAL(3,$D$6:D489))</f>
        <v>188</v>
      </c>
      <c r="C489" s="246" t="s">
        <v>3021</v>
      </c>
      <c r="D489" s="219" t="s">
        <v>203</v>
      </c>
      <c r="E489" s="246" t="s">
        <v>3022</v>
      </c>
      <c r="F489" s="246"/>
      <c r="G489" s="284"/>
      <c r="H489" s="246"/>
      <c r="I489" s="246"/>
      <c r="J489" s="271"/>
      <c r="K489" s="228"/>
    </row>
    <row r="490" spans="2:11" ht="33">
      <c r="B490" s="284">
        <f>IF(D490="","",SUBTOTAL(3,$D$6:D490))</f>
        <v>189</v>
      </c>
      <c r="C490" s="246" t="s">
        <v>3019</v>
      </c>
      <c r="D490" s="219" t="s">
        <v>203</v>
      </c>
      <c r="E490" s="246" t="s">
        <v>3020</v>
      </c>
      <c r="F490" s="246"/>
      <c r="G490" s="284"/>
      <c r="H490" s="246"/>
      <c r="I490" s="246"/>
      <c r="J490" s="271"/>
      <c r="K490" s="228"/>
    </row>
    <row r="491" spans="2:11" s="415" customFormat="1" ht="33">
      <c r="B491" s="416" t="s">
        <v>3131</v>
      </c>
      <c r="C491" s="408" t="s">
        <v>3165</v>
      </c>
      <c r="D491" s="400"/>
      <c r="E491" s="408"/>
      <c r="F491" s="398"/>
      <c r="G491" s="397"/>
      <c r="H491" s="398"/>
      <c r="I491" s="398"/>
      <c r="J491" s="413"/>
      <c r="K491" s="414"/>
    </row>
    <row r="492" spans="2:11" ht="49.5">
      <c r="B492" s="284">
        <f>IF(D492="","",SUBTOTAL(3,$D$6:D492))</f>
        <v>190</v>
      </c>
      <c r="C492" s="246" t="s">
        <v>3027</v>
      </c>
      <c r="D492" s="219" t="s">
        <v>203</v>
      </c>
      <c r="E492" s="246" t="s">
        <v>3028</v>
      </c>
      <c r="F492" s="246"/>
      <c r="G492" s="284"/>
      <c r="H492" s="246"/>
      <c r="I492" s="246"/>
      <c r="J492" s="271"/>
      <c r="K492" s="228"/>
    </row>
    <row r="493" spans="2:11" ht="33">
      <c r="B493" s="284">
        <f>IF(D493="","",SUBTOTAL(3,$D$6:D493))</f>
        <v>191</v>
      </c>
      <c r="C493" s="246" t="s">
        <v>3029</v>
      </c>
      <c r="D493" s="219" t="s">
        <v>203</v>
      </c>
      <c r="E493" s="246" t="s">
        <v>3030</v>
      </c>
      <c r="F493" s="246"/>
      <c r="G493" s="284"/>
      <c r="H493" s="246"/>
      <c r="I493" s="246"/>
      <c r="J493" s="271"/>
      <c r="K493" s="228"/>
    </row>
    <row r="494" spans="2:11" ht="49.5">
      <c r="B494" s="284">
        <f>IF(D494="","",SUBTOTAL(3,$D$6:D494))</f>
        <v>192</v>
      </c>
      <c r="C494" s="246" t="s">
        <v>3031</v>
      </c>
      <c r="D494" s="219" t="s">
        <v>203</v>
      </c>
      <c r="E494" s="246" t="s">
        <v>3032</v>
      </c>
      <c r="F494" s="246"/>
      <c r="G494" s="284"/>
      <c r="H494" s="284"/>
      <c r="I494" s="284"/>
      <c r="J494" s="271"/>
      <c r="K494" s="228"/>
    </row>
    <row r="495" spans="2:11" ht="33">
      <c r="B495" s="284">
        <f>IF(D495="","",SUBTOTAL(3,$D$6:D495))</f>
        <v>193</v>
      </c>
      <c r="C495" s="246" t="s">
        <v>3034</v>
      </c>
      <c r="D495" s="219" t="s">
        <v>203</v>
      </c>
      <c r="E495" s="246" t="s">
        <v>3033</v>
      </c>
      <c r="F495" s="246"/>
      <c r="G495" s="284"/>
      <c r="H495" s="246"/>
      <c r="I495" s="246"/>
      <c r="J495" s="271"/>
      <c r="K495" s="228"/>
    </row>
    <row r="496" spans="2:11" ht="49.5">
      <c r="B496" s="284">
        <f>IF(D496="","",SUBTOTAL(3,$D$6:D496))</f>
        <v>194</v>
      </c>
      <c r="C496" s="246" t="s">
        <v>3035</v>
      </c>
      <c r="D496" s="219" t="s">
        <v>203</v>
      </c>
      <c r="E496" s="246" t="s">
        <v>3036</v>
      </c>
      <c r="F496" s="246"/>
      <c r="G496" s="284"/>
      <c r="H496" s="246"/>
      <c r="I496" s="246"/>
      <c r="J496" s="271"/>
      <c r="K496" s="228"/>
    </row>
    <row r="497" spans="2:11" ht="33">
      <c r="B497" s="284">
        <f>IF(D497="","",SUBTOTAL(3,$D$6:D497))</f>
        <v>195</v>
      </c>
      <c r="C497" s="246" t="s">
        <v>3037</v>
      </c>
      <c r="D497" s="219" t="s">
        <v>203</v>
      </c>
      <c r="E497" s="246" t="s">
        <v>3038</v>
      </c>
      <c r="F497" s="246"/>
      <c r="G497" s="284"/>
      <c r="H497" s="246"/>
      <c r="I497" s="246"/>
      <c r="J497" s="271"/>
      <c r="K497" s="228"/>
    </row>
    <row r="498" spans="2:11" ht="49.5">
      <c r="B498" s="284">
        <f>IF(D498="","",SUBTOTAL(3,$D$6:D498))</f>
        <v>196</v>
      </c>
      <c r="C498" s="246" t="s">
        <v>3039</v>
      </c>
      <c r="D498" s="219" t="s">
        <v>203</v>
      </c>
      <c r="E498" s="246" t="s">
        <v>3040</v>
      </c>
      <c r="F498" s="246"/>
      <c r="G498" s="284"/>
      <c r="H498" s="246"/>
      <c r="I498" s="246"/>
      <c r="J498" s="271"/>
      <c r="K498" s="228"/>
    </row>
    <row r="499" spans="2:11" ht="49.5">
      <c r="B499" s="284">
        <f>IF(D499="","",SUBTOTAL(3,$D$6:D499))</f>
        <v>197</v>
      </c>
      <c r="C499" s="246" t="s">
        <v>3041</v>
      </c>
      <c r="D499" s="219" t="s">
        <v>203</v>
      </c>
      <c r="E499" s="246" t="s">
        <v>3042</v>
      </c>
      <c r="F499" s="246"/>
      <c r="G499" s="284"/>
      <c r="H499" s="246"/>
      <c r="I499" s="246"/>
      <c r="J499" s="271"/>
      <c r="K499" s="228"/>
    </row>
    <row r="500" spans="2:11" ht="33">
      <c r="B500" s="286" t="s">
        <v>3166</v>
      </c>
      <c r="C500" s="392" t="s">
        <v>3167</v>
      </c>
      <c r="D500" s="301"/>
      <c r="E500" s="286"/>
      <c r="F500" s="301"/>
      <c r="G500" s="286"/>
      <c r="H500" s="286"/>
      <c r="I500" s="286"/>
      <c r="J500" s="271"/>
      <c r="K500" s="228"/>
    </row>
    <row r="501" spans="2:11" ht="33">
      <c r="B501" s="284">
        <f>IF(D501="","",SUBTOTAL(3,$D$6:D501))</f>
        <v>198</v>
      </c>
      <c r="C501" s="246" t="s">
        <v>2499</v>
      </c>
      <c r="D501" s="399" t="s">
        <v>203</v>
      </c>
      <c r="E501" s="246" t="s">
        <v>2556</v>
      </c>
      <c r="F501" s="308"/>
      <c r="G501" s="284" t="str">
        <f>IF(I501&lt;4,"Đơn giản",IF(I501&lt;=7,"Trung bình","Phức tạp"))</f>
        <v>Trung bình</v>
      </c>
      <c r="H501" s="284" t="s">
        <v>205</v>
      </c>
      <c r="I501" s="284">
        <f>COUNTA(F502:F507)</f>
        <v>6</v>
      </c>
      <c r="J501" s="271"/>
      <c r="K501" s="228"/>
    </row>
    <row r="502" spans="2:11" outlineLevel="1">
      <c r="B502" s="284"/>
      <c r="C502" s="246"/>
      <c r="D502" s="399"/>
      <c r="E502" s="246"/>
      <c r="F502" s="246" t="s">
        <v>1352</v>
      </c>
      <c r="G502" s="284"/>
      <c r="H502" s="284"/>
      <c r="I502" s="284"/>
      <c r="J502" s="271"/>
      <c r="K502" s="228"/>
    </row>
    <row r="503" spans="2:11" outlineLevel="1">
      <c r="B503" s="284"/>
      <c r="C503" s="246"/>
      <c r="D503" s="399"/>
      <c r="E503" s="246"/>
      <c r="F503" s="246" t="s">
        <v>1353</v>
      </c>
      <c r="G503" s="284"/>
      <c r="H503" s="284"/>
      <c r="I503" s="284"/>
      <c r="J503" s="271"/>
      <c r="K503" s="228"/>
    </row>
    <row r="504" spans="2:11" outlineLevel="1">
      <c r="B504" s="284"/>
      <c r="C504" s="246"/>
      <c r="D504" s="399"/>
      <c r="E504" s="246"/>
      <c r="F504" s="246" t="s">
        <v>1354</v>
      </c>
      <c r="G504" s="284"/>
      <c r="H504" s="284"/>
      <c r="I504" s="284"/>
      <c r="J504" s="271"/>
      <c r="K504" s="228"/>
    </row>
    <row r="505" spans="2:11" outlineLevel="1">
      <c r="B505" s="284"/>
      <c r="C505" s="246"/>
      <c r="D505" s="399"/>
      <c r="E505" s="246"/>
      <c r="F505" s="246" t="s">
        <v>1355</v>
      </c>
      <c r="G505" s="284"/>
      <c r="H505" s="284"/>
      <c r="I505" s="284"/>
      <c r="J505" s="271"/>
      <c r="K505" s="228"/>
    </row>
    <row r="506" spans="2:11" outlineLevel="1">
      <c r="B506" s="284"/>
      <c r="C506" s="246"/>
      <c r="D506" s="399"/>
      <c r="E506" s="246"/>
      <c r="F506" s="246" t="s">
        <v>1357</v>
      </c>
      <c r="G506" s="284"/>
      <c r="H506" s="284"/>
      <c r="I506" s="284"/>
      <c r="J506" s="271"/>
      <c r="K506" s="228"/>
    </row>
    <row r="507" spans="2:11" outlineLevel="1">
      <c r="B507" s="284"/>
      <c r="C507" s="246"/>
      <c r="D507" s="399"/>
      <c r="E507" s="246"/>
      <c r="F507" s="246" t="s">
        <v>1358</v>
      </c>
      <c r="G507" s="284"/>
      <c r="H507" s="284"/>
      <c r="I507" s="284"/>
      <c r="J507" s="271"/>
      <c r="K507" s="228"/>
    </row>
    <row r="508" spans="2:11">
      <c r="B508" s="284">
        <f>IF(D508="","",SUBTOTAL(3,$D$6:D508))</f>
        <v>199</v>
      </c>
      <c r="C508" s="246" t="s">
        <v>2500</v>
      </c>
      <c r="D508" s="399" t="s">
        <v>203</v>
      </c>
      <c r="E508" s="246" t="s">
        <v>2557</v>
      </c>
      <c r="F508" s="246"/>
      <c r="G508" s="284" t="str">
        <f>IF(I508&lt;4,"Đơn giản",IF(I508&lt;=7,"Trung bình","Phức tạp"))</f>
        <v>Trung bình</v>
      </c>
      <c r="H508" s="284" t="s">
        <v>205</v>
      </c>
      <c r="I508" s="284">
        <f>COUNTA(F509:G512)</f>
        <v>4</v>
      </c>
      <c r="J508" s="271"/>
      <c r="K508" s="228"/>
    </row>
    <row r="509" spans="2:11" outlineLevel="1">
      <c r="B509" s="284"/>
      <c r="C509" s="246"/>
      <c r="D509" s="399"/>
      <c r="E509" s="246"/>
      <c r="F509" s="246" t="s">
        <v>207</v>
      </c>
      <c r="G509" s="284"/>
      <c r="H509" s="284"/>
      <c r="I509" s="284"/>
      <c r="J509" s="271"/>
      <c r="K509" s="228"/>
    </row>
    <row r="510" spans="2:11" outlineLevel="1">
      <c r="B510" s="284"/>
      <c r="C510" s="246"/>
      <c r="D510" s="399"/>
      <c r="E510" s="246"/>
      <c r="F510" s="246" t="s">
        <v>212</v>
      </c>
      <c r="G510" s="284"/>
      <c r="H510" s="284"/>
      <c r="I510" s="284"/>
      <c r="J510" s="271"/>
      <c r="K510" s="228"/>
    </row>
    <row r="511" spans="2:11" outlineLevel="1">
      <c r="B511" s="284"/>
      <c r="C511" s="246"/>
      <c r="D511" s="399"/>
      <c r="E511" s="246"/>
      <c r="F511" s="246" t="s">
        <v>1361</v>
      </c>
      <c r="G511" s="284"/>
      <c r="H511" s="284"/>
      <c r="I511" s="284"/>
      <c r="J511" s="271"/>
      <c r="K511" s="228"/>
    </row>
    <row r="512" spans="2:11" outlineLevel="1">
      <c r="B512" s="284"/>
      <c r="C512" s="246"/>
      <c r="D512" s="399"/>
      <c r="E512" s="246"/>
      <c r="F512" s="246" t="s">
        <v>1362</v>
      </c>
      <c r="G512" s="284"/>
      <c r="H512" s="284"/>
      <c r="I512" s="284"/>
      <c r="J512" s="271"/>
      <c r="K512" s="228"/>
    </row>
    <row r="513" spans="2:11">
      <c r="B513" s="284">
        <f>IF(D513="","",SUBTOTAL(3,$D$6:D513))</f>
        <v>200</v>
      </c>
      <c r="C513" s="246" t="s">
        <v>1363</v>
      </c>
      <c r="D513" s="399" t="s">
        <v>203</v>
      </c>
      <c r="E513" s="246" t="s">
        <v>2558</v>
      </c>
      <c r="F513" s="246"/>
      <c r="G513" s="284" t="str">
        <f t="shared" ref="G513" si="3">IF(I513&lt;4,"Đơn giản",IF(I513&lt;=7,"Trung bình","Phức tạp"))</f>
        <v>Trung bình</v>
      </c>
      <c r="H513" s="284" t="s">
        <v>205</v>
      </c>
      <c r="I513" s="284">
        <f>COUNTA(F514:F519)</f>
        <v>6</v>
      </c>
      <c r="J513" s="271"/>
      <c r="K513" s="228"/>
    </row>
    <row r="514" spans="2:11" outlineLevel="1">
      <c r="B514" s="284"/>
      <c r="C514" s="246"/>
      <c r="D514" s="399"/>
      <c r="E514" s="246"/>
      <c r="F514" s="246" t="s">
        <v>1364</v>
      </c>
      <c r="G514" s="284"/>
      <c r="H514" s="284"/>
      <c r="I514" s="284"/>
      <c r="J514" s="271"/>
      <c r="K514" s="228"/>
    </row>
    <row r="515" spans="2:11" outlineLevel="1">
      <c r="B515" s="284"/>
      <c r="C515" s="246"/>
      <c r="D515" s="399"/>
      <c r="E515" s="246"/>
      <c r="F515" s="246" t="s">
        <v>1365</v>
      </c>
      <c r="G515" s="284"/>
      <c r="H515" s="284"/>
      <c r="I515" s="284"/>
      <c r="J515" s="271"/>
      <c r="K515" s="228"/>
    </row>
    <row r="516" spans="2:11" outlineLevel="1">
      <c r="B516" s="284"/>
      <c r="C516" s="246"/>
      <c r="D516" s="399"/>
      <c r="E516" s="246"/>
      <c r="F516" s="246" t="s">
        <v>1366</v>
      </c>
      <c r="G516" s="284"/>
      <c r="H516" s="284"/>
      <c r="I516" s="284"/>
      <c r="J516" s="271"/>
      <c r="K516" s="228"/>
    </row>
    <row r="517" spans="2:11" outlineLevel="1">
      <c r="B517" s="284"/>
      <c r="C517" s="246"/>
      <c r="D517" s="399"/>
      <c r="E517" s="246"/>
      <c r="F517" s="246" t="s">
        <v>1367</v>
      </c>
      <c r="G517" s="284"/>
      <c r="H517" s="284"/>
      <c r="I517" s="284"/>
      <c r="J517" s="271"/>
      <c r="K517" s="228"/>
    </row>
    <row r="518" spans="2:11" outlineLevel="1">
      <c r="B518" s="284"/>
      <c r="C518" s="246"/>
      <c r="D518" s="399"/>
      <c r="E518" s="246"/>
      <c r="F518" s="246" t="s">
        <v>1369</v>
      </c>
      <c r="G518" s="284"/>
      <c r="H518" s="284"/>
      <c r="I518" s="284"/>
      <c r="J518" s="271"/>
      <c r="K518" s="228"/>
    </row>
    <row r="519" spans="2:11" outlineLevel="1">
      <c r="B519" s="284"/>
      <c r="C519" s="246"/>
      <c r="D519" s="399"/>
      <c r="E519" s="246"/>
      <c r="F519" s="246" t="s">
        <v>1370</v>
      </c>
      <c r="G519" s="284"/>
      <c r="H519" s="284"/>
      <c r="I519" s="284"/>
      <c r="J519" s="271"/>
      <c r="K519" s="228"/>
    </row>
    <row r="520" spans="2:11">
      <c r="B520" s="284">
        <f>IF(D520="","",SUBTOTAL(3,$D$6:D520))</f>
        <v>201</v>
      </c>
      <c r="C520" s="246" t="s">
        <v>2501</v>
      </c>
      <c r="D520" s="399" t="s">
        <v>203</v>
      </c>
      <c r="E520" s="246" t="s">
        <v>2559</v>
      </c>
      <c r="F520" s="219"/>
      <c r="G520" s="284" t="str">
        <f t="shared" ref="G520" si="4">IF(I520&lt;4,"Đơn giản",IF(I520&lt;=7,"Trung bình","Phức tạp"))</f>
        <v>Trung bình</v>
      </c>
      <c r="H520" s="284" t="s">
        <v>205</v>
      </c>
      <c r="I520" s="284">
        <f>COUNTA(F521:F526)</f>
        <v>6</v>
      </c>
      <c r="J520" s="271"/>
      <c r="K520" s="228"/>
    </row>
    <row r="521" spans="2:11" outlineLevel="1">
      <c r="B521" s="284"/>
      <c r="C521" s="246"/>
      <c r="D521" s="399"/>
      <c r="E521" s="246"/>
      <c r="F521" s="246" t="s">
        <v>207</v>
      </c>
      <c r="G521" s="284"/>
      <c r="H521" s="284"/>
      <c r="I521" s="284"/>
      <c r="J521" s="271"/>
      <c r="K521" s="228"/>
    </row>
    <row r="522" spans="2:11" outlineLevel="1">
      <c r="B522" s="284"/>
      <c r="C522" s="246"/>
      <c r="D522" s="399"/>
      <c r="E522" s="246"/>
      <c r="F522" s="246" t="s">
        <v>208</v>
      </c>
      <c r="G522" s="284"/>
      <c r="H522" s="284"/>
      <c r="I522" s="284"/>
      <c r="J522" s="271"/>
      <c r="K522" s="228"/>
    </row>
    <row r="523" spans="2:11" outlineLevel="1">
      <c r="B523" s="284"/>
      <c r="C523" s="246"/>
      <c r="D523" s="399"/>
      <c r="E523" s="246"/>
      <c r="F523" s="246" t="s">
        <v>209</v>
      </c>
      <c r="G523" s="284"/>
      <c r="H523" s="284"/>
      <c r="I523" s="284"/>
      <c r="J523" s="271"/>
      <c r="K523" s="228"/>
    </row>
    <row r="524" spans="2:11" outlineLevel="1">
      <c r="B524" s="284"/>
      <c r="C524" s="246"/>
      <c r="D524" s="399"/>
      <c r="E524" s="246"/>
      <c r="F524" s="246" t="s">
        <v>210</v>
      </c>
      <c r="G524" s="284"/>
      <c r="H524" s="284"/>
      <c r="I524" s="284"/>
      <c r="J524" s="271"/>
      <c r="K524" s="228"/>
    </row>
    <row r="525" spans="2:11" outlineLevel="1">
      <c r="B525" s="284"/>
      <c r="C525" s="246"/>
      <c r="D525" s="399"/>
      <c r="E525" s="246"/>
      <c r="F525" s="246" t="s">
        <v>211</v>
      </c>
      <c r="G525" s="284"/>
      <c r="H525" s="284"/>
      <c r="I525" s="284"/>
      <c r="J525" s="271"/>
      <c r="K525" s="228"/>
    </row>
    <row r="526" spans="2:11" outlineLevel="1">
      <c r="B526" s="284"/>
      <c r="C526" s="246"/>
      <c r="D526" s="399"/>
      <c r="E526" s="246"/>
      <c r="F526" s="246" t="s">
        <v>212</v>
      </c>
      <c r="G526" s="284"/>
      <c r="H526" s="284"/>
      <c r="I526" s="284"/>
      <c r="J526" s="271"/>
      <c r="K526" s="228"/>
    </row>
    <row r="527" spans="2:11" ht="33">
      <c r="B527" s="284">
        <f>IF(D527="","",SUBTOTAL(3,$D$6:D527))</f>
        <v>202</v>
      </c>
      <c r="C527" s="246" t="s">
        <v>2822</v>
      </c>
      <c r="D527" s="399" t="s">
        <v>1238</v>
      </c>
      <c r="E527" s="246" t="s">
        <v>2560</v>
      </c>
      <c r="F527" s="219"/>
      <c r="G527" s="284" t="str">
        <f t="shared" ref="G527" si="5">IF(I527&lt;4,"Đơn giản",IF(I527&lt;=7,"Trung bình","Phức tạp"))</f>
        <v>Phức tạp</v>
      </c>
      <c r="H527" s="284" t="s">
        <v>205</v>
      </c>
      <c r="I527" s="284">
        <f>COUNTA(F528:F535)</f>
        <v>8</v>
      </c>
      <c r="J527" s="271"/>
      <c r="K527" s="228"/>
    </row>
    <row r="528" spans="2:11" outlineLevel="1">
      <c r="B528" s="284"/>
      <c r="C528" s="246"/>
      <c r="D528" s="399"/>
      <c r="E528" s="246"/>
      <c r="F528" s="246" t="s">
        <v>2597</v>
      </c>
      <c r="G528" s="284"/>
      <c r="H528" s="284"/>
      <c r="I528" s="284"/>
      <c r="J528" s="271"/>
      <c r="K528" s="228"/>
    </row>
    <row r="529" spans="2:11" outlineLevel="1">
      <c r="B529" s="284"/>
      <c r="C529" s="246"/>
      <c r="D529" s="399"/>
      <c r="E529" s="246"/>
      <c r="F529" s="246" t="s">
        <v>2598</v>
      </c>
      <c r="G529" s="284"/>
      <c r="H529" s="284"/>
      <c r="I529" s="284"/>
      <c r="J529" s="271"/>
      <c r="K529" s="228"/>
    </row>
    <row r="530" spans="2:11" ht="33" outlineLevel="1">
      <c r="B530" s="284"/>
      <c r="C530" s="246"/>
      <c r="D530" s="399"/>
      <c r="E530" s="246"/>
      <c r="F530" s="246" t="s">
        <v>2599</v>
      </c>
      <c r="G530" s="284"/>
      <c r="H530" s="284"/>
      <c r="I530" s="284"/>
      <c r="J530" s="271"/>
      <c r="K530" s="228"/>
    </row>
    <row r="531" spans="2:11" ht="33" outlineLevel="1">
      <c r="B531" s="284"/>
      <c r="C531" s="246"/>
      <c r="D531" s="399"/>
      <c r="E531" s="246"/>
      <c r="F531" s="246" t="s">
        <v>3169</v>
      </c>
      <c r="G531" s="284"/>
      <c r="H531" s="284"/>
      <c r="I531" s="284"/>
      <c r="J531" s="271"/>
      <c r="K531" s="228"/>
    </row>
    <row r="532" spans="2:11" ht="33" outlineLevel="1">
      <c r="B532" s="284"/>
      <c r="C532" s="246"/>
      <c r="D532" s="399"/>
      <c r="E532" s="246"/>
      <c r="F532" s="246" t="s">
        <v>3168</v>
      </c>
      <c r="G532" s="284"/>
      <c r="H532" s="284"/>
      <c r="I532" s="284"/>
      <c r="J532" s="271"/>
      <c r="K532" s="228"/>
    </row>
    <row r="533" spans="2:11" ht="33" outlineLevel="1">
      <c r="B533" s="284"/>
      <c r="C533" s="246"/>
      <c r="D533" s="399"/>
      <c r="E533" s="246"/>
      <c r="F533" s="246" t="s">
        <v>3170</v>
      </c>
      <c r="G533" s="284"/>
      <c r="H533" s="284"/>
      <c r="I533" s="284"/>
      <c r="J533" s="271"/>
      <c r="K533" s="228"/>
    </row>
    <row r="534" spans="2:11" outlineLevel="1">
      <c r="B534" s="284"/>
      <c r="C534" s="246"/>
      <c r="D534" s="399"/>
      <c r="E534" s="246"/>
      <c r="F534" s="246" t="s">
        <v>3171</v>
      </c>
      <c r="G534" s="284"/>
      <c r="H534" s="284"/>
      <c r="I534" s="284"/>
      <c r="J534" s="271"/>
      <c r="K534" s="228"/>
    </row>
    <row r="535" spans="2:11" ht="33" outlineLevel="1">
      <c r="B535" s="284"/>
      <c r="C535" s="246"/>
      <c r="D535" s="399"/>
      <c r="E535" s="246"/>
      <c r="F535" s="246" t="s">
        <v>2600</v>
      </c>
      <c r="G535" s="284"/>
      <c r="H535" s="284"/>
      <c r="I535" s="284"/>
      <c r="J535" s="271"/>
      <c r="K535" s="228"/>
    </row>
    <row r="536" spans="2:11">
      <c r="B536" s="284">
        <f>IF(D536="","",SUBTOTAL(3,$D$6:D536))</f>
        <v>203</v>
      </c>
      <c r="C536" s="246" t="s">
        <v>2502</v>
      </c>
      <c r="D536" s="399" t="s">
        <v>203</v>
      </c>
      <c r="E536" s="246" t="s">
        <v>2561</v>
      </c>
      <c r="F536" s="219"/>
      <c r="G536" s="284" t="str">
        <f t="shared" ref="G536" si="6">IF(I536&lt;4,"Đơn giản",IF(I536&lt;=7,"Trung bình","Phức tạp"))</f>
        <v>Trung bình</v>
      </c>
      <c r="H536" s="284" t="s">
        <v>205</v>
      </c>
      <c r="I536" s="284">
        <f>COUNTA(F537:F540)</f>
        <v>4</v>
      </c>
      <c r="J536" s="271"/>
      <c r="K536" s="228"/>
    </row>
    <row r="537" spans="2:11" ht="33" outlineLevel="1">
      <c r="B537" s="284"/>
      <c r="C537" s="246"/>
      <c r="D537" s="399"/>
      <c r="E537" s="246"/>
      <c r="F537" s="246" t="s">
        <v>2601</v>
      </c>
      <c r="G537" s="284"/>
      <c r="H537" s="284"/>
      <c r="I537" s="284"/>
      <c r="J537" s="271"/>
      <c r="K537" s="228"/>
    </row>
    <row r="538" spans="2:11" ht="33" outlineLevel="1">
      <c r="B538" s="284"/>
      <c r="C538" s="246"/>
      <c r="D538" s="399"/>
      <c r="E538" s="246"/>
      <c r="F538" s="246" t="s">
        <v>2603</v>
      </c>
      <c r="G538" s="284"/>
      <c r="H538" s="284"/>
      <c r="I538" s="284"/>
      <c r="J538" s="271"/>
      <c r="K538" s="228"/>
    </row>
    <row r="539" spans="2:11" ht="33" outlineLevel="1">
      <c r="B539" s="284"/>
      <c r="C539" s="246"/>
      <c r="D539" s="399"/>
      <c r="E539" s="246"/>
      <c r="F539" s="246" t="s">
        <v>2602</v>
      </c>
      <c r="G539" s="284"/>
      <c r="H539" s="284"/>
      <c r="I539" s="284"/>
      <c r="J539" s="271"/>
      <c r="K539" s="228"/>
    </row>
    <row r="540" spans="2:11" ht="33" outlineLevel="1">
      <c r="B540" s="284"/>
      <c r="C540" s="246"/>
      <c r="D540" s="399"/>
      <c r="E540" s="246"/>
      <c r="F540" s="246" t="s">
        <v>2604</v>
      </c>
      <c r="G540" s="284"/>
      <c r="H540" s="284"/>
      <c r="I540" s="284"/>
      <c r="J540" s="271"/>
      <c r="K540" s="228"/>
    </row>
    <row r="541" spans="2:11" s="229" customFormat="1" ht="82.5">
      <c r="B541" s="284">
        <f>IF(D541="","",SUBTOTAL(3,$D$6:D541))</f>
        <v>204</v>
      </c>
      <c r="C541" s="233" t="s">
        <v>3173</v>
      </c>
      <c r="D541" s="233" t="s">
        <v>3174</v>
      </c>
      <c r="E541" s="233" t="s">
        <v>3208</v>
      </c>
      <c r="F541" s="254"/>
      <c r="G541" s="284" t="str">
        <f t="shared" ref="G541" si="7">IF(I541&lt;4,"Đơn giản",IF(I541&lt;=7,"Trung bình","Phức tạp"))</f>
        <v>Trung bình</v>
      </c>
      <c r="H541" s="284" t="s">
        <v>205</v>
      </c>
      <c r="I541" s="284">
        <f>COUNTA(F542:F545)</f>
        <v>4</v>
      </c>
      <c r="J541" s="228"/>
    </row>
    <row r="542" spans="2:11" s="229" customFormat="1" ht="33" outlineLevel="1">
      <c r="B542" s="254" t="str">
        <f>IF(D542="","",SUBTOTAL(3,$D$8:D542))</f>
        <v/>
      </c>
      <c r="C542" s="233"/>
      <c r="D542" s="233"/>
      <c r="E542" s="233"/>
      <c r="F542" s="246" t="s">
        <v>3175</v>
      </c>
      <c r="G542" s="233"/>
      <c r="H542" s="233"/>
      <c r="I542" s="228"/>
      <c r="J542" s="228"/>
    </row>
    <row r="543" spans="2:11" s="229" customFormat="1" outlineLevel="1">
      <c r="B543" s="254" t="str">
        <f>IF(D543="","",SUBTOTAL(3,$D$8:D543))</f>
        <v/>
      </c>
      <c r="C543" s="233"/>
      <c r="D543" s="233"/>
      <c r="E543" s="233"/>
      <c r="F543" s="246" t="s">
        <v>3176</v>
      </c>
      <c r="G543" s="233"/>
      <c r="H543" s="233"/>
      <c r="I543" s="228"/>
      <c r="J543" s="228"/>
    </row>
    <row r="544" spans="2:11" s="229" customFormat="1" outlineLevel="1">
      <c r="B544" s="254"/>
      <c r="C544" s="233"/>
      <c r="D544" s="233"/>
      <c r="E544" s="233"/>
      <c r="F544" s="246" t="s">
        <v>3177</v>
      </c>
      <c r="G544" s="233"/>
      <c r="H544" s="233"/>
      <c r="I544" s="228"/>
      <c r="J544" s="228"/>
    </row>
    <row r="545" spans="2:11" s="229" customFormat="1" outlineLevel="1">
      <c r="B545" s="254" t="str">
        <f>IF(D545="","",SUBTOTAL(3,$D$8:D545))</f>
        <v/>
      </c>
      <c r="C545" s="233"/>
      <c r="D545" s="233"/>
      <c r="E545" s="233"/>
      <c r="F545" s="246" t="s">
        <v>2595</v>
      </c>
      <c r="G545" s="233"/>
      <c r="H545" s="233"/>
      <c r="I545" s="228"/>
      <c r="J545" s="228"/>
    </row>
    <row r="546" spans="2:11" s="229" customFormat="1" ht="66">
      <c r="B546" s="284">
        <f>IF(D546="","",SUBTOTAL(3,$D$6:D546))</f>
        <v>205</v>
      </c>
      <c r="C546" s="233" t="s">
        <v>3172</v>
      </c>
      <c r="D546" s="233" t="s">
        <v>3074</v>
      </c>
      <c r="E546" s="233" t="s">
        <v>3209</v>
      </c>
      <c r="F546" s="233"/>
      <c r="G546" s="284" t="str">
        <f t="shared" ref="G546" si="8">IF(I546&lt;4,"Đơn giản",IF(I546&lt;=7,"Trung bình","Phức tạp"))</f>
        <v>Phức tạp</v>
      </c>
      <c r="H546" s="284" t="s">
        <v>205</v>
      </c>
      <c r="I546" s="284">
        <f>COUNTA(F547:F554)</f>
        <v>8</v>
      </c>
      <c r="J546" s="228"/>
    </row>
    <row r="547" spans="2:11" s="229" customFormat="1" ht="33" outlineLevel="1">
      <c r="B547" s="254" t="str">
        <f>IF(D547="","",SUBTOTAL(3,$D$8:D547))</f>
        <v/>
      </c>
      <c r="C547" s="233"/>
      <c r="D547" s="233"/>
      <c r="E547" s="233"/>
      <c r="F547" s="233" t="s">
        <v>398</v>
      </c>
      <c r="G547" s="233"/>
      <c r="H547" s="233"/>
      <c r="I547" s="228"/>
      <c r="J547" s="228"/>
    </row>
    <row r="548" spans="2:11" s="229" customFormat="1" outlineLevel="1">
      <c r="B548" s="254" t="str">
        <f>IF(D548="","",SUBTOTAL(3,$D$8:D548))</f>
        <v/>
      </c>
      <c r="C548" s="233"/>
      <c r="D548" s="233"/>
      <c r="E548" s="233"/>
      <c r="F548" s="233" t="s">
        <v>399</v>
      </c>
      <c r="G548" s="233"/>
      <c r="H548" s="233"/>
      <c r="I548" s="228"/>
      <c r="J548" s="228"/>
    </row>
    <row r="549" spans="2:11" s="229" customFormat="1" ht="33" outlineLevel="1">
      <c r="B549" s="254" t="str">
        <f>IF(D549="","",SUBTOTAL(3,$D$8:D549))</f>
        <v/>
      </c>
      <c r="C549" s="233"/>
      <c r="D549" s="233"/>
      <c r="E549" s="233"/>
      <c r="F549" s="233" t="s">
        <v>400</v>
      </c>
      <c r="G549" s="233"/>
      <c r="H549" s="233"/>
      <c r="I549" s="228"/>
      <c r="J549" s="228"/>
    </row>
    <row r="550" spans="2:11" s="229" customFormat="1" outlineLevel="1">
      <c r="B550" s="254" t="str">
        <f>IF(D550="","",SUBTOTAL(3,$D$8:D550))</f>
        <v/>
      </c>
      <c r="C550" s="233"/>
      <c r="D550" s="233"/>
      <c r="E550" s="233"/>
      <c r="F550" s="233" t="s">
        <v>401</v>
      </c>
      <c r="G550" s="233"/>
      <c r="H550" s="233"/>
      <c r="I550" s="228"/>
      <c r="J550" s="228"/>
    </row>
    <row r="551" spans="2:11" s="229" customFormat="1" outlineLevel="1">
      <c r="B551" s="254" t="str">
        <f>IF(D551="","",SUBTOTAL(3,$D$8:D551))</f>
        <v/>
      </c>
      <c r="C551" s="233"/>
      <c r="D551" s="233"/>
      <c r="E551" s="233"/>
      <c r="F551" s="233" t="s">
        <v>402</v>
      </c>
      <c r="G551" s="233"/>
      <c r="H551" s="233"/>
      <c r="I551" s="228"/>
      <c r="J551" s="228"/>
    </row>
    <row r="552" spans="2:11" s="229" customFormat="1" ht="33" outlineLevel="1">
      <c r="B552" s="254" t="str">
        <f>IF(D552="","",SUBTOTAL(3,$D$8:D552))</f>
        <v/>
      </c>
      <c r="C552" s="233"/>
      <c r="D552" s="233"/>
      <c r="E552" s="233"/>
      <c r="F552" s="233" t="s">
        <v>403</v>
      </c>
      <c r="G552" s="233"/>
      <c r="H552" s="233"/>
      <c r="I552" s="228"/>
      <c r="J552" s="228"/>
    </row>
    <row r="553" spans="2:11" s="229" customFormat="1" ht="33" outlineLevel="1">
      <c r="B553" s="254" t="str">
        <f>IF(D553="","",SUBTOTAL(3,$D$8:D553))</f>
        <v/>
      </c>
      <c r="C553" s="233"/>
      <c r="D553" s="233"/>
      <c r="E553" s="233"/>
      <c r="F553" s="233" t="s">
        <v>1397</v>
      </c>
      <c r="G553" s="233"/>
      <c r="H553" s="233"/>
      <c r="I553" s="228"/>
      <c r="J553" s="228"/>
    </row>
    <row r="554" spans="2:11" s="229" customFormat="1" ht="33" outlineLevel="1">
      <c r="B554" s="254" t="str">
        <f>IF(D554="","",SUBTOTAL(3,$D$8:D554))</f>
        <v/>
      </c>
      <c r="C554" s="233"/>
      <c r="D554" s="233"/>
      <c r="E554" s="233"/>
      <c r="F554" s="233" t="s">
        <v>404</v>
      </c>
      <c r="G554" s="233"/>
      <c r="H554" s="233"/>
      <c r="I554" s="228"/>
      <c r="J554" s="228"/>
    </row>
    <row r="555" spans="2:11" ht="82.5">
      <c r="B555" s="284">
        <f>IF(D555="","",SUBTOTAL(3,$D$6:D555))</f>
        <v>206</v>
      </c>
      <c r="C555" s="246" t="s">
        <v>2828</v>
      </c>
      <c r="D555" s="399" t="s">
        <v>203</v>
      </c>
      <c r="E555" s="246" t="s">
        <v>3043</v>
      </c>
      <c r="F555" s="308"/>
      <c r="G555" s="284" t="str">
        <f t="shared" ref="G555" si="9">IF(I555&lt;4,"Đơn giản",IF(I555&lt;=7,"Trung bình","Phức tạp"))</f>
        <v>Đơn giản</v>
      </c>
      <c r="H555" s="284" t="s">
        <v>205</v>
      </c>
      <c r="I555" s="284">
        <f>COUNTA(B560:H53E46:F559)</f>
        <v>1</v>
      </c>
      <c r="J555" s="271"/>
      <c r="K555" s="228"/>
    </row>
    <row r="556" spans="2:11" outlineLevel="1">
      <c r="B556" s="284"/>
      <c r="C556" s="246"/>
      <c r="D556" s="399"/>
      <c r="E556" s="246"/>
      <c r="F556" s="233" t="s">
        <v>216</v>
      </c>
      <c r="G556" s="284"/>
      <c r="H556" s="284"/>
      <c r="I556" s="284"/>
      <c r="J556" s="271"/>
      <c r="K556" s="228"/>
    </row>
    <row r="557" spans="2:11" outlineLevel="1">
      <c r="B557" s="284"/>
      <c r="C557" s="246"/>
      <c r="D557" s="399"/>
      <c r="E557" s="246"/>
      <c r="F557" s="233" t="s">
        <v>217</v>
      </c>
      <c r="G557" s="284"/>
      <c r="H557" s="284"/>
      <c r="I557" s="284"/>
      <c r="J557" s="271"/>
      <c r="K557" s="228"/>
    </row>
    <row r="558" spans="2:11" outlineLevel="1">
      <c r="B558" s="284"/>
      <c r="C558" s="246"/>
      <c r="D558" s="399"/>
      <c r="E558" s="246"/>
      <c r="F558" s="233" t="s">
        <v>218</v>
      </c>
      <c r="G558" s="284"/>
      <c r="H558" s="284"/>
      <c r="I558" s="284"/>
      <c r="J558" s="271"/>
      <c r="K558" s="228"/>
    </row>
    <row r="559" spans="2:11" outlineLevel="1">
      <c r="B559" s="284"/>
      <c r="C559" s="246"/>
      <c r="D559" s="399"/>
      <c r="E559" s="246"/>
      <c r="F559" s="233" t="s">
        <v>219</v>
      </c>
      <c r="G559" s="284"/>
      <c r="H559" s="284"/>
      <c r="I559" s="284"/>
      <c r="J559" s="271"/>
      <c r="K559" s="228"/>
    </row>
    <row r="560" spans="2:11">
      <c r="B560" s="284">
        <f>IF(D560="","",SUBTOTAL(3,$D$6:D560))</f>
        <v>207</v>
      </c>
      <c r="C560" s="246" t="s">
        <v>2503</v>
      </c>
      <c r="D560" s="399" t="s">
        <v>203</v>
      </c>
      <c r="E560" s="246" t="s">
        <v>2562</v>
      </c>
      <c r="F560" s="219"/>
      <c r="G560" s="284" t="str">
        <f t="shared" ref="G560" si="10">IF(I560&lt;4,"Đơn giản",IF(I560&lt;=7,"Trung bình","Phức tạp"))</f>
        <v>Phức tạp</v>
      </c>
      <c r="H560" s="284" t="s">
        <v>205</v>
      </c>
      <c r="I560" s="284">
        <f>COUNTA(F568:F590)</f>
        <v>19</v>
      </c>
      <c r="J560" s="271"/>
      <c r="K560" s="228"/>
    </row>
    <row r="561" spans="2:11" outlineLevel="1">
      <c r="B561" s="284"/>
      <c r="C561" s="246"/>
      <c r="D561" s="399"/>
      <c r="E561" s="246"/>
      <c r="F561" s="233" t="s">
        <v>220</v>
      </c>
      <c r="G561" s="284"/>
      <c r="H561" s="284"/>
      <c r="I561" s="284"/>
      <c r="J561" s="271"/>
      <c r="K561" s="228"/>
    </row>
    <row r="562" spans="2:11" outlineLevel="1">
      <c r="B562" s="284"/>
      <c r="C562" s="246"/>
      <c r="D562" s="399"/>
      <c r="E562" s="246"/>
      <c r="F562" s="233" t="s">
        <v>221</v>
      </c>
      <c r="G562" s="284"/>
      <c r="H562" s="284"/>
      <c r="I562" s="284"/>
      <c r="J562" s="271"/>
      <c r="K562" s="228"/>
    </row>
    <row r="563" spans="2:11" outlineLevel="1">
      <c r="B563" s="284"/>
      <c r="C563" s="246"/>
      <c r="D563" s="399"/>
      <c r="E563" s="246"/>
      <c r="F563" s="233" t="s">
        <v>222</v>
      </c>
      <c r="G563" s="284"/>
      <c r="H563" s="284"/>
      <c r="I563" s="284"/>
      <c r="J563" s="271"/>
      <c r="K563" s="228"/>
    </row>
    <row r="564" spans="2:11" outlineLevel="1">
      <c r="B564" s="284"/>
      <c r="C564" s="246"/>
      <c r="D564" s="399"/>
      <c r="E564" s="246"/>
      <c r="F564" s="233" t="s">
        <v>223</v>
      </c>
      <c r="G564" s="284"/>
      <c r="H564" s="284"/>
      <c r="I564" s="284"/>
      <c r="J564" s="271"/>
      <c r="K564" s="228"/>
    </row>
    <row r="565" spans="2:11" outlineLevel="1">
      <c r="B565" s="284"/>
      <c r="C565" s="246"/>
      <c r="D565" s="399"/>
      <c r="E565" s="246"/>
      <c r="F565" s="233" t="s">
        <v>931</v>
      </c>
      <c r="G565" s="284"/>
      <c r="H565" s="284"/>
      <c r="I565" s="284"/>
      <c r="J565" s="271"/>
      <c r="K565" s="228"/>
    </row>
    <row r="566" spans="2:11" outlineLevel="1">
      <c r="B566" s="284"/>
      <c r="C566" s="246"/>
      <c r="D566" s="399"/>
      <c r="E566" s="246"/>
      <c r="F566" s="233" t="s">
        <v>224</v>
      </c>
      <c r="G566" s="284"/>
      <c r="H566" s="284"/>
      <c r="I566" s="284"/>
      <c r="J566" s="271"/>
      <c r="K566" s="228"/>
    </row>
    <row r="567" spans="2:11" outlineLevel="1">
      <c r="B567" s="284"/>
      <c r="C567" s="246"/>
      <c r="D567" s="399"/>
      <c r="E567" s="246"/>
      <c r="F567" s="233" t="s">
        <v>225</v>
      </c>
      <c r="G567" s="284"/>
      <c r="H567" s="284"/>
      <c r="I567" s="284"/>
      <c r="J567" s="271"/>
      <c r="K567" s="228"/>
    </row>
    <row r="568" spans="2:11" outlineLevel="1">
      <c r="B568" s="308"/>
      <c r="C568" s="308"/>
      <c r="D568" s="308"/>
      <c r="E568" s="308"/>
      <c r="F568" s="240" t="s">
        <v>936</v>
      </c>
      <c r="J568" s="271"/>
      <c r="K568" s="228"/>
    </row>
    <row r="569" spans="2:11" outlineLevel="1">
      <c r="B569" s="308"/>
      <c r="C569" s="308"/>
      <c r="D569" s="308"/>
      <c r="E569" s="308"/>
      <c r="F569" s="403" t="s">
        <v>226</v>
      </c>
      <c r="J569" s="271"/>
      <c r="K569" s="228"/>
    </row>
    <row r="570" spans="2:11" ht="49.5">
      <c r="B570" s="284">
        <f>IF(D570="","",SUBTOTAL(3,$D$6:D570))</f>
        <v>208</v>
      </c>
      <c r="C570" s="246" t="s">
        <v>3044</v>
      </c>
      <c r="D570" s="399" t="s">
        <v>203</v>
      </c>
      <c r="E570" s="246" t="s">
        <v>3045</v>
      </c>
      <c r="F570" s="246"/>
      <c r="G570" s="284" t="str">
        <f>IF(I570&lt;4,"Đơn giản",IF(I570&lt;=7,"Trung bình","Phức tạp"))</f>
        <v>Phức tạp</v>
      </c>
      <c r="H570" s="284" t="s">
        <v>205</v>
      </c>
      <c r="I570" s="284">
        <f>COUNTA(F571:F582)</f>
        <v>12</v>
      </c>
      <c r="J570" s="271"/>
      <c r="K570" s="228"/>
    </row>
    <row r="571" spans="2:11" ht="33" outlineLevel="1">
      <c r="B571" s="284"/>
      <c r="C571" s="246"/>
      <c r="D571" s="399"/>
      <c r="E571" s="246"/>
      <c r="F571" s="240" t="s">
        <v>3046</v>
      </c>
      <c r="G571" s="284"/>
      <c r="H571" s="284"/>
      <c r="I571" s="284"/>
      <c r="J571" s="271"/>
      <c r="K571" s="228"/>
    </row>
    <row r="572" spans="2:11" ht="33" outlineLevel="1">
      <c r="B572" s="284"/>
      <c r="C572" s="246"/>
      <c r="D572" s="399"/>
      <c r="E572" s="246"/>
      <c r="F572" s="240" t="s">
        <v>3047</v>
      </c>
      <c r="G572" s="284"/>
      <c r="H572" s="284"/>
      <c r="I572" s="284"/>
      <c r="J572" s="271"/>
      <c r="K572" s="228"/>
    </row>
    <row r="573" spans="2:11" ht="33" outlineLevel="1">
      <c r="B573" s="284"/>
      <c r="C573" s="246"/>
      <c r="D573" s="399"/>
      <c r="E573" s="246"/>
      <c r="F573" s="240" t="s">
        <v>3048</v>
      </c>
      <c r="G573" s="284"/>
      <c r="H573" s="284"/>
      <c r="I573" s="284"/>
      <c r="J573" s="271"/>
      <c r="K573" s="228"/>
    </row>
    <row r="574" spans="2:11" outlineLevel="1">
      <c r="B574" s="284"/>
      <c r="C574" s="246"/>
      <c r="D574" s="399"/>
      <c r="E574" s="246"/>
      <c r="F574" s="240" t="s">
        <v>3049</v>
      </c>
      <c r="G574" s="284"/>
      <c r="H574" s="284"/>
      <c r="I574" s="284"/>
      <c r="J574" s="271"/>
      <c r="K574" s="228"/>
    </row>
    <row r="575" spans="2:11" outlineLevel="1">
      <c r="B575" s="284"/>
      <c r="C575" s="246"/>
      <c r="D575" s="399"/>
      <c r="E575" s="246"/>
      <c r="F575" s="240" t="s">
        <v>3050</v>
      </c>
      <c r="G575" s="284"/>
      <c r="H575" s="284"/>
      <c r="I575" s="284"/>
      <c r="J575" s="271"/>
      <c r="K575" s="228"/>
    </row>
    <row r="576" spans="2:11" ht="33" outlineLevel="1">
      <c r="B576" s="284"/>
      <c r="C576" s="246"/>
      <c r="D576" s="399"/>
      <c r="E576" s="246"/>
      <c r="F576" s="240" t="s">
        <v>3051</v>
      </c>
      <c r="G576" s="284"/>
      <c r="H576" s="284"/>
      <c r="I576" s="284"/>
      <c r="J576" s="271"/>
      <c r="K576" s="228"/>
    </row>
    <row r="577" spans="2:11" ht="33" outlineLevel="1">
      <c r="B577" s="284"/>
      <c r="C577" s="246"/>
      <c r="D577" s="399"/>
      <c r="E577" s="246"/>
      <c r="F577" s="240" t="s">
        <v>3052</v>
      </c>
      <c r="G577" s="284"/>
      <c r="H577" s="284"/>
      <c r="I577" s="284"/>
      <c r="J577" s="271"/>
      <c r="K577" s="228"/>
    </row>
    <row r="578" spans="2:11" ht="33" outlineLevel="1">
      <c r="B578" s="284"/>
      <c r="C578" s="246"/>
      <c r="D578" s="399"/>
      <c r="E578" s="246"/>
      <c r="F578" s="240" t="s">
        <v>3053</v>
      </c>
      <c r="G578" s="284"/>
      <c r="H578" s="284"/>
      <c r="I578" s="284"/>
      <c r="J578" s="271"/>
      <c r="K578" s="228"/>
    </row>
    <row r="579" spans="2:11" outlineLevel="1">
      <c r="B579" s="284"/>
      <c r="C579" s="246"/>
      <c r="D579" s="399"/>
      <c r="E579" s="246"/>
      <c r="F579" s="240" t="s">
        <v>3054</v>
      </c>
      <c r="G579" s="284"/>
      <c r="H579" s="284"/>
      <c r="I579" s="284"/>
      <c r="J579" s="271"/>
      <c r="K579" s="228"/>
    </row>
    <row r="580" spans="2:11" outlineLevel="1">
      <c r="B580" s="284"/>
      <c r="C580" s="246"/>
      <c r="D580" s="399"/>
      <c r="E580" s="246"/>
      <c r="F580" s="240" t="s">
        <v>3055</v>
      </c>
      <c r="G580" s="284"/>
      <c r="H580" s="284"/>
      <c r="I580" s="284"/>
      <c r="J580" s="271"/>
      <c r="K580" s="228"/>
    </row>
    <row r="581" spans="2:11" ht="33" outlineLevel="1">
      <c r="B581" s="284"/>
      <c r="C581" s="246"/>
      <c r="D581" s="399"/>
      <c r="E581" s="246"/>
      <c r="F581" s="240" t="s">
        <v>3056</v>
      </c>
      <c r="G581" s="284"/>
      <c r="H581" s="284"/>
      <c r="I581" s="284"/>
      <c r="J581" s="271"/>
      <c r="K581" s="228"/>
    </row>
    <row r="582" spans="2:11" outlineLevel="1">
      <c r="B582" s="284"/>
      <c r="C582" s="246"/>
      <c r="D582" s="399"/>
      <c r="E582" s="246"/>
      <c r="F582" s="240" t="s">
        <v>3057</v>
      </c>
      <c r="G582" s="284"/>
      <c r="H582" s="284"/>
      <c r="I582" s="284"/>
      <c r="J582" s="271"/>
      <c r="K582" s="228"/>
    </row>
    <row r="583" spans="2:11">
      <c r="B583" s="284">
        <f>IF(D583="","",SUBTOTAL(3,$D$6:D585))</f>
        <v>209</v>
      </c>
      <c r="C583" s="246" t="s">
        <v>2506</v>
      </c>
      <c r="D583" s="399" t="s">
        <v>203</v>
      </c>
      <c r="E583" s="246" t="s">
        <v>2563</v>
      </c>
      <c r="F583" s="219"/>
      <c r="G583" s="284" t="str">
        <f>IF(I583&lt;4,"Đơn giản",IF(I583&lt;=7,"Trung bình","Phức tạp"))</f>
        <v>Trung bình</v>
      </c>
      <c r="H583" s="284" t="s">
        <v>205</v>
      </c>
      <c r="I583" s="284">
        <f>COUNTA(F584:F588)</f>
        <v>5</v>
      </c>
      <c r="J583" s="271"/>
      <c r="K583" s="228"/>
    </row>
    <row r="584" spans="2:11" ht="33" outlineLevel="1">
      <c r="B584" s="284"/>
      <c r="C584" s="246"/>
      <c r="D584" s="399"/>
      <c r="E584" s="246"/>
      <c r="F584" s="246" t="s">
        <v>2605</v>
      </c>
      <c r="G584" s="284"/>
      <c r="H584" s="284"/>
      <c r="I584" s="284"/>
      <c r="J584" s="271"/>
      <c r="K584" s="228"/>
    </row>
    <row r="585" spans="2:11" ht="33" outlineLevel="1">
      <c r="B585" s="284"/>
      <c r="C585" s="246"/>
      <c r="D585" s="399"/>
      <c r="E585" s="246"/>
      <c r="F585" s="246" t="s">
        <v>2606</v>
      </c>
      <c r="G585" s="284"/>
      <c r="H585" s="284"/>
      <c r="I585" s="284"/>
      <c r="J585" s="271"/>
      <c r="K585" s="228"/>
    </row>
    <row r="586" spans="2:11" outlineLevel="1">
      <c r="B586" s="284"/>
      <c r="C586" s="246"/>
      <c r="D586" s="399"/>
      <c r="E586" s="246"/>
      <c r="F586" s="246" t="s">
        <v>2607</v>
      </c>
      <c r="G586" s="284"/>
      <c r="H586" s="284"/>
      <c r="I586" s="284"/>
      <c r="J586" s="271"/>
      <c r="K586" s="228"/>
    </row>
    <row r="587" spans="2:11" ht="33" outlineLevel="1">
      <c r="B587" s="284"/>
      <c r="C587" s="246"/>
      <c r="D587" s="399"/>
      <c r="E587" s="246"/>
      <c r="F587" s="246" t="s">
        <v>2608</v>
      </c>
      <c r="G587" s="284"/>
      <c r="H587" s="284"/>
      <c r="I587" s="284"/>
      <c r="J587" s="271"/>
      <c r="K587" s="228"/>
    </row>
    <row r="588" spans="2:11" ht="33" outlineLevel="1">
      <c r="B588" s="308"/>
      <c r="C588" s="308"/>
      <c r="D588" s="393"/>
      <c r="E588" s="308"/>
      <c r="F588" s="246" t="s">
        <v>2609</v>
      </c>
      <c r="G588" s="308"/>
      <c r="H588" s="308"/>
      <c r="I588" s="308"/>
      <c r="J588" s="271"/>
      <c r="K588" s="228"/>
    </row>
    <row r="589" spans="2:11">
      <c r="B589" s="284"/>
      <c r="C589" s="404"/>
      <c r="D589" s="219"/>
      <c r="E589" s="404"/>
      <c r="F589" s="246"/>
      <c r="G589" s="284"/>
      <c r="H589" s="284"/>
      <c r="I589" s="284"/>
      <c r="J589" s="271"/>
      <c r="K589" s="228"/>
    </row>
    <row r="590" spans="2:11">
      <c r="B590" s="284"/>
      <c r="C590" s="404"/>
      <c r="D590" s="219"/>
      <c r="E590" s="404"/>
      <c r="F590" s="246"/>
      <c r="G590" s="284"/>
      <c r="H590" s="246"/>
      <c r="I590" s="246"/>
      <c r="J590" s="271"/>
      <c r="K590" s="228"/>
    </row>
    <row r="591" spans="2:11">
      <c r="B591" s="394"/>
      <c r="C591" s="246"/>
      <c r="D591" s="219"/>
      <c r="E591" s="246"/>
      <c r="F591" s="246"/>
      <c r="G591" s="246"/>
      <c r="H591" s="246"/>
      <c r="I591" s="246"/>
      <c r="J591" s="228"/>
      <c r="K591" s="228"/>
    </row>
    <row r="592" spans="2:11">
      <c r="B592" s="394"/>
      <c r="C592" s="246"/>
      <c r="D592" s="219"/>
      <c r="E592" s="246"/>
      <c r="F592" s="246"/>
      <c r="G592" s="246"/>
      <c r="H592" s="246"/>
      <c r="I592" s="246"/>
      <c r="J592" s="228"/>
      <c r="K592" s="228"/>
    </row>
    <row r="593" spans="2:11">
      <c r="B593" s="394"/>
      <c r="C593" s="246"/>
      <c r="D593" s="219"/>
      <c r="E593" s="246"/>
      <c r="F593" s="246"/>
      <c r="G593" s="246"/>
      <c r="H593" s="246"/>
      <c r="I593" s="246"/>
      <c r="J593" s="228"/>
      <c r="K593" s="228"/>
    </row>
    <row r="594" spans="2:11">
      <c r="B594" s="394"/>
      <c r="C594" s="246"/>
      <c r="D594" s="219"/>
      <c r="E594" s="246"/>
      <c r="F594" s="246"/>
      <c r="G594" s="246"/>
      <c r="H594" s="246"/>
      <c r="I594" s="246"/>
      <c r="J594" s="228"/>
      <c r="K594" s="228"/>
    </row>
    <row r="595" spans="2:11">
      <c r="B595" s="394"/>
      <c r="C595" s="394"/>
      <c r="D595" s="395"/>
      <c r="E595" s="394"/>
      <c r="F595" s="246"/>
      <c r="G595" s="394"/>
      <c r="H595" s="394"/>
      <c r="I595" s="394"/>
      <c r="J595" s="228"/>
      <c r="K595" s="228"/>
    </row>
    <row r="596" spans="2:11">
      <c r="B596" s="228"/>
      <c r="C596" s="228"/>
      <c r="D596" s="383"/>
      <c r="E596" s="228"/>
      <c r="G596" s="228"/>
      <c r="H596" s="228"/>
      <c r="I596" s="228"/>
      <c r="J596" s="228"/>
      <c r="K596" s="228"/>
    </row>
    <row r="597" spans="2:11">
      <c r="B597" s="271"/>
      <c r="C597" s="271"/>
      <c r="D597" s="388"/>
      <c r="E597" s="271"/>
      <c r="F597" s="271" t="s">
        <v>204</v>
      </c>
      <c r="G597" s="380">
        <f>COUNTIF(G1:G595,"Phức tạp")</f>
        <v>7</v>
      </c>
      <c r="H597" s="271"/>
      <c r="I597" s="271"/>
      <c r="J597" s="228"/>
      <c r="K597" s="228"/>
    </row>
    <row r="598" spans="2:11">
      <c r="B598" s="271"/>
      <c r="C598" s="271"/>
      <c r="D598" s="388"/>
      <c r="E598" s="271"/>
      <c r="F598" s="271" t="s">
        <v>215</v>
      </c>
      <c r="G598" s="380">
        <f>COUNTIF(G1:G595,"Trung bình")</f>
        <v>21</v>
      </c>
      <c r="H598" s="271"/>
      <c r="I598" s="271"/>
      <c r="J598" s="228"/>
      <c r="K598" s="228"/>
    </row>
    <row r="599" spans="2:11">
      <c r="B599" s="271"/>
      <c r="C599" s="271"/>
      <c r="D599" s="388"/>
      <c r="E599" s="271"/>
      <c r="F599" s="271" t="s">
        <v>232</v>
      </c>
      <c r="G599" s="380">
        <f>COUNTIF(G1:G595,"Đơn giản")</f>
        <v>2</v>
      </c>
      <c r="H599" s="271"/>
      <c r="I599" s="271"/>
      <c r="J599" s="228"/>
      <c r="K599" s="228"/>
    </row>
    <row r="600" spans="2:11">
      <c r="B600" s="271"/>
      <c r="C600" s="271"/>
      <c r="D600" s="388"/>
      <c r="E600" s="271"/>
      <c r="F600" s="405" t="s">
        <v>835</v>
      </c>
      <c r="G600" s="405">
        <f>SUM(G597:G599)</f>
        <v>30</v>
      </c>
      <c r="H600" s="271"/>
      <c r="I600" s="271"/>
      <c r="J600" s="228"/>
      <c r="K600" s="228"/>
    </row>
    <row r="601" spans="2:11">
      <c r="B601" s="271"/>
      <c r="C601" s="271"/>
      <c r="D601" s="388"/>
      <c r="E601" s="271"/>
      <c r="F601" s="271"/>
      <c r="G601" s="380"/>
      <c r="H601" s="271"/>
      <c r="I601" s="271"/>
      <c r="J601" s="228"/>
      <c r="K601" s="228"/>
    </row>
    <row r="602" spans="2:11">
      <c r="B602" s="228"/>
      <c r="C602" s="228"/>
      <c r="D602" s="383"/>
      <c r="E602" s="228"/>
      <c r="G602" s="228"/>
      <c r="H602" s="228"/>
      <c r="I602" s="228"/>
      <c r="J602" s="228"/>
      <c r="K602" s="228"/>
    </row>
    <row r="603" spans="2:11">
      <c r="B603" s="228"/>
      <c r="C603" s="228"/>
      <c r="D603" s="383"/>
      <c r="E603" s="228"/>
      <c r="G603" s="228"/>
      <c r="H603" s="228"/>
      <c r="I603" s="228"/>
      <c r="J603" s="228"/>
      <c r="K603" s="228"/>
    </row>
    <row r="604" spans="2:11">
      <c r="B604" s="228"/>
      <c r="C604" s="228"/>
      <c r="D604" s="383"/>
      <c r="E604" s="228"/>
      <c r="G604" s="228"/>
      <c r="H604" s="228"/>
      <c r="I604" s="228"/>
      <c r="J604" s="228"/>
      <c r="K604" s="228"/>
    </row>
    <row r="605" spans="2:11">
      <c r="B605" s="228"/>
      <c r="C605" s="228"/>
      <c r="D605" s="383"/>
      <c r="E605" s="228"/>
      <c r="G605" s="228"/>
      <c r="H605" s="228"/>
      <c r="I605" s="228"/>
      <c r="J605" s="228"/>
      <c r="K605" s="228"/>
    </row>
    <row r="606" spans="2:11">
      <c r="B606" s="228"/>
      <c r="C606" s="228"/>
      <c r="D606" s="383"/>
      <c r="E606" s="228"/>
      <c r="G606" s="228"/>
      <c r="H606" s="228"/>
      <c r="I606" s="228"/>
      <c r="J606" s="228"/>
      <c r="K606" s="228"/>
    </row>
    <row r="607" spans="2:11">
      <c r="B607" s="228"/>
      <c r="C607" s="228"/>
      <c r="D607" s="383"/>
      <c r="E607" s="228"/>
      <c r="G607" s="228"/>
      <c r="H607" s="228"/>
      <c r="I607" s="228"/>
      <c r="J607" s="228"/>
      <c r="K607" s="228"/>
    </row>
    <row r="608" spans="2:11">
      <c r="B608" s="228"/>
      <c r="C608" s="228"/>
      <c r="D608" s="383"/>
      <c r="E608" s="228"/>
      <c r="G608" s="228"/>
      <c r="H608" s="228"/>
      <c r="I608" s="228"/>
      <c r="J608" s="228"/>
      <c r="K608" s="228"/>
    </row>
    <row r="609" spans="2:11">
      <c r="B609" s="228"/>
      <c r="C609" s="228"/>
      <c r="D609" s="383"/>
      <c r="E609" s="228"/>
      <c r="G609" s="228"/>
      <c r="H609" s="228"/>
      <c r="I609" s="228"/>
      <c r="J609" s="228"/>
      <c r="K609" s="228"/>
    </row>
    <row r="610" spans="2:11">
      <c r="B610" s="228"/>
      <c r="C610" s="228"/>
      <c r="D610" s="383"/>
      <c r="E610" s="228"/>
      <c r="G610" s="228"/>
      <c r="H610" s="228"/>
      <c r="I610" s="228"/>
      <c r="J610" s="228"/>
      <c r="K610" s="228"/>
    </row>
    <row r="611" spans="2:11">
      <c r="B611" s="228"/>
      <c r="C611" s="228"/>
      <c r="D611" s="383"/>
      <c r="E611" s="228"/>
      <c r="G611" s="228"/>
      <c r="H611" s="228"/>
      <c r="I611" s="228"/>
      <c r="J611" s="228"/>
      <c r="K611" s="228"/>
    </row>
    <row r="612" spans="2:11">
      <c r="B612" s="228"/>
      <c r="C612" s="228"/>
      <c r="D612" s="383"/>
      <c r="E612" s="228"/>
      <c r="G612" s="228"/>
      <c r="H612" s="228"/>
      <c r="I612" s="228"/>
      <c r="J612" s="228"/>
      <c r="K612" s="228"/>
    </row>
    <row r="613" spans="2:11">
      <c r="B613" s="228"/>
      <c r="C613" s="228"/>
      <c r="D613" s="383"/>
      <c r="E613" s="228"/>
      <c r="G613" s="228"/>
      <c r="H613" s="228"/>
      <c r="I613" s="228"/>
      <c r="J613" s="228"/>
      <c r="K613" s="228"/>
    </row>
    <row r="614" spans="2:11">
      <c r="B614" s="228"/>
      <c r="C614" s="228"/>
      <c r="D614" s="383"/>
      <c r="E614" s="228"/>
      <c r="G614" s="228"/>
      <c r="H614" s="228"/>
      <c r="I614" s="228"/>
      <c r="J614" s="228"/>
      <c r="K614" s="228"/>
    </row>
    <row r="615" spans="2:11">
      <c r="B615" s="228"/>
      <c r="C615" s="228"/>
      <c r="D615" s="383"/>
      <c r="E615" s="228"/>
      <c r="G615" s="228"/>
      <c r="H615" s="228"/>
      <c r="I615" s="228"/>
      <c r="J615" s="228"/>
      <c r="K615" s="228"/>
    </row>
    <row r="616" spans="2:11">
      <c r="B616" s="228"/>
      <c r="C616" s="228"/>
      <c r="D616" s="383"/>
      <c r="E616" s="228"/>
      <c r="G616" s="228"/>
      <c r="H616" s="228"/>
      <c r="I616" s="228"/>
      <c r="J616" s="228"/>
      <c r="K616" s="228"/>
    </row>
    <row r="617" spans="2:11">
      <c r="B617" s="228"/>
      <c r="C617" s="228"/>
      <c r="D617" s="383"/>
      <c r="E617" s="228"/>
      <c r="G617" s="228"/>
      <c r="H617" s="228"/>
      <c r="I617" s="228"/>
      <c r="J617" s="228"/>
      <c r="K617" s="228"/>
    </row>
    <row r="618" spans="2:11">
      <c r="B618" s="228"/>
      <c r="C618" s="228"/>
      <c r="D618" s="383"/>
      <c r="E618" s="228"/>
      <c r="G618" s="228"/>
      <c r="H618" s="228"/>
      <c r="I618" s="228"/>
      <c r="J618" s="228"/>
      <c r="K618" s="228"/>
    </row>
    <row r="619" spans="2:11">
      <c r="B619" s="228"/>
      <c r="C619" s="228"/>
      <c r="D619" s="383"/>
      <c r="E619" s="228"/>
      <c r="G619" s="228"/>
      <c r="H619" s="228"/>
      <c r="I619" s="228"/>
      <c r="J619" s="228"/>
      <c r="K619" s="228"/>
    </row>
    <row r="620" spans="2:11">
      <c r="B620" s="228"/>
      <c r="C620" s="228"/>
      <c r="D620" s="383"/>
      <c r="E620" s="228"/>
      <c r="G620" s="228"/>
      <c r="H620" s="228"/>
      <c r="I620" s="228"/>
      <c r="J620" s="228"/>
      <c r="K620" s="228"/>
    </row>
    <row r="621" spans="2:11">
      <c r="B621" s="228"/>
      <c r="C621" s="228"/>
      <c r="D621" s="383"/>
      <c r="E621" s="228"/>
      <c r="G621" s="228"/>
      <c r="H621" s="228"/>
      <c r="I621" s="228"/>
      <c r="J621" s="228"/>
      <c r="K621" s="228"/>
    </row>
    <row r="622" spans="2:11">
      <c r="B622" s="228"/>
      <c r="C622" s="228"/>
      <c r="D622" s="383"/>
      <c r="E622" s="228"/>
      <c r="G622" s="228"/>
      <c r="H622" s="228"/>
      <c r="I622" s="228"/>
      <c r="J622" s="228"/>
      <c r="K622" s="228"/>
    </row>
    <row r="623" spans="2:11">
      <c r="B623" s="228"/>
      <c r="C623" s="228"/>
      <c r="D623" s="383"/>
      <c r="E623" s="228"/>
      <c r="G623" s="228"/>
      <c r="H623" s="228"/>
      <c r="I623" s="228"/>
      <c r="J623" s="228"/>
      <c r="K623" s="228"/>
    </row>
    <row r="624" spans="2:11">
      <c r="B624" s="228"/>
      <c r="C624" s="228"/>
      <c r="D624" s="383"/>
      <c r="E624" s="228"/>
      <c r="G624" s="228"/>
      <c r="H624" s="228"/>
      <c r="I624" s="228"/>
      <c r="J624" s="228"/>
      <c r="K624" s="228"/>
    </row>
    <row r="625" spans="2:11">
      <c r="B625" s="228"/>
      <c r="C625" s="228"/>
      <c r="D625" s="383"/>
      <c r="E625" s="228"/>
      <c r="G625" s="228"/>
      <c r="H625" s="228"/>
      <c r="I625" s="228"/>
      <c r="J625" s="228"/>
      <c r="K625" s="228"/>
    </row>
    <row r="626" spans="2:11">
      <c r="B626" s="228"/>
      <c r="C626" s="228"/>
      <c r="D626" s="383"/>
      <c r="E626" s="228"/>
      <c r="G626" s="228"/>
      <c r="H626" s="228"/>
      <c r="I626" s="228"/>
      <c r="J626" s="228"/>
      <c r="K626" s="228"/>
    </row>
    <row r="627" spans="2:11">
      <c r="B627" s="228"/>
      <c r="C627" s="228"/>
      <c r="D627" s="383"/>
      <c r="E627" s="228"/>
      <c r="G627" s="228"/>
      <c r="H627" s="228"/>
      <c r="I627" s="228"/>
      <c r="J627" s="228"/>
      <c r="K627" s="228"/>
    </row>
    <row r="628" spans="2:11">
      <c r="B628" s="228"/>
      <c r="C628" s="228"/>
      <c r="D628" s="383"/>
      <c r="E628" s="228"/>
      <c r="G628" s="228"/>
      <c r="H628" s="228"/>
      <c r="I628" s="228"/>
      <c r="J628" s="228"/>
      <c r="K628" s="228"/>
    </row>
    <row r="629" spans="2:11">
      <c r="B629" s="228"/>
      <c r="C629" s="228"/>
      <c r="D629" s="383"/>
      <c r="E629" s="228"/>
      <c r="G629" s="228"/>
      <c r="H629" s="228"/>
      <c r="I629" s="228"/>
      <c r="J629" s="228"/>
      <c r="K629" s="228"/>
    </row>
    <row r="630" spans="2:11">
      <c r="B630" s="228"/>
      <c r="C630" s="228"/>
      <c r="D630" s="383"/>
      <c r="E630" s="228"/>
      <c r="G630" s="228"/>
      <c r="H630" s="228"/>
      <c r="I630" s="228"/>
      <c r="J630" s="228"/>
      <c r="K630" s="228"/>
    </row>
    <row r="631" spans="2:11">
      <c r="B631" s="228"/>
      <c r="C631" s="228"/>
      <c r="D631" s="383"/>
      <c r="E631" s="228"/>
      <c r="G631" s="228"/>
      <c r="H631" s="228"/>
      <c r="I631" s="228"/>
      <c r="J631" s="228"/>
      <c r="K631" s="228"/>
    </row>
    <row r="632" spans="2:11">
      <c r="B632" s="228"/>
      <c r="C632" s="228"/>
      <c r="D632" s="383"/>
      <c r="E632" s="228"/>
      <c r="G632" s="228"/>
      <c r="H632" s="228"/>
      <c r="I632" s="228"/>
      <c r="J632" s="228"/>
      <c r="K632" s="228"/>
    </row>
    <row r="633" spans="2:11">
      <c r="B633" s="228"/>
      <c r="C633" s="228"/>
      <c r="D633" s="383"/>
      <c r="E633" s="228"/>
      <c r="G633" s="228"/>
      <c r="H633" s="228"/>
      <c r="I633" s="228"/>
      <c r="J633" s="228"/>
      <c r="K633" s="228"/>
    </row>
    <row r="634" spans="2:11">
      <c r="B634" s="228"/>
      <c r="C634" s="228"/>
      <c r="D634" s="383"/>
      <c r="E634" s="228"/>
      <c r="G634" s="228"/>
      <c r="H634" s="228"/>
      <c r="I634" s="228"/>
      <c r="J634" s="228"/>
      <c r="K634" s="228"/>
    </row>
    <row r="635" spans="2:11">
      <c r="B635" s="228"/>
      <c r="C635" s="228"/>
      <c r="D635" s="383"/>
      <c r="E635" s="228"/>
      <c r="G635" s="228"/>
      <c r="H635" s="228"/>
      <c r="I635" s="228"/>
      <c r="J635" s="228"/>
      <c r="K635" s="228"/>
    </row>
    <row r="636" spans="2:11">
      <c r="B636" s="228"/>
      <c r="C636" s="228"/>
      <c r="D636" s="383"/>
      <c r="E636" s="228"/>
      <c r="G636" s="228"/>
      <c r="H636" s="228"/>
      <c r="I636" s="228"/>
      <c r="J636" s="228"/>
      <c r="K636" s="228"/>
    </row>
    <row r="637" spans="2:11">
      <c r="B637" s="228"/>
      <c r="C637" s="228"/>
      <c r="D637" s="383"/>
      <c r="E637" s="228"/>
      <c r="G637" s="228"/>
      <c r="H637" s="228"/>
      <c r="I637" s="228"/>
      <c r="J637" s="228"/>
      <c r="K637" s="228"/>
    </row>
    <row r="638" spans="2:11">
      <c r="B638" s="228"/>
      <c r="C638" s="228"/>
      <c r="D638" s="383"/>
      <c r="E638" s="228"/>
      <c r="G638" s="228"/>
      <c r="H638" s="228"/>
      <c r="I638" s="228"/>
      <c r="J638" s="228"/>
      <c r="K638" s="228"/>
    </row>
    <row r="639" spans="2:11">
      <c r="B639" s="228"/>
      <c r="C639" s="228"/>
      <c r="D639" s="383"/>
      <c r="E639" s="228"/>
      <c r="G639" s="228"/>
      <c r="H639" s="228"/>
      <c r="I639" s="228"/>
      <c r="J639" s="228"/>
      <c r="K639" s="228"/>
    </row>
    <row r="640" spans="2:11">
      <c r="B640" s="228"/>
      <c r="C640" s="228"/>
      <c r="D640" s="383"/>
      <c r="E640" s="228"/>
      <c r="G640" s="228"/>
      <c r="H640" s="228"/>
      <c r="I640" s="228"/>
      <c r="J640" s="228"/>
      <c r="K640" s="228"/>
    </row>
    <row r="641" spans="2:11">
      <c r="B641" s="228"/>
      <c r="C641" s="228"/>
      <c r="D641" s="383"/>
      <c r="E641" s="228"/>
      <c r="G641" s="228"/>
      <c r="H641" s="228"/>
      <c r="I641" s="228"/>
      <c r="J641" s="228"/>
      <c r="K641" s="228"/>
    </row>
    <row r="642" spans="2:11">
      <c r="B642" s="228"/>
      <c r="C642" s="228"/>
      <c r="D642" s="383"/>
      <c r="E642" s="228"/>
      <c r="G642" s="228"/>
      <c r="H642" s="228"/>
      <c r="I642" s="228"/>
      <c r="J642" s="228"/>
      <c r="K642" s="228"/>
    </row>
    <row r="643" spans="2:11">
      <c r="B643" s="228"/>
      <c r="C643" s="228"/>
      <c r="D643" s="383"/>
      <c r="E643" s="228"/>
      <c r="G643" s="228"/>
      <c r="H643" s="228"/>
      <c r="I643" s="228"/>
      <c r="J643" s="228"/>
      <c r="K643" s="228"/>
    </row>
    <row r="644" spans="2:11">
      <c r="B644" s="228"/>
      <c r="C644" s="228"/>
      <c r="D644" s="383"/>
      <c r="E644" s="228"/>
      <c r="G644" s="228"/>
      <c r="H644" s="228"/>
      <c r="I644" s="228"/>
      <c r="J644" s="228"/>
      <c r="K644" s="228"/>
    </row>
    <row r="645" spans="2:11">
      <c r="B645" s="228"/>
      <c r="C645" s="228"/>
      <c r="D645" s="383"/>
      <c r="E645" s="228"/>
      <c r="G645" s="228"/>
      <c r="H645" s="228"/>
      <c r="I645" s="228"/>
      <c r="J645" s="228"/>
      <c r="K645" s="228"/>
    </row>
    <row r="646" spans="2:11">
      <c r="B646" s="228"/>
      <c r="C646" s="228"/>
      <c r="D646" s="383"/>
      <c r="E646" s="228"/>
      <c r="G646" s="228"/>
      <c r="H646" s="228"/>
      <c r="I646" s="228"/>
      <c r="J646" s="228"/>
      <c r="K646" s="228"/>
    </row>
    <row r="647" spans="2:11">
      <c r="B647" s="228"/>
      <c r="C647" s="228"/>
      <c r="D647" s="383"/>
      <c r="E647" s="228"/>
      <c r="G647" s="228"/>
      <c r="H647" s="228"/>
      <c r="I647" s="228"/>
      <c r="J647" s="228"/>
      <c r="K647" s="228"/>
    </row>
    <row r="648" spans="2:11">
      <c r="B648" s="228"/>
      <c r="C648" s="228"/>
      <c r="D648" s="383"/>
      <c r="E648" s="228"/>
      <c r="G648" s="228"/>
      <c r="H648" s="228"/>
      <c r="I648" s="228"/>
      <c r="J648" s="228"/>
      <c r="K648" s="228"/>
    </row>
    <row r="649" spans="2:11">
      <c r="B649" s="228"/>
      <c r="C649" s="228"/>
      <c r="D649" s="383"/>
      <c r="E649" s="228"/>
      <c r="G649" s="228"/>
      <c r="H649" s="228"/>
      <c r="I649" s="228"/>
      <c r="J649" s="228"/>
      <c r="K649" s="228"/>
    </row>
    <row r="650" spans="2:11">
      <c r="B650" s="228"/>
      <c r="C650" s="228"/>
      <c r="D650" s="383"/>
      <c r="E650" s="228"/>
      <c r="G650" s="228"/>
      <c r="H650" s="228"/>
      <c r="I650" s="228"/>
      <c r="J650" s="228"/>
      <c r="K650" s="228"/>
    </row>
    <row r="651" spans="2:11">
      <c r="B651" s="228"/>
      <c r="C651" s="228"/>
      <c r="D651" s="383"/>
      <c r="E651" s="228"/>
      <c r="G651" s="228"/>
      <c r="H651" s="228"/>
      <c r="I651" s="228"/>
      <c r="J651" s="228"/>
      <c r="K651" s="228"/>
    </row>
    <row r="652" spans="2:11">
      <c r="B652" s="228"/>
      <c r="C652" s="228"/>
      <c r="D652" s="383"/>
      <c r="E652" s="228"/>
      <c r="G652" s="228"/>
      <c r="H652" s="228"/>
      <c r="I652" s="228"/>
      <c r="J652" s="228"/>
      <c r="K652" s="228"/>
    </row>
    <row r="653" spans="2:11">
      <c r="B653" s="228"/>
      <c r="C653" s="228"/>
      <c r="D653" s="383"/>
      <c r="E653" s="228"/>
      <c r="G653" s="228"/>
      <c r="H653" s="228"/>
      <c r="I653" s="228"/>
      <c r="J653" s="228"/>
      <c r="K653" s="228"/>
    </row>
    <row r="654" spans="2:11">
      <c r="B654" s="228"/>
      <c r="C654" s="228"/>
      <c r="D654" s="383"/>
      <c r="E654" s="228"/>
      <c r="G654" s="228"/>
      <c r="H654" s="228"/>
      <c r="I654" s="228"/>
      <c r="J654" s="228"/>
      <c r="K654" s="228"/>
    </row>
    <row r="655" spans="2:11">
      <c r="B655" s="228"/>
      <c r="C655" s="228"/>
      <c r="D655" s="383"/>
      <c r="E655" s="228"/>
      <c r="G655" s="228"/>
      <c r="H655" s="228"/>
      <c r="I655" s="228"/>
      <c r="J655" s="228"/>
      <c r="K655" s="228"/>
    </row>
    <row r="656" spans="2:11">
      <c r="B656" s="228"/>
      <c r="C656" s="228"/>
      <c r="D656" s="383"/>
      <c r="E656" s="228"/>
      <c r="G656" s="228"/>
      <c r="H656" s="228"/>
      <c r="I656" s="228"/>
      <c r="J656" s="228"/>
      <c r="K656" s="228"/>
    </row>
    <row r="657" spans="2:11">
      <c r="B657" s="228"/>
      <c r="C657" s="228"/>
      <c r="D657" s="383"/>
      <c r="E657" s="228"/>
      <c r="G657" s="228"/>
      <c r="H657" s="228"/>
      <c r="I657" s="228"/>
      <c r="J657" s="228"/>
      <c r="K657" s="228"/>
    </row>
    <row r="658" spans="2:11">
      <c r="B658" s="228"/>
      <c r="C658" s="228"/>
      <c r="D658" s="383"/>
      <c r="E658" s="228"/>
      <c r="G658" s="228"/>
      <c r="H658" s="228"/>
      <c r="I658" s="228"/>
      <c r="J658" s="228"/>
      <c r="K658" s="228"/>
    </row>
    <row r="659" spans="2:11">
      <c r="B659" s="228"/>
      <c r="C659" s="228"/>
      <c r="D659" s="383"/>
      <c r="E659" s="228"/>
      <c r="G659" s="228"/>
      <c r="H659" s="228"/>
      <c r="I659" s="228"/>
      <c r="J659" s="228"/>
      <c r="K659" s="228"/>
    </row>
    <row r="660" spans="2:11">
      <c r="B660" s="228"/>
      <c r="C660" s="228"/>
      <c r="D660" s="383"/>
      <c r="E660" s="228"/>
      <c r="G660" s="228"/>
      <c r="H660" s="228"/>
      <c r="I660" s="228"/>
      <c r="J660" s="228"/>
      <c r="K660" s="228"/>
    </row>
    <row r="661" spans="2:11">
      <c r="B661" s="228"/>
      <c r="C661" s="228"/>
      <c r="D661" s="383"/>
      <c r="E661" s="228"/>
      <c r="G661" s="228"/>
      <c r="H661" s="228"/>
      <c r="I661" s="228"/>
      <c r="J661" s="228"/>
      <c r="K661" s="228"/>
    </row>
    <row r="662" spans="2:11">
      <c r="B662" s="228"/>
      <c r="C662" s="228"/>
      <c r="D662" s="383"/>
      <c r="E662" s="228"/>
      <c r="G662" s="228"/>
      <c r="H662" s="228"/>
      <c r="I662" s="228"/>
      <c r="J662" s="228"/>
      <c r="K662" s="228"/>
    </row>
    <row r="663" spans="2:11">
      <c r="B663" s="228"/>
      <c r="C663" s="228"/>
      <c r="D663" s="383"/>
      <c r="E663" s="228"/>
      <c r="G663" s="228"/>
      <c r="H663" s="228"/>
      <c r="I663" s="228"/>
      <c r="J663" s="228"/>
      <c r="K663" s="228"/>
    </row>
    <row r="664" spans="2:11">
      <c r="B664" s="228"/>
      <c r="C664" s="228"/>
      <c r="D664" s="383"/>
      <c r="E664" s="228"/>
      <c r="G664" s="228"/>
      <c r="H664" s="228"/>
      <c r="I664" s="228"/>
      <c r="J664" s="228"/>
      <c r="K664" s="228"/>
    </row>
    <row r="665" spans="2:11">
      <c r="B665" s="228"/>
      <c r="C665" s="228"/>
      <c r="D665" s="383"/>
      <c r="E665" s="228"/>
      <c r="G665" s="228"/>
      <c r="H665" s="228"/>
      <c r="I665" s="228"/>
      <c r="J665" s="228"/>
      <c r="K665" s="228"/>
    </row>
    <row r="666" spans="2:11">
      <c r="B666" s="228"/>
      <c r="C666" s="228"/>
      <c r="D666" s="383"/>
      <c r="E666" s="228"/>
      <c r="G666" s="228"/>
      <c r="H666" s="228"/>
      <c r="I666" s="228"/>
      <c r="J666" s="228"/>
      <c r="K666" s="228"/>
    </row>
    <row r="667" spans="2:11">
      <c r="B667" s="228"/>
      <c r="C667" s="228"/>
      <c r="D667" s="383"/>
      <c r="E667" s="228"/>
      <c r="G667" s="228"/>
      <c r="H667" s="228"/>
      <c r="I667" s="228"/>
      <c r="J667" s="228"/>
      <c r="K667" s="228"/>
    </row>
    <row r="668" spans="2:11">
      <c r="B668" s="228"/>
      <c r="C668" s="228"/>
      <c r="D668" s="383"/>
      <c r="E668" s="228"/>
      <c r="G668" s="228"/>
      <c r="H668" s="228"/>
      <c r="I668" s="228"/>
      <c r="J668" s="228"/>
      <c r="K668" s="228"/>
    </row>
    <row r="669" spans="2:11">
      <c r="B669" s="228"/>
      <c r="C669" s="228"/>
      <c r="D669" s="383"/>
      <c r="E669" s="228"/>
      <c r="G669" s="228"/>
      <c r="H669" s="228"/>
      <c r="I669" s="228"/>
      <c r="J669" s="228"/>
      <c r="K669" s="228"/>
    </row>
    <row r="670" spans="2:11">
      <c r="B670" s="228"/>
      <c r="C670" s="228"/>
      <c r="D670" s="383"/>
      <c r="E670" s="228"/>
      <c r="G670" s="228"/>
      <c r="H670" s="228"/>
      <c r="I670" s="228"/>
      <c r="J670" s="228"/>
      <c r="K670" s="228"/>
    </row>
    <row r="671" spans="2:11">
      <c r="B671" s="228"/>
      <c r="C671" s="228"/>
      <c r="D671" s="383"/>
      <c r="E671" s="228"/>
      <c r="G671" s="228"/>
      <c r="H671" s="228"/>
      <c r="I671" s="228"/>
      <c r="J671" s="228"/>
      <c r="K671" s="228"/>
    </row>
    <row r="672" spans="2:11">
      <c r="B672" s="228"/>
      <c r="C672" s="228"/>
      <c r="D672" s="383"/>
      <c r="E672" s="228"/>
      <c r="G672" s="228"/>
      <c r="H672" s="228"/>
      <c r="I672" s="228"/>
      <c r="J672" s="228"/>
      <c r="K672" s="228"/>
    </row>
    <row r="673" spans="2:11">
      <c r="B673" s="228"/>
      <c r="C673" s="228"/>
      <c r="D673" s="383"/>
      <c r="E673" s="228"/>
      <c r="G673" s="228"/>
      <c r="H673" s="228"/>
      <c r="I673" s="228"/>
      <c r="J673" s="228"/>
      <c r="K673" s="228"/>
    </row>
    <row r="674" spans="2:11">
      <c r="B674" s="228"/>
      <c r="C674" s="228"/>
      <c r="D674" s="383"/>
      <c r="E674" s="228"/>
      <c r="G674" s="228"/>
      <c r="H674" s="228"/>
      <c r="I674" s="228"/>
      <c r="J674" s="228"/>
      <c r="K674" s="228"/>
    </row>
    <row r="675" spans="2:11">
      <c r="B675" s="228"/>
      <c r="C675" s="228"/>
      <c r="D675" s="383"/>
      <c r="E675" s="228"/>
      <c r="G675" s="228"/>
      <c r="H675" s="228"/>
      <c r="I675" s="228"/>
      <c r="J675" s="228"/>
      <c r="K675" s="228"/>
    </row>
    <row r="676" spans="2:11">
      <c r="B676" s="228"/>
      <c r="C676" s="228"/>
      <c r="D676" s="383"/>
      <c r="E676" s="228"/>
      <c r="G676" s="228"/>
      <c r="H676" s="228"/>
      <c r="I676" s="228"/>
      <c r="J676" s="228"/>
      <c r="K676" s="228"/>
    </row>
    <row r="677" spans="2:11">
      <c r="B677" s="228"/>
      <c r="C677" s="228"/>
      <c r="D677" s="383"/>
      <c r="E677" s="228"/>
      <c r="G677" s="228"/>
      <c r="H677" s="228"/>
      <c r="I677" s="228"/>
      <c r="J677" s="228"/>
      <c r="K677" s="228"/>
    </row>
    <row r="678" spans="2:11">
      <c r="B678" s="228"/>
      <c r="C678" s="228"/>
      <c r="D678" s="383"/>
      <c r="E678" s="228"/>
      <c r="G678" s="228"/>
      <c r="H678" s="228"/>
      <c r="I678" s="228"/>
      <c r="J678" s="228"/>
      <c r="K678" s="228"/>
    </row>
    <row r="679" spans="2:11">
      <c r="B679" s="228"/>
      <c r="C679" s="228"/>
      <c r="D679" s="383"/>
      <c r="E679" s="228"/>
      <c r="G679" s="228"/>
      <c r="H679" s="228"/>
      <c r="I679" s="228"/>
      <c r="J679" s="228"/>
      <c r="K679" s="228"/>
    </row>
    <row r="680" spans="2:11">
      <c r="B680" s="228"/>
      <c r="C680" s="228"/>
      <c r="D680" s="383"/>
      <c r="E680" s="228"/>
      <c r="G680" s="228"/>
      <c r="H680" s="228"/>
      <c r="I680" s="228"/>
      <c r="J680" s="228"/>
      <c r="K680" s="228"/>
    </row>
    <row r="681" spans="2:11">
      <c r="B681" s="228"/>
      <c r="C681" s="228"/>
      <c r="D681" s="383"/>
      <c r="E681" s="228"/>
      <c r="G681" s="228"/>
      <c r="H681" s="228"/>
      <c r="I681" s="228"/>
      <c r="J681" s="228"/>
      <c r="K681" s="228"/>
    </row>
    <row r="682" spans="2:11">
      <c r="B682" s="228"/>
      <c r="C682" s="228"/>
      <c r="D682" s="383"/>
      <c r="E682" s="228"/>
      <c r="G682" s="228"/>
      <c r="H682" s="228"/>
      <c r="I682" s="228"/>
      <c r="J682" s="228"/>
      <c r="K682" s="228"/>
    </row>
    <row r="683" spans="2:11">
      <c r="B683" s="228"/>
      <c r="C683" s="228"/>
      <c r="D683" s="383"/>
      <c r="E683" s="228"/>
      <c r="G683" s="228"/>
      <c r="H683" s="228"/>
      <c r="I683" s="228"/>
      <c r="J683" s="228"/>
      <c r="K683" s="228"/>
    </row>
    <row r="684" spans="2:11">
      <c r="B684" s="228"/>
      <c r="C684" s="228"/>
      <c r="D684" s="383"/>
      <c r="E684" s="228"/>
      <c r="G684" s="228"/>
      <c r="H684" s="228"/>
      <c r="I684" s="228"/>
      <c r="J684" s="228"/>
      <c r="K684" s="228"/>
    </row>
    <row r="685" spans="2:11">
      <c r="B685" s="228"/>
      <c r="C685" s="228"/>
      <c r="D685" s="383"/>
      <c r="E685" s="228"/>
      <c r="G685" s="228"/>
      <c r="H685" s="228"/>
      <c r="I685" s="228"/>
      <c r="J685" s="228"/>
      <c r="K685" s="228"/>
    </row>
    <row r="686" spans="2:11">
      <c r="B686" s="228"/>
      <c r="C686" s="228"/>
      <c r="D686" s="383"/>
      <c r="E686" s="228"/>
      <c r="G686" s="228"/>
      <c r="H686" s="228"/>
      <c r="I686" s="228"/>
      <c r="J686" s="228"/>
      <c r="K686" s="228"/>
    </row>
    <row r="687" spans="2:11">
      <c r="B687" s="228"/>
      <c r="C687" s="228"/>
      <c r="D687" s="383"/>
      <c r="E687" s="228"/>
      <c r="G687" s="228"/>
      <c r="H687" s="228"/>
      <c r="I687" s="228"/>
      <c r="J687" s="228"/>
      <c r="K687" s="228"/>
    </row>
    <row r="688" spans="2:11">
      <c r="B688" s="228"/>
      <c r="C688" s="228"/>
      <c r="D688" s="383"/>
      <c r="E688" s="228"/>
      <c r="G688" s="228"/>
      <c r="H688" s="228"/>
      <c r="I688" s="228"/>
      <c r="J688" s="228"/>
      <c r="K688" s="228"/>
    </row>
    <row r="689" spans="2:11">
      <c r="B689" s="228"/>
      <c r="C689" s="228"/>
      <c r="D689" s="383"/>
      <c r="E689" s="228"/>
      <c r="G689" s="228"/>
      <c r="H689" s="228"/>
      <c r="I689" s="228"/>
      <c r="J689" s="228"/>
      <c r="K689" s="228"/>
    </row>
    <row r="690" spans="2:11">
      <c r="B690" s="228"/>
      <c r="C690" s="228"/>
      <c r="D690" s="383"/>
      <c r="E690" s="228"/>
      <c r="G690" s="228"/>
      <c r="H690" s="228"/>
      <c r="I690" s="228"/>
      <c r="J690" s="228"/>
      <c r="K690" s="228"/>
    </row>
    <row r="691" spans="2:11">
      <c r="B691" s="228"/>
      <c r="C691" s="228"/>
      <c r="D691" s="383"/>
      <c r="E691" s="228"/>
      <c r="G691" s="228"/>
      <c r="H691" s="228"/>
      <c r="I691" s="228"/>
      <c r="J691" s="228"/>
      <c r="K691" s="228"/>
    </row>
    <row r="692" spans="2:11">
      <c r="B692" s="228"/>
      <c r="C692" s="228"/>
      <c r="D692" s="383"/>
      <c r="E692" s="228"/>
      <c r="G692" s="228"/>
      <c r="H692" s="228"/>
      <c r="I692" s="228"/>
      <c r="J692" s="228"/>
      <c r="K692" s="228"/>
    </row>
    <row r="693" spans="2:11">
      <c r="B693" s="228"/>
      <c r="C693" s="228"/>
      <c r="D693" s="383"/>
      <c r="E693" s="228"/>
      <c r="G693" s="228"/>
      <c r="H693" s="228"/>
      <c r="I693" s="228"/>
      <c r="J693" s="228"/>
      <c r="K693" s="228"/>
    </row>
    <row r="694" spans="2:11">
      <c r="B694" s="228"/>
      <c r="C694" s="228"/>
      <c r="D694" s="383"/>
      <c r="E694" s="228"/>
      <c r="G694" s="228"/>
      <c r="H694" s="228"/>
      <c r="I694" s="228"/>
      <c r="J694" s="228"/>
      <c r="K694" s="228"/>
    </row>
    <row r="695" spans="2:11">
      <c r="B695" s="228"/>
      <c r="C695" s="228"/>
      <c r="D695" s="383"/>
      <c r="E695" s="228"/>
      <c r="G695" s="228"/>
      <c r="H695" s="228"/>
      <c r="I695" s="228"/>
      <c r="J695" s="228"/>
      <c r="K695" s="228"/>
    </row>
    <row r="696" spans="2:11">
      <c r="B696" s="228"/>
      <c r="C696" s="228"/>
      <c r="D696" s="383"/>
      <c r="E696" s="228"/>
      <c r="G696" s="228"/>
      <c r="H696" s="228"/>
      <c r="I696" s="228"/>
      <c r="J696" s="228"/>
      <c r="K696" s="228"/>
    </row>
    <row r="697" spans="2:11">
      <c r="B697" s="228"/>
      <c r="C697" s="228"/>
      <c r="D697" s="383"/>
      <c r="E697" s="228"/>
      <c r="G697" s="228"/>
      <c r="H697" s="228"/>
      <c r="I697" s="228"/>
      <c r="J697" s="228"/>
      <c r="K697" s="228"/>
    </row>
    <row r="698" spans="2:11">
      <c r="B698" s="228"/>
      <c r="C698" s="228"/>
      <c r="D698" s="383"/>
      <c r="E698" s="228"/>
      <c r="G698" s="228"/>
      <c r="H698" s="228"/>
      <c r="I698" s="228"/>
      <c r="J698" s="228"/>
      <c r="K698" s="228"/>
    </row>
    <row r="699" spans="2:11">
      <c r="B699" s="228"/>
      <c r="C699" s="228"/>
      <c r="D699" s="383"/>
      <c r="E699" s="228"/>
      <c r="G699" s="228"/>
      <c r="H699" s="228"/>
      <c r="I699" s="228"/>
      <c r="J699" s="228"/>
      <c r="K699" s="228"/>
    </row>
    <row r="700" spans="2:11">
      <c r="B700" s="228"/>
      <c r="C700" s="228"/>
      <c r="D700" s="383"/>
      <c r="E700" s="228"/>
      <c r="G700" s="228"/>
      <c r="H700" s="228"/>
      <c r="I700" s="228"/>
      <c r="J700" s="228"/>
      <c r="K700" s="228"/>
    </row>
    <row r="701" spans="2:11">
      <c r="B701" s="228"/>
      <c r="C701" s="228"/>
      <c r="D701" s="383"/>
      <c r="E701" s="228"/>
      <c r="G701" s="228"/>
      <c r="H701" s="228"/>
      <c r="I701" s="228"/>
      <c r="J701" s="228"/>
      <c r="K701" s="228"/>
    </row>
    <row r="702" spans="2:11">
      <c r="B702" s="228"/>
      <c r="C702" s="228"/>
      <c r="D702" s="383"/>
      <c r="E702" s="228"/>
      <c r="G702" s="228"/>
      <c r="H702" s="228"/>
      <c r="I702" s="228"/>
      <c r="J702" s="228"/>
      <c r="K702" s="228"/>
    </row>
    <row r="703" spans="2:11">
      <c r="B703" s="228"/>
      <c r="C703" s="228"/>
      <c r="D703" s="383"/>
      <c r="E703" s="228"/>
      <c r="G703" s="228"/>
      <c r="H703" s="228"/>
      <c r="I703" s="228"/>
      <c r="J703" s="228"/>
      <c r="K703" s="228"/>
    </row>
    <row r="704" spans="2:11">
      <c r="B704" s="228"/>
      <c r="C704" s="228"/>
      <c r="D704" s="383"/>
      <c r="E704" s="228"/>
      <c r="G704" s="228"/>
      <c r="H704" s="228"/>
      <c r="I704" s="228"/>
      <c r="J704" s="228"/>
      <c r="K704" s="228"/>
    </row>
    <row r="705" spans="2:11">
      <c r="B705" s="228"/>
      <c r="C705" s="228"/>
      <c r="D705" s="383"/>
      <c r="E705" s="228"/>
      <c r="G705" s="228"/>
      <c r="H705" s="228"/>
      <c r="I705" s="228"/>
      <c r="J705" s="228"/>
      <c r="K705" s="228"/>
    </row>
    <row r="706" spans="2:11">
      <c r="B706" s="228"/>
      <c r="C706" s="228"/>
      <c r="D706" s="383"/>
      <c r="E706" s="228"/>
      <c r="G706" s="228"/>
      <c r="H706" s="228"/>
      <c r="I706" s="228"/>
      <c r="J706" s="228"/>
      <c r="K706" s="228"/>
    </row>
    <row r="707" spans="2:11">
      <c r="B707" s="228"/>
      <c r="C707" s="228"/>
      <c r="D707" s="383"/>
      <c r="E707" s="228"/>
      <c r="G707" s="228"/>
      <c r="H707" s="228"/>
      <c r="I707" s="228"/>
      <c r="J707" s="228"/>
      <c r="K707" s="228"/>
    </row>
    <row r="708" spans="2:11">
      <c r="B708" s="228"/>
      <c r="C708" s="228"/>
      <c r="D708" s="383"/>
      <c r="E708" s="228"/>
      <c r="G708" s="228"/>
      <c r="H708" s="228"/>
      <c r="I708" s="228"/>
      <c r="J708" s="228"/>
      <c r="K708" s="228"/>
    </row>
    <row r="709" spans="2:11">
      <c r="B709" s="228"/>
      <c r="C709" s="228"/>
      <c r="D709" s="383"/>
      <c r="E709" s="228"/>
      <c r="G709" s="228"/>
      <c r="H709" s="228"/>
      <c r="I709" s="228"/>
      <c r="J709" s="228"/>
      <c r="K709" s="228"/>
    </row>
    <row r="710" spans="2:11">
      <c r="B710" s="228"/>
      <c r="C710" s="228"/>
      <c r="D710" s="383"/>
      <c r="E710" s="228"/>
      <c r="G710" s="228"/>
      <c r="H710" s="228"/>
      <c r="I710" s="228"/>
      <c r="J710" s="228"/>
      <c r="K710" s="228"/>
    </row>
    <row r="711" spans="2:11">
      <c r="B711" s="228"/>
      <c r="C711" s="228"/>
      <c r="D711" s="383"/>
      <c r="E711" s="228"/>
      <c r="G711" s="228"/>
      <c r="H711" s="228"/>
      <c r="I711" s="228"/>
      <c r="J711" s="228"/>
      <c r="K711" s="228"/>
    </row>
    <row r="712" spans="2:11">
      <c r="B712" s="228"/>
      <c r="C712" s="228"/>
      <c r="D712" s="383"/>
      <c r="E712" s="228"/>
      <c r="G712" s="228"/>
      <c r="H712" s="228"/>
      <c r="I712" s="228"/>
      <c r="J712" s="228"/>
      <c r="K712" s="228"/>
    </row>
    <row r="713" spans="2:11">
      <c r="B713" s="228"/>
      <c r="C713" s="228"/>
      <c r="D713" s="383"/>
      <c r="E713" s="228"/>
      <c r="G713" s="228"/>
      <c r="H713" s="228"/>
      <c r="I713" s="228"/>
      <c r="J713" s="228"/>
      <c r="K713" s="228"/>
    </row>
    <row r="714" spans="2:11">
      <c r="B714" s="228"/>
      <c r="C714" s="228"/>
      <c r="D714" s="383"/>
      <c r="E714" s="228"/>
      <c r="G714" s="228"/>
      <c r="H714" s="228"/>
      <c r="I714" s="228"/>
      <c r="J714" s="228"/>
      <c r="K714" s="228"/>
    </row>
    <row r="715" spans="2:11">
      <c r="B715" s="228"/>
      <c r="C715" s="228"/>
      <c r="D715" s="383"/>
      <c r="E715" s="228"/>
      <c r="G715" s="228"/>
      <c r="H715" s="228"/>
      <c r="I715" s="228"/>
      <c r="J715" s="228"/>
      <c r="K715" s="228"/>
    </row>
    <row r="716" spans="2:11">
      <c r="B716" s="228"/>
      <c r="C716" s="228"/>
      <c r="D716" s="383"/>
      <c r="E716" s="228"/>
      <c r="G716" s="228"/>
      <c r="H716" s="228"/>
      <c r="I716" s="228"/>
      <c r="J716" s="228"/>
      <c r="K716" s="228"/>
    </row>
    <row r="717" spans="2:11">
      <c r="B717" s="228"/>
      <c r="C717" s="228"/>
      <c r="D717" s="383"/>
      <c r="E717" s="228"/>
      <c r="G717" s="228"/>
      <c r="H717" s="228"/>
      <c r="I717" s="228"/>
      <c r="J717" s="228"/>
      <c r="K717" s="228"/>
    </row>
    <row r="718" spans="2:11">
      <c r="B718" s="228"/>
      <c r="C718" s="228"/>
      <c r="D718" s="383"/>
      <c r="E718" s="228"/>
      <c r="G718" s="228"/>
      <c r="H718" s="228"/>
      <c r="I718" s="228"/>
      <c r="J718" s="228"/>
      <c r="K718" s="228"/>
    </row>
    <row r="719" spans="2:11">
      <c r="B719" s="228"/>
      <c r="C719" s="228"/>
      <c r="D719" s="383"/>
      <c r="E719" s="228"/>
      <c r="G719" s="228"/>
      <c r="H719" s="228"/>
      <c r="I719" s="228"/>
      <c r="J719" s="228"/>
      <c r="K719" s="228"/>
    </row>
    <row r="720" spans="2:11">
      <c r="B720" s="228"/>
      <c r="C720" s="228"/>
      <c r="D720" s="383"/>
      <c r="E720" s="228"/>
      <c r="G720" s="228"/>
      <c r="H720" s="228"/>
      <c r="I720" s="228"/>
      <c r="J720" s="228"/>
      <c r="K720" s="228"/>
    </row>
    <row r="721" spans="2:11">
      <c r="B721" s="228"/>
      <c r="C721" s="228"/>
      <c r="D721" s="383"/>
      <c r="E721" s="228"/>
      <c r="G721" s="228"/>
      <c r="H721" s="228"/>
      <c r="I721" s="228"/>
      <c r="J721" s="228"/>
      <c r="K721" s="228"/>
    </row>
    <row r="722" spans="2:11">
      <c r="B722" s="228"/>
      <c r="C722" s="228"/>
      <c r="D722" s="383"/>
      <c r="E722" s="228"/>
      <c r="G722" s="228"/>
      <c r="H722" s="228"/>
      <c r="I722" s="228"/>
      <c r="J722" s="228"/>
      <c r="K722" s="228"/>
    </row>
    <row r="723" spans="2:11">
      <c r="B723" s="228"/>
      <c r="C723" s="228"/>
      <c r="D723" s="383"/>
      <c r="E723" s="228"/>
      <c r="G723" s="228"/>
      <c r="H723" s="228"/>
      <c r="I723" s="228"/>
      <c r="J723" s="228"/>
      <c r="K723" s="228"/>
    </row>
    <row r="724" spans="2:11">
      <c r="B724" s="228"/>
      <c r="C724" s="228"/>
      <c r="D724" s="383"/>
      <c r="E724" s="228"/>
      <c r="G724" s="228"/>
      <c r="H724" s="228"/>
      <c r="I724" s="228"/>
      <c r="J724" s="228"/>
      <c r="K724" s="228"/>
    </row>
    <row r="725" spans="2:11">
      <c r="B725" s="228"/>
      <c r="C725" s="228"/>
      <c r="D725" s="383"/>
      <c r="E725" s="228"/>
      <c r="G725" s="228"/>
      <c r="H725" s="228"/>
      <c r="I725" s="228"/>
      <c r="J725" s="228"/>
      <c r="K725" s="228"/>
    </row>
    <row r="726" spans="2:11">
      <c r="B726" s="228"/>
      <c r="C726" s="228"/>
      <c r="D726" s="383"/>
      <c r="E726" s="228"/>
      <c r="G726" s="228"/>
      <c r="H726" s="228"/>
      <c r="I726" s="228"/>
      <c r="J726" s="228"/>
      <c r="K726" s="228"/>
    </row>
    <row r="727" spans="2:11">
      <c r="B727" s="228"/>
      <c r="C727" s="228"/>
      <c r="D727" s="383"/>
      <c r="E727" s="228"/>
      <c r="G727" s="228"/>
      <c r="H727" s="228"/>
      <c r="I727" s="228"/>
      <c r="J727" s="228"/>
      <c r="K727" s="228"/>
    </row>
    <row r="728" spans="2:11">
      <c r="B728" s="228"/>
      <c r="C728" s="228"/>
      <c r="D728" s="383"/>
      <c r="E728" s="228"/>
      <c r="G728" s="228"/>
      <c r="H728" s="228"/>
      <c r="I728" s="228"/>
      <c r="J728" s="228"/>
      <c r="K728" s="228"/>
    </row>
    <row r="729" spans="2:11">
      <c r="B729" s="228"/>
      <c r="C729" s="228"/>
      <c r="D729" s="383"/>
      <c r="E729" s="228"/>
      <c r="G729" s="228"/>
      <c r="H729" s="228"/>
      <c r="I729" s="228"/>
      <c r="J729" s="228"/>
      <c r="K729" s="228"/>
    </row>
    <row r="730" spans="2:11">
      <c r="B730" s="228"/>
      <c r="C730" s="228"/>
      <c r="D730" s="383"/>
      <c r="E730" s="228"/>
      <c r="G730" s="228"/>
      <c r="H730" s="228"/>
      <c r="I730" s="228"/>
      <c r="J730" s="228"/>
      <c r="K730" s="228"/>
    </row>
    <row r="731" spans="2:11">
      <c r="B731" s="228"/>
      <c r="C731" s="228"/>
      <c r="D731" s="383"/>
      <c r="E731" s="228"/>
      <c r="G731" s="228"/>
      <c r="H731" s="228"/>
      <c r="I731" s="228"/>
      <c r="J731" s="228"/>
      <c r="K731" s="228"/>
    </row>
    <row r="732" spans="2:11">
      <c r="B732" s="228"/>
      <c r="C732" s="228"/>
      <c r="D732" s="383"/>
      <c r="E732" s="228"/>
      <c r="G732" s="228"/>
      <c r="H732" s="228"/>
      <c r="I732" s="228"/>
      <c r="J732" s="228"/>
      <c r="K732" s="228"/>
    </row>
    <row r="733" spans="2:11">
      <c r="B733" s="228"/>
      <c r="C733" s="228"/>
      <c r="D733" s="383"/>
      <c r="E733" s="228"/>
      <c r="G733" s="228"/>
      <c r="H733" s="228"/>
      <c r="I733" s="228"/>
      <c r="J733" s="228"/>
      <c r="K733" s="228"/>
    </row>
    <row r="734" spans="2:11">
      <c r="B734" s="228"/>
      <c r="C734" s="228"/>
      <c r="D734" s="383"/>
      <c r="E734" s="228"/>
      <c r="G734" s="228"/>
      <c r="H734" s="228"/>
      <c r="I734" s="228"/>
      <c r="J734" s="228"/>
      <c r="K734" s="228"/>
    </row>
    <row r="735" spans="2:11">
      <c r="B735" s="228"/>
      <c r="C735" s="228"/>
      <c r="D735" s="383"/>
      <c r="E735" s="228"/>
      <c r="G735" s="228"/>
      <c r="H735" s="228"/>
      <c r="I735" s="228"/>
      <c r="J735" s="228"/>
      <c r="K735" s="228"/>
    </row>
    <row r="736" spans="2:11">
      <c r="B736" s="228"/>
      <c r="C736" s="228"/>
      <c r="D736" s="383"/>
      <c r="E736" s="228"/>
      <c r="G736" s="228"/>
      <c r="H736" s="228"/>
      <c r="I736" s="228"/>
      <c r="J736" s="228"/>
      <c r="K736" s="228"/>
    </row>
    <row r="737" spans="2:11">
      <c r="B737" s="228"/>
      <c r="C737" s="228"/>
      <c r="D737" s="383"/>
      <c r="E737" s="228"/>
      <c r="G737" s="228"/>
      <c r="H737" s="228"/>
      <c r="I737" s="228"/>
      <c r="J737" s="228"/>
      <c r="K737" s="228"/>
    </row>
    <row r="738" spans="2:11">
      <c r="B738" s="228"/>
      <c r="C738" s="228"/>
      <c r="D738" s="383"/>
      <c r="E738" s="228"/>
      <c r="G738" s="228"/>
      <c r="H738" s="228"/>
      <c r="I738" s="228"/>
      <c r="J738" s="228"/>
      <c r="K738" s="228"/>
    </row>
    <row r="739" spans="2:11">
      <c r="B739" s="228"/>
      <c r="C739" s="228"/>
      <c r="D739" s="383"/>
      <c r="E739" s="228"/>
      <c r="G739" s="228"/>
      <c r="H739" s="228"/>
      <c r="I739" s="228"/>
      <c r="J739" s="228"/>
      <c r="K739" s="228"/>
    </row>
    <row r="740" spans="2:11">
      <c r="B740" s="228"/>
      <c r="C740" s="228"/>
      <c r="D740" s="383"/>
      <c r="E740" s="228"/>
      <c r="G740" s="228"/>
      <c r="H740" s="228"/>
      <c r="I740" s="228"/>
      <c r="J740" s="228"/>
      <c r="K740" s="228"/>
    </row>
    <row r="741" spans="2:11">
      <c r="B741" s="228"/>
      <c r="C741" s="228"/>
      <c r="D741" s="383"/>
      <c r="E741" s="228"/>
      <c r="G741" s="228"/>
      <c r="H741" s="228"/>
      <c r="I741" s="228"/>
      <c r="J741" s="228"/>
      <c r="K741" s="228"/>
    </row>
    <row r="742" spans="2:11">
      <c r="B742" s="228"/>
      <c r="C742" s="228"/>
      <c r="D742" s="383"/>
      <c r="E742" s="228"/>
      <c r="G742" s="228"/>
      <c r="H742" s="228"/>
      <c r="I742" s="228"/>
      <c r="J742" s="228"/>
      <c r="K742" s="228"/>
    </row>
    <row r="743" spans="2:11">
      <c r="B743" s="228"/>
      <c r="C743" s="228"/>
      <c r="D743" s="383"/>
      <c r="E743" s="228"/>
      <c r="G743" s="228"/>
      <c r="H743" s="228"/>
      <c r="I743" s="228"/>
      <c r="J743" s="228"/>
      <c r="K743" s="228"/>
    </row>
    <row r="744" spans="2:11">
      <c r="B744" s="228"/>
      <c r="C744" s="228"/>
      <c r="D744" s="383"/>
      <c r="E744" s="228"/>
      <c r="G744" s="228"/>
      <c r="H744" s="228"/>
      <c r="I744" s="228"/>
      <c r="J744" s="228"/>
      <c r="K744" s="228"/>
    </row>
    <row r="745" spans="2:11">
      <c r="B745" s="228"/>
      <c r="C745" s="228"/>
      <c r="D745" s="383"/>
      <c r="E745" s="228"/>
      <c r="G745" s="228"/>
      <c r="H745" s="228"/>
      <c r="I745" s="228"/>
      <c r="J745" s="228"/>
      <c r="K745" s="228"/>
    </row>
    <row r="746" spans="2:11">
      <c r="B746" s="228"/>
      <c r="C746" s="228"/>
      <c r="D746" s="383"/>
      <c r="E746" s="228"/>
      <c r="G746" s="228"/>
      <c r="H746" s="228"/>
      <c r="I746" s="228"/>
      <c r="J746" s="228"/>
      <c r="K746" s="228"/>
    </row>
    <row r="747" spans="2:11">
      <c r="B747" s="228"/>
      <c r="C747" s="228"/>
      <c r="D747" s="383"/>
      <c r="E747" s="228"/>
      <c r="G747" s="228"/>
      <c r="H747" s="228"/>
      <c r="I747" s="228"/>
      <c r="J747" s="228"/>
      <c r="K747" s="228"/>
    </row>
    <row r="748" spans="2:11">
      <c r="B748" s="228"/>
      <c r="C748" s="228"/>
      <c r="D748" s="383"/>
      <c r="E748" s="228"/>
      <c r="G748" s="228"/>
      <c r="H748" s="228"/>
      <c r="I748" s="228"/>
      <c r="J748" s="228"/>
      <c r="K748" s="228"/>
    </row>
    <row r="749" spans="2:11">
      <c r="B749" s="228"/>
      <c r="C749" s="228"/>
      <c r="D749" s="383"/>
      <c r="E749" s="228"/>
      <c r="G749" s="228"/>
      <c r="H749" s="228"/>
      <c r="I749" s="228"/>
      <c r="J749" s="228"/>
      <c r="K749" s="228"/>
    </row>
    <row r="750" spans="2:11">
      <c r="B750" s="228"/>
      <c r="C750" s="228"/>
      <c r="D750" s="383"/>
      <c r="E750" s="228"/>
      <c r="G750" s="228"/>
      <c r="H750" s="228"/>
      <c r="I750" s="228"/>
      <c r="J750" s="228"/>
      <c r="K750" s="228"/>
    </row>
    <row r="751" spans="2:11">
      <c r="B751" s="228"/>
      <c r="C751" s="228"/>
      <c r="D751" s="383"/>
      <c r="E751" s="228"/>
      <c r="G751" s="228"/>
      <c r="H751" s="228"/>
      <c r="I751" s="228"/>
      <c r="J751" s="228"/>
      <c r="K751" s="228"/>
    </row>
    <row r="752" spans="2:11">
      <c r="B752" s="228"/>
      <c r="C752" s="228"/>
      <c r="D752" s="383"/>
      <c r="E752" s="228"/>
      <c r="G752" s="228"/>
      <c r="H752" s="228"/>
      <c r="I752" s="228"/>
      <c r="J752" s="228"/>
      <c r="K752" s="228"/>
    </row>
    <row r="753" spans="2:11">
      <c r="B753" s="228"/>
      <c r="C753" s="228"/>
      <c r="D753" s="383"/>
      <c r="E753" s="228"/>
      <c r="G753" s="228"/>
      <c r="H753" s="228"/>
      <c r="I753" s="228"/>
      <c r="J753" s="228"/>
      <c r="K753" s="228"/>
    </row>
    <row r="754" spans="2:11">
      <c r="B754" s="228"/>
      <c r="C754" s="228"/>
      <c r="D754" s="383"/>
      <c r="E754" s="228"/>
      <c r="G754" s="228"/>
      <c r="H754" s="228"/>
      <c r="I754" s="228"/>
      <c r="J754" s="228"/>
      <c r="K754" s="228"/>
    </row>
    <row r="755" spans="2:11">
      <c r="B755" s="228"/>
      <c r="C755" s="228"/>
      <c r="D755" s="383"/>
      <c r="E755" s="228"/>
      <c r="G755" s="228"/>
      <c r="H755" s="228"/>
      <c r="I755" s="228"/>
      <c r="J755" s="228"/>
      <c r="K755" s="228"/>
    </row>
    <row r="756" spans="2:11">
      <c r="B756" s="228"/>
      <c r="C756" s="228"/>
      <c r="D756" s="383"/>
      <c r="E756" s="228"/>
      <c r="G756" s="228"/>
      <c r="H756" s="228"/>
      <c r="I756" s="228"/>
      <c r="J756" s="228"/>
      <c r="K756" s="228"/>
    </row>
    <row r="757" spans="2:11">
      <c r="B757" s="228"/>
      <c r="C757" s="228"/>
      <c r="D757" s="383"/>
      <c r="E757" s="228"/>
      <c r="G757" s="228"/>
      <c r="H757" s="228"/>
      <c r="I757" s="228"/>
      <c r="J757" s="228"/>
      <c r="K757" s="228"/>
    </row>
    <row r="758" spans="2:11">
      <c r="B758" s="228"/>
      <c r="C758" s="228"/>
      <c r="D758" s="383"/>
      <c r="E758" s="228"/>
      <c r="G758" s="228"/>
      <c r="H758" s="228"/>
      <c r="I758" s="228"/>
      <c r="J758" s="228"/>
      <c r="K758" s="228"/>
    </row>
    <row r="759" spans="2:11">
      <c r="B759" s="228"/>
      <c r="C759" s="228"/>
      <c r="D759" s="383"/>
      <c r="E759" s="228"/>
      <c r="G759" s="228"/>
      <c r="H759" s="228"/>
      <c r="I759" s="228"/>
      <c r="J759" s="228"/>
      <c r="K759" s="228"/>
    </row>
    <row r="760" spans="2:11">
      <c r="B760" s="228"/>
      <c r="C760" s="228"/>
      <c r="D760" s="383"/>
      <c r="E760" s="228"/>
      <c r="G760" s="228"/>
      <c r="H760" s="228"/>
      <c r="I760" s="228"/>
      <c r="J760" s="228"/>
      <c r="K760" s="228"/>
    </row>
    <row r="761" spans="2:11">
      <c r="B761" s="228"/>
      <c r="C761" s="228"/>
      <c r="D761" s="383"/>
      <c r="E761" s="228"/>
      <c r="G761" s="228"/>
      <c r="H761" s="228"/>
      <c r="I761" s="228"/>
      <c r="J761" s="228"/>
      <c r="K761" s="228"/>
    </row>
    <row r="762" spans="2:11">
      <c r="B762" s="228"/>
      <c r="C762" s="228"/>
      <c r="D762" s="383"/>
      <c r="E762" s="228"/>
      <c r="G762" s="228"/>
      <c r="H762" s="228"/>
      <c r="I762" s="228"/>
      <c r="J762" s="228"/>
      <c r="K762" s="228"/>
    </row>
    <row r="763" spans="2:11">
      <c r="B763" s="228"/>
      <c r="C763" s="228"/>
      <c r="D763" s="383"/>
      <c r="E763" s="228"/>
      <c r="G763" s="228"/>
      <c r="H763" s="228"/>
      <c r="I763" s="228"/>
      <c r="J763" s="228"/>
      <c r="K763" s="228"/>
    </row>
    <row r="764" spans="2:11">
      <c r="B764" s="228"/>
      <c r="C764" s="228"/>
      <c r="D764" s="383"/>
      <c r="E764" s="228"/>
      <c r="G764" s="228"/>
      <c r="H764" s="228"/>
      <c r="I764" s="228"/>
      <c r="J764" s="228"/>
      <c r="K764" s="228"/>
    </row>
    <row r="765" spans="2:11">
      <c r="B765" s="228"/>
      <c r="C765" s="228"/>
      <c r="D765" s="383"/>
      <c r="E765" s="228"/>
      <c r="G765" s="228"/>
      <c r="H765" s="228"/>
      <c r="I765" s="228"/>
      <c r="J765" s="228"/>
      <c r="K765" s="228"/>
    </row>
    <row r="766" spans="2:11">
      <c r="B766" s="228"/>
      <c r="C766" s="228"/>
      <c r="D766" s="383"/>
      <c r="E766" s="228"/>
      <c r="G766" s="228"/>
      <c r="H766" s="228"/>
      <c r="I766" s="228"/>
      <c r="J766" s="228"/>
      <c r="K766" s="228"/>
    </row>
    <row r="767" spans="2:11">
      <c r="B767" s="228"/>
      <c r="C767" s="228"/>
      <c r="D767" s="383"/>
      <c r="E767" s="228"/>
      <c r="G767" s="228"/>
      <c r="H767" s="228"/>
      <c r="I767" s="228"/>
      <c r="J767" s="228"/>
      <c r="K767" s="228"/>
    </row>
    <row r="768" spans="2:11">
      <c r="B768" s="228"/>
      <c r="C768" s="228"/>
      <c r="D768" s="383"/>
      <c r="E768" s="228"/>
      <c r="G768" s="228"/>
      <c r="H768" s="228"/>
      <c r="I768" s="228"/>
      <c r="J768" s="228"/>
      <c r="K768" s="228"/>
    </row>
    <row r="769" spans="2:11">
      <c r="B769" s="228"/>
      <c r="C769" s="228"/>
      <c r="D769" s="383"/>
      <c r="E769" s="228"/>
      <c r="G769" s="228"/>
      <c r="H769" s="228"/>
      <c r="I769" s="228"/>
      <c r="J769" s="228"/>
      <c r="K769" s="228"/>
    </row>
    <row r="770" spans="2:11">
      <c r="B770" s="228"/>
      <c r="C770" s="228"/>
      <c r="D770" s="383"/>
      <c r="E770" s="228"/>
      <c r="G770" s="228"/>
      <c r="H770" s="228"/>
      <c r="I770" s="228"/>
      <c r="J770" s="228"/>
      <c r="K770" s="228"/>
    </row>
    <row r="771" spans="2:11">
      <c r="B771" s="228"/>
      <c r="C771" s="228"/>
      <c r="D771" s="383"/>
      <c r="E771" s="228"/>
      <c r="G771" s="228"/>
      <c r="H771" s="228"/>
      <c r="I771" s="228"/>
      <c r="J771" s="228"/>
      <c r="K771" s="228"/>
    </row>
    <row r="772" spans="2:11">
      <c r="B772" s="228"/>
      <c r="C772" s="228"/>
      <c r="D772" s="383"/>
      <c r="E772" s="228"/>
      <c r="G772" s="228"/>
      <c r="H772" s="228"/>
      <c r="I772" s="228"/>
      <c r="J772" s="228"/>
      <c r="K772" s="228"/>
    </row>
    <row r="773" spans="2:11">
      <c r="B773" s="228"/>
      <c r="C773" s="228"/>
      <c r="D773" s="383"/>
      <c r="E773" s="228"/>
      <c r="G773" s="228"/>
      <c r="H773" s="228"/>
      <c r="I773" s="228"/>
      <c r="J773" s="228"/>
      <c r="K773" s="228"/>
    </row>
    <row r="774" spans="2:11">
      <c r="B774" s="228"/>
      <c r="C774" s="228"/>
      <c r="D774" s="383"/>
      <c r="E774" s="228"/>
      <c r="G774" s="228"/>
      <c r="H774" s="228"/>
      <c r="I774" s="228"/>
      <c r="J774" s="228"/>
      <c r="K774" s="228"/>
    </row>
    <row r="775" spans="2:11">
      <c r="B775" s="228"/>
      <c r="C775" s="228"/>
      <c r="D775" s="383"/>
      <c r="E775" s="228"/>
      <c r="G775" s="228"/>
      <c r="H775" s="228"/>
      <c r="I775" s="228"/>
      <c r="J775" s="228"/>
      <c r="K775" s="228"/>
    </row>
    <row r="776" spans="2:11">
      <c r="B776" s="228"/>
      <c r="C776" s="228"/>
      <c r="D776" s="383"/>
      <c r="E776" s="228"/>
      <c r="G776" s="228"/>
      <c r="H776" s="228"/>
      <c r="I776" s="228"/>
      <c r="J776" s="228"/>
      <c r="K776" s="228"/>
    </row>
    <row r="777" spans="2:11">
      <c r="B777" s="228"/>
      <c r="C777" s="228"/>
      <c r="D777" s="383"/>
      <c r="E777" s="228"/>
      <c r="G777" s="228"/>
      <c r="H777" s="228"/>
      <c r="I777" s="228"/>
      <c r="J777" s="228"/>
      <c r="K777" s="228"/>
    </row>
    <row r="778" spans="2:11">
      <c r="B778" s="228"/>
      <c r="C778" s="228"/>
      <c r="D778" s="383"/>
      <c r="E778" s="228"/>
      <c r="G778" s="228"/>
      <c r="H778" s="228"/>
      <c r="I778" s="228"/>
      <c r="J778" s="228"/>
      <c r="K778" s="228"/>
    </row>
    <row r="779" spans="2:11">
      <c r="B779" s="228"/>
      <c r="C779" s="228"/>
      <c r="D779" s="383"/>
      <c r="E779" s="228"/>
      <c r="G779" s="228"/>
      <c r="H779" s="228"/>
      <c r="I779" s="228"/>
      <c r="J779" s="228"/>
      <c r="K779" s="228"/>
    </row>
    <row r="780" spans="2:11">
      <c r="B780" s="228"/>
      <c r="C780" s="228"/>
      <c r="D780" s="383"/>
      <c r="E780" s="228"/>
      <c r="G780" s="228"/>
      <c r="H780" s="228"/>
      <c r="I780" s="228"/>
      <c r="J780" s="228"/>
      <c r="K780" s="228"/>
    </row>
    <row r="781" spans="2:11">
      <c r="B781" s="228"/>
      <c r="C781" s="228"/>
      <c r="D781" s="383"/>
      <c r="E781" s="228"/>
      <c r="G781" s="228"/>
      <c r="H781" s="228"/>
      <c r="I781" s="228"/>
      <c r="J781" s="228"/>
      <c r="K781" s="228"/>
    </row>
    <row r="782" spans="2:11">
      <c r="B782" s="228"/>
      <c r="C782" s="228"/>
      <c r="D782" s="383"/>
      <c r="E782" s="228"/>
      <c r="G782" s="228"/>
      <c r="H782" s="228"/>
      <c r="I782" s="228"/>
      <c r="J782" s="228"/>
      <c r="K782" s="228"/>
    </row>
    <row r="783" spans="2:11">
      <c r="B783" s="228"/>
      <c r="C783" s="228"/>
      <c r="D783" s="383"/>
      <c r="E783" s="228"/>
      <c r="G783" s="228"/>
      <c r="H783" s="228"/>
      <c r="I783" s="228"/>
      <c r="J783" s="228"/>
      <c r="K783" s="228"/>
    </row>
    <row r="784" spans="2:11">
      <c r="B784" s="228"/>
      <c r="C784" s="228"/>
      <c r="D784" s="383"/>
      <c r="E784" s="228"/>
      <c r="G784" s="228"/>
      <c r="H784" s="228"/>
      <c r="I784" s="228"/>
      <c r="J784" s="228"/>
      <c r="K784" s="228"/>
    </row>
    <row r="785" spans="2:11">
      <c r="B785" s="228"/>
      <c r="C785" s="228"/>
      <c r="D785" s="383"/>
      <c r="E785" s="228"/>
      <c r="G785" s="228"/>
      <c r="H785" s="228"/>
      <c r="I785" s="228"/>
      <c r="J785" s="228"/>
      <c r="K785" s="228"/>
    </row>
    <row r="786" spans="2:11">
      <c r="B786" s="228"/>
      <c r="C786" s="228"/>
      <c r="D786" s="383"/>
      <c r="E786" s="228"/>
      <c r="G786" s="228"/>
      <c r="H786" s="228"/>
      <c r="I786" s="228"/>
      <c r="J786" s="228"/>
      <c r="K786" s="228"/>
    </row>
    <row r="787" spans="2:11">
      <c r="B787" s="228"/>
      <c r="C787" s="228"/>
      <c r="D787" s="383"/>
      <c r="E787" s="228"/>
      <c r="G787" s="228"/>
      <c r="H787" s="228"/>
      <c r="I787" s="228"/>
      <c r="J787" s="228"/>
      <c r="K787" s="228"/>
    </row>
    <row r="788" spans="2:11">
      <c r="B788" s="228"/>
      <c r="C788" s="228"/>
      <c r="D788" s="383"/>
      <c r="E788" s="228"/>
      <c r="G788" s="228"/>
      <c r="H788" s="228"/>
      <c r="I788" s="228"/>
      <c r="J788" s="228"/>
      <c r="K788" s="228"/>
    </row>
    <row r="789" spans="2:11">
      <c r="B789" s="228"/>
      <c r="C789" s="228"/>
      <c r="D789" s="383"/>
      <c r="E789" s="228"/>
      <c r="G789" s="228"/>
      <c r="H789" s="228"/>
      <c r="I789" s="228"/>
      <c r="J789" s="228"/>
      <c r="K789" s="228"/>
    </row>
    <row r="790" spans="2:11">
      <c r="B790" s="228"/>
      <c r="C790" s="228"/>
      <c r="D790" s="383"/>
      <c r="E790" s="228"/>
      <c r="G790" s="228"/>
      <c r="H790" s="228"/>
      <c r="I790" s="228"/>
      <c r="J790" s="228"/>
      <c r="K790" s="228"/>
    </row>
    <row r="791" spans="2:11">
      <c r="B791" s="228"/>
      <c r="C791" s="228"/>
      <c r="D791" s="383"/>
      <c r="E791" s="228"/>
      <c r="G791" s="228"/>
      <c r="H791" s="228"/>
      <c r="I791" s="228"/>
      <c r="J791" s="228"/>
      <c r="K791" s="228"/>
    </row>
    <row r="792" spans="2:11">
      <c r="B792" s="228"/>
      <c r="C792" s="228"/>
      <c r="D792" s="383"/>
      <c r="E792" s="228"/>
      <c r="G792" s="228"/>
      <c r="H792" s="228"/>
      <c r="I792" s="228"/>
      <c r="J792" s="228"/>
      <c r="K792" s="228"/>
    </row>
    <row r="793" spans="2:11">
      <c r="B793" s="228"/>
      <c r="C793" s="228"/>
      <c r="D793" s="383"/>
      <c r="E793" s="228"/>
      <c r="G793" s="228"/>
      <c r="H793" s="228"/>
      <c r="I793" s="228"/>
      <c r="J793" s="228"/>
      <c r="K793" s="228"/>
    </row>
    <row r="794" spans="2:11">
      <c r="B794" s="228"/>
      <c r="C794" s="228"/>
      <c r="D794" s="383"/>
      <c r="E794" s="228"/>
      <c r="G794" s="228"/>
      <c r="H794" s="228"/>
      <c r="I794" s="228"/>
      <c r="J794" s="228"/>
      <c r="K794" s="228"/>
    </row>
    <row r="795" spans="2:11">
      <c r="B795" s="228"/>
      <c r="C795" s="228"/>
      <c r="D795" s="383"/>
      <c r="E795" s="228"/>
      <c r="G795" s="228"/>
      <c r="H795" s="228"/>
      <c r="I795" s="228"/>
      <c r="J795" s="228"/>
      <c r="K795" s="228"/>
    </row>
    <row r="796" spans="2:11">
      <c r="B796" s="228"/>
      <c r="C796" s="228"/>
      <c r="D796" s="383"/>
      <c r="E796" s="228"/>
      <c r="G796" s="228"/>
      <c r="H796" s="228"/>
      <c r="I796" s="228"/>
      <c r="J796" s="228"/>
      <c r="K796" s="228"/>
    </row>
    <row r="797" spans="2:11">
      <c r="B797" s="228"/>
      <c r="C797" s="228"/>
      <c r="D797" s="383"/>
      <c r="E797" s="228"/>
      <c r="G797" s="228"/>
      <c r="H797" s="228"/>
      <c r="I797" s="228"/>
      <c r="J797" s="228"/>
      <c r="K797" s="228"/>
    </row>
    <row r="798" spans="2:11">
      <c r="B798" s="228"/>
      <c r="C798" s="228"/>
      <c r="D798" s="383"/>
      <c r="E798" s="228"/>
      <c r="G798" s="228"/>
      <c r="H798" s="228"/>
      <c r="I798" s="228"/>
      <c r="J798" s="228"/>
      <c r="K798" s="228"/>
    </row>
    <row r="799" spans="2:11">
      <c r="B799" s="228"/>
      <c r="C799" s="228"/>
      <c r="D799" s="383"/>
      <c r="E799" s="228"/>
      <c r="G799" s="228"/>
      <c r="H799" s="228"/>
      <c r="I799" s="228"/>
      <c r="J799" s="228"/>
      <c r="K799" s="228"/>
    </row>
    <row r="800" spans="2:11">
      <c r="B800" s="228"/>
      <c r="C800" s="228"/>
      <c r="D800" s="383"/>
      <c r="E800" s="228"/>
      <c r="G800" s="228"/>
      <c r="H800" s="228"/>
      <c r="I800" s="228"/>
      <c r="J800" s="228"/>
      <c r="K800" s="228"/>
    </row>
    <row r="801" spans="2:11">
      <c r="B801" s="228"/>
      <c r="C801" s="228"/>
      <c r="D801" s="383"/>
      <c r="E801" s="228"/>
      <c r="G801" s="228"/>
      <c r="H801" s="228"/>
      <c r="I801" s="228"/>
      <c r="J801" s="228"/>
      <c r="K801" s="228"/>
    </row>
    <row r="802" spans="2:11">
      <c r="B802" s="228"/>
      <c r="C802" s="228"/>
      <c r="D802" s="383"/>
      <c r="E802" s="228"/>
      <c r="G802" s="228"/>
      <c r="H802" s="228"/>
      <c r="I802" s="228"/>
      <c r="J802" s="228"/>
      <c r="K802" s="228"/>
    </row>
    <row r="803" spans="2:11">
      <c r="B803" s="228"/>
      <c r="C803" s="228"/>
      <c r="D803" s="383"/>
      <c r="E803" s="228"/>
      <c r="G803" s="228"/>
      <c r="H803" s="228"/>
      <c r="I803" s="228"/>
      <c r="J803" s="228"/>
      <c r="K803" s="228"/>
    </row>
    <row r="804" spans="2:11">
      <c r="B804" s="228"/>
      <c r="C804" s="228"/>
      <c r="D804" s="383"/>
      <c r="E804" s="228"/>
      <c r="G804" s="228"/>
      <c r="H804" s="228"/>
      <c r="I804" s="228"/>
      <c r="J804" s="228"/>
      <c r="K804" s="228"/>
    </row>
    <row r="805" spans="2:11">
      <c r="B805" s="228"/>
      <c r="C805" s="228"/>
      <c r="D805" s="383"/>
      <c r="E805" s="228"/>
      <c r="G805" s="228"/>
      <c r="H805" s="228"/>
      <c r="I805" s="228"/>
      <c r="J805" s="228"/>
      <c r="K805" s="228"/>
    </row>
    <row r="806" spans="2:11">
      <c r="B806" s="228"/>
      <c r="C806" s="228"/>
      <c r="D806" s="383"/>
      <c r="E806" s="228"/>
      <c r="G806" s="228"/>
      <c r="H806" s="228"/>
      <c r="I806" s="228"/>
      <c r="J806" s="228"/>
      <c r="K806" s="228"/>
    </row>
    <row r="807" spans="2:11">
      <c r="B807" s="228"/>
      <c r="C807" s="228"/>
      <c r="D807" s="383"/>
      <c r="E807" s="228"/>
      <c r="G807" s="228"/>
      <c r="H807" s="228"/>
      <c r="I807" s="228"/>
      <c r="J807" s="228"/>
      <c r="K807" s="228"/>
    </row>
    <row r="808" spans="2:11">
      <c r="B808" s="228"/>
      <c r="C808" s="228"/>
      <c r="D808" s="383"/>
      <c r="E808" s="228"/>
      <c r="G808" s="228"/>
      <c r="H808" s="228"/>
      <c r="I808" s="228"/>
      <c r="J808" s="228"/>
      <c r="K808" s="228"/>
    </row>
    <row r="809" spans="2:11">
      <c r="B809" s="228"/>
      <c r="C809" s="228"/>
      <c r="D809" s="383"/>
      <c r="E809" s="228"/>
      <c r="G809" s="228"/>
      <c r="H809" s="228"/>
      <c r="I809" s="228"/>
      <c r="J809" s="228"/>
      <c r="K809" s="228"/>
    </row>
    <row r="810" spans="2:11">
      <c r="B810" s="228"/>
      <c r="C810" s="228"/>
      <c r="D810" s="383"/>
      <c r="E810" s="228"/>
      <c r="G810" s="228"/>
      <c r="H810" s="228"/>
      <c r="I810" s="228"/>
      <c r="J810" s="228"/>
      <c r="K810" s="228"/>
    </row>
    <row r="811" spans="2:11">
      <c r="B811" s="228"/>
      <c r="C811" s="228"/>
      <c r="D811" s="383"/>
      <c r="E811" s="228"/>
      <c r="G811" s="228"/>
      <c r="H811" s="228"/>
      <c r="I811" s="228"/>
      <c r="J811" s="228"/>
      <c r="K811" s="228"/>
    </row>
    <row r="812" spans="2:11">
      <c r="B812" s="228"/>
      <c r="C812" s="228"/>
      <c r="D812" s="383"/>
      <c r="E812" s="228"/>
      <c r="G812" s="228"/>
      <c r="H812" s="228"/>
      <c r="I812" s="228"/>
      <c r="J812" s="228"/>
      <c r="K812" s="228"/>
    </row>
    <row r="813" spans="2:11">
      <c r="B813" s="228"/>
      <c r="C813" s="228"/>
      <c r="D813" s="383"/>
      <c r="E813" s="228"/>
      <c r="G813" s="228"/>
      <c r="H813" s="228"/>
      <c r="I813" s="228"/>
      <c r="J813" s="228"/>
      <c r="K813" s="228"/>
    </row>
    <row r="814" spans="2:11">
      <c r="B814" s="228"/>
      <c r="C814" s="228"/>
      <c r="D814" s="383"/>
      <c r="E814" s="228"/>
      <c r="G814" s="228"/>
      <c r="H814" s="228"/>
      <c r="I814" s="228"/>
      <c r="J814" s="228"/>
      <c r="K814" s="228"/>
    </row>
    <row r="815" spans="2:11">
      <c r="B815" s="228"/>
      <c r="C815" s="228"/>
      <c r="D815" s="383"/>
      <c r="E815" s="228"/>
      <c r="G815" s="228"/>
      <c r="H815" s="228"/>
      <c r="I815" s="228"/>
      <c r="J815" s="228"/>
      <c r="K815" s="228"/>
    </row>
    <row r="816" spans="2:11">
      <c r="B816" s="228"/>
      <c r="C816" s="228"/>
      <c r="D816" s="383"/>
      <c r="E816" s="228"/>
      <c r="G816" s="228"/>
      <c r="H816" s="228"/>
      <c r="I816" s="228"/>
      <c r="J816" s="228"/>
      <c r="K816" s="228"/>
    </row>
    <row r="817" spans="2:11">
      <c r="B817" s="228"/>
      <c r="C817" s="228"/>
      <c r="D817" s="383"/>
      <c r="E817" s="228"/>
      <c r="G817" s="228"/>
      <c r="H817" s="228"/>
      <c r="I817" s="228"/>
      <c r="J817" s="228"/>
      <c r="K817" s="228"/>
    </row>
    <row r="818" spans="2:11">
      <c r="B818" s="228"/>
      <c r="C818" s="228"/>
      <c r="D818" s="383"/>
      <c r="E818" s="228"/>
      <c r="G818" s="228"/>
      <c r="H818" s="228"/>
      <c r="I818" s="228"/>
      <c r="J818" s="228"/>
      <c r="K818" s="228"/>
    </row>
    <row r="819" spans="2:11">
      <c r="B819" s="228"/>
      <c r="C819" s="228"/>
      <c r="D819" s="383"/>
      <c r="E819" s="228"/>
      <c r="G819" s="228"/>
      <c r="H819" s="228"/>
      <c r="I819" s="228"/>
      <c r="J819" s="228"/>
      <c r="K819" s="228"/>
    </row>
    <row r="820" spans="2:11">
      <c r="B820" s="228"/>
      <c r="C820" s="228"/>
      <c r="D820" s="383"/>
      <c r="E820" s="228"/>
      <c r="G820" s="228"/>
      <c r="H820" s="228"/>
      <c r="I820" s="228"/>
      <c r="J820" s="228"/>
      <c r="K820" s="228"/>
    </row>
    <row r="821" spans="2:11">
      <c r="B821" s="228"/>
      <c r="C821" s="228"/>
      <c r="D821" s="383"/>
      <c r="E821" s="228"/>
      <c r="G821" s="228"/>
      <c r="H821" s="228"/>
      <c r="I821" s="228"/>
      <c r="J821" s="228"/>
      <c r="K821" s="228"/>
    </row>
    <row r="822" spans="2:11">
      <c r="B822" s="228"/>
      <c r="C822" s="228"/>
      <c r="D822" s="383"/>
      <c r="E822" s="228"/>
      <c r="G822" s="228"/>
      <c r="H822" s="228"/>
      <c r="I822" s="228"/>
      <c r="J822" s="228"/>
      <c r="K822" s="228"/>
    </row>
    <row r="823" spans="2:11">
      <c r="B823" s="228"/>
      <c r="C823" s="228"/>
      <c r="D823" s="383"/>
      <c r="E823" s="228"/>
      <c r="G823" s="228"/>
      <c r="H823" s="228"/>
      <c r="I823" s="228"/>
      <c r="J823" s="228"/>
      <c r="K823" s="228"/>
    </row>
    <row r="824" spans="2:11">
      <c r="B824" s="228"/>
      <c r="C824" s="228"/>
      <c r="D824" s="383"/>
      <c r="E824" s="228"/>
      <c r="G824" s="228"/>
      <c r="H824" s="228"/>
      <c r="I824" s="228"/>
      <c r="J824" s="228"/>
      <c r="K824" s="228"/>
    </row>
    <row r="825" spans="2:11">
      <c r="B825" s="228"/>
      <c r="C825" s="228"/>
      <c r="D825" s="383"/>
      <c r="E825" s="228"/>
      <c r="G825" s="228"/>
      <c r="H825" s="228"/>
      <c r="I825" s="228"/>
      <c r="J825" s="228"/>
      <c r="K825" s="228"/>
    </row>
    <row r="826" spans="2:11">
      <c r="B826" s="228"/>
      <c r="C826" s="228"/>
      <c r="D826" s="383"/>
      <c r="E826" s="228"/>
      <c r="G826" s="228"/>
      <c r="H826" s="228"/>
      <c r="I826" s="228"/>
      <c r="J826" s="228"/>
      <c r="K826" s="228"/>
    </row>
    <row r="827" spans="2:11">
      <c r="B827" s="228"/>
      <c r="C827" s="228"/>
      <c r="D827" s="383"/>
      <c r="E827" s="228"/>
      <c r="G827" s="228"/>
      <c r="H827" s="228"/>
      <c r="I827" s="228"/>
      <c r="J827" s="228"/>
      <c r="K827" s="228"/>
    </row>
    <row r="828" spans="2:11">
      <c r="B828" s="228"/>
      <c r="C828" s="228"/>
      <c r="D828" s="383"/>
      <c r="E828" s="228"/>
      <c r="G828" s="228"/>
      <c r="H828" s="228"/>
      <c r="I828" s="228"/>
      <c r="J828" s="228"/>
      <c r="K828" s="228"/>
    </row>
    <row r="829" spans="2:11">
      <c r="B829" s="228"/>
      <c r="C829" s="228"/>
      <c r="D829" s="383"/>
      <c r="E829" s="228"/>
      <c r="G829" s="228"/>
      <c r="H829" s="228"/>
      <c r="I829" s="228"/>
      <c r="J829" s="228"/>
      <c r="K829" s="228"/>
    </row>
    <row r="830" spans="2:11">
      <c r="B830" s="228"/>
      <c r="C830" s="228"/>
      <c r="D830" s="383"/>
      <c r="E830" s="228"/>
      <c r="G830" s="228"/>
      <c r="H830" s="228"/>
      <c r="I830" s="228"/>
      <c r="J830" s="228"/>
      <c r="K830" s="228"/>
    </row>
    <row r="831" spans="2:11">
      <c r="B831" s="228"/>
      <c r="C831" s="228"/>
      <c r="D831" s="383"/>
      <c r="E831" s="228"/>
      <c r="G831" s="228"/>
      <c r="H831" s="228"/>
      <c r="I831" s="228"/>
      <c r="J831" s="228"/>
      <c r="K831" s="228"/>
    </row>
    <row r="832" spans="2:11">
      <c r="B832" s="228"/>
      <c r="C832" s="228"/>
      <c r="D832" s="383"/>
      <c r="E832" s="228"/>
      <c r="G832" s="228"/>
      <c r="H832" s="228"/>
      <c r="I832" s="228"/>
      <c r="J832" s="228"/>
      <c r="K832" s="228"/>
    </row>
    <row r="833" spans="2:11">
      <c r="B833" s="228"/>
      <c r="C833" s="228"/>
      <c r="D833" s="383"/>
      <c r="E833" s="228"/>
      <c r="G833" s="228"/>
      <c r="H833" s="228"/>
      <c r="I833" s="228"/>
      <c r="J833" s="228"/>
      <c r="K833" s="228"/>
    </row>
    <row r="834" spans="2:11">
      <c r="B834" s="228"/>
      <c r="C834" s="228"/>
      <c r="D834" s="383"/>
      <c r="E834" s="228"/>
      <c r="G834" s="228"/>
      <c r="H834" s="228"/>
      <c r="I834" s="228"/>
      <c r="J834" s="228"/>
      <c r="K834" s="228"/>
    </row>
    <row r="835" spans="2:11">
      <c r="B835" s="228"/>
      <c r="C835" s="228"/>
      <c r="D835" s="383"/>
      <c r="E835" s="228"/>
      <c r="G835" s="228"/>
      <c r="H835" s="228"/>
      <c r="I835" s="228"/>
      <c r="J835" s="228"/>
      <c r="K835" s="228"/>
    </row>
    <row r="836" spans="2:11">
      <c r="B836" s="228"/>
      <c r="C836" s="228"/>
      <c r="D836" s="383"/>
      <c r="E836" s="228"/>
      <c r="G836" s="228"/>
      <c r="H836" s="228"/>
      <c r="I836" s="228"/>
      <c r="J836" s="228"/>
      <c r="K836" s="228"/>
    </row>
    <row r="837" spans="2:11">
      <c r="B837" s="228"/>
      <c r="C837" s="228"/>
      <c r="D837" s="383"/>
      <c r="E837" s="228"/>
      <c r="G837" s="228"/>
      <c r="H837" s="228"/>
      <c r="I837" s="228"/>
      <c r="J837" s="228"/>
      <c r="K837" s="228"/>
    </row>
    <row r="838" spans="2:11">
      <c r="B838" s="228"/>
      <c r="C838" s="228"/>
      <c r="D838" s="383"/>
      <c r="E838" s="228"/>
      <c r="G838" s="228"/>
      <c r="H838" s="228"/>
      <c r="I838" s="228"/>
      <c r="J838" s="228"/>
      <c r="K838" s="228"/>
    </row>
    <row r="839" spans="2:11">
      <c r="B839" s="228"/>
      <c r="C839" s="228"/>
      <c r="D839" s="383"/>
      <c r="E839" s="228"/>
      <c r="G839" s="228"/>
      <c r="H839" s="228"/>
      <c r="I839" s="228"/>
      <c r="J839" s="228"/>
      <c r="K839" s="228"/>
    </row>
    <row r="840" spans="2:11">
      <c r="B840" s="228"/>
      <c r="C840" s="228"/>
      <c r="D840" s="383"/>
      <c r="E840" s="228"/>
      <c r="G840" s="228"/>
      <c r="H840" s="228"/>
      <c r="I840" s="228"/>
      <c r="J840" s="228"/>
      <c r="K840" s="228"/>
    </row>
    <row r="841" spans="2:11">
      <c r="B841" s="228"/>
      <c r="C841" s="228"/>
      <c r="D841" s="383"/>
      <c r="E841" s="228"/>
      <c r="G841" s="228"/>
      <c r="H841" s="228"/>
      <c r="I841" s="228"/>
      <c r="J841" s="228"/>
      <c r="K841" s="228"/>
    </row>
    <row r="842" spans="2:11">
      <c r="B842" s="228"/>
      <c r="C842" s="228"/>
      <c r="D842" s="383"/>
      <c r="E842" s="228"/>
      <c r="G842" s="228"/>
      <c r="H842" s="228"/>
      <c r="I842" s="228"/>
      <c r="J842" s="228"/>
      <c r="K842" s="228"/>
    </row>
    <row r="843" spans="2:11">
      <c r="B843" s="228"/>
      <c r="C843" s="228"/>
      <c r="D843" s="383"/>
      <c r="E843" s="228"/>
      <c r="G843" s="228"/>
      <c r="H843" s="228"/>
      <c r="I843" s="228"/>
      <c r="J843" s="228"/>
      <c r="K843" s="228"/>
    </row>
    <row r="844" spans="2:11">
      <c r="B844" s="228"/>
      <c r="C844" s="228"/>
      <c r="D844" s="383"/>
      <c r="E844" s="228"/>
      <c r="G844" s="228"/>
      <c r="H844" s="228"/>
      <c r="I844" s="228"/>
      <c r="J844" s="228"/>
      <c r="K844" s="228"/>
    </row>
    <row r="845" spans="2:11">
      <c r="B845" s="228"/>
      <c r="C845" s="228"/>
      <c r="D845" s="383"/>
      <c r="E845" s="228"/>
      <c r="G845" s="228"/>
      <c r="H845" s="228"/>
      <c r="I845" s="228"/>
      <c r="J845" s="228"/>
      <c r="K845" s="228"/>
    </row>
    <row r="846" spans="2:11">
      <c r="B846" s="228"/>
      <c r="C846" s="228"/>
      <c r="D846" s="383"/>
      <c r="E846" s="228"/>
      <c r="G846" s="228"/>
      <c r="H846" s="228"/>
      <c r="I846" s="228"/>
      <c r="J846" s="228"/>
      <c r="K846" s="228"/>
    </row>
    <row r="847" spans="2:11">
      <c r="B847" s="228"/>
      <c r="C847" s="228"/>
      <c r="D847" s="383"/>
      <c r="E847" s="228"/>
      <c r="G847" s="228"/>
      <c r="H847" s="228"/>
      <c r="I847" s="228"/>
      <c r="J847" s="228"/>
      <c r="K847" s="228"/>
    </row>
    <row r="848" spans="2:11">
      <c r="B848" s="228"/>
      <c r="C848" s="228"/>
      <c r="D848" s="383"/>
      <c r="E848" s="228"/>
      <c r="G848" s="228"/>
      <c r="H848" s="228"/>
      <c r="I848" s="228"/>
      <c r="J848" s="228"/>
      <c r="K848" s="228"/>
    </row>
    <row r="849" spans="2:11">
      <c r="B849" s="228"/>
      <c r="C849" s="228"/>
      <c r="D849" s="383"/>
      <c r="E849" s="228"/>
      <c r="G849" s="228"/>
      <c r="H849" s="228"/>
      <c r="I849" s="228"/>
      <c r="J849" s="228"/>
      <c r="K849" s="228"/>
    </row>
    <row r="850" spans="2:11">
      <c r="B850" s="228"/>
      <c r="C850" s="228"/>
      <c r="D850" s="383"/>
      <c r="E850" s="228"/>
      <c r="G850" s="228"/>
      <c r="H850" s="228"/>
      <c r="I850" s="228"/>
      <c r="J850" s="228"/>
      <c r="K850" s="228"/>
    </row>
    <row r="851" spans="2:11">
      <c r="B851" s="228"/>
      <c r="C851" s="228"/>
      <c r="D851" s="383"/>
      <c r="E851" s="228"/>
      <c r="G851" s="228"/>
      <c r="H851" s="228"/>
      <c r="I851" s="228"/>
      <c r="J851" s="228"/>
      <c r="K851" s="228"/>
    </row>
    <row r="852" spans="2:11">
      <c r="B852" s="228"/>
      <c r="C852" s="228"/>
      <c r="D852" s="383"/>
      <c r="E852" s="228"/>
      <c r="G852" s="228"/>
      <c r="H852" s="228"/>
      <c r="I852" s="228"/>
      <c r="J852" s="228"/>
      <c r="K852" s="228"/>
    </row>
    <row r="853" spans="2:11">
      <c r="B853" s="228"/>
      <c r="C853" s="228"/>
      <c r="D853" s="383"/>
      <c r="E853" s="228"/>
      <c r="G853" s="228"/>
      <c r="H853" s="228"/>
      <c r="I853" s="228"/>
      <c r="J853" s="228"/>
      <c r="K853" s="228"/>
    </row>
    <row r="854" spans="2:11">
      <c r="B854" s="228"/>
      <c r="C854" s="228"/>
      <c r="D854" s="383"/>
      <c r="E854" s="228"/>
      <c r="G854" s="228"/>
      <c r="H854" s="228"/>
      <c r="I854" s="228"/>
      <c r="J854" s="228"/>
      <c r="K854" s="228"/>
    </row>
    <row r="855" spans="2:11">
      <c r="B855" s="228"/>
      <c r="C855" s="228"/>
      <c r="D855" s="383"/>
      <c r="E855" s="228"/>
      <c r="G855" s="228"/>
      <c r="H855" s="228"/>
      <c r="I855" s="228"/>
      <c r="J855" s="228"/>
      <c r="K855" s="228"/>
    </row>
    <row r="856" spans="2:11">
      <c r="B856" s="228"/>
      <c r="C856" s="228"/>
      <c r="D856" s="383"/>
      <c r="E856" s="228"/>
      <c r="G856" s="228"/>
      <c r="H856" s="228"/>
      <c r="I856" s="228"/>
      <c r="J856" s="228"/>
      <c r="K856" s="228"/>
    </row>
    <row r="857" spans="2:11">
      <c r="B857" s="228"/>
      <c r="C857" s="228"/>
      <c r="D857" s="383"/>
      <c r="E857" s="228"/>
      <c r="G857" s="228"/>
      <c r="H857" s="228"/>
      <c r="I857" s="228"/>
      <c r="J857" s="228"/>
      <c r="K857" s="228"/>
    </row>
    <row r="858" spans="2:11">
      <c r="B858" s="228"/>
      <c r="C858" s="228"/>
      <c r="D858" s="383"/>
      <c r="E858" s="228"/>
      <c r="G858" s="228"/>
      <c r="H858" s="228"/>
      <c r="I858" s="228"/>
      <c r="J858" s="228"/>
      <c r="K858" s="228"/>
    </row>
    <row r="859" spans="2:11">
      <c r="B859" s="228"/>
      <c r="C859" s="228"/>
      <c r="D859" s="383"/>
      <c r="E859" s="228"/>
      <c r="G859" s="228"/>
      <c r="H859" s="228"/>
      <c r="I859" s="228"/>
      <c r="J859" s="228"/>
      <c r="K859" s="228"/>
    </row>
    <row r="860" spans="2:11">
      <c r="B860" s="228"/>
      <c r="C860" s="228"/>
      <c r="D860" s="383"/>
      <c r="E860" s="228"/>
      <c r="G860" s="228"/>
      <c r="H860" s="228"/>
      <c r="I860" s="228"/>
      <c r="J860" s="228"/>
      <c r="K860" s="228"/>
    </row>
    <row r="861" spans="2:11">
      <c r="B861" s="228"/>
      <c r="C861" s="228"/>
      <c r="D861" s="383"/>
      <c r="E861" s="228"/>
      <c r="G861" s="228"/>
      <c r="H861" s="228"/>
      <c r="I861" s="228"/>
      <c r="J861" s="228"/>
      <c r="K861" s="228"/>
    </row>
    <row r="862" spans="2:11">
      <c r="B862" s="228"/>
      <c r="C862" s="228"/>
      <c r="D862" s="383"/>
      <c r="E862" s="228"/>
      <c r="G862" s="228"/>
      <c r="H862" s="228"/>
      <c r="I862" s="228"/>
      <c r="J862" s="228"/>
      <c r="K862" s="228"/>
    </row>
    <row r="863" spans="2:11">
      <c r="B863" s="228"/>
      <c r="C863" s="228"/>
      <c r="D863" s="383"/>
      <c r="E863" s="228"/>
      <c r="G863" s="228"/>
      <c r="H863" s="228"/>
      <c r="I863" s="228"/>
      <c r="J863" s="228"/>
      <c r="K863" s="228"/>
    </row>
    <row r="864" spans="2:11">
      <c r="B864" s="228"/>
      <c r="C864" s="228"/>
      <c r="D864" s="383"/>
      <c r="E864" s="228"/>
      <c r="G864" s="228"/>
      <c r="H864" s="228"/>
      <c r="I864" s="228"/>
      <c r="J864" s="228"/>
      <c r="K864" s="228"/>
    </row>
    <row r="865" spans="2:11">
      <c r="B865" s="228"/>
      <c r="C865" s="228"/>
      <c r="D865" s="383"/>
      <c r="E865" s="228"/>
      <c r="G865" s="228"/>
      <c r="H865" s="228"/>
      <c r="I865" s="228"/>
      <c r="J865" s="228"/>
      <c r="K865" s="228"/>
    </row>
    <row r="866" spans="2:11">
      <c r="B866" s="228"/>
      <c r="C866" s="228"/>
      <c r="D866" s="383"/>
      <c r="E866" s="228"/>
      <c r="G866" s="228"/>
      <c r="H866" s="228"/>
      <c r="I866" s="228"/>
      <c r="J866" s="228"/>
      <c r="K866" s="228"/>
    </row>
    <row r="867" spans="2:11">
      <c r="B867" s="228"/>
      <c r="C867" s="228"/>
      <c r="D867" s="383"/>
      <c r="E867" s="228"/>
      <c r="G867" s="228"/>
      <c r="H867" s="228"/>
      <c r="I867" s="228"/>
      <c r="J867" s="228"/>
      <c r="K867" s="228"/>
    </row>
    <row r="868" spans="2:11">
      <c r="B868" s="228"/>
      <c r="C868" s="228"/>
      <c r="D868" s="383"/>
      <c r="E868" s="228"/>
      <c r="G868" s="228"/>
      <c r="H868" s="228"/>
      <c r="I868" s="228"/>
      <c r="J868" s="228"/>
      <c r="K868" s="228"/>
    </row>
    <row r="869" spans="2:11">
      <c r="B869" s="228"/>
      <c r="C869" s="228"/>
      <c r="D869" s="383"/>
      <c r="E869" s="228"/>
      <c r="G869" s="228"/>
      <c r="H869" s="228"/>
      <c r="I869" s="228"/>
      <c r="J869" s="228"/>
      <c r="K869" s="228"/>
    </row>
    <row r="870" spans="2:11">
      <c r="B870" s="228"/>
      <c r="C870" s="228"/>
      <c r="D870" s="383"/>
      <c r="E870" s="228"/>
      <c r="G870" s="228"/>
      <c r="H870" s="228"/>
      <c r="I870" s="228"/>
      <c r="J870" s="228"/>
      <c r="K870" s="228"/>
    </row>
    <row r="871" spans="2:11">
      <c r="B871" s="228"/>
      <c r="C871" s="228"/>
      <c r="D871" s="383"/>
      <c r="E871" s="228"/>
      <c r="G871" s="228"/>
      <c r="H871" s="228"/>
      <c r="I871" s="228"/>
      <c r="J871" s="228"/>
      <c r="K871" s="228"/>
    </row>
    <row r="872" spans="2:11">
      <c r="B872" s="228"/>
      <c r="C872" s="228"/>
      <c r="D872" s="383"/>
      <c r="E872" s="228"/>
      <c r="G872" s="228"/>
      <c r="H872" s="228"/>
      <c r="I872" s="228"/>
      <c r="J872" s="228"/>
      <c r="K872" s="228"/>
    </row>
    <row r="873" spans="2:11">
      <c r="B873" s="228"/>
      <c r="C873" s="228"/>
      <c r="D873" s="383"/>
      <c r="E873" s="228"/>
      <c r="G873" s="228"/>
      <c r="H873" s="228"/>
      <c r="I873" s="228"/>
      <c r="J873" s="228"/>
      <c r="K873" s="228"/>
    </row>
    <row r="874" spans="2:11">
      <c r="B874" s="228"/>
      <c r="C874" s="228"/>
      <c r="D874" s="383"/>
      <c r="E874" s="228"/>
      <c r="G874" s="228"/>
      <c r="H874" s="228"/>
      <c r="I874" s="228"/>
      <c r="J874" s="228"/>
      <c r="K874" s="228"/>
    </row>
    <row r="875" spans="2:11">
      <c r="B875" s="228"/>
      <c r="C875" s="228"/>
      <c r="D875" s="383"/>
      <c r="E875" s="228"/>
      <c r="G875" s="228"/>
      <c r="H875" s="228"/>
      <c r="I875" s="228"/>
      <c r="J875" s="228"/>
      <c r="K875" s="228"/>
    </row>
    <row r="876" spans="2:11">
      <c r="B876" s="228"/>
      <c r="C876" s="228"/>
      <c r="D876" s="383"/>
      <c r="E876" s="228"/>
      <c r="G876" s="228"/>
      <c r="H876" s="228"/>
      <c r="I876" s="228"/>
      <c r="J876" s="228"/>
      <c r="K876" s="228"/>
    </row>
    <row r="877" spans="2:11">
      <c r="B877" s="228"/>
      <c r="C877" s="228"/>
      <c r="D877" s="383"/>
      <c r="E877" s="228"/>
      <c r="G877" s="228"/>
      <c r="H877" s="228"/>
      <c r="I877" s="228"/>
      <c r="J877" s="228"/>
      <c r="K877" s="228"/>
    </row>
    <row r="878" spans="2:11">
      <c r="B878" s="228"/>
      <c r="C878" s="228"/>
      <c r="D878" s="383"/>
      <c r="E878" s="228"/>
      <c r="G878" s="228"/>
      <c r="H878" s="228"/>
      <c r="I878" s="228"/>
      <c r="J878" s="228"/>
      <c r="K878" s="228"/>
    </row>
    <row r="879" spans="2:11">
      <c r="B879" s="228"/>
      <c r="C879" s="228"/>
      <c r="D879" s="383"/>
      <c r="E879" s="228"/>
      <c r="G879" s="228"/>
      <c r="H879" s="228"/>
      <c r="I879" s="228"/>
      <c r="J879" s="228"/>
      <c r="K879" s="228"/>
    </row>
    <row r="880" spans="2:11">
      <c r="B880" s="228"/>
      <c r="C880" s="228"/>
      <c r="D880" s="383"/>
      <c r="E880" s="228"/>
      <c r="G880" s="228"/>
      <c r="H880" s="228"/>
      <c r="I880" s="228"/>
      <c r="J880" s="228"/>
      <c r="K880" s="228"/>
    </row>
    <row r="881" spans="2:11">
      <c r="B881" s="228"/>
      <c r="C881" s="228"/>
      <c r="D881" s="383"/>
      <c r="E881" s="228"/>
      <c r="G881" s="228"/>
      <c r="H881" s="228"/>
      <c r="I881" s="228"/>
      <c r="J881" s="228"/>
      <c r="K881" s="228"/>
    </row>
    <row r="882" spans="2:11">
      <c r="B882" s="228"/>
      <c r="C882" s="228"/>
      <c r="D882" s="383"/>
      <c r="E882" s="228"/>
      <c r="G882" s="228"/>
      <c r="H882" s="228"/>
      <c r="I882" s="228"/>
      <c r="J882" s="228"/>
      <c r="K882" s="228"/>
    </row>
    <row r="883" spans="2:11">
      <c r="B883" s="228"/>
      <c r="C883" s="228"/>
      <c r="D883" s="383"/>
      <c r="E883" s="228"/>
      <c r="G883" s="228"/>
      <c r="H883" s="228"/>
      <c r="I883" s="228"/>
      <c r="J883" s="228"/>
      <c r="K883" s="228"/>
    </row>
    <row r="884" spans="2:11">
      <c r="B884" s="228"/>
      <c r="C884" s="228"/>
      <c r="D884" s="383"/>
      <c r="E884" s="228"/>
      <c r="G884" s="228"/>
      <c r="H884" s="228"/>
      <c r="I884" s="228"/>
      <c r="J884" s="228"/>
      <c r="K884" s="228"/>
    </row>
    <row r="885" spans="2:11">
      <c r="B885" s="228"/>
      <c r="C885" s="228"/>
      <c r="D885" s="383"/>
      <c r="E885" s="228"/>
      <c r="G885" s="228"/>
      <c r="H885" s="228"/>
      <c r="I885" s="228"/>
      <c r="J885" s="228"/>
      <c r="K885" s="228"/>
    </row>
    <row r="886" spans="2:11">
      <c r="B886" s="228"/>
      <c r="C886" s="228"/>
      <c r="D886" s="383"/>
      <c r="E886" s="228"/>
      <c r="G886" s="228"/>
      <c r="H886" s="228"/>
      <c r="I886" s="228"/>
      <c r="J886" s="228"/>
      <c r="K886" s="228"/>
    </row>
    <row r="887" spans="2:11">
      <c r="B887" s="228"/>
      <c r="C887" s="228"/>
      <c r="D887" s="383"/>
      <c r="E887" s="228"/>
      <c r="G887" s="228"/>
      <c r="H887" s="228"/>
      <c r="I887" s="228"/>
      <c r="J887" s="228"/>
      <c r="K887" s="228"/>
    </row>
    <row r="888" spans="2:11">
      <c r="B888" s="228"/>
      <c r="C888" s="228"/>
      <c r="D888" s="383"/>
      <c r="E888" s="228"/>
      <c r="G888" s="228"/>
      <c r="H888" s="228"/>
      <c r="I888" s="228"/>
      <c r="J888" s="228"/>
      <c r="K888" s="228"/>
    </row>
    <row r="889" spans="2:11">
      <c r="B889" s="228"/>
      <c r="C889" s="228"/>
      <c r="D889" s="383"/>
      <c r="E889" s="228"/>
      <c r="G889" s="228"/>
      <c r="H889" s="228"/>
      <c r="I889" s="228"/>
      <c r="J889" s="228"/>
      <c r="K889" s="228"/>
    </row>
    <row r="890" spans="2:11">
      <c r="B890" s="228"/>
      <c r="C890" s="228"/>
      <c r="D890" s="383"/>
      <c r="E890" s="228"/>
      <c r="G890" s="228"/>
      <c r="H890" s="228"/>
      <c r="I890" s="228"/>
      <c r="J890" s="228"/>
      <c r="K890" s="228"/>
    </row>
    <row r="891" spans="2:11">
      <c r="B891" s="228"/>
      <c r="C891" s="228"/>
      <c r="D891" s="383"/>
      <c r="E891" s="228"/>
      <c r="G891" s="228"/>
      <c r="H891" s="228"/>
      <c r="I891" s="228"/>
      <c r="J891" s="228"/>
      <c r="K891" s="228"/>
    </row>
    <row r="892" spans="2:11">
      <c r="B892" s="228"/>
      <c r="C892" s="228"/>
      <c r="D892" s="383"/>
      <c r="E892" s="228"/>
      <c r="G892" s="228"/>
      <c r="H892" s="228"/>
      <c r="I892" s="228"/>
      <c r="J892" s="228"/>
      <c r="K892" s="228"/>
    </row>
    <row r="893" spans="2:11">
      <c r="B893" s="228"/>
      <c r="C893" s="228"/>
      <c r="D893" s="383"/>
      <c r="E893" s="228"/>
      <c r="G893" s="228"/>
      <c r="H893" s="228"/>
      <c r="I893" s="228"/>
      <c r="J893" s="228"/>
      <c r="K893" s="228"/>
    </row>
    <row r="894" spans="2:11">
      <c r="B894" s="228"/>
      <c r="C894" s="228"/>
      <c r="D894" s="383"/>
      <c r="E894" s="228"/>
      <c r="G894" s="228"/>
      <c r="H894" s="228"/>
      <c r="I894" s="228"/>
      <c r="J894" s="228"/>
      <c r="K894" s="228"/>
    </row>
    <row r="895" spans="2:11">
      <c r="B895" s="228"/>
      <c r="C895" s="228"/>
      <c r="D895" s="383"/>
      <c r="E895" s="228"/>
      <c r="G895" s="228"/>
      <c r="H895" s="228"/>
      <c r="I895" s="228"/>
      <c r="J895" s="228"/>
      <c r="K895" s="228"/>
    </row>
    <row r="896" spans="2:11">
      <c r="B896" s="228"/>
      <c r="C896" s="228"/>
      <c r="D896" s="383"/>
      <c r="E896" s="228"/>
      <c r="G896" s="228"/>
      <c r="H896" s="228"/>
      <c r="I896" s="228"/>
      <c r="J896" s="228"/>
      <c r="K896" s="228"/>
    </row>
    <row r="897" spans="2:11">
      <c r="B897" s="228"/>
      <c r="C897" s="228"/>
      <c r="D897" s="383"/>
      <c r="E897" s="228"/>
      <c r="G897" s="228"/>
      <c r="H897" s="228"/>
      <c r="I897" s="228"/>
      <c r="J897" s="228"/>
      <c r="K897" s="228"/>
    </row>
    <row r="898" spans="2:11">
      <c r="B898" s="228"/>
      <c r="C898" s="228"/>
      <c r="D898" s="383"/>
      <c r="E898" s="228"/>
      <c r="G898" s="228"/>
      <c r="H898" s="228"/>
      <c r="I898" s="228"/>
      <c r="J898" s="228"/>
      <c r="K898" s="228"/>
    </row>
    <row r="899" spans="2:11">
      <c r="B899" s="228"/>
      <c r="C899" s="228"/>
      <c r="D899" s="383"/>
      <c r="E899" s="228"/>
      <c r="G899" s="228"/>
      <c r="H899" s="228"/>
      <c r="I899" s="228"/>
      <c r="J899" s="228"/>
      <c r="K899" s="228"/>
    </row>
    <row r="900" spans="2:11">
      <c r="B900" s="228"/>
      <c r="C900" s="228"/>
      <c r="D900" s="383"/>
      <c r="E900" s="228"/>
      <c r="G900" s="228"/>
      <c r="H900" s="228"/>
      <c r="I900" s="228"/>
      <c r="J900" s="228"/>
      <c r="K900" s="228"/>
    </row>
    <row r="901" spans="2:11">
      <c r="B901" s="228"/>
      <c r="C901" s="228"/>
      <c r="D901" s="383"/>
      <c r="E901" s="228"/>
      <c r="G901" s="228"/>
      <c r="H901" s="228"/>
      <c r="I901" s="228"/>
      <c r="J901" s="228"/>
      <c r="K901" s="228"/>
    </row>
    <row r="902" spans="2:11">
      <c r="B902" s="228"/>
      <c r="C902" s="228"/>
      <c r="D902" s="383"/>
      <c r="E902" s="228"/>
      <c r="G902" s="228"/>
      <c r="H902" s="228"/>
      <c r="I902" s="228"/>
      <c r="J902" s="228"/>
      <c r="K902" s="228"/>
    </row>
    <row r="903" spans="2:11">
      <c r="B903" s="228"/>
      <c r="C903" s="228"/>
      <c r="D903" s="383"/>
      <c r="E903" s="228"/>
      <c r="G903" s="228"/>
      <c r="H903" s="228"/>
      <c r="I903" s="228"/>
      <c r="J903" s="228"/>
      <c r="K903" s="228"/>
    </row>
    <row r="904" spans="2:11">
      <c r="B904" s="228"/>
      <c r="C904" s="228"/>
      <c r="D904" s="383"/>
      <c r="E904" s="228"/>
      <c r="G904" s="228"/>
      <c r="H904" s="228"/>
      <c r="I904" s="228"/>
      <c r="J904" s="228"/>
      <c r="K904" s="228"/>
    </row>
    <row r="905" spans="2:11">
      <c r="B905" s="228"/>
      <c r="C905" s="228"/>
      <c r="D905" s="383"/>
      <c r="E905" s="228"/>
      <c r="G905" s="228"/>
      <c r="H905" s="228"/>
      <c r="I905" s="228"/>
      <c r="J905" s="228"/>
      <c r="K905" s="228"/>
    </row>
    <row r="906" spans="2:11">
      <c r="B906" s="228"/>
      <c r="C906" s="228"/>
      <c r="D906" s="383"/>
      <c r="E906" s="228"/>
      <c r="G906" s="228"/>
      <c r="H906" s="228"/>
      <c r="I906" s="228"/>
      <c r="J906" s="228"/>
      <c r="K906" s="228"/>
    </row>
    <row r="907" spans="2:11">
      <c r="B907" s="228"/>
      <c r="C907" s="228"/>
      <c r="D907" s="383"/>
      <c r="E907" s="228"/>
      <c r="G907" s="228"/>
      <c r="H907" s="228"/>
      <c r="I907" s="228"/>
      <c r="J907" s="228"/>
      <c r="K907" s="228"/>
    </row>
    <row r="908" spans="2:11">
      <c r="B908" s="228"/>
      <c r="C908" s="228"/>
      <c r="D908" s="383"/>
      <c r="E908" s="228"/>
      <c r="G908" s="228"/>
      <c r="H908" s="228"/>
      <c r="I908" s="228"/>
      <c r="J908" s="228"/>
      <c r="K908" s="228"/>
    </row>
    <row r="909" spans="2:11">
      <c r="B909" s="228"/>
      <c r="C909" s="228"/>
      <c r="D909" s="383"/>
      <c r="E909" s="228"/>
      <c r="G909" s="228"/>
      <c r="H909" s="228"/>
      <c r="I909" s="228"/>
      <c r="J909" s="228"/>
      <c r="K909" s="228"/>
    </row>
    <row r="910" spans="2:11">
      <c r="B910" s="228"/>
      <c r="C910" s="228"/>
      <c r="D910" s="383"/>
      <c r="E910" s="228"/>
      <c r="G910" s="228"/>
      <c r="H910" s="228"/>
      <c r="I910" s="228"/>
      <c r="J910" s="228"/>
      <c r="K910" s="228"/>
    </row>
    <row r="911" spans="2:11">
      <c r="B911" s="228"/>
      <c r="C911" s="228"/>
      <c r="D911" s="383"/>
      <c r="E911" s="228"/>
      <c r="G911" s="228"/>
      <c r="H911" s="228"/>
      <c r="I911" s="228"/>
      <c r="J911" s="228"/>
      <c r="K911" s="228"/>
    </row>
    <row r="912" spans="2:11">
      <c r="B912" s="228"/>
      <c r="C912" s="228"/>
      <c r="D912" s="383"/>
      <c r="E912" s="228"/>
      <c r="G912" s="228"/>
      <c r="H912" s="228"/>
      <c r="I912" s="228"/>
      <c r="J912" s="228"/>
      <c r="K912" s="228"/>
    </row>
    <row r="913" spans="2:11">
      <c r="B913" s="228"/>
      <c r="C913" s="228"/>
      <c r="D913" s="383"/>
      <c r="E913" s="228"/>
      <c r="G913" s="228"/>
      <c r="H913" s="228"/>
      <c r="I913" s="228"/>
      <c r="J913" s="228"/>
      <c r="K913" s="228"/>
    </row>
    <row r="914" spans="2:11">
      <c r="B914" s="228"/>
      <c r="C914" s="228"/>
      <c r="D914" s="383"/>
      <c r="E914" s="228"/>
      <c r="G914" s="228"/>
      <c r="H914" s="228"/>
      <c r="I914" s="228"/>
      <c r="J914" s="228"/>
      <c r="K914" s="228"/>
    </row>
    <row r="915" spans="2:11">
      <c r="B915" s="228"/>
      <c r="C915" s="228"/>
      <c r="D915" s="383"/>
      <c r="E915" s="228"/>
      <c r="G915" s="228"/>
      <c r="H915" s="228"/>
      <c r="I915" s="228"/>
      <c r="J915" s="228"/>
      <c r="K915" s="228"/>
    </row>
    <row r="916" spans="2:11">
      <c r="B916" s="228"/>
      <c r="C916" s="228"/>
      <c r="D916" s="383"/>
      <c r="E916" s="228"/>
      <c r="G916" s="228"/>
      <c r="H916" s="228"/>
      <c r="I916" s="228"/>
      <c r="J916" s="228"/>
      <c r="K916" s="228"/>
    </row>
    <row r="917" spans="2:11">
      <c r="B917" s="228"/>
      <c r="C917" s="228"/>
      <c r="D917" s="383"/>
      <c r="E917" s="228"/>
      <c r="G917" s="228"/>
      <c r="H917" s="228"/>
      <c r="I917" s="228"/>
      <c r="J917" s="228"/>
      <c r="K917" s="228"/>
    </row>
    <row r="918" spans="2:11">
      <c r="B918" s="228"/>
      <c r="C918" s="228"/>
      <c r="D918" s="383"/>
      <c r="E918" s="228"/>
      <c r="G918" s="228"/>
      <c r="H918" s="228"/>
      <c r="I918" s="228"/>
      <c r="J918" s="228"/>
      <c r="K918" s="228"/>
    </row>
    <row r="919" spans="2:11">
      <c r="B919" s="228"/>
      <c r="C919" s="228"/>
      <c r="D919" s="383"/>
      <c r="E919" s="228"/>
      <c r="G919" s="228"/>
      <c r="H919" s="228"/>
      <c r="I919" s="228"/>
      <c r="J919" s="228"/>
      <c r="K919" s="228"/>
    </row>
    <row r="920" spans="2:11">
      <c r="B920" s="228"/>
      <c r="C920" s="228"/>
      <c r="D920" s="383"/>
      <c r="E920" s="228"/>
      <c r="G920" s="228"/>
      <c r="H920" s="228"/>
      <c r="I920" s="228"/>
      <c r="J920" s="228"/>
      <c r="K920" s="228"/>
    </row>
    <row r="921" spans="2:11">
      <c r="B921" s="228"/>
      <c r="C921" s="228"/>
      <c r="D921" s="383"/>
      <c r="E921" s="228"/>
      <c r="G921" s="228"/>
      <c r="H921" s="228"/>
      <c r="I921" s="228"/>
      <c r="J921" s="228"/>
      <c r="K921" s="228"/>
    </row>
    <row r="922" spans="2:11">
      <c r="B922" s="228"/>
      <c r="C922" s="228"/>
      <c r="D922" s="383"/>
      <c r="E922" s="228"/>
      <c r="G922" s="228"/>
      <c r="H922" s="228"/>
      <c r="I922" s="228"/>
      <c r="J922" s="228"/>
      <c r="K922" s="228"/>
    </row>
    <row r="923" spans="2:11">
      <c r="B923" s="228"/>
      <c r="C923" s="228"/>
      <c r="D923" s="383"/>
      <c r="E923" s="228"/>
      <c r="G923" s="228"/>
      <c r="H923" s="228"/>
      <c r="I923" s="228"/>
      <c r="J923" s="228"/>
      <c r="K923" s="228"/>
    </row>
    <row r="924" spans="2:11">
      <c r="B924" s="228"/>
      <c r="C924" s="228"/>
      <c r="D924" s="383"/>
      <c r="E924" s="228"/>
      <c r="G924" s="228"/>
      <c r="H924" s="228"/>
      <c r="I924" s="228"/>
      <c r="J924" s="228"/>
      <c r="K924" s="228"/>
    </row>
    <row r="925" spans="2:11">
      <c r="B925" s="228"/>
      <c r="C925" s="228"/>
      <c r="D925" s="383"/>
      <c r="E925" s="228"/>
      <c r="G925" s="228"/>
      <c r="H925" s="228"/>
      <c r="I925" s="228"/>
      <c r="J925" s="228"/>
      <c r="K925" s="228"/>
    </row>
    <row r="926" spans="2:11">
      <c r="B926" s="228"/>
      <c r="C926" s="228"/>
      <c r="D926" s="383"/>
      <c r="E926" s="228"/>
      <c r="G926" s="228"/>
      <c r="H926" s="228"/>
      <c r="I926" s="228"/>
      <c r="J926" s="228"/>
      <c r="K926" s="228"/>
    </row>
    <row r="927" spans="2:11">
      <c r="B927" s="228"/>
      <c r="C927" s="228"/>
      <c r="D927" s="383"/>
      <c r="E927" s="228"/>
      <c r="G927" s="228"/>
      <c r="H927" s="228"/>
      <c r="I927" s="228"/>
      <c r="J927" s="228"/>
      <c r="K927" s="228"/>
    </row>
    <row r="928" spans="2:11">
      <c r="B928" s="228"/>
      <c r="C928" s="228"/>
      <c r="D928" s="383"/>
      <c r="E928" s="228"/>
      <c r="G928" s="228"/>
      <c r="H928" s="228"/>
      <c r="I928" s="228"/>
      <c r="J928" s="228"/>
      <c r="K928" s="228"/>
    </row>
    <row r="929" spans="2:11">
      <c r="B929" s="228"/>
      <c r="C929" s="228"/>
      <c r="D929" s="383"/>
      <c r="E929" s="228"/>
      <c r="G929" s="228"/>
      <c r="H929" s="228"/>
      <c r="I929" s="228"/>
      <c r="J929" s="228"/>
      <c r="K929" s="228"/>
    </row>
    <row r="930" spans="2:11">
      <c r="B930" s="228"/>
      <c r="C930" s="228"/>
      <c r="D930" s="383"/>
      <c r="E930" s="228"/>
      <c r="G930" s="228"/>
      <c r="H930" s="228"/>
      <c r="I930" s="228"/>
      <c r="J930" s="228"/>
      <c r="K930" s="228"/>
    </row>
    <row r="931" spans="2:11">
      <c r="B931" s="228"/>
      <c r="C931" s="228"/>
      <c r="D931" s="383"/>
      <c r="E931" s="228"/>
      <c r="G931" s="228"/>
      <c r="H931" s="228"/>
      <c r="I931" s="228"/>
      <c r="J931" s="228"/>
      <c r="K931" s="228"/>
    </row>
    <row r="932" spans="2:11">
      <c r="B932" s="228"/>
      <c r="C932" s="228"/>
      <c r="D932" s="383"/>
      <c r="E932" s="228"/>
      <c r="G932" s="228"/>
      <c r="H932" s="228"/>
      <c r="I932" s="228"/>
      <c r="J932" s="228"/>
      <c r="K932" s="228"/>
    </row>
    <row r="933" spans="2:11">
      <c r="B933" s="228"/>
      <c r="C933" s="228"/>
      <c r="D933" s="383"/>
      <c r="E933" s="228"/>
      <c r="G933" s="228"/>
      <c r="H933" s="228"/>
      <c r="I933" s="228"/>
      <c r="J933" s="228"/>
      <c r="K933" s="228"/>
    </row>
    <row r="934" spans="2:11">
      <c r="B934" s="228"/>
      <c r="C934" s="228"/>
      <c r="D934" s="383"/>
      <c r="E934" s="228"/>
      <c r="G934" s="228"/>
      <c r="H934" s="228"/>
      <c r="I934" s="228"/>
      <c r="J934" s="228"/>
      <c r="K934" s="228"/>
    </row>
    <row r="935" spans="2:11">
      <c r="B935" s="228"/>
      <c r="C935" s="228"/>
      <c r="D935" s="383"/>
      <c r="E935" s="228"/>
      <c r="G935" s="228"/>
      <c r="H935" s="228"/>
      <c r="I935" s="228"/>
      <c r="J935" s="228"/>
      <c r="K935" s="228"/>
    </row>
    <row r="936" spans="2:11">
      <c r="B936" s="228"/>
      <c r="C936" s="228"/>
      <c r="D936" s="383"/>
      <c r="E936" s="228"/>
      <c r="G936" s="228"/>
      <c r="H936" s="228"/>
      <c r="I936" s="228"/>
      <c r="J936" s="228"/>
      <c r="K936" s="228"/>
    </row>
    <row r="937" spans="2:11">
      <c r="B937" s="228"/>
      <c r="C937" s="228"/>
      <c r="D937" s="383"/>
      <c r="E937" s="228"/>
      <c r="G937" s="228"/>
      <c r="H937" s="228"/>
      <c r="I937" s="228"/>
      <c r="J937" s="228"/>
      <c r="K937" s="228"/>
    </row>
    <row r="938" spans="2:11">
      <c r="B938" s="228"/>
      <c r="C938" s="228"/>
      <c r="D938" s="383"/>
      <c r="E938" s="228"/>
      <c r="G938" s="228"/>
      <c r="H938" s="228"/>
      <c r="I938" s="228"/>
      <c r="J938" s="228"/>
      <c r="K938" s="228"/>
    </row>
    <row r="939" spans="2:11">
      <c r="B939" s="228"/>
      <c r="C939" s="228"/>
      <c r="D939" s="383"/>
      <c r="E939" s="228"/>
      <c r="G939" s="228"/>
      <c r="H939" s="228"/>
      <c r="I939" s="228"/>
      <c r="J939" s="228"/>
      <c r="K939" s="228"/>
    </row>
    <row r="940" spans="2:11">
      <c r="B940" s="228"/>
      <c r="C940" s="228"/>
      <c r="D940" s="383"/>
      <c r="E940" s="228"/>
      <c r="G940" s="228"/>
      <c r="H940" s="228"/>
      <c r="I940" s="228"/>
      <c r="J940" s="228"/>
      <c r="K940" s="228"/>
    </row>
    <row r="941" spans="2:11">
      <c r="B941" s="228"/>
      <c r="C941" s="228"/>
      <c r="D941" s="383"/>
      <c r="E941" s="228"/>
      <c r="G941" s="228"/>
      <c r="H941" s="228"/>
      <c r="I941" s="228"/>
      <c r="J941" s="228"/>
      <c r="K941" s="228"/>
    </row>
    <row r="942" spans="2:11">
      <c r="B942" s="228"/>
      <c r="C942" s="228"/>
      <c r="D942" s="383"/>
      <c r="E942" s="228"/>
      <c r="G942" s="228"/>
      <c r="H942" s="228"/>
      <c r="I942" s="228"/>
      <c r="J942" s="228"/>
      <c r="K942" s="228"/>
    </row>
    <row r="943" spans="2:11">
      <c r="B943" s="228"/>
      <c r="C943" s="228"/>
      <c r="D943" s="383"/>
      <c r="E943" s="228"/>
      <c r="G943" s="228"/>
      <c r="H943" s="228"/>
      <c r="I943" s="228"/>
      <c r="J943" s="228"/>
      <c r="K943" s="228"/>
    </row>
    <row r="944" spans="2:11">
      <c r="B944" s="228"/>
      <c r="C944" s="228"/>
      <c r="D944" s="383"/>
      <c r="E944" s="228"/>
      <c r="G944" s="228"/>
      <c r="H944" s="228"/>
      <c r="I944" s="228"/>
      <c r="J944" s="228"/>
      <c r="K944" s="228"/>
    </row>
    <row r="945" spans="2:11">
      <c r="B945" s="228"/>
      <c r="C945" s="228"/>
      <c r="D945" s="383"/>
      <c r="E945" s="228"/>
      <c r="G945" s="228"/>
      <c r="H945" s="228"/>
      <c r="I945" s="228"/>
      <c r="J945" s="228"/>
      <c r="K945" s="228"/>
    </row>
    <row r="946" spans="2:11">
      <c r="B946" s="228"/>
      <c r="C946" s="228"/>
      <c r="D946" s="383"/>
      <c r="E946" s="228"/>
      <c r="G946" s="228"/>
      <c r="H946" s="228"/>
      <c r="I946" s="228"/>
      <c r="J946" s="228"/>
      <c r="K946" s="228"/>
    </row>
    <row r="947" spans="2:11">
      <c r="B947" s="228"/>
      <c r="C947" s="228"/>
      <c r="D947" s="383"/>
      <c r="E947" s="228"/>
      <c r="G947" s="228"/>
      <c r="H947" s="228"/>
      <c r="I947" s="228"/>
      <c r="J947" s="228"/>
      <c r="K947" s="228"/>
    </row>
    <row r="948" spans="2:11">
      <c r="B948" s="228"/>
      <c r="C948" s="228"/>
      <c r="D948" s="383"/>
      <c r="E948" s="228"/>
      <c r="G948" s="228"/>
      <c r="H948" s="228"/>
      <c r="I948" s="228"/>
      <c r="J948" s="228"/>
      <c r="K948" s="228"/>
    </row>
    <row r="949" spans="2:11">
      <c r="B949" s="228"/>
      <c r="C949" s="228"/>
      <c r="D949" s="383"/>
      <c r="E949" s="228"/>
      <c r="G949" s="228"/>
      <c r="H949" s="228"/>
      <c r="I949" s="228"/>
      <c r="J949" s="228"/>
      <c r="K949" s="228"/>
    </row>
    <row r="950" spans="2:11">
      <c r="B950" s="228"/>
      <c r="C950" s="228"/>
      <c r="D950" s="383"/>
      <c r="E950" s="228"/>
      <c r="G950" s="228"/>
      <c r="H950" s="228"/>
      <c r="I950" s="228"/>
      <c r="J950" s="228"/>
      <c r="K950" s="228"/>
    </row>
    <row r="951" spans="2:11">
      <c r="B951" s="228"/>
      <c r="C951" s="228"/>
      <c r="D951" s="383"/>
      <c r="E951" s="228"/>
      <c r="G951" s="228"/>
      <c r="H951" s="228"/>
      <c r="I951" s="228"/>
      <c r="J951" s="228"/>
      <c r="K951" s="228"/>
    </row>
    <row r="952" spans="2:11">
      <c r="B952" s="228"/>
      <c r="C952" s="228"/>
      <c r="D952" s="383"/>
      <c r="E952" s="228"/>
      <c r="G952" s="228"/>
      <c r="H952" s="228"/>
      <c r="I952" s="228"/>
      <c r="J952" s="228"/>
      <c r="K952" s="228"/>
    </row>
    <row r="953" spans="2:11">
      <c r="B953" s="228"/>
      <c r="C953" s="228"/>
      <c r="D953" s="383"/>
      <c r="E953" s="228"/>
      <c r="G953" s="228"/>
      <c r="H953" s="228"/>
      <c r="I953" s="228"/>
      <c r="J953" s="228"/>
      <c r="K953" s="228"/>
    </row>
    <row r="954" spans="2:11">
      <c r="B954" s="228"/>
      <c r="C954" s="228"/>
      <c r="D954" s="383"/>
      <c r="E954" s="228"/>
      <c r="G954" s="228"/>
      <c r="H954" s="228"/>
      <c r="I954" s="228"/>
      <c r="J954" s="228"/>
      <c r="K954" s="228"/>
    </row>
    <row r="955" spans="2:11">
      <c r="B955" s="228"/>
      <c r="C955" s="228"/>
      <c r="D955" s="383"/>
      <c r="E955" s="228"/>
      <c r="G955" s="228"/>
      <c r="H955" s="228"/>
      <c r="I955" s="228"/>
      <c r="J955" s="228"/>
      <c r="K955" s="228"/>
    </row>
    <row r="956" spans="2:11">
      <c r="B956" s="228"/>
      <c r="C956" s="228"/>
      <c r="D956" s="383"/>
      <c r="E956" s="228"/>
      <c r="G956" s="228"/>
      <c r="H956" s="228"/>
      <c r="I956" s="228"/>
      <c r="J956" s="228"/>
      <c r="K956" s="228"/>
    </row>
    <row r="957" spans="2:11">
      <c r="B957" s="228"/>
      <c r="C957" s="228"/>
      <c r="D957" s="383"/>
      <c r="E957" s="228"/>
      <c r="G957" s="228"/>
      <c r="H957" s="228"/>
      <c r="I957" s="228"/>
      <c r="J957" s="228"/>
      <c r="K957" s="228"/>
    </row>
    <row r="958" spans="2:11">
      <c r="B958" s="228"/>
      <c r="C958" s="228"/>
      <c r="D958" s="383"/>
      <c r="E958" s="228"/>
      <c r="G958" s="228"/>
      <c r="H958" s="228"/>
      <c r="I958" s="228"/>
      <c r="J958" s="228"/>
      <c r="K958" s="228"/>
    </row>
    <row r="959" spans="2:11">
      <c r="B959" s="228"/>
      <c r="C959" s="228"/>
      <c r="D959" s="383"/>
      <c r="E959" s="228"/>
      <c r="G959" s="228"/>
      <c r="H959" s="228"/>
      <c r="I959" s="228"/>
      <c r="J959" s="228"/>
      <c r="K959" s="228"/>
    </row>
    <row r="960" spans="2:11">
      <c r="B960" s="228"/>
      <c r="C960" s="228"/>
      <c r="D960" s="383"/>
      <c r="E960" s="228"/>
      <c r="G960" s="228"/>
      <c r="H960" s="228"/>
      <c r="I960" s="228"/>
      <c r="J960" s="228"/>
      <c r="K960" s="228"/>
    </row>
    <row r="961" spans="2:11">
      <c r="B961" s="228"/>
      <c r="C961" s="228"/>
      <c r="D961" s="383"/>
      <c r="E961" s="228"/>
      <c r="G961" s="228"/>
      <c r="H961" s="228"/>
      <c r="I961" s="228"/>
      <c r="J961" s="228"/>
      <c r="K961" s="228"/>
    </row>
    <row r="962" spans="2:11">
      <c r="B962" s="228"/>
      <c r="C962" s="228"/>
      <c r="D962" s="383"/>
      <c r="E962" s="228"/>
      <c r="G962" s="228"/>
      <c r="H962" s="228"/>
      <c r="I962" s="228"/>
      <c r="J962" s="228"/>
      <c r="K962" s="228"/>
    </row>
    <row r="963" spans="2:11">
      <c r="B963" s="228"/>
      <c r="C963" s="228"/>
      <c r="D963" s="383"/>
      <c r="E963" s="228"/>
      <c r="G963" s="228"/>
      <c r="H963" s="228"/>
      <c r="I963" s="228"/>
      <c r="J963" s="228"/>
      <c r="K963" s="228"/>
    </row>
    <row r="964" spans="2:11">
      <c r="B964" s="228"/>
      <c r="C964" s="228"/>
      <c r="D964" s="383"/>
      <c r="E964" s="228"/>
      <c r="G964" s="228"/>
      <c r="H964" s="228"/>
      <c r="I964" s="228"/>
      <c r="J964" s="228"/>
      <c r="K964" s="228"/>
    </row>
    <row r="965" spans="2:11">
      <c r="B965" s="228"/>
      <c r="C965" s="228"/>
      <c r="D965" s="383"/>
      <c r="E965" s="228"/>
      <c r="G965" s="228"/>
      <c r="H965" s="228"/>
      <c r="I965" s="228"/>
      <c r="J965" s="228"/>
      <c r="K965" s="228"/>
    </row>
    <row r="966" spans="2:11">
      <c r="B966" s="228"/>
      <c r="C966" s="228"/>
      <c r="D966" s="383"/>
      <c r="E966" s="228"/>
      <c r="G966" s="228"/>
      <c r="H966" s="228"/>
      <c r="I966" s="228"/>
      <c r="J966" s="228"/>
      <c r="K966" s="228"/>
    </row>
    <row r="967" spans="2:11">
      <c r="B967" s="228"/>
      <c r="C967" s="228"/>
      <c r="D967" s="383"/>
      <c r="E967" s="228"/>
      <c r="G967" s="228"/>
      <c r="H967" s="228"/>
      <c r="I967" s="228"/>
      <c r="J967" s="228"/>
      <c r="K967" s="228"/>
    </row>
    <row r="968" spans="2:11">
      <c r="B968" s="228"/>
      <c r="C968" s="228"/>
      <c r="D968" s="383"/>
      <c r="E968" s="228"/>
      <c r="G968" s="228"/>
      <c r="H968" s="228"/>
      <c r="I968" s="228"/>
      <c r="J968" s="228"/>
      <c r="K968" s="228"/>
    </row>
    <row r="969" spans="2:11">
      <c r="B969" s="228"/>
      <c r="C969" s="228"/>
      <c r="D969" s="383"/>
      <c r="E969" s="228"/>
      <c r="G969" s="228"/>
      <c r="H969" s="228"/>
      <c r="I969" s="228"/>
      <c r="J969" s="228"/>
      <c r="K969" s="228"/>
    </row>
    <row r="970" spans="2:11">
      <c r="B970" s="228"/>
      <c r="C970" s="228"/>
      <c r="D970" s="383"/>
      <c r="E970" s="228"/>
      <c r="G970" s="228"/>
      <c r="H970" s="228"/>
      <c r="I970" s="228"/>
      <c r="J970" s="228"/>
      <c r="K970" s="228"/>
    </row>
    <row r="971" spans="2:11">
      <c r="B971" s="228"/>
      <c r="C971" s="228"/>
      <c r="D971" s="383"/>
      <c r="E971" s="228"/>
      <c r="G971" s="228"/>
      <c r="H971" s="228"/>
      <c r="I971" s="228"/>
      <c r="J971" s="228"/>
      <c r="K971" s="228"/>
    </row>
    <row r="972" spans="2:11">
      <c r="B972" s="228"/>
      <c r="C972" s="228"/>
      <c r="D972" s="383"/>
      <c r="E972" s="228"/>
      <c r="G972" s="228"/>
      <c r="H972" s="228"/>
      <c r="I972" s="228"/>
      <c r="J972" s="228"/>
      <c r="K972" s="228"/>
    </row>
    <row r="973" spans="2:11">
      <c r="B973" s="228"/>
      <c r="C973" s="228"/>
      <c r="D973" s="383"/>
      <c r="E973" s="228"/>
      <c r="G973" s="228"/>
      <c r="H973" s="228"/>
      <c r="I973" s="228"/>
      <c r="J973" s="228"/>
      <c r="K973" s="228"/>
    </row>
    <row r="974" spans="2:11">
      <c r="B974" s="228"/>
      <c r="C974" s="228"/>
      <c r="D974" s="383"/>
      <c r="E974" s="228"/>
      <c r="G974" s="228"/>
      <c r="H974" s="228"/>
      <c r="I974" s="228"/>
      <c r="J974" s="228"/>
      <c r="K974" s="228"/>
    </row>
    <row r="975" spans="2:11">
      <c r="B975" s="228"/>
      <c r="C975" s="228"/>
      <c r="D975" s="383"/>
      <c r="E975" s="228"/>
      <c r="G975" s="228"/>
      <c r="H975" s="228"/>
      <c r="I975" s="228"/>
      <c r="J975" s="228"/>
      <c r="K975" s="228"/>
    </row>
    <row r="976" spans="2:11">
      <c r="B976" s="228"/>
      <c r="C976" s="228"/>
      <c r="D976" s="383"/>
      <c r="E976" s="228"/>
      <c r="G976" s="228"/>
      <c r="H976" s="228"/>
      <c r="I976" s="228"/>
      <c r="J976" s="228"/>
      <c r="K976" s="228"/>
    </row>
    <row r="977" spans="2:11">
      <c r="B977" s="228"/>
      <c r="C977" s="228"/>
      <c r="D977" s="383"/>
      <c r="E977" s="228"/>
      <c r="G977" s="228"/>
      <c r="H977" s="228"/>
      <c r="I977" s="228"/>
      <c r="J977" s="228"/>
      <c r="K977" s="228"/>
    </row>
    <row r="978" spans="2:11">
      <c r="B978" s="228"/>
      <c r="C978" s="228"/>
      <c r="D978" s="383"/>
      <c r="E978" s="228"/>
      <c r="G978" s="228"/>
      <c r="H978" s="228"/>
      <c r="I978" s="228"/>
      <c r="J978" s="228"/>
      <c r="K978" s="228"/>
    </row>
    <row r="979" spans="2:11">
      <c r="B979" s="228"/>
      <c r="C979" s="228"/>
      <c r="D979" s="383"/>
      <c r="E979" s="228"/>
      <c r="G979" s="228"/>
      <c r="H979" s="228"/>
      <c r="I979" s="228"/>
      <c r="J979" s="228"/>
      <c r="K979" s="228"/>
    </row>
    <row r="980" spans="2:11">
      <c r="B980" s="228"/>
      <c r="C980" s="228"/>
      <c r="D980" s="383"/>
      <c r="E980" s="228"/>
      <c r="G980" s="228"/>
      <c r="H980" s="228"/>
      <c r="I980" s="228"/>
      <c r="J980" s="228"/>
      <c r="K980" s="228"/>
    </row>
    <row r="981" spans="2:11">
      <c r="B981" s="228"/>
      <c r="C981" s="228"/>
      <c r="D981" s="383"/>
      <c r="E981" s="228"/>
      <c r="G981" s="228"/>
      <c r="H981" s="228"/>
      <c r="I981" s="228"/>
      <c r="J981" s="228"/>
      <c r="K981" s="228"/>
    </row>
    <row r="982" spans="2:11">
      <c r="B982" s="228"/>
      <c r="C982" s="228"/>
      <c r="D982" s="383"/>
      <c r="E982" s="228"/>
      <c r="G982" s="228"/>
      <c r="H982" s="228"/>
      <c r="I982" s="228"/>
      <c r="J982" s="228"/>
      <c r="K982" s="228"/>
    </row>
    <row r="983" spans="2:11">
      <c r="B983" s="228"/>
      <c r="C983" s="228"/>
      <c r="D983" s="383"/>
      <c r="E983" s="228"/>
      <c r="G983" s="228"/>
      <c r="H983" s="228"/>
      <c r="I983" s="228"/>
      <c r="J983" s="228"/>
      <c r="K983" s="228"/>
    </row>
    <row r="984" spans="2:11">
      <c r="B984" s="228"/>
      <c r="C984" s="228"/>
      <c r="D984" s="383"/>
      <c r="E984" s="228"/>
      <c r="G984" s="228"/>
      <c r="H984" s="228"/>
      <c r="I984" s="228"/>
      <c r="J984" s="228"/>
      <c r="K984" s="228"/>
    </row>
    <row r="985" spans="2:11">
      <c r="B985" s="228"/>
      <c r="C985" s="228"/>
      <c r="D985" s="383"/>
      <c r="E985" s="228"/>
      <c r="G985" s="228"/>
      <c r="H985" s="228"/>
      <c r="I985" s="228"/>
      <c r="J985" s="228"/>
      <c r="K985" s="228"/>
    </row>
    <row r="986" spans="2:11">
      <c r="B986" s="228"/>
      <c r="C986" s="228"/>
      <c r="D986" s="383"/>
      <c r="E986" s="228"/>
      <c r="G986" s="228"/>
      <c r="H986" s="228"/>
      <c r="I986" s="228"/>
      <c r="J986" s="228"/>
      <c r="K986" s="228"/>
    </row>
    <row r="987" spans="2:11">
      <c r="B987" s="228"/>
      <c r="C987" s="228"/>
      <c r="D987" s="383"/>
      <c r="E987" s="228"/>
      <c r="G987" s="228"/>
      <c r="H987" s="228"/>
      <c r="I987" s="228"/>
      <c r="J987" s="228"/>
      <c r="K987" s="228"/>
    </row>
    <row r="988" spans="2:11">
      <c r="B988" s="228"/>
      <c r="C988" s="228"/>
      <c r="D988" s="383"/>
      <c r="E988" s="228"/>
      <c r="G988" s="228"/>
      <c r="H988" s="228"/>
      <c r="I988" s="228"/>
      <c r="J988" s="228"/>
      <c r="K988" s="228"/>
    </row>
  </sheetData>
  <mergeCells count="2">
    <mergeCell ref="B2:I2"/>
    <mergeCell ref="B3:I3"/>
  </mergeCells>
  <pageMargins left="0.7" right="0.7" top="0.75" bottom="0.75" header="0.3" footer="0.3"/>
  <pageSetup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BD795-9626-4FDC-8D62-49D1EF6C82B3}">
  <dimension ref="A1:J1092"/>
  <sheetViews>
    <sheetView topLeftCell="A659" zoomScaleNormal="100" workbookViewId="0">
      <selection activeCell="A659" sqref="A1:XFD1048576"/>
    </sheetView>
  </sheetViews>
  <sheetFormatPr defaultColWidth="12.625" defaultRowHeight="16.5" outlineLevelRow="1"/>
  <cols>
    <col min="1" max="1" width="8" style="129" customWidth="1"/>
    <col min="2" max="2" width="44.375" style="129" customWidth="1"/>
    <col min="3" max="3" width="22.75" style="396" customWidth="1"/>
    <col min="4" max="4" width="40" style="129" customWidth="1"/>
    <col min="5" max="5" width="60.75" style="228" customWidth="1"/>
    <col min="6" max="6" width="21.625" style="129" customWidth="1"/>
    <col min="7" max="7" width="12.25" style="129" customWidth="1"/>
    <col min="8" max="8" width="8.5" style="129" customWidth="1"/>
    <col min="9" max="9" width="52.375" style="129" customWidth="1"/>
    <col min="10" max="10" width="18.5" style="129" customWidth="1"/>
    <col min="11" max="16384" width="12.625" style="129"/>
  </cols>
  <sheetData>
    <row r="1" spans="1:10">
      <c r="A1" s="228"/>
      <c r="B1" s="228"/>
      <c r="C1" s="383"/>
      <c r="D1" s="228"/>
      <c r="F1" s="228"/>
      <c r="G1" s="228"/>
      <c r="H1" s="228"/>
      <c r="I1" s="228"/>
      <c r="J1" s="228"/>
    </row>
    <row r="2" spans="1:10">
      <c r="A2" s="506" t="s">
        <v>1330</v>
      </c>
      <c r="B2" s="581"/>
      <c r="C2" s="581"/>
      <c r="D2" s="581"/>
      <c r="E2" s="581"/>
      <c r="F2" s="581"/>
      <c r="G2" s="581"/>
      <c r="H2" s="581"/>
      <c r="I2" s="228"/>
      <c r="J2" s="230">
        <f>PM_LGSP.VIII!I10</f>
        <v>7003000000</v>
      </c>
    </row>
    <row r="3" spans="1:10">
      <c r="A3" s="503" t="s">
        <v>1331</v>
      </c>
      <c r="B3" s="581"/>
      <c r="C3" s="581"/>
      <c r="D3" s="581"/>
      <c r="E3" s="581"/>
      <c r="F3" s="581"/>
      <c r="G3" s="581"/>
      <c r="H3" s="581"/>
      <c r="I3" s="228"/>
      <c r="J3" s="228"/>
    </row>
    <row r="4" spans="1:10">
      <c r="A4" s="228"/>
      <c r="B4" s="228"/>
      <c r="C4" s="383"/>
      <c r="D4" s="228"/>
      <c r="F4" s="228"/>
      <c r="G4" s="228"/>
      <c r="H4" s="228"/>
      <c r="I4" s="228"/>
      <c r="J4" s="228"/>
    </row>
    <row r="5" spans="1:10" ht="33">
      <c r="A5" s="286" t="s">
        <v>66</v>
      </c>
      <c r="B5" s="286" t="s">
        <v>201</v>
      </c>
      <c r="C5" s="286" t="s">
        <v>837</v>
      </c>
      <c r="D5" s="286" t="s">
        <v>1336</v>
      </c>
      <c r="E5" s="286" t="s">
        <v>1243</v>
      </c>
      <c r="F5" s="286" t="s">
        <v>1245</v>
      </c>
      <c r="G5" s="286" t="s">
        <v>1244</v>
      </c>
      <c r="H5" s="286" t="s">
        <v>202</v>
      </c>
      <c r="I5" s="271"/>
      <c r="J5" s="228"/>
    </row>
    <row r="6" spans="1:10">
      <c r="A6" s="384" t="s">
        <v>15</v>
      </c>
      <c r="B6" s="392" t="s">
        <v>3136</v>
      </c>
      <c r="C6" s="385"/>
      <c r="D6" s="308"/>
      <c r="E6" s="246"/>
      <c r="F6" s="308"/>
      <c r="G6" s="308"/>
      <c r="H6" s="308"/>
      <c r="I6" s="271"/>
      <c r="J6" s="228"/>
    </row>
    <row r="7" spans="1:10" ht="49.5">
      <c r="A7" s="284">
        <f>IF(C7="","",SUBTOTAL(3,$C$6:C9))</f>
        <v>1</v>
      </c>
      <c r="B7" s="246" t="s">
        <v>3058</v>
      </c>
      <c r="C7" s="399" t="s">
        <v>203</v>
      </c>
      <c r="D7" s="246" t="s">
        <v>3059</v>
      </c>
      <c r="E7" s="246"/>
      <c r="F7" s="284" t="str">
        <f>IF(H7&lt;4,"Đơn giản",IF(H7&lt;=7,"Trung bình","Phức tạp"))</f>
        <v>Trung bình</v>
      </c>
      <c r="G7" s="284" t="s">
        <v>205</v>
      </c>
      <c r="H7" s="284">
        <f>COUNTA(E8:E14)</f>
        <v>7</v>
      </c>
      <c r="I7" s="271"/>
      <c r="J7" s="228"/>
    </row>
    <row r="8" spans="1:10" hidden="1" outlineLevel="1">
      <c r="A8" s="308"/>
      <c r="B8" s="308"/>
      <c r="C8" s="385"/>
      <c r="D8" s="308"/>
      <c r="E8" s="233" t="s">
        <v>3060</v>
      </c>
      <c r="F8" s="308"/>
      <c r="G8" s="308"/>
      <c r="H8" s="308"/>
      <c r="I8" s="271"/>
      <c r="J8" s="228"/>
    </row>
    <row r="9" spans="1:10" hidden="1" outlineLevel="1">
      <c r="A9" s="308"/>
      <c r="B9" s="308"/>
      <c r="C9" s="385"/>
      <c r="D9" s="308"/>
      <c r="E9" s="233" t="s">
        <v>286</v>
      </c>
      <c r="F9" s="308"/>
      <c r="G9" s="308"/>
      <c r="H9" s="308"/>
      <c r="I9" s="271"/>
      <c r="J9" s="228"/>
    </row>
    <row r="10" spans="1:10" hidden="1" outlineLevel="1">
      <c r="A10" s="308"/>
      <c r="B10" s="308"/>
      <c r="C10" s="385"/>
      <c r="D10" s="308"/>
      <c r="E10" s="233" t="s">
        <v>3061</v>
      </c>
      <c r="F10" s="308"/>
      <c r="G10" s="308"/>
      <c r="H10" s="308"/>
      <c r="I10" s="271"/>
      <c r="J10" s="228"/>
    </row>
    <row r="11" spans="1:10" hidden="1" outlineLevel="1">
      <c r="A11" s="308"/>
      <c r="B11" s="308"/>
      <c r="C11" s="385"/>
      <c r="D11" s="308"/>
      <c r="E11" s="233" t="s">
        <v>3062</v>
      </c>
      <c r="F11" s="308"/>
      <c r="G11" s="308"/>
      <c r="H11" s="308"/>
      <c r="I11" s="271"/>
      <c r="J11" s="228"/>
    </row>
    <row r="12" spans="1:10" hidden="1" outlineLevel="1">
      <c r="A12" s="308"/>
      <c r="B12" s="308"/>
      <c r="C12" s="385"/>
      <c r="D12" s="308"/>
      <c r="E12" s="233" t="s">
        <v>3063</v>
      </c>
      <c r="F12" s="308"/>
      <c r="G12" s="308"/>
      <c r="H12" s="308"/>
      <c r="I12" s="271"/>
      <c r="J12" s="228"/>
    </row>
    <row r="13" spans="1:10" hidden="1" outlineLevel="1">
      <c r="A13" s="308"/>
      <c r="B13" s="308"/>
      <c r="C13" s="385"/>
      <c r="D13" s="308"/>
      <c r="E13" s="233" t="s">
        <v>3064</v>
      </c>
      <c r="F13" s="308"/>
      <c r="G13" s="308"/>
      <c r="H13" s="308"/>
      <c r="I13" s="271"/>
      <c r="J13" s="228"/>
    </row>
    <row r="14" spans="1:10" hidden="1" outlineLevel="1">
      <c r="A14" s="308"/>
      <c r="B14" s="308"/>
      <c r="C14" s="385"/>
      <c r="D14" s="308"/>
      <c r="E14" s="233" t="s">
        <v>285</v>
      </c>
      <c r="F14" s="308"/>
      <c r="G14" s="308"/>
      <c r="H14" s="308"/>
      <c r="I14" s="271"/>
      <c r="J14" s="228"/>
    </row>
    <row r="15" spans="1:10" ht="82.5" collapsed="1">
      <c r="A15" s="284">
        <f>IF(C15="","",SUBTOTAL(3,$C$6:C17))</f>
        <v>2</v>
      </c>
      <c r="B15" s="246" t="s">
        <v>3065</v>
      </c>
      <c r="C15" s="399" t="s">
        <v>203</v>
      </c>
      <c r="D15" s="246" t="s">
        <v>3066</v>
      </c>
      <c r="E15" s="233"/>
      <c r="F15" s="284" t="str">
        <f>IF(H15&lt;4,"Đơn giản",IF(H15&lt;=7,"Trung bình","Phức tạp"))</f>
        <v>Đơn giản</v>
      </c>
      <c r="G15" s="284" t="s">
        <v>205</v>
      </c>
      <c r="H15" s="284">
        <f>COUNTA(E16:E18)</f>
        <v>3</v>
      </c>
      <c r="I15" s="271"/>
      <c r="J15" s="228"/>
    </row>
    <row r="16" spans="1:10" ht="24" hidden="1" customHeight="1" outlineLevel="1">
      <c r="A16" s="308"/>
      <c r="B16" s="233"/>
      <c r="C16" s="233"/>
      <c r="D16" s="308"/>
      <c r="E16" s="233" t="s">
        <v>3067</v>
      </c>
      <c r="F16" s="308"/>
      <c r="G16" s="308"/>
      <c r="H16" s="308"/>
      <c r="I16" s="271"/>
      <c r="J16" s="228"/>
    </row>
    <row r="17" spans="1:10" ht="19.5" hidden="1" customHeight="1" outlineLevel="1">
      <c r="A17" s="308"/>
      <c r="B17" s="233"/>
      <c r="C17" s="233"/>
      <c r="D17" s="308"/>
      <c r="E17" s="233" t="s">
        <v>3068</v>
      </c>
      <c r="F17" s="308"/>
      <c r="G17" s="308"/>
      <c r="H17" s="308"/>
      <c r="I17" s="271"/>
      <c r="J17" s="228"/>
    </row>
    <row r="18" spans="1:10" ht="23.25" hidden="1" customHeight="1" outlineLevel="1">
      <c r="A18" s="386"/>
      <c r="B18" s="241"/>
      <c r="C18" s="241"/>
      <c r="D18" s="308"/>
      <c r="E18" s="233" t="s">
        <v>3069</v>
      </c>
      <c r="F18" s="308"/>
      <c r="G18" s="308"/>
      <c r="H18" s="308"/>
      <c r="I18" s="271"/>
      <c r="J18" s="228"/>
    </row>
    <row r="19" spans="1:10" hidden="1" outlineLevel="1">
      <c r="A19" s="308"/>
      <c r="B19" s="246"/>
      <c r="C19" s="246"/>
      <c r="D19" s="308"/>
      <c r="E19" s="233" t="s">
        <v>3070</v>
      </c>
      <c r="F19" s="308"/>
      <c r="G19" s="308"/>
      <c r="H19" s="308"/>
      <c r="I19" s="271"/>
      <c r="J19" s="228"/>
    </row>
    <row r="20" spans="1:10" hidden="1" outlineLevel="1">
      <c r="A20" s="308"/>
      <c r="B20" s="246"/>
      <c r="C20" s="246"/>
      <c r="D20" s="308"/>
      <c r="E20" s="233" t="s">
        <v>3071</v>
      </c>
      <c r="F20" s="308"/>
      <c r="G20" s="308"/>
      <c r="H20" s="308"/>
      <c r="I20" s="271"/>
      <c r="J20" s="228"/>
    </row>
    <row r="21" spans="1:10" hidden="1" outlineLevel="1">
      <c r="A21" s="308"/>
      <c r="B21" s="246"/>
      <c r="C21" s="246"/>
      <c r="D21" s="308"/>
      <c r="E21" s="233" t="s">
        <v>3072</v>
      </c>
      <c r="F21" s="308"/>
      <c r="G21" s="308"/>
      <c r="H21" s="308"/>
      <c r="I21" s="271"/>
      <c r="J21" s="228"/>
    </row>
    <row r="22" spans="1:10" hidden="1" outlineLevel="1">
      <c r="A22" s="308"/>
      <c r="B22" s="246"/>
      <c r="C22" s="246"/>
      <c r="D22" s="308"/>
      <c r="E22" s="233" t="s">
        <v>3073</v>
      </c>
      <c r="F22" s="308"/>
      <c r="G22" s="308"/>
      <c r="H22" s="308"/>
      <c r="I22" s="271"/>
      <c r="J22" s="228"/>
    </row>
    <row r="23" spans="1:10" ht="49.5" collapsed="1">
      <c r="A23" s="284">
        <f>IF(C23="","",SUBTOTAL(3,$C$6:C25))</f>
        <v>3</v>
      </c>
      <c r="B23" s="246" t="s">
        <v>3087</v>
      </c>
      <c r="C23" s="399" t="s">
        <v>3077</v>
      </c>
      <c r="D23" s="246" t="s">
        <v>3086</v>
      </c>
      <c r="E23" s="233"/>
      <c r="F23" s="284" t="str">
        <f>IF(H23&lt;4,"Đơn giản",IF(H23&lt;=7,"Trung bình","Phức tạp"))</f>
        <v>Phức tạp</v>
      </c>
      <c r="G23" s="284" t="s">
        <v>205</v>
      </c>
      <c r="H23" s="284">
        <f>COUNTA(E24:E31)</f>
        <v>8</v>
      </c>
      <c r="I23" s="271"/>
      <c r="J23" s="228"/>
    </row>
    <row r="24" spans="1:10" hidden="1" outlineLevel="1">
      <c r="A24" s="308"/>
      <c r="B24" s="246"/>
      <c r="C24" s="246"/>
      <c r="D24" s="308"/>
      <c r="E24" s="233" t="s">
        <v>3078</v>
      </c>
      <c r="F24" s="308"/>
      <c r="G24" s="308"/>
      <c r="H24" s="308"/>
      <c r="I24" s="271"/>
      <c r="J24" s="228"/>
    </row>
    <row r="25" spans="1:10" hidden="1" outlineLevel="1">
      <c r="A25" s="308"/>
      <c r="B25" s="246"/>
      <c r="C25" s="246"/>
      <c r="D25" s="308"/>
      <c r="E25" s="233" t="s">
        <v>3079</v>
      </c>
      <c r="F25" s="308"/>
      <c r="G25" s="308"/>
      <c r="H25" s="308"/>
      <c r="I25" s="271"/>
      <c r="J25" s="228"/>
    </row>
    <row r="26" spans="1:10" hidden="1" outlineLevel="1">
      <c r="A26" s="308"/>
      <c r="B26" s="246"/>
      <c r="C26" s="246"/>
      <c r="D26" s="308"/>
      <c r="E26" s="233" t="s">
        <v>3080</v>
      </c>
      <c r="F26" s="308"/>
      <c r="G26" s="308"/>
      <c r="H26" s="308"/>
      <c r="I26" s="271"/>
      <c r="J26" s="228"/>
    </row>
    <row r="27" spans="1:10" hidden="1" outlineLevel="1">
      <c r="A27" s="308"/>
      <c r="B27" s="246"/>
      <c r="C27" s="246"/>
      <c r="D27" s="308"/>
      <c r="E27" s="233" t="s">
        <v>3081</v>
      </c>
      <c r="F27" s="308"/>
      <c r="G27" s="308"/>
      <c r="H27" s="308"/>
      <c r="I27" s="271"/>
      <c r="J27" s="228"/>
    </row>
    <row r="28" spans="1:10" hidden="1" outlineLevel="1">
      <c r="A28" s="308"/>
      <c r="B28" s="246"/>
      <c r="C28" s="246"/>
      <c r="D28" s="308"/>
      <c r="E28" s="233" t="s">
        <v>3082</v>
      </c>
      <c r="F28" s="308"/>
      <c r="G28" s="308"/>
      <c r="H28" s="308"/>
      <c r="I28" s="271"/>
      <c r="J28" s="228"/>
    </row>
    <row r="29" spans="1:10" hidden="1" outlineLevel="1">
      <c r="A29" s="308"/>
      <c r="B29" s="246"/>
      <c r="C29" s="246"/>
      <c r="D29" s="308"/>
      <c r="E29" s="233" t="s">
        <v>3083</v>
      </c>
      <c r="F29" s="308"/>
      <c r="G29" s="308"/>
      <c r="H29" s="308"/>
      <c r="I29" s="271"/>
      <c r="J29" s="228"/>
    </row>
    <row r="30" spans="1:10" ht="22.5" hidden="1" customHeight="1" outlineLevel="1">
      <c r="A30" s="308"/>
      <c r="B30" s="246"/>
      <c r="C30" s="246"/>
      <c r="D30" s="308"/>
      <c r="E30" s="233" t="s">
        <v>3084</v>
      </c>
      <c r="F30" s="308"/>
      <c r="G30" s="308"/>
      <c r="H30" s="308"/>
      <c r="I30" s="271"/>
      <c r="J30" s="228"/>
    </row>
    <row r="31" spans="1:10" hidden="1" outlineLevel="1">
      <c r="A31" s="308"/>
      <c r="B31" s="246"/>
      <c r="C31" s="246"/>
      <c r="D31" s="308"/>
      <c r="E31" s="233" t="s">
        <v>3085</v>
      </c>
      <c r="F31" s="308"/>
      <c r="G31" s="308"/>
      <c r="H31" s="308"/>
      <c r="I31" s="271"/>
      <c r="J31" s="228"/>
    </row>
    <row r="32" spans="1:10" ht="33" collapsed="1">
      <c r="A32" s="284">
        <f>IF(C32="","",SUBTOTAL(3,$C$6:C34))</f>
        <v>4</v>
      </c>
      <c r="B32" s="246" t="s">
        <v>3088</v>
      </c>
      <c r="C32" s="399" t="s">
        <v>3077</v>
      </c>
      <c r="D32" s="246" t="s">
        <v>2858</v>
      </c>
      <c r="E32" s="233"/>
      <c r="F32" s="284" t="str">
        <f>IF(H32&lt;4,"Đơn giản",IF(H32&lt;=7,"Trung bình","Phức tạp"))</f>
        <v>Trung bình</v>
      </c>
      <c r="G32" s="284" t="s">
        <v>205</v>
      </c>
      <c r="H32" s="284">
        <f>COUNTA(E33:E36)</f>
        <v>4</v>
      </c>
      <c r="I32" s="271"/>
      <c r="J32" s="228"/>
    </row>
    <row r="33" spans="1:10" hidden="1" outlineLevel="1">
      <c r="A33" s="308"/>
      <c r="B33" s="246"/>
      <c r="C33" s="246"/>
      <c r="D33" s="308"/>
      <c r="E33" s="233" t="s">
        <v>3089</v>
      </c>
      <c r="F33" s="308"/>
      <c r="G33" s="308"/>
      <c r="H33" s="308"/>
      <c r="I33" s="271"/>
      <c r="J33" s="228"/>
    </row>
    <row r="34" spans="1:10" ht="33" hidden="1" outlineLevel="1">
      <c r="A34" s="308"/>
      <c r="B34" s="246"/>
      <c r="C34" s="246"/>
      <c r="D34" s="308"/>
      <c r="E34" s="233" t="s">
        <v>3092</v>
      </c>
      <c r="F34" s="308"/>
      <c r="G34" s="308"/>
      <c r="H34" s="308"/>
      <c r="I34" s="271"/>
      <c r="J34" s="228"/>
    </row>
    <row r="35" spans="1:10" ht="33" hidden="1" outlineLevel="1">
      <c r="A35" s="308"/>
      <c r="B35" s="246"/>
      <c r="C35" s="246"/>
      <c r="D35" s="308"/>
      <c r="E35" s="233" t="s">
        <v>3090</v>
      </c>
      <c r="F35" s="308"/>
      <c r="G35" s="308"/>
      <c r="H35" s="308"/>
      <c r="I35" s="271"/>
      <c r="J35" s="228"/>
    </row>
    <row r="36" spans="1:10" ht="33" hidden="1" outlineLevel="1">
      <c r="A36" s="308"/>
      <c r="B36" s="246"/>
      <c r="C36" s="246"/>
      <c r="D36" s="308"/>
      <c r="E36" s="233" t="s">
        <v>3091</v>
      </c>
      <c r="F36" s="308"/>
      <c r="G36" s="308"/>
      <c r="H36" s="308"/>
      <c r="I36" s="271"/>
      <c r="J36" s="228"/>
    </row>
    <row r="37" spans="1:10" ht="33" collapsed="1">
      <c r="A37" s="284">
        <f>IF(C37="","",SUBTOTAL(3,$C$6:C39))</f>
        <v>5</v>
      </c>
      <c r="B37" s="246" t="s">
        <v>2856</v>
      </c>
      <c r="C37" s="399" t="s">
        <v>3077</v>
      </c>
      <c r="D37" s="246" t="s">
        <v>3099</v>
      </c>
      <c r="E37" s="233"/>
      <c r="F37" s="284" t="str">
        <f>IF(H37&lt;4,"Đơn giản",IF(H37&lt;=7,"Trung bình","Phức tạp"))</f>
        <v>Trung bình</v>
      </c>
      <c r="G37" s="284" t="s">
        <v>205</v>
      </c>
      <c r="H37" s="284">
        <f>COUNTA(E38:E43)</f>
        <v>6</v>
      </c>
      <c r="I37" s="271"/>
      <c r="J37" s="228"/>
    </row>
    <row r="38" spans="1:10" ht="33" hidden="1" outlineLevel="1">
      <c r="A38" s="308"/>
      <c r="B38" s="246"/>
      <c r="C38" s="399"/>
      <c r="D38" s="308"/>
      <c r="E38" s="233" t="s">
        <v>3093</v>
      </c>
      <c r="F38" s="308"/>
      <c r="G38" s="308"/>
      <c r="H38" s="308"/>
      <c r="I38" s="271"/>
      <c r="J38" s="228"/>
    </row>
    <row r="39" spans="1:10" ht="35.25" hidden="1" customHeight="1" outlineLevel="1">
      <c r="A39" s="308"/>
      <c r="B39" s="246"/>
      <c r="C39" s="399"/>
      <c r="D39" s="308"/>
      <c r="E39" s="233" t="s">
        <v>3095</v>
      </c>
      <c r="F39" s="308"/>
      <c r="G39" s="308"/>
      <c r="H39" s="308"/>
      <c r="I39" s="271"/>
      <c r="J39" s="228"/>
    </row>
    <row r="40" spans="1:10" ht="38.25" hidden="1" customHeight="1" outlineLevel="1">
      <c r="A40" s="308"/>
      <c r="B40" s="246"/>
      <c r="C40" s="399"/>
      <c r="D40" s="308"/>
      <c r="E40" s="233" t="s">
        <v>3096</v>
      </c>
      <c r="F40" s="308"/>
      <c r="G40" s="308"/>
      <c r="H40" s="308"/>
      <c r="I40" s="271"/>
      <c r="J40" s="228"/>
    </row>
    <row r="41" spans="1:10" ht="43.5" hidden="1" customHeight="1" outlineLevel="1">
      <c r="A41" s="308"/>
      <c r="B41" s="246"/>
      <c r="C41" s="399"/>
      <c r="D41" s="308"/>
      <c r="E41" s="233" t="s">
        <v>3097</v>
      </c>
      <c r="F41" s="308"/>
      <c r="G41" s="308"/>
      <c r="H41" s="308"/>
      <c r="I41" s="271"/>
      <c r="J41" s="228"/>
    </row>
    <row r="42" spans="1:10" ht="33" hidden="1" outlineLevel="1">
      <c r="A42" s="308"/>
      <c r="B42" s="246"/>
      <c r="C42" s="399"/>
      <c r="D42" s="308"/>
      <c r="E42" s="233" t="s">
        <v>3094</v>
      </c>
      <c r="F42" s="308"/>
      <c r="G42" s="308"/>
      <c r="H42" s="308"/>
      <c r="I42" s="271"/>
      <c r="J42" s="228"/>
    </row>
    <row r="43" spans="1:10" ht="30" hidden="1" customHeight="1" outlineLevel="1">
      <c r="A43" s="308"/>
      <c r="B43" s="246"/>
      <c r="C43" s="399"/>
      <c r="D43" s="308"/>
      <c r="E43" s="233" t="s">
        <v>3098</v>
      </c>
      <c r="F43" s="308"/>
      <c r="G43" s="308"/>
      <c r="H43" s="308"/>
      <c r="I43" s="271"/>
      <c r="J43" s="228"/>
    </row>
    <row r="44" spans="1:10" collapsed="1">
      <c r="A44" s="384" t="s">
        <v>17</v>
      </c>
      <c r="B44" s="392" t="s">
        <v>2838</v>
      </c>
      <c r="C44" s="399"/>
      <c r="D44" s="308"/>
      <c r="E44" s="233"/>
      <c r="F44" s="308"/>
      <c r="G44" s="308"/>
      <c r="H44" s="308"/>
      <c r="I44" s="271"/>
      <c r="J44" s="228"/>
    </row>
    <row r="45" spans="1:10" ht="33">
      <c r="A45" s="284">
        <f>IF(C45="","",SUBTOTAL(3,$C$6:C47))</f>
        <v>6</v>
      </c>
      <c r="B45" s="246" t="s">
        <v>236</v>
      </c>
      <c r="C45" s="399" t="s">
        <v>203</v>
      </c>
      <c r="D45" s="246" t="s">
        <v>2815</v>
      </c>
      <c r="E45" s="233"/>
      <c r="F45" s="284" t="str">
        <f>IF(H45&lt;4,"Đơn giản",IF(H45&lt;=7,"Trung bình","Phức tạp"))</f>
        <v>Trung bình</v>
      </c>
      <c r="G45" s="284" t="s">
        <v>205</v>
      </c>
      <c r="H45" s="284">
        <f>COUNTA(E46:E49)</f>
        <v>4</v>
      </c>
      <c r="I45" s="271"/>
      <c r="J45" s="228"/>
    </row>
    <row r="46" spans="1:10" hidden="1" outlineLevel="1">
      <c r="A46" s="308"/>
      <c r="B46" s="233"/>
      <c r="C46" s="233"/>
      <c r="D46" s="308"/>
      <c r="E46" s="233" t="s">
        <v>237</v>
      </c>
      <c r="F46" s="308"/>
      <c r="G46" s="308"/>
      <c r="H46" s="308"/>
      <c r="I46" s="271"/>
      <c r="J46" s="228"/>
    </row>
    <row r="47" spans="1:10" hidden="1" outlineLevel="1">
      <c r="A47" s="308"/>
      <c r="B47" s="233"/>
      <c r="C47" s="233"/>
      <c r="D47" s="308"/>
      <c r="E47" s="233" t="s">
        <v>238</v>
      </c>
      <c r="F47" s="308"/>
      <c r="G47" s="308"/>
      <c r="H47" s="308"/>
      <c r="I47" s="271"/>
      <c r="J47" s="228"/>
    </row>
    <row r="48" spans="1:10" hidden="1" outlineLevel="1">
      <c r="A48" s="308"/>
      <c r="B48" s="233"/>
      <c r="C48" s="233"/>
      <c r="D48" s="308"/>
      <c r="E48" s="233" t="s">
        <v>239</v>
      </c>
      <c r="F48" s="308"/>
      <c r="G48" s="308"/>
      <c r="H48" s="308"/>
      <c r="I48" s="271"/>
      <c r="J48" s="228"/>
    </row>
    <row r="49" spans="1:10" hidden="1" outlineLevel="1">
      <c r="A49" s="308"/>
      <c r="B49" s="233"/>
      <c r="C49" s="233"/>
      <c r="D49" s="308"/>
      <c r="E49" s="233" t="s">
        <v>240</v>
      </c>
      <c r="F49" s="308"/>
      <c r="G49" s="308"/>
      <c r="H49" s="308"/>
      <c r="I49" s="271"/>
      <c r="J49" s="228"/>
    </row>
    <row r="50" spans="1:10" hidden="1" outlineLevel="1">
      <c r="A50" s="308"/>
      <c r="B50" s="233"/>
      <c r="C50" s="233"/>
      <c r="D50" s="308"/>
      <c r="E50" s="233" t="s">
        <v>241</v>
      </c>
      <c r="F50" s="308"/>
      <c r="G50" s="308"/>
      <c r="H50" s="308"/>
      <c r="I50" s="271"/>
      <c r="J50" s="228"/>
    </row>
    <row r="51" spans="1:10" ht="49.5" collapsed="1">
      <c r="A51" s="284">
        <f>IF(C51="","",SUBTOTAL(3,$C$6:C53))</f>
        <v>7</v>
      </c>
      <c r="B51" s="246" t="s">
        <v>155</v>
      </c>
      <c r="C51" s="399" t="s">
        <v>203</v>
      </c>
      <c r="D51" s="246" t="s">
        <v>2816</v>
      </c>
      <c r="E51" s="233"/>
      <c r="F51" s="284" t="str">
        <f>IF(H51&lt;4,"Đơn giản",IF(H51&lt;=7,"Trung bình","Phức tạp"))</f>
        <v>Phức tạp</v>
      </c>
      <c r="G51" s="284" t="s">
        <v>205</v>
      </c>
      <c r="H51" s="284">
        <f>COUNTA(E52:E59)</f>
        <v>8</v>
      </c>
      <c r="I51" s="271"/>
      <c r="J51" s="228"/>
    </row>
    <row r="52" spans="1:10" hidden="1" outlineLevel="1">
      <c r="A52" s="308"/>
      <c r="B52" s="308"/>
      <c r="C52" s="385"/>
      <c r="D52" s="308"/>
      <c r="E52" s="233" t="s">
        <v>242</v>
      </c>
      <c r="F52" s="308"/>
      <c r="G52" s="308"/>
      <c r="H52" s="308"/>
      <c r="I52" s="271"/>
      <c r="J52" s="228"/>
    </row>
    <row r="53" spans="1:10" hidden="1" outlineLevel="1">
      <c r="A53" s="308"/>
      <c r="B53" s="308"/>
      <c r="C53" s="385"/>
      <c r="D53" s="308"/>
      <c r="E53" s="233" t="s">
        <v>243</v>
      </c>
      <c r="F53" s="308"/>
      <c r="G53" s="308"/>
      <c r="H53" s="308"/>
      <c r="I53" s="271"/>
      <c r="J53" s="228"/>
    </row>
    <row r="54" spans="1:10" hidden="1" outlineLevel="1">
      <c r="A54" s="308"/>
      <c r="B54" s="308"/>
      <c r="C54" s="385"/>
      <c r="D54" s="308"/>
      <c r="E54" s="233" t="s">
        <v>244</v>
      </c>
      <c r="F54" s="308"/>
      <c r="G54" s="308"/>
      <c r="H54" s="308"/>
      <c r="I54" s="271"/>
      <c r="J54" s="228"/>
    </row>
    <row r="55" spans="1:10" hidden="1" outlineLevel="1">
      <c r="A55" s="308"/>
      <c r="B55" s="308"/>
      <c r="C55" s="385"/>
      <c r="D55" s="308"/>
      <c r="E55" s="233" t="s">
        <v>245</v>
      </c>
      <c r="F55" s="308"/>
      <c r="G55" s="308"/>
      <c r="H55" s="308"/>
      <c r="I55" s="271"/>
      <c r="J55" s="228"/>
    </row>
    <row r="56" spans="1:10" hidden="1" outlineLevel="1">
      <c r="A56" s="308"/>
      <c r="B56" s="308"/>
      <c r="C56" s="385"/>
      <c r="D56" s="308"/>
      <c r="E56" s="233" t="s">
        <v>246</v>
      </c>
      <c r="F56" s="308"/>
      <c r="G56" s="308"/>
      <c r="H56" s="308"/>
      <c r="I56" s="271"/>
      <c r="J56" s="228"/>
    </row>
    <row r="57" spans="1:10" hidden="1" outlineLevel="1">
      <c r="A57" s="308"/>
      <c r="B57" s="308"/>
      <c r="C57" s="385"/>
      <c r="D57" s="308"/>
      <c r="E57" s="233" t="s">
        <v>247</v>
      </c>
      <c r="F57" s="308"/>
      <c r="G57" s="308"/>
      <c r="H57" s="308"/>
      <c r="I57" s="271"/>
      <c r="J57" s="228"/>
    </row>
    <row r="58" spans="1:10" hidden="1" outlineLevel="1">
      <c r="A58" s="308"/>
      <c r="B58" s="308"/>
      <c r="C58" s="385"/>
      <c r="D58" s="308"/>
      <c r="E58" s="233" t="s">
        <v>248</v>
      </c>
      <c r="F58" s="308"/>
      <c r="G58" s="308"/>
      <c r="H58" s="308"/>
      <c r="I58" s="271"/>
      <c r="J58" s="228"/>
    </row>
    <row r="59" spans="1:10" hidden="1" outlineLevel="1">
      <c r="A59" s="308"/>
      <c r="B59" s="308"/>
      <c r="C59" s="385"/>
      <c r="D59" s="308"/>
      <c r="E59" s="233" t="s">
        <v>249</v>
      </c>
      <c r="F59" s="308"/>
      <c r="G59" s="308"/>
      <c r="H59" s="308"/>
      <c r="I59" s="271"/>
      <c r="J59" s="228"/>
    </row>
    <row r="60" spans="1:10" ht="33" collapsed="1">
      <c r="A60" s="284">
        <f>IF(C60="","",SUBTOTAL(3,$C$6:C62))</f>
        <v>8</v>
      </c>
      <c r="B60" s="246" t="s">
        <v>156</v>
      </c>
      <c r="C60" s="399" t="s">
        <v>203</v>
      </c>
      <c r="D60" s="246" t="s">
        <v>2817</v>
      </c>
      <c r="E60" s="233"/>
      <c r="F60" s="284" t="str">
        <f>IF(H60&lt;4,"Đơn giản",IF(H60&lt;=7,"Trung bình","Phức tạp"))</f>
        <v>Trung bình</v>
      </c>
      <c r="G60" s="284" t="s">
        <v>205</v>
      </c>
      <c r="H60" s="284">
        <f>COUNTA(E61:E64)</f>
        <v>4</v>
      </c>
      <c r="I60" s="271"/>
      <c r="J60" s="228"/>
    </row>
    <row r="61" spans="1:10" hidden="1" outlineLevel="1">
      <c r="A61" s="308"/>
      <c r="B61" s="233"/>
      <c r="C61" s="233"/>
      <c r="D61" s="308"/>
      <c r="E61" s="233" t="s">
        <v>250</v>
      </c>
      <c r="F61" s="308"/>
      <c r="G61" s="308"/>
      <c r="H61" s="308"/>
      <c r="I61" s="271"/>
      <c r="J61" s="228"/>
    </row>
    <row r="62" spans="1:10" hidden="1" outlineLevel="1">
      <c r="A62" s="308"/>
      <c r="B62" s="233"/>
      <c r="C62" s="233"/>
      <c r="D62" s="308"/>
      <c r="E62" s="233" t="s">
        <v>251</v>
      </c>
      <c r="F62" s="308"/>
      <c r="G62" s="308"/>
      <c r="H62" s="308"/>
      <c r="I62" s="271"/>
      <c r="J62" s="228"/>
    </row>
    <row r="63" spans="1:10" hidden="1" outlineLevel="1">
      <c r="A63" s="308"/>
      <c r="B63" s="233"/>
      <c r="C63" s="233"/>
      <c r="D63" s="308"/>
      <c r="E63" s="233" t="s">
        <v>252</v>
      </c>
      <c r="F63" s="308"/>
      <c r="G63" s="308"/>
      <c r="H63" s="308"/>
      <c r="I63" s="271"/>
      <c r="J63" s="228"/>
    </row>
    <row r="64" spans="1:10" hidden="1" outlineLevel="1">
      <c r="A64" s="308"/>
      <c r="B64" s="233"/>
      <c r="C64" s="233"/>
      <c r="D64" s="308"/>
      <c r="E64" s="233" t="s">
        <v>253</v>
      </c>
      <c r="F64" s="308"/>
      <c r="G64" s="308"/>
      <c r="H64" s="308"/>
      <c r="I64" s="271"/>
      <c r="J64" s="228"/>
    </row>
    <row r="65" spans="1:10" collapsed="1">
      <c r="A65" s="284">
        <f>IF(C65="","",SUBTOTAL(3,$C$6:C67))</f>
        <v>9</v>
      </c>
      <c r="B65" s="246" t="s">
        <v>254</v>
      </c>
      <c r="C65" s="399" t="s">
        <v>203</v>
      </c>
      <c r="D65" s="308" t="s">
        <v>2818</v>
      </c>
      <c r="E65" s="233"/>
      <c r="F65" s="284" t="str">
        <f>IF(H65&lt;4,"Đơn giản",IF(H65&lt;=7,"Trung bình","Phức tạp"))</f>
        <v>Trung bình</v>
      </c>
      <c r="G65" s="284" t="s">
        <v>205</v>
      </c>
      <c r="H65" s="284">
        <f>COUNTA(E66:E70)</f>
        <v>5</v>
      </c>
      <c r="I65" s="271"/>
      <c r="J65" s="228"/>
    </row>
    <row r="66" spans="1:10" hidden="1" outlineLevel="1">
      <c r="A66" s="308"/>
      <c r="B66" s="233"/>
      <c r="C66" s="233"/>
      <c r="D66" s="308"/>
      <c r="E66" s="233" t="s">
        <v>255</v>
      </c>
      <c r="F66" s="308"/>
      <c r="G66" s="308"/>
      <c r="H66" s="308"/>
      <c r="I66" s="271"/>
      <c r="J66" s="228"/>
    </row>
    <row r="67" spans="1:10" hidden="1" outlineLevel="1">
      <c r="A67" s="308"/>
      <c r="B67" s="233"/>
      <c r="C67" s="233"/>
      <c r="D67" s="308"/>
      <c r="E67" s="233" t="s">
        <v>256</v>
      </c>
      <c r="F67" s="308"/>
      <c r="G67" s="308"/>
      <c r="H67" s="308"/>
      <c r="I67" s="271"/>
      <c r="J67" s="228"/>
    </row>
    <row r="68" spans="1:10" hidden="1" outlineLevel="1">
      <c r="A68" s="308"/>
      <c r="B68" s="233"/>
      <c r="C68" s="233"/>
      <c r="D68" s="308"/>
      <c r="E68" s="233" t="s">
        <v>257</v>
      </c>
      <c r="F68" s="308"/>
      <c r="G68" s="308"/>
      <c r="H68" s="308"/>
      <c r="I68" s="271"/>
      <c r="J68" s="228"/>
    </row>
    <row r="69" spans="1:10" hidden="1" outlineLevel="1">
      <c r="A69" s="308"/>
      <c r="B69" s="233"/>
      <c r="C69" s="233"/>
      <c r="D69" s="308"/>
      <c r="E69" s="233" t="s">
        <v>258</v>
      </c>
      <c r="F69" s="308"/>
      <c r="G69" s="308"/>
      <c r="H69" s="308"/>
      <c r="I69" s="271"/>
      <c r="J69" s="228"/>
    </row>
    <row r="70" spans="1:10" hidden="1" outlineLevel="1">
      <c r="A70" s="308"/>
      <c r="B70" s="241"/>
      <c r="C70" s="241"/>
      <c r="D70" s="308"/>
      <c r="E70" s="241" t="s">
        <v>259</v>
      </c>
      <c r="F70" s="308"/>
      <c r="G70" s="308"/>
      <c r="H70" s="308"/>
      <c r="I70" s="271"/>
      <c r="J70" s="228"/>
    </row>
    <row r="71" spans="1:10" ht="49.5" collapsed="1">
      <c r="A71" s="284">
        <f>IF(C71="","",SUBTOTAL(3,$C$6:C75))</f>
        <v>10</v>
      </c>
      <c r="B71" s="246" t="s">
        <v>2840</v>
      </c>
      <c r="C71" s="399" t="s">
        <v>203</v>
      </c>
      <c r="D71" s="246" t="s">
        <v>3100</v>
      </c>
      <c r="E71" s="246"/>
      <c r="F71" s="284" t="str">
        <f>IF(H71&lt;4,"Đơn giản",IF(H71&lt;=7,"Trung bình","Phức tạp"))</f>
        <v>Trung bình</v>
      </c>
      <c r="G71" s="284" t="s">
        <v>205</v>
      </c>
      <c r="H71" s="284">
        <f>COUNTA(E72:E77)</f>
        <v>6</v>
      </c>
      <c r="I71" s="271"/>
      <c r="J71" s="228"/>
    </row>
    <row r="72" spans="1:10" hidden="1" outlineLevel="1">
      <c r="A72" s="308"/>
      <c r="B72" s="246"/>
      <c r="C72" s="246"/>
      <c r="D72" s="308"/>
      <c r="E72" s="233" t="s">
        <v>3101</v>
      </c>
      <c r="F72" s="308"/>
      <c r="G72" s="308"/>
      <c r="H72" s="308"/>
      <c r="I72" s="271"/>
      <c r="J72" s="228"/>
    </row>
    <row r="73" spans="1:10" hidden="1" outlineLevel="1">
      <c r="A73" s="308"/>
      <c r="B73" s="246"/>
      <c r="C73" s="246"/>
      <c r="D73" s="308"/>
      <c r="E73" s="233" t="s">
        <v>3102</v>
      </c>
      <c r="F73" s="308"/>
      <c r="G73" s="308"/>
      <c r="H73" s="308"/>
      <c r="I73" s="271"/>
      <c r="J73" s="228"/>
    </row>
    <row r="74" spans="1:10" hidden="1" outlineLevel="1">
      <c r="A74" s="308"/>
      <c r="B74" s="246"/>
      <c r="C74" s="246"/>
      <c r="D74" s="308"/>
      <c r="E74" s="233" t="s">
        <v>3103</v>
      </c>
      <c r="F74" s="308"/>
      <c r="G74" s="308"/>
      <c r="H74" s="308"/>
      <c r="I74" s="271"/>
      <c r="J74" s="228"/>
    </row>
    <row r="75" spans="1:10" hidden="1" outlineLevel="1">
      <c r="A75" s="308"/>
      <c r="B75" s="246"/>
      <c r="C75" s="246"/>
      <c r="D75" s="308"/>
      <c r="E75" s="233" t="s">
        <v>3104</v>
      </c>
      <c r="F75" s="308"/>
      <c r="G75" s="308"/>
      <c r="H75" s="308"/>
      <c r="I75" s="271"/>
      <c r="J75" s="228"/>
    </row>
    <row r="76" spans="1:10" hidden="1" outlineLevel="1">
      <c r="A76" s="308"/>
      <c r="B76" s="246"/>
      <c r="C76" s="246"/>
      <c r="D76" s="308"/>
      <c r="E76" s="233" t="s">
        <v>3105</v>
      </c>
      <c r="F76" s="308"/>
      <c r="G76" s="308"/>
      <c r="H76" s="308"/>
      <c r="I76" s="271"/>
      <c r="J76" s="228"/>
    </row>
    <row r="77" spans="1:10" hidden="1" outlineLevel="1">
      <c r="A77" s="308"/>
      <c r="B77" s="246"/>
      <c r="C77" s="246"/>
      <c r="D77" s="308"/>
      <c r="E77" s="233" t="s">
        <v>3106</v>
      </c>
      <c r="F77" s="308"/>
      <c r="G77" s="308"/>
      <c r="H77" s="308"/>
      <c r="I77" s="271"/>
      <c r="J77" s="228"/>
    </row>
    <row r="78" spans="1:10" ht="66" collapsed="1">
      <c r="A78" s="284">
        <f>IF(C78="","",SUBTOTAL(3,$C$6:C82))</f>
        <v>11</v>
      </c>
      <c r="B78" s="246" t="s">
        <v>2051</v>
      </c>
      <c r="C78" s="399" t="s">
        <v>203</v>
      </c>
      <c r="D78" s="246" t="s">
        <v>3107</v>
      </c>
      <c r="E78" s="308"/>
      <c r="F78" s="284" t="str">
        <f>IF(H78&lt;4,"Đơn giản",IF(H78&lt;=7,"Trung bình","Phức tạp"))</f>
        <v>Trung bình</v>
      </c>
      <c r="G78" s="284" t="s">
        <v>205</v>
      </c>
      <c r="H78" s="284">
        <f>COUNTA(E79:E85)</f>
        <v>7</v>
      </c>
      <c r="I78" s="271"/>
      <c r="J78" s="228"/>
    </row>
    <row r="79" spans="1:10" hidden="1" outlineLevel="1">
      <c r="A79" s="308"/>
      <c r="B79" s="246"/>
      <c r="C79" s="246"/>
      <c r="D79" s="308"/>
      <c r="E79" s="233" t="s">
        <v>3075</v>
      </c>
      <c r="F79" s="308"/>
      <c r="G79" s="308"/>
      <c r="H79" s="308"/>
      <c r="I79" s="271"/>
      <c r="J79" s="228"/>
    </row>
    <row r="80" spans="1:10" hidden="1" outlineLevel="1">
      <c r="A80" s="308"/>
      <c r="B80" s="246"/>
      <c r="C80" s="246"/>
      <c r="D80" s="308"/>
      <c r="E80" s="233" t="s">
        <v>3076</v>
      </c>
      <c r="F80" s="308"/>
      <c r="G80" s="308"/>
      <c r="H80" s="308"/>
      <c r="I80" s="271"/>
      <c r="J80" s="228"/>
    </row>
    <row r="81" spans="1:10" hidden="1" outlineLevel="1">
      <c r="A81" s="308"/>
      <c r="B81" s="246"/>
      <c r="C81" s="246"/>
      <c r="D81" s="308"/>
      <c r="E81" s="233" t="s">
        <v>3108</v>
      </c>
      <c r="F81" s="308"/>
      <c r="G81" s="308"/>
      <c r="H81" s="308"/>
      <c r="I81" s="271"/>
      <c r="J81" s="228"/>
    </row>
    <row r="82" spans="1:10" hidden="1" outlineLevel="1">
      <c r="A82" s="308"/>
      <c r="B82" s="246"/>
      <c r="C82" s="246"/>
      <c r="D82" s="308"/>
      <c r="E82" s="233" t="s">
        <v>3109</v>
      </c>
      <c r="F82" s="308"/>
      <c r="G82" s="308"/>
      <c r="H82" s="308"/>
      <c r="I82" s="271"/>
      <c r="J82" s="228"/>
    </row>
    <row r="83" spans="1:10" hidden="1" outlineLevel="1">
      <c r="A83" s="308"/>
      <c r="B83" s="246"/>
      <c r="C83" s="246"/>
      <c r="D83" s="308"/>
      <c r="E83" s="233" t="s">
        <v>3110</v>
      </c>
      <c r="F83" s="308"/>
      <c r="G83" s="308"/>
      <c r="H83" s="308"/>
      <c r="I83" s="271"/>
      <c r="J83" s="228"/>
    </row>
    <row r="84" spans="1:10" hidden="1" outlineLevel="1">
      <c r="A84" s="308"/>
      <c r="B84" s="246"/>
      <c r="C84" s="246"/>
      <c r="D84" s="308"/>
      <c r="E84" s="233" t="s">
        <v>3111</v>
      </c>
      <c r="F84" s="308"/>
      <c r="G84" s="308"/>
      <c r="H84" s="308"/>
      <c r="I84" s="271"/>
      <c r="J84" s="228"/>
    </row>
    <row r="85" spans="1:10" hidden="1" outlineLevel="1">
      <c r="A85" s="308"/>
      <c r="B85" s="246"/>
      <c r="C85" s="246"/>
      <c r="D85" s="308"/>
      <c r="E85" s="241" t="s">
        <v>3112</v>
      </c>
      <c r="F85" s="308"/>
      <c r="G85" s="308"/>
      <c r="H85" s="308"/>
      <c r="I85" s="271"/>
      <c r="J85" s="228"/>
    </row>
    <row r="86" spans="1:10" ht="66" collapsed="1">
      <c r="A86" s="284">
        <f>IF(C86="","",SUBTOTAL(3,$C$6:C90))</f>
        <v>12</v>
      </c>
      <c r="B86" s="246" t="s">
        <v>2842</v>
      </c>
      <c r="C86" s="399" t="s">
        <v>203</v>
      </c>
      <c r="D86" s="246" t="s">
        <v>3115</v>
      </c>
      <c r="E86" s="308"/>
      <c r="F86" s="284" t="str">
        <f>IF(H86&lt;4,"Đơn giản",IF(H86&lt;=7,"Trung bình","Phức tạp"))</f>
        <v>Trung bình</v>
      </c>
      <c r="G86" s="284" t="s">
        <v>205</v>
      </c>
      <c r="H86" s="284">
        <f>COUNTA(E87:E90)</f>
        <v>4</v>
      </c>
      <c r="I86" s="271"/>
      <c r="J86" s="228"/>
    </row>
    <row r="87" spans="1:10" hidden="1" outlineLevel="1">
      <c r="A87" s="308"/>
      <c r="B87" s="246"/>
      <c r="C87" s="246"/>
      <c r="D87" s="308" t="s">
        <v>2671</v>
      </c>
      <c r="E87" s="233" t="s">
        <v>3113</v>
      </c>
      <c r="F87" s="308"/>
      <c r="G87" s="308"/>
      <c r="H87" s="308"/>
      <c r="I87" s="271"/>
      <c r="J87" s="228"/>
    </row>
    <row r="88" spans="1:10" ht="33" hidden="1" outlineLevel="1">
      <c r="A88" s="308"/>
      <c r="B88" s="246"/>
      <c r="C88" s="246"/>
      <c r="D88" s="308"/>
      <c r="E88" s="246" t="s">
        <v>3186</v>
      </c>
      <c r="F88" s="308"/>
      <c r="G88" s="308"/>
      <c r="H88" s="308"/>
      <c r="I88" s="271"/>
      <c r="J88" s="228"/>
    </row>
    <row r="89" spans="1:10" hidden="1" outlineLevel="1">
      <c r="A89" s="308"/>
      <c r="B89" s="246"/>
      <c r="C89" s="246"/>
      <c r="D89" s="308"/>
      <c r="E89" s="246" t="s">
        <v>3187</v>
      </c>
      <c r="F89" s="308"/>
      <c r="G89" s="308"/>
      <c r="H89" s="308"/>
      <c r="I89" s="271"/>
      <c r="J89" s="228"/>
    </row>
    <row r="90" spans="1:10" ht="33" hidden="1" outlineLevel="1">
      <c r="A90" s="308"/>
      <c r="B90" s="246"/>
      <c r="C90" s="246"/>
      <c r="D90" s="308"/>
      <c r="E90" s="246" t="s">
        <v>3114</v>
      </c>
      <c r="F90" s="308"/>
      <c r="G90" s="308"/>
      <c r="H90" s="308"/>
      <c r="I90" s="271"/>
      <c r="J90" s="228"/>
    </row>
    <row r="91" spans="1:10" ht="66" collapsed="1">
      <c r="A91" s="284">
        <f>IF(C91="","",SUBTOTAL(3,$C$6:C95))</f>
        <v>13</v>
      </c>
      <c r="B91" s="246" t="s">
        <v>2847</v>
      </c>
      <c r="C91" s="399" t="s">
        <v>3122</v>
      </c>
      <c r="D91" s="246" t="s">
        <v>3116</v>
      </c>
      <c r="E91" s="292"/>
      <c r="F91" s="284" t="str">
        <f>IF(H91&lt;4,"Đơn giản",IF(H91&lt;=7,"Trung bình","Phức tạp"))</f>
        <v>Trung bình</v>
      </c>
      <c r="G91" s="284" t="s">
        <v>205</v>
      </c>
      <c r="H91" s="284">
        <f>COUNTA(E92:E96)</f>
        <v>5</v>
      </c>
      <c r="I91" s="271"/>
      <c r="J91" s="228"/>
    </row>
    <row r="92" spans="1:10" hidden="1" outlineLevel="1">
      <c r="A92" s="308"/>
      <c r="B92" s="246"/>
      <c r="C92" s="399"/>
      <c r="D92" s="246"/>
      <c r="E92" s="246" t="s">
        <v>3117</v>
      </c>
      <c r="F92" s="308"/>
      <c r="G92" s="308"/>
      <c r="H92" s="308"/>
      <c r="I92" s="271"/>
      <c r="J92" s="228"/>
    </row>
    <row r="93" spans="1:10" hidden="1" outlineLevel="1">
      <c r="A93" s="308"/>
      <c r="B93" s="246"/>
      <c r="C93" s="399"/>
      <c r="D93" s="246"/>
      <c r="E93" s="246" t="s">
        <v>3118</v>
      </c>
      <c r="F93" s="308"/>
      <c r="G93" s="308"/>
      <c r="H93" s="308"/>
      <c r="I93" s="271"/>
      <c r="J93" s="228"/>
    </row>
    <row r="94" spans="1:10" hidden="1" outlineLevel="1">
      <c r="A94" s="308"/>
      <c r="B94" s="246"/>
      <c r="C94" s="246"/>
      <c r="D94" s="308"/>
      <c r="E94" s="246" t="s">
        <v>3119</v>
      </c>
      <c r="F94" s="308"/>
      <c r="G94" s="308"/>
      <c r="H94" s="308"/>
      <c r="I94" s="271"/>
      <c r="J94" s="228"/>
    </row>
    <row r="95" spans="1:10" ht="33" hidden="1" outlineLevel="1">
      <c r="A95" s="308"/>
      <c r="B95" s="246"/>
      <c r="C95" s="246"/>
      <c r="D95" s="308"/>
      <c r="E95" s="246" t="s">
        <v>3120</v>
      </c>
      <c r="F95" s="308"/>
      <c r="G95" s="308"/>
      <c r="H95" s="308"/>
      <c r="I95" s="271"/>
      <c r="J95" s="228"/>
    </row>
    <row r="96" spans="1:10" hidden="1" outlineLevel="1">
      <c r="A96" s="308"/>
      <c r="C96" s="246"/>
      <c r="D96" s="308"/>
      <c r="E96" s="246" t="s">
        <v>3121</v>
      </c>
      <c r="F96" s="308"/>
      <c r="G96" s="308"/>
      <c r="H96" s="308"/>
      <c r="I96" s="271"/>
      <c r="J96" s="228"/>
    </row>
    <row r="97" spans="1:10" ht="33" collapsed="1">
      <c r="A97" s="284">
        <f>IF(C97="","",SUBTOTAL(3,$C$6:C101))</f>
        <v>14</v>
      </c>
      <c r="B97" s="246" t="s">
        <v>2845</v>
      </c>
      <c r="C97" s="399" t="s">
        <v>203</v>
      </c>
      <c r="D97" s="246" t="s">
        <v>3189</v>
      </c>
      <c r="E97" s="387"/>
      <c r="F97" s="284" t="str">
        <f>IF(H97&lt;4,"Đơn giản",IF(H97&lt;=7,"Trung bình","Phức tạp"))</f>
        <v>Trung bình</v>
      </c>
      <c r="G97" s="284" t="s">
        <v>205</v>
      </c>
      <c r="H97" s="284">
        <f>COUNTA(E98:E103)</f>
        <v>6</v>
      </c>
      <c r="I97" s="271"/>
      <c r="J97" s="228"/>
    </row>
    <row r="98" spans="1:10" hidden="1" outlineLevel="1">
      <c r="A98" s="308"/>
      <c r="B98" s="246"/>
      <c r="C98" s="246"/>
      <c r="D98" s="308"/>
      <c r="E98" s="246" t="s">
        <v>3123</v>
      </c>
      <c r="F98" s="308"/>
      <c r="G98" s="308"/>
      <c r="H98" s="308"/>
      <c r="I98" s="271"/>
      <c r="J98" s="228"/>
    </row>
    <row r="99" spans="1:10" ht="33" hidden="1" outlineLevel="1">
      <c r="A99" s="308"/>
      <c r="B99" s="246"/>
      <c r="C99" s="246"/>
      <c r="D99" s="308"/>
      <c r="E99" s="246" t="s">
        <v>3124</v>
      </c>
      <c r="F99" s="308"/>
      <c r="G99" s="308"/>
      <c r="H99" s="308"/>
      <c r="I99" s="271"/>
      <c r="J99" s="228"/>
    </row>
    <row r="100" spans="1:10" ht="33" hidden="1" outlineLevel="1">
      <c r="A100" s="308"/>
      <c r="B100" s="246"/>
      <c r="C100" s="246"/>
      <c r="D100" s="308"/>
      <c r="E100" s="246" t="s">
        <v>3125</v>
      </c>
      <c r="F100" s="308"/>
      <c r="G100" s="308"/>
      <c r="H100" s="308"/>
      <c r="I100" s="271"/>
      <c r="J100" s="228"/>
    </row>
    <row r="101" spans="1:10" ht="33" hidden="1" outlineLevel="1">
      <c r="A101" s="308"/>
      <c r="B101" s="246"/>
      <c r="C101" s="246"/>
      <c r="D101" s="308"/>
      <c r="E101" s="246" t="s">
        <v>3190</v>
      </c>
      <c r="F101" s="308"/>
      <c r="G101" s="308"/>
      <c r="H101" s="308"/>
      <c r="I101" s="271"/>
      <c r="J101" s="228"/>
    </row>
    <row r="102" spans="1:10" ht="20.25" hidden="1" customHeight="1" outlineLevel="1">
      <c r="A102" s="308"/>
      <c r="B102" s="246"/>
      <c r="C102" s="246"/>
      <c r="D102" s="308"/>
      <c r="E102" s="246" t="s">
        <v>3126</v>
      </c>
      <c r="F102" s="308"/>
      <c r="G102" s="308"/>
      <c r="H102" s="308"/>
      <c r="I102" s="271"/>
      <c r="J102" s="228"/>
    </row>
    <row r="103" spans="1:10" ht="33" hidden="1" outlineLevel="1">
      <c r="A103" s="308"/>
      <c r="B103" s="246"/>
      <c r="C103" s="246"/>
      <c r="D103" s="308"/>
      <c r="E103" s="246" t="s">
        <v>3127</v>
      </c>
      <c r="F103" s="308"/>
      <c r="G103" s="308"/>
      <c r="H103" s="308"/>
      <c r="I103" s="271"/>
      <c r="J103" s="228"/>
    </row>
    <row r="104" spans="1:10" collapsed="1">
      <c r="A104" s="286" t="s">
        <v>20</v>
      </c>
      <c r="B104" s="301" t="s">
        <v>3135</v>
      </c>
      <c r="C104" s="399"/>
      <c r="D104" s="296"/>
      <c r="E104" s="246"/>
      <c r="F104" s="286"/>
      <c r="G104" s="286"/>
      <c r="H104" s="286"/>
      <c r="I104" s="271"/>
      <c r="J104" s="228"/>
    </row>
    <row r="105" spans="1:10">
      <c r="A105" s="286" t="s">
        <v>3137</v>
      </c>
      <c r="B105" s="301" t="s">
        <v>2515</v>
      </c>
      <c r="C105" s="388"/>
      <c r="D105" s="296"/>
      <c r="E105" s="387"/>
      <c r="F105" s="286"/>
      <c r="G105" s="286"/>
      <c r="H105" s="286"/>
      <c r="I105" s="271"/>
      <c r="J105" s="228"/>
    </row>
    <row r="106" spans="1:10" ht="33">
      <c r="A106" s="284">
        <f>IF(C106="","",SUBTOTAL(3,$C$6:C106))</f>
        <v>15</v>
      </c>
      <c r="B106" s="246" t="s">
        <v>3237</v>
      </c>
      <c r="C106" s="219" t="s">
        <v>2588</v>
      </c>
      <c r="D106" s="296" t="s">
        <v>2610</v>
      </c>
      <c r="E106" s="246"/>
      <c r="F106" s="284" t="str">
        <f>IF(H106&lt;4,"Đơn giản",IF(H106&lt;=7,"Trung bình","Phức tạp"))</f>
        <v>Trung bình</v>
      </c>
      <c r="G106" s="284" t="s">
        <v>205</v>
      </c>
      <c r="H106" s="284">
        <f>COUNTA(E107:E110)</f>
        <v>4</v>
      </c>
      <c r="I106" s="271"/>
      <c r="J106" s="228"/>
    </row>
    <row r="107" spans="1:10" ht="33" hidden="1" outlineLevel="1">
      <c r="A107" s="284"/>
      <c r="B107" s="246"/>
      <c r="C107" s="219"/>
      <c r="D107" s="296"/>
      <c r="E107" s="296" t="s">
        <v>3188</v>
      </c>
      <c r="F107" s="284"/>
      <c r="G107" s="284"/>
      <c r="H107" s="284"/>
      <c r="I107" s="271"/>
      <c r="J107" s="228"/>
    </row>
    <row r="108" spans="1:10" ht="33" hidden="1" outlineLevel="1">
      <c r="A108" s="284"/>
      <c r="B108" s="246"/>
      <c r="C108" s="219"/>
      <c r="D108" s="296"/>
      <c r="E108" s="296" t="s">
        <v>2611</v>
      </c>
      <c r="F108" s="284"/>
      <c r="G108" s="284"/>
      <c r="H108" s="284"/>
      <c r="I108" s="271"/>
      <c r="J108" s="228"/>
    </row>
    <row r="109" spans="1:10" ht="33" hidden="1" outlineLevel="1">
      <c r="A109" s="284"/>
      <c r="B109" s="246"/>
      <c r="C109" s="219"/>
      <c r="D109" s="296"/>
      <c r="E109" s="296" t="s">
        <v>2612</v>
      </c>
      <c r="F109" s="284"/>
      <c r="G109" s="284"/>
      <c r="H109" s="284"/>
      <c r="I109" s="271"/>
      <c r="J109" s="228"/>
    </row>
    <row r="110" spans="1:10" ht="33" hidden="1" outlineLevel="1">
      <c r="A110" s="284"/>
      <c r="B110" s="246"/>
      <c r="C110" s="219"/>
      <c r="D110" s="296"/>
      <c r="E110" s="296" t="s">
        <v>2613</v>
      </c>
      <c r="F110" s="284"/>
      <c r="G110" s="284"/>
      <c r="H110" s="284"/>
      <c r="I110" s="271"/>
      <c r="J110" s="228"/>
    </row>
    <row r="111" spans="1:10" ht="33" collapsed="1">
      <c r="A111" s="284">
        <f>IF(C111="","",SUBTOTAL(3,$C$6:C111))</f>
        <v>16</v>
      </c>
      <c r="B111" s="246" t="s">
        <v>2509</v>
      </c>
      <c r="C111" s="219" t="s">
        <v>2588</v>
      </c>
      <c r="D111" s="246" t="s">
        <v>2564</v>
      </c>
      <c r="E111" s="219"/>
      <c r="F111" s="284" t="str">
        <f>IF(H111&lt;4,"Đơn giản",IF(H111&lt;=7,"Trung bình","Phức tạp"))</f>
        <v>Trung bình</v>
      </c>
      <c r="G111" s="284" t="s">
        <v>205</v>
      </c>
      <c r="H111" s="284">
        <f>COUNTA(E112:E115)</f>
        <v>4</v>
      </c>
      <c r="I111" s="271"/>
      <c r="J111" s="228"/>
    </row>
    <row r="112" spans="1:10" ht="31.5" hidden="1" customHeight="1" outlineLevel="1">
      <c r="A112" s="284"/>
      <c r="B112" s="246"/>
      <c r="C112" s="219"/>
      <c r="D112" s="296"/>
      <c r="E112" s="296" t="s">
        <v>2614</v>
      </c>
      <c r="F112" s="284"/>
      <c r="G112" s="284"/>
      <c r="H112" s="284"/>
      <c r="I112" s="271"/>
      <c r="J112" s="228"/>
    </row>
    <row r="113" spans="1:10" ht="33" hidden="1" outlineLevel="1">
      <c r="A113" s="284"/>
      <c r="B113" s="246"/>
      <c r="C113" s="219"/>
      <c r="D113" s="296"/>
      <c r="E113" s="296" t="s">
        <v>2615</v>
      </c>
      <c r="F113" s="284"/>
      <c r="G113" s="284"/>
      <c r="H113" s="284"/>
      <c r="I113" s="271"/>
      <c r="J113" s="228"/>
    </row>
    <row r="114" spans="1:10" ht="33" hidden="1" outlineLevel="1">
      <c r="A114" s="284"/>
      <c r="B114" s="246"/>
      <c r="C114" s="219"/>
      <c r="D114" s="296"/>
      <c r="E114" s="219" t="s">
        <v>2616</v>
      </c>
      <c r="F114" s="284"/>
      <c r="G114" s="284"/>
      <c r="H114" s="284"/>
      <c r="I114" s="271"/>
      <c r="J114" s="228"/>
    </row>
    <row r="115" spans="1:10" ht="33" hidden="1" outlineLevel="1">
      <c r="A115" s="284"/>
      <c r="B115" s="246"/>
      <c r="C115" s="219"/>
      <c r="D115" s="296"/>
      <c r="E115" s="219" t="s">
        <v>2617</v>
      </c>
      <c r="F115" s="284"/>
      <c r="G115" s="284"/>
      <c r="H115" s="284"/>
      <c r="I115" s="271"/>
      <c r="J115" s="228"/>
    </row>
    <row r="116" spans="1:10" ht="45.75" customHeight="1" collapsed="1">
      <c r="A116" s="397">
        <f>IF(C116="","",SUBTOTAL(3,$C$6:C116))</f>
        <v>17</v>
      </c>
      <c r="B116" s="246" t="s">
        <v>2814</v>
      </c>
      <c r="C116" s="219" t="s">
        <v>2589</v>
      </c>
      <c r="D116" s="246" t="s">
        <v>2565</v>
      </c>
      <c r="E116" s="219"/>
      <c r="F116" s="284" t="str">
        <f>IF(H116&lt;4,"Đơn giản",IF(H116&lt;=7,"Trung bình","Phức tạp"))</f>
        <v>Phức tạp</v>
      </c>
      <c r="G116" s="284" t="s">
        <v>205</v>
      </c>
      <c r="H116" s="284">
        <f>COUNTA(E117:E126)</f>
        <v>10</v>
      </c>
      <c r="I116" s="271"/>
      <c r="J116" s="228"/>
    </row>
    <row r="117" spans="1:10" ht="46.5" hidden="1" customHeight="1" outlineLevel="1">
      <c r="A117" s="284"/>
      <c r="B117" s="246"/>
      <c r="C117" s="219"/>
      <c r="D117" s="296"/>
      <c r="E117" s="219" t="s">
        <v>3192</v>
      </c>
      <c r="F117" s="284"/>
      <c r="G117" s="284"/>
      <c r="H117" s="284"/>
      <c r="I117" s="271"/>
      <c r="J117" s="228"/>
    </row>
    <row r="118" spans="1:10" ht="49.5" hidden="1" outlineLevel="1">
      <c r="A118" s="284"/>
      <c r="B118" s="246"/>
      <c r="C118" s="219"/>
      <c r="D118" s="296"/>
      <c r="E118" s="219" t="s">
        <v>3193</v>
      </c>
      <c r="F118" s="284"/>
      <c r="G118" s="284"/>
      <c r="H118" s="284"/>
      <c r="I118" s="271"/>
      <c r="J118" s="228"/>
    </row>
    <row r="119" spans="1:10" ht="49.5" hidden="1" outlineLevel="1">
      <c r="A119" s="284"/>
      <c r="B119" s="246"/>
      <c r="C119" s="219"/>
      <c r="D119" s="296"/>
      <c r="E119" s="219" t="s">
        <v>3191</v>
      </c>
      <c r="F119" s="284"/>
      <c r="G119" s="284"/>
      <c r="H119" s="284"/>
      <c r="I119" s="271"/>
      <c r="J119" s="228"/>
    </row>
    <row r="120" spans="1:10" ht="33" hidden="1" outlineLevel="1">
      <c r="A120" s="284"/>
      <c r="B120" s="246"/>
      <c r="C120" s="219"/>
      <c r="D120" s="296"/>
      <c r="E120" s="400" t="s">
        <v>2618</v>
      </c>
      <c r="F120" s="284"/>
      <c r="G120" s="284"/>
      <c r="H120" s="284"/>
      <c r="I120" s="271"/>
      <c r="J120" s="228"/>
    </row>
    <row r="121" spans="1:10" ht="33" hidden="1" outlineLevel="1">
      <c r="A121" s="284"/>
      <c r="B121" s="246"/>
      <c r="C121" s="219"/>
      <c r="D121" s="296"/>
      <c r="E121" s="219" t="s">
        <v>2619</v>
      </c>
      <c r="F121" s="284"/>
      <c r="G121" s="284"/>
      <c r="H121" s="284"/>
      <c r="I121" s="271"/>
      <c r="J121" s="228"/>
    </row>
    <row r="122" spans="1:10" ht="33" hidden="1" outlineLevel="1">
      <c r="A122" s="284"/>
      <c r="B122" s="246"/>
      <c r="C122" s="219"/>
      <c r="D122" s="296"/>
      <c r="E122" s="219" t="s">
        <v>2620</v>
      </c>
      <c r="F122" s="284"/>
      <c r="G122" s="284"/>
      <c r="H122" s="284"/>
      <c r="I122" s="271"/>
      <c r="J122" s="228"/>
    </row>
    <row r="123" spans="1:10" ht="33" hidden="1" outlineLevel="1">
      <c r="A123" s="284"/>
      <c r="B123" s="246"/>
      <c r="C123" s="219"/>
      <c r="D123" s="296"/>
      <c r="E123" s="219" t="s">
        <v>2621</v>
      </c>
      <c r="F123" s="284"/>
      <c r="G123" s="284"/>
      <c r="H123" s="284"/>
      <c r="I123" s="271"/>
      <c r="J123" s="228"/>
    </row>
    <row r="124" spans="1:10" ht="33" hidden="1" outlineLevel="1">
      <c r="A124" s="284"/>
      <c r="B124" s="246"/>
      <c r="C124" s="219"/>
      <c r="D124" s="296"/>
      <c r="E124" s="219" t="s">
        <v>2622</v>
      </c>
      <c r="F124" s="284"/>
      <c r="G124" s="284"/>
      <c r="H124" s="284"/>
      <c r="I124" s="271"/>
      <c r="J124" s="228"/>
    </row>
    <row r="125" spans="1:10" ht="33" hidden="1" outlineLevel="1">
      <c r="A125" s="284"/>
      <c r="B125" s="246"/>
      <c r="C125" s="219"/>
      <c r="D125" s="296"/>
      <c r="E125" s="219" t="s">
        <v>2623</v>
      </c>
      <c r="F125" s="284"/>
      <c r="G125" s="284"/>
      <c r="H125" s="284"/>
      <c r="I125" s="271"/>
      <c r="J125" s="228"/>
    </row>
    <row r="126" spans="1:10" ht="33" hidden="1" outlineLevel="1">
      <c r="A126" s="284"/>
      <c r="B126" s="246"/>
      <c r="C126" s="219"/>
      <c r="D126" s="296"/>
      <c r="E126" s="219" t="s">
        <v>2624</v>
      </c>
      <c r="F126" s="284"/>
      <c r="G126" s="284"/>
      <c r="H126" s="284"/>
      <c r="I126" s="271"/>
      <c r="J126" s="228"/>
    </row>
    <row r="127" spans="1:10" ht="33" collapsed="1">
      <c r="A127" s="284">
        <f>IF(C127="","",SUBTOTAL(3,$C$6:C127))</f>
        <v>18</v>
      </c>
      <c r="B127" s="246" t="s">
        <v>2511</v>
      </c>
      <c r="C127" s="219" t="s">
        <v>2589</v>
      </c>
      <c r="D127" s="296" t="s">
        <v>2566</v>
      </c>
      <c r="E127" s="308"/>
      <c r="F127" s="284" t="str">
        <f t="shared" ref="F127:F368" si="0">IF(H127&lt;4,"Đơn giản",IF(H127&lt;=7,"Trung bình","Phức tạp"))</f>
        <v>Phức tạp</v>
      </c>
      <c r="G127" s="284" t="s">
        <v>846</v>
      </c>
      <c r="H127" s="284">
        <f>COUNTA(E128:E135)</f>
        <v>8</v>
      </c>
      <c r="I127" s="271"/>
      <c r="J127" s="228"/>
    </row>
    <row r="128" spans="1:10" ht="33" hidden="1" outlineLevel="1">
      <c r="A128" s="284"/>
      <c r="B128" s="246"/>
      <c r="C128" s="219"/>
      <c r="D128" s="296"/>
      <c r="E128" s="219" t="s">
        <v>2625</v>
      </c>
      <c r="F128" s="284"/>
      <c r="G128" s="284"/>
      <c r="H128" s="284"/>
      <c r="I128" s="271"/>
      <c r="J128" s="228"/>
    </row>
    <row r="129" spans="1:10" ht="33" hidden="1" outlineLevel="1">
      <c r="A129" s="284"/>
      <c r="B129" s="246"/>
      <c r="C129" s="219"/>
      <c r="D129" s="296"/>
      <c r="E129" s="219" t="s">
        <v>2631</v>
      </c>
      <c r="F129" s="284"/>
      <c r="G129" s="284"/>
      <c r="H129" s="284"/>
      <c r="I129" s="271"/>
      <c r="J129" s="228"/>
    </row>
    <row r="130" spans="1:10" ht="33" hidden="1" outlineLevel="1">
      <c r="A130" s="284"/>
      <c r="B130" s="246"/>
      <c r="C130" s="219"/>
      <c r="D130" s="296"/>
      <c r="E130" s="219" t="s">
        <v>2626</v>
      </c>
      <c r="F130" s="284"/>
      <c r="G130" s="284"/>
      <c r="H130" s="284"/>
      <c r="I130" s="271"/>
      <c r="J130" s="228"/>
    </row>
    <row r="131" spans="1:10" ht="33" hidden="1" outlineLevel="1">
      <c r="A131" s="284"/>
      <c r="B131" s="246"/>
      <c r="C131" s="219"/>
      <c r="D131" s="296"/>
      <c r="E131" s="219" t="s">
        <v>2627</v>
      </c>
      <c r="F131" s="284"/>
      <c r="G131" s="284"/>
      <c r="H131" s="284"/>
      <c r="I131" s="271"/>
      <c r="J131" s="228"/>
    </row>
    <row r="132" spans="1:10" hidden="1" outlineLevel="1">
      <c r="A132" s="284"/>
      <c r="B132" s="246"/>
      <c r="C132" s="219"/>
      <c r="D132" s="296"/>
      <c r="E132" s="219" t="s">
        <v>2632</v>
      </c>
      <c r="F132" s="284"/>
      <c r="G132" s="284"/>
      <c r="H132" s="284"/>
      <c r="I132" s="271"/>
      <c r="J132" s="228"/>
    </row>
    <row r="133" spans="1:10" ht="33" hidden="1" outlineLevel="1">
      <c r="A133" s="284"/>
      <c r="B133" s="246"/>
      <c r="C133" s="219"/>
      <c r="D133" s="296"/>
      <c r="E133" s="219" t="s">
        <v>2628</v>
      </c>
      <c r="F133" s="284"/>
      <c r="G133" s="284"/>
      <c r="H133" s="284"/>
      <c r="I133" s="271"/>
      <c r="J133" s="228"/>
    </row>
    <row r="134" spans="1:10" ht="33" hidden="1" outlineLevel="1">
      <c r="A134" s="284"/>
      <c r="B134" s="246"/>
      <c r="C134" s="219"/>
      <c r="D134" s="296"/>
      <c r="E134" s="219" t="s">
        <v>2629</v>
      </c>
      <c r="F134" s="284"/>
      <c r="G134" s="284"/>
      <c r="H134" s="284"/>
      <c r="I134" s="271"/>
      <c r="J134" s="228"/>
    </row>
    <row r="135" spans="1:10" ht="33" hidden="1" outlineLevel="1">
      <c r="A135" s="284"/>
      <c r="B135" s="246"/>
      <c r="C135" s="219"/>
      <c r="D135" s="296"/>
      <c r="E135" s="219" t="s">
        <v>2630</v>
      </c>
      <c r="F135" s="284"/>
      <c r="G135" s="284"/>
      <c r="H135" s="284"/>
      <c r="I135" s="271"/>
      <c r="J135" s="228"/>
    </row>
    <row r="136" spans="1:10" ht="82.5" collapsed="1">
      <c r="A136" s="284">
        <f>IF(C136="","",SUBTOTAL(3,$C$6:C136))</f>
        <v>19</v>
      </c>
      <c r="B136" s="398" t="s">
        <v>3217</v>
      </c>
      <c r="C136" s="219" t="s">
        <v>2860</v>
      </c>
      <c r="D136" s="296" t="s">
        <v>2863</v>
      </c>
      <c r="E136" s="129"/>
      <c r="F136" s="284" t="str">
        <f t="shared" ref="F136" si="1">IF(H136&lt;4,"Đơn giản",IF(H136&lt;=7,"Trung bình","Phức tạp"))</f>
        <v>Phức tạp</v>
      </c>
      <c r="G136" s="284" t="s">
        <v>846</v>
      </c>
      <c r="H136" s="284">
        <f>COUNTA(E137:E146)</f>
        <v>10</v>
      </c>
      <c r="I136" s="271"/>
      <c r="J136" s="228"/>
    </row>
    <row r="137" spans="1:10" ht="33" hidden="1" outlineLevel="1">
      <c r="A137" s="284"/>
      <c r="B137" s="246"/>
      <c r="C137" s="219"/>
      <c r="D137" s="296"/>
      <c r="E137" s="219" t="s">
        <v>2861</v>
      </c>
      <c r="F137" s="284"/>
      <c r="G137" s="284"/>
      <c r="H137" s="284"/>
      <c r="I137" s="271"/>
      <c r="J137" s="228"/>
    </row>
    <row r="138" spans="1:10" ht="33" hidden="1" outlineLevel="1">
      <c r="A138" s="284"/>
      <c r="B138" s="246"/>
      <c r="C138" s="219"/>
      <c r="D138" s="296"/>
      <c r="E138" s="219" t="s">
        <v>3178</v>
      </c>
      <c r="F138" s="284"/>
      <c r="G138" s="284"/>
      <c r="H138" s="284"/>
      <c r="I138" s="271"/>
      <c r="J138" s="228"/>
    </row>
    <row r="139" spans="1:10" ht="33" hidden="1" outlineLevel="1">
      <c r="A139" s="284"/>
      <c r="B139" s="246"/>
      <c r="C139" s="219"/>
      <c r="D139" s="296"/>
      <c r="E139" s="219" t="s">
        <v>3179</v>
      </c>
      <c r="F139" s="284"/>
      <c r="G139" s="284"/>
      <c r="H139" s="284"/>
      <c r="I139" s="271"/>
      <c r="J139" s="228"/>
    </row>
    <row r="140" spans="1:10" ht="33" hidden="1" outlineLevel="1">
      <c r="A140" s="284"/>
      <c r="B140" s="246"/>
      <c r="C140" s="219"/>
      <c r="D140" s="296"/>
      <c r="E140" s="219" t="s">
        <v>3180</v>
      </c>
      <c r="F140" s="284"/>
      <c r="G140" s="284"/>
      <c r="H140" s="284"/>
      <c r="I140" s="271"/>
      <c r="J140" s="228"/>
    </row>
    <row r="141" spans="1:10" ht="33" hidden="1" outlineLevel="1">
      <c r="A141" s="284"/>
      <c r="B141" s="246"/>
      <c r="C141" s="219"/>
      <c r="D141" s="296"/>
      <c r="E141" s="219" t="s">
        <v>3181</v>
      </c>
      <c r="F141" s="284"/>
      <c r="G141" s="284"/>
      <c r="H141" s="284"/>
      <c r="I141" s="271"/>
      <c r="J141" s="228"/>
    </row>
    <row r="142" spans="1:10" ht="33" hidden="1" outlineLevel="1">
      <c r="A142" s="284"/>
      <c r="B142" s="246"/>
      <c r="C142" s="219"/>
      <c r="D142" s="296"/>
      <c r="E142" s="219" t="s">
        <v>3182</v>
      </c>
      <c r="F142" s="284"/>
      <c r="G142" s="284"/>
      <c r="H142" s="284"/>
      <c r="I142" s="271"/>
      <c r="J142" s="228"/>
    </row>
    <row r="143" spans="1:10" ht="33" hidden="1" outlineLevel="1">
      <c r="A143" s="284"/>
      <c r="B143" s="246"/>
      <c r="C143" s="219"/>
      <c r="D143" s="296"/>
      <c r="E143" s="219" t="s">
        <v>3183</v>
      </c>
      <c r="F143" s="284"/>
      <c r="G143" s="284"/>
      <c r="H143" s="284"/>
      <c r="I143" s="271"/>
      <c r="J143" s="228"/>
    </row>
    <row r="144" spans="1:10" ht="33" hidden="1" outlineLevel="1">
      <c r="A144" s="284"/>
      <c r="B144" s="246"/>
      <c r="C144" s="219"/>
      <c r="D144" s="296"/>
      <c r="E144" s="219" t="s">
        <v>3184</v>
      </c>
      <c r="F144" s="284"/>
      <c r="G144" s="284"/>
      <c r="H144" s="284"/>
      <c r="I144" s="271"/>
      <c r="J144" s="228"/>
    </row>
    <row r="145" spans="1:10" ht="33" hidden="1" outlineLevel="1">
      <c r="A145" s="284"/>
      <c r="B145" s="246"/>
      <c r="C145" s="219"/>
      <c r="D145" s="296"/>
      <c r="E145" s="219" t="s">
        <v>3185</v>
      </c>
      <c r="F145" s="284"/>
      <c r="G145" s="284"/>
      <c r="H145" s="284"/>
      <c r="I145" s="271"/>
      <c r="J145" s="228"/>
    </row>
    <row r="146" spans="1:10" hidden="1" outlineLevel="1">
      <c r="A146" s="284"/>
      <c r="B146" s="246"/>
      <c r="C146" s="219"/>
      <c r="D146" s="296"/>
      <c r="E146" s="219" t="s">
        <v>2862</v>
      </c>
      <c r="F146" s="284"/>
      <c r="G146" s="284"/>
      <c r="H146" s="284"/>
      <c r="I146" s="271"/>
      <c r="J146" s="228"/>
    </row>
    <row r="147" spans="1:10" ht="33" collapsed="1">
      <c r="A147" s="284">
        <f>IF(C147="","",SUBTOTAL(3,$C$6:C147))</f>
        <v>20</v>
      </c>
      <c r="B147" s="246" t="s">
        <v>2512</v>
      </c>
      <c r="C147" s="219" t="s">
        <v>2589</v>
      </c>
      <c r="D147" s="296" t="s">
        <v>2567</v>
      </c>
      <c r="E147" s="387"/>
      <c r="F147" s="284" t="str">
        <f t="shared" si="0"/>
        <v>Phức tạp</v>
      </c>
      <c r="G147" s="284" t="s">
        <v>846</v>
      </c>
      <c r="H147" s="284">
        <f>COUNTA(E148:E155)</f>
        <v>8</v>
      </c>
      <c r="I147" s="271"/>
      <c r="J147" s="228"/>
    </row>
    <row r="148" spans="1:10" ht="33" hidden="1" outlineLevel="1">
      <c r="A148" s="284"/>
      <c r="B148" s="246"/>
      <c r="C148" s="219"/>
      <c r="D148" s="296"/>
      <c r="E148" s="219" t="s">
        <v>2633</v>
      </c>
      <c r="F148" s="284"/>
      <c r="G148" s="284"/>
      <c r="H148" s="284"/>
      <c r="I148" s="271"/>
      <c r="J148" s="228"/>
    </row>
    <row r="149" spans="1:10" hidden="1" outlineLevel="1">
      <c r="A149" s="284"/>
      <c r="B149" s="246"/>
      <c r="C149" s="219"/>
      <c r="D149" s="296"/>
      <c r="E149" s="219" t="s">
        <v>2639</v>
      </c>
      <c r="F149" s="284"/>
      <c r="G149" s="284"/>
      <c r="H149" s="284"/>
      <c r="I149" s="271"/>
      <c r="J149" s="228"/>
    </row>
    <row r="150" spans="1:10" ht="33" hidden="1" outlineLevel="1">
      <c r="A150" s="284"/>
      <c r="B150" s="246"/>
      <c r="C150" s="219"/>
      <c r="D150" s="296"/>
      <c r="E150" s="219" t="s">
        <v>2634</v>
      </c>
      <c r="F150" s="284"/>
      <c r="G150" s="284"/>
      <c r="H150" s="284"/>
      <c r="I150" s="271"/>
      <c r="J150" s="228"/>
    </row>
    <row r="151" spans="1:10" ht="33" hidden="1" outlineLevel="1">
      <c r="A151" s="284"/>
      <c r="B151" s="246"/>
      <c r="C151" s="219"/>
      <c r="D151" s="296"/>
      <c r="E151" s="219" t="s">
        <v>2635</v>
      </c>
      <c r="F151" s="284"/>
      <c r="G151" s="284"/>
      <c r="H151" s="284"/>
      <c r="I151" s="271"/>
      <c r="J151" s="228"/>
    </row>
    <row r="152" spans="1:10" ht="33" hidden="1" outlineLevel="1">
      <c r="A152" s="284"/>
      <c r="B152" s="246"/>
      <c r="C152" s="219"/>
      <c r="D152" s="296"/>
      <c r="E152" s="219" t="s">
        <v>2636</v>
      </c>
      <c r="F152" s="284"/>
      <c r="G152" s="284"/>
      <c r="H152" s="284"/>
      <c r="I152" s="271"/>
      <c r="J152" s="228"/>
    </row>
    <row r="153" spans="1:10" hidden="1" outlineLevel="1">
      <c r="A153" s="284"/>
      <c r="B153" s="246"/>
      <c r="C153" s="219"/>
      <c r="D153" s="296"/>
      <c r="E153" s="219" t="s">
        <v>2637</v>
      </c>
      <c r="F153" s="284"/>
      <c r="G153" s="284"/>
      <c r="H153" s="284"/>
      <c r="I153" s="271"/>
      <c r="J153" s="228"/>
    </row>
    <row r="154" spans="1:10" ht="33" hidden="1" outlineLevel="1">
      <c r="A154" s="284"/>
      <c r="B154" s="246"/>
      <c r="C154" s="219"/>
      <c r="D154" s="296"/>
      <c r="E154" s="219" t="s">
        <v>2640</v>
      </c>
      <c r="F154" s="284"/>
      <c r="G154" s="284"/>
      <c r="H154" s="284"/>
      <c r="I154" s="271"/>
      <c r="J154" s="228"/>
    </row>
    <row r="155" spans="1:10" ht="33" hidden="1" outlineLevel="1">
      <c r="A155" s="284"/>
      <c r="B155" s="246"/>
      <c r="C155" s="219"/>
      <c r="D155" s="296"/>
      <c r="E155" s="219" t="s">
        <v>2638</v>
      </c>
      <c r="F155" s="284"/>
      <c r="G155" s="284"/>
      <c r="H155" s="284"/>
      <c r="I155" s="271"/>
      <c r="J155" s="228"/>
    </row>
    <row r="156" spans="1:10" ht="49.5" collapsed="1">
      <c r="A156" s="284">
        <f>IF(C156="","",SUBTOTAL(3,$C$6:C156))</f>
        <v>21</v>
      </c>
      <c r="B156" s="246" t="s">
        <v>2519</v>
      </c>
      <c r="C156" s="219" t="s">
        <v>2665</v>
      </c>
      <c r="D156" s="296" t="s">
        <v>3242</v>
      </c>
      <c r="E156" s="219"/>
      <c r="F156" s="284" t="str">
        <f t="shared" ref="F156" si="2">IF(H156&lt;4,"Đơn giản",IF(H156&lt;=7,"Trung bình","Phức tạp"))</f>
        <v>Trung bình</v>
      </c>
      <c r="G156" s="284" t="s">
        <v>846</v>
      </c>
      <c r="H156" s="284">
        <f>COUNTA(E157:E160)</f>
        <v>4</v>
      </c>
      <c r="I156" s="271"/>
      <c r="J156" s="228"/>
    </row>
    <row r="157" spans="1:10" ht="33" hidden="1" outlineLevel="1">
      <c r="A157" s="284"/>
      <c r="B157" s="246"/>
      <c r="C157" s="219"/>
      <c r="D157" s="296"/>
      <c r="E157" s="219" t="s">
        <v>2666</v>
      </c>
      <c r="F157" s="284"/>
      <c r="G157" s="284"/>
      <c r="H157" s="284"/>
      <c r="I157" s="271"/>
      <c r="J157" s="228"/>
    </row>
    <row r="158" spans="1:10" hidden="1" outlineLevel="1">
      <c r="A158" s="284"/>
      <c r="B158" s="246"/>
      <c r="C158" s="219"/>
      <c r="D158" s="296"/>
      <c r="E158" s="219" t="s">
        <v>2669</v>
      </c>
      <c r="F158" s="284"/>
      <c r="G158" s="284"/>
      <c r="H158" s="284"/>
      <c r="I158" s="271"/>
      <c r="J158" s="228"/>
    </row>
    <row r="159" spans="1:10" hidden="1" outlineLevel="1">
      <c r="A159" s="284"/>
      <c r="B159" s="246"/>
      <c r="C159" s="219"/>
      <c r="D159" s="296"/>
      <c r="E159" s="219" t="s">
        <v>2667</v>
      </c>
      <c r="F159" s="284"/>
      <c r="G159" s="284"/>
      <c r="H159" s="284"/>
      <c r="I159" s="271"/>
      <c r="J159" s="228"/>
    </row>
    <row r="160" spans="1:10" hidden="1" outlineLevel="1">
      <c r="A160" s="284"/>
      <c r="B160" s="246"/>
      <c r="C160" s="219"/>
      <c r="D160" s="296"/>
      <c r="E160" s="219" t="s">
        <v>2668</v>
      </c>
      <c r="F160" s="284"/>
      <c r="G160" s="284"/>
      <c r="H160" s="284"/>
      <c r="I160" s="271"/>
      <c r="J160" s="228"/>
    </row>
    <row r="161" spans="1:10" ht="33" collapsed="1">
      <c r="A161" s="284">
        <f>IF(C161="","",SUBTOTAL(3,$C$6:C166))</f>
        <v>22</v>
      </c>
      <c r="B161" s="246" t="s">
        <v>3241</v>
      </c>
      <c r="C161" s="219" t="s">
        <v>2589</v>
      </c>
      <c r="D161" s="296" t="s">
        <v>3243</v>
      </c>
      <c r="E161" s="219"/>
      <c r="F161" s="284" t="str">
        <f>IF(H161&lt;4,"Đơn giản",IF(H161&lt;=7,"Trung bình","Phức tạp"))</f>
        <v>Trung bình</v>
      </c>
      <c r="G161" s="284" t="s">
        <v>846</v>
      </c>
      <c r="H161" s="284">
        <f>COUNTA(E162:E166)</f>
        <v>5</v>
      </c>
      <c r="I161" s="271"/>
      <c r="J161" s="228"/>
    </row>
    <row r="162" spans="1:10" hidden="1" outlineLevel="1">
      <c r="A162" s="284"/>
      <c r="B162" s="246"/>
      <c r="C162" s="219"/>
      <c r="D162" s="296"/>
      <c r="E162" s="219" t="s">
        <v>2675</v>
      </c>
      <c r="F162" s="284"/>
      <c r="G162" s="284"/>
      <c r="H162" s="284"/>
      <c r="I162" s="271"/>
      <c r="J162" s="228"/>
    </row>
    <row r="163" spans="1:10" hidden="1" outlineLevel="1">
      <c r="A163" s="284"/>
      <c r="B163" s="246"/>
      <c r="C163" s="219"/>
      <c r="D163" s="296"/>
      <c r="E163" s="219" t="s">
        <v>2676</v>
      </c>
      <c r="F163" s="284"/>
      <c r="G163" s="284"/>
      <c r="H163" s="284"/>
      <c r="I163" s="271"/>
      <c r="J163" s="228"/>
    </row>
    <row r="164" spans="1:10" hidden="1" outlineLevel="1">
      <c r="A164" s="284"/>
      <c r="B164" s="246"/>
      <c r="C164" s="219"/>
      <c r="D164" s="296"/>
      <c r="E164" s="219" t="s">
        <v>2672</v>
      </c>
      <c r="F164" s="284"/>
      <c r="G164" s="284"/>
      <c r="H164" s="284"/>
      <c r="I164" s="271"/>
      <c r="J164" s="228"/>
    </row>
    <row r="165" spans="1:10" ht="33" hidden="1" outlineLevel="1">
      <c r="A165" s="284"/>
      <c r="B165" s="246"/>
      <c r="C165" s="219"/>
      <c r="D165" s="296"/>
      <c r="E165" s="219" t="s">
        <v>2673</v>
      </c>
      <c r="F165" s="284"/>
      <c r="G165" s="284"/>
      <c r="H165" s="284"/>
      <c r="I165" s="271"/>
      <c r="J165" s="228"/>
    </row>
    <row r="166" spans="1:10" ht="33" hidden="1" outlineLevel="1">
      <c r="A166" s="284"/>
      <c r="B166" s="246"/>
      <c r="C166" s="219"/>
      <c r="D166" s="296"/>
      <c r="E166" s="219" t="s">
        <v>2674</v>
      </c>
      <c r="F166" s="284"/>
      <c r="G166" s="284"/>
      <c r="H166" s="284"/>
      <c r="I166" s="271"/>
      <c r="J166" s="228"/>
    </row>
    <row r="167" spans="1:10" ht="33" collapsed="1">
      <c r="A167" s="401">
        <f>IF(C167="","",SUBTOTAL(3,$C$6:C167))</f>
        <v>23</v>
      </c>
      <c r="B167" s="389" t="s">
        <v>3226</v>
      </c>
      <c r="C167" s="402" t="s">
        <v>2589</v>
      </c>
      <c r="D167" s="390" t="s">
        <v>3225</v>
      </c>
      <c r="E167" s="387"/>
      <c r="F167" s="401" t="str">
        <f t="shared" ref="F167" si="3">IF(H167&lt;4,"Đơn giản",IF(H167&lt;=7,"Trung bình","Phức tạp"))</f>
        <v>Trung bình</v>
      </c>
      <c r="G167" s="401" t="s">
        <v>846</v>
      </c>
      <c r="H167" s="401">
        <f>COUNTA(E168:E173)</f>
        <v>6</v>
      </c>
      <c r="I167" s="271"/>
      <c r="J167" s="228"/>
    </row>
    <row r="168" spans="1:10" ht="33" hidden="1" outlineLevel="1">
      <c r="A168" s="284"/>
      <c r="B168" s="246"/>
      <c r="C168" s="219"/>
      <c r="D168" s="296"/>
      <c r="E168" s="219" t="s">
        <v>2645</v>
      </c>
      <c r="F168" s="284"/>
      <c r="G168" s="284"/>
      <c r="H168" s="284"/>
      <c r="I168" s="271"/>
      <c r="J168" s="228"/>
    </row>
    <row r="169" spans="1:10" ht="33" hidden="1" outlineLevel="1">
      <c r="A169" s="284"/>
      <c r="B169" s="246"/>
      <c r="C169" s="219"/>
      <c r="D169" s="296"/>
      <c r="E169" s="219" t="s">
        <v>2641</v>
      </c>
      <c r="F169" s="284"/>
      <c r="G169" s="284"/>
      <c r="H169" s="284"/>
      <c r="I169" s="271"/>
      <c r="J169" s="228"/>
    </row>
    <row r="170" spans="1:10" ht="33" hidden="1" outlineLevel="1">
      <c r="A170" s="284"/>
      <c r="B170" s="246"/>
      <c r="C170" s="219"/>
      <c r="D170" s="296"/>
      <c r="E170" s="219" t="s">
        <v>2642</v>
      </c>
      <c r="F170" s="284"/>
      <c r="G170" s="284"/>
      <c r="H170" s="284"/>
      <c r="I170" s="271"/>
      <c r="J170" s="228"/>
    </row>
    <row r="171" spans="1:10" ht="33" hidden="1" outlineLevel="1">
      <c r="A171" s="284"/>
      <c r="B171" s="246"/>
      <c r="C171" s="219"/>
      <c r="D171" s="296"/>
      <c r="E171" s="219" t="s">
        <v>2643</v>
      </c>
      <c r="F171" s="284"/>
      <c r="G171" s="284"/>
      <c r="H171" s="284"/>
      <c r="I171" s="271"/>
      <c r="J171" s="228"/>
    </row>
    <row r="172" spans="1:10" ht="33" hidden="1" outlineLevel="1">
      <c r="A172" s="284"/>
      <c r="B172" s="246"/>
      <c r="C172" s="219"/>
      <c r="D172" s="296"/>
      <c r="E172" s="219" t="s">
        <v>2646</v>
      </c>
      <c r="F172" s="284"/>
      <c r="G172" s="284"/>
      <c r="H172" s="284"/>
      <c r="I172" s="271"/>
      <c r="J172" s="228"/>
    </row>
    <row r="173" spans="1:10" ht="33" hidden="1" outlineLevel="1">
      <c r="A173" s="284"/>
      <c r="B173" s="246"/>
      <c r="C173" s="219"/>
      <c r="D173" s="296"/>
      <c r="E173" s="219" t="s">
        <v>2644</v>
      </c>
      <c r="F173" s="284"/>
      <c r="G173" s="284"/>
      <c r="H173" s="284"/>
      <c r="I173" s="271"/>
      <c r="J173" s="228"/>
    </row>
    <row r="174" spans="1:10" ht="49.5" collapsed="1">
      <c r="A174" s="284">
        <f>IF(C174="","",SUBTOTAL(3,$C$6:C180))</f>
        <v>24</v>
      </c>
      <c r="B174" s="246" t="s">
        <v>2514</v>
      </c>
      <c r="C174" s="219" t="s">
        <v>2589</v>
      </c>
      <c r="D174" s="296" t="s">
        <v>3244</v>
      </c>
      <c r="E174" s="129"/>
      <c r="F174" s="284" t="str">
        <f>IF(H174&lt;4,"Đơn giản",IF(H174&lt;=7,"Trung bình","Phức tạp"))</f>
        <v>Trung bình</v>
      </c>
      <c r="G174" s="284" t="s">
        <v>846</v>
      </c>
      <c r="H174" s="284">
        <f>COUNTA(E175:E180)</f>
        <v>6</v>
      </c>
      <c r="I174" s="271"/>
      <c r="J174" s="228"/>
    </row>
    <row r="175" spans="1:10" ht="33" hidden="1" outlineLevel="1">
      <c r="A175" s="284"/>
      <c r="B175" s="246"/>
      <c r="C175" s="219"/>
      <c r="D175" s="296"/>
      <c r="E175" s="219" t="s">
        <v>2647</v>
      </c>
      <c r="F175" s="284"/>
      <c r="G175" s="284"/>
      <c r="H175" s="284"/>
      <c r="I175" s="271"/>
      <c r="J175" s="228"/>
    </row>
    <row r="176" spans="1:10" ht="33" hidden="1" outlineLevel="1">
      <c r="A176" s="284"/>
      <c r="B176" s="246"/>
      <c r="C176" s="219"/>
      <c r="D176" s="296"/>
      <c r="E176" s="219" t="s">
        <v>2649</v>
      </c>
      <c r="F176" s="284"/>
      <c r="G176" s="284"/>
      <c r="H176" s="284"/>
      <c r="I176" s="271"/>
      <c r="J176" s="228"/>
    </row>
    <row r="177" spans="1:10" hidden="1" outlineLevel="1">
      <c r="A177" s="284"/>
      <c r="B177" s="246"/>
      <c r="C177" s="219"/>
      <c r="D177" s="296"/>
      <c r="E177" s="219" t="s">
        <v>2650</v>
      </c>
      <c r="F177" s="284"/>
      <c r="G177" s="284"/>
      <c r="H177" s="284"/>
      <c r="I177" s="271"/>
      <c r="J177" s="228"/>
    </row>
    <row r="178" spans="1:10" ht="33" hidden="1" outlineLevel="1">
      <c r="A178" s="284"/>
      <c r="B178" s="246"/>
      <c r="C178" s="219"/>
      <c r="D178" s="296"/>
      <c r="E178" s="219" t="s">
        <v>2651</v>
      </c>
      <c r="F178" s="284"/>
      <c r="G178" s="284"/>
      <c r="H178" s="284"/>
      <c r="I178" s="271"/>
      <c r="J178" s="228"/>
    </row>
    <row r="179" spans="1:10" ht="33" hidden="1" outlineLevel="1">
      <c r="A179" s="284"/>
      <c r="B179" s="246"/>
      <c r="C179" s="219"/>
      <c r="D179" s="296"/>
      <c r="E179" s="219" t="s">
        <v>2648</v>
      </c>
      <c r="F179" s="284"/>
      <c r="G179" s="284"/>
      <c r="H179" s="284"/>
      <c r="I179" s="271"/>
      <c r="J179" s="228"/>
    </row>
    <row r="180" spans="1:10" ht="33" hidden="1" outlineLevel="1">
      <c r="A180" s="284"/>
      <c r="B180" s="246"/>
      <c r="C180" s="219"/>
      <c r="D180" s="296"/>
      <c r="E180" s="219" t="s">
        <v>2652</v>
      </c>
      <c r="F180" s="284"/>
      <c r="G180" s="284"/>
      <c r="H180" s="284"/>
      <c r="I180" s="271"/>
      <c r="J180" s="228"/>
    </row>
    <row r="181" spans="1:10" collapsed="1">
      <c r="A181" s="286" t="s">
        <v>3138</v>
      </c>
      <c r="B181" s="301" t="s">
        <v>2516</v>
      </c>
      <c r="C181" s="219"/>
      <c r="D181" s="284"/>
      <c r="E181" s="308"/>
      <c r="F181" s="284"/>
      <c r="G181" s="284"/>
      <c r="H181" s="284"/>
      <c r="I181" s="271"/>
      <c r="J181" s="228"/>
    </row>
    <row r="182" spans="1:10" ht="33">
      <c r="A182" s="284">
        <f>IF(C182="","",SUBTOTAL(3,$C$6:C182))</f>
        <v>25</v>
      </c>
      <c r="B182" s="246" t="s">
        <v>2517</v>
      </c>
      <c r="C182" s="219" t="s">
        <v>2589</v>
      </c>
      <c r="D182" s="296" t="s">
        <v>2568</v>
      </c>
      <c r="E182" s="387"/>
      <c r="F182" s="284" t="str">
        <f t="shared" si="0"/>
        <v>Trung bình</v>
      </c>
      <c r="G182" s="284" t="s">
        <v>846</v>
      </c>
      <c r="H182" s="284">
        <f>COUNTA(E183:E189)</f>
        <v>7</v>
      </c>
      <c r="I182" s="271"/>
      <c r="J182" s="228"/>
    </row>
    <row r="183" spans="1:10" ht="33" hidden="1" outlineLevel="1">
      <c r="A183" s="284"/>
      <c r="B183" s="246"/>
      <c r="C183" s="219"/>
      <c r="D183" s="296"/>
      <c r="E183" s="296" t="s">
        <v>2653</v>
      </c>
      <c r="F183" s="284"/>
      <c r="G183" s="284"/>
      <c r="H183" s="284"/>
      <c r="I183" s="271"/>
      <c r="J183" s="228"/>
    </row>
    <row r="184" spans="1:10" ht="49.5" hidden="1" outlineLevel="1">
      <c r="A184" s="284"/>
      <c r="B184" s="246"/>
      <c r="C184" s="219"/>
      <c r="D184" s="296"/>
      <c r="E184" s="296" t="s">
        <v>2654</v>
      </c>
      <c r="F184" s="284"/>
      <c r="G184" s="284"/>
      <c r="H184" s="284"/>
      <c r="I184" s="271"/>
      <c r="J184" s="228"/>
    </row>
    <row r="185" spans="1:10" ht="33" hidden="1" outlineLevel="1">
      <c r="A185" s="284"/>
      <c r="B185" s="246"/>
      <c r="C185" s="219"/>
      <c r="D185" s="296"/>
      <c r="E185" s="296" t="s">
        <v>2655</v>
      </c>
      <c r="F185" s="284"/>
      <c r="G185" s="284"/>
      <c r="H185" s="284"/>
      <c r="I185" s="271"/>
      <c r="J185" s="228"/>
    </row>
    <row r="186" spans="1:10" ht="33" hidden="1" outlineLevel="1">
      <c r="A186" s="284"/>
      <c r="B186" s="246"/>
      <c r="C186" s="219"/>
      <c r="D186" s="296"/>
      <c r="E186" s="296" t="s">
        <v>2658</v>
      </c>
      <c r="F186" s="284"/>
      <c r="G186" s="284"/>
      <c r="H186" s="284"/>
      <c r="I186" s="271"/>
      <c r="J186" s="228"/>
    </row>
    <row r="187" spans="1:10" ht="33" hidden="1" outlineLevel="1">
      <c r="A187" s="284"/>
      <c r="B187" s="246"/>
      <c r="C187" s="219"/>
      <c r="D187" s="296"/>
      <c r="E187" s="296" t="s">
        <v>2656</v>
      </c>
      <c r="F187" s="284"/>
      <c r="G187" s="284"/>
      <c r="H187" s="284"/>
      <c r="I187" s="271"/>
      <c r="J187" s="228"/>
    </row>
    <row r="188" spans="1:10" ht="33" hidden="1" outlineLevel="1">
      <c r="A188" s="284"/>
      <c r="B188" s="246"/>
      <c r="C188" s="219"/>
      <c r="D188" s="296"/>
      <c r="E188" s="296" t="s">
        <v>2657</v>
      </c>
      <c r="F188" s="284"/>
      <c r="G188" s="284"/>
      <c r="H188" s="284"/>
      <c r="I188" s="271"/>
      <c r="J188" s="228"/>
    </row>
    <row r="189" spans="1:10" hidden="1" outlineLevel="1">
      <c r="A189" s="284"/>
      <c r="B189" s="246"/>
      <c r="C189" s="219"/>
      <c r="D189" s="296"/>
      <c r="E189" s="296" t="s">
        <v>2659</v>
      </c>
      <c r="F189" s="284"/>
      <c r="G189" s="284"/>
      <c r="H189" s="284"/>
      <c r="I189" s="271"/>
      <c r="J189" s="228"/>
    </row>
    <row r="190" spans="1:10" ht="33" collapsed="1">
      <c r="A190" s="284">
        <f>IF(C190="","",SUBTOTAL(3,$C$6:C190))</f>
        <v>26</v>
      </c>
      <c r="B190" s="246" t="s">
        <v>2518</v>
      </c>
      <c r="C190" s="219" t="s">
        <v>2589</v>
      </c>
      <c r="D190" s="296" t="s">
        <v>2660</v>
      </c>
      <c r="E190" s="308"/>
      <c r="F190" s="284" t="str">
        <f t="shared" si="0"/>
        <v>Trung bình</v>
      </c>
      <c r="G190" s="284" t="s">
        <v>846</v>
      </c>
      <c r="H190" s="284">
        <f>COUNTA(E191:E194)</f>
        <v>4</v>
      </c>
      <c r="I190" s="271"/>
      <c r="J190" s="228"/>
    </row>
    <row r="191" spans="1:10" ht="33" hidden="1" outlineLevel="1">
      <c r="A191" s="284"/>
      <c r="B191" s="246"/>
      <c r="C191" s="219"/>
      <c r="D191" s="296"/>
      <c r="E191" s="296" t="s">
        <v>2662</v>
      </c>
      <c r="F191" s="284"/>
      <c r="G191" s="284"/>
      <c r="H191" s="284"/>
      <c r="I191" s="271"/>
      <c r="J191" s="228"/>
    </row>
    <row r="192" spans="1:10" ht="33" hidden="1" outlineLevel="1">
      <c r="A192" s="284"/>
      <c r="B192" s="246"/>
      <c r="C192" s="219"/>
      <c r="D192" s="296"/>
      <c r="E192" s="296" t="s">
        <v>2663</v>
      </c>
      <c r="F192" s="284"/>
      <c r="G192" s="284"/>
      <c r="H192" s="284"/>
      <c r="I192" s="271"/>
      <c r="J192" s="228"/>
    </row>
    <row r="193" spans="1:10" ht="33" hidden="1" outlineLevel="1">
      <c r="A193" s="284"/>
      <c r="B193" s="246"/>
      <c r="C193" s="219"/>
      <c r="D193" s="296"/>
      <c r="E193" s="296" t="s">
        <v>2661</v>
      </c>
      <c r="F193" s="284"/>
      <c r="G193" s="284"/>
      <c r="H193" s="284"/>
      <c r="I193" s="271"/>
      <c r="J193" s="228"/>
    </row>
    <row r="194" spans="1:10" ht="33" hidden="1" outlineLevel="1">
      <c r="A194" s="284"/>
      <c r="B194" s="246"/>
      <c r="C194" s="219"/>
      <c r="D194" s="296"/>
      <c r="E194" s="296" t="s">
        <v>2664</v>
      </c>
      <c r="F194" s="284"/>
      <c r="G194" s="284"/>
      <c r="H194" s="284"/>
      <c r="I194" s="271"/>
      <c r="J194" s="228"/>
    </row>
    <row r="195" spans="1:10" ht="82.5" collapsed="1">
      <c r="A195" s="284">
        <f>IF(C195="","",SUBTOTAL(3,$C$6:C195))</f>
        <v>27</v>
      </c>
      <c r="B195" s="398" t="s">
        <v>3218</v>
      </c>
      <c r="C195" s="219" t="s">
        <v>2860</v>
      </c>
      <c r="D195" s="296" t="s">
        <v>3223</v>
      </c>
      <c r="E195" s="296"/>
      <c r="F195" s="284"/>
      <c r="G195" s="284"/>
      <c r="H195" s="284"/>
      <c r="I195" s="271"/>
      <c r="J195" s="228"/>
    </row>
    <row r="196" spans="1:10" ht="33" hidden="1" outlineLevel="1">
      <c r="A196" s="284"/>
      <c r="B196" s="246"/>
      <c r="C196" s="219"/>
      <c r="D196" s="296"/>
      <c r="E196" s="400" t="s">
        <v>2861</v>
      </c>
      <c r="F196" s="284"/>
      <c r="G196" s="284"/>
      <c r="H196" s="284"/>
      <c r="I196" s="271"/>
      <c r="J196" s="228"/>
    </row>
    <row r="197" spans="1:10" ht="33" hidden="1" outlineLevel="1">
      <c r="A197" s="284"/>
      <c r="B197" s="246"/>
      <c r="C197" s="219"/>
      <c r="D197" s="296"/>
      <c r="E197" s="400" t="s">
        <v>3178</v>
      </c>
      <c r="F197" s="284"/>
      <c r="G197" s="284"/>
      <c r="H197" s="284"/>
      <c r="I197" s="271"/>
      <c r="J197" s="228"/>
    </row>
    <row r="198" spans="1:10" ht="33" hidden="1" outlineLevel="1">
      <c r="A198" s="284"/>
      <c r="B198" s="246"/>
      <c r="C198" s="219"/>
      <c r="D198" s="296"/>
      <c r="E198" s="400" t="s">
        <v>3179</v>
      </c>
      <c r="F198" s="284"/>
      <c r="G198" s="284"/>
      <c r="H198" s="284"/>
      <c r="I198" s="271"/>
      <c r="J198" s="228"/>
    </row>
    <row r="199" spans="1:10" ht="33" hidden="1" outlineLevel="1">
      <c r="A199" s="284"/>
      <c r="B199" s="246"/>
      <c r="C199" s="219"/>
      <c r="D199" s="296"/>
      <c r="E199" s="400" t="s">
        <v>3180</v>
      </c>
      <c r="F199" s="284"/>
      <c r="G199" s="284"/>
      <c r="H199" s="284"/>
      <c r="I199" s="271"/>
      <c r="J199" s="228"/>
    </row>
    <row r="200" spans="1:10" ht="33" hidden="1" outlineLevel="1">
      <c r="A200" s="284"/>
      <c r="B200" s="246"/>
      <c r="C200" s="219"/>
      <c r="D200" s="296"/>
      <c r="E200" s="400" t="s">
        <v>3181</v>
      </c>
      <c r="F200" s="284"/>
      <c r="G200" s="284"/>
      <c r="H200" s="284"/>
      <c r="I200" s="271"/>
      <c r="J200" s="228"/>
    </row>
    <row r="201" spans="1:10" ht="33" hidden="1" outlineLevel="1">
      <c r="A201" s="284"/>
      <c r="B201" s="246"/>
      <c r="C201" s="219"/>
      <c r="D201" s="296"/>
      <c r="E201" s="400" t="s">
        <v>3182</v>
      </c>
      <c r="F201" s="284"/>
      <c r="G201" s="284"/>
      <c r="H201" s="284"/>
      <c r="I201" s="271"/>
      <c r="J201" s="228"/>
    </row>
    <row r="202" spans="1:10" ht="33" hidden="1" outlineLevel="1">
      <c r="A202" s="284"/>
      <c r="B202" s="246"/>
      <c r="C202" s="219"/>
      <c r="D202" s="296"/>
      <c r="E202" s="400" t="s">
        <v>3183</v>
      </c>
      <c r="F202" s="284"/>
      <c r="G202" s="284"/>
      <c r="H202" s="284"/>
      <c r="I202" s="271"/>
      <c r="J202" s="228"/>
    </row>
    <row r="203" spans="1:10" ht="33" hidden="1" outlineLevel="1">
      <c r="A203" s="284"/>
      <c r="B203" s="246"/>
      <c r="C203" s="219"/>
      <c r="D203" s="296"/>
      <c r="E203" s="400" t="s">
        <v>3184</v>
      </c>
      <c r="F203" s="284"/>
      <c r="G203" s="284"/>
      <c r="H203" s="284"/>
      <c r="I203" s="271"/>
      <c r="J203" s="228"/>
    </row>
    <row r="204" spans="1:10" ht="33" hidden="1" outlineLevel="1">
      <c r="A204" s="284"/>
      <c r="B204" s="246"/>
      <c r="C204" s="219"/>
      <c r="D204" s="296"/>
      <c r="E204" s="400" t="s">
        <v>3185</v>
      </c>
      <c r="F204" s="284"/>
      <c r="G204" s="284"/>
      <c r="H204" s="284"/>
      <c r="I204" s="271"/>
      <c r="J204" s="228"/>
    </row>
    <row r="205" spans="1:10" hidden="1" outlineLevel="1">
      <c r="A205" s="284"/>
      <c r="B205" s="246"/>
      <c r="C205" s="219"/>
      <c r="D205" s="296"/>
      <c r="E205" s="400" t="s">
        <v>2862</v>
      </c>
      <c r="F205" s="284"/>
      <c r="G205" s="284"/>
      <c r="H205" s="284"/>
      <c r="I205" s="271"/>
      <c r="J205" s="228"/>
    </row>
    <row r="206" spans="1:10" ht="33" collapsed="1">
      <c r="A206" s="284">
        <f>IF(C206="","",SUBTOTAL(3,$C$6:C206))</f>
        <v>28</v>
      </c>
      <c r="B206" s="246" t="s">
        <v>3245</v>
      </c>
      <c r="C206" s="219" t="s">
        <v>2589</v>
      </c>
      <c r="D206" s="296" t="s">
        <v>2569</v>
      </c>
      <c r="E206" s="387"/>
      <c r="F206" s="284" t="str">
        <f t="shared" ref="F206" si="4">IF(H206&lt;4,"Đơn giản",IF(H206&lt;=7,"Trung bình","Phức tạp"))</f>
        <v>Phức tạp</v>
      </c>
      <c r="G206" s="284" t="s">
        <v>846</v>
      </c>
      <c r="H206" s="284">
        <f>COUNTA(E207:E214)</f>
        <v>8</v>
      </c>
      <c r="I206" s="271"/>
      <c r="J206" s="228"/>
    </row>
    <row r="207" spans="1:10" ht="33" hidden="1" outlineLevel="1">
      <c r="A207" s="284"/>
      <c r="B207" s="246"/>
      <c r="C207" s="219"/>
      <c r="D207" s="296"/>
      <c r="E207" s="219" t="s">
        <v>2633</v>
      </c>
      <c r="F207" s="284"/>
      <c r="G207" s="284"/>
      <c r="H207" s="284"/>
      <c r="I207" s="271"/>
      <c r="J207" s="228"/>
    </row>
    <row r="208" spans="1:10" hidden="1" outlineLevel="1">
      <c r="A208" s="284"/>
      <c r="B208" s="246"/>
      <c r="C208" s="219"/>
      <c r="D208" s="296"/>
      <c r="E208" s="219" t="s">
        <v>2639</v>
      </c>
      <c r="F208" s="284"/>
      <c r="G208" s="284"/>
      <c r="H208" s="284"/>
      <c r="I208" s="271"/>
      <c r="J208" s="228"/>
    </row>
    <row r="209" spans="1:10" ht="33" hidden="1" outlineLevel="1">
      <c r="A209" s="284"/>
      <c r="B209" s="246"/>
      <c r="C209" s="219"/>
      <c r="D209" s="296"/>
      <c r="E209" s="219" t="s">
        <v>2634</v>
      </c>
      <c r="F209" s="284"/>
      <c r="G209" s="284"/>
      <c r="H209" s="284"/>
      <c r="I209" s="271"/>
      <c r="J209" s="228"/>
    </row>
    <row r="210" spans="1:10" ht="33" hidden="1" outlineLevel="1">
      <c r="A210" s="284"/>
      <c r="B210" s="246"/>
      <c r="C210" s="219"/>
      <c r="D210" s="296"/>
      <c r="E210" s="219" t="s">
        <v>2635</v>
      </c>
      <c r="F210" s="284"/>
      <c r="G210" s="284"/>
      <c r="H210" s="284"/>
      <c r="I210" s="271"/>
      <c r="J210" s="228"/>
    </row>
    <row r="211" spans="1:10" ht="33" hidden="1" outlineLevel="1">
      <c r="A211" s="284"/>
      <c r="B211" s="246"/>
      <c r="C211" s="219"/>
      <c r="D211" s="296"/>
      <c r="E211" s="219" t="s">
        <v>2636</v>
      </c>
      <c r="F211" s="284"/>
      <c r="G211" s="284"/>
      <c r="H211" s="284"/>
      <c r="I211" s="271"/>
      <c r="J211" s="228"/>
    </row>
    <row r="212" spans="1:10" hidden="1" outlineLevel="1">
      <c r="A212" s="284"/>
      <c r="B212" s="246"/>
      <c r="C212" s="219"/>
      <c r="D212" s="296"/>
      <c r="E212" s="219" t="s">
        <v>2637</v>
      </c>
      <c r="F212" s="284"/>
      <c r="G212" s="284"/>
      <c r="H212" s="284"/>
      <c r="I212" s="271"/>
      <c r="J212" s="228"/>
    </row>
    <row r="213" spans="1:10" ht="33" hidden="1" outlineLevel="1">
      <c r="A213" s="284"/>
      <c r="B213" s="246"/>
      <c r="C213" s="219"/>
      <c r="D213" s="296"/>
      <c r="E213" s="219" t="s">
        <v>2640</v>
      </c>
      <c r="F213" s="284"/>
      <c r="G213" s="284"/>
      <c r="H213" s="284"/>
      <c r="I213" s="271"/>
      <c r="J213" s="228"/>
    </row>
    <row r="214" spans="1:10" ht="33" hidden="1" outlineLevel="1">
      <c r="A214" s="308"/>
      <c r="B214" s="308"/>
      <c r="C214" s="308"/>
      <c r="D214" s="308"/>
      <c r="E214" s="219" t="s">
        <v>2638</v>
      </c>
      <c r="F214" s="284"/>
      <c r="G214" s="284"/>
      <c r="H214" s="284"/>
      <c r="I214" s="271"/>
      <c r="J214" s="228"/>
    </row>
    <row r="215" spans="1:10" ht="49.5" collapsed="1">
      <c r="A215" s="284">
        <f>IF(C215="","",SUBTOTAL(3,$C$6:C215))</f>
        <v>29</v>
      </c>
      <c r="B215" s="246" t="s">
        <v>2519</v>
      </c>
      <c r="C215" s="219" t="s">
        <v>2665</v>
      </c>
      <c r="D215" s="296" t="s">
        <v>2570</v>
      </c>
      <c r="E215" s="219"/>
      <c r="F215" s="284" t="str">
        <f t="shared" si="0"/>
        <v>Trung bình</v>
      </c>
      <c r="G215" s="284" t="s">
        <v>846</v>
      </c>
      <c r="H215" s="284">
        <f>COUNTA(E216:E219)</f>
        <v>4</v>
      </c>
      <c r="I215" s="271"/>
      <c r="J215" s="228"/>
    </row>
    <row r="216" spans="1:10" ht="33" hidden="1" outlineLevel="1">
      <c r="A216" s="284"/>
      <c r="B216" s="246"/>
      <c r="C216" s="219"/>
      <c r="D216" s="296"/>
      <c r="E216" s="219" t="s">
        <v>2666</v>
      </c>
      <c r="F216" s="284"/>
      <c r="G216" s="284"/>
      <c r="H216" s="284"/>
      <c r="I216" s="271"/>
      <c r="J216" s="228"/>
    </row>
    <row r="217" spans="1:10" hidden="1" outlineLevel="1">
      <c r="A217" s="284"/>
      <c r="B217" s="246"/>
      <c r="C217" s="219"/>
      <c r="D217" s="296"/>
      <c r="E217" s="219" t="s">
        <v>2669</v>
      </c>
      <c r="F217" s="284"/>
      <c r="G217" s="284"/>
      <c r="H217" s="284"/>
      <c r="I217" s="271"/>
      <c r="J217" s="228"/>
    </row>
    <row r="218" spans="1:10" hidden="1" outlineLevel="1">
      <c r="A218" s="284"/>
      <c r="B218" s="246"/>
      <c r="C218" s="219"/>
      <c r="D218" s="296"/>
      <c r="E218" s="219" t="s">
        <v>2667</v>
      </c>
      <c r="F218" s="284"/>
      <c r="G218" s="284"/>
      <c r="H218" s="284"/>
      <c r="I218" s="271"/>
      <c r="J218" s="228"/>
    </row>
    <row r="219" spans="1:10" hidden="1" outlineLevel="1">
      <c r="A219" s="284"/>
      <c r="B219" s="246"/>
      <c r="C219" s="219"/>
      <c r="D219" s="296"/>
      <c r="E219" s="219" t="s">
        <v>2668</v>
      </c>
      <c r="F219" s="284"/>
      <c r="G219" s="284"/>
      <c r="H219" s="284"/>
      <c r="I219" s="271"/>
      <c r="J219" s="228"/>
    </row>
    <row r="220" spans="1:10" ht="33" collapsed="1">
      <c r="A220" s="284">
        <f>IF(C220="","",SUBTOTAL(3,$C$6:C225))</f>
        <v>30</v>
      </c>
      <c r="B220" s="246" t="s">
        <v>2670</v>
      </c>
      <c r="C220" s="219" t="s">
        <v>2589</v>
      </c>
      <c r="D220" s="296" t="s">
        <v>3243</v>
      </c>
      <c r="E220" s="219"/>
      <c r="F220" s="284" t="str">
        <f>IF(H220&lt;4,"Đơn giản",IF(H220&lt;=7,"Trung bình","Phức tạp"))</f>
        <v>Trung bình</v>
      </c>
      <c r="G220" s="284" t="s">
        <v>846</v>
      </c>
      <c r="H220" s="284">
        <f>COUNTA(E221:E225)</f>
        <v>5</v>
      </c>
      <c r="I220" s="271"/>
      <c r="J220" s="228"/>
    </row>
    <row r="221" spans="1:10" hidden="1" outlineLevel="1">
      <c r="A221" s="284"/>
      <c r="B221" s="246"/>
      <c r="C221" s="219"/>
      <c r="D221" s="296"/>
      <c r="E221" s="219" t="s">
        <v>2675</v>
      </c>
      <c r="F221" s="284"/>
      <c r="G221" s="284"/>
      <c r="H221" s="284"/>
      <c r="I221" s="271"/>
      <c r="J221" s="228"/>
    </row>
    <row r="222" spans="1:10" hidden="1" outlineLevel="1">
      <c r="A222" s="284"/>
      <c r="B222" s="246"/>
      <c r="C222" s="219"/>
      <c r="D222" s="296"/>
      <c r="E222" s="219" t="s">
        <v>2676</v>
      </c>
      <c r="F222" s="284"/>
      <c r="G222" s="284"/>
      <c r="H222" s="284"/>
      <c r="I222" s="271"/>
      <c r="J222" s="228"/>
    </row>
    <row r="223" spans="1:10" hidden="1" outlineLevel="1">
      <c r="A223" s="284"/>
      <c r="B223" s="246"/>
      <c r="C223" s="219"/>
      <c r="D223" s="296"/>
      <c r="E223" s="219" t="s">
        <v>2672</v>
      </c>
      <c r="F223" s="284"/>
      <c r="G223" s="284"/>
      <c r="H223" s="284"/>
      <c r="I223" s="271"/>
      <c r="J223" s="228"/>
    </row>
    <row r="224" spans="1:10" ht="33" hidden="1" outlineLevel="1">
      <c r="A224" s="284"/>
      <c r="B224" s="246"/>
      <c r="C224" s="219"/>
      <c r="D224" s="296"/>
      <c r="E224" s="219" t="s">
        <v>2673</v>
      </c>
      <c r="F224" s="284"/>
      <c r="G224" s="284"/>
      <c r="H224" s="284"/>
      <c r="I224" s="271"/>
      <c r="J224" s="228"/>
    </row>
    <row r="225" spans="1:10" ht="33" hidden="1" outlineLevel="1">
      <c r="A225" s="284"/>
      <c r="B225" s="246"/>
      <c r="C225" s="219"/>
      <c r="D225" s="296"/>
      <c r="E225" s="219" t="s">
        <v>2674</v>
      </c>
      <c r="F225" s="284"/>
      <c r="G225" s="284"/>
      <c r="H225" s="284"/>
      <c r="I225" s="271"/>
      <c r="J225" s="228"/>
    </row>
    <row r="226" spans="1:10" ht="33" collapsed="1">
      <c r="A226" s="401">
        <f>IF(C226="","",SUBTOTAL(3,$C$6:C226))</f>
        <v>31</v>
      </c>
      <c r="B226" s="389" t="s">
        <v>3227</v>
      </c>
      <c r="C226" s="402" t="s">
        <v>2589</v>
      </c>
      <c r="D226" s="390" t="s">
        <v>3225</v>
      </c>
      <c r="E226" s="391"/>
      <c r="F226" s="401" t="str">
        <f t="shared" ref="F226" si="5">IF(H226&lt;4,"Đơn giản",IF(H226&lt;=7,"Trung bình","Phức tạp"))</f>
        <v>Trung bình</v>
      </c>
      <c r="G226" s="401" t="s">
        <v>846</v>
      </c>
      <c r="H226" s="401">
        <f>COUNTA(E227:E232)</f>
        <v>6</v>
      </c>
      <c r="I226" s="271"/>
      <c r="J226" s="228"/>
    </row>
    <row r="227" spans="1:10" ht="33" hidden="1" outlineLevel="1">
      <c r="A227" s="284"/>
      <c r="B227" s="246"/>
      <c r="C227" s="219"/>
      <c r="D227" s="296"/>
      <c r="E227" s="219" t="s">
        <v>2645</v>
      </c>
      <c r="F227" s="284"/>
      <c r="G227" s="284"/>
      <c r="H227" s="284"/>
      <c r="I227" s="271"/>
      <c r="J227" s="228"/>
    </row>
    <row r="228" spans="1:10" ht="33" hidden="1" outlineLevel="1">
      <c r="A228" s="284"/>
      <c r="B228" s="246"/>
      <c r="C228" s="219"/>
      <c r="D228" s="296"/>
      <c r="E228" s="219" t="s">
        <v>2641</v>
      </c>
      <c r="F228" s="284"/>
      <c r="G228" s="284"/>
      <c r="H228" s="284"/>
      <c r="I228" s="271"/>
      <c r="J228" s="228"/>
    </row>
    <row r="229" spans="1:10" ht="33" hidden="1" outlineLevel="1">
      <c r="A229" s="284"/>
      <c r="B229" s="246"/>
      <c r="C229" s="219"/>
      <c r="D229" s="296"/>
      <c r="E229" s="219" t="s">
        <v>2642</v>
      </c>
      <c r="F229" s="284"/>
      <c r="G229" s="284"/>
      <c r="H229" s="284"/>
      <c r="I229" s="271"/>
      <c r="J229" s="228"/>
    </row>
    <row r="230" spans="1:10" ht="33" hidden="1" outlineLevel="1">
      <c r="A230" s="284"/>
      <c r="B230" s="246"/>
      <c r="C230" s="219"/>
      <c r="D230" s="296"/>
      <c r="E230" s="219" t="s">
        <v>2643</v>
      </c>
      <c r="F230" s="284"/>
      <c r="G230" s="284"/>
      <c r="H230" s="284"/>
      <c r="I230" s="271"/>
      <c r="J230" s="228"/>
    </row>
    <row r="231" spans="1:10" ht="33" hidden="1" outlineLevel="1">
      <c r="A231" s="284"/>
      <c r="B231" s="246"/>
      <c r="C231" s="219"/>
      <c r="D231" s="296"/>
      <c r="E231" s="219" t="s">
        <v>2646</v>
      </c>
      <c r="F231" s="284"/>
      <c r="G231" s="284"/>
      <c r="H231" s="284"/>
      <c r="I231" s="271"/>
      <c r="J231" s="228"/>
    </row>
    <row r="232" spans="1:10" ht="33" hidden="1" outlineLevel="1">
      <c r="A232" s="284"/>
      <c r="B232" s="246"/>
      <c r="C232" s="219"/>
      <c r="D232" s="296"/>
      <c r="E232" s="219" t="s">
        <v>2644</v>
      </c>
      <c r="F232" s="284"/>
      <c r="G232" s="284"/>
      <c r="H232" s="284"/>
      <c r="I232" s="271"/>
      <c r="J232" s="228"/>
    </row>
    <row r="233" spans="1:10" ht="33" collapsed="1">
      <c r="A233" s="284">
        <f>IF(C233="","",SUBTOTAL(3,$C$6:C237))</f>
        <v>32</v>
      </c>
      <c r="B233" s="246" t="s">
        <v>2520</v>
      </c>
      <c r="C233" s="219" t="s">
        <v>203</v>
      </c>
      <c r="D233" s="296" t="s">
        <v>2571</v>
      </c>
      <c r="E233" s="219" t="s">
        <v>2671</v>
      </c>
      <c r="F233" s="284" t="str">
        <f>IF(H233&lt;4,"Đơn giản",IF(H233&lt;=7,"Trung bình","Phức tạp"))</f>
        <v>Phức tạp</v>
      </c>
      <c r="G233" s="284" t="s">
        <v>846</v>
      </c>
      <c r="H233" s="284">
        <f>COUNTA(E238:E268)</f>
        <v>24</v>
      </c>
      <c r="I233" s="271"/>
      <c r="J233" s="228"/>
    </row>
    <row r="234" spans="1:10" hidden="1" outlineLevel="1">
      <c r="A234" s="284"/>
      <c r="B234" s="246"/>
      <c r="C234" s="219"/>
      <c r="D234" s="296"/>
      <c r="E234" s="219" t="s">
        <v>2677</v>
      </c>
      <c r="F234" s="284"/>
      <c r="G234" s="284"/>
      <c r="H234" s="284"/>
      <c r="I234" s="271"/>
      <c r="J234" s="228"/>
    </row>
    <row r="235" spans="1:10" ht="33" hidden="1" outlineLevel="1">
      <c r="A235" s="284"/>
      <c r="B235" s="246"/>
      <c r="C235" s="219"/>
      <c r="D235" s="296"/>
      <c r="E235" s="219" t="s">
        <v>2678</v>
      </c>
      <c r="F235" s="284"/>
      <c r="G235" s="284"/>
      <c r="H235" s="284"/>
      <c r="I235" s="271"/>
      <c r="J235" s="228"/>
    </row>
    <row r="236" spans="1:10" ht="33" hidden="1" outlineLevel="1">
      <c r="A236" s="284"/>
      <c r="B236" s="246"/>
      <c r="C236" s="219"/>
      <c r="D236" s="296"/>
      <c r="E236" s="219" t="s">
        <v>2679</v>
      </c>
      <c r="F236" s="284"/>
      <c r="G236" s="284"/>
      <c r="H236" s="284"/>
      <c r="I236" s="271"/>
      <c r="J236" s="228"/>
    </row>
    <row r="237" spans="1:10" ht="33" hidden="1" outlineLevel="1">
      <c r="A237" s="284"/>
      <c r="B237" s="246"/>
      <c r="C237" s="219"/>
      <c r="D237" s="296"/>
      <c r="E237" s="219" t="s">
        <v>2680</v>
      </c>
      <c r="F237" s="284"/>
      <c r="G237" s="284"/>
      <c r="H237" s="284"/>
      <c r="I237" s="271"/>
      <c r="J237" s="228"/>
    </row>
    <row r="238" spans="1:10" collapsed="1">
      <c r="A238" s="286" t="s">
        <v>24</v>
      </c>
      <c r="B238" s="301" t="s">
        <v>2954</v>
      </c>
      <c r="C238" s="219"/>
      <c r="D238" s="284"/>
      <c r="E238" s="219"/>
      <c r="F238" s="284"/>
      <c r="G238" s="284"/>
      <c r="H238" s="284"/>
      <c r="I238" s="271"/>
      <c r="J238" s="228"/>
    </row>
    <row r="239" spans="1:10">
      <c r="A239" s="286" t="s">
        <v>3139</v>
      </c>
      <c r="B239" s="392" t="s">
        <v>2522</v>
      </c>
      <c r="C239" s="219"/>
      <c r="D239" s="284"/>
      <c r="E239" s="219"/>
      <c r="F239" s="284"/>
      <c r="G239" s="284"/>
      <c r="H239" s="284"/>
      <c r="I239" s="271"/>
      <c r="J239" s="228"/>
    </row>
    <row r="240" spans="1:10" ht="33">
      <c r="A240" s="284">
        <f>IF(C240="","",SUBTOTAL(3,$C$6:C240))</f>
        <v>33</v>
      </c>
      <c r="B240" s="246" t="s">
        <v>3232</v>
      </c>
      <c r="C240" s="219" t="s">
        <v>2589</v>
      </c>
      <c r="D240" s="296" t="s">
        <v>3239</v>
      </c>
      <c r="E240" s="387"/>
      <c r="F240" s="284" t="str">
        <f t="shared" ref="F240" si="6">IF(H240&lt;4,"Đơn giản",IF(H240&lt;=7,"Trung bình","Phức tạp"))</f>
        <v>Trung bình</v>
      </c>
      <c r="G240" s="284" t="s">
        <v>846</v>
      </c>
      <c r="H240" s="284">
        <f>COUNTA(E241:E247)</f>
        <v>7</v>
      </c>
      <c r="I240" s="271"/>
      <c r="J240" s="228"/>
    </row>
    <row r="241" spans="1:10" ht="33" hidden="1" outlineLevel="1">
      <c r="A241" s="284"/>
      <c r="B241" s="246"/>
      <c r="C241" s="219"/>
      <c r="D241" s="296"/>
      <c r="E241" s="406" t="s">
        <v>2653</v>
      </c>
      <c r="F241" s="284"/>
      <c r="G241" s="284"/>
      <c r="H241" s="284"/>
      <c r="I241" s="271"/>
      <c r="J241" s="228"/>
    </row>
    <row r="242" spans="1:10" ht="49.5" hidden="1" outlineLevel="1">
      <c r="A242" s="284"/>
      <c r="B242" s="246"/>
      <c r="C242" s="219"/>
      <c r="D242" s="296"/>
      <c r="E242" s="406" t="s">
        <v>2654</v>
      </c>
      <c r="F242" s="284"/>
      <c r="G242" s="284"/>
      <c r="H242" s="284"/>
      <c r="I242" s="271"/>
      <c r="J242" s="228"/>
    </row>
    <row r="243" spans="1:10" ht="33" hidden="1" outlineLevel="1">
      <c r="A243" s="284"/>
      <c r="B243" s="246"/>
      <c r="C243" s="219"/>
      <c r="D243" s="296"/>
      <c r="E243" s="406" t="s">
        <v>2655</v>
      </c>
      <c r="F243" s="284"/>
      <c r="G243" s="284"/>
      <c r="H243" s="284"/>
      <c r="I243" s="271"/>
      <c r="J243" s="228"/>
    </row>
    <row r="244" spans="1:10" ht="33" hidden="1" outlineLevel="1">
      <c r="A244" s="284"/>
      <c r="B244" s="246"/>
      <c r="C244" s="219"/>
      <c r="D244" s="296"/>
      <c r="E244" s="406" t="s">
        <v>2658</v>
      </c>
      <c r="F244" s="284"/>
      <c r="G244" s="284"/>
      <c r="H244" s="284"/>
      <c r="I244" s="271"/>
      <c r="J244" s="228"/>
    </row>
    <row r="245" spans="1:10" ht="33" hidden="1" outlineLevel="1">
      <c r="A245" s="284"/>
      <c r="B245" s="246"/>
      <c r="C245" s="219"/>
      <c r="D245" s="296"/>
      <c r="E245" s="406" t="s">
        <v>2656</v>
      </c>
      <c r="F245" s="284"/>
      <c r="G245" s="284"/>
      <c r="H245" s="284"/>
      <c r="I245" s="271"/>
      <c r="J245" s="228"/>
    </row>
    <row r="246" spans="1:10" ht="33" hidden="1" outlineLevel="1">
      <c r="A246" s="284"/>
      <c r="B246" s="246"/>
      <c r="C246" s="219"/>
      <c r="D246" s="296"/>
      <c r="E246" s="406" t="s">
        <v>2657</v>
      </c>
      <c r="F246" s="284"/>
      <c r="G246" s="284"/>
      <c r="H246" s="284"/>
      <c r="I246" s="271"/>
      <c r="J246" s="228"/>
    </row>
    <row r="247" spans="1:10" hidden="1" outlineLevel="1">
      <c r="A247" s="284"/>
      <c r="B247" s="246"/>
      <c r="C247" s="219"/>
      <c r="D247" s="296"/>
      <c r="E247" s="406" t="s">
        <v>2659</v>
      </c>
      <c r="F247" s="284"/>
      <c r="G247" s="284"/>
      <c r="H247" s="284"/>
      <c r="I247" s="271"/>
      <c r="J247" s="228"/>
    </row>
    <row r="248" spans="1:10" ht="49.5" collapsed="1">
      <c r="A248" s="284">
        <f>IF(C248="","",SUBTOTAL(3,$C$6:C248))</f>
        <v>34</v>
      </c>
      <c r="B248" s="246" t="s">
        <v>2523</v>
      </c>
      <c r="C248" s="219" t="s">
        <v>2693</v>
      </c>
      <c r="D248" s="246" t="s">
        <v>3246</v>
      </c>
      <c r="E248" s="219"/>
      <c r="F248" s="284" t="str">
        <f t="shared" si="0"/>
        <v>Trung bình</v>
      </c>
      <c r="G248" s="284" t="s">
        <v>846</v>
      </c>
      <c r="H248" s="284">
        <f>COUNTA(E249:E252)</f>
        <v>4</v>
      </c>
      <c r="I248" s="271"/>
      <c r="J248" s="228"/>
    </row>
    <row r="249" spans="1:10" ht="33" hidden="1" outlineLevel="1">
      <c r="A249" s="284"/>
      <c r="B249" s="246"/>
      <c r="C249" s="219"/>
      <c r="D249" s="296"/>
      <c r="E249" s="219" t="s">
        <v>2683</v>
      </c>
      <c r="F249" s="284"/>
      <c r="G249" s="284"/>
      <c r="H249" s="284"/>
      <c r="I249" s="271"/>
      <c r="J249" s="228"/>
    </row>
    <row r="250" spans="1:10" ht="33" hidden="1" outlineLevel="1">
      <c r="A250" s="284"/>
      <c r="B250" s="246"/>
      <c r="C250" s="219"/>
      <c r="D250" s="296"/>
      <c r="E250" s="219" t="s">
        <v>2681</v>
      </c>
      <c r="F250" s="284"/>
      <c r="G250" s="284"/>
      <c r="H250" s="284"/>
      <c r="I250" s="271"/>
      <c r="J250" s="228"/>
    </row>
    <row r="251" spans="1:10" hidden="1" outlineLevel="1">
      <c r="A251" s="284"/>
      <c r="B251" s="246"/>
      <c r="C251" s="219"/>
      <c r="D251" s="296"/>
      <c r="E251" s="219" t="s">
        <v>2684</v>
      </c>
      <c r="F251" s="284"/>
      <c r="G251" s="284"/>
      <c r="H251" s="284"/>
      <c r="I251" s="271"/>
      <c r="J251" s="228"/>
    </row>
    <row r="252" spans="1:10" ht="33" hidden="1" outlineLevel="1">
      <c r="A252" s="284"/>
      <c r="B252" s="246"/>
      <c r="C252" s="219"/>
      <c r="D252" s="296"/>
      <c r="E252" s="219" t="s">
        <v>2685</v>
      </c>
      <c r="F252" s="284"/>
      <c r="G252" s="284"/>
      <c r="H252" s="284"/>
      <c r="I252" s="271"/>
      <c r="J252" s="228"/>
    </row>
    <row r="253" spans="1:10" ht="49.5" collapsed="1">
      <c r="A253" s="284">
        <f>IF(C253="","",SUBTOTAL(3,$C$6:C253))</f>
        <v>35</v>
      </c>
      <c r="B253" s="246" t="s">
        <v>2524</v>
      </c>
      <c r="C253" s="219" t="s">
        <v>2693</v>
      </c>
      <c r="D253" s="246" t="s">
        <v>3247</v>
      </c>
      <c r="E253" s="219"/>
      <c r="F253" s="284" t="str">
        <f t="shared" si="0"/>
        <v>Trung bình</v>
      </c>
      <c r="G253" s="284" t="s">
        <v>846</v>
      </c>
      <c r="H253" s="284">
        <f>COUNTA(E254:E258)</f>
        <v>5</v>
      </c>
      <c r="I253" s="271"/>
      <c r="J253" s="228"/>
    </row>
    <row r="254" spans="1:10" hidden="1" outlineLevel="1">
      <c r="A254" s="284"/>
      <c r="B254" s="246"/>
      <c r="C254" s="219"/>
      <c r="D254" s="296"/>
      <c r="E254" s="219" t="s">
        <v>2686</v>
      </c>
      <c r="F254" s="284"/>
      <c r="G254" s="284"/>
      <c r="H254" s="284"/>
      <c r="I254" s="271"/>
      <c r="J254" s="228"/>
    </row>
    <row r="255" spans="1:10" hidden="1" outlineLevel="1">
      <c r="A255" s="284"/>
      <c r="B255" s="246"/>
      <c r="C255" s="219"/>
      <c r="D255" s="296"/>
      <c r="E255" s="219" t="s">
        <v>2687</v>
      </c>
      <c r="F255" s="284"/>
      <c r="G255" s="284"/>
      <c r="H255" s="284"/>
      <c r="I255" s="271"/>
      <c r="J255" s="228"/>
    </row>
    <row r="256" spans="1:10" ht="33" hidden="1" outlineLevel="1">
      <c r="A256" s="284"/>
      <c r="B256" s="246"/>
      <c r="C256" s="219"/>
      <c r="D256" s="296"/>
      <c r="E256" s="219" t="s">
        <v>2688</v>
      </c>
      <c r="F256" s="284"/>
      <c r="G256" s="284"/>
      <c r="H256" s="284"/>
      <c r="I256" s="271"/>
      <c r="J256" s="228"/>
    </row>
    <row r="257" spans="1:10" hidden="1" outlineLevel="1">
      <c r="A257" s="284"/>
      <c r="B257" s="246"/>
      <c r="C257" s="219"/>
      <c r="D257" s="296"/>
      <c r="E257" s="219" t="s">
        <v>2689</v>
      </c>
      <c r="F257" s="284"/>
      <c r="G257" s="284"/>
      <c r="H257" s="284"/>
      <c r="I257" s="271"/>
      <c r="J257" s="228"/>
    </row>
    <row r="258" spans="1:10" ht="33" hidden="1" outlineLevel="1">
      <c r="A258" s="284"/>
      <c r="B258" s="246"/>
      <c r="C258" s="219"/>
      <c r="D258" s="296"/>
      <c r="E258" s="219" t="s">
        <v>2690</v>
      </c>
      <c r="F258" s="284"/>
      <c r="G258" s="284"/>
      <c r="H258" s="284"/>
      <c r="I258" s="271"/>
      <c r="J258" s="228"/>
    </row>
    <row r="259" spans="1:10" ht="49.5" collapsed="1">
      <c r="A259" s="284">
        <f>IF(C259="","",SUBTOTAL(3,$C$6:C259))</f>
        <v>36</v>
      </c>
      <c r="B259" s="246" t="s">
        <v>2525</v>
      </c>
      <c r="C259" s="219" t="s">
        <v>2693</v>
      </c>
      <c r="D259" s="246" t="s">
        <v>2572</v>
      </c>
      <c r="E259" s="219"/>
      <c r="F259" s="284" t="str">
        <f t="shared" si="0"/>
        <v>Đơn giản</v>
      </c>
      <c r="G259" s="284" t="s">
        <v>846</v>
      </c>
      <c r="H259" s="284">
        <f>COUNTA(E260:E261)</f>
        <v>2</v>
      </c>
      <c r="I259" s="271"/>
      <c r="J259" s="228"/>
    </row>
    <row r="260" spans="1:10" ht="33" hidden="1" outlineLevel="1">
      <c r="A260" s="284"/>
      <c r="B260" s="246"/>
      <c r="C260" s="219"/>
      <c r="D260" s="296"/>
      <c r="E260" s="219" t="s">
        <v>2692</v>
      </c>
      <c r="F260" s="284"/>
      <c r="G260" s="284"/>
      <c r="H260" s="284"/>
      <c r="I260" s="271"/>
      <c r="J260" s="228"/>
    </row>
    <row r="261" spans="1:10" ht="33" hidden="1" outlineLevel="1">
      <c r="A261" s="284"/>
      <c r="B261" s="246"/>
      <c r="C261" s="219"/>
      <c r="D261" s="296"/>
      <c r="E261" s="219" t="s">
        <v>2694</v>
      </c>
      <c r="F261" s="284"/>
      <c r="G261" s="284"/>
      <c r="H261" s="284"/>
      <c r="I261" s="271"/>
      <c r="J261" s="228"/>
    </row>
    <row r="262" spans="1:10" ht="49.5" collapsed="1">
      <c r="A262" s="397">
        <f>IF(C262="","",SUBTOTAL(3,$C$6:C268))</f>
        <v>37</v>
      </c>
      <c r="B262" s="398" t="s">
        <v>3219</v>
      </c>
      <c r="C262" s="219" t="s">
        <v>2693</v>
      </c>
      <c r="D262" s="296" t="s">
        <v>3221</v>
      </c>
      <c r="E262" s="219"/>
      <c r="F262" s="284" t="str">
        <f t="shared" ref="F262" si="7">IF(H262&lt;4,"Đơn giản",IF(H262&lt;=7,"Trung bình","Phức tạp"))</f>
        <v>Trung bình</v>
      </c>
      <c r="G262" s="284" t="s">
        <v>846</v>
      </c>
      <c r="H262" s="284">
        <f>COUNTA(E263:E269)</f>
        <v>7</v>
      </c>
      <c r="I262" s="271"/>
      <c r="J262" s="228"/>
    </row>
    <row r="263" spans="1:10" ht="33" hidden="1" outlineLevel="1">
      <c r="A263" s="284"/>
      <c r="B263" s="246"/>
      <c r="C263" s="219"/>
      <c r="D263" s="219"/>
      <c r="E263" s="400" t="s">
        <v>3179</v>
      </c>
      <c r="F263" s="284"/>
      <c r="G263" s="284"/>
      <c r="H263" s="284"/>
      <c r="I263" s="271"/>
      <c r="J263" s="228"/>
    </row>
    <row r="264" spans="1:10" ht="33" hidden="1" outlineLevel="1">
      <c r="A264" s="284"/>
      <c r="B264" s="246"/>
      <c r="C264" s="219"/>
      <c r="D264" s="219"/>
      <c r="E264" s="400" t="s">
        <v>3180</v>
      </c>
      <c r="F264" s="284"/>
      <c r="G264" s="284"/>
      <c r="H264" s="284"/>
      <c r="I264" s="271"/>
      <c r="J264" s="228"/>
    </row>
    <row r="265" spans="1:10" ht="33" hidden="1" outlineLevel="1">
      <c r="A265" s="284"/>
      <c r="B265" s="246"/>
      <c r="C265" s="219"/>
      <c r="D265" s="219"/>
      <c r="E265" s="400" t="s">
        <v>3181</v>
      </c>
      <c r="F265" s="284"/>
      <c r="G265" s="284"/>
      <c r="H265" s="284"/>
      <c r="I265" s="271"/>
      <c r="J265" s="228"/>
    </row>
    <row r="266" spans="1:10" ht="33" hidden="1" outlineLevel="1">
      <c r="A266" s="284"/>
      <c r="B266" s="246"/>
      <c r="C266" s="219"/>
      <c r="D266" s="219"/>
      <c r="E266" s="400" t="s">
        <v>3182</v>
      </c>
      <c r="F266" s="284"/>
      <c r="G266" s="284"/>
      <c r="H266" s="284"/>
      <c r="I266" s="271"/>
      <c r="J266" s="228"/>
    </row>
    <row r="267" spans="1:10" ht="33" hidden="1" outlineLevel="1">
      <c r="A267" s="284"/>
      <c r="B267" s="246"/>
      <c r="C267" s="219"/>
      <c r="D267" s="296"/>
      <c r="E267" s="400" t="s">
        <v>3183</v>
      </c>
      <c r="F267" s="284"/>
      <c r="G267" s="284"/>
      <c r="H267" s="284"/>
      <c r="I267" s="271"/>
      <c r="J267" s="228"/>
    </row>
    <row r="268" spans="1:10" ht="33" hidden="1" outlineLevel="1">
      <c r="A268" s="284"/>
      <c r="B268" s="246"/>
      <c r="C268" s="219"/>
      <c r="D268" s="296"/>
      <c r="E268" s="400" t="s">
        <v>3184</v>
      </c>
      <c r="F268" s="284"/>
      <c r="G268" s="284"/>
      <c r="H268" s="284"/>
      <c r="I268" s="271"/>
      <c r="J268" s="228"/>
    </row>
    <row r="269" spans="1:10" ht="33" hidden="1" outlineLevel="1">
      <c r="A269" s="284"/>
      <c r="B269" s="246"/>
      <c r="C269" s="219"/>
      <c r="D269" s="296"/>
      <c r="E269" s="400" t="s">
        <v>3185</v>
      </c>
      <c r="F269" s="284"/>
      <c r="G269" s="284"/>
      <c r="H269" s="284"/>
      <c r="I269" s="271"/>
      <c r="J269" s="228"/>
    </row>
    <row r="270" spans="1:10" ht="49.5" collapsed="1">
      <c r="A270" s="284">
        <f>IF(C270="","",SUBTOTAL(3,$C$6:C270))</f>
        <v>38</v>
      </c>
      <c r="B270" s="246" t="s">
        <v>2695</v>
      </c>
      <c r="C270" s="219" t="s">
        <v>2693</v>
      </c>
      <c r="D270" s="219" t="s">
        <v>2573</v>
      </c>
      <c r="E270" s="129"/>
      <c r="F270" s="284" t="str">
        <f t="shared" ref="F270" si="8">IF(H270&lt;4,"Đơn giản",IF(H270&lt;=7,"Trung bình","Phức tạp"))</f>
        <v>Trung bình</v>
      </c>
      <c r="G270" s="284" t="s">
        <v>846</v>
      </c>
      <c r="H270" s="284">
        <f>COUNTA(E271:E274)</f>
        <v>4</v>
      </c>
      <c r="I270" s="271"/>
      <c r="J270" s="228"/>
    </row>
    <row r="271" spans="1:10" ht="33" hidden="1" outlineLevel="1">
      <c r="A271" s="284"/>
      <c r="B271" s="246"/>
      <c r="C271" s="219"/>
      <c r="D271" s="219"/>
      <c r="E271" s="219" t="s">
        <v>2696</v>
      </c>
      <c r="F271" s="284"/>
      <c r="G271" s="284"/>
      <c r="H271" s="284"/>
      <c r="I271" s="271"/>
      <c r="J271" s="228"/>
    </row>
    <row r="272" spans="1:10" ht="33" hidden="1" outlineLevel="1">
      <c r="A272" s="284"/>
      <c r="B272" s="246"/>
      <c r="C272" s="219"/>
      <c r="D272" s="219"/>
      <c r="E272" s="219" t="s">
        <v>2698</v>
      </c>
      <c r="F272" s="284"/>
      <c r="G272" s="284"/>
      <c r="H272" s="284"/>
      <c r="I272" s="271"/>
      <c r="J272" s="228"/>
    </row>
    <row r="273" spans="1:10" ht="33" hidden="1" outlineLevel="1">
      <c r="A273" s="284"/>
      <c r="B273" s="246"/>
      <c r="C273" s="219"/>
      <c r="D273" s="219"/>
      <c r="E273" s="219" t="s">
        <v>2699</v>
      </c>
      <c r="F273" s="284"/>
      <c r="G273" s="284"/>
      <c r="H273" s="284"/>
      <c r="I273" s="271"/>
      <c r="J273" s="228"/>
    </row>
    <row r="274" spans="1:10" ht="24.75" hidden="1" customHeight="1" outlineLevel="1">
      <c r="A274" s="284"/>
      <c r="B274" s="246"/>
      <c r="C274" s="219"/>
      <c r="D274" s="219"/>
      <c r="E274" s="219" t="s">
        <v>2697</v>
      </c>
      <c r="F274" s="284"/>
      <c r="G274" s="284"/>
      <c r="H274" s="284"/>
      <c r="I274" s="271"/>
      <c r="J274" s="228"/>
    </row>
    <row r="275" spans="1:10" ht="49.5" collapsed="1">
      <c r="A275" s="284">
        <f>IF(C275="","",SUBTOTAL(3,$C$6:C275))</f>
        <v>39</v>
      </c>
      <c r="B275" s="246" t="s">
        <v>2705</v>
      </c>
      <c r="C275" s="219" t="s">
        <v>2693</v>
      </c>
      <c r="D275" s="219" t="s">
        <v>2574</v>
      </c>
      <c r="E275" s="219"/>
      <c r="F275" s="284" t="str">
        <f t="shared" ref="F275" si="9">IF(H275&lt;4,"Đơn giản",IF(H275&lt;=7,"Trung bình","Phức tạp"))</f>
        <v>Trung bình</v>
      </c>
      <c r="G275" s="284" t="s">
        <v>846</v>
      </c>
      <c r="H275" s="284">
        <f>COUNTA(E276:E280)</f>
        <v>5</v>
      </c>
      <c r="I275" s="271"/>
      <c r="J275" s="228"/>
    </row>
    <row r="276" spans="1:10" ht="33" hidden="1" outlineLevel="1">
      <c r="A276" s="284"/>
      <c r="B276" s="246"/>
      <c r="C276" s="219"/>
      <c r="D276" s="219"/>
      <c r="E276" s="219" t="s">
        <v>2706</v>
      </c>
      <c r="F276" s="284"/>
      <c r="G276" s="284"/>
      <c r="H276" s="284"/>
      <c r="I276" s="271"/>
      <c r="J276" s="228"/>
    </row>
    <row r="277" spans="1:10" ht="33" hidden="1" outlineLevel="1">
      <c r="A277" s="284"/>
      <c r="B277" s="246"/>
      <c r="C277" s="219"/>
      <c r="D277" s="219"/>
      <c r="E277" s="219" t="s">
        <v>2707</v>
      </c>
      <c r="F277" s="284"/>
      <c r="G277" s="284"/>
      <c r="H277" s="284"/>
      <c r="I277" s="271"/>
      <c r="J277" s="228"/>
    </row>
    <row r="278" spans="1:10" ht="33" hidden="1" outlineLevel="1">
      <c r="A278" s="284"/>
      <c r="B278" s="246"/>
      <c r="C278" s="219"/>
      <c r="D278" s="219"/>
      <c r="E278" s="219" t="s">
        <v>2708</v>
      </c>
      <c r="F278" s="284"/>
      <c r="G278" s="284"/>
      <c r="H278" s="284"/>
      <c r="I278" s="271"/>
      <c r="J278" s="228"/>
    </row>
    <row r="279" spans="1:10" hidden="1" outlineLevel="1">
      <c r="A279" s="284"/>
      <c r="B279" s="246"/>
      <c r="C279" s="219"/>
      <c r="D279" s="219"/>
      <c r="E279" s="219" t="s">
        <v>2709</v>
      </c>
      <c r="F279" s="284"/>
      <c r="G279" s="284"/>
      <c r="H279" s="284"/>
      <c r="I279" s="271"/>
      <c r="J279" s="228"/>
    </row>
    <row r="280" spans="1:10" hidden="1" outlineLevel="1">
      <c r="A280" s="284"/>
      <c r="B280" s="246"/>
      <c r="C280" s="219"/>
      <c r="D280" s="219"/>
      <c r="E280" s="219" t="s">
        <v>2710</v>
      </c>
      <c r="F280" s="284"/>
      <c r="G280" s="284"/>
      <c r="H280" s="284"/>
      <c r="I280" s="271"/>
      <c r="J280" s="228"/>
    </row>
    <row r="281" spans="1:10" ht="49.5" collapsed="1">
      <c r="A281" s="284">
        <f>IF(C281="","",SUBTOTAL(3,$C$6:C281))</f>
        <v>40</v>
      </c>
      <c r="B281" s="246" t="s">
        <v>2527</v>
      </c>
      <c r="C281" s="219" t="s">
        <v>2693</v>
      </c>
      <c r="D281" s="219" t="s">
        <v>2575</v>
      </c>
      <c r="E281" s="219"/>
      <c r="F281" s="284" t="str">
        <f t="shared" ref="F281" si="10">IF(H281&lt;4,"Đơn giản",IF(H281&lt;=7,"Trung bình","Phức tạp"))</f>
        <v>Trung bình</v>
      </c>
      <c r="G281" s="284" t="s">
        <v>846</v>
      </c>
      <c r="H281" s="284">
        <f>COUNTA(E282:E285)</f>
        <v>4</v>
      </c>
      <c r="I281" s="271"/>
      <c r="J281" s="228"/>
    </row>
    <row r="282" spans="1:10" ht="27" hidden="1" customHeight="1" outlineLevel="1">
      <c r="A282" s="284"/>
      <c r="B282" s="246"/>
      <c r="C282" s="219"/>
      <c r="D282" s="219"/>
      <c r="E282" s="219" t="s">
        <v>2711</v>
      </c>
      <c r="F282" s="284"/>
      <c r="G282" s="284"/>
      <c r="H282" s="284"/>
      <c r="I282" s="271"/>
      <c r="J282" s="228"/>
    </row>
    <row r="283" spans="1:10" ht="32.25" hidden="1" customHeight="1" outlineLevel="1">
      <c r="A283" s="284"/>
      <c r="B283" s="246"/>
      <c r="C283" s="219"/>
      <c r="D283" s="219"/>
      <c r="E283" s="219" t="s">
        <v>2712</v>
      </c>
      <c r="F283" s="284"/>
      <c r="G283" s="284"/>
      <c r="H283" s="284"/>
      <c r="I283" s="271"/>
      <c r="J283" s="228"/>
    </row>
    <row r="284" spans="1:10" ht="30.75" hidden="1" customHeight="1" outlineLevel="1">
      <c r="A284" s="284"/>
      <c r="B284" s="246"/>
      <c r="C284" s="219"/>
      <c r="D284" s="219"/>
      <c r="E284" s="219" t="s">
        <v>2713</v>
      </c>
      <c r="F284" s="284"/>
      <c r="G284" s="284"/>
      <c r="H284" s="284"/>
      <c r="I284" s="271"/>
      <c r="J284" s="228"/>
    </row>
    <row r="285" spans="1:10" hidden="1" outlineLevel="1">
      <c r="A285" s="284"/>
      <c r="B285" s="246"/>
      <c r="C285" s="219"/>
      <c r="D285" s="219"/>
      <c r="E285" s="219" t="s">
        <v>2714</v>
      </c>
      <c r="F285" s="284"/>
      <c r="G285" s="284"/>
      <c r="H285" s="284"/>
      <c r="I285" s="271"/>
      <c r="J285" s="228"/>
    </row>
    <row r="286" spans="1:10" ht="49.5" collapsed="1">
      <c r="A286" s="284">
        <f>IF(C286="","",SUBTOTAL(3,$C$6:C286))</f>
        <v>41</v>
      </c>
      <c r="B286" s="246" t="s">
        <v>3228</v>
      </c>
      <c r="C286" s="219" t="s">
        <v>2693</v>
      </c>
      <c r="D286" s="219" t="s">
        <v>3224</v>
      </c>
      <c r="E286" s="219"/>
      <c r="F286" s="284" t="str">
        <f t="shared" ref="F286" si="11">IF(H286&lt;4,"Đơn giản",IF(H286&lt;=7,"Trung bình","Phức tạp"))</f>
        <v>Trung bình</v>
      </c>
      <c r="G286" s="284" t="s">
        <v>846</v>
      </c>
      <c r="H286" s="284">
        <f>COUNTA(E287:E291)</f>
        <v>5</v>
      </c>
      <c r="I286" s="271"/>
      <c r="J286" s="228"/>
    </row>
    <row r="287" spans="1:10" ht="33" hidden="1" outlineLevel="1">
      <c r="A287" s="284"/>
      <c r="B287" s="246"/>
      <c r="C287" s="219"/>
      <c r="D287" s="296"/>
      <c r="E287" s="219" t="s">
        <v>2700</v>
      </c>
      <c r="F287" s="284"/>
      <c r="G287" s="284"/>
      <c r="H287" s="284"/>
      <c r="I287" s="271"/>
      <c r="J287" s="228"/>
    </row>
    <row r="288" spans="1:10" ht="33" hidden="1" outlineLevel="1">
      <c r="A288" s="284"/>
      <c r="B288" s="246"/>
      <c r="C288" s="219"/>
      <c r="D288" s="296"/>
      <c r="E288" s="219" t="s">
        <v>2701</v>
      </c>
      <c r="F288" s="284"/>
      <c r="G288" s="284"/>
      <c r="H288" s="284"/>
      <c r="I288" s="271"/>
      <c r="J288" s="228"/>
    </row>
    <row r="289" spans="1:10" hidden="1" outlineLevel="1">
      <c r="A289" s="284"/>
      <c r="B289" s="246"/>
      <c r="C289" s="219"/>
      <c r="D289" s="296"/>
      <c r="E289" s="219" t="s">
        <v>2702</v>
      </c>
      <c r="F289" s="284"/>
      <c r="G289" s="284"/>
      <c r="H289" s="284"/>
      <c r="I289" s="271"/>
      <c r="J289" s="228"/>
    </row>
    <row r="290" spans="1:10" ht="33" hidden="1" outlineLevel="1">
      <c r="A290" s="284"/>
      <c r="B290" s="246"/>
      <c r="C290" s="219"/>
      <c r="D290" s="296"/>
      <c r="E290" s="219" t="s">
        <v>2703</v>
      </c>
      <c r="F290" s="284"/>
      <c r="G290" s="284"/>
      <c r="H290" s="284"/>
      <c r="I290" s="271"/>
      <c r="J290" s="228"/>
    </row>
    <row r="291" spans="1:10" ht="33" hidden="1" outlineLevel="1">
      <c r="A291" s="284"/>
      <c r="B291" s="246"/>
      <c r="C291" s="219"/>
      <c r="D291" s="296"/>
      <c r="E291" s="219" t="s">
        <v>2704</v>
      </c>
      <c r="F291" s="284"/>
      <c r="G291" s="284"/>
      <c r="H291" s="284"/>
      <c r="I291" s="271"/>
      <c r="J291" s="228"/>
    </row>
    <row r="292" spans="1:10" ht="49.5" collapsed="1">
      <c r="A292" s="284">
        <f>IF(C292="","",SUBTOTAL(3,$C$6:C292))</f>
        <v>42</v>
      </c>
      <c r="B292" s="246" t="s">
        <v>2528</v>
      </c>
      <c r="C292" s="219" t="s">
        <v>2693</v>
      </c>
      <c r="D292" s="219" t="s">
        <v>2576</v>
      </c>
      <c r="E292" s="219"/>
      <c r="F292" s="284" t="str">
        <f t="shared" ref="F292" si="12">IF(H292&lt;4,"Đơn giản",IF(H292&lt;=7,"Trung bình","Phức tạp"))</f>
        <v>Trung bình</v>
      </c>
      <c r="G292" s="284" t="s">
        <v>846</v>
      </c>
      <c r="H292" s="284">
        <f>COUNTA(E293:E298)</f>
        <v>6</v>
      </c>
      <c r="I292" s="271"/>
      <c r="J292" s="228"/>
    </row>
    <row r="293" spans="1:10" ht="33" hidden="1" outlineLevel="1">
      <c r="A293" s="284"/>
      <c r="B293" s="246"/>
      <c r="C293" s="219"/>
      <c r="D293" s="219"/>
      <c r="E293" s="219" t="s">
        <v>2719</v>
      </c>
      <c r="F293" s="284"/>
      <c r="G293" s="284"/>
      <c r="H293" s="284"/>
      <c r="I293" s="271"/>
      <c r="J293" s="228"/>
    </row>
    <row r="294" spans="1:10" hidden="1" outlineLevel="1">
      <c r="A294" s="284"/>
      <c r="B294" s="246"/>
      <c r="C294" s="219"/>
      <c r="D294" s="219"/>
      <c r="E294" s="219" t="s">
        <v>2715</v>
      </c>
      <c r="F294" s="284"/>
      <c r="G294" s="284"/>
      <c r="H294" s="284"/>
      <c r="I294" s="271"/>
      <c r="J294" s="228"/>
    </row>
    <row r="295" spans="1:10" ht="33" hidden="1" outlineLevel="1">
      <c r="A295" s="284"/>
      <c r="B295" s="246"/>
      <c r="C295" s="219"/>
      <c r="D295" s="219"/>
      <c r="E295" s="219" t="s">
        <v>2716</v>
      </c>
      <c r="F295" s="284"/>
      <c r="G295" s="284"/>
      <c r="H295" s="284"/>
      <c r="I295" s="271"/>
      <c r="J295" s="228"/>
    </row>
    <row r="296" spans="1:10" ht="33" hidden="1" outlineLevel="1">
      <c r="A296" s="284"/>
      <c r="B296" s="246"/>
      <c r="C296" s="219"/>
      <c r="D296" s="219"/>
      <c r="E296" s="219" t="s">
        <v>2717</v>
      </c>
      <c r="F296" s="284"/>
      <c r="G296" s="284"/>
      <c r="H296" s="284"/>
      <c r="I296" s="271"/>
      <c r="J296" s="228"/>
    </row>
    <row r="297" spans="1:10" ht="33" hidden="1" outlineLevel="1">
      <c r="A297" s="284"/>
      <c r="B297" s="246"/>
      <c r="C297" s="219"/>
      <c r="D297" s="219"/>
      <c r="E297" s="219" t="s">
        <v>2718</v>
      </c>
      <c r="F297" s="284"/>
      <c r="G297" s="284"/>
      <c r="H297" s="284"/>
      <c r="I297" s="271"/>
      <c r="J297" s="228"/>
    </row>
    <row r="298" spans="1:10" hidden="1" outlineLevel="1">
      <c r="A298" s="284"/>
      <c r="B298" s="246"/>
      <c r="C298" s="219"/>
      <c r="D298" s="219"/>
      <c r="E298" s="219" t="s">
        <v>2720</v>
      </c>
      <c r="F298" s="284"/>
      <c r="G298" s="284"/>
      <c r="H298" s="284"/>
      <c r="I298" s="271"/>
      <c r="J298" s="228"/>
    </row>
    <row r="299" spans="1:10" collapsed="1">
      <c r="A299" s="286" t="s">
        <v>3140</v>
      </c>
      <c r="B299" s="392" t="s">
        <v>2529</v>
      </c>
      <c r="C299" s="219"/>
      <c r="D299" s="284"/>
      <c r="E299" s="219"/>
      <c r="F299" s="284"/>
      <c r="G299" s="284"/>
      <c r="H299" s="284"/>
      <c r="I299" s="271"/>
      <c r="J299" s="228"/>
    </row>
    <row r="300" spans="1:10" ht="33">
      <c r="A300" s="284">
        <f>IF(C300="","",SUBTOTAL(3,$C$6:C300))</f>
        <v>43</v>
      </c>
      <c r="B300" s="398" t="s">
        <v>3233</v>
      </c>
      <c r="C300" s="219" t="s">
        <v>2589</v>
      </c>
      <c r="D300" s="296" t="s">
        <v>3238</v>
      </c>
      <c r="E300" s="387"/>
      <c r="F300" s="284" t="str">
        <f t="shared" ref="F300" si="13">IF(H300&lt;4,"Đơn giản",IF(H300&lt;=7,"Trung bình","Phức tạp"))</f>
        <v>Trung bình</v>
      </c>
      <c r="G300" s="284" t="s">
        <v>846</v>
      </c>
      <c r="H300" s="284">
        <f>COUNTA(E301:E307)</f>
        <v>7</v>
      </c>
      <c r="I300" s="271"/>
      <c r="J300" s="228"/>
    </row>
    <row r="301" spans="1:10" ht="33" hidden="1" outlineLevel="1">
      <c r="A301" s="284"/>
      <c r="B301" s="246"/>
      <c r="C301" s="219"/>
      <c r="D301" s="296"/>
      <c r="E301" s="406" t="s">
        <v>2653</v>
      </c>
      <c r="F301" s="284"/>
      <c r="G301" s="284"/>
      <c r="H301" s="284"/>
      <c r="I301" s="271"/>
      <c r="J301" s="228"/>
    </row>
    <row r="302" spans="1:10" ht="49.5" hidden="1" outlineLevel="1">
      <c r="A302" s="284"/>
      <c r="B302" s="246"/>
      <c r="C302" s="219"/>
      <c r="D302" s="296"/>
      <c r="E302" s="406" t="s">
        <v>2654</v>
      </c>
      <c r="F302" s="284"/>
      <c r="G302" s="284"/>
      <c r="H302" s="284"/>
      <c r="I302" s="271"/>
      <c r="J302" s="228"/>
    </row>
    <row r="303" spans="1:10" ht="33" hidden="1" outlineLevel="1">
      <c r="A303" s="284"/>
      <c r="B303" s="246"/>
      <c r="C303" s="219"/>
      <c r="D303" s="296"/>
      <c r="E303" s="406" t="s">
        <v>2655</v>
      </c>
      <c r="F303" s="284"/>
      <c r="G303" s="284"/>
      <c r="H303" s="284"/>
      <c r="I303" s="271"/>
      <c r="J303" s="228"/>
    </row>
    <row r="304" spans="1:10" ht="33" hidden="1" outlineLevel="1">
      <c r="A304" s="284"/>
      <c r="B304" s="246"/>
      <c r="C304" s="219"/>
      <c r="D304" s="296"/>
      <c r="E304" s="406" t="s">
        <v>2658</v>
      </c>
      <c r="F304" s="284"/>
      <c r="G304" s="284"/>
      <c r="H304" s="284"/>
      <c r="I304" s="271"/>
      <c r="J304" s="228"/>
    </row>
    <row r="305" spans="1:10" ht="33" hidden="1" outlineLevel="1">
      <c r="A305" s="284"/>
      <c r="B305" s="246"/>
      <c r="C305" s="219"/>
      <c r="D305" s="296"/>
      <c r="E305" s="406" t="s">
        <v>2656</v>
      </c>
      <c r="F305" s="284"/>
      <c r="G305" s="284"/>
      <c r="H305" s="284"/>
      <c r="I305" s="271"/>
      <c r="J305" s="228"/>
    </row>
    <row r="306" spans="1:10" ht="33" hidden="1" outlineLevel="1">
      <c r="A306" s="284"/>
      <c r="B306" s="246"/>
      <c r="C306" s="219"/>
      <c r="D306" s="296"/>
      <c r="E306" s="406" t="s">
        <v>2657</v>
      </c>
      <c r="F306" s="284"/>
      <c r="G306" s="284"/>
      <c r="H306" s="284"/>
      <c r="I306" s="271"/>
      <c r="J306" s="228"/>
    </row>
    <row r="307" spans="1:10" hidden="1" outlineLevel="1">
      <c r="A307" s="284"/>
      <c r="B307" s="246"/>
      <c r="C307" s="219"/>
      <c r="D307" s="296"/>
      <c r="E307" s="406" t="s">
        <v>2659</v>
      </c>
      <c r="F307" s="284"/>
      <c r="G307" s="284"/>
      <c r="H307" s="284"/>
      <c r="I307" s="271"/>
      <c r="J307" s="228"/>
    </row>
    <row r="308" spans="1:10" ht="49.5" collapsed="1">
      <c r="A308" s="284">
        <f>IF(C308="","",SUBTOTAL(3,$C$6:C308))</f>
        <v>44</v>
      </c>
      <c r="B308" s="246" t="s">
        <v>2791</v>
      </c>
      <c r="C308" s="219" t="s">
        <v>2693</v>
      </c>
      <c r="D308" s="219" t="s">
        <v>2577</v>
      </c>
      <c r="E308" s="219"/>
      <c r="F308" s="284" t="str">
        <f t="shared" ref="F308" si="14">IF(H308&lt;4,"Đơn giản",IF(H308&lt;=7,"Trung bình","Phức tạp"))</f>
        <v>Trung bình</v>
      </c>
      <c r="G308" s="284" t="s">
        <v>846</v>
      </c>
      <c r="H308" s="284">
        <f>COUNTA(E309:E313)</f>
        <v>5</v>
      </c>
      <c r="I308" s="271"/>
      <c r="J308" s="228"/>
    </row>
    <row r="309" spans="1:10" ht="33" hidden="1" outlineLevel="1">
      <c r="A309" s="284"/>
      <c r="B309" s="246"/>
      <c r="C309" s="219"/>
      <c r="D309" s="219"/>
      <c r="E309" s="219" t="s">
        <v>2727</v>
      </c>
      <c r="F309" s="284"/>
      <c r="G309" s="284"/>
      <c r="H309" s="284"/>
      <c r="I309" s="271"/>
      <c r="J309" s="228"/>
    </row>
    <row r="310" spans="1:10" hidden="1" outlineLevel="1">
      <c r="A310" s="284"/>
      <c r="B310" s="246"/>
      <c r="C310" s="219"/>
      <c r="D310" s="219"/>
      <c r="E310" s="219" t="s">
        <v>2723</v>
      </c>
      <c r="F310" s="284"/>
      <c r="G310" s="284"/>
      <c r="H310" s="284"/>
      <c r="I310" s="271"/>
      <c r="J310" s="228"/>
    </row>
    <row r="311" spans="1:10" hidden="1" outlineLevel="1">
      <c r="A311" s="284"/>
      <c r="B311" s="246"/>
      <c r="C311" s="219"/>
      <c r="D311" s="219"/>
      <c r="E311" s="219" t="s">
        <v>2724</v>
      </c>
      <c r="F311" s="284"/>
      <c r="G311" s="284"/>
      <c r="H311" s="284"/>
      <c r="I311" s="271"/>
      <c r="J311" s="228"/>
    </row>
    <row r="312" spans="1:10" ht="33" hidden="1" outlineLevel="1">
      <c r="A312" s="284"/>
      <c r="B312" s="246"/>
      <c r="C312" s="219"/>
      <c r="D312" s="219"/>
      <c r="E312" s="219" t="s">
        <v>2725</v>
      </c>
      <c r="F312" s="284"/>
      <c r="G312" s="284"/>
      <c r="H312" s="284"/>
      <c r="I312" s="271"/>
      <c r="J312" s="228"/>
    </row>
    <row r="313" spans="1:10" ht="33" hidden="1" outlineLevel="1">
      <c r="A313" s="284"/>
      <c r="B313" s="246"/>
      <c r="C313" s="219"/>
      <c r="D313" s="219"/>
      <c r="E313" s="219" t="s">
        <v>2726</v>
      </c>
      <c r="F313" s="284"/>
      <c r="G313" s="284"/>
      <c r="H313" s="284"/>
      <c r="I313" s="271"/>
      <c r="J313" s="228"/>
    </row>
    <row r="314" spans="1:10" ht="49.5" collapsed="1">
      <c r="A314" s="284">
        <f>IF(C314="","",SUBTOTAL(3,$C$6:C314))</f>
        <v>45</v>
      </c>
      <c r="B314" s="246" t="s">
        <v>2733</v>
      </c>
      <c r="C314" s="219" t="s">
        <v>2693</v>
      </c>
      <c r="D314" s="219" t="s">
        <v>2578</v>
      </c>
      <c r="E314" s="219"/>
      <c r="F314" s="284" t="str">
        <f t="shared" ref="F314" si="15">IF(H314&lt;4,"Đơn giản",IF(H314&lt;=7,"Trung bình","Phức tạp"))</f>
        <v>Trung bình</v>
      </c>
      <c r="G314" s="284" t="s">
        <v>846</v>
      </c>
      <c r="H314" s="284">
        <f>COUNTA(E315:E318)</f>
        <v>4</v>
      </c>
      <c r="I314" s="271"/>
      <c r="J314" s="228"/>
    </row>
    <row r="315" spans="1:10" hidden="1" outlineLevel="1">
      <c r="A315" s="284"/>
      <c r="B315" s="246"/>
      <c r="C315" s="219"/>
      <c r="D315" s="296"/>
      <c r="E315" s="219" t="s">
        <v>2734</v>
      </c>
      <c r="F315" s="284"/>
      <c r="G315" s="284"/>
      <c r="H315" s="284"/>
      <c r="I315" s="271"/>
      <c r="J315" s="228"/>
    </row>
    <row r="316" spans="1:10" hidden="1" outlineLevel="1">
      <c r="A316" s="284"/>
      <c r="B316" s="246"/>
      <c r="C316" s="219"/>
      <c r="D316" s="296"/>
      <c r="E316" s="219" t="s">
        <v>2735</v>
      </c>
      <c r="F316" s="284"/>
      <c r="G316" s="284"/>
      <c r="H316" s="284"/>
      <c r="I316" s="271"/>
      <c r="J316" s="228"/>
    </row>
    <row r="317" spans="1:10" hidden="1" outlineLevel="1">
      <c r="A317" s="284"/>
      <c r="B317" s="246"/>
      <c r="C317" s="219"/>
      <c r="D317" s="296"/>
      <c r="E317" s="219" t="s">
        <v>2736</v>
      </c>
      <c r="F317" s="284"/>
      <c r="G317" s="284"/>
      <c r="H317" s="284"/>
      <c r="I317" s="271"/>
      <c r="J317" s="228"/>
    </row>
    <row r="318" spans="1:10" hidden="1" outlineLevel="1">
      <c r="A318" s="284"/>
      <c r="B318" s="246"/>
      <c r="C318" s="219"/>
      <c r="D318" s="296"/>
      <c r="E318" s="219" t="s">
        <v>2737</v>
      </c>
      <c r="F318" s="284"/>
      <c r="G318" s="284"/>
      <c r="H318" s="284"/>
      <c r="I318" s="271"/>
      <c r="J318" s="228"/>
    </row>
    <row r="319" spans="1:10" ht="49.5" collapsed="1">
      <c r="A319" s="284">
        <f>IF(C319="","",SUBTOTAL(3,$C$6:C325))</f>
        <v>46</v>
      </c>
      <c r="B319" s="398" t="s">
        <v>3220</v>
      </c>
      <c r="C319" s="219" t="s">
        <v>2693</v>
      </c>
      <c r="D319" s="296" t="s">
        <v>3222</v>
      </c>
      <c r="E319" s="219"/>
      <c r="F319" s="284" t="str">
        <f t="shared" ref="F319" si="16">IF(H319&lt;4,"Đơn giản",IF(H319&lt;=7,"Trung bình","Phức tạp"))</f>
        <v>Trung bình</v>
      </c>
      <c r="G319" s="284" t="s">
        <v>846</v>
      </c>
      <c r="H319" s="284">
        <f>COUNTA(E320:E326)</f>
        <v>7</v>
      </c>
      <c r="I319" s="271"/>
      <c r="J319" s="228"/>
    </row>
    <row r="320" spans="1:10" ht="33" hidden="1" outlineLevel="1">
      <c r="A320" s="284"/>
      <c r="B320" s="246"/>
      <c r="C320" s="219"/>
      <c r="D320" s="219"/>
      <c r="E320" s="400" t="s">
        <v>3179</v>
      </c>
      <c r="F320" s="284"/>
      <c r="G320" s="284"/>
      <c r="H320" s="284"/>
      <c r="I320" s="271"/>
      <c r="J320" s="228"/>
    </row>
    <row r="321" spans="1:10" ht="33" hidden="1" outlineLevel="1">
      <c r="A321" s="284"/>
      <c r="B321" s="246"/>
      <c r="C321" s="219"/>
      <c r="D321" s="219"/>
      <c r="E321" s="400" t="s">
        <v>3180</v>
      </c>
      <c r="F321" s="284"/>
      <c r="G321" s="284"/>
      <c r="H321" s="284"/>
      <c r="I321" s="271"/>
      <c r="J321" s="228"/>
    </row>
    <row r="322" spans="1:10" ht="33" hidden="1" outlineLevel="1">
      <c r="A322" s="284"/>
      <c r="B322" s="246"/>
      <c r="C322" s="219"/>
      <c r="D322" s="219"/>
      <c r="E322" s="400" t="s">
        <v>3181</v>
      </c>
      <c r="F322" s="284"/>
      <c r="G322" s="284"/>
      <c r="H322" s="284"/>
      <c r="I322" s="271"/>
      <c r="J322" s="228"/>
    </row>
    <row r="323" spans="1:10" ht="33" hidden="1" outlineLevel="1">
      <c r="A323" s="284"/>
      <c r="B323" s="246"/>
      <c r="C323" s="219"/>
      <c r="D323" s="219"/>
      <c r="E323" s="400" t="s">
        <v>3182</v>
      </c>
      <c r="F323" s="284"/>
      <c r="G323" s="284"/>
      <c r="H323" s="284"/>
      <c r="I323" s="271"/>
      <c r="J323" s="228"/>
    </row>
    <row r="324" spans="1:10" ht="33" hidden="1" outlineLevel="1">
      <c r="A324" s="284"/>
      <c r="B324" s="246"/>
      <c r="C324" s="219"/>
      <c r="D324" s="296"/>
      <c r="E324" s="400" t="s">
        <v>3183</v>
      </c>
      <c r="F324" s="284"/>
      <c r="G324" s="284"/>
      <c r="H324" s="284"/>
      <c r="I324" s="271"/>
      <c r="J324" s="228"/>
    </row>
    <row r="325" spans="1:10" ht="33" hidden="1" outlineLevel="1">
      <c r="A325" s="284"/>
      <c r="B325" s="246"/>
      <c r="C325" s="219"/>
      <c r="D325" s="296"/>
      <c r="E325" s="400" t="s">
        <v>3184</v>
      </c>
      <c r="F325" s="284"/>
      <c r="G325" s="284"/>
      <c r="H325" s="284"/>
      <c r="I325" s="271"/>
      <c r="J325" s="228"/>
    </row>
    <row r="326" spans="1:10" ht="33" hidden="1" outlineLevel="1">
      <c r="A326" s="284"/>
      <c r="B326" s="246"/>
      <c r="C326" s="219"/>
      <c r="D326" s="296"/>
      <c r="E326" s="400" t="s">
        <v>3185</v>
      </c>
      <c r="F326" s="284"/>
      <c r="G326" s="284"/>
      <c r="H326" s="284"/>
      <c r="I326" s="271"/>
      <c r="J326" s="228"/>
    </row>
    <row r="327" spans="1:10" ht="49.5" collapsed="1">
      <c r="A327" s="284">
        <f>IF(C327="","",SUBTOTAL(3,$C$6:C327))</f>
        <v>47</v>
      </c>
      <c r="B327" s="246" t="s">
        <v>2743</v>
      </c>
      <c r="C327" s="219" t="s">
        <v>2693</v>
      </c>
      <c r="D327" s="219" t="s">
        <v>3248</v>
      </c>
      <c r="E327" s="219"/>
      <c r="F327" s="284" t="str">
        <f t="shared" ref="F327" si="17">IF(H327&lt;4,"Đơn giản",IF(H327&lt;=7,"Trung bình","Phức tạp"))</f>
        <v>Trung bình</v>
      </c>
      <c r="G327" s="284" t="s">
        <v>846</v>
      </c>
      <c r="H327" s="284">
        <f>COUNTA(E328:E331)</f>
        <v>4</v>
      </c>
      <c r="I327" s="271"/>
      <c r="J327" s="228"/>
    </row>
    <row r="328" spans="1:10" ht="33" hidden="1" outlineLevel="1">
      <c r="A328" s="284"/>
      <c r="B328" s="246"/>
      <c r="C328" s="219"/>
      <c r="D328" s="296"/>
      <c r="E328" s="219" t="s">
        <v>2728</v>
      </c>
      <c r="F328" s="284"/>
      <c r="G328" s="284"/>
      <c r="H328" s="284"/>
      <c r="I328" s="271"/>
      <c r="J328" s="228"/>
    </row>
    <row r="329" spans="1:10" hidden="1" outlineLevel="1">
      <c r="A329" s="284"/>
      <c r="B329" s="246"/>
      <c r="C329" s="219"/>
      <c r="D329" s="296"/>
      <c r="E329" s="219" t="s">
        <v>2731</v>
      </c>
      <c r="F329" s="284"/>
      <c r="G329" s="284"/>
      <c r="H329" s="284"/>
      <c r="I329" s="271"/>
      <c r="J329" s="228"/>
    </row>
    <row r="330" spans="1:10" hidden="1" outlineLevel="1">
      <c r="A330" s="284"/>
      <c r="B330" s="246"/>
      <c r="C330" s="219"/>
      <c r="D330" s="296"/>
      <c r="E330" s="219" t="s">
        <v>2729</v>
      </c>
      <c r="F330" s="284"/>
      <c r="G330" s="284"/>
      <c r="H330" s="284"/>
      <c r="I330" s="271"/>
      <c r="J330" s="228"/>
    </row>
    <row r="331" spans="1:10" hidden="1" outlineLevel="1">
      <c r="A331" s="284"/>
      <c r="B331" s="246"/>
      <c r="C331" s="219"/>
      <c r="D331" s="296"/>
      <c r="E331" s="219" t="s">
        <v>2730</v>
      </c>
      <c r="F331" s="284"/>
      <c r="G331" s="284"/>
      <c r="H331" s="284"/>
      <c r="I331" s="271"/>
      <c r="J331" s="228"/>
    </row>
    <row r="332" spans="1:10" ht="33" collapsed="1">
      <c r="A332" s="284">
        <f>IF(C332="","",SUBTOTAL(3,$C$6:C332))</f>
        <v>48</v>
      </c>
      <c r="B332" s="246" t="s">
        <v>2744</v>
      </c>
      <c r="C332" s="219" t="s">
        <v>2590</v>
      </c>
      <c r="D332" s="219" t="s">
        <v>2579</v>
      </c>
      <c r="E332" s="219" t="s">
        <v>2671</v>
      </c>
      <c r="F332" s="284" t="str">
        <f t="shared" ref="F332" si="18">IF(H332&lt;4,"Đơn giản",IF(H332&lt;=7,"Trung bình","Phức tạp"))</f>
        <v>Trung bình</v>
      </c>
      <c r="G332" s="284" t="s">
        <v>846</v>
      </c>
      <c r="H332" s="284">
        <f>COUNTA(E333:E336)</f>
        <v>4</v>
      </c>
      <c r="I332" s="271"/>
      <c r="J332" s="228"/>
    </row>
    <row r="333" spans="1:10" ht="33" hidden="1" outlineLevel="1">
      <c r="A333" s="284"/>
      <c r="B333" s="246"/>
      <c r="C333" s="219"/>
      <c r="D333" s="219"/>
      <c r="E333" s="219" t="s">
        <v>2746</v>
      </c>
      <c r="F333" s="284"/>
      <c r="G333" s="284"/>
      <c r="H333" s="284"/>
      <c r="I333" s="271"/>
      <c r="J333" s="228"/>
    </row>
    <row r="334" spans="1:10" ht="33" hidden="1" outlineLevel="1">
      <c r="A334" s="284"/>
      <c r="B334" s="246"/>
      <c r="C334" s="219"/>
      <c r="D334" s="219"/>
      <c r="E334" s="219" t="s">
        <v>2747</v>
      </c>
      <c r="F334" s="284"/>
      <c r="G334" s="284"/>
      <c r="H334" s="284"/>
      <c r="I334" s="271"/>
      <c r="J334" s="228"/>
    </row>
    <row r="335" spans="1:10" ht="33" hidden="1" outlineLevel="1">
      <c r="A335" s="284"/>
      <c r="B335" s="246"/>
      <c r="C335" s="219"/>
      <c r="D335" s="219"/>
      <c r="E335" s="219" t="s">
        <v>2745</v>
      </c>
      <c r="F335" s="284"/>
      <c r="G335" s="284"/>
      <c r="H335" s="284"/>
      <c r="I335" s="271"/>
      <c r="J335" s="228"/>
    </row>
    <row r="336" spans="1:10" ht="33" hidden="1" outlineLevel="1">
      <c r="A336" s="284"/>
      <c r="B336" s="246"/>
      <c r="C336" s="219"/>
      <c r="D336" s="219"/>
      <c r="E336" s="219" t="s">
        <v>2748</v>
      </c>
      <c r="F336" s="284"/>
      <c r="G336" s="284"/>
      <c r="H336" s="284"/>
      <c r="I336" s="271"/>
      <c r="J336" s="228"/>
    </row>
    <row r="337" spans="1:10" ht="49.5" collapsed="1">
      <c r="A337" s="284">
        <f>IF(C337="","",SUBTOTAL(3,$C$6:C337))</f>
        <v>49</v>
      </c>
      <c r="B337" s="246" t="s">
        <v>2531</v>
      </c>
      <c r="C337" s="219" t="s">
        <v>2693</v>
      </c>
      <c r="D337" s="246" t="s">
        <v>2749</v>
      </c>
      <c r="E337" s="219"/>
      <c r="F337" s="284" t="str">
        <f t="shared" ref="F337" si="19">IF(H337&lt;4,"Đơn giản",IF(H337&lt;=7,"Trung bình","Phức tạp"))</f>
        <v>Trung bình</v>
      </c>
      <c r="G337" s="284" t="s">
        <v>846</v>
      </c>
      <c r="H337" s="284">
        <f>COUNTA(E338:E341)</f>
        <v>4</v>
      </c>
      <c r="I337" s="271"/>
      <c r="J337" s="228"/>
    </row>
    <row r="338" spans="1:10" hidden="1" outlineLevel="1">
      <c r="A338" s="284"/>
      <c r="B338" s="246"/>
      <c r="C338" s="219"/>
      <c r="D338" s="296"/>
      <c r="E338" s="219" t="s">
        <v>2750</v>
      </c>
      <c r="F338" s="284"/>
      <c r="G338" s="284"/>
      <c r="H338" s="284"/>
      <c r="I338" s="271"/>
      <c r="J338" s="228"/>
    </row>
    <row r="339" spans="1:10" hidden="1" outlineLevel="1">
      <c r="A339" s="284"/>
      <c r="B339" s="246"/>
      <c r="C339" s="219"/>
      <c r="D339" s="296"/>
      <c r="E339" s="219" t="s">
        <v>2751</v>
      </c>
      <c r="F339" s="284"/>
      <c r="G339" s="284"/>
      <c r="H339" s="284"/>
      <c r="I339" s="271"/>
      <c r="J339" s="228"/>
    </row>
    <row r="340" spans="1:10" hidden="1" outlineLevel="1">
      <c r="A340" s="284"/>
      <c r="B340" s="246"/>
      <c r="C340" s="219"/>
      <c r="D340" s="296"/>
      <c r="E340" s="219" t="s">
        <v>2752</v>
      </c>
      <c r="F340" s="284"/>
      <c r="G340" s="284"/>
      <c r="H340" s="284"/>
      <c r="I340" s="271"/>
      <c r="J340" s="228"/>
    </row>
    <row r="341" spans="1:10" hidden="1" outlineLevel="1">
      <c r="A341" s="284"/>
      <c r="B341" s="246"/>
      <c r="C341" s="219"/>
      <c r="D341" s="296"/>
      <c r="E341" s="219" t="s">
        <v>2753</v>
      </c>
      <c r="F341" s="284"/>
      <c r="G341" s="284"/>
      <c r="H341" s="284"/>
      <c r="I341" s="271"/>
      <c r="J341" s="228"/>
    </row>
    <row r="342" spans="1:10" ht="49.5" collapsed="1">
      <c r="A342" s="284">
        <f>IF(C342="","",SUBTOTAL(3,$C$6:C342))</f>
        <v>50</v>
      </c>
      <c r="B342" s="246" t="s">
        <v>2532</v>
      </c>
      <c r="C342" s="219" t="s">
        <v>2693</v>
      </c>
      <c r="D342" s="246" t="s">
        <v>2580</v>
      </c>
      <c r="E342" s="219"/>
      <c r="F342" s="284" t="str">
        <f t="shared" ref="F342" si="20">IF(H342&lt;4,"Đơn giản",IF(H342&lt;=7,"Trung bình","Phức tạp"))</f>
        <v>Trung bình</v>
      </c>
      <c r="G342" s="284" t="s">
        <v>846</v>
      </c>
      <c r="H342" s="284">
        <f>COUNTA(E343:E346)</f>
        <v>4</v>
      </c>
      <c r="I342" s="271"/>
      <c r="J342" s="228"/>
    </row>
    <row r="343" spans="1:10" ht="33" hidden="1" outlineLevel="1">
      <c r="A343" s="284"/>
      <c r="B343" s="246"/>
      <c r="C343" s="219"/>
      <c r="D343" s="296"/>
      <c r="E343" s="219" t="s">
        <v>2754</v>
      </c>
      <c r="F343" s="284"/>
      <c r="G343" s="284"/>
      <c r="H343" s="284"/>
      <c r="I343" s="271"/>
      <c r="J343" s="228"/>
    </row>
    <row r="344" spans="1:10" ht="33" hidden="1" outlineLevel="1">
      <c r="A344" s="284"/>
      <c r="B344" s="246"/>
      <c r="C344" s="219"/>
      <c r="D344" s="296"/>
      <c r="E344" s="219" t="s">
        <v>2757</v>
      </c>
      <c r="F344" s="284"/>
      <c r="G344" s="284"/>
      <c r="H344" s="284"/>
      <c r="I344" s="271"/>
      <c r="J344" s="228"/>
    </row>
    <row r="345" spans="1:10" ht="33" hidden="1" outlineLevel="1">
      <c r="A345" s="284"/>
      <c r="B345" s="246"/>
      <c r="C345" s="219"/>
      <c r="D345" s="296"/>
      <c r="E345" s="219" t="s">
        <v>2755</v>
      </c>
      <c r="F345" s="284"/>
      <c r="G345" s="284"/>
      <c r="H345" s="284"/>
      <c r="I345" s="271"/>
      <c r="J345" s="228"/>
    </row>
    <row r="346" spans="1:10" ht="33" hidden="1" outlineLevel="1">
      <c r="A346" s="284"/>
      <c r="B346" s="246"/>
      <c r="C346" s="219"/>
      <c r="D346" s="296"/>
      <c r="E346" s="219" t="s">
        <v>2756</v>
      </c>
      <c r="F346" s="284"/>
      <c r="G346" s="284"/>
      <c r="H346" s="284"/>
      <c r="I346" s="271"/>
      <c r="J346" s="228"/>
    </row>
    <row r="347" spans="1:10" ht="49.5" collapsed="1">
      <c r="A347" s="284">
        <f>IF(C347="","",SUBTOTAL(3,$C$6:C347))</f>
        <v>51</v>
      </c>
      <c r="B347" s="246" t="s">
        <v>3229</v>
      </c>
      <c r="C347" s="219" t="s">
        <v>2693</v>
      </c>
      <c r="D347" s="219" t="s">
        <v>3249</v>
      </c>
      <c r="E347" s="219"/>
      <c r="F347" s="284" t="str">
        <f t="shared" ref="F347" si="21">IF(H347&lt;4,"Đơn giản",IF(H347&lt;=7,"Trung bình","Phức tạp"))</f>
        <v>Trung bình</v>
      </c>
      <c r="G347" s="284" t="s">
        <v>846</v>
      </c>
      <c r="H347" s="284">
        <f>COUNTA(E348:E351)</f>
        <v>4</v>
      </c>
      <c r="I347" s="271"/>
      <c r="J347" s="228"/>
    </row>
    <row r="348" spans="1:10" hidden="1" outlineLevel="1">
      <c r="A348" s="284"/>
      <c r="B348" s="246"/>
      <c r="C348" s="219"/>
      <c r="D348" s="219"/>
      <c r="E348" s="219" t="s">
        <v>2739</v>
      </c>
      <c r="F348" s="284"/>
      <c r="G348" s="284"/>
      <c r="H348" s="284"/>
      <c r="I348" s="271"/>
      <c r="J348" s="228"/>
    </row>
    <row r="349" spans="1:10" ht="49.5" hidden="1" outlineLevel="1">
      <c r="A349" s="284"/>
      <c r="B349" s="246"/>
      <c r="C349" s="219"/>
      <c r="D349" s="219"/>
      <c r="E349" s="219" t="s">
        <v>2740</v>
      </c>
      <c r="F349" s="284"/>
      <c r="G349" s="284"/>
      <c r="H349" s="284"/>
      <c r="I349" s="271"/>
      <c r="J349" s="228"/>
    </row>
    <row r="350" spans="1:10" ht="33" hidden="1" outlineLevel="1">
      <c r="A350" s="284"/>
      <c r="B350" s="246"/>
      <c r="C350" s="219"/>
      <c r="D350" s="219"/>
      <c r="E350" s="219" t="s">
        <v>2741</v>
      </c>
      <c r="F350" s="284"/>
      <c r="G350" s="284"/>
      <c r="H350" s="284"/>
      <c r="I350" s="271"/>
      <c r="J350" s="228"/>
    </row>
    <row r="351" spans="1:10" ht="33" hidden="1" outlineLevel="1">
      <c r="A351" s="284"/>
      <c r="B351" s="246"/>
      <c r="C351" s="219"/>
      <c r="D351" s="219"/>
      <c r="E351" s="219" t="s">
        <v>2742</v>
      </c>
      <c r="F351" s="284"/>
      <c r="G351" s="284"/>
      <c r="H351" s="284"/>
      <c r="I351" s="271"/>
      <c r="J351" s="228"/>
    </row>
    <row r="352" spans="1:10" ht="49.5" collapsed="1">
      <c r="A352" s="284">
        <f>IF(C352="","",SUBTOTAL(3,$C$6:C352))</f>
        <v>52</v>
      </c>
      <c r="B352" s="246" t="s">
        <v>2533</v>
      </c>
      <c r="C352" s="219" t="s">
        <v>2693</v>
      </c>
      <c r="D352" s="246" t="s">
        <v>2581</v>
      </c>
      <c r="E352" s="219"/>
      <c r="F352" s="284" t="str">
        <f t="shared" ref="F352" si="22">IF(H352&lt;4,"Đơn giản",IF(H352&lt;=7,"Trung bình","Phức tạp"))</f>
        <v>Trung bình</v>
      </c>
      <c r="G352" s="284" t="s">
        <v>846</v>
      </c>
      <c r="H352" s="284">
        <f>COUNTA(E353:E356)</f>
        <v>4</v>
      </c>
      <c r="I352" s="271"/>
      <c r="J352" s="228"/>
    </row>
    <row r="353" spans="1:10" ht="33" hidden="1" outlineLevel="1">
      <c r="A353" s="284"/>
      <c r="B353" s="246"/>
      <c r="C353" s="219"/>
      <c r="D353" s="296"/>
      <c r="E353" s="219" t="s">
        <v>2759</v>
      </c>
      <c r="F353" s="284"/>
      <c r="G353" s="284"/>
      <c r="H353" s="284"/>
      <c r="I353" s="271"/>
      <c r="J353" s="228"/>
    </row>
    <row r="354" spans="1:10" ht="33" hidden="1" outlineLevel="1">
      <c r="A354" s="284"/>
      <c r="B354" s="246"/>
      <c r="C354" s="219"/>
      <c r="D354" s="296"/>
      <c r="E354" s="219" t="s">
        <v>2760</v>
      </c>
      <c r="F354" s="284"/>
      <c r="G354" s="284"/>
      <c r="H354" s="284"/>
      <c r="I354" s="271"/>
      <c r="J354" s="228"/>
    </row>
    <row r="355" spans="1:10" ht="33" hidden="1" outlineLevel="1">
      <c r="A355" s="284"/>
      <c r="B355" s="246"/>
      <c r="C355" s="219"/>
      <c r="D355" s="296"/>
      <c r="E355" s="219" t="s">
        <v>2761</v>
      </c>
      <c r="F355" s="284"/>
      <c r="G355" s="284"/>
      <c r="H355" s="284"/>
      <c r="I355" s="271"/>
      <c r="J355" s="228"/>
    </row>
    <row r="356" spans="1:10" hidden="1" outlineLevel="1">
      <c r="A356" s="284"/>
      <c r="B356" s="246"/>
      <c r="C356" s="219"/>
      <c r="D356" s="296"/>
      <c r="E356" s="219" t="s">
        <v>2720</v>
      </c>
      <c r="F356" s="284"/>
      <c r="G356" s="284"/>
      <c r="H356" s="284"/>
      <c r="I356" s="271"/>
      <c r="J356" s="228"/>
    </row>
    <row r="357" spans="1:10" collapsed="1">
      <c r="A357" s="286" t="s">
        <v>27</v>
      </c>
      <c r="B357" s="301" t="s">
        <v>2975</v>
      </c>
      <c r="C357" s="219"/>
      <c r="D357" s="284"/>
      <c r="E357" s="219"/>
      <c r="F357" s="284"/>
      <c r="G357" s="284"/>
      <c r="H357" s="284"/>
      <c r="I357" s="271"/>
      <c r="J357" s="228"/>
    </row>
    <row r="358" spans="1:10" ht="49.5">
      <c r="A358" s="284">
        <f>IF(C358="","",SUBTOTAL(3,$C$6:C358))</f>
        <v>53</v>
      </c>
      <c r="B358" s="246" t="s">
        <v>2765</v>
      </c>
      <c r="C358" s="219" t="s">
        <v>2819</v>
      </c>
      <c r="D358" s="219" t="s">
        <v>2586</v>
      </c>
      <c r="E358" s="219"/>
      <c r="F358" s="284" t="str">
        <f t="shared" ref="F358" si="23">IF(H358&lt;4,"Đơn giản",IF(H358&lt;=7,"Trung bình","Phức tạp"))</f>
        <v>Trung bình</v>
      </c>
      <c r="G358" s="284" t="s">
        <v>846</v>
      </c>
      <c r="H358" s="284">
        <f>COUNTA(E359:E362)</f>
        <v>4</v>
      </c>
      <c r="I358" s="271"/>
      <c r="J358" s="228"/>
    </row>
    <row r="359" spans="1:10" ht="26.25" hidden="1" customHeight="1" outlineLevel="1">
      <c r="A359" s="284"/>
      <c r="B359" s="246"/>
      <c r="C359" s="219"/>
      <c r="D359" s="219"/>
      <c r="E359" s="219" t="s">
        <v>2767</v>
      </c>
      <c r="F359" s="284"/>
      <c r="G359" s="284"/>
      <c r="H359" s="284"/>
      <c r="I359" s="271"/>
      <c r="J359" s="228"/>
    </row>
    <row r="360" spans="1:10" ht="24" hidden="1" customHeight="1" outlineLevel="1">
      <c r="A360" s="284"/>
      <c r="B360" s="246"/>
      <c r="C360" s="219"/>
      <c r="D360" s="219"/>
      <c r="E360" s="219" t="s">
        <v>2768</v>
      </c>
      <c r="F360" s="284"/>
      <c r="G360" s="284"/>
      <c r="H360" s="284"/>
      <c r="I360" s="271"/>
      <c r="J360" s="228"/>
    </row>
    <row r="361" spans="1:10" ht="33" hidden="1" outlineLevel="1">
      <c r="A361" s="284"/>
      <c r="B361" s="246"/>
      <c r="C361" s="219"/>
      <c r="D361" s="219"/>
      <c r="E361" s="219" t="s">
        <v>2769</v>
      </c>
      <c r="F361" s="284"/>
      <c r="G361" s="284"/>
      <c r="H361" s="284"/>
      <c r="I361" s="271"/>
      <c r="J361" s="228"/>
    </row>
    <row r="362" spans="1:10" hidden="1" outlineLevel="1">
      <c r="A362" s="284"/>
      <c r="B362" s="246"/>
      <c r="C362" s="219"/>
      <c r="D362" s="219"/>
      <c r="E362" s="219" t="s">
        <v>2770</v>
      </c>
      <c r="F362" s="284"/>
      <c r="G362" s="284"/>
      <c r="H362" s="284"/>
      <c r="I362" s="271"/>
      <c r="J362" s="228"/>
    </row>
    <row r="363" spans="1:10" hidden="1" outlineLevel="1">
      <c r="A363" s="284"/>
      <c r="B363" s="246"/>
      <c r="C363" s="219"/>
      <c r="D363" s="219"/>
      <c r="E363" s="219"/>
      <c r="F363" s="284"/>
      <c r="G363" s="284"/>
      <c r="H363" s="284"/>
      <c r="I363" s="271"/>
      <c r="J363" s="228"/>
    </row>
    <row r="364" spans="1:10" hidden="1" outlineLevel="1">
      <c r="A364" s="284"/>
      <c r="B364" s="246"/>
      <c r="C364" s="219"/>
      <c r="D364" s="219"/>
      <c r="E364" s="219" t="s">
        <v>250</v>
      </c>
      <c r="F364" s="284"/>
      <c r="G364" s="284"/>
      <c r="H364" s="284"/>
      <c r="I364" s="271"/>
      <c r="J364" s="228"/>
    </row>
    <row r="365" spans="1:10" hidden="1" outlineLevel="1">
      <c r="A365" s="284"/>
      <c r="B365" s="246"/>
      <c r="C365" s="219"/>
      <c r="D365" s="219"/>
      <c r="E365" s="219" t="s">
        <v>251</v>
      </c>
      <c r="F365" s="284"/>
      <c r="G365" s="284"/>
      <c r="H365" s="284"/>
      <c r="I365" s="271"/>
      <c r="J365" s="228"/>
    </row>
    <row r="366" spans="1:10" hidden="1" outlineLevel="1">
      <c r="A366" s="284"/>
      <c r="B366" s="246"/>
      <c r="C366" s="219"/>
      <c r="D366" s="219"/>
      <c r="E366" s="219" t="s">
        <v>252</v>
      </c>
      <c r="F366" s="284"/>
      <c r="G366" s="284"/>
      <c r="H366" s="284"/>
      <c r="I366" s="271"/>
      <c r="J366" s="228"/>
    </row>
    <row r="367" spans="1:10" hidden="1" outlineLevel="1">
      <c r="A367" s="284"/>
      <c r="B367" s="246"/>
      <c r="C367" s="219"/>
      <c r="D367" s="219"/>
      <c r="E367" s="219" t="s">
        <v>2774</v>
      </c>
      <c r="F367" s="284"/>
      <c r="G367" s="284"/>
      <c r="H367" s="284"/>
      <c r="I367" s="271"/>
      <c r="J367" s="228"/>
    </row>
    <row r="368" spans="1:10" ht="49.5" collapsed="1">
      <c r="A368" s="284">
        <f>IF(C368="","",SUBTOTAL(3,$C$6:C368))</f>
        <v>54</v>
      </c>
      <c r="B368" s="246" t="s">
        <v>2536</v>
      </c>
      <c r="C368" s="219" t="s">
        <v>2766</v>
      </c>
      <c r="D368" s="219" t="s">
        <v>2582</v>
      </c>
      <c r="E368" s="219"/>
      <c r="F368" s="284" t="str">
        <f t="shared" si="0"/>
        <v>Trung bình</v>
      </c>
      <c r="G368" s="284" t="s">
        <v>846</v>
      </c>
      <c r="H368" s="284">
        <f>COUNTA(E369:E372)</f>
        <v>4</v>
      </c>
      <c r="I368" s="271"/>
      <c r="J368" s="228"/>
    </row>
    <row r="369" spans="1:10" hidden="1" outlineLevel="1">
      <c r="A369" s="284"/>
      <c r="B369" s="246"/>
      <c r="C369" s="219"/>
      <c r="D369" s="219"/>
      <c r="E369" s="219" t="s">
        <v>250</v>
      </c>
      <c r="F369" s="284"/>
      <c r="G369" s="284"/>
      <c r="H369" s="284"/>
      <c r="I369" s="271"/>
      <c r="J369" s="228"/>
    </row>
    <row r="370" spans="1:10" hidden="1" outlineLevel="1">
      <c r="A370" s="284"/>
      <c r="B370" s="246"/>
      <c r="C370" s="219"/>
      <c r="D370" s="219"/>
      <c r="E370" s="219" t="s">
        <v>2771</v>
      </c>
      <c r="F370" s="284"/>
      <c r="G370" s="284"/>
      <c r="H370" s="284"/>
      <c r="I370" s="271"/>
      <c r="J370" s="228"/>
    </row>
    <row r="371" spans="1:10" hidden="1" outlineLevel="1">
      <c r="A371" s="284"/>
      <c r="B371" s="246"/>
      <c r="C371" s="219"/>
      <c r="D371" s="219"/>
      <c r="E371" s="219" t="s">
        <v>2772</v>
      </c>
      <c r="F371" s="284"/>
      <c r="G371" s="284"/>
      <c r="H371" s="284"/>
      <c r="I371" s="271"/>
      <c r="J371" s="228"/>
    </row>
    <row r="372" spans="1:10" hidden="1" outlineLevel="1">
      <c r="A372" s="284"/>
      <c r="B372" s="246"/>
      <c r="C372" s="219"/>
      <c r="D372" s="219"/>
      <c r="E372" s="219" t="s">
        <v>2773</v>
      </c>
      <c r="F372" s="284"/>
      <c r="G372" s="284"/>
      <c r="H372" s="284"/>
      <c r="I372" s="271"/>
      <c r="J372" s="228"/>
    </row>
    <row r="373" spans="1:10" collapsed="1">
      <c r="A373" s="286" t="s">
        <v>3141</v>
      </c>
      <c r="B373" s="392" t="s">
        <v>2542</v>
      </c>
      <c r="C373" s="219"/>
      <c r="D373" s="284"/>
      <c r="E373" s="219"/>
      <c r="F373" s="284"/>
      <c r="G373" s="284"/>
      <c r="H373" s="284"/>
      <c r="I373" s="271"/>
      <c r="J373" s="228"/>
    </row>
    <row r="374" spans="1:10" ht="33">
      <c r="A374" s="284">
        <f>IF(C374="","",SUBTOTAL(3,$C$6:C374))</f>
        <v>55</v>
      </c>
      <c r="B374" s="398" t="s">
        <v>3234</v>
      </c>
      <c r="C374" s="219" t="s">
        <v>2589</v>
      </c>
      <c r="D374" s="296" t="s">
        <v>3240</v>
      </c>
      <c r="E374" s="387"/>
      <c r="F374" s="284" t="str">
        <f t="shared" ref="F374" si="24">IF(H374&lt;4,"Đơn giản",IF(H374&lt;=7,"Trung bình","Phức tạp"))</f>
        <v>Trung bình</v>
      </c>
      <c r="G374" s="284" t="s">
        <v>846</v>
      </c>
      <c r="H374" s="284">
        <f>COUNTA(E375:E381)</f>
        <v>7</v>
      </c>
      <c r="I374" s="271"/>
      <c r="J374" s="228"/>
    </row>
    <row r="375" spans="1:10" ht="33" hidden="1" outlineLevel="1">
      <c r="A375" s="284"/>
      <c r="B375" s="246"/>
      <c r="C375" s="219"/>
      <c r="D375" s="296"/>
      <c r="E375" s="406" t="s">
        <v>2653</v>
      </c>
      <c r="F375" s="284"/>
      <c r="G375" s="284"/>
      <c r="H375" s="284"/>
      <c r="I375" s="271"/>
      <c r="J375" s="228"/>
    </row>
    <row r="376" spans="1:10" ht="49.5" hidden="1" outlineLevel="1">
      <c r="A376" s="284"/>
      <c r="B376" s="246"/>
      <c r="C376" s="219"/>
      <c r="D376" s="296"/>
      <c r="E376" s="406" t="s">
        <v>2654</v>
      </c>
      <c r="F376" s="284"/>
      <c r="G376" s="284"/>
      <c r="H376" s="284"/>
      <c r="I376" s="271"/>
      <c r="J376" s="228"/>
    </row>
    <row r="377" spans="1:10" ht="33" hidden="1" outlineLevel="1">
      <c r="A377" s="284"/>
      <c r="B377" s="246"/>
      <c r="C377" s="219"/>
      <c r="D377" s="296"/>
      <c r="E377" s="406" t="s">
        <v>2655</v>
      </c>
      <c r="F377" s="284"/>
      <c r="G377" s="284"/>
      <c r="H377" s="284"/>
      <c r="I377" s="271"/>
      <c r="J377" s="228"/>
    </row>
    <row r="378" spans="1:10" ht="33" hidden="1" outlineLevel="1">
      <c r="A378" s="284"/>
      <c r="B378" s="246"/>
      <c r="C378" s="219"/>
      <c r="D378" s="296"/>
      <c r="E378" s="406" t="s">
        <v>2658</v>
      </c>
      <c r="F378" s="284"/>
      <c r="G378" s="284"/>
      <c r="H378" s="284"/>
      <c r="I378" s="271"/>
      <c r="J378" s="228"/>
    </row>
    <row r="379" spans="1:10" ht="33" hidden="1" outlineLevel="1">
      <c r="A379" s="284"/>
      <c r="B379" s="246"/>
      <c r="C379" s="219"/>
      <c r="D379" s="296"/>
      <c r="E379" s="406" t="s">
        <v>2656</v>
      </c>
      <c r="F379" s="284"/>
      <c r="G379" s="284"/>
      <c r="H379" s="284"/>
      <c r="I379" s="271"/>
      <c r="J379" s="228"/>
    </row>
    <row r="380" spans="1:10" ht="33" hidden="1" outlineLevel="1">
      <c r="A380" s="284"/>
      <c r="B380" s="246"/>
      <c r="C380" s="219"/>
      <c r="D380" s="296"/>
      <c r="E380" s="406" t="s">
        <v>2657</v>
      </c>
      <c r="F380" s="284"/>
      <c r="G380" s="284"/>
      <c r="H380" s="284"/>
      <c r="I380" s="271"/>
      <c r="J380" s="228"/>
    </row>
    <row r="381" spans="1:10" hidden="1" outlineLevel="1">
      <c r="A381" s="284"/>
      <c r="B381" s="246"/>
      <c r="C381" s="219"/>
      <c r="D381" s="296"/>
      <c r="E381" s="406" t="s">
        <v>2659</v>
      </c>
      <c r="F381" s="284"/>
      <c r="G381" s="284"/>
      <c r="H381" s="284"/>
      <c r="I381" s="271"/>
      <c r="J381" s="228"/>
    </row>
    <row r="382" spans="1:10" hidden="1" outlineLevel="1">
      <c r="A382" s="286"/>
      <c r="B382" s="392"/>
      <c r="C382" s="219"/>
      <c r="D382" s="284"/>
      <c r="E382" s="219"/>
      <c r="F382" s="284"/>
      <c r="G382" s="284"/>
      <c r="H382" s="284"/>
      <c r="I382" s="271"/>
      <c r="J382" s="228"/>
    </row>
    <row r="383" spans="1:10" ht="66" collapsed="1">
      <c r="A383" s="284">
        <f>IF(C383="","",SUBTOTAL(3,$C$6:C383))</f>
        <v>56</v>
      </c>
      <c r="B383" s="246" t="s">
        <v>2721</v>
      </c>
      <c r="C383" s="219" t="s">
        <v>2820</v>
      </c>
      <c r="D383" s="219" t="s">
        <v>3250</v>
      </c>
      <c r="E383" s="219"/>
      <c r="F383" s="284" t="str">
        <f t="shared" ref="F383:F478" si="25">IF(H383&lt;4,"Đơn giản",IF(H383&lt;=7,"Trung bình","Phức tạp"))</f>
        <v>Trung bình</v>
      </c>
      <c r="G383" s="284" t="s">
        <v>846</v>
      </c>
      <c r="H383" s="284">
        <f>COUNTA(E383:E387)</f>
        <v>4</v>
      </c>
      <c r="I383" s="271"/>
      <c r="J383" s="228"/>
    </row>
    <row r="384" spans="1:10" ht="33" hidden="1" outlineLevel="1">
      <c r="A384" s="284"/>
      <c r="B384" s="246"/>
      <c r="C384" s="219"/>
      <c r="D384" s="219"/>
      <c r="E384" s="219" t="s">
        <v>2775</v>
      </c>
      <c r="F384" s="284"/>
      <c r="G384" s="284"/>
      <c r="H384" s="284"/>
      <c r="I384" s="271"/>
      <c r="J384" s="228"/>
    </row>
    <row r="385" spans="1:10" ht="33" hidden="1" outlineLevel="1">
      <c r="A385" s="284"/>
      <c r="B385" s="246"/>
      <c r="C385" s="219"/>
      <c r="D385" s="219"/>
      <c r="E385" s="219" t="s">
        <v>2776</v>
      </c>
      <c r="F385" s="284"/>
      <c r="G385" s="284"/>
      <c r="H385" s="284"/>
      <c r="I385" s="271"/>
      <c r="J385" s="228"/>
    </row>
    <row r="386" spans="1:10" hidden="1" outlineLevel="1">
      <c r="A386" s="284"/>
      <c r="B386" s="246"/>
      <c r="C386" s="219"/>
      <c r="D386" s="219"/>
      <c r="E386" s="219" t="s">
        <v>2777</v>
      </c>
      <c r="F386" s="284"/>
      <c r="G386" s="284"/>
      <c r="H386" s="284"/>
      <c r="I386" s="271"/>
      <c r="J386" s="228"/>
    </row>
    <row r="387" spans="1:10" ht="33" hidden="1" outlineLevel="1">
      <c r="A387" s="284"/>
      <c r="B387" s="246"/>
      <c r="C387" s="219"/>
      <c r="D387" s="219"/>
      <c r="E387" s="219" t="s">
        <v>2685</v>
      </c>
      <c r="F387" s="284"/>
      <c r="G387" s="284"/>
      <c r="H387" s="284"/>
      <c r="I387" s="271"/>
      <c r="J387" s="228"/>
    </row>
    <row r="388" spans="1:10" ht="49.5" collapsed="1">
      <c r="A388" s="284">
        <f>IF(C388="","",SUBTOTAL(3,$C$6:C388))</f>
        <v>57</v>
      </c>
      <c r="B388" s="246" t="s">
        <v>2722</v>
      </c>
      <c r="C388" s="219" t="s">
        <v>2819</v>
      </c>
      <c r="D388" s="219" t="s">
        <v>3251</v>
      </c>
      <c r="E388" s="219"/>
      <c r="F388" s="284" t="str">
        <f t="shared" si="25"/>
        <v>Trung bình</v>
      </c>
      <c r="G388" s="284" t="s">
        <v>846</v>
      </c>
      <c r="H388" s="284">
        <f>COUNTA(E389:E393)</f>
        <v>5</v>
      </c>
      <c r="I388" s="271"/>
      <c r="J388" s="228"/>
    </row>
    <row r="389" spans="1:10" hidden="1" outlineLevel="1">
      <c r="A389" s="284"/>
      <c r="B389" s="246"/>
      <c r="C389" s="219"/>
      <c r="D389" s="219"/>
      <c r="E389" s="219" t="s">
        <v>2686</v>
      </c>
      <c r="F389" s="284"/>
      <c r="G389" s="284"/>
      <c r="H389" s="284"/>
      <c r="I389" s="271"/>
      <c r="J389" s="228"/>
    </row>
    <row r="390" spans="1:10" hidden="1" outlineLevel="1">
      <c r="A390" s="284"/>
      <c r="B390" s="246"/>
      <c r="C390" s="219"/>
      <c r="D390" s="219"/>
      <c r="E390" s="219" t="s">
        <v>2682</v>
      </c>
      <c r="F390" s="284"/>
      <c r="G390" s="284"/>
      <c r="H390" s="284"/>
      <c r="I390" s="271"/>
      <c r="J390" s="228"/>
    </row>
    <row r="391" spans="1:10" ht="33" hidden="1" outlineLevel="1">
      <c r="A391" s="284"/>
      <c r="B391" s="246"/>
      <c r="C391" s="219"/>
      <c r="D391" s="219"/>
      <c r="E391" s="219" t="s">
        <v>2688</v>
      </c>
      <c r="F391" s="284"/>
      <c r="G391" s="284"/>
      <c r="H391" s="284"/>
      <c r="I391" s="271"/>
      <c r="J391" s="228"/>
    </row>
    <row r="392" spans="1:10" hidden="1" outlineLevel="1">
      <c r="A392" s="284"/>
      <c r="B392" s="246"/>
      <c r="C392" s="219"/>
      <c r="D392" s="219"/>
      <c r="E392" s="219" t="s">
        <v>2689</v>
      </c>
      <c r="F392" s="284"/>
      <c r="G392" s="284"/>
      <c r="H392" s="284"/>
      <c r="I392" s="271"/>
      <c r="J392" s="228"/>
    </row>
    <row r="393" spans="1:10" ht="33" hidden="1" outlineLevel="1">
      <c r="A393" s="284"/>
      <c r="B393" s="246"/>
      <c r="C393" s="219"/>
      <c r="D393" s="219"/>
      <c r="E393" s="219" t="s">
        <v>2690</v>
      </c>
      <c r="F393" s="284"/>
      <c r="G393" s="284"/>
      <c r="H393" s="284"/>
      <c r="I393" s="271"/>
      <c r="J393" s="228"/>
    </row>
    <row r="394" spans="1:10" ht="49.5" collapsed="1">
      <c r="A394" s="284">
        <f>IF(C394="","",SUBTOTAL(3,$C$6:C400))</f>
        <v>58</v>
      </c>
      <c r="B394" s="398" t="s">
        <v>3230</v>
      </c>
      <c r="C394" s="219" t="s">
        <v>2693</v>
      </c>
      <c r="D394" s="296" t="s">
        <v>3231</v>
      </c>
      <c r="E394" s="219"/>
      <c r="F394" s="284" t="str">
        <f t="shared" ref="F394" si="26">IF(H394&lt;4,"Đơn giản",IF(H394&lt;=7,"Trung bình","Phức tạp"))</f>
        <v>Trung bình</v>
      </c>
      <c r="G394" s="284" t="s">
        <v>846</v>
      </c>
      <c r="H394" s="284">
        <f>COUNTA(E395:E401)</f>
        <v>7</v>
      </c>
      <c r="I394" s="271"/>
      <c r="J394" s="228"/>
    </row>
    <row r="395" spans="1:10" ht="33" hidden="1" outlineLevel="1">
      <c r="A395" s="284"/>
      <c r="B395" s="246"/>
      <c r="C395" s="219"/>
      <c r="D395" s="219"/>
      <c r="E395" s="400" t="s">
        <v>3179</v>
      </c>
      <c r="F395" s="284"/>
      <c r="G395" s="284"/>
      <c r="H395" s="284"/>
      <c r="I395" s="271"/>
      <c r="J395" s="228"/>
    </row>
    <row r="396" spans="1:10" ht="33" hidden="1" outlineLevel="1">
      <c r="A396" s="284"/>
      <c r="B396" s="246"/>
      <c r="C396" s="219"/>
      <c r="D396" s="219"/>
      <c r="E396" s="400" t="s">
        <v>3180</v>
      </c>
      <c r="F396" s="284"/>
      <c r="G396" s="284"/>
      <c r="H396" s="284"/>
      <c r="I396" s="271"/>
      <c r="J396" s="228"/>
    </row>
    <row r="397" spans="1:10" ht="33" hidden="1" outlineLevel="1">
      <c r="A397" s="284"/>
      <c r="B397" s="246"/>
      <c r="C397" s="219"/>
      <c r="D397" s="219"/>
      <c r="E397" s="400" t="s">
        <v>3181</v>
      </c>
      <c r="F397" s="284"/>
      <c r="G397" s="284"/>
      <c r="H397" s="284"/>
      <c r="I397" s="271"/>
      <c r="J397" s="228"/>
    </row>
    <row r="398" spans="1:10" ht="33" hidden="1" outlineLevel="1">
      <c r="A398" s="284"/>
      <c r="B398" s="246"/>
      <c r="C398" s="219"/>
      <c r="D398" s="219"/>
      <c r="E398" s="400" t="s">
        <v>3182</v>
      </c>
      <c r="F398" s="284"/>
      <c r="G398" s="284"/>
      <c r="H398" s="284"/>
      <c r="I398" s="271"/>
      <c r="J398" s="228"/>
    </row>
    <row r="399" spans="1:10" ht="33" hidden="1" outlineLevel="1">
      <c r="A399" s="284"/>
      <c r="B399" s="246"/>
      <c r="C399" s="219"/>
      <c r="D399" s="296"/>
      <c r="E399" s="400" t="s">
        <v>3183</v>
      </c>
      <c r="F399" s="284"/>
      <c r="G399" s="284"/>
      <c r="H399" s="284"/>
      <c r="I399" s="271"/>
      <c r="J399" s="228"/>
    </row>
    <row r="400" spans="1:10" ht="33" hidden="1" outlineLevel="1">
      <c r="A400" s="284"/>
      <c r="B400" s="246"/>
      <c r="C400" s="219"/>
      <c r="D400" s="296"/>
      <c r="E400" s="400" t="s">
        <v>3184</v>
      </c>
      <c r="F400" s="284"/>
      <c r="G400" s="284"/>
      <c r="H400" s="284"/>
      <c r="I400" s="271"/>
      <c r="J400" s="228"/>
    </row>
    <row r="401" spans="1:10" ht="33" hidden="1" outlineLevel="1">
      <c r="A401" s="284"/>
      <c r="B401" s="246"/>
      <c r="C401" s="219"/>
      <c r="D401" s="296"/>
      <c r="E401" s="400" t="s">
        <v>3185</v>
      </c>
      <c r="F401" s="284"/>
      <c r="G401" s="284"/>
      <c r="H401" s="284"/>
      <c r="I401" s="271"/>
      <c r="J401" s="228"/>
    </row>
    <row r="402" spans="1:10" ht="82.5" collapsed="1">
      <c r="A402" s="284">
        <f>IF(C402="","",SUBTOTAL(3,$C$6:C402))</f>
        <v>59</v>
      </c>
      <c r="B402" s="246" t="s">
        <v>2542</v>
      </c>
      <c r="C402" s="219" t="s">
        <v>2820</v>
      </c>
      <c r="D402" s="219" t="s">
        <v>3252</v>
      </c>
      <c r="E402" s="129"/>
      <c r="F402" s="284" t="str">
        <f t="shared" si="25"/>
        <v>Phức tạp</v>
      </c>
      <c r="G402" s="284" t="s">
        <v>846</v>
      </c>
      <c r="H402" s="284">
        <f>COUNTA(E407:E417)</f>
        <v>9</v>
      </c>
      <c r="I402" s="271"/>
      <c r="J402" s="228"/>
    </row>
    <row r="403" spans="1:10" hidden="1" outlineLevel="1">
      <c r="A403" s="284"/>
      <c r="B403" s="246"/>
      <c r="C403" s="219"/>
      <c r="D403" s="219"/>
      <c r="E403" s="219" t="s">
        <v>2778</v>
      </c>
      <c r="F403" s="284"/>
      <c r="G403" s="284"/>
      <c r="H403" s="284"/>
      <c r="I403" s="271"/>
      <c r="J403" s="228"/>
    </row>
    <row r="404" spans="1:10" ht="33" hidden="1" outlineLevel="1">
      <c r="A404" s="284"/>
      <c r="B404" s="246"/>
      <c r="C404" s="219"/>
      <c r="D404" s="219"/>
      <c r="E404" s="219" t="s">
        <v>2779</v>
      </c>
      <c r="F404" s="284"/>
      <c r="G404" s="284"/>
      <c r="H404" s="284"/>
      <c r="I404" s="271"/>
      <c r="J404" s="228"/>
    </row>
    <row r="405" spans="1:10" ht="33" hidden="1" outlineLevel="1">
      <c r="A405" s="284"/>
      <c r="B405" s="246"/>
      <c r="C405" s="219"/>
      <c r="D405" s="219"/>
      <c r="E405" s="219" t="s">
        <v>2699</v>
      </c>
      <c r="F405" s="284"/>
      <c r="G405" s="284"/>
      <c r="H405" s="284"/>
      <c r="I405" s="271"/>
      <c r="J405" s="228"/>
    </row>
    <row r="406" spans="1:10" hidden="1" outlineLevel="1">
      <c r="A406" s="284"/>
      <c r="B406" s="246"/>
      <c r="C406" s="219"/>
      <c r="D406" s="219"/>
      <c r="E406" s="219" t="s">
        <v>2780</v>
      </c>
      <c r="F406" s="284"/>
      <c r="G406" s="284"/>
      <c r="H406" s="284"/>
      <c r="I406" s="271"/>
      <c r="J406" s="228"/>
    </row>
    <row r="407" spans="1:10" ht="49.5" collapsed="1">
      <c r="A407" s="284">
        <f>IF(C407="","",SUBTOTAL(3,$C$6:C407))</f>
        <v>60</v>
      </c>
      <c r="B407" s="246" t="s">
        <v>2587</v>
      </c>
      <c r="C407" s="219" t="s">
        <v>2820</v>
      </c>
      <c r="D407" s="219" t="s">
        <v>3253</v>
      </c>
      <c r="E407" s="219"/>
      <c r="F407" s="284" t="str">
        <f t="shared" ref="F407" si="27">IF(H407&lt;4,"Đơn giản",IF(H407&lt;=7,"Trung bình","Phức tạp"))</f>
        <v>Trung bình</v>
      </c>
      <c r="G407" s="284" t="s">
        <v>846</v>
      </c>
      <c r="H407" s="284">
        <f>COUNTA(E408:E412)</f>
        <v>5</v>
      </c>
      <c r="I407" s="271"/>
      <c r="J407" s="228"/>
    </row>
    <row r="408" spans="1:10" ht="33" hidden="1" outlineLevel="1">
      <c r="A408" s="284"/>
      <c r="B408" s="246"/>
      <c r="C408" s="219"/>
      <c r="D408" s="219"/>
      <c r="E408" s="219" t="s">
        <v>2785</v>
      </c>
      <c r="F408" s="284"/>
      <c r="G408" s="284"/>
      <c r="H408" s="284"/>
      <c r="I408" s="271"/>
      <c r="J408" s="228"/>
    </row>
    <row r="409" spans="1:10" ht="33" hidden="1" outlineLevel="1">
      <c r="A409" s="284"/>
      <c r="B409" s="246"/>
      <c r="C409" s="219"/>
      <c r="D409" s="219"/>
      <c r="E409" s="219" t="s">
        <v>2707</v>
      </c>
      <c r="F409" s="284"/>
      <c r="G409" s="284"/>
      <c r="H409" s="284"/>
      <c r="I409" s="271"/>
      <c r="J409" s="228"/>
    </row>
    <row r="410" spans="1:10" ht="33" hidden="1" outlineLevel="1">
      <c r="A410" s="284"/>
      <c r="B410" s="246"/>
      <c r="C410" s="219"/>
      <c r="D410" s="219"/>
      <c r="E410" s="219" t="s">
        <v>2708</v>
      </c>
      <c r="F410" s="284"/>
      <c r="G410" s="284"/>
      <c r="H410" s="284"/>
      <c r="I410" s="271"/>
      <c r="J410" s="228"/>
    </row>
    <row r="411" spans="1:10" hidden="1" outlineLevel="1">
      <c r="A411" s="284"/>
      <c r="B411" s="246"/>
      <c r="C411" s="219"/>
      <c r="D411" s="219"/>
      <c r="E411" s="219" t="s">
        <v>2709</v>
      </c>
      <c r="F411" s="284"/>
      <c r="G411" s="284"/>
      <c r="H411" s="284"/>
      <c r="I411" s="271"/>
      <c r="J411" s="228"/>
    </row>
    <row r="412" spans="1:10" hidden="1" outlineLevel="1">
      <c r="A412" s="284"/>
      <c r="B412" s="246"/>
      <c r="C412" s="219"/>
      <c r="D412" s="219"/>
      <c r="E412" s="219" t="s">
        <v>2710</v>
      </c>
      <c r="F412" s="284"/>
      <c r="G412" s="284"/>
      <c r="H412" s="284"/>
      <c r="I412" s="271"/>
      <c r="J412" s="228"/>
    </row>
    <row r="413" spans="1:10" ht="66" collapsed="1">
      <c r="A413" s="284">
        <f>IF(C413="","",SUBTOTAL(3,$C$6:C413))</f>
        <v>61</v>
      </c>
      <c r="B413" s="246" t="s">
        <v>2538</v>
      </c>
      <c r="C413" s="219" t="s">
        <v>2766</v>
      </c>
      <c r="D413" s="219" t="s">
        <v>3254</v>
      </c>
      <c r="E413" s="219"/>
      <c r="F413" s="284" t="str">
        <f t="shared" ref="F413" si="28">IF(H413&lt;4,"Đơn giản",IF(H413&lt;=7,"Trung bình","Phức tạp"))</f>
        <v>Trung bình</v>
      </c>
      <c r="G413" s="284" t="s">
        <v>846</v>
      </c>
      <c r="H413" s="284">
        <f>COUNTA(E414:E417)</f>
        <v>4</v>
      </c>
      <c r="I413" s="271"/>
      <c r="J413" s="228"/>
    </row>
    <row r="414" spans="1:10" hidden="1" outlineLevel="1">
      <c r="A414" s="284"/>
      <c r="B414" s="246"/>
      <c r="C414" s="219"/>
      <c r="D414" s="219"/>
      <c r="E414" s="219" t="s">
        <v>2711</v>
      </c>
      <c r="F414" s="284"/>
      <c r="G414" s="284"/>
      <c r="H414" s="284"/>
      <c r="I414" s="271"/>
      <c r="J414" s="228"/>
    </row>
    <row r="415" spans="1:10" hidden="1" outlineLevel="1">
      <c r="A415" s="284"/>
      <c r="B415" s="246"/>
      <c r="C415" s="219"/>
      <c r="D415" s="219"/>
      <c r="E415" s="219" t="s">
        <v>2712</v>
      </c>
      <c r="F415" s="284"/>
      <c r="G415" s="284"/>
      <c r="H415" s="284"/>
      <c r="I415" s="271"/>
      <c r="J415" s="228"/>
    </row>
    <row r="416" spans="1:10" hidden="1" outlineLevel="1">
      <c r="A416" s="284"/>
      <c r="B416" s="246"/>
      <c r="C416" s="219"/>
      <c r="D416" s="219"/>
      <c r="E416" s="219" t="s">
        <v>2713</v>
      </c>
      <c r="F416" s="284"/>
      <c r="G416" s="284"/>
      <c r="H416" s="284"/>
      <c r="I416" s="271"/>
      <c r="J416" s="228"/>
    </row>
    <row r="417" spans="1:10" hidden="1" outlineLevel="1">
      <c r="A417" s="284"/>
      <c r="B417" s="246"/>
      <c r="C417" s="219"/>
      <c r="D417" s="219"/>
      <c r="E417" s="219" t="s">
        <v>2714</v>
      </c>
      <c r="F417" s="284"/>
      <c r="G417" s="284"/>
      <c r="H417" s="284"/>
      <c r="I417" s="271"/>
      <c r="J417" s="228"/>
    </row>
    <row r="418" spans="1:10" ht="49.5" collapsed="1">
      <c r="A418" s="284">
        <f>IF(C418="","",SUBTOTAL(3,$C$6:C418))</f>
        <v>62</v>
      </c>
      <c r="B418" s="246" t="s">
        <v>2537</v>
      </c>
      <c r="C418" s="219" t="s">
        <v>2766</v>
      </c>
      <c r="D418" s="219" t="s">
        <v>3255</v>
      </c>
      <c r="E418" s="219"/>
      <c r="F418" s="284" t="str">
        <f>IF(H418&lt;4,"Đơn giản",IF(H418&lt;=7,"Trung bình","Phức tạp"))</f>
        <v>Trung bình</v>
      </c>
      <c r="G418" s="284" t="s">
        <v>846</v>
      </c>
      <c r="H418" s="284">
        <f>COUNTA(E419:E422)</f>
        <v>4</v>
      </c>
      <c r="I418" s="271"/>
      <c r="J418" s="228"/>
    </row>
    <row r="419" spans="1:10" hidden="1" outlineLevel="1">
      <c r="A419" s="284"/>
      <c r="B419" s="246"/>
      <c r="C419" s="219"/>
      <c r="D419" s="219"/>
      <c r="E419" s="219" t="s">
        <v>2781</v>
      </c>
      <c r="F419" s="284"/>
      <c r="G419" s="284"/>
      <c r="H419" s="284"/>
      <c r="I419" s="271"/>
      <c r="J419" s="228"/>
    </row>
    <row r="420" spans="1:10" ht="33" hidden="1" outlineLevel="1">
      <c r="A420" s="284"/>
      <c r="B420" s="246"/>
      <c r="C420" s="219"/>
      <c r="D420" s="219"/>
      <c r="E420" s="219" t="s">
        <v>2782</v>
      </c>
      <c r="F420" s="284"/>
      <c r="G420" s="284"/>
      <c r="H420" s="284"/>
      <c r="I420" s="271"/>
      <c r="J420" s="228"/>
    </row>
    <row r="421" spans="1:10" ht="33" hidden="1" outlineLevel="1">
      <c r="A421" s="284"/>
      <c r="B421" s="246"/>
      <c r="C421" s="219"/>
      <c r="D421" s="219"/>
      <c r="E421" s="219" t="s">
        <v>2783</v>
      </c>
      <c r="F421" s="284"/>
      <c r="G421" s="284"/>
      <c r="H421" s="284"/>
      <c r="I421" s="271"/>
      <c r="J421" s="228"/>
    </row>
    <row r="422" spans="1:10" ht="33" hidden="1" outlineLevel="1">
      <c r="A422" s="284"/>
      <c r="B422" s="246"/>
      <c r="C422" s="219"/>
      <c r="D422" s="219"/>
      <c r="E422" s="219" t="s">
        <v>2784</v>
      </c>
      <c r="F422" s="284"/>
      <c r="G422" s="284"/>
      <c r="H422" s="284"/>
      <c r="I422" s="271"/>
      <c r="J422" s="228"/>
    </row>
    <row r="423" spans="1:10" ht="66" collapsed="1">
      <c r="A423" s="284">
        <f>IF(C423="","",SUBTOTAL(3,$C$6:C423))</f>
        <v>63</v>
      </c>
      <c r="B423" s="246" t="s">
        <v>2539</v>
      </c>
      <c r="C423" s="219" t="s">
        <v>2819</v>
      </c>
      <c r="D423" s="219" t="s">
        <v>2583</v>
      </c>
      <c r="E423" s="308"/>
      <c r="F423" s="284" t="str">
        <f t="shared" ref="F423" si="29">IF(H423&lt;4,"Đơn giản",IF(H423&lt;=7,"Trung bình","Phức tạp"))</f>
        <v>Trung bình</v>
      </c>
      <c r="G423" s="284" t="s">
        <v>846</v>
      </c>
      <c r="H423" s="284">
        <f>COUNTA(E424:E427)</f>
        <v>4</v>
      </c>
      <c r="I423" s="271"/>
      <c r="J423" s="228"/>
    </row>
    <row r="424" spans="1:10" ht="33" hidden="1" outlineLevel="1">
      <c r="A424" s="284"/>
      <c r="B424" s="246"/>
      <c r="C424" s="219"/>
      <c r="D424" s="219"/>
      <c r="E424" s="219" t="s">
        <v>2786</v>
      </c>
      <c r="F424" s="284"/>
      <c r="G424" s="284"/>
      <c r="H424" s="284"/>
      <c r="I424" s="271"/>
      <c r="J424" s="228"/>
    </row>
    <row r="425" spans="1:10" ht="33" hidden="1" outlineLevel="1">
      <c r="A425" s="284"/>
      <c r="B425" s="246"/>
      <c r="C425" s="219"/>
      <c r="D425" s="219"/>
      <c r="E425" s="219" t="s">
        <v>2787</v>
      </c>
      <c r="F425" s="284"/>
      <c r="G425" s="284"/>
      <c r="H425" s="284"/>
      <c r="I425" s="271"/>
      <c r="J425" s="228"/>
    </row>
    <row r="426" spans="1:10" ht="33" hidden="1" outlineLevel="1">
      <c r="A426" s="284"/>
      <c r="B426" s="246"/>
      <c r="C426" s="219"/>
      <c r="D426" s="219"/>
      <c r="E426" s="219" t="s">
        <v>2788</v>
      </c>
      <c r="F426" s="284"/>
      <c r="G426" s="284"/>
      <c r="H426" s="284"/>
      <c r="I426" s="271"/>
      <c r="J426" s="228"/>
    </row>
    <row r="427" spans="1:10" hidden="1" outlineLevel="1">
      <c r="A427" s="284"/>
      <c r="B427" s="246"/>
      <c r="C427" s="219"/>
      <c r="D427" s="219"/>
      <c r="E427" s="219" t="s">
        <v>2720</v>
      </c>
      <c r="F427" s="284"/>
      <c r="G427" s="284"/>
      <c r="H427" s="284"/>
      <c r="I427" s="271"/>
      <c r="J427" s="228"/>
    </row>
    <row r="428" spans="1:10" collapsed="1">
      <c r="A428" s="286" t="s">
        <v>3142</v>
      </c>
      <c r="B428" s="392" t="s">
        <v>2543</v>
      </c>
      <c r="C428" s="219"/>
      <c r="D428" s="284"/>
      <c r="E428" s="308"/>
      <c r="F428" s="284"/>
      <c r="G428" s="284"/>
      <c r="H428" s="284"/>
      <c r="I428" s="271"/>
      <c r="J428" s="228"/>
    </row>
    <row r="429" spans="1:10" ht="33">
      <c r="A429" s="284">
        <f>IF(C429="","",SUBTOTAL(3,$C$6:C429))</f>
        <v>64</v>
      </c>
      <c r="B429" s="398" t="s">
        <v>3235</v>
      </c>
      <c r="C429" s="219" t="s">
        <v>2589</v>
      </c>
      <c r="D429" s="296" t="s">
        <v>3238</v>
      </c>
      <c r="E429" s="387"/>
      <c r="F429" s="284" t="str">
        <f t="shared" ref="F429" si="30">IF(H429&lt;4,"Đơn giản",IF(H429&lt;=7,"Trung bình","Phức tạp"))</f>
        <v>Trung bình</v>
      </c>
      <c r="G429" s="284" t="s">
        <v>846</v>
      </c>
      <c r="H429" s="284">
        <f>COUNTA(E430:E436)</f>
        <v>7</v>
      </c>
      <c r="I429" s="271"/>
      <c r="J429" s="228"/>
    </row>
    <row r="430" spans="1:10" ht="33" hidden="1" outlineLevel="1">
      <c r="A430" s="284"/>
      <c r="B430" s="246"/>
      <c r="C430" s="219"/>
      <c r="D430" s="296"/>
      <c r="E430" s="406" t="s">
        <v>2653</v>
      </c>
      <c r="F430" s="284"/>
      <c r="G430" s="284"/>
      <c r="H430" s="284"/>
      <c r="I430" s="271"/>
      <c r="J430" s="228"/>
    </row>
    <row r="431" spans="1:10" ht="49.5" hidden="1" outlineLevel="1">
      <c r="A431" s="284"/>
      <c r="B431" s="246"/>
      <c r="C431" s="219"/>
      <c r="D431" s="296"/>
      <c r="E431" s="406" t="s">
        <v>2654</v>
      </c>
      <c r="F431" s="284"/>
      <c r="G431" s="284"/>
      <c r="H431" s="284"/>
      <c r="I431" s="271"/>
      <c r="J431" s="228"/>
    </row>
    <row r="432" spans="1:10" ht="33" hidden="1" outlineLevel="1">
      <c r="A432" s="284"/>
      <c r="B432" s="246"/>
      <c r="C432" s="219"/>
      <c r="D432" s="296"/>
      <c r="E432" s="406" t="s">
        <v>2655</v>
      </c>
      <c r="F432" s="284"/>
      <c r="G432" s="284"/>
      <c r="H432" s="284"/>
      <c r="I432" s="271"/>
      <c r="J432" s="228"/>
    </row>
    <row r="433" spans="1:10" ht="33" hidden="1" outlineLevel="1">
      <c r="A433" s="284"/>
      <c r="B433" s="246"/>
      <c r="C433" s="219"/>
      <c r="D433" s="296"/>
      <c r="E433" s="406" t="s">
        <v>2658</v>
      </c>
      <c r="F433" s="284"/>
      <c r="G433" s="284"/>
      <c r="H433" s="284"/>
      <c r="I433" s="271"/>
      <c r="J433" s="228"/>
    </row>
    <row r="434" spans="1:10" ht="33" hidden="1" outlineLevel="1">
      <c r="A434" s="284"/>
      <c r="B434" s="246"/>
      <c r="C434" s="219"/>
      <c r="D434" s="296"/>
      <c r="E434" s="406" t="s">
        <v>2656</v>
      </c>
      <c r="F434" s="284"/>
      <c r="G434" s="284"/>
      <c r="H434" s="284"/>
      <c r="I434" s="271"/>
      <c r="J434" s="228"/>
    </row>
    <row r="435" spans="1:10" ht="33" hidden="1" outlineLevel="1">
      <c r="A435" s="284"/>
      <c r="B435" s="246"/>
      <c r="C435" s="219"/>
      <c r="D435" s="296"/>
      <c r="E435" s="406" t="s">
        <v>2657</v>
      </c>
      <c r="F435" s="284"/>
      <c r="G435" s="284"/>
      <c r="H435" s="284"/>
      <c r="I435" s="271"/>
      <c r="J435" s="228"/>
    </row>
    <row r="436" spans="1:10" hidden="1" outlineLevel="1">
      <c r="A436" s="284"/>
      <c r="B436" s="246"/>
      <c r="C436" s="219"/>
      <c r="D436" s="296"/>
      <c r="E436" s="406" t="s">
        <v>2659</v>
      </c>
      <c r="F436" s="284"/>
      <c r="G436" s="284"/>
      <c r="H436" s="284"/>
      <c r="I436" s="271"/>
      <c r="J436" s="228"/>
    </row>
    <row r="437" spans="1:10" ht="66" collapsed="1">
      <c r="A437" s="284">
        <f>IF(C437="","",SUBTOTAL(3,$C$6:C437))</f>
        <v>65</v>
      </c>
      <c r="B437" s="246" t="s">
        <v>2789</v>
      </c>
      <c r="C437" s="219" t="s">
        <v>2819</v>
      </c>
      <c r="D437" s="219" t="s">
        <v>2584</v>
      </c>
      <c r="E437" s="308"/>
      <c r="F437" s="284" t="str">
        <f t="shared" ref="F437" si="31">IF(H437&lt;4,"Đơn giản",IF(H437&lt;=7,"Trung bình","Phức tạp"))</f>
        <v>Trung bình</v>
      </c>
      <c r="G437" s="284" t="s">
        <v>846</v>
      </c>
      <c r="H437" s="284">
        <f>COUNTA(E438:E442)</f>
        <v>5</v>
      </c>
      <c r="I437" s="271"/>
      <c r="J437" s="228"/>
    </row>
    <row r="438" spans="1:10" ht="33" hidden="1" outlineLevel="1">
      <c r="A438" s="284"/>
      <c r="B438" s="246"/>
      <c r="C438" s="219"/>
      <c r="D438" s="219"/>
      <c r="E438" s="219" t="s">
        <v>2727</v>
      </c>
      <c r="F438" s="284"/>
      <c r="G438" s="284"/>
      <c r="H438" s="284"/>
      <c r="I438" s="271"/>
      <c r="J438" s="228"/>
    </row>
    <row r="439" spans="1:10" hidden="1" outlineLevel="1">
      <c r="A439" s="284"/>
      <c r="B439" s="246"/>
      <c r="C439" s="219"/>
      <c r="D439" s="219"/>
      <c r="E439" s="219" t="s">
        <v>2723</v>
      </c>
      <c r="F439" s="284"/>
      <c r="G439" s="284"/>
      <c r="H439" s="284"/>
      <c r="I439" s="271"/>
      <c r="J439" s="228"/>
    </row>
    <row r="440" spans="1:10" hidden="1" outlineLevel="1">
      <c r="A440" s="284"/>
      <c r="B440" s="246"/>
      <c r="C440" s="219"/>
      <c r="D440" s="219"/>
      <c r="E440" s="219" t="s">
        <v>2724</v>
      </c>
      <c r="F440" s="284"/>
      <c r="G440" s="284"/>
      <c r="H440" s="284"/>
      <c r="I440" s="271"/>
      <c r="J440" s="228"/>
    </row>
    <row r="441" spans="1:10" ht="33" hidden="1" outlineLevel="1">
      <c r="A441" s="284"/>
      <c r="B441" s="246"/>
      <c r="C441" s="219"/>
      <c r="D441" s="219"/>
      <c r="E441" s="219" t="s">
        <v>2792</v>
      </c>
      <c r="F441" s="284"/>
      <c r="G441" s="284"/>
      <c r="H441" s="284"/>
      <c r="I441" s="271"/>
      <c r="J441" s="228"/>
    </row>
    <row r="442" spans="1:10" hidden="1" outlineLevel="1">
      <c r="A442" s="284"/>
      <c r="B442" s="246"/>
      <c r="C442" s="219"/>
      <c r="D442" s="219"/>
      <c r="E442" s="219" t="s">
        <v>2793</v>
      </c>
      <c r="F442" s="284"/>
      <c r="G442" s="284"/>
      <c r="H442" s="284"/>
      <c r="I442" s="271"/>
      <c r="J442" s="228"/>
    </row>
    <row r="443" spans="1:10" ht="49.5" collapsed="1">
      <c r="A443" s="284">
        <f>IF(C443="","",SUBTOTAL(3,$C$6:C449))</f>
        <v>66</v>
      </c>
      <c r="B443" s="398" t="s">
        <v>3236</v>
      </c>
      <c r="C443" s="219" t="s">
        <v>2693</v>
      </c>
      <c r="D443" s="296" t="s">
        <v>3231</v>
      </c>
      <c r="E443" s="219"/>
      <c r="F443" s="284" t="str">
        <f t="shared" ref="F443" si="32">IF(H443&lt;4,"Đơn giản",IF(H443&lt;=7,"Trung bình","Phức tạp"))</f>
        <v>Trung bình</v>
      </c>
      <c r="G443" s="284" t="s">
        <v>846</v>
      </c>
      <c r="H443" s="284">
        <f>COUNTA(E444:E450)</f>
        <v>7</v>
      </c>
      <c r="I443" s="271"/>
      <c r="J443" s="228"/>
    </row>
    <row r="444" spans="1:10" ht="33" hidden="1" outlineLevel="1">
      <c r="A444" s="284"/>
      <c r="B444" s="246"/>
      <c r="C444" s="219"/>
      <c r="D444" s="219"/>
      <c r="E444" s="400" t="s">
        <v>3179</v>
      </c>
      <c r="F444" s="284"/>
      <c r="G444" s="284"/>
      <c r="H444" s="284"/>
      <c r="I444" s="271"/>
      <c r="J444" s="228"/>
    </row>
    <row r="445" spans="1:10" ht="33" hidden="1" outlineLevel="1">
      <c r="A445" s="284"/>
      <c r="B445" s="246"/>
      <c r="C445" s="219"/>
      <c r="D445" s="219"/>
      <c r="E445" s="400" t="s">
        <v>3180</v>
      </c>
      <c r="F445" s="284"/>
      <c r="G445" s="284"/>
      <c r="H445" s="284"/>
      <c r="I445" s="271"/>
      <c r="J445" s="228"/>
    </row>
    <row r="446" spans="1:10" ht="33" hidden="1" outlineLevel="1">
      <c r="A446" s="284"/>
      <c r="B446" s="246"/>
      <c r="C446" s="219"/>
      <c r="D446" s="219"/>
      <c r="E446" s="400" t="s">
        <v>3181</v>
      </c>
      <c r="F446" s="284"/>
      <c r="G446" s="284"/>
      <c r="H446" s="284"/>
      <c r="I446" s="271"/>
      <c r="J446" s="228"/>
    </row>
    <row r="447" spans="1:10" ht="33" hidden="1" outlineLevel="1">
      <c r="A447" s="284"/>
      <c r="B447" s="246"/>
      <c r="C447" s="219"/>
      <c r="D447" s="219"/>
      <c r="E447" s="400" t="s">
        <v>3182</v>
      </c>
      <c r="F447" s="284"/>
      <c r="G447" s="284"/>
      <c r="H447" s="284"/>
      <c r="I447" s="271"/>
      <c r="J447" s="228"/>
    </row>
    <row r="448" spans="1:10" ht="33" hidden="1" outlineLevel="1">
      <c r="A448" s="284"/>
      <c r="B448" s="246"/>
      <c r="C448" s="219"/>
      <c r="D448" s="296"/>
      <c r="E448" s="400" t="s">
        <v>3183</v>
      </c>
      <c r="F448" s="284"/>
      <c r="G448" s="284"/>
      <c r="H448" s="284"/>
      <c r="I448" s="271"/>
      <c r="J448" s="228"/>
    </row>
    <row r="449" spans="1:10" ht="33" hidden="1" outlineLevel="1">
      <c r="A449" s="284"/>
      <c r="B449" s="246"/>
      <c r="C449" s="219"/>
      <c r="D449" s="296"/>
      <c r="E449" s="400" t="s">
        <v>3184</v>
      </c>
      <c r="F449" s="284"/>
      <c r="G449" s="284"/>
      <c r="H449" s="284"/>
      <c r="I449" s="271"/>
      <c r="J449" s="228"/>
    </row>
    <row r="450" spans="1:10" ht="33" hidden="1" outlineLevel="1">
      <c r="A450" s="284"/>
      <c r="B450" s="246"/>
      <c r="C450" s="219"/>
      <c r="D450" s="296"/>
      <c r="E450" s="400" t="s">
        <v>3185</v>
      </c>
      <c r="F450" s="284"/>
      <c r="G450" s="284"/>
      <c r="H450" s="284"/>
      <c r="I450" s="271"/>
      <c r="J450" s="228"/>
    </row>
    <row r="451" spans="1:10" ht="82.5" collapsed="1">
      <c r="A451" s="284">
        <f>IF(C451="","",SUBTOTAL(3,$C$6:C451))</f>
        <v>67</v>
      </c>
      <c r="B451" s="246" t="s">
        <v>2790</v>
      </c>
      <c r="C451" s="219" t="s">
        <v>2766</v>
      </c>
      <c r="D451" s="219" t="s">
        <v>3256</v>
      </c>
      <c r="E451" s="308"/>
      <c r="F451" s="284" t="str">
        <f t="shared" ref="F451" si="33">IF(H451&lt;4,"Đơn giản",IF(H451&lt;=7,"Trung bình","Phức tạp"))</f>
        <v>Trung bình</v>
      </c>
      <c r="G451" s="284" t="s">
        <v>846</v>
      </c>
      <c r="H451" s="284">
        <f>COUNTA(E452:E455)</f>
        <v>4</v>
      </c>
      <c r="I451" s="271"/>
      <c r="J451" s="228"/>
    </row>
    <row r="452" spans="1:10" ht="33" hidden="1" outlineLevel="1">
      <c r="A452" s="284"/>
      <c r="B452" s="246"/>
      <c r="C452" s="219"/>
      <c r="D452" s="219"/>
      <c r="E452" s="219" t="s">
        <v>2794</v>
      </c>
      <c r="F452" s="284"/>
      <c r="G452" s="284"/>
      <c r="H452" s="284"/>
      <c r="I452" s="271"/>
      <c r="J452" s="228"/>
    </row>
    <row r="453" spans="1:10" hidden="1" outlineLevel="1">
      <c r="A453" s="284"/>
      <c r="B453" s="246"/>
      <c r="C453" s="219"/>
      <c r="D453" s="219"/>
      <c r="E453" s="219" t="s">
        <v>2795</v>
      </c>
      <c r="F453" s="284"/>
      <c r="G453" s="284"/>
      <c r="H453" s="284"/>
      <c r="I453" s="271"/>
      <c r="J453" s="228"/>
    </row>
    <row r="454" spans="1:10" hidden="1" outlineLevel="1">
      <c r="A454" s="284"/>
      <c r="B454" s="246"/>
      <c r="C454" s="219"/>
      <c r="D454" s="219"/>
      <c r="E454" s="219" t="s">
        <v>2796</v>
      </c>
      <c r="F454" s="284"/>
      <c r="G454" s="284"/>
      <c r="H454" s="284"/>
      <c r="I454" s="271"/>
      <c r="J454" s="228"/>
    </row>
    <row r="455" spans="1:10" hidden="1" outlineLevel="1">
      <c r="A455" s="284"/>
      <c r="B455" s="246"/>
      <c r="C455" s="219"/>
      <c r="D455" s="219"/>
      <c r="E455" s="219" t="s">
        <v>2797</v>
      </c>
      <c r="F455" s="284"/>
      <c r="G455" s="284"/>
      <c r="H455" s="284"/>
      <c r="I455" s="271"/>
      <c r="J455" s="228"/>
    </row>
    <row r="456" spans="1:10" ht="66" collapsed="1">
      <c r="A456" s="284">
        <f>IF(C456="","",SUBTOTAL(3,$C$6:C456))</f>
        <v>68</v>
      </c>
      <c r="B456" s="246" t="s">
        <v>2530</v>
      </c>
      <c r="C456" s="219" t="s">
        <v>2766</v>
      </c>
      <c r="D456" s="219" t="s">
        <v>3257</v>
      </c>
      <c r="E456" s="308"/>
      <c r="F456" s="284" t="str">
        <f t="shared" si="25"/>
        <v>Trung bình</v>
      </c>
      <c r="G456" s="284" t="s">
        <v>846</v>
      </c>
      <c r="H456" s="284">
        <f>COUNTA(E457:E460)</f>
        <v>4</v>
      </c>
      <c r="I456" s="271"/>
      <c r="J456" s="228"/>
    </row>
    <row r="457" spans="1:10" hidden="1" outlineLevel="1">
      <c r="A457" s="284"/>
      <c r="B457" s="246"/>
      <c r="C457" s="219"/>
      <c r="D457" s="219"/>
      <c r="E457" s="219" t="s">
        <v>2734</v>
      </c>
      <c r="F457" s="284"/>
      <c r="G457" s="284"/>
      <c r="H457" s="284"/>
      <c r="I457" s="271"/>
      <c r="J457" s="228"/>
    </row>
    <row r="458" spans="1:10" hidden="1" outlineLevel="1">
      <c r="A458" s="284"/>
      <c r="B458" s="246"/>
      <c r="C458" s="219"/>
      <c r="D458" s="219"/>
      <c r="E458" s="219" t="s">
        <v>2735</v>
      </c>
      <c r="F458" s="284"/>
      <c r="G458" s="284"/>
      <c r="H458" s="284"/>
      <c r="I458" s="271"/>
      <c r="J458" s="228"/>
    </row>
    <row r="459" spans="1:10" hidden="1" outlineLevel="1">
      <c r="A459" s="284"/>
      <c r="B459" s="246"/>
      <c r="C459" s="219"/>
      <c r="D459" s="219"/>
      <c r="E459" s="219" t="s">
        <v>2736</v>
      </c>
      <c r="F459" s="284"/>
      <c r="G459" s="284"/>
      <c r="H459" s="284"/>
      <c r="I459" s="271"/>
      <c r="J459" s="228"/>
    </row>
    <row r="460" spans="1:10" hidden="1" outlineLevel="1">
      <c r="A460" s="284"/>
      <c r="B460" s="246"/>
      <c r="C460" s="219"/>
      <c r="D460" s="219"/>
      <c r="E460" s="219" t="s">
        <v>2737</v>
      </c>
      <c r="F460" s="284"/>
      <c r="G460" s="284"/>
      <c r="H460" s="284"/>
      <c r="I460" s="271"/>
      <c r="J460" s="228"/>
    </row>
    <row r="461" spans="1:10" ht="66" collapsed="1">
      <c r="A461" s="284">
        <f>IF(C461="","",SUBTOTAL(3,$C$6:C461))</f>
        <v>69</v>
      </c>
      <c r="B461" s="246" t="s">
        <v>2540</v>
      </c>
      <c r="C461" s="219" t="s">
        <v>2766</v>
      </c>
      <c r="D461" s="219" t="s">
        <v>3258</v>
      </c>
      <c r="E461" s="219"/>
      <c r="F461" s="284" t="str">
        <f t="shared" ref="F461" si="34">IF(H461&lt;4,"Đơn giản",IF(H461&lt;=7,"Trung bình","Phức tạp"))</f>
        <v>Trung bình</v>
      </c>
      <c r="G461" s="284" t="s">
        <v>846</v>
      </c>
      <c r="H461" s="284">
        <f>COUNTA(E462:E465)</f>
        <v>4</v>
      </c>
      <c r="I461" s="271"/>
      <c r="J461" s="228"/>
    </row>
    <row r="462" spans="1:10" ht="33" hidden="1" outlineLevel="1">
      <c r="A462" s="284"/>
      <c r="B462" s="246"/>
      <c r="C462" s="219"/>
      <c r="D462" s="219"/>
      <c r="E462" s="219" t="s">
        <v>2803</v>
      </c>
      <c r="F462" s="284"/>
      <c r="G462" s="284"/>
      <c r="H462" s="284"/>
      <c r="I462" s="271"/>
      <c r="J462" s="228"/>
    </row>
    <row r="463" spans="1:10" hidden="1" outlineLevel="1">
      <c r="A463" s="284"/>
      <c r="B463" s="246"/>
      <c r="C463" s="219"/>
      <c r="D463" s="219"/>
      <c r="E463" s="219" t="s">
        <v>2804</v>
      </c>
      <c r="F463" s="284"/>
      <c r="G463" s="284"/>
      <c r="H463" s="284"/>
      <c r="I463" s="271"/>
      <c r="J463" s="228"/>
    </row>
    <row r="464" spans="1:10" hidden="1" outlineLevel="1">
      <c r="A464" s="284"/>
      <c r="B464" s="246"/>
      <c r="C464" s="219"/>
      <c r="D464" s="219"/>
      <c r="E464" s="219" t="s">
        <v>2805</v>
      </c>
      <c r="F464" s="284"/>
      <c r="G464" s="284"/>
      <c r="H464" s="284"/>
      <c r="I464" s="271"/>
      <c r="J464" s="228"/>
    </row>
    <row r="465" spans="1:10" ht="33" hidden="1" outlineLevel="1">
      <c r="A465" s="284"/>
      <c r="B465" s="246"/>
      <c r="C465" s="219"/>
      <c r="D465" s="219"/>
      <c r="E465" s="219" t="s">
        <v>2806</v>
      </c>
      <c r="F465" s="284"/>
      <c r="G465" s="284"/>
      <c r="H465" s="284"/>
      <c r="I465" s="271"/>
      <c r="J465" s="228"/>
    </row>
    <row r="466" spans="1:10" ht="66" collapsed="1">
      <c r="A466" s="284">
        <f>IF(C466="","",SUBTOTAL(3,$C$6:C466))</f>
        <v>70</v>
      </c>
      <c r="B466" s="246" t="s">
        <v>2807</v>
      </c>
      <c r="C466" s="219" t="s">
        <v>2766</v>
      </c>
      <c r="D466" s="219" t="s">
        <v>3259</v>
      </c>
      <c r="E466" s="308"/>
      <c r="F466" s="284" t="str">
        <f t="shared" ref="F466" si="35">IF(H466&lt;4,"Đơn giản",IF(H466&lt;=7,"Trung bình","Phức tạp"))</f>
        <v>Trung bình</v>
      </c>
      <c r="G466" s="284" t="s">
        <v>846</v>
      </c>
      <c r="H466" s="284">
        <f>COUNTA(E467:E472)</f>
        <v>4</v>
      </c>
      <c r="I466" s="271"/>
      <c r="J466" s="228"/>
    </row>
    <row r="467" spans="1:10" hidden="1" outlineLevel="1">
      <c r="A467" s="284"/>
      <c r="B467" s="246"/>
      <c r="C467" s="219"/>
      <c r="D467" s="219"/>
      <c r="E467" s="219" t="s">
        <v>2750</v>
      </c>
      <c r="F467" s="284"/>
      <c r="G467" s="284"/>
      <c r="H467" s="284"/>
      <c r="I467" s="271"/>
      <c r="J467" s="228"/>
    </row>
    <row r="468" spans="1:10" hidden="1" outlineLevel="1">
      <c r="A468" s="284"/>
      <c r="B468" s="246"/>
      <c r="C468" s="219"/>
      <c r="D468" s="219"/>
      <c r="E468" s="219"/>
      <c r="F468" s="284"/>
      <c r="G468" s="284"/>
      <c r="H468" s="284"/>
      <c r="I468" s="271"/>
      <c r="J468" s="228"/>
    </row>
    <row r="469" spans="1:10" hidden="1" outlineLevel="1">
      <c r="A469" s="284"/>
      <c r="B469" s="246"/>
      <c r="C469" s="219"/>
      <c r="D469" s="219"/>
      <c r="E469" s="219"/>
      <c r="F469" s="284"/>
      <c r="G469" s="284"/>
      <c r="H469" s="284"/>
      <c r="I469" s="271"/>
      <c r="J469" s="228"/>
    </row>
    <row r="470" spans="1:10" hidden="1" outlineLevel="1">
      <c r="A470" s="284"/>
      <c r="B470" s="246"/>
      <c r="C470" s="219"/>
      <c r="D470" s="219"/>
      <c r="E470" s="219" t="s">
        <v>2751</v>
      </c>
      <c r="F470" s="284"/>
      <c r="G470" s="284"/>
      <c r="H470" s="284"/>
      <c r="I470" s="271"/>
      <c r="J470" s="228"/>
    </row>
    <row r="471" spans="1:10" hidden="1" outlineLevel="1">
      <c r="A471" s="284"/>
      <c r="B471" s="246"/>
      <c r="C471" s="219"/>
      <c r="D471" s="219"/>
      <c r="E471" s="219" t="s">
        <v>2752</v>
      </c>
      <c r="F471" s="284"/>
      <c r="G471" s="284"/>
      <c r="H471" s="284"/>
      <c r="I471" s="271"/>
      <c r="J471" s="228"/>
    </row>
    <row r="472" spans="1:10" hidden="1" outlineLevel="1">
      <c r="A472" s="284"/>
      <c r="B472" s="246"/>
      <c r="C472" s="219"/>
      <c r="D472" s="219"/>
      <c r="E472" s="219" t="s">
        <v>2753</v>
      </c>
      <c r="F472" s="284"/>
      <c r="G472" s="284"/>
      <c r="H472" s="284"/>
      <c r="I472" s="271"/>
      <c r="J472" s="228"/>
    </row>
    <row r="473" spans="1:10" ht="66" collapsed="1">
      <c r="A473" s="284">
        <f>IF(C473="","",SUBTOTAL(3,$C$6:C473))</f>
        <v>71</v>
      </c>
      <c r="B473" s="246" t="s">
        <v>2798</v>
      </c>
      <c r="C473" s="219" t="s">
        <v>2766</v>
      </c>
      <c r="D473" s="219" t="s">
        <v>3260</v>
      </c>
      <c r="E473" s="219"/>
      <c r="F473" s="284" t="str">
        <f t="shared" ref="F473" si="36">IF(H473&lt;4,"Đơn giản",IF(H473&lt;=7,"Trung bình","Phức tạp"))</f>
        <v>Trung bình</v>
      </c>
      <c r="G473" s="284" t="s">
        <v>846</v>
      </c>
      <c r="H473" s="284">
        <f>COUNTA(E474:E477)</f>
        <v>4</v>
      </c>
      <c r="I473" s="271"/>
      <c r="J473" s="228"/>
    </row>
    <row r="474" spans="1:10" hidden="1" outlineLevel="1">
      <c r="A474" s="284"/>
      <c r="B474" s="246"/>
      <c r="C474" s="219"/>
      <c r="D474" s="219"/>
      <c r="E474" s="219" t="s">
        <v>2799</v>
      </c>
      <c r="F474" s="284"/>
      <c r="G474" s="284"/>
      <c r="H474" s="284"/>
      <c r="I474" s="271"/>
      <c r="J474" s="228"/>
    </row>
    <row r="475" spans="1:10" ht="33" hidden="1" outlineLevel="1">
      <c r="A475" s="284"/>
      <c r="B475" s="246"/>
      <c r="C475" s="219"/>
      <c r="D475" s="219"/>
      <c r="E475" s="219" t="s">
        <v>2800</v>
      </c>
      <c r="F475" s="284"/>
      <c r="G475" s="284"/>
      <c r="H475" s="284"/>
      <c r="I475" s="271"/>
      <c r="J475" s="228"/>
    </row>
    <row r="476" spans="1:10" ht="33" hidden="1" outlineLevel="1">
      <c r="A476" s="284"/>
      <c r="B476" s="246"/>
      <c r="C476" s="219"/>
      <c r="D476" s="219"/>
      <c r="E476" s="219" t="s">
        <v>2801</v>
      </c>
      <c r="F476" s="284"/>
      <c r="G476" s="284"/>
      <c r="H476" s="284"/>
      <c r="I476" s="271"/>
      <c r="J476" s="228"/>
    </row>
    <row r="477" spans="1:10" hidden="1" outlineLevel="1">
      <c r="A477" s="284"/>
      <c r="B477" s="246"/>
      <c r="C477" s="219"/>
      <c r="D477" s="219"/>
      <c r="E477" s="219" t="s">
        <v>2802</v>
      </c>
      <c r="F477" s="284"/>
      <c r="G477" s="284"/>
      <c r="H477" s="284"/>
      <c r="I477" s="271"/>
      <c r="J477" s="228"/>
    </row>
    <row r="478" spans="1:10" ht="66" collapsed="1">
      <c r="A478" s="284">
        <f>IF(C478="","",SUBTOTAL(3,$C$6:C478))</f>
        <v>72</v>
      </c>
      <c r="B478" s="246" t="s">
        <v>2541</v>
      </c>
      <c r="C478" s="219" t="s">
        <v>2766</v>
      </c>
      <c r="D478" s="219" t="s">
        <v>2585</v>
      </c>
      <c r="E478" s="219"/>
      <c r="F478" s="284" t="str">
        <f t="shared" si="25"/>
        <v>Trung bình</v>
      </c>
      <c r="G478" s="284" t="s">
        <v>846</v>
      </c>
      <c r="H478" s="284">
        <f>COUNTA(E479:E482)</f>
        <v>4</v>
      </c>
      <c r="I478" s="271"/>
      <c r="J478" s="228"/>
    </row>
    <row r="479" spans="1:10" ht="33" hidden="1" outlineLevel="1">
      <c r="A479" s="284"/>
      <c r="B479" s="246"/>
      <c r="C479" s="219"/>
      <c r="D479" s="219"/>
      <c r="E479" s="219" t="s">
        <v>2808</v>
      </c>
      <c r="F479" s="284"/>
      <c r="G479" s="284"/>
      <c r="H479" s="284"/>
      <c r="I479" s="271"/>
      <c r="J479" s="228"/>
    </row>
    <row r="480" spans="1:10" ht="33" hidden="1" outlineLevel="1">
      <c r="A480" s="284"/>
      <c r="B480" s="246"/>
      <c r="C480" s="219"/>
      <c r="D480" s="219"/>
      <c r="E480" s="219" t="s">
        <v>2809</v>
      </c>
      <c r="F480" s="284"/>
      <c r="G480" s="284"/>
      <c r="H480" s="284"/>
      <c r="I480" s="271"/>
      <c r="J480" s="228"/>
    </row>
    <row r="481" spans="1:10" ht="33" hidden="1" outlineLevel="1">
      <c r="A481" s="284"/>
      <c r="B481" s="246"/>
      <c r="C481" s="219"/>
      <c r="D481" s="219"/>
      <c r="E481" s="219" t="s">
        <v>2810</v>
      </c>
      <c r="F481" s="284"/>
      <c r="G481" s="284"/>
      <c r="H481" s="284"/>
      <c r="I481" s="271"/>
      <c r="J481" s="228"/>
    </row>
    <row r="482" spans="1:10" hidden="1" outlineLevel="1">
      <c r="A482" s="284"/>
      <c r="B482" s="246"/>
      <c r="C482" s="219"/>
      <c r="D482" s="219"/>
      <c r="E482" s="219" t="s">
        <v>2720</v>
      </c>
      <c r="F482" s="284"/>
      <c r="G482" s="284"/>
      <c r="H482" s="284"/>
      <c r="I482" s="271"/>
      <c r="J482" s="228"/>
    </row>
    <row r="483" spans="1:10" collapsed="1">
      <c r="A483" s="286" t="s">
        <v>2812</v>
      </c>
      <c r="B483" s="392" t="s">
        <v>2864</v>
      </c>
      <c r="C483" s="301"/>
      <c r="D483" s="246"/>
      <c r="E483" s="246"/>
      <c r="F483" s="246"/>
      <c r="G483" s="246"/>
      <c r="H483" s="246"/>
      <c r="I483" s="271"/>
      <c r="J483" s="228"/>
    </row>
    <row r="484" spans="1:10">
      <c r="A484" s="286" t="s">
        <v>3143</v>
      </c>
      <c r="B484" s="392" t="s">
        <v>2879</v>
      </c>
      <c r="C484" s="301"/>
      <c r="D484" s="246"/>
      <c r="E484" s="246"/>
      <c r="F484" s="246"/>
      <c r="G484" s="246"/>
      <c r="H484" s="246"/>
      <c r="I484" s="271"/>
      <c r="J484" s="228"/>
    </row>
    <row r="485" spans="1:10" ht="49.5">
      <c r="A485" s="397">
        <f>IF(C485="","",SUBTOTAL(3,$C$6:C485))</f>
        <v>73</v>
      </c>
      <c r="B485" s="398" t="s">
        <v>2865</v>
      </c>
      <c r="C485" s="219" t="s">
        <v>203</v>
      </c>
      <c r="D485" s="246" t="s">
        <v>2871</v>
      </c>
      <c r="E485" s="246"/>
      <c r="F485" s="284" t="str">
        <f t="shared" ref="F485" si="37">IF(H485&lt;4,"Đơn giản",IF(H485&lt;=7,"Trung bình","Phức tạp"))</f>
        <v>Phức tạp</v>
      </c>
      <c r="G485" s="284" t="s">
        <v>846</v>
      </c>
      <c r="H485" s="284">
        <f>COUNTA(E486:E493)</f>
        <v>8</v>
      </c>
      <c r="I485" s="271"/>
      <c r="J485" s="228"/>
    </row>
    <row r="486" spans="1:10" ht="33" hidden="1" outlineLevel="1">
      <c r="A486" s="284"/>
      <c r="B486" s="246"/>
      <c r="C486" s="219"/>
      <c r="D486" s="246"/>
      <c r="E486" s="219" t="s">
        <v>3194</v>
      </c>
      <c r="F486" s="246"/>
      <c r="G486" s="246"/>
      <c r="H486" s="246"/>
      <c r="I486" s="271"/>
      <c r="J486" s="228"/>
    </row>
    <row r="487" spans="1:10" ht="49.5" hidden="1" outlineLevel="1">
      <c r="A487" s="284"/>
      <c r="B487" s="246"/>
      <c r="C487" s="219"/>
      <c r="D487" s="246"/>
      <c r="E487" s="219" t="s">
        <v>3195</v>
      </c>
      <c r="F487" s="246"/>
      <c r="G487" s="246"/>
      <c r="H487" s="246"/>
      <c r="I487" s="271"/>
      <c r="J487" s="228"/>
    </row>
    <row r="488" spans="1:10" ht="49.5" hidden="1" outlineLevel="1">
      <c r="A488" s="284"/>
      <c r="B488" s="246"/>
      <c r="C488" s="219"/>
      <c r="D488" s="246"/>
      <c r="E488" s="219" t="s">
        <v>3196</v>
      </c>
      <c r="F488" s="246"/>
      <c r="G488" s="246"/>
      <c r="H488" s="246"/>
      <c r="I488" s="271"/>
      <c r="J488" s="228"/>
    </row>
    <row r="489" spans="1:10" ht="49.5" hidden="1" outlineLevel="1">
      <c r="A489" s="284"/>
      <c r="B489" s="246"/>
      <c r="C489" s="219"/>
      <c r="D489" s="246"/>
      <c r="E489" s="219" t="s">
        <v>3197</v>
      </c>
      <c r="F489" s="246"/>
      <c r="G489" s="246"/>
      <c r="H489" s="246"/>
      <c r="I489" s="271"/>
      <c r="J489" s="228"/>
    </row>
    <row r="490" spans="1:10" ht="49.5" hidden="1" outlineLevel="1">
      <c r="A490" s="284"/>
      <c r="B490" s="246"/>
      <c r="C490" s="219"/>
      <c r="D490" s="246"/>
      <c r="E490" s="219" t="s">
        <v>3198</v>
      </c>
      <c r="F490" s="246"/>
      <c r="G490" s="246"/>
      <c r="H490" s="246"/>
      <c r="I490" s="271"/>
      <c r="J490" s="228"/>
    </row>
    <row r="491" spans="1:10" ht="49.5" hidden="1" outlineLevel="1">
      <c r="A491" s="284"/>
      <c r="B491" s="246"/>
      <c r="C491" s="219"/>
      <c r="D491" s="246"/>
      <c r="E491" s="219" t="s">
        <v>3199</v>
      </c>
      <c r="F491" s="246"/>
      <c r="G491" s="246"/>
      <c r="H491" s="246"/>
      <c r="I491" s="271"/>
      <c r="J491" s="228"/>
    </row>
    <row r="492" spans="1:10" ht="49.5" hidden="1" outlineLevel="1">
      <c r="A492" s="284"/>
      <c r="B492" s="246"/>
      <c r="C492" s="219"/>
      <c r="D492" s="246"/>
      <c r="E492" s="219" t="s">
        <v>3200</v>
      </c>
      <c r="F492" s="246"/>
      <c r="G492" s="246"/>
      <c r="H492" s="246"/>
      <c r="I492" s="271"/>
      <c r="J492" s="228"/>
    </row>
    <row r="493" spans="1:10" ht="33" hidden="1" outlineLevel="1">
      <c r="A493" s="284"/>
      <c r="B493" s="246"/>
      <c r="C493" s="219"/>
      <c r="D493" s="246"/>
      <c r="E493" s="219" t="s">
        <v>3201</v>
      </c>
      <c r="F493" s="246"/>
      <c r="G493" s="246"/>
      <c r="H493" s="246"/>
      <c r="I493" s="271"/>
      <c r="J493" s="228"/>
    </row>
    <row r="494" spans="1:10" ht="33" collapsed="1">
      <c r="A494" s="284">
        <f>IF(C494="","",SUBTOTAL(3,$C$6:C494))</f>
        <v>74</v>
      </c>
      <c r="B494" s="246" t="s">
        <v>2866</v>
      </c>
      <c r="C494" s="219" t="s">
        <v>203</v>
      </c>
      <c r="D494" s="246" t="s">
        <v>2872</v>
      </c>
      <c r="E494" s="129"/>
      <c r="F494" s="246"/>
      <c r="G494" s="246"/>
      <c r="H494" s="246"/>
      <c r="I494" s="271"/>
      <c r="J494" s="228"/>
    </row>
    <row r="495" spans="1:10" ht="33">
      <c r="A495" s="284">
        <f>IF(C495="","",SUBTOTAL(3,$C$6:C495))</f>
        <v>75</v>
      </c>
      <c r="B495" s="246" t="s">
        <v>2873</v>
      </c>
      <c r="C495" s="219" t="s">
        <v>203</v>
      </c>
      <c r="D495" s="246" t="s">
        <v>2874</v>
      </c>
      <c r="E495" s="219"/>
      <c r="F495" s="246"/>
      <c r="G495" s="246"/>
      <c r="H495" s="246"/>
      <c r="I495" s="271"/>
      <c r="J495" s="228"/>
    </row>
    <row r="496" spans="1:10" ht="66">
      <c r="A496" s="284">
        <f>IF(C496="","",SUBTOTAL(3,$C$6:C496))</f>
        <v>76</v>
      </c>
      <c r="B496" s="246" t="s">
        <v>2867</v>
      </c>
      <c r="C496" s="219" t="s">
        <v>203</v>
      </c>
      <c r="D496" s="246" t="s">
        <v>2878</v>
      </c>
      <c r="E496" s="129"/>
      <c r="F496" s="284"/>
      <c r="G496" s="284"/>
      <c r="H496" s="284"/>
      <c r="I496" s="271"/>
      <c r="J496" s="228"/>
    </row>
    <row r="497" spans="1:10" ht="49.5">
      <c r="A497" s="284">
        <f>IF(C497="","",SUBTOTAL(3,$C$6:C497))</f>
        <v>77</v>
      </c>
      <c r="B497" s="246" t="s">
        <v>2868</v>
      </c>
      <c r="C497" s="219" t="s">
        <v>203</v>
      </c>
      <c r="D497" s="246" t="s">
        <v>2877</v>
      </c>
      <c r="E497" s="219"/>
      <c r="F497" s="284"/>
      <c r="G497" s="284"/>
      <c r="H497" s="284"/>
      <c r="I497" s="271"/>
      <c r="J497" s="228"/>
    </row>
    <row r="498" spans="1:10" ht="33">
      <c r="A498" s="284">
        <f>IF(C498="","",SUBTOTAL(3,$C$6:C498))</f>
        <v>78</v>
      </c>
      <c r="B498" s="246" t="s">
        <v>2869</v>
      </c>
      <c r="C498" s="219" t="s">
        <v>203</v>
      </c>
      <c r="D498" s="246" t="s">
        <v>2875</v>
      </c>
      <c r="E498" s="129"/>
      <c r="F498" s="284"/>
      <c r="G498" s="284"/>
      <c r="H498" s="284"/>
      <c r="I498" s="271"/>
      <c r="J498" s="228"/>
    </row>
    <row r="499" spans="1:10" ht="33">
      <c r="A499" s="284">
        <f>IF(C499="","",SUBTOTAL(3,$C$6:C499))</f>
        <v>79</v>
      </c>
      <c r="B499" s="246" t="s">
        <v>2870</v>
      </c>
      <c r="C499" s="219" t="s">
        <v>203</v>
      </c>
      <c r="D499" s="246" t="s">
        <v>2876</v>
      </c>
      <c r="E499" s="219"/>
      <c r="F499" s="284"/>
      <c r="G499" s="284"/>
      <c r="H499" s="284"/>
      <c r="I499" s="271"/>
      <c r="J499" s="228"/>
    </row>
    <row r="500" spans="1:10">
      <c r="A500" s="286" t="s">
        <v>3144</v>
      </c>
      <c r="B500" s="392" t="s">
        <v>3128</v>
      </c>
      <c r="C500" s="219"/>
      <c r="D500" s="246"/>
      <c r="E500" s="129"/>
      <c r="F500" s="284"/>
      <c r="G500" s="284"/>
      <c r="H500" s="284"/>
      <c r="I500" s="271"/>
      <c r="J500" s="228"/>
    </row>
    <row r="501" spans="1:10" ht="99">
      <c r="A501" s="284">
        <f>IF(C501="","",SUBTOTAL(3,$C$6:C501))</f>
        <v>80</v>
      </c>
      <c r="B501" s="246" t="s">
        <v>2880</v>
      </c>
      <c r="C501" s="219" t="s">
        <v>203</v>
      </c>
      <c r="D501" s="246" t="s">
        <v>3129</v>
      </c>
      <c r="E501" s="246"/>
      <c r="F501" s="284"/>
      <c r="G501" s="284"/>
      <c r="H501" s="284"/>
      <c r="I501" s="271"/>
      <c r="J501" s="228"/>
    </row>
    <row r="502" spans="1:10" ht="99">
      <c r="A502" s="284">
        <f>IF(C502="","",SUBTOTAL(3,$C$6:C502))</f>
        <v>81</v>
      </c>
      <c r="B502" s="246" t="s">
        <v>2881</v>
      </c>
      <c r="C502" s="219" t="s">
        <v>203</v>
      </c>
      <c r="D502" s="246" t="s">
        <v>2882</v>
      </c>
      <c r="E502" s="246"/>
      <c r="F502" s="284"/>
      <c r="G502" s="284"/>
      <c r="H502" s="284"/>
      <c r="I502" s="271"/>
      <c r="J502" s="228"/>
    </row>
    <row r="503" spans="1:10" ht="99">
      <c r="A503" s="284">
        <f>IF(C503="","",SUBTOTAL(3,$C$6:C503))</f>
        <v>82</v>
      </c>
      <c r="B503" s="246" t="s">
        <v>2884</v>
      </c>
      <c r="C503" s="219" t="s">
        <v>203</v>
      </c>
      <c r="D503" s="246" t="s">
        <v>2885</v>
      </c>
      <c r="E503" s="246"/>
      <c r="F503" s="284"/>
      <c r="G503" s="284"/>
      <c r="H503" s="284"/>
      <c r="I503" s="271"/>
      <c r="J503" s="228"/>
    </row>
    <row r="504" spans="1:10" ht="99">
      <c r="A504" s="284">
        <f>IF(C504="","",SUBTOTAL(3,$C$6:C504))</f>
        <v>83</v>
      </c>
      <c r="B504" s="246" t="s">
        <v>2886</v>
      </c>
      <c r="C504" s="219" t="s">
        <v>203</v>
      </c>
      <c r="D504" s="246" t="s">
        <v>2887</v>
      </c>
      <c r="E504" s="246"/>
      <c r="F504" s="284"/>
      <c r="G504" s="284"/>
      <c r="H504" s="284"/>
      <c r="I504" s="271"/>
      <c r="J504" s="228"/>
    </row>
    <row r="505" spans="1:10">
      <c r="A505" s="286" t="s">
        <v>3145</v>
      </c>
      <c r="B505" s="392" t="s">
        <v>3132</v>
      </c>
      <c r="C505" s="219"/>
      <c r="D505" s="246"/>
      <c r="E505" s="246"/>
      <c r="F505" s="284"/>
      <c r="G505" s="284"/>
      <c r="H505" s="284"/>
      <c r="I505" s="271"/>
      <c r="J505" s="228"/>
    </row>
    <row r="506" spans="1:10" ht="33">
      <c r="A506" s="284">
        <f>IF(C506="","",SUBTOTAL(3,$C$6:C506))</f>
        <v>84</v>
      </c>
      <c r="B506" s="246" t="s">
        <v>2889</v>
      </c>
      <c r="C506" s="219" t="s">
        <v>203</v>
      </c>
      <c r="D506" s="246" t="s">
        <v>2890</v>
      </c>
      <c r="E506" s="246"/>
      <c r="F506" s="284"/>
      <c r="G506" s="284"/>
      <c r="H506" s="284"/>
      <c r="I506" s="271"/>
      <c r="J506" s="228"/>
    </row>
    <row r="507" spans="1:10" ht="66">
      <c r="A507" s="284">
        <f>IF(C507="","",SUBTOTAL(3,$C$6:C507))</f>
        <v>85</v>
      </c>
      <c r="B507" s="246" t="s">
        <v>2891</v>
      </c>
      <c r="C507" s="219" t="s">
        <v>203</v>
      </c>
      <c r="D507" s="246" t="s">
        <v>2892</v>
      </c>
      <c r="E507" s="246"/>
      <c r="F507" s="284"/>
      <c r="G507" s="284"/>
      <c r="H507" s="284"/>
      <c r="I507" s="271"/>
      <c r="J507" s="228"/>
    </row>
    <row r="508" spans="1:10">
      <c r="A508" s="286" t="s">
        <v>3146</v>
      </c>
      <c r="B508" s="392" t="s">
        <v>3133</v>
      </c>
      <c r="C508" s="219"/>
      <c r="D508" s="246"/>
      <c r="E508" s="246"/>
      <c r="F508" s="284"/>
      <c r="G508" s="284"/>
      <c r="H508" s="284"/>
      <c r="I508" s="271"/>
      <c r="J508" s="228"/>
    </row>
    <row r="509" spans="1:10" ht="33">
      <c r="A509" s="284">
        <f>IF(C509="","",SUBTOTAL(3,$C$6:C509))</f>
        <v>86</v>
      </c>
      <c r="B509" s="246" t="s">
        <v>2893</v>
      </c>
      <c r="C509" s="219" t="s">
        <v>203</v>
      </c>
      <c r="D509" s="246" t="s">
        <v>2894</v>
      </c>
      <c r="E509" s="246"/>
      <c r="F509" s="284"/>
      <c r="G509" s="284"/>
      <c r="H509" s="284"/>
      <c r="I509" s="271"/>
      <c r="J509" s="228"/>
    </row>
    <row r="510" spans="1:10" ht="33">
      <c r="A510" s="284">
        <f>IF(C510="","",SUBTOTAL(3,$C$6:C510))</f>
        <v>87</v>
      </c>
      <c r="B510" s="246" t="s">
        <v>2896</v>
      </c>
      <c r="C510" s="219" t="s">
        <v>203</v>
      </c>
      <c r="D510" s="246" t="s">
        <v>2897</v>
      </c>
      <c r="E510" s="246"/>
      <c r="F510" s="284"/>
      <c r="G510" s="284"/>
      <c r="H510" s="284"/>
      <c r="I510" s="271"/>
      <c r="J510" s="228"/>
    </row>
    <row r="511" spans="1:10" ht="33">
      <c r="A511" s="284">
        <f>IF(C511="","",SUBTOTAL(3,$C$6:C511))</f>
        <v>88</v>
      </c>
      <c r="B511" s="246" t="s">
        <v>2898</v>
      </c>
      <c r="C511" s="219" t="s">
        <v>203</v>
      </c>
      <c r="D511" s="246" t="s">
        <v>2899</v>
      </c>
      <c r="E511" s="246"/>
      <c r="F511" s="284"/>
      <c r="G511" s="284"/>
      <c r="H511" s="284"/>
      <c r="I511" s="271"/>
      <c r="J511" s="228"/>
    </row>
    <row r="512" spans="1:10" ht="33">
      <c r="A512" s="284">
        <f>IF(C512="","",SUBTOTAL(3,$C$6:C512))</f>
        <v>89</v>
      </c>
      <c r="B512" s="246" t="s">
        <v>2900</v>
      </c>
      <c r="C512" s="219" t="s">
        <v>203</v>
      </c>
      <c r="D512" s="246" t="s">
        <v>2901</v>
      </c>
      <c r="E512" s="246"/>
      <c r="F512" s="284"/>
      <c r="G512" s="284"/>
      <c r="H512" s="284"/>
      <c r="I512" s="271"/>
      <c r="J512" s="228"/>
    </row>
    <row r="513" spans="1:10">
      <c r="A513" s="284">
        <f>IF(C513="","",SUBTOTAL(3,$C$6:C513))</f>
        <v>90</v>
      </c>
      <c r="B513" s="246" t="s">
        <v>2902</v>
      </c>
      <c r="C513" s="219" t="s">
        <v>203</v>
      </c>
      <c r="D513" s="246" t="s">
        <v>2903</v>
      </c>
      <c r="E513" s="246"/>
      <c r="F513" s="284"/>
      <c r="G513" s="284"/>
      <c r="H513" s="284"/>
      <c r="I513" s="271"/>
      <c r="J513" s="228"/>
    </row>
    <row r="514" spans="1:10">
      <c r="A514" s="286" t="s">
        <v>3147</v>
      </c>
      <c r="B514" s="392" t="s">
        <v>3134</v>
      </c>
      <c r="C514" s="219"/>
      <c r="D514" s="246"/>
      <c r="E514" s="246"/>
      <c r="F514" s="284"/>
      <c r="G514" s="284"/>
      <c r="H514" s="284"/>
      <c r="I514" s="271"/>
      <c r="J514" s="228"/>
    </row>
    <row r="515" spans="1:10" ht="28.5" customHeight="1">
      <c r="A515" s="284">
        <f>IF(C515="","",SUBTOTAL(3,$C$6:C515))</f>
        <v>91</v>
      </c>
      <c r="B515" s="246" t="s">
        <v>3212</v>
      </c>
      <c r="C515" s="219" t="s">
        <v>203</v>
      </c>
      <c r="D515" s="246"/>
      <c r="E515" s="246"/>
      <c r="F515" s="284" t="str">
        <f t="shared" ref="F515" si="38">IF(H515&lt;4,"Đơn giản",IF(H515&lt;=7,"Trung bình","Phức tạp"))</f>
        <v>Trung bình</v>
      </c>
      <c r="G515" s="284" t="s">
        <v>846</v>
      </c>
      <c r="H515" s="284">
        <f>COUNTA(E516:E519)</f>
        <v>4</v>
      </c>
      <c r="I515" s="271"/>
      <c r="J515" s="228"/>
    </row>
    <row r="516" spans="1:10" ht="49.5" hidden="1" outlineLevel="1">
      <c r="A516" s="284"/>
      <c r="B516" s="246"/>
      <c r="C516" s="219"/>
      <c r="D516" s="246"/>
      <c r="E516" s="246" t="s">
        <v>3215</v>
      </c>
      <c r="F516" s="284"/>
      <c r="G516" s="284"/>
      <c r="H516" s="284"/>
      <c r="I516" s="271"/>
      <c r="J516" s="228"/>
    </row>
    <row r="517" spans="1:10" ht="49.5" hidden="1" outlineLevel="1">
      <c r="A517" s="284"/>
      <c r="B517" s="246"/>
      <c r="C517" s="219"/>
      <c r="D517" s="246"/>
      <c r="E517" s="246" t="s">
        <v>3213</v>
      </c>
      <c r="F517" s="284"/>
      <c r="G517" s="284"/>
      <c r="H517" s="284"/>
      <c r="I517" s="271"/>
      <c r="J517" s="228"/>
    </row>
    <row r="518" spans="1:10" ht="49.5" hidden="1" outlineLevel="1">
      <c r="A518" s="284"/>
      <c r="B518" s="246"/>
      <c r="C518" s="219"/>
      <c r="D518" s="246"/>
      <c r="E518" s="246" t="s">
        <v>3214</v>
      </c>
      <c r="F518" s="284"/>
      <c r="G518" s="284"/>
      <c r="H518" s="284"/>
      <c r="I518" s="271"/>
      <c r="J518" s="228"/>
    </row>
    <row r="519" spans="1:10" ht="33" hidden="1" outlineLevel="1">
      <c r="A519" s="284"/>
      <c r="B519" s="246"/>
      <c r="C519" s="219"/>
      <c r="D519" s="246"/>
      <c r="E519" s="246" t="s">
        <v>3216</v>
      </c>
      <c r="F519" s="284"/>
      <c r="G519" s="284"/>
      <c r="H519" s="284"/>
      <c r="I519" s="271"/>
      <c r="J519" s="228"/>
    </row>
    <row r="520" spans="1:10" ht="33" collapsed="1">
      <c r="A520" s="284">
        <f>IF(C520="","",SUBTOTAL(3,$C$6:C520))</f>
        <v>92</v>
      </c>
      <c r="B520" s="246" t="s">
        <v>2905</v>
      </c>
      <c r="C520" s="219" t="s">
        <v>203</v>
      </c>
      <c r="D520" s="246" t="s">
        <v>2906</v>
      </c>
      <c r="E520" s="129"/>
      <c r="F520" s="284"/>
      <c r="G520" s="284"/>
      <c r="I520" s="271"/>
      <c r="J520" s="228"/>
    </row>
    <row r="521" spans="1:10">
      <c r="A521" s="284">
        <f>IF(C521="","",SUBTOTAL(3,$C$6:C521))</f>
        <v>93</v>
      </c>
      <c r="B521" s="246" t="s">
        <v>2907</v>
      </c>
      <c r="C521" s="219" t="s">
        <v>203</v>
      </c>
      <c r="D521" s="246"/>
      <c r="E521" s="246"/>
      <c r="F521" s="284"/>
      <c r="G521" s="284"/>
      <c r="H521" s="284"/>
      <c r="I521" s="271"/>
      <c r="J521" s="228"/>
    </row>
    <row r="522" spans="1:10" ht="33">
      <c r="A522" s="284">
        <f>IF(C522="","",SUBTOTAL(3,$C$6:C522))</f>
        <v>94</v>
      </c>
      <c r="B522" s="246" t="s">
        <v>2909</v>
      </c>
      <c r="C522" s="219" t="s">
        <v>203</v>
      </c>
      <c r="D522" s="246" t="s">
        <v>2910</v>
      </c>
      <c r="E522" s="246"/>
      <c r="F522" s="284"/>
      <c r="G522" s="284"/>
      <c r="H522" s="284"/>
      <c r="I522" s="271"/>
      <c r="J522" s="228"/>
    </row>
    <row r="523" spans="1:10" ht="66">
      <c r="A523" s="284">
        <f>IF(C523="","",SUBTOTAL(3,$C$6:C523))</f>
        <v>95</v>
      </c>
      <c r="B523" s="246" t="s">
        <v>2908</v>
      </c>
      <c r="C523" s="219" t="s">
        <v>203</v>
      </c>
      <c r="D523" s="246" t="s">
        <v>2911</v>
      </c>
      <c r="E523" s="246"/>
      <c r="F523" s="284"/>
      <c r="G523" s="284"/>
      <c r="H523" s="284"/>
      <c r="I523" s="271"/>
      <c r="J523" s="228"/>
    </row>
    <row r="524" spans="1:10">
      <c r="A524" s="286" t="s">
        <v>3148</v>
      </c>
      <c r="B524" s="392" t="s">
        <v>3023</v>
      </c>
      <c r="C524" s="219"/>
      <c r="D524" s="246"/>
      <c r="E524" s="246"/>
      <c r="F524" s="284"/>
      <c r="G524" s="284"/>
      <c r="H524" s="284"/>
      <c r="I524" s="271"/>
      <c r="J524" s="228"/>
    </row>
    <row r="525" spans="1:10" ht="33">
      <c r="A525" s="284">
        <f>IF(C525="","",SUBTOTAL(3,$C$6:C525))</f>
        <v>96</v>
      </c>
      <c r="B525" s="246" t="s">
        <v>2912</v>
      </c>
      <c r="C525" s="219" t="s">
        <v>203</v>
      </c>
      <c r="D525" s="246" t="s">
        <v>2913</v>
      </c>
      <c r="E525" s="246"/>
      <c r="F525" s="284"/>
      <c r="G525" s="284"/>
      <c r="H525" s="284"/>
      <c r="I525" s="271"/>
      <c r="J525" s="228"/>
    </row>
    <row r="526" spans="1:10" ht="33">
      <c r="A526" s="284">
        <f>IF(C526="","",SUBTOTAL(3,$C$6:C526))</f>
        <v>97</v>
      </c>
      <c r="B526" s="246" t="s">
        <v>2914</v>
      </c>
      <c r="C526" s="219" t="s">
        <v>203</v>
      </c>
      <c r="D526" s="246" t="s">
        <v>2915</v>
      </c>
      <c r="E526" s="246"/>
      <c r="F526" s="284"/>
      <c r="G526" s="284"/>
      <c r="H526" s="284"/>
      <c r="I526" s="271"/>
      <c r="J526" s="228"/>
    </row>
    <row r="527" spans="1:10">
      <c r="A527" s="286" t="s">
        <v>3149</v>
      </c>
      <c r="B527" s="392" t="s">
        <v>3151</v>
      </c>
      <c r="C527" s="219"/>
      <c r="D527" s="246"/>
      <c r="E527" s="246"/>
      <c r="F527" s="284"/>
      <c r="G527" s="284"/>
      <c r="H527" s="284"/>
      <c r="I527" s="271"/>
      <c r="J527" s="228"/>
    </row>
    <row r="528" spans="1:10" ht="49.5">
      <c r="A528" s="284">
        <f>IF(C528="","",SUBTOTAL(3,$C$6:C528))</f>
        <v>98</v>
      </c>
      <c r="B528" s="246" t="s">
        <v>2916</v>
      </c>
      <c r="C528" s="219" t="s">
        <v>203</v>
      </c>
      <c r="D528" s="246" t="s">
        <v>3261</v>
      </c>
      <c r="E528" s="246"/>
      <c r="F528" s="284"/>
      <c r="G528" s="284"/>
      <c r="H528" s="284"/>
      <c r="I528" s="271"/>
      <c r="J528" s="228"/>
    </row>
    <row r="529" spans="1:10" ht="33">
      <c r="A529" s="284">
        <f>IF(C529="","",SUBTOTAL(3,$C$6:C529))</f>
        <v>99</v>
      </c>
      <c r="B529" s="246" t="s">
        <v>2918</v>
      </c>
      <c r="C529" s="219" t="s">
        <v>203</v>
      </c>
      <c r="D529" s="246" t="s">
        <v>2919</v>
      </c>
      <c r="E529" s="246"/>
      <c r="F529" s="284"/>
      <c r="G529" s="284"/>
      <c r="H529" s="284"/>
      <c r="I529" s="271"/>
      <c r="J529" s="228"/>
    </row>
    <row r="530" spans="1:10" ht="33">
      <c r="A530" s="284">
        <f>IF(C530="","",SUBTOTAL(3,$C$6:C530))</f>
        <v>100</v>
      </c>
      <c r="B530" s="246" t="s">
        <v>2920</v>
      </c>
      <c r="C530" s="219" t="s">
        <v>203</v>
      </c>
      <c r="D530" s="246" t="s">
        <v>2921</v>
      </c>
      <c r="E530" s="246"/>
      <c r="F530" s="284"/>
      <c r="G530" s="284"/>
      <c r="H530" s="284"/>
      <c r="I530" s="271"/>
      <c r="J530" s="228"/>
    </row>
    <row r="531" spans="1:10">
      <c r="A531" s="286" t="s">
        <v>3150</v>
      </c>
      <c r="B531" s="392" t="s">
        <v>3152</v>
      </c>
      <c r="C531" s="219"/>
      <c r="D531" s="246"/>
      <c r="E531" s="246"/>
      <c r="F531" s="284"/>
      <c r="G531" s="284"/>
      <c r="H531" s="284"/>
      <c r="I531" s="271"/>
      <c r="J531" s="228"/>
    </row>
    <row r="532" spans="1:10" ht="49.5">
      <c r="A532" s="284">
        <f>IF(C532="","",SUBTOTAL(3,$C$6:C532))</f>
        <v>101</v>
      </c>
      <c r="B532" s="246" t="s">
        <v>2922</v>
      </c>
      <c r="C532" s="219" t="s">
        <v>203</v>
      </c>
      <c r="D532" s="246" t="s">
        <v>3262</v>
      </c>
      <c r="E532" s="246"/>
      <c r="F532" s="284"/>
      <c r="G532" s="284"/>
      <c r="H532" s="284"/>
      <c r="I532" s="271"/>
      <c r="J532" s="228"/>
    </row>
    <row r="533" spans="1:10" ht="33">
      <c r="A533" s="284">
        <f>IF(C533="","",SUBTOTAL(3,$C$6:C533))</f>
        <v>102</v>
      </c>
      <c r="B533" s="246" t="s">
        <v>2923</v>
      </c>
      <c r="C533" s="219" t="s">
        <v>203</v>
      </c>
      <c r="D533" s="246" t="s">
        <v>2926</v>
      </c>
      <c r="E533" s="246"/>
      <c r="F533" s="284"/>
      <c r="G533" s="284"/>
      <c r="H533" s="284"/>
      <c r="I533" s="271"/>
      <c r="J533" s="228"/>
    </row>
    <row r="534" spans="1:10" ht="33">
      <c r="A534" s="284">
        <f>IF(C534="","",SUBTOTAL(3,$C$6:C534))</f>
        <v>103</v>
      </c>
      <c r="B534" s="246" t="s">
        <v>2924</v>
      </c>
      <c r="C534" s="219" t="s">
        <v>203</v>
      </c>
      <c r="D534" s="246" t="s">
        <v>2927</v>
      </c>
      <c r="E534" s="246"/>
      <c r="F534" s="284"/>
      <c r="G534" s="246"/>
      <c r="H534" s="246"/>
      <c r="I534" s="271"/>
      <c r="J534" s="228"/>
    </row>
    <row r="535" spans="1:10">
      <c r="A535" s="286" t="s">
        <v>2813</v>
      </c>
      <c r="B535" s="392" t="s">
        <v>3130</v>
      </c>
      <c r="C535" s="219"/>
      <c r="D535" s="392"/>
      <c r="E535" s="246"/>
      <c r="F535" s="284"/>
      <c r="G535" s="246"/>
      <c r="H535" s="246"/>
      <c r="I535" s="271"/>
      <c r="J535" s="228"/>
    </row>
    <row r="536" spans="1:10">
      <c r="A536" s="286" t="s">
        <v>3153</v>
      </c>
      <c r="B536" s="392" t="s">
        <v>3154</v>
      </c>
      <c r="C536" s="219"/>
      <c r="D536" s="246"/>
      <c r="E536" s="246"/>
      <c r="F536" s="284"/>
      <c r="G536" s="246"/>
      <c r="H536" s="246"/>
      <c r="I536" s="271"/>
      <c r="J536" s="228"/>
    </row>
    <row r="537" spans="1:10" ht="33">
      <c r="A537" s="397">
        <f>IF(C537="","",SUBTOTAL(3,$C$6:C537))</f>
        <v>104</v>
      </c>
      <c r="B537" s="398" t="s">
        <v>2931</v>
      </c>
      <c r="C537" s="219" t="s">
        <v>203</v>
      </c>
      <c r="D537" s="246" t="s">
        <v>2932</v>
      </c>
      <c r="E537" s="246"/>
      <c r="F537" s="284" t="str">
        <f t="shared" ref="F537" si="39">IF(H537&lt;4,"Đơn giản",IF(H537&lt;=7,"Trung bình","Phức tạp"))</f>
        <v>Trung bình</v>
      </c>
      <c r="G537" s="284" t="s">
        <v>846</v>
      </c>
      <c r="H537" s="284">
        <f>COUNTA(E538:E543)</f>
        <v>6</v>
      </c>
      <c r="I537" s="271"/>
      <c r="J537" s="228"/>
    </row>
    <row r="538" spans="1:10" ht="49.5" hidden="1" outlineLevel="1">
      <c r="A538" s="284"/>
      <c r="B538" s="246"/>
      <c r="C538" s="219"/>
      <c r="D538" s="246"/>
      <c r="E538" s="219" t="s">
        <v>3202</v>
      </c>
      <c r="F538" s="284"/>
      <c r="G538" s="246"/>
      <c r="H538" s="246"/>
      <c r="I538" s="271"/>
      <c r="J538" s="228"/>
    </row>
    <row r="539" spans="1:10" ht="49.5" hidden="1" outlineLevel="1">
      <c r="A539" s="284"/>
      <c r="B539" s="246"/>
      <c r="C539" s="219"/>
      <c r="D539" s="246"/>
      <c r="E539" s="219" t="s">
        <v>3203</v>
      </c>
      <c r="F539" s="284"/>
      <c r="G539" s="246"/>
      <c r="H539" s="246"/>
      <c r="I539" s="271"/>
      <c r="J539" s="228"/>
    </row>
    <row r="540" spans="1:10" ht="49.5" hidden="1" outlineLevel="1">
      <c r="A540" s="284"/>
      <c r="B540" s="246"/>
      <c r="C540" s="219"/>
      <c r="D540" s="246"/>
      <c r="E540" s="219" t="s">
        <v>3204</v>
      </c>
      <c r="F540" s="284"/>
      <c r="G540" s="246"/>
      <c r="H540" s="246"/>
      <c r="I540" s="271"/>
      <c r="J540" s="228"/>
    </row>
    <row r="541" spans="1:10" ht="49.5" hidden="1" outlineLevel="1">
      <c r="A541" s="284"/>
      <c r="B541" s="246"/>
      <c r="C541" s="219"/>
      <c r="D541" s="246"/>
      <c r="E541" s="219" t="s">
        <v>3205</v>
      </c>
      <c r="F541" s="284"/>
      <c r="G541" s="246"/>
      <c r="H541" s="246"/>
      <c r="I541" s="271"/>
      <c r="J541" s="228"/>
    </row>
    <row r="542" spans="1:10" ht="33" hidden="1" outlineLevel="1">
      <c r="A542" s="284"/>
      <c r="B542" s="246"/>
      <c r="C542" s="219"/>
      <c r="D542" s="246"/>
      <c r="E542" s="219" t="s">
        <v>3206</v>
      </c>
      <c r="F542" s="284"/>
      <c r="G542" s="246"/>
      <c r="H542" s="246"/>
      <c r="I542" s="271"/>
      <c r="J542" s="228"/>
    </row>
    <row r="543" spans="1:10" ht="33" hidden="1" outlineLevel="1">
      <c r="A543" s="284"/>
      <c r="B543" s="246"/>
      <c r="C543" s="219"/>
      <c r="D543" s="246"/>
      <c r="E543" s="219" t="s">
        <v>3207</v>
      </c>
      <c r="F543" s="284"/>
      <c r="G543" s="246"/>
      <c r="H543" s="246"/>
      <c r="I543" s="271"/>
      <c r="J543" s="228"/>
    </row>
    <row r="544" spans="1:10" ht="33" collapsed="1">
      <c r="A544" s="284">
        <f>IF(C544="","",SUBTOTAL(3,$C$6:C544))</f>
        <v>105</v>
      </c>
      <c r="B544" s="246" t="s">
        <v>2933</v>
      </c>
      <c r="C544" s="219" t="s">
        <v>203</v>
      </c>
      <c r="D544" s="246" t="s">
        <v>3264</v>
      </c>
      <c r="E544" s="219"/>
      <c r="F544" s="284"/>
      <c r="G544" s="246"/>
      <c r="H544" s="246"/>
      <c r="I544" s="271"/>
      <c r="J544" s="228"/>
    </row>
    <row r="545" spans="1:10" ht="33">
      <c r="A545" s="284">
        <f>IF(C545="","",SUBTOTAL(3,$C$6:C545))</f>
        <v>106</v>
      </c>
      <c r="B545" s="246" t="s">
        <v>2935</v>
      </c>
      <c r="C545" s="219" t="s">
        <v>203</v>
      </c>
      <c r="D545" s="246" t="s">
        <v>3263</v>
      </c>
      <c r="E545" s="129"/>
      <c r="F545" s="284"/>
      <c r="G545" s="284"/>
      <c r="H545" s="284"/>
      <c r="I545" s="271"/>
      <c r="J545" s="228"/>
    </row>
    <row r="546" spans="1:10" ht="33">
      <c r="A546" s="284">
        <f>IF(C546="","",SUBTOTAL(3,$C$6:C546))</f>
        <v>107</v>
      </c>
      <c r="B546" s="246" t="s">
        <v>2937</v>
      </c>
      <c r="C546" s="219" t="s">
        <v>203</v>
      </c>
      <c r="D546" s="246" t="s">
        <v>3266</v>
      </c>
      <c r="E546" s="219"/>
      <c r="F546" s="284"/>
      <c r="G546" s="246"/>
      <c r="H546" s="246"/>
      <c r="I546" s="271"/>
      <c r="J546" s="228"/>
    </row>
    <row r="547" spans="1:10" ht="49.5">
      <c r="A547" s="284">
        <f>IF(C547="","",SUBTOTAL(3,$C$6:C547))</f>
        <v>108</v>
      </c>
      <c r="B547" s="246" t="s">
        <v>2551</v>
      </c>
      <c r="C547" s="219" t="s">
        <v>203</v>
      </c>
      <c r="D547" s="246" t="s">
        <v>3265</v>
      </c>
      <c r="E547" s="129"/>
      <c r="F547" s="284"/>
      <c r="G547" s="246"/>
      <c r="H547" s="246"/>
      <c r="I547" s="271"/>
      <c r="J547" s="228"/>
    </row>
    <row r="548" spans="1:10" ht="33">
      <c r="A548" s="284">
        <f>IF(C548="","",SUBTOTAL(3,$C$6:C548))</f>
        <v>109</v>
      </c>
      <c r="B548" s="246" t="s">
        <v>2940</v>
      </c>
      <c r="C548" s="219" t="s">
        <v>203</v>
      </c>
      <c r="D548" s="246" t="s">
        <v>2941</v>
      </c>
      <c r="E548" s="219"/>
      <c r="F548" s="284"/>
      <c r="G548" s="246"/>
      <c r="H548" s="246"/>
      <c r="I548" s="271"/>
      <c r="J548" s="228"/>
    </row>
    <row r="549" spans="1:10" ht="33">
      <c r="A549" s="284">
        <f>IF(C549="","",SUBTOTAL(3,$C$6:C549))</f>
        <v>110</v>
      </c>
      <c r="B549" s="246" t="s">
        <v>2942</v>
      </c>
      <c r="C549" s="219" t="s">
        <v>203</v>
      </c>
      <c r="D549" s="246" t="s">
        <v>2943</v>
      </c>
      <c r="E549" s="129"/>
      <c r="F549" s="284"/>
      <c r="G549" s="246"/>
      <c r="H549" s="246"/>
      <c r="I549" s="271"/>
      <c r="J549" s="228"/>
    </row>
    <row r="550" spans="1:10" ht="33">
      <c r="A550" s="284">
        <f>IF(C550="","",SUBTOTAL(3,$C$6:C550))</f>
        <v>111</v>
      </c>
      <c r="B550" s="246" t="s">
        <v>2944</v>
      </c>
      <c r="C550" s="219" t="s">
        <v>203</v>
      </c>
      <c r="D550" s="246" t="s">
        <v>2945</v>
      </c>
      <c r="E550" s="246"/>
      <c r="F550" s="284"/>
      <c r="G550" s="246"/>
      <c r="H550" s="246"/>
      <c r="I550" s="271"/>
      <c r="J550" s="228"/>
    </row>
    <row r="551" spans="1:10" ht="33">
      <c r="A551" s="284">
        <f>IF(C551="","",SUBTOTAL(3,$C$6:C551))</f>
        <v>112</v>
      </c>
      <c r="B551" s="246" t="s">
        <v>2946</v>
      </c>
      <c r="C551" s="219" t="s">
        <v>203</v>
      </c>
      <c r="D551" s="246" t="s">
        <v>2947</v>
      </c>
      <c r="E551" s="246"/>
      <c r="F551" s="284"/>
      <c r="G551" s="246"/>
      <c r="H551" s="246"/>
      <c r="I551" s="271"/>
      <c r="J551" s="228"/>
    </row>
    <row r="552" spans="1:10" ht="33">
      <c r="A552" s="284">
        <f>IF(C552="","",SUBTOTAL(3,$C$6:C552))</f>
        <v>113</v>
      </c>
      <c r="B552" s="246" t="s">
        <v>2948</v>
      </c>
      <c r="C552" s="219" t="s">
        <v>203</v>
      </c>
      <c r="D552" s="246" t="s">
        <v>2949</v>
      </c>
      <c r="E552" s="246"/>
      <c r="F552" s="284"/>
      <c r="G552" s="246"/>
      <c r="H552" s="246"/>
      <c r="I552" s="271"/>
      <c r="J552" s="228"/>
    </row>
    <row r="553" spans="1:10" ht="33">
      <c r="A553" s="284">
        <f>IF(C553="","",SUBTOTAL(3,$C$6:C553))</f>
        <v>114</v>
      </c>
      <c r="B553" s="246" t="s">
        <v>2950</v>
      </c>
      <c r="C553" s="219" t="s">
        <v>203</v>
      </c>
      <c r="D553" s="246" t="s">
        <v>2951</v>
      </c>
      <c r="E553" s="246"/>
      <c r="F553" s="284"/>
      <c r="G553" s="246"/>
      <c r="H553" s="246"/>
      <c r="I553" s="271"/>
      <c r="J553" s="228"/>
    </row>
    <row r="554" spans="1:10" ht="33">
      <c r="A554" s="284">
        <f>IF(C554="","",SUBTOTAL(3,$C$6:C554))</f>
        <v>115</v>
      </c>
      <c r="B554" s="246" t="s">
        <v>2952</v>
      </c>
      <c r="C554" s="219" t="s">
        <v>203</v>
      </c>
      <c r="D554" s="246" t="s">
        <v>2953</v>
      </c>
      <c r="E554" s="246"/>
      <c r="F554" s="284"/>
      <c r="G554" s="284"/>
      <c r="H554" s="284"/>
      <c r="I554" s="271"/>
      <c r="J554" s="228"/>
    </row>
    <row r="555" spans="1:10">
      <c r="A555" s="286" t="s">
        <v>3156</v>
      </c>
      <c r="B555" s="392" t="s">
        <v>3155</v>
      </c>
      <c r="C555" s="219"/>
      <c r="D555" s="246"/>
      <c r="E555" s="246"/>
      <c r="F555" s="284"/>
      <c r="G555" s="246"/>
      <c r="H555" s="246"/>
      <c r="I555" s="271"/>
      <c r="J555" s="228"/>
    </row>
    <row r="556" spans="1:10" ht="33">
      <c r="A556" s="284">
        <f>IF(C556="","",SUBTOTAL(3,$C$6:C556))</f>
        <v>116</v>
      </c>
      <c r="B556" s="246" t="s">
        <v>2546</v>
      </c>
      <c r="C556" s="219" t="s">
        <v>203</v>
      </c>
      <c r="D556" s="246" t="s">
        <v>2960</v>
      </c>
      <c r="E556" s="246"/>
      <c r="F556" s="284"/>
      <c r="G556" s="246"/>
      <c r="H556" s="246"/>
      <c r="I556" s="271"/>
      <c r="J556" s="228"/>
    </row>
    <row r="557" spans="1:10" ht="33">
      <c r="A557" s="284">
        <f>IF(C557="","",SUBTOTAL(3,$C$6:C557))</f>
        <v>117</v>
      </c>
      <c r="B557" s="246" t="s">
        <v>2956</v>
      </c>
      <c r="C557" s="219" t="s">
        <v>203</v>
      </c>
      <c r="D557" s="246" t="s">
        <v>2961</v>
      </c>
      <c r="E557" s="246"/>
      <c r="F557" s="284"/>
      <c r="G557" s="246"/>
      <c r="H557" s="246"/>
      <c r="I557" s="271"/>
      <c r="J557" s="228"/>
    </row>
    <row r="558" spans="1:10">
      <c r="A558" s="284">
        <f>IF(C558="","",SUBTOTAL(3,$C$6:C558))</f>
        <v>118</v>
      </c>
      <c r="B558" s="246" t="s">
        <v>2957</v>
      </c>
      <c r="C558" s="219" t="s">
        <v>203</v>
      </c>
      <c r="D558" s="246" t="s">
        <v>3267</v>
      </c>
      <c r="E558" s="246"/>
      <c r="F558" s="284"/>
      <c r="G558" s="246"/>
      <c r="H558" s="246"/>
      <c r="I558" s="271"/>
      <c r="J558" s="228"/>
    </row>
    <row r="559" spans="1:10" ht="33">
      <c r="A559" s="284">
        <f>IF(C559="","",SUBTOTAL(3,$C$6:C559))</f>
        <v>119</v>
      </c>
      <c r="B559" s="246" t="s">
        <v>2958</v>
      </c>
      <c r="C559" s="219" t="s">
        <v>203</v>
      </c>
      <c r="D559" s="246" t="s">
        <v>3268</v>
      </c>
      <c r="E559" s="246"/>
      <c r="F559" s="284"/>
      <c r="G559" s="246"/>
      <c r="H559" s="246"/>
      <c r="I559" s="271"/>
      <c r="J559" s="228"/>
    </row>
    <row r="560" spans="1:10" ht="33">
      <c r="A560" s="284">
        <f>IF(C560="","",SUBTOTAL(3,$C$6:C560))</f>
        <v>120</v>
      </c>
      <c r="B560" s="246" t="s">
        <v>3269</v>
      </c>
      <c r="C560" s="219" t="s">
        <v>203</v>
      </c>
      <c r="D560" s="246" t="s">
        <v>2964</v>
      </c>
      <c r="E560" s="246"/>
      <c r="F560" s="284"/>
      <c r="G560" s="246"/>
      <c r="H560" s="246"/>
      <c r="I560" s="271"/>
      <c r="J560" s="228"/>
    </row>
    <row r="561" spans="1:10" ht="33">
      <c r="A561" s="284">
        <f>IF(C561="","",SUBTOTAL(3,$C$6:C561))</f>
        <v>121</v>
      </c>
      <c r="B561" s="246" t="s">
        <v>2965</v>
      </c>
      <c r="C561" s="219" t="s">
        <v>203</v>
      </c>
      <c r="D561" s="246" t="s">
        <v>2974</v>
      </c>
      <c r="E561" s="246"/>
      <c r="F561" s="284"/>
      <c r="G561" s="246"/>
      <c r="H561" s="246"/>
      <c r="I561" s="271"/>
      <c r="J561" s="228"/>
    </row>
    <row r="562" spans="1:10">
      <c r="A562" s="284">
        <f>IF(C562="","",SUBTOTAL(3,$C$6:C562))</f>
        <v>122</v>
      </c>
      <c r="B562" s="246" t="s">
        <v>2966</v>
      </c>
      <c r="C562" s="219" t="s">
        <v>203</v>
      </c>
      <c r="D562" s="246" t="s">
        <v>3270</v>
      </c>
      <c r="E562" s="246"/>
      <c r="F562" s="284"/>
      <c r="G562" s="246"/>
      <c r="H562" s="246"/>
      <c r="I562" s="271"/>
      <c r="J562" s="228"/>
    </row>
    <row r="563" spans="1:10" ht="33">
      <c r="A563" s="284">
        <f>IF(C563="","",SUBTOTAL(3,$C$6:C563))</f>
        <v>123</v>
      </c>
      <c r="B563" s="246" t="s">
        <v>2967</v>
      </c>
      <c r="C563" s="219" t="s">
        <v>203</v>
      </c>
      <c r="D563" s="246" t="s">
        <v>3271</v>
      </c>
      <c r="E563" s="246"/>
      <c r="F563" s="284"/>
      <c r="G563" s="284"/>
      <c r="H563" s="284"/>
      <c r="I563" s="271"/>
      <c r="J563" s="228"/>
    </row>
    <row r="564" spans="1:10">
      <c r="A564" s="284">
        <f>IF(C564="","",SUBTOTAL(3,$C$6:C564))</f>
        <v>124</v>
      </c>
      <c r="B564" s="246" t="s">
        <v>2968</v>
      </c>
      <c r="C564" s="219" t="s">
        <v>203</v>
      </c>
      <c r="D564" s="246" t="s">
        <v>2971</v>
      </c>
      <c r="E564" s="246"/>
      <c r="F564" s="284"/>
      <c r="G564" s="246"/>
      <c r="H564" s="246"/>
      <c r="I564" s="271"/>
      <c r="J564" s="228"/>
    </row>
    <row r="565" spans="1:10" ht="33">
      <c r="A565" s="284">
        <f>IF(C565="","",SUBTOTAL(3,$C$6:C565))</f>
        <v>125</v>
      </c>
      <c r="B565" s="246" t="s">
        <v>2969</v>
      </c>
      <c r="C565" s="219" t="s">
        <v>203</v>
      </c>
      <c r="D565" s="246" t="s">
        <v>3272</v>
      </c>
      <c r="E565" s="246"/>
      <c r="F565" s="284"/>
      <c r="G565" s="246"/>
      <c r="H565" s="246"/>
      <c r="I565" s="271"/>
      <c r="J565" s="228"/>
    </row>
    <row r="566" spans="1:10">
      <c r="A566" s="286" t="s">
        <v>3158</v>
      </c>
      <c r="B566" s="392" t="s">
        <v>3157</v>
      </c>
      <c r="C566" s="219"/>
      <c r="D566" s="246"/>
      <c r="E566" s="246"/>
      <c r="F566" s="284"/>
      <c r="G566" s="246"/>
      <c r="H566" s="246"/>
      <c r="I566" s="271"/>
      <c r="J566" s="228"/>
    </row>
    <row r="567" spans="1:10" ht="33">
      <c r="A567" s="284">
        <f>IF(C567="","",SUBTOTAL(3,$C$6:C567))</f>
        <v>126</v>
      </c>
      <c r="B567" s="246" t="s">
        <v>2547</v>
      </c>
      <c r="C567" s="219" t="s">
        <v>203</v>
      </c>
      <c r="D567" s="246" t="s">
        <v>3273</v>
      </c>
      <c r="E567" s="246"/>
      <c r="F567" s="284"/>
      <c r="G567" s="246"/>
      <c r="H567" s="246"/>
      <c r="I567" s="271"/>
      <c r="J567" s="228"/>
    </row>
    <row r="568" spans="1:10">
      <c r="A568" s="284">
        <f>IF(C568="","",SUBTOTAL(3,$C$6:C568))</f>
        <v>127</v>
      </c>
      <c r="B568" s="246" t="s">
        <v>2976</v>
      </c>
      <c r="C568" s="219" t="s">
        <v>203</v>
      </c>
      <c r="D568" s="246" t="s">
        <v>3274</v>
      </c>
      <c r="E568" s="246"/>
      <c r="F568" s="284"/>
      <c r="G568" s="246"/>
      <c r="H568" s="246"/>
      <c r="I568" s="271"/>
      <c r="J568" s="228"/>
    </row>
    <row r="569" spans="1:10" ht="33">
      <c r="A569" s="284">
        <f>IF(C569="","",SUBTOTAL(3,$C$6:C569))</f>
        <v>128</v>
      </c>
      <c r="B569" s="246" t="s">
        <v>2977</v>
      </c>
      <c r="C569" s="219" t="s">
        <v>203</v>
      </c>
      <c r="D569" s="246" t="s">
        <v>3275</v>
      </c>
      <c r="E569" s="246"/>
      <c r="F569" s="284"/>
      <c r="G569" s="246"/>
      <c r="H569" s="246"/>
      <c r="I569" s="271"/>
      <c r="J569" s="228"/>
    </row>
    <row r="570" spans="1:10">
      <c r="A570" s="284">
        <f>IF(C570="","",SUBTOTAL(3,$C$6:C570))</f>
        <v>129</v>
      </c>
      <c r="B570" s="246" t="s">
        <v>2979</v>
      </c>
      <c r="C570" s="219" t="s">
        <v>203</v>
      </c>
      <c r="D570" s="246" t="s">
        <v>2990</v>
      </c>
      <c r="E570" s="246"/>
      <c r="F570" s="284"/>
      <c r="G570" s="246"/>
      <c r="H570" s="246"/>
      <c r="I570" s="271"/>
      <c r="J570" s="228"/>
    </row>
    <row r="571" spans="1:10" ht="33">
      <c r="A571" s="284">
        <f>IF(C571="","",SUBTOTAL(3,$C$6:C571))</f>
        <v>130</v>
      </c>
      <c r="B571" s="246" t="s">
        <v>2980</v>
      </c>
      <c r="C571" s="219" t="s">
        <v>203</v>
      </c>
      <c r="D571" s="246" t="s">
        <v>2989</v>
      </c>
      <c r="E571" s="246"/>
      <c r="F571" s="284"/>
      <c r="G571" s="284"/>
      <c r="H571" s="284"/>
      <c r="I571" s="271"/>
      <c r="J571" s="228"/>
    </row>
    <row r="572" spans="1:10">
      <c r="A572" s="284">
        <f>IF(C572="","",SUBTOTAL(3,$C$6:C572))</f>
        <v>131</v>
      </c>
      <c r="B572" s="246" t="s">
        <v>2981</v>
      </c>
      <c r="C572" s="219" t="s">
        <v>203</v>
      </c>
      <c r="D572" s="246" t="s">
        <v>2981</v>
      </c>
      <c r="E572" s="246"/>
      <c r="F572" s="284"/>
      <c r="G572" s="246"/>
      <c r="H572" s="246"/>
      <c r="I572" s="271"/>
      <c r="J572" s="228"/>
    </row>
    <row r="573" spans="1:10" ht="33">
      <c r="A573" s="284">
        <f>IF(C573="","",SUBTOTAL(3,$C$6:C573))</f>
        <v>132</v>
      </c>
      <c r="B573" s="246" t="s">
        <v>2982</v>
      </c>
      <c r="C573" s="219" t="s">
        <v>203</v>
      </c>
      <c r="D573" s="246" t="s">
        <v>2983</v>
      </c>
      <c r="E573" s="246"/>
      <c r="F573" s="284"/>
      <c r="G573" s="246"/>
      <c r="H573" s="246"/>
      <c r="I573" s="271"/>
      <c r="J573" s="228"/>
    </row>
    <row r="574" spans="1:10" ht="33">
      <c r="A574" s="284">
        <f>IF(C574="","",SUBTOTAL(3,$C$6:C574))</f>
        <v>133</v>
      </c>
      <c r="B574" s="246" t="s">
        <v>2983</v>
      </c>
      <c r="C574" s="219" t="s">
        <v>203</v>
      </c>
      <c r="D574" s="246" t="s">
        <v>2986</v>
      </c>
      <c r="E574" s="246"/>
      <c r="F574" s="284"/>
      <c r="G574" s="246"/>
      <c r="H574" s="246"/>
      <c r="I574" s="271"/>
      <c r="J574" s="228"/>
    </row>
    <row r="575" spans="1:10">
      <c r="A575" s="284">
        <f>IF(C575="","",SUBTOTAL(3,$C$6:C575))</f>
        <v>134</v>
      </c>
      <c r="B575" s="246" t="s">
        <v>2984</v>
      </c>
      <c r="C575" s="219" t="s">
        <v>203</v>
      </c>
      <c r="D575" s="246" t="s">
        <v>2985</v>
      </c>
      <c r="E575" s="246"/>
      <c r="F575" s="284"/>
      <c r="G575" s="246"/>
      <c r="H575" s="246"/>
      <c r="I575" s="271"/>
      <c r="J575" s="228"/>
    </row>
    <row r="576" spans="1:10">
      <c r="A576" s="286" t="s">
        <v>3159</v>
      </c>
      <c r="B576" s="392" t="s">
        <v>3160</v>
      </c>
      <c r="C576" s="219"/>
      <c r="D576" s="246"/>
      <c r="E576" s="246"/>
      <c r="F576" s="284"/>
      <c r="G576" s="246"/>
      <c r="H576" s="246"/>
      <c r="I576" s="271"/>
      <c r="J576" s="228"/>
    </row>
    <row r="577" spans="1:10">
      <c r="A577" s="284">
        <f>IF(C577="","",SUBTOTAL(3,$C$6:C577))</f>
        <v>135</v>
      </c>
      <c r="B577" s="246" t="s">
        <v>2548</v>
      </c>
      <c r="C577" s="219" t="s">
        <v>203</v>
      </c>
      <c r="D577" s="246" t="s">
        <v>2996</v>
      </c>
      <c r="E577" s="246"/>
      <c r="F577" s="284"/>
      <c r="G577" s="246"/>
      <c r="H577" s="246"/>
      <c r="I577" s="271"/>
      <c r="J577" s="228"/>
    </row>
    <row r="578" spans="1:10">
      <c r="A578" s="284">
        <f>IF(C578="","",SUBTOTAL(3,$C$6:C578))</f>
        <v>136</v>
      </c>
      <c r="B578" s="246" t="s">
        <v>2550</v>
      </c>
      <c r="C578" s="219" t="s">
        <v>203</v>
      </c>
      <c r="D578" s="246" t="s">
        <v>2997</v>
      </c>
      <c r="E578" s="246"/>
      <c r="F578" s="284"/>
      <c r="G578" s="246"/>
      <c r="H578" s="246"/>
      <c r="I578" s="271"/>
      <c r="J578" s="228"/>
    </row>
    <row r="579" spans="1:10" ht="33">
      <c r="A579" s="284">
        <f>IF(C579="","",SUBTOTAL(3,$C$6:C579))</f>
        <v>137</v>
      </c>
      <c r="B579" s="246" t="s">
        <v>2998</v>
      </c>
      <c r="C579" s="219" t="s">
        <v>203</v>
      </c>
      <c r="D579" s="246" t="s">
        <v>2999</v>
      </c>
      <c r="E579" s="246"/>
      <c r="F579" s="284"/>
      <c r="G579" s="246"/>
      <c r="H579" s="246"/>
      <c r="I579" s="271"/>
      <c r="J579" s="228"/>
    </row>
    <row r="580" spans="1:10">
      <c r="A580" s="284">
        <f>IF(C580="","",SUBTOTAL(3,$C$6:C580))</f>
        <v>138</v>
      </c>
      <c r="B580" s="246" t="s">
        <v>3000</v>
      </c>
      <c r="C580" s="219" t="s">
        <v>203</v>
      </c>
      <c r="D580" s="246" t="s">
        <v>3001</v>
      </c>
      <c r="E580" s="246"/>
      <c r="F580" s="284"/>
      <c r="G580" s="284"/>
      <c r="H580" s="284"/>
      <c r="I580" s="271"/>
      <c r="J580" s="228"/>
    </row>
    <row r="581" spans="1:10" ht="33">
      <c r="A581" s="284">
        <f>IF(C581="","",SUBTOTAL(3,$C$6:C581))</f>
        <v>139</v>
      </c>
      <c r="B581" s="246" t="s">
        <v>3002</v>
      </c>
      <c r="C581" s="219" t="s">
        <v>203</v>
      </c>
      <c r="D581" s="246" t="s">
        <v>3210</v>
      </c>
      <c r="E581" s="246"/>
      <c r="F581" s="284"/>
      <c r="G581" s="246"/>
      <c r="H581" s="246"/>
      <c r="I581" s="271"/>
      <c r="J581" s="228"/>
    </row>
    <row r="582" spans="1:10" ht="33">
      <c r="A582" s="284">
        <f>IF(C582="","",SUBTOTAL(3,$C$6:C582))</f>
        <v>140</v>
      </c>
      <c r="B582" s="246" t="s">
        <v>3003</v>
      </c>
      <c r="C582" s="219" t="s">
        <v>203</v>
      </c>
      <c r="D582" s="246" t="s">
        <v>3211</v>
      </c>
      <c r="E582" s="246"/>
      <c r="F582" s="284"/>
      <c r="G582" s="246"/>
      <c r="H582" s="246"/>
      <c r="I582" s="271"/>
      <c r="J582" s="228"/>
    </row>
    <row r="583" spans="1:10">
      <c r="A583" s="286" t="s">
        <v>3161</v>
      </c>
      <c r="B583" s="392" t="s">
        <v>3162</v>
      </c>
      <c r="C583" s="219"/>
      <c r="D583" s="246"/>
      <c r="E583" s="246"/>
      <c r="F583" s="284"/>
      <c r="G583" s="246"/>
      <c r="H583" s="246"/>
      <c r="I583" s="271"/>
      <c r="J583" s="228"/>
    </row>
    <row r="584" spans="1:10" ht="33">
      <c r="A584" s="284">
        <f>IF(C584="","",SUBTOTAL(3,$C$6:C584))</f>
        <v>141</v>
      </c>
      <c r="B584" s="246" t="s">
        <v>2552</v>
      </c>
      <c r="C584" s="219" t="s">
        <v>203</v>
      </c>
      <c r="D584" s="246" t="s">
        <v>3005</v>
      </c>
      <c r="E584" s="246"/>
      <c r="F584" s="284"/>
      <c r="G584" s="246"/>
      <c r="H584" s="246"/>
      <c r="I584" s="271"/>
      <c r="J584" s="228"/>
    </row>
    <row r="585" spans="1:10">
      <c r="A585" s="284">
        <f>IF(C585="","",SUBTOTAL(3,$C$6:C585))</f>
        <v>142</v>
      </c>
      <c r="B585" s="246" t="s">
        <v>3006</v>
      </c>
      <c r="C585" s="219" t="s">
        <v>203</v>
      </c>
      <c r="D585" s="246" t="s">
        <v>3007</v>
      </c>
      <c r="E585" s="246"/>
      <c r="F585" s="284"/>
      <c r="G585" s="246"/>
      <c r="H585" s="246"/>
      <c r="I585" s="271"/>
      <c r="J585" s="228"/>
    </row>
    <row r="586" spans="1:10">
      <c r="A586" s="284">
        <f>IF(C586="","",SUBTOTAL(3,$C$6:C586))</f>
        <v>143</v>
      </c>
      <c r="B586" s="246" t="s">
        <v>3026</v>
      </c>
      <c r="C586" s="219" t="s">
        <v>203</v>
      </c>
      <c r="D586" s="246" t="s">
        <v>3008</v>
      </c>
      <c r="E586" s="246"/>
      <c r="F586" s="284"/>
      <c r="G586" s="246"/>
      <c r="H586" s="246"/>
      <c r="I586" s="271"/>
      <c r="J586" s="228"/>
    </row>
    <row r="587" spans="1:10">
      <c r="A587" s="284">
        <f>IF(C587="","",SUBTOTAL(3,$C$6:C587))</f>
        <v>144</v>
      </c>
      <c r="B587" s="246" t="s">
        <v>3009</v>
      </c>
      <c r="C587" s="219" t="s">
        <v>203</v>
      </c>
      <c r="D587" s="246" t="s">
        <v>3010</v>
      </c>
      <c r="E587" s="246"/>
      <c r="F587" s="284"/>
      <c r="G587" s="246"/>
      <c r="H587" s="246"/>
      <c r="I587" s="271"/>
      <c r="J587" s="228"/>
    </row>
    <row r="588" spans="1:10">
      <c r="A588" s="284">
        <f>IF(C588="","",SUBTOTAL(3,$C$6:C588))</f>
        <v>145</v>
      </c>
      <c r="B588" s="246" t="s">
        <v>3011</v>
      </c>
      <c r="C588" s="219" t="s">
        <v>203</v>
      </c>
      <c r="D588" s="246" t="s">
        <v>3012</v>
      </c>
      <c r="E588" s="246"/>
      <c r="F588" s="284"/>
      <c r="G588" s="246"/>
      <c r="H588" s="246"/>
      <c r="I588" s="271"/>
      <c r="J588" s="228"/>
    </row>
    <row r="589" spans="1:10" ht="33">
      <c r="A589" s="284">
        <f>IF(C589="","",SUBTOTAL(3,$C$6:C589))</f>
        <v>146</v>
      </c>
      <c r="B589" s="246" t="s">
        <v>3013</v>
      </c>
      <c r="C589" s="219" t="s">
        <v>203</v>
      </c>
      <c r="D589" s="246" t="s">
        <v>3014</v>
      </c>
      <c r="E589" s="246"/>
      <c r="F589" s="284"/>
      <c r="G589" s="284"/>
      <c r="H589" s="284"/>
      <c r="I589" s="271"/>
      <c r="J589" s="228"/>
    </row>
    <row r="590" spans="1:10">
      <c r="A590" s="286" t="s">
        <v>3163</v>
      </c>
      <c r="B590" s="392" t="s">
        <v>3164</v>
      </c>
      <c r="C590" s="219"/>
      <c r="D590" s="246"/>
      <c r="E590" s="246"/>
      <c r="F590" s="284"/>
      <c r="G590" s="246"/>
      <c r="H590" s="246"/>
      <c r="I590" s="271"/>
      <c r="J590" s="228"/>
    </row>
    <row r="591" spans="1:10" ht="33">
      <c r="A591" s="284">
        <f>IF(C591="","",SUBTOTAL(3,$C$6:C591))</f>
        <v>147</v>
      </c>
      <c r="B591" s="246" t="s">
        <v>2732</v>
      </c>
      <c r="C591" s="219" t="s">
        <v>203</v>
      </c>
      <c r="D591" s="246" t="s">
        <v>3016</v>
      </c>
      <c r="E591" s="246"/>
      <c r="F591" s="284"/>
      <c r="G591" s="246"/>
      <c r="H591" s="246"/>
      <c r="I591" s="271"/>
      <c r="J591" s="228"/>
    </row>
    <row r="592" spans="1:10">
      <c r="A592" s="284">
        <f>IF(C592="","",SUBTOTAL(3,$C$6:C592))</f>
        <v>148</v>
      </c>
      <c r="B592" s="246" t="s">
        <v>3017</v>
      </c>
      <c r="C592" s="219" t="s">
        <v>203</v>
      </c>
      <c r="D592" s="246" t="s">
        <v>3018</v>
      </c>
      <c r="E592" s="246"/>
      <c r="F592" s="284"/>
      <c r="G592" s="246"/>
      <c r="H592" s="246"/>
      <c r="I592" s="271"/>
      <c r="J592" s="228"/>
    </row>
    <row r="593" spans="1:10">
      <c r="A593" s="284">
        <f>IF(C593="","",SUBTOTAL(3,$C$6:C593))</f>
        <v>149</v>
      </c>
      <c r="B593" s="246" t="s">
        <v>3021</v>
      </c>
      <c r="C593" s="219" t="s">
        <v>203</v>
      </c>
      <c r="D593" s="246" t="s">
        <v>3022</v>
      </c>
      <c r="E593" s="246"/>
      <c r="F593" s="284"/>
      <c r="G593" s="246"/>
      <c r="H593" s="246"/>
      <c r="I593" s="271"/>
      <c r="J593" s="228"/>
    </row>
    <row r="594" spans="1:10">
      <c r="A594" s="284">
        <f>IF(C594="","",SUBTOTAL(3,$C$6:C594))</f>
        <v>150</v>
      </c>
      <c r="B594" s="246" t="s">
        <v>3019</v>
      </c>
      <c r="C594" s="219" t="s">
        <v>203</v>
      </c>
      <c r="D594" s="246" t="s">
        <v>3020</v>
      </c>
      <c r="E594" s="246"/>
      <c r="F594" s="284"/>
      <c r="G594" s="246"/>
      <c r="H594" s="246"/>
      <c r="I594" s="271"/>
      <c r="J594" s="228"/>
    </row>
    <row r="595" spans="1:10">
      <c r="A595" s="286" t="s">
        <v>3131</v>
      </c>
      <c r="B595" s="392" t="s">
        <v>3165</v>
      </c>
      <c r="C595" s="219"/>
      <c r="D595" s="392"/>
      <c r="E595" s="246"/>
      <c r="F595" s="284"/>
      <c r="G595" s="246"/>
      <c r="H595" s="246"/>
      <c r="I595" s="271"/>
      <c r="J595" s="228"/>
    </row>
    <row r="596" spans="1:10" ht="99">
      <c r="A596" s="284">
        <f>IF(C596="","",SUBTOTAL(3,$C$6:C596))</f>
        <v>151</v>
      </c>
      <c r="B596" s="246" t="s">
        <v>3027</v>
      </c>
      <c r="C596" s="219" t="s">
        <v>203</v>
      </c>
      <c r="D596" s="246" t="s">
        <v>3028</v>
      </c>
      <c r="E596" s="246"/>
      <c r="F596" s="284"/>
      <c r="G596" s="246"/>
      <c r="H596" s="246"/>
      <c r="I596" s="271"/>
      <c r="J596" s="228"/>
    </row>
    <row r="597" spans="1:10" ht="49.5">
      <c r="A597" s="284">
        <f>IF(C597="","",SUBTOTAL(3,$C$6:C597))</f>
        <v>152</v>
      </c>
      <c r="B597" s="246" t="s">
        <v>3029</v>
      </c>
      <c r="C597" s="219" t="s">
        <v>203</v>
      </c>
      <c r="D597" s="246" t="s">
        <v>3030</v>
      </c>
      <c r="E597" s="246"/>
      <c r="F597" s="284"/>
      <c r="G597" s="246"/>
      <c r="H597" s="246"/>
      <c r="I597" s="271"/>
      <c r="J597" s="228"/>
    </row>
    <row r="598" spans="1:10" ht="99">
      <c r="A598" s="284">
        <f>IF(C598="","",SUBTOTAL(3,$C$6:C598))</f>
        <v>153</v>
      </c>
      <c r="B598" s="246" t="s">
        <v>3031</v>
      </c>
      <c r="C598" s="219" t="s">
        <v>203</v>
      </c>
      <c r="D598" s="246" t="s">
        <v>3032</v>
      </c>
      <c r="E598" s="246"/>
      <c r="F598" s="284"/>
      <c r="G598" s="284"/>
      <c r="H598" s="284"/>
      <c r="I598" s="271"/>
      <c r="J598" s="228"/>
    </row>
    <row r="599" spans="1:10" ht="49.5">
      <c r="A599" s="284">
        <f>IF(C599="","",SUBTOTAL(3,$C$6:C599))</f>
        <v>154</v>
      </c>
      <c r="B599" s="246" t="s">
        <v>3034</v>
      </c>
      <c r="C599" s="219" t="s">
        <v>203</v>
      </c>
      <c r="D599" s="246" t="s">
        <v>3033</v>
      </c>
      <c r="E599" s="246"/>
      <c r="F599" s="284"/>
      <c r="G599" s="246"/>
      <c r="H599" s="246"/>
      <c r="I599" s="271"/>
      <c r="J599" s="228"/>
    </row>
    <row r="600" spans="1:10" ht="99">
      <c r="A600" s="284">
        <f>IF(C600="","",SUBTOTAL(3,$C$6:C600))</f>
        <v>155</v>
      </c>
      <c r="B600" s="246" t="s">
        <v>3035</v>
      </c>
      <c r="C600" s="219" t="s">
        <v>203</v>
      </c>
      <c r="D600" s="246" t="s">
        <v>3036</v>
      </c>
      <c r="E600" s="246"/>
      <c r="F600" s="284"/>
      <c r="G600" s="246"/>
      <c r="H600" s="246"/>
      <c r="I600" s="271"/>
      <c r="J600" s="228"/>
    </row>
    <row r="601" spans="1:10" ht="49.5">
      <c r="A601" s="284">
        <f>IF(C601="","",SUBTOTAL(3,$C$6:C601))</f>
        <v>156</v>
      </c>
      <c r="B601" s="246" t="s">
        <v>3037</v>
      </c>
      <c r="C601" s="219" t="s">
        <v>203</v>
      </c>
      <c r="D601" s="246" t="s">
        <v>3038</v>
      </c>
      <c r="E601" s="246"/>
      <c r="F601" s="284"/>
      <c r="G601" s="246"/>
      <c r="H601" s="246"/>
      <c r="I601" s="271"/>
      <c r="J601" s="228"/>
    </row>
    <row r="602" spans="1:10" ht="66">
      <c r="A602" s="284">
        <f>IF(C602="","",SUBTOTAL(3,$C$6:C602))</f>
        <v>157</v>
      </c>
      <c r="B602" s="246" t="s">
        <v>3039</v>
      </c>
      <c r="C602" s="219" t="s">
        <v>203</v>
      </c>
      <c r="D602" s="246" t="s">
        <v>3040</v>
      </c>
      <c r="E602" s="246"/>
      <c r="F602" s="284"/>
      <c r="G602" s="246"/>
      <c r="H602" s="246"/>
      <c r="I602" s="271"/>
      <c r="J602" s="228"/>
    </row>
    <row r="603" spans="1:10" ht="82.5">
      <c r="A603" s="284">
        <f>IF(C603="","",SUBTOTAL(3,$C$6:C603))</f>
        <v>158</v>
      </c>
      <c r="B603" s="246" t="s">
        <v>3041</v>
      </c>
      <c r="C603" s="219" t="s">
        <v>203</v>
      </c>
      <c r="D603" s="246" t="s">
        <v>3042</v>
      </c>
      <c r="E603" s="246"/>
      <c r="F603" s="284"/>
      <c r="G603" s="246"/>
      <c r="H603" s="246"/>
      <c r="I603" s="271"/>
      <c r="J603" s="228"/>
    </row>
    <row r="604" spans="1:10" ht="32.25" customHeight="1">
      <c r="A604" s="286" t="s">
        <v>3166</v>
      </c>
      <c r="B604" s="392" t="s">
        <v>3167</v>
      </c>
      <c r="C604" s="301"/>
      <c r="D604" s="286"/>
      <c r="E604" s="301"/>
      <c r="F604" s="286"/>
      <c r="G604" s="286"/>
      <c r="H604" s="286"/>
      <c r="I604" s="271"/>
      <c r="J604" s="228"/>
    </row>
    <row r="605" spans="1:10" ht="49.5">
      <c r="A605" s="284">
        <f>IF(C605="","",SUBTOTAL(3,$C$6:C605))</f>
        <v>159</v>
      </c>
      <c r="B605" s="246" t="s">
        <v>2499</v>
      </c>
      <c r="C605" s="399" t="s">
        <v>203</v>
      </c>
      <c r="D605" s="246" t="s">
        <v>2556</v>
      </c>
      <c r="E605" s="308"/>
      <c r="F605" s="284" t="str">
        <f>IF(H605&lt;4,"Đơn giản",IF(H605&lt;=7,"Trung bình","Phức tạp"))</f>
        <v>Trung bình</v>
      </c>
      <c r="G605" s="284" t="s">
        <v>205</v>
      </c>
      <c r="H605" s="284">
        <f>COUNTA(E606:E611)</f>
        <v>6</v>
      </c>
      <c r="I605" s="271"/>
      <c r="J605" s="228"/>
    </row>
    <row r="606" spans="1:10" hidden="1" outlineLevel="1">
      <c r="A606" s="284"/>
      <c r="B606" s="246"/>
      <c r="C606" s="399"/>
      <c r="D606" s="246"/>
      <c r="E606" s="246" t="s">
        <v>1352</v>
      </c>
      <c r="F606" s="284"/>
      <c r="G606" s="284"/>
      <c r="H606" s="284"/>
      <c r="I606" s="271"/>
      <c r="J606" s="228"/>
    </row>
    <row r="607" spans="1:10" hidden="1" outlineLevel="1">
      <c r="A607" s="284"/>
      <c r="B607" s="246"/>
      <c r="C607" s="399"/>
      <c r="D607" s="246"/>
      <c r="E607" s="246" t="s">
        <v>1353</v>
      </c>
      <c r="F607" s="284"/>
      <c r="G607" s="284"/>
      <c r="H607" s="284"/>
      <c r="I607" s="271"/>
      <c r="J607" s="228"/>
    </row>
    <row r="608" spans="1:10" hidden="1" outlineLevel="1">
      <c r="A608" s="284"/>
      <c r="B608" s="246"/>
      <c r="C608" s="399"/>
      <c r="D608" s="246"/>
      <c r="E608" s="246" t="s">
        <v>1354</v>
      </c>
      <c r="F608" s="284"/>
      <c r="G608" s="284"/>
      <c r="H608" s="284"/>
      <c r="I608" s="271"/>
      <c r="J608" s="228"/>
    </row>
    <row r="609" spans="1:10" hidden="1" outlineLevel="1">
      <c r="A609" s="284"/>
      <c r="B609" s="246"/>
      <c r="C609" s="399"/>
      <c r="D609" s="246"/>
      <c r="E609" s="246" t="s">
        <v>1355</v>
      </c>
      <c r="F609" s="284"/>
      <c r="G609" s="284"/>
      <c r="H609" s="284"/>
      <c r="I609" s="271"/>
      <c r="J609" s="228"/>
    </row>
    <row r="610" spans="1:10" hidden="1" outlineLevel="1">
      <c r="A610" s="284"/>
      <c r="B610" s="246"/>
      <c r="C610" s="399"/>
      <c r="D610" s="246"/>
      <c r="E610" s="246" t="s">
        <v>1357</v>
      </c>
      <c r="F610" s="284"/>
      <c r="G610" s="284"/>
      <c r="H610" s="284"/>
      <c r="I610" s="271"/>
      <c r="J610" s="228"/>
    </row>
    <row r="611" spans="1:10" hidden="1" outlineLevel="1">
      <c r="A611" s="284"/>
      <c r="B611" s="246"/>
      <c r="C611" s="399"/>
      <c r="D611" s="246"/>
      <c r="E611" s="246" t="s">
        <v>1358</v>
      </c>
      <c r="F611" s="284"/>
      <c r="G611" s="284"/>
      <c r="H611" s="284"/>
      <c r="I611" s="271"/>
      <c r="J611" s="228"/>
    </row>
    <row r="612" spans="1:10" ht="33" collapsed="1">
      <c r="A612" s="284">
        <f>IF(C612="","",SUBTOTAL(3,$C$6:C612))</f>
        <v>160</v>
      </c>
      <c r="B612" s="246" t="s">
        <v>2500</v>
      </c>
      <c r="C612" s="399" t="s">
        <v>203</v>
      </c>
      <c r="D612" s="246" t="s">
        <v>2557</v>
      </c>
      <c r="E612" s="246"/>
      <c r="F612" s="284" t="str">
        <f>IF(H612&lt;4,"Đơn giản",IF(H612&lt;=7,"Trung bình","Phức tạp"))</f>
        <v>Trung bình</v>
      </c>
      <c r="G612" s="284" t="s">
        <v>205</v>
      </c>
      <c r="H612" s="284">
        <f>COUNTA(E613:F616)</f>
        <v>4</v>
      </c>
      <c r="I612" s="271"/>
      <c r="J612" s="228"/>
    </row>
    <row r="613" spans="1:10" hidden="1" outlineLevel="1">
      <c r="A613" s="284"/>
      <c r="B613" s="246"/>
      <c r="C613" s="399"/>
      <c r="D613" s="246"/>
      <c r="E613" s="246" t="s">
        <v>207</v>
      </c>
      <c r="F613" s="284"/>
      <c r="G613" s="284"/>
      <c r="H613" s="284"/>
      <c r="I613" s="271"/>
      <c r="J613" s="228"/>
    </row>
    <row r="614" spans="1:10" hidden="1" outlineLevel="1">
      <c r="A614" s="284"/>
      <c r="B614" s="246"/>
      <c r="C614" s="399"/>
      <c r="D614" s="246"/>
      <c r="E614" s="246" t="s">
        <v>212</v>
      </c>
      <c r="F614" s="284"/>
      <c r="G614" s="284"/>
      <c r="H614" s="284"/>
      <c r="I614" s="271"/>
      <c r="J614" s="228"/>
    </row>
    <row r="615" spans="1:10" hidden="1" outlineLevel="1">
      <c r="A615" s="284"/>
      <c r="B615" s="246"/>
      <c r="C615" s="399"/>
      <c r="D615" s="246"/>
      <c r="E615" s="246" t="s">
        <v>1361</v>
      </c>
      <c r="F615" s="284"/>
      <c r="G615" s="284"/>
      <c r="H615" s="284"/>
      <c r="I615" s="271"/>
      <c r="J615" s="228"/>
    </row>
    <row r="616" spans="1:10" hidden="1" outlineLevel="1">
      <c r="A616" s="284"/>
      <c r="B616" s="246"/>
      <c r="C616" s="399"/>
      <c r="D616" s="246"/>
      <c r="E616" s="246" t="s">
        <v>1362</v>
      </c>
      <c r="F616" s="284"/>
      <c r="G616" s="284"/>
      <c r="H616" s="284"/>
      <c r="I616" s="271"/>
      <c r="J616" s="228"/>
    </row>
    <row r="617" spans="1:10" ht="33" collapsed="1">
      <c r="A617" s="284">
        <f>IF(C617="","",SUBTOTAL(3,$C$6:C617))</f>
        <v>161</v>
      </c>
      <c r="B617" s="246" t="s">
        <v>1363</v>
      </c>
      <c r="C617" s="399" t="s">
        <v>203</v>
      </c>
      <c r="D617" s="246" t="s">
        <v>2558</v>
      </c>
      <c r="E617" s="246"/>
      <c r="F617" s="284" t="str">
        <f t="shared" ref="F617" si="40">IF(H617&lt;4,"Đơn giản",IF(H617&lt;=7,"Trung bình","Phức tạp"))</f>
        <v>Trung bình</v>
      </c>
      <c r="G617" s="284" t="s">
        <v>205</v>
      </c>
      <c r="H617" s="284">
        <f>COUNTA(E618:E623)</f>
        <v>6</v>
      </c>
      <c r="I617" s="271"/>
      <c r="J617" s="228"/>
    </row>
    <row r="618" spans="1:10" hidden="1" outlineLevel="1">
      <c r="A618" s="284"/>
      <c r="B618" s="246"/>
      <c r="C618" s="399"/>
      <c r="D618" s="246"/>
      <c r="E618" s="246" t="s">
        <v>1364</v>
      </c>
      <c r="F618" s="284"/>
      <c r="G618" s="284"/>
      <c r="H618" s="284"/>
      <c r="I618" s="271"/>
      <c r="J618" s="228"/>
    </row>
    <row r="619" spans="1:10" ht="21" hidden="1" customHeight="1" outlineLevel="1">
      <c r="A619" s="284"/>
      <c r="B619" s="246"/>
      <c r="C619" s="399"/>
      <c r="D619" s="246"/>
      <c r="E619" s="246" t="s">
        <v>1365</v>
      </c>
      <c r="F619" s="284"/>
      <c r="G619" s="284"/>
      <c r="H619" s="284"/>
      <c r="I619" s="271"/>
      <c r="J619" s="228"/>
    </row>
    <row r="620" spans="1:10" hidden="1" outlineLevel="1">
      <c r="A620" s="284"/>
      <c r="B620" s="246"/>
      <c r="C620" s="399"/>
      <c r="D620" s="246"/>
      <c r="E620" s="246" t="s">
        <v>1366</v>
      </c>
      <c r="F620" s="284"/>
      <c r="G620" s="284"/>
      <c r="H620" s="284"/>
      <c r="I620" s="271"/>
      <c r="J620" s="228"/>
    </row>
    <row r="621" spans="1:10" hidden="1" outlineLevel="1">
      <c r="A621" s="284"/>
      <c r="B621" s="246"/>
      <c r="C621" s="399"/>
      <c r="D621" s="246"/>
      <c r="E621" s="246" t="s">
        <v>1367</v>
      </c>
      <c r="F621" s="284"/>
      <c r="G621" s="284"/>
      <c r="H621" s="284"/>
      <c r="I621" s="271"/>
      <c r="J621" s="228"/>
    </row>
    <row r="622" spans="1:10" hidden="1" outlineLevel="1">
      <c r="A622" s="284"/>
      <c r="B622" s="246"/>
      <c r="C622" s="399"/>
      <c r="D622" s="246"/>
      <c r="E622" s="246" t="s">
        <v>1369</v>
      </c>
      <c r="F622" s="284"/>
      <c r="G622" s="284"/>
      <c r="H622" s="284"/>
      <c r="I622" s="271"/>
      <c r="J622" s="228"/>
    </row>
    <row r="623" spans="1:10" hidden="1" outlineLevel="1">
      <c r="A623" s="284"/>
      <c r="B623" s="246"/>
      <c r="C623" s="399"/>
      <c r="D623" s="246"/>
      <c r="E623" s="246" t="s">
        <v>1370</v>
      </c>
      <c r="F623" s="284"/>
      <c r="G623" s="284"/>
      <c r="H623" s="284"/>
      <c r="I623" s="271"/>
      <c r="J623" s="228"/>
    </row>
    <row r="624" spans="1:10" ht="33" collapsed="1">
      <c r="A624" s="284">
        <f>IF(C624="","",SUBTOTAL(3,$C$6:C624))</f>
        <v>162</v>
      </c>
      <c r="B624" s="246" t="s">
        <v>2501</v>
      </c>
      <c r="C624" s="399" t="s">
        <v>203</v>
      </c>
      <c r="D624" s="246" t="s">
        <v>2559</v>
      </c>
      <c r="E624" s="219"/>
      <c r="F624" s="284" t="str">
        <f t="shared" ref="F624" si="41">IF(H624&lt;4,"Đơn giản",IF(H624&lt;=7,"Trung bình","Phức tạp"))</f>
        <v>Trung bình</v>
      </c>
      <c r="G624" s="284" t="s">
        <v>205</v>
      </c>
      <c r="H624" s="284">
        <f>COUNTA(E625:E630)</f>
        <v>6</v>
      </c>
      <c r="I624" s="271"/>
      <c r="J624" s="228"/>
    </row>
    <row r="625" spans="1:10" hidden="1" outlineLevel="1">
      <c r="A625" s="284"/>
      <c r="B625" s="246"/>
      <c r="C625" s="399"/>
      <c r="D625" s="246"/>
      <c r="E625" s="246" t="s">
        <v>207</v>
      </c>
      <c r="F625" s="284"/>
      <c r="G625" s="284"/>
      <c r="H625" s="284"/>
      <c r="I625" s="271"/>
      <c r="J625" s="228"/>
    </row>
    <row r="626" spans="1:10" hidden="1" outlineLevel="1">
      <c r="A626" s="284"/>
      <c r="B626" s="246"/>
      <c r="C626" s="399"/>
      <c r="D626" s="246"/>
      <c r="E626" s="246" t="s">
        <v>208</v>
      </c>
      <c r="F626" s="284"/>
      <c r="G626" s="284"/>
      <c r="H626" s="284"/>
      <c r="I626" s="271"/>
      <c r="J626" s="228"/>
    </row>
    <row r="627" spans="1:10" hidden="1" outlineLevel="1">
      <c r="A627" s="284"/>
      <c r="B627" s="246"/>
      <c r="C627" s="399"/>
      <c r="D627" s="246"/>
      <c r="E627" s="246" t="s">
        <v>209</v>
      </c>
      <c r="F627" s="284"/>
      <c r="G627" s="284"/>
      <c r="H627" s="284"/>
      <c r="I627" s="271"/>
      <c r="J627" s="228"/>
    </row>
    <row r="628" spans="1:10" hidden="1" outlineLevel="1">
      <c r="A628" s="284"/>
      <c r="B628" s="246"/>
      <c r="C628" s="399"/>
      <c r="D628" s="246"/>
      <c r="E628" s="246" t="s">
        <v>210</v>
      </c>
      <c r="F628" s="284"/>
      <c r="G628" s="284"/>
      <c r="H628" s="284"/>
      <c r="I628" s="271"/>
      <c r="J628" s="228"/>
    </row>
    <row r="629" spans="1:10" hidden="1" outlineLevel="1">
      <c r="A629" s="284"/>
      <c r="B629" s="246"/>
      <c r="C629" s="399"/>
      <c r="D629" s="246"/>
      <c r="E629" s="246" t="s">
        <v>211</v>
      </c>
      <c r="F629" s="284"/>
      <c r="G629" s="284"/>
      <c r="H629" s="284"/>
      <c r="I629" s="271"/>
      <c r="J629" s="228"/>
    </row>
    <row r="630" spans="1:10" hidden="1" outlineLevel="1">
      <c r="A630" s="284"/>
      <c r="B630" s="246"/>
      <c r="C630" s="399"/>
      <c r="D630" s="246"/>
      <c r="E630" s="246" t="s">
        <v>212</v>
      </c>
      <c r="F630" s="284"/>
      <c r="G630" s="284"/>
      <c r="H630" s="284"/>
      <c r="I630" s="271"/>
      <c r="J630" s="228"/>
    </row>
    <row r="631" spans="1:10" ht="33" collapsed="1">
      <c r="A631" s="284">
        <f>IF(C631="","",SUBTOTAL(3,$C$6:C631))</f>
        <v>163</v>
      </c>
      <c r="B631" s="246" t="s">
        <v>2822</v>
      </c>
      <c r="C631" s="399" t="s">
        <v>1238</v>
      </c>
      <c r="D631" s="246" t="s">
        <v>2560</v>
      </c>
      <c r="E631" s="219"/>
      <c r="F631" s="284" t="str">
        <f t="shared" ref="F631" si="42">IF(H631&lt;4,"Đơn giản",IF(H631&lt;=7,"Trung bình","Phức tạp"))</f>
        <v>Phức tạp</v>
      </c>
      <c r="G631" s="284" t="s">
        <v>205</v>
      </c>
      <c r="H631" s="284">
        <f>COUNTA(E632:E639)</f>
        <v>8</v>
      </c>
      <c r="I631" s="271"/>
      <c r="J631" s="228"/>
    </row>
    <row r="632" spans="1:10" hidden="1" outlineLevel="1">
      <c r="A632" s="284"/>
      <c r="B632" s="246"/>
      <c r="C632" s="399"/>
      <c r="D632" s="246"/>
      <c r="E632" s="246" t="s">
        <v>2597</v>
      </c>
      <c r="F632" s="284"/>
      <c r="G632" s="284"/>
      <c r="H632" s="284"/>
      <c r="I632" s="271"/>
      <c r="J632" s="228"/>
    </row>
    <row r="633" spans="1:10" hidden="1" outlineLevel="1">
      <c r="A633" s="284"/>
      <c r="B633" s="246"/>
      <c r="C633" s="399"/>
      <c r="D633" s="246"/>
      <c r="E633" s="246" t="s">
        <v>2598</v>
      </c>
      <c r="F633" s="284"/>
      <c r="G633" s="284"/>
      <c r="H633" s="284"/>
      <c r="I633" s="271"/>
      <c r="J633" s="228"/>
    </row>
    <row r="634" spans="1:10" ht="33" hidden="1" outlineLevel="1">
      <c r="A634" s="284"/>
      <c r="B634" s="246"/>
      <c r="C634" s="399"/>
      <c r="D634" s="246"/>
      <c r="E634" s="246" t="s">
        <v>2599</v>
      </c>
      <c r="F634" s="284"/>
      <c r="G634" s="284"/>
      <c r="H634" s="284"/>
      <c r="I634" s="271"/>
      <c r="J634" s="228"/>
    </row>
    <row r="635" spans="1:10" ht="33" hidden="1" outlineLevel="1">
      <c r="A635" s="284"/>
      <c r="B635" s="246"/>
      <c r="C635" s="399"/>
      <c r="D635" s="246"/>
      <c r="E635" s="246" t="s">
        <v>3169</v>
      </c>
      <c r="F635" s="284"/>
      <c r="G635" s="284"/>
      <c r="H635" s="284"/>
      <c r="I635" s="271"/>
      <c r="J635" s="228"/>
    </row>
    <row r="636" spans="1:10" ht="33" hidden="1" outlineLevel="1">
      <c r="A636" s="284"/>
      <c r="B636" s="246"/>
      <c r="C636" s="399"/>
      <c r="D636" s="246"/>
      <c r="E636" s="246" t="s">
        <v>3168</v>
      </c>
      <c r="F636" s="284"/>
      <c r="G636" s="284"/>
      <c r="H636" s="284"/>
      <c r="I636" s="271"/>
      <c r="J636" s="228"/>
    </row>
    <row r="637" spans="1:10" ht="33" hidden="1" outlineLevel="1">
      <c r="A637" s="284"/>
      <c r="B637" s="246"/>
      <c r="C637" s="399"/>
      <c r="D637" s="246"/>
      <c r="E637" s="246" t="s">
        <v>3170</v>
      </c>
      <c r="F637" s="284"/>
      <c r="G637" s="284"/>
      <c r="H637" s="284"/>
      <c r="I637" s="271"/>
      <c r="J637" s="228"/>
    </row>
    <row r="638" spans="1:10" hidden="1" outlineLevel="1">
      <c r="A638" s="284"/>
      <c r="B638" s="246"/>
      <c r="C638" s="399"/>
      <c r="D638" s="246"/>
      <c r="E638" s="246" t="s">
        <v>3171</v>
      </c>
      <c r="F638" s="284"/>
      <c r="G638" s="284"/>
      <c r="H638" s="284"/>
      <c r="I638" s="271"/>
      <c r="J638" s="228"/>
    </row>
    <row r="639" spans="1:10" ht="33" hidden="1" outlineLevel="1">
      <c r="A639" s="284"/>
      <c r="B639" s="246"/>
      <c r="C639" s="399"/>
      <c r="D639" s="246"/>
      <c r="E639" s="246" t="s">
        <v>2600</v>
      </c>
      <c r="F639" s="284"/>
      <c r="G639" s="284"/>
      <c r="H639" s="284"/>
      <c r="I639" s="271"/>
      <c r="J639" s="228"/>
    </row>
    <row r="640" spans="1:10" ht="33" collapsed="1">
      <c r="A640" s="284">
        <f>IF(C640="","",SUBTOTAL(3,$C$6:C640))</f>
        <v>164</v>
      </c>
      <c r="B640" s="246" t="s">
        <v>2502</v>
      </c>
      <c r="C640" s="399" t="s">
        <v>203</v>
      </c>
      <c r="D640" s="246" t="s">
        <v>2561</v>
      </c>
      <c r="E640" s="219"/>
      <c r="F640" s="284" t="str">
        <f t="shared" ref="F640" si="43">IF(H640&lt;4,"Đơn giản",IF(H640&lt;=7,"Trung bình","Phức tạp"))</f>
        <v>Trung bình</v>
      </c>
      <c r="G640" s="284" t="s">
        <v>205</v>
      </c>
      <c r="H640" s="284">
        <f>COUNTA(E641:E644)</f>
        <v>4</v>
      </c>
      <c r="I640" s="271"/>
      <c r="J640" s="228"/>
    </row>
    <row r="641" spans="1:10" ht="33" hidden="1" outlineLevel="1">
      <c r="A641" s="284"/>
      <c r="B641" s="246"/>
      <c r="C641" s="399"/>
      <c r="D641" s="246"/>
      <c r="E641" s="246" t="s">
        <v>2601</v>
      </c>
      <c r="F641" s="284"/>
      <c r="G641" s="284"/>
      <c r="H641" s="284"/>
      <c r="I641" s="271"/>
      <c r="J641" s="228"/>
    </row>
    <row r="642" spans="1:10" ht="33" hidden="1" outlineLevel="1">
      <c r="A642" s="284"/>
      <c r="B642" s="246"/>
      <c r="C642" s="399"/>
      <c r="D642" s="246"/>
      <c r="E642" s="246" t="s">
        <v>2603</v>
      </c>
      <c r="F642" s="284"/>
      <c r="G642" s="284"/>
      <c r="H642" s="284"/>
      <c r="I642" s="271"/>
      <c r="J642" s="228"/>
    </row>
    <row r="643" spans="1:10" ht="33" hidden="1" outlineLevel="1">
      <c r="A643" s="284"/>
      <c r="B643" s="246"/>
      <c r="C643" s="399"/>
      <c r="D643" s="246"/>
      <c r="E643" s="246" t="s">
        <v>2602</v>
      </c>
      <c r="F643" s="284"/>
      <c r="G643" s="284"/>
      <c r="H643" s="284"/>
      <c r="I643" s="271"/>
      <c r="J643" s="228"/>
    </row>
    <row r="644" spans="1:10" ht="33" hidden="1" outlineLevel="1">
      <c r="A644" s="284"/>
      <c r="B644" s="246"/>
      <c r="C644" s="399"/>
      <c r="D644" s="246"/>
      <c r="E644" s="246" t="s">
        <v>2604</v>
      </c>
      <c r="F644" s="284"/>
      <c r="G644" s="284"/>
      <c r="H644" s="284"/>
      <c r="I644" s="271"/>
      <c r="J644" s="228"/>
    </row>
    <row r="645" spans="1:10" s="229" customFormat="1" ht="66" collapsed="1">
      <c r="A645" s="284">
        <f>IF(C645="","",SUBTOTAL(3,$C$6:C645))</f>
        <v>165</v>
      </c>
      <c r="B645" s="233" t="s">
        <v>3173</v>
      </c>
      <c r="C645" s="233" t="s">
        <v>3174</v>
      </c>
      <c r="D645" s="233" t="s">
        <v>3208</v>
      </c>
      <c r="E645" s="254"/>
      <c r="F645" s="284" t="str">
        <f t="shared" ref="F645" si="44">IF(H645&lt;4,"Đơn giản",IF(H645&lt;=7,"Trung bình","Phức tạp"))</f>
        <v>Trung bình</v>
      </c>
      <c r="G645" s="284" t="s">
        <v>205</v>
      </c>
      <c r="H645" s="284">
        <f>COUNTA(E646:E649)</f>
        <v>4</v>
      </c>
      <c r="I645" s="228"/>
    </row>
    <row r="646" spans="1:10" s="229" customFormat="1" ht="21" hidden="1" customHeight="1" outlineLevel="1">
      <c r="A646" s="254" t="str">
        <f>IF(C646="","",SUBTOTAL(3,$C$8:C646))</f>
        <v/>
      </c>
      <c r="B646" s="233"/>
      <c r="C646" s="233"/>
      <c r="D646" s="233"/>
      <c r="E646" s="246" t="s">
        <v>3175</v>
      </c>
      <c r="F646" s="233"/>
      <c r="G646" s="233"/>
      <c r="H646" s="228"/>
      <c r="I646" s="228"/>
    </row>
    <row r="647" spans="1:10" s="229" customFormat="1" hidden="1" outlineLevel="1">
      <c r="A647" s="254" t="str">
        <f>IF(C647="","",SUBTOTAL(3,$C$8:C647))</f>
        <v/>
      </c>
      <c r="B647" s="233"/>
      <c r="C647" s="233"/>
      <c r="D647" s="233"/>
      <c r="E647" s="246" t="s">
        <v>3176</v>
      </c>
      <c r="F647" s="233"/>
      <c r="G647" s="233"/>
      <c r="H647" s="228"/>
      <c r="I647" s="228"/>
    </row>
    <row r="648" spans="1:10" s="229" customFormat="1" hidden="1" outlineLevel="1">
      <c r="A648" s="254"/>
      <c r="B648" s="233"/>
      <c r="C648" s="233"/>
      <c r="D648" s="233"/>
      <c r="E648" s="246" t="s">
        <v>3177</v>
      </c>
      <c r="F648" s="233"/>
      <c r="G648" s="233"/>
      <c r="H648" s="228"/>
      <c r="I648" s="228"/>
    </row>
    <row r="649" spans="1:10" s="229" customFormat="1" hidden="1" outlineLevel="1">
      <c r="A649" s="254" t="str">
        <f>IF(C649="","",SUBTOTAL(3,$C$8:C649))</f>
        <v/>
      </c>
      <c r="B649" s="233"/>
      <c r="C649" s="233"/>
      <c r="D649" s="233"/>
      <c r="E649" s="246" t="s">
        <v>2595</v>
      </c>
      <c r="F649" s="233"/>
      <c r="G649" s="233"/>
      <c r="H649" s="228"/>
      <c r="I649" s="228"/>
    </row>
    <row r="650" spans="1:10" s="229" customFormat="1" ht="49.5" collapsed="1">
      <c r="A650" s="284">
        <f>IF(C650="","",SUBTOTAL(3,$C$6:C650))</f>
        <v>166</v>
      </c>
      <c r="B650" s="233" t="s">
        <v>3172</v>
      </c>
      <c r="C650" s="233" t="s">
        <v>3074</v>
      </c>
      <c r="D650" s="233" t="s">
        <v>3209</v>
      </c>
      <c r="E650" s="233"/>
      <c r="F650" s="284" t="str">
        <f t="shared" ref="F650" si="45">IF(H650&lt;4,"Đơn giản",IF(H650&lt;=7,"Trung bình","Phức tạp"))</f>
        <v>Phức tạp</v>
      </c>
      <c r="G650" s="284" t="s">
        <v>205</v>
      </c>
      <c r="H650" s="284">
        <f>COUNTA(E651:E658)</f>
        <v>8</v>
      </c>
      <c r="I650" s="228"/>
    </row>
    <row r="651" spans="1:10" s="229" customFormat="1" ht="33" hidden="1" outlineLevel="1">
      <c r="A651" s="254" t="str">
        <f>IF(C651="","",SUBTOTAL(3,$C$8:C651))</f>
        <v/>
      </c>
      <c r="B651" s="233"/>
      <c r="C651" s="233"/>
      <c r="D651" s="233"/>
      <c r="E651" s="233" t="s">
        <v>398</v>
      </c>
      <c r="F651" s="233"/>
      <c r="G651" s="233"/>
      <c r="H651" s="228"/>
      <c r="I651" s="228"/>
    </row>
    <row r="652" spans="1:10" s="229" customFormat="1" hidden="1" outlineLevel="1">
      <c r="A652" s="254" t="str">
        <f>IF(C652="","",SUBTOTAL(3,$C$8:C652))</f>
        <v/>
      </c>
      <c r="B652" s="233"/>
      <c r="C652" s="233"/>
      <c r="D652" s="233"/>
      <c r="E652" s="233" t="s">
        <v>399</v>
      </c>
      <c r="F652" s="233"/>
      <c r="G652" s="233"/>
      <c r="H652" s="228"/>
      <c r="I652" s="228"/>
    </row>
    <row r="653" spans="1:10" s="229" customFormat="1" ht="33" hidden="1" outlineLevel="1">
      <c r="A653" s="254" t="str">
        <f>IF(C653="","",SUBTOTAL(3,$C$8:C653))</f>
        <v/>
      </c>
      <c r="B653" s="233"/>
      <c r="C653" s="233"/>
      <c r="D653" s="233"/>
      <c r="E653" s="233" t="s">
        <v>400</v>
      </c>
      <c r="F653" s="233"/>
      <c r="G653" s="233"/>
      <c r="H653" s="228"/>
      <c r="I653" s="228"/>
    </row>
    <row r="654" spans="1:10" s="229" customFormat="1" hidden="1" outlineLevel="1">
      <c r="A654" s="254" t="str">
        <f>IF(C654="","",SUBTOTAL(3,$C$8:C654))</f>
        <v/>
      </c>
      <c r="B654" s="233"/>
      <c r="C654" s="233"/>
      <c r="D654" s="233"/>
      <c r="E654" s="233" t="s">
        <v>401</v>
      </c>
      <c r="F654" s="233"/>
      <c r="G654" s="233"/>
      <c r="H654" s="228"/>
      <c r="I654" s="228"/>
    </row>
    <row r="655" spans="1:10" s="229" customFormat="1" hidden="1" outlineLevel="1">
      <c r="A655" s="254" t="str">
        <f>IF(C655="","",SUBTOTAL(3,$C$8:C655))</f>
        <v/>
      </c>
      <c r="B655" s="233"/>
      <c r="C655" s="233"/>
      <c r="D655" s="233"/>
      <c r="E655" s="233" t="s">
        <v>402</v>
      </c>
      <c r="F655" s="233"/>
      <c r="G655" s="233"/>
      <c r="H655" s="228"/>
      <c r="I655" s="228"/>
    </row>
    <row r="656" spans="1:10" s="229" customFormat="1" ht="33" hidden="1" outlineLevel="1">
      <c r="A656" s="254" t="str">
        <f>IF(C656="","",SUBTOTAL(3,$C$8:C656))</f>
        <v/>
      </c>
      <c r="B656" s="233"/>
      <c r="C656" s="233"/>
      <c r="D656" s="233"/>
      <c r="E656" s="233" t="s">
        <v>403</v>
      </c>
      <c r="F656" s="233"/>
      <c r="G656" s="233"/>
      <c r="H656" s="228"/>
      <c r="I656" s="228"/>
    </row>
    <row r="657" spans="1:10" s="229" customFormat="1" ht="33" hidden="1" outlineLevel="1">
      <c r="A657" s="254" t="str">
        <f>IF(C657="","",SUBTOTAL(3,$C$8:C657))</f>
        <v/>
      </c>
      <c r="B657" s="233"/>
      <c r="C657" s="233"/>
      <c r="D657" s="233"/>
      <c r="E657" s="233" t="s">
        <v>1397</v>
      </c>
      <c r="F657" s="233"/>
      <c r="G657" s="233"/>
      <c r="H657" s="228"/>
      <c r="I657" s="228"/>
    </row>
    <row r="658" spans="1:10" s="229" customFormat="1" ht="33" hidden="1" outlineLevel="1">
      <c r="A658" s="254" t="str">
        <f>IF(C658="","",SUBTOTAL(3,$C$8:C658))</f>
        <v/>
      </c>
      <c r="B658" s="233"/>
      <c r="C658" s="233"/>
      <c r="D658" s="233"/>
      <c r="E658" s="233" t="s">
        <v>404</v>
      </c>
      <c r="F658" s="233"/>
      <c r="G658" s="233"/>
      <c r="H658" s="228"/>
      <c r="I658" s="228"/>
    </row>
    <row r="659" spans="1:10" ht="132" collapsed="1">
      <c r="A659" s="284">
        <f>IF(C659="","",SUBTOTAL(3,$C$6:C659))</f>
        <v>167</v>
      </c>
      <c r="B659" s="246" t="s">
        <v>2828</v>
      </c>
      <c r="C659" s="399" t="s">
        <v>203</v>
      </c>
      <c r="D659" s="246" t="s">
        <v>3043</v>
      </c>
      <c r="E659" s="308" t="s">
        <v>62</v>
      </c>
      <c r="F659" s="284" t="str">
        <f t="shared" ref="F659" si="46">IF(H659&lt;4,"Đơn giản",IF(H659&lt;=7,"Trung bình","Phức tạp"))</f>
        <v>Đơn giản</v>
      </c>
      <c r="G659" s="284" t="s">
        <v>205</v>
      </c>
      <c r="H659" s="284">
        <f>COUNTA(A664:H53E46:E663)</f>
        <v>1</v>
      </c>
      <c r="I659" s="271"/>
      <c r="J659" s="228"/>
    </row>
    <row r="660" spans="1:10" hidden="1" outlineLevel="1">
      <c r="A660" s="284"/>
      <c r="B660" s="246"/>
      <c r="C660" s="399"/>
      <c r="D660" s="246"/>
      <c r="E660" s="233" t="s">
        <v>216</v>
      </c>
      <c r="F660" s="284"/>
      <c r="G660" s="284"/>
      <c r="H660" s="284"/>
      <c r="I660" s="271"/>
      <c r="J660" s="228"/>
    </row>
    <row r="661" spans="1:10" hidden="1" outlineLevel="1">
      <c r="A661" s="284"/>
      <c r="B661" s="246"/>
      <c r="C661" s="399"/>
      <c r="D661" s="246"/>
      <c r="E661" s="233" t="s">
        <v>217</v>
      </c>
      <c r="F661" s="284"/>
      <c r="G661" s="284"/>
      <c r="H661" s="284"/>
      <c r="I661" s="271"/>
      <c r="J661" s="228"/>
    </row>
    <row r="662" spans="1:10" hidden="1" outlineLevel="1">
      <c r="A662" s="284"/>
      <c r="B662" s="246"/>
      <c r="C662" s="399"/>
      <c r="D662" s="246"/>
      <c r="E662" s="233" t="s">
        <v>218</v>
      </c>
      <c r="F662" s="284"/>
      <c r="G662" s="284"/>
      <c r="H662" s="284"/>
      <c r="I662" s="271"/>
      <c r="J662" s="228"/>
    </row>
    <row r="663" spans="1:10" hidden="1" outlineLevel="1">
      <c r="A663" s="284"/>
      <c r="B663" s="246"/>
      <c r="C663" s="399"/>
      <c r="D663" s="246"/>
      <c r="E663" s="233" t="s">
        <v>219</v>
      </c>
      <c r="F663" s="284"/>
      <c r="G663" s="284"/>
      <c r="H663" s="284"/>
      <c r="I663" s="271"/>
      <c r="J663" s="228"/>
    </row>
    <row r="664" spans="1:10" ht="33" collapsed="1">
      <c r="A664" s="284">
        <f>IF(C664="","",SUBTOTAL(3,$C$6:C664))</f>
        <v>168</v>
      </c>
      <c r="B664" s="246" t="s">
        <v>2503</v>
      </c>
      <c r="C664" s="399" t="s">
        <v>203</v>
      </c>
      <c r="D664" s="246" t="s">
        <v>2562</v>
      </c>
      <c r="E664" s="219"/>
      <c r="F664" s="284" t="str">
        <f t="shared" ref="F664" si="47">IF(H664&lt;4,"Đơn giản",IF(H664&lt;=7,"Trung bình","Phức tạp"))</f>
        <v>Phức tạp</v>
      </c>
      <c r="G664" s="284" t="s">
        <v>205</v>
      </c>
      <c r="H664" s="284">
        <f>COUNTA(E672:E694)</f>
        <v>19</v>
      </c>
      <c r="I664" s="271"/>
      <c r="J664" s="228"/>
    </row>
    <row r="665" spans="1:10" hidden="1" outlineLevel="1">
      <c r="A665" s="284"/>
      <c r="B665" s="246"/>
      <c r="C665" s="399"/>
      <c r="D665" s="246"/>
      <c r="E665" s="233" t="s">
        <v>220</v>
      </c>
      <c r="F665" s="284"/>
      <c r="G665" s="284"/>
      <c r="H665" s="284"/>
      <c r="I665" s="271"/>
      <c r="J665" s="228"/>
    </row>
    <row r="666" spans="1:10" hidden="1" outlineLevel="1">
      <c r="A666" s="284"/>
      <c r="B666" s="246"/>
      <c r="C666" s="399"/>
      <c r="D666" s="246"/>
      <c r="E666" s="233" t="s">
        <v>221</v>
      </c>
      <c r="F666" s="284"/>
      <c r="G666" s="284"/>
      <c r="H666" s="284"/>
      <c r="I666" s="271"/>
      <c r="J666" s="228"/>
    </row>
    <row r="667" spans="1:10" hidden="1" outlineLevel="1">
      <c r="A667" s="284"/>
      <c r="B667" s="246"/>
      <c r="C667" s="399"/>
      <c r="D667" s="246"/>
      <c r="E667" s="233" t="s">
        <v>222</v>
      </c>
      <c r="F667" s="284"/>
      <c r="G667" s="284"/>
      <c r="H667" s="284"/>
      <c r="I667" s="271"/>
      <c r="J667" s="228"/>
    </row>
    <row r="668" spans="1:10" hidden="1" outlineLevel="1">
      <c r="A668" s="284"/>
      <c r="B668" s="246"/>
      <c r="C668" s="399"/>
      <c r="D668" s="246"/>
      <c r="E668" s="233" t="s">
        <v>223</v>
      </c>
      <c r="F668" s="284"/>
      <c r="G668" s="284"/>
      <c r="H668" s="284"/>
      <c r="I668" s="271"/>
      <c r="J668" s="228"/>
    </row>
    <row r="669" spans="1:10" hidden="1" outlineLevel="1">
      <c r="A669" s="284"/>
      <c r="B669" s="246"/>
      <c r="C669" s="399"/>
      <c r="D669" s="246"/>
      <c r="E669" s="233" t="s">
        <v>931</v>
      </c>
      <c r="F669" s="284"/>
      <c r="G669" s="284"/>
      <c r="H669" s="284"/>
      <c r="I669" s="271"/>
      <c r="J669" s="228"/>
    </row>
    <row r="670" spans="1:10" hidden="1" outlineLevel="1">
      <c r="A670" s="284"/>
      <c r="B670" s="246"/>
      <c r="C670" s="399"/>
      <c r="D670" s="246"/>
      <c r="E670" s="233" t="s">
        <v>224</v>
      </c>
      <c r="F670" s="284"/>
      <c r="G670" s="284"/>
      <c r="H670" s="284"/>
      <c r="I670" s="271"/>
      <c r="J670" s="228"/>
    </row>
    <row r="671" spans="1:10" hidden="1" outlineLevel="1">
      <c r="A671" s="284"/>
      <c r="B671" s="246"/>
      <c r="C671" s="399"/>
      <c r="D671" s="246"/>
      <c r="E671" s="233" t="s">
        <v>225</v>
      </c>
      <c r="F671" s="284"/>
      <c r="G671" s="284"/>
      <c r="H671" s="284"/>
      <c r="I671" s="271"/>
      <c r="J671" s="228"/>
    </row>
    <row r="672" spans="1:10" hidden="1" outlineLevel="1">
      <c r="A672" s="308"/>
      <c r="B672" s="308"/>
      <c r="C672" s="308"/>
      <c r="D672" s="308"/>
      <c r="E672" s="240" t="s">
        <v>936</v>
      </c>
      <c r="I672" s="271"/>
      <c r="J672" s="228"/>
    </row>
    <row r="673" spans="1:10" hidden="1" outlineLevel="1">
      <c r="A673" s="308"/>
      <c r="B673" s="308"/>
      <c r="C673" s="308"/>
      <c r="D673" s="308"/>
      <c r="E673" s="403" t="s">
        <v>226</v>
      </c>
      <c r="I673" s="271"/>
      <c r="J673" s="228"/>
    </row>
    <row r="674" spans="1:10" ht="99" collapsed="1">
      <c r="A674" s="284">
        <f>IF(C674="","",SUBTOTAL(3,$C$6:C674))</f>
        <v>169</v>
      </c>
      <c r="B674" s="246" t="s">
        <v>3044</v>
      </c>
      <c r="C674" s="399" t="s">
        <v>203</v>
      </c>
      <c r="D674" s="246" t="s">
        <v>3045</v>
      </c>
      <c r="E674" s="246"/>
      <c r="F674" s="284" t="str">
        <f>IF(H674&lt;4,"Đơn giản",IF(H674&lt;=7,"Trung bình","Phức tạp"))</f>
        <v>Phức tạp</v>
      </c>
      <c r="G674" s="284" t="s">
        <v>205</v>
      </c>
      <c r="H674" s="284">
        <f>COUNTA(E675:E686)</f>
        <v>12</v>
      </c>
      <c r="I674" s="271"/>
      <c r="J674" s="228"/>
    </row>
    <row r="675" spans="1:10" ht="33" hidden="1" outlineLevel="1">
      <c r="A675" s="284"/>
      <c r="B675" s="246"/>
      <c r="C675" s="399"/>
      <c r="D675" s="246"/>
      <c r="E675" s="240" t="s">
        <v>3046</v>
      </c>
      <c r="F675" s="284"/>
      <c r="G675" s="284"/>
      <c r="H675" s="284"/>
      <c r="I675" s="271"/>
      <c r="J675" s="228"/>
    </row>
    <row r="676" spans="1:10" ht="33" hidden="1" outlineLevel="1">
      <c r="A676" s="284"/>
      <c r="B676" s="246"/>
      <c r="C676" s="399"/>
      <c r="D676" s="246"/>
      <c r="E676" s="240" t="s">
        <v>3047</v>
      </c>
      <c r="F676" s="284"/>
      <c r="G676" s="284"/>
      <c r="H676" s="284"/>
      <c r="I676" s="271"/>
      <c r="J676" s="228"/>
    </row>
    <row r="677" spans="1:10" ht="33" hidden="1" outlineLevel="1">
      <c r="A677" s="284"/>
      <c r="B677" s="246"/>
      <c r="C677" s="399"/>
      <c r="D677" s="246"/>
      <c r="E677" s="240" t="s">
        <v>3048</v>
      </c>
      <c r="F677" s="284"/>
      <c r="G677" s="284"/>
      <c r="H677" s="284"/>
      <c r="I677" s="271"/>
      <c r="J677" s="228"/>
    </row>
    <row r="678" spans="1:10" hidden="1" outlineLevel="1">
      <c r="A678" s="284"/>
      <c r="B678" s="246"/>
      <c r="C678" s="399"/>
      <c r="D678" s="246"/>
      <c r="E678" s="240" t="s">
        <v>3049</v>
      </c>
      <c r="F678" s="284"/>
      <c r="G678" s="284"/>
      <c r="H678" s="284"/>
      <c r="I678" s="271"/>
      <c r="J678" s="228"/>
    </row>
    <row r="679" spans="1:10" hidden="1" outlineLevel="1">
      <c r="A679" s="284"/>
      <c r="B679" s="246"/>
      <c r="C679" s="399"/>
      <c r="D679" s="246"/>
      <c r="E679" s="240" t="s">
        <v>3050</v>
      </c>
      <c r="F679" s="284"/>
      <c r="G679" s="284"/>
      <c r="H679" s="284"/>
      <c r="I679" s="271"/>
      <c r="J679" s="228"/>
    </row>
    <row r="680" spans="1:10" ht="33" hidden="1" outlineLevel="1">
      <c r="A680" s="284"/>
      <c r="B680" s="246"/>
      <c r="C680" s="399"/>
      <c r="D680" s="246"/>
      <c r="E680" s="240" t="s">
        <v>3051</v>
      </c>
      <c r="F680" s="284"/>
      <c r="G680" s="284"/>
      <c r="H680" s="284"/>
      <c r="I680" s="271"/>
      <c r="J680" s="228"/>
    </row>
    <row r="681" spans="1:10" ht="33" hidden="1" outlineLevel="1">
      <c r="A681" s="284"/>
      <c r="B681" s="246"/>
      <c r="C681" s="399"/>
      <c r="D681" s="246"/>
      <c r="E681" s="240" t="s">
        <v>3052</v>
      </c>
      <c r="F681" s="284"/>
      <c r="G681" s="284"/>
      <c r="H681" s="284"/>
      <c r="I681" s="271"/>
      <c r="J681" s="228"/>
    </row>
    <row r="682" spans="1:10" ht="33" hidden="1" outlineLevel="1">
      <c r="A682" s="284"/>
      <c r="B682" s="246"/>
      <c r="C682" s="399"/>
      <c r="D682" s="246"/>
      <c r="E682" s="240" t="s">
        <v>3053</v>
      </c>
      <c r="F682" s="284"/>
      <c r="G682" s="284"/>
      <c r="H682" s="284"/>
      <c r="I682" s="271"/>
      <c r="J682" s="228"/>
    </row>
    <row r="683" spans="1:10" hidden="1" outlineLevel="1">
      <c r="A683" s="284"/>
      <c r="B683" s="246"/>
      <c r="C683" s="399"/>
      <c r="D683" s="246"/>
      <c r="E683" s="240" t="s">
        <v>3054</v>
      </c>
      <c r="F683" s="284"/>
      <c r="G683" s="284"/>
      <c r="H683" s="284"/>
      <c r="I683" s="271"/>
      <c r="J683" s="228"/>
    </row>
    <row r="684" spans="1:10" hidden="1" outlineLevel="1">
      <c r="A684" s="284"/>
      <c r="B684" s="246"/>
      <c r="C684" s="399"/>
      <c r="D684" s="246"/>
      <c r="E684" s="240" t="s">
        <v>3055</v>
      </c>
      <c r="F684" s="284"/>
      <c r="G684" s="284"/>
      <c r="H684" s="284"/>
      <c r="I684" s="271"/>
      <c r="J684" s="228"/>
    </row>
    <row r="685" spans="1:10" ht="33" hidden="1" outlineLevel="1">
      <c r="A685" s="284"/>
      <c r="B685" s="246"/>
      <c r="C685" s="399"/>
      <c r="D685" s="246"/>
      <c r="E685" s="240" t="s">
        <v>3056</v>
      </c>
      <c r="F685" s="284"/>
      <c r="G685" s="284"/>
      <c r="H685" s="284"/>
      <c r="I685" s="271"/>
      <c r="J685" s="228"/>
    </row>
    <row r="686" spans="1:10" ht="33" hidden="1" outlineLevel="1">
      <c r="A686" s="284"/>
      <c r="B686" s="246"/>
      <c r="C686" s="399"/>
      <c r="D686" s="246"/>
      <c r="E686" s="240" t="s">
        <v>3057</v>
      </c>
      <c r="F686" s="284"/>
      <c r="G686" s="284"/>
      <c r="H686" s="284"/>
      <c r="I686" s="271"/>
      <c r="J686" s="228"/>
    </row>
    <row r="687" spans="1:10" ht="33" collapsed="1">
      <c r="A687" s="284">
        <f>IF(C687="","",SUBTOTAL(3,$C$6:C689))</f>
        <v>170</v>
      </c>
      <c r="B687" s="246" t="s">
        <v>2506</v>
      </c>
      <c r="C687" s="399" t="s">
        <v>203</v>
      </c>
      <c r="D687" s="246" t="s">
        <v>2563</v>
      </c>
      <c r="E687" s="219"/>
      <c r="F687" s="284" t="str">
        <f>IF(H687&lt;4,"Đơn giản",IF(H687&lt;=7,"Trung bình","Phức tạp"))</f>
        <v>Trung bình</v>
      </c>
      <c r="G687" s="284" t="s">
        <v>205</v>
      </c>
      <c r="H687" s="284">
        <f>COUNTA(E688:E692)</f>
        <v>5</v>
      </c>
      <c r="I687" s="271"/>
      <c r="J687" s="228"/>
    </row>
    <row r="688" spans="1:10" ht="33" hidden="1" outlineLevel="1">
      <c r="A688" s="284"/>
      <c r="B688" s="246"/>
      <c r="C688" s="399"/>
      <c r="D688" s="246"/>
      <c r="E688" s="246" t="s">
        <v>2605</v>
      </c>
      <c r="F688" s="284"/>
      <c r="G688" s="284"/>
      <c r="H688" s="284"/>
      <c r="I688" s="271"/>
      <c r="J688" s="228"/>
    </row>
    <row r="689" spans="1:10" ht="33" hidden="1" outlineLevel="1">
      <c r="A689" s="284"/>
      <c r="B689" s="246"/>
      <c r="C689" s="399"/>
      <c r="D689" s="246"/>
      <c r="E689" s="246" t="s">
        <v>2606</v>
      </c>
      <c r="F689" s="284"/>
      <c r="G689" s="284"/>
      <c r="H689" s="284"/>
      <c r="I689" s="271"/>
      <c r="J689" s="228"/>
    </row>
    <row r="690" spans="1:10" hidden="1" outlineLevel="1">
      <c r="A690" s="284"/>
      <c r="B690" s="246"/>
      <c r="C690" s="399"/>
      <c r="D690" s="246"/>
      <c r="E690" s="246" t="s">
        <v>2607</v>
      </c>
      <c r="F690" s="284"/>
      <c r="G690" s="284"/>
      <c r="H690" s="284"/>
      <c r="I690" s="271"/>
      <c r="J690" s="228"/>
    </row>
    <row r="691" spans="1:10" ht="33" hidden="1" outlineLevel="1">
      <c r="A691" s="284"/>
      <c r="B691" s="246"/>
      <c r="C691" s="399"/>
      <c r="D691" s="246"/>
      <c r="E691" s="246" t="s">
        <v>2608</v>
      </c>
      <c r="F691" s="284"/>
      <c r="G691" s="284"/>
      <c r="H691" s="284"/>
      <c r="I691" s="271"/>
      <c r="J691" s="228"/>
    </row>
    <row r="692" spans="1:10" ht="33" hidden="1" outlineLevel="1">
      <c r="A692" s="308"/>
      <c r="B692" s="308"/>
      <c r="C692" s="393"/>
      <c r="D692" s="308"/>
      <c r="E692" s="246" t="s">
        <v>2609</v>
      </c>
      <c r="F692" s="308"/>
      <c r="G692" s="308"/>
      <c r="H692" s="308"/>
      <c r="I692" s="271"/>
      <c r="J692" s="228"/>
    </row>
    <row r="693" spans="1:10" collapsed="1">
      <c r="A693" s="284"/>
      <c r="B693" s="404"/>
      <c r="C693" s="219"/>
      <c r="D693" s="404"/>
      <c r="E693" s="246"/>
      <c r="F693" s="284"/>
      <c r="G693" s="284"/>
      <c r="H693" s="284"/>
      <c r="I693" s="271"/>
      <c r="J693" s="228"/>
    </row>
    <row r="694" spans="1:10">
      <c r="A694" s="284"/>
      <c r="B694" s="404"/>
      <c r="C694" s="219"/>
      <c r="D694" s="404"/>
      <c r="E694" s="246"/>
      <c r="F694" s="284"/>
      <c r="G694" s="246"/>
      <c r="H694" s="246"/>
      <c r="I694" s="271"/>
      <c r="J694" s="228"/>
    </row>
    <row r="695" spans="1:10" ht="27" customHeight="1">
      <c r="A695" s="394"/>
      <c r="B695" s="246"/>
      <c r="C695" s="219"/>
      <c r="D695" s="246"/>
      <c r="E695" s="246"/>
      <c r="F695" s="246"/>
      <c r="G695" s="246"/>
      <c r="H695" s="246"/>
      <c r="I695" s="228"/>
      <c r="J695" s="228"/>
    </row>
    <row r="696" spans="1:10">
      <c r="A696" s="394"/>
      <c r="B696" s="246"/>
      <c r="C696" s="219"/>
      <c r="D696" s="246"/>
      <c r="E696" s="246"/>
      <c r="F696" s="246"/>
      <c r="G696" s="246"/>
      <c r="H696" s="246"/>
      <c r="I696" s="228"/>
      <c r="J696" s="228"/>
    </row>
    <row r="697" spans="1:10">
      <c r="A697" s="394"/>
      <c r="B697" s="246"/>
      <c r="C697" s="219"/>
      <c r="D697" s="246"/>
      <c r="E697" s="246"/>
      <c r="F697" s="246"/>
      <c r="G697" s="246"/>
      <c r="H697" s="246"/>
      <c r="I697" s="228"/>
      <c r="J697" s="228"/>
    </row>
    <row r="698" spans="1:10">
      <c r="A698" s="394"/>
      <c r="B698" s="246"/>
      <c r="C698" s="219"/>
      <c r="D698" s="246"/>
      <c r="E698" s="246"/>
      <c r="F698" s="246"/>
      <c r="G698" s="246"/>
      <c r="H698" s="246"/>
      <c r="I698" s="228"/>
      <c r="J698" s="228"/>
    </row>
    <row r="699" spans="1:10">
      <c r="A699" s="394"/>
      <c r="B699" s="394"/>
      <c r="C699" s="395"/>
      <c r="D699" s="394"/>
      <c r="E699" s="246"/>
      <c r="F699" s="394"/>
      <c r="G699" s="394"/>
      <c r="H699" s="394"/>
      <c r="I699" s="228"/>
      <c r="J699" s="228"/>
    </row>
    <row r="700" spans="1:10">
      <c r="A700" s="228"/>
      <c r="B700" s="228"/>
      <c r="C700" s="383"/>
      <c r="D700" s="228"/>
      <c r="F700" s="228"/>
      <c r="G700" s="228"/>
      <c r="H700" s="228"/>
      <c r="I700" s="228"/>
      <c r="J700" s="228"/>
    </row>
    <row r="701" spans="1:10">
      <c r="A701" s="271"/>
      <c r="B701" s="271"/>
      <c r="C701" s="388"/>
      <c r="D701" s="271"/>
      <c r="E701" s="271" t="s">
        <v>204</v>
      </c>
      <c r="F701" s="380">
        <f>COUNTIF(F1:F699,"Phức tạp")</f>
        <v>14</v>
      </c>
      <c r="G701" s="271"/>
      <c r="H701" s="271"/>
      <c r="I701" s="228"/>
      <c r="J701" s="228"/>
    </row>
    <row r="702" spans="1:10">
      <c r="A702" s="271"/>
      <c r="B702" s="271"/>
      <c r="C702" s="388"/>
      <c r="D702" s="271"/>
      <c r="E702" s="271" t="s">
        <v>215</v>
      </c>
      <c r="F702" s="380">
        <f>COUNTIF(F1:F699,"Trung bình")</f>
        <v>69</v>
      </c>
      <c r="G702" s="271"/>
      <c r="H702" s="271"/>
      <c r="I702" s="228"/>
      <c r="J702" s="228"/>
    </row>
    <row r="703" spans="1:10">
      <c r="A703" s="271"/>
      <c r="B703" s="271"/>
      <c r="C703" s="388"/>
      <c r="D703" s="271"/>
      <c r="E703" s="271" t="s">
        <v>232</v>
      </c>
      <c r="F703" s="380">
        <f>COUNTIF(F1:F699,"Đơn giản")</f>
        <v>3</v>
      </c>
      <c r="G703" s="271"/>
      <c r="H703" s="271"/>
      <c r="I703" s="228"/>
      <c r="J703" s="228"/>
    </row>
    <row r="704" spans="1:10">
      <c r="A704" s="271"/>
      <c r="B704" s="271"/>
      <c r="C704" s="388"/>
      <c r="D704" s="271"/>
      <c r="E704" s="405" t="s">
        <v>835</v>
      </c>
      <c r="F704" s="405">
        <f>SUM(F701:F703)</f>
        <v>86</v>
      </c>
      <c r="G704" s="271"/>
      <c r="H704" s="271"/>
      <c r="I704" s="228"/>
      <c r="J704" s="228"/>
    </row>
    <row r="705" spans="1:10">
      <c r="A705" s="271"/>
      <c r="B705" s="271"/>
      <c r="C705" s="388"/>
      <c r="D705" s="271"/>
      <c r="E705" s="271"/>
      <c r="F705" s="380"/>
      <c r="G705" s="271"/>
      <c r="H705" s="271"/>
      <c r="I705" s="228"/>
      <c r="J705" s="228"/>
    </row>
    <row r="706" spans="1:10">
      <c r="A706" s="228"/>
      <c r="B706" s="228"/>
      <c r="C706" s="383"/>
      <c r="D706" s="228"/>
      <c r="F706" s="228"/>
      <c r="G706" s="228"/>
      <c r="H706" s="228"/>
      <c r="I706" s="228"/>
      <c r="J706" s="228"/>
    </row>
    <row r="707" spans="1:10">
      <c r="A707" s="228"/>
      <c r="B707" s="228"/>
      <c r="C707" s="383"/>
      <c r="D707" s="228"/>
      <c r="F707" s="228"/>
      <c r="G707" s="228"/>
      <c r="H707" s="228"/>
      <c r="I707" s="228"/>
      <c r="J707" s="228"/>
    </row>
    <row r="708" spans="1:10">
      <c r="A708" s="228"/>
      <c r="B708" s="228"/>
      <c r="C708" s="383"/>
      <c r="D708" s="228"/>
      <c r="F708" s="228"/>
      <c r="G708" s="228"/>
      <c r="H708" s="228"/>
      <c r="I708" s="228"/>
      <c r="J708" s="228"/>
    </row>
    <row r="709" spans="1:10">
      <c r="A709" s="228"/>
      <c r="B709" s="228"/>
      <c r="C709" s="383"/>
      <c r="D709" s="228"/>
      <c r="F709" s="228"/>
      <c r="G709" s="228"/>
      <c r="H709" s="228"/>
      <c r="I709" s="228"/>
      <c r="J709" s="228"/>
    </row>
    <row r="710" spans="1:10">
      <c r="A710" s="228"/>
      <c r="B710" s="228"/>
      <c r="C710" s="383"/>
      <c r="D710" s="228"/>
      <c r="F710" s="228"/>
      <c r="G710" s="228"/>
      <c r="H710" s="228"/>
      <c r="I710" s="228"/>
      <c r="J710" s="228"/>
    </row>
    <row r="711" spans="1:10">
      <c r="A711" s="228"/>
      <c r="B711" s="228"/>
      <c r="C711" s="383"/>
      <c r="D711" s="228"/>
      <c r="F711" s="228"/>
      <c r="G711" s="228"/>
      <c r="H711" s="228"/>
      <c r="I711" s="228"/>
      <c r="J711" s="228"/>
    </row>
    <row r="712" spans="1:10">
      <c r="A712" s="228"/>
      <c r="B712" s="228"/>
      <c r="C712" s="383"/>
      <c r="D712" s="228"/>
      <c r="F712" s="228"/>
      <c r="G712" s="228"/>
      <c r="H712" s="228"/>
      <c r="I712" s="228"/>
      <c r="J712" s="228"/>
    </row>
    <row r="713" spans="1:10">
      <c r="A713" s="228"/>
      <c r="B713" s="228"/>
      <c r="C713" s="383"/>
      <c r="D713" s="228"/>
      <c r="F713" s="228"/>
      <c r="G713" s="228"/>
      <c r="H713" s="228"/>
      <c r="I713" s="228"/>
      <c r="J713" s="228"/>
    </row>
    <row r="714" spans="1:10">
      <c r="A714" s="228"/>
      <c r="B714" s="228"/>
      <c r="C714" s="383"/>
      <c r="D714" s="228"/>
      <c r="F714" s="228"/>
      <c r="G714" s="228"/>
      <c r="H714" s="228"/>
      <c r="I714" s="228"/>
      <c r="J714" s="228"/>
    </row>
    <row r="715" spans="1:10">
      <c r="A715" s="228"/>
      <c r="B715" s="228"/>
      <c r="C715" s="383"/>
      <c r="D715" s="228"/>
      <c r="F715" s="228"/>
      <c r="G715" s="228"/>
      <c r="H715" s="228"/>
      <c r="I715" s="228"/>
      <c r="J715" s="228"/>
    </row>
    <row r="716" spans="1:10">
      <c r="A716" s="228"/>
      <c r="B716" s="228"/>
      <c r="C716" s="383"/>
      <c r="D716" s="228"/>
      <c r="F716" s="228"/>
      <c r="G716" s="228"/>
      <c r="H716" s="228"/>
      <c r="I716" s="228"/>
      <c r="J716" s="228"/>
    </row>
    <row r="717" spans="1:10">
      <c r="A717" s="228"/>
      <c r="B717" s="228"/>
      <c r="C717" s="383"/>
      <c r="D717" s="228"/>
      <c r="F717" s="228"/>
      <c r="G717" s="228"/>
      <c r="H717" s="228"/>
      <c r="I717" s="228"/>
      <c r="J717" s="228"/>
    </row>
    <row r="718" spans="1:10">
      <c r="A718" s="228"/>
      <c r="B718" s="228"/>
      <c r="C718" s="383"/>
      <c r="D718" s="228"/>
      <c r="F718" s="228"/>
      <c r="G718" s="228"/>
      <c r="H718" s="228"/>
      <c r="I718" s="228"/>
      <c r="J718" s="228"/>
    </row>
    <row r="719" spans="1:10">
      <c r="A719" s="228"/>
      <c r="B719" s="228"/>
      <c r="C719" s="383"/>
      <c r="D719" s="228"/>
      <c r="F719" s="228"/>
      <c r="G719" s="228"/>
      <c r="H719" s="228"/>
      <c r="I719" s="228"/>
      <c r="J719" s="228"/>
    </row>
    <row r="720" spans="1:10">
      <c r="A720" s="228"/>
      <c r="B720" s="228"/>
      <c r="C720" s="383"/>
      <c r="D720" s="228"/>
      <c r="F720" s="228"/>
      <c r="G720" s="228"/>
      <c r="H720" s="228"/>
      <c r="I720" s="228"/>
      <c r="J720" s="228"/>
    </row>
    <row r="721" spans="1:10">
      <c r="A721" s="228"/>
      <c r="B721" s="228"/>
      <c r="C721" s="383"/>
      <c r="D721" s="228"/>
      <c r="F721" s="228"/>
      <c r="G721" s="228"/>
      <c r="H721" s="228"/>
      <c r="I721" s="228"/>
      <c r="J721" s="228"/>
    </row>
    <row r="722" spans="1:10">
      <c r="A722" s="228"/>
      <c r="B722" s="228"/>
      <c r="C722" s="383"/>
      <c r="D722" s="228"/>
      <c r="F722" s="228"/>
      <c r="G722" s="228"/>
      <c r="H722" s="228"/>
      <c r="I722" s="228"/>
      <c r="J722" s="228"/>
    </row>
    <row r="723" spans="1:10">
      <c r="A723" s="228"/>
      <c r="B723" s="228"/>
      <c r="C723" s="383"/>
      <c r="D723" s="228"/>
      <c r="F723" s="228"/>
      <c r="G723" s="228"/>
      <c r="H723" s="228"/>
      <c r="I723" s="228"/>
      <c r="J723" s="228"/>
    </row>
    <row r="724" spans="1:10">
      <c r="A724" s="228"/>
      <c r="B724" s="228"/>
      <c r="C724" s="383"/>
      <c r="D724" s="228"/>
      <c r="F724" s="228"/>
      <c r="G724" s="228"/>
      <c r="H724" s="228"/>
      <c r="I724" s="228"/>
      <c r="J724" s="228"/>
    </row>
    <row r="725" spans="1:10">
      <c r="A725" s="228"/>
      <c r="B725" s="228"/>
      <c r="C725" s="383"/>
      <c r="D725" s="228"/>
      <c r="F725" s="228"/>
      <c r="G725" s="228"/>
      <c r="H725" s="228"/>
      <c r="I725" s="228"/>
      <c r="J725" s="228"/>
    </row>
    <row r="726" spans="1:10">
      <c r="A726" s="228"/>
      <c r="B726" s="228"/>
      <c r="C726" s="383"/>
      <c r="D726" s="228"/>
      <c r="F726" s="228"/>
      <c r="G726" s="228"/>
      <c r="H726" s="228"/>
      <c r="I726" s="228"/>
      <c r="J726" s="228"/>
    </row>
    <row r="727" spans="1:10">
      <c r="A727" s="228"/>
      <c r="B727" s="228"/>
      <c r="C727" s="383"/>
      <c r="D727" s="228"/>
      <c r="F727" s="228"/>
      <c r="G727" s="228"/>
      <c r="H727" s="228"/>
      <c r="I727" s="228"/>
      <c r="J727" s="228"/>
    </row>
    <row r="728" spans="1:10">
      <c r="A728" s="228"/>
      <c r="B728" s="228"/>
      <c r="C728" s="383"/>
      <c r="D728" s="228"/>
      <c r="F728" s="228"/>
      <c r="G728" s="228"/>
      <c r="H728" s="228"/>
      <c r="I728" s="228"/>
      <c r="J728" s="228"/>
    </row>
    <row r="729" spans="1:10">
      <c r="A729" s="228"/>
      <c r="B729" s="228"/>
      <c r="C729" s="383"/>
      <c r="D729" s="228"/>
      <c r="F729" s="228"/>
      <c r="G729" s="228"/>
      <c r="H729" s="228"/>
      <c r="I729" s="228"/>
      <c r="J729" s="228"/>
    </row>
    <row r="730" spans="1:10">
      <c r="A730" s="228"/>
      <c r="B730" s="228"/>
      <c r="C730" s="383"/>
      <c r="D730" s="228"/>
      <c r="F730" s="228"/>
      <c r="G730" s="228"/>
      <c r="H730" s="228"/>
      <c r="I730" s="228"/>
      <c r="J730" s="228"/>
    </row>
    <row r="731" spans="1:10">
      <c r="A731" s="228"/>
      <c r="B731" s="228"/>
      <c r="C731" s="383"/>
      <c r="D731" s="228"/>
      <c r="F731" s="228"/>
      <c r="G731" s="228"/>
      <c r="H731" s="228"/>
      <c r="I731" s="228"/>
      <c r="J731" s="228"/>
    </row>
    <row r="732" spans="1:10">
      <c r="A732" s="228"/>
      <c r="B732" s="228"/>
      <c r="C732" s="383"/>
      <c r="D732" s="228"/>
      <c r="F732" s="228"/>
      <c r="G732" s="228"/>
      <c r="H732" s="228"/>
      <c r="I732" s="228"/>
      <c r="J732" s="228"/>
    </row>
    <row r="733" spans="1:10">
      <c r="A733" s="228"/>
      <c r="B733" s="228"/>
      <c r="C733" s="383"/>
      <c r="D733" s="228"/>
      <c r="F733" s="228"/>
      <c r="G733" s="228"/>
      <c r="H733" s="228"/>
      <c r="I733" s="228"/>
      <c r="J733" s="228"/>
    </row>
    <row r="734" spans="1:10">
      <c r="A734" s="228"/>
      <c r="B734" s="228"/>
      <c r="C734" s="383"/>
      <c r="D734" s="228"/>
      <c r="F734" s="228"/>
      <c r="G734" s="228"/>
      <c r="H734" s="228"/>
      <c r="I734" s="228"/>
      <c r="J734" s="228"/>
    </row>
    <row r="735" spans="1:10">
      <c r="A735" s="228"/>
      <c r="B735" s="228"/>
      <c r="C735" s="383"/>
      <c r="D735" s="228"/>
      <c r="F735" s="228"/>
      <c r="G735" s="228"/>
      <c r="H735" s="228"/>
      <c r="I735" s="228"/>
      <c r="J735" s="228"/>
    </row>
    <row r="736" spans="1:10">
      <c r="A736" s="228"/>
      <c r="B736" s="228"/>
      <c r="C736" s="383"/>
      <c r="D736" s="228"/>
      <c r="F736" s="228"/>
      <c r="G736" s="228"/>
      <c r="H736" s="228"/>
      <c r="I736" s="228"/>
      <c r="J736" s="228"/>
    </row>
    <row r="737" spans="1:10">
      <c r="A737" s="228"/>
      <c r="B737" s="228"/>
      <c r="C737" s="383"/>
      <c r="D737" s="228"/>
      <c r="F737" s="228"/>
      <c r="G737" s="228"/>
      <c r="H737" s="228"/>
      <c r="I737" s="228"/>
      <c r="J737" s="228"/>
    </row>
    <row r="738" spans="1:10">
      <c r="A738" s="228"/>
      <c r="B738" s="228"/>
      <c r="C738" s="383"/>
      <c r="D738" s="228"/>
      <c r="F738" s="228"/>
      <c r="G738" s="228"/>
      <c r="H738" s="228"/>
      <c r="I738" s="228"/>
      <c r="J738" s="228"/>
    </row>
    <row r="739" spans="1:10">
      <c r="A739" s="228"/>
      <c r="B739" s="228"/>
      <c r="C739" s="383"/>
      <c r="D739" s="228"/>
      <c r="F739" s="228"/>
      <c r="G739" s="228"/>
      <c r="H739" s="228"/>
      <c r="I739" s="228"/>
      <c r="J739" s="228"/>
    </row>
    <row r="740" spans="1:10">
      <c r="A740" s="228"/>
      <c r="B740" s="228"/>
      <c r="C740" s="383"/>
      <c r="D740" s="228"/>
      <c r="F740" s="228"/>
      <c r="G740" s="228"/>
      <c r="H740" s="228"/>
      <c r="I740" s="228"/>
      <c r="J740" s="228"/>
    </row>
    <row r="741" spans="1:10">
      <c r="A741" s="228"/>
      <c r="B741" s="228"/>
      <c r="C741" s="383"/>
      <c r="D741" s="228"/>
      <c r="F741" s="228"/>
      <c r="G741" s="228"/>
      <c r="H741" s="228"/>
      <c r="I741" s="228"/>
      <c r="J741" s="228"/>
    </row>
    <row r="742" spans="1:10">
      <c r="A742" s="228"/>
      <c r="B742" s="228"/>
      <c r="C742" s="383"/>
      <c r="D742" s="228"/>
      <c r="F742" s="228"/>
      <c r="G742" s="228"/>
      <c r="H742" s="228"/>
      <c r="I742" s="228"/>
      <c r="J742" s="228"/>
    </row>
    <row r="743" spans="1:10">
      <c r="A743" s="228"/>
      <c r="B743" s="228"/>
      <c r="C743" s="383"/>
      <c r="D743" s="228"/>
      <c r="F743" s="228"/>
      <c r="G743" s="228"/>
      <c r="H743" s="228"/>
      <c r="I743" s="228"/>
      <c r="J743" s="228"/>
    </row>
    <row r="744" spans="1:10">
      <c r="A744" s="228"/>
      <c r="B744" s="228"/>
      <c r="C744" s="383"/>
      <c r="D744" s="228"/>
      <c r="F744" s="228"/>
      <c r="G744" s="228"/>
      <c r="H744" s="228"/>
      <c r="I744" s="228"/>
      <c r="J744" s="228"/>
    </row>
    <row r="745" spans="1:10">
      <c r="A745" s="228"/>
      <c r="B745" s="228"/>
      <c r="C745" s="383"/>
      <c r="D745" s="228"/>
      <c r="F745" s="228"/>
      <c r="G745" s="228"/>
      <c r="H745" s="228"/>
      <c r="I745" s="228"/>
      <c r="J745" s="228"/>
    </row>
    <row r="746" spans="1:10">
      <c r="A746" s="228"/>
      <c r="B746" s="228"/>
      <c r="C746" s="383"/>
      <c r="D746" s="228"/>
      <c r="F746" s="228"/>
      <c r="G746" s="228"/>
      <c r="H746" s="228"/>
      <c r="I746" s="228"/>
      <c r="J746" s="228"/>
    </row>
    <row r="747" spans="1:10">
      <c r="A747" s="228"/>
      <c r="B747" s="228"/>
      <c r="C747" s="383"/>
      <c r="D747" s="228"/>
      <c r="F747" s="228"/>
      <c r="G747" s="228"/>
      <c r="H747" s="228"/>
      <c r="I747" s="228"/>
      <c r="J747" s="228"/>
    </row>
    <row r="748" spans="1:10">
      <c r="A748" s="228"/>
      <c r="B748" s="228"/>
      <c r="C748" s="383"/>
      <c r="D748" s="228"/>
      <c r="F748" s="228"/>
      <c r="G748" s="228"/>
      <c r="H748" s="228"/>
      <c r="I748" s="228"/>
      <c r="J748" s="228"/>
    </row>
    <row r="749" spans="1:10">
      <c r="A749" s="228"/>
      <c r="B749" s="228"/>
      <c r="C749" s="383"/>
      <c r="D749" s="228"/>
      <c r="F749" s="228"/>
      <c r="G749" s="228"/>
      <c r="H749" s="228"/>
      <c r="I749" s="228"/>
      <c r="J749" s="228"/>
    </row>
    <row r="750" spans="1:10">
      <c r="A750" s="228"/>
      <c r="B750" s="228"/>
      <c r="C750" s="383"/>
      <c r="D750" s="228"/>
      <c r="F750" s="228"/>
      <c r="G750" s="228"/>
      <c r="H750" s="228"/>
      <c r="I750" s="228"/>
      <c r="J750" s="228"/>
    </row>
    <row r="751" spans="1:10">
      <c r="A751" s="228"/>
      <c r="B751" s="228"/>
      <c r="C751" s="383"/>
      <c r="D751" s="228"/>
      <c r="F751" s="228"/>
      <c r="G751" s="228"/>
      <c r="H751" s="228"/>
      <c r="I751" s="228"/>
      <c r="J751" s="228"/>
    </row>
    <row r="752" spans="1:10">
      <c r="A752" s="228"/>
      <c r="B752" s="228"/>
      <c r="C752" s="383"/>
      <c r="D752" s="228"/>
      <c r="F752" s="228"/>
      <c r="G752" s="228"/>
      <c r="H752" s="228"/>
      <c r="I752" s="228"/>
      <c r="J752" s="228"/>
    </row>
    <row r="753" spans="1:10">
      <c r="A753" s="228"/>
      <c r="B753" s="228"/>
      <c r="C753" s="383"/>
      <c r="D753" s="228"/>
      <c r="F753" s="228"/>
      <c r="G753" s="228"/>
      <c r="H753" s="228"/>
      <c r="I753" s="228"/>
      <c r="J753" s="228"/>
    </row>
    <row r="754" spans="1:10">
      <c r="A754" s="228"/>
      <c r="B754" s="228"/>
      <c r="C754" s="383"/>
      <c r="D754" s="228"/>
      <c r="F754" s="228"/>
      <c r="G754" s="228"/>
      <c r="H754" s="228"/>
      <c r="I754" s="228"/>
      <c r="J754" s="228"/>
    </row>
    <row r="755" spans="1:10">
      <c r="A755" s="228"/>
      <c r="B755" s="228"/>
      <c r="C755" s="383"/>
      <c r="D755" s="228"/>
      <c r="F755" s="228"/>
      <c r="G755" s="228"/>
      <c r="H755" s="228"/>
      <c r="I755" s="228"/>
      <c r="J755" s="228"/>
    </row>
    <row r="756" spans="1:10">
      <c r="A756" s="228"/>
      <c r="B756" s="228"/>
      <c r="C756" s="383"/>
      <c r="D756" s="228"/>
      <c r="F756" s="228"/>
      <c r="G756" s="228"/>
      <c r="H756" s="228"/>
      <c r="I756" s="228"/>
      <c r="J756" s="228"/>
    </row>
    <row r="757" spans="1:10">
      <c r="A757" s="228"/>
      <c r="B757" s="228"/>
      <c r="C757" s="383"/>
      <c r="D757" s="228"/>
      <c r="F757" s="228"/>
      <c r="G757" s="228"/>
      <c r="H757" s="228"/>
      <c r="I757" s="228"/>
      <c r="J757" s="228"/>
    </row>
    <row r="758" spans="1:10">
      <c r="A758" s="228"/>
      <c r="B758" s="228"/>
      <c r="C758" s="383"/>
      <c r="D758" s="228"/>
      <c r="F758" s="228"/>
      <c r="G758" s="228"/>
      <c r="H758" s="228"/>
      <c r="I758" s="228"/>
      <c r="J758" s="228"/>
    </row>
    <row r="759" spans="1:10">
      <c r="A759" s="228"/>
      <c r="B759" s="228"/>
      <c r="C759" s="383"/>
      <c r="D759" s="228"/>
      <c r="F759" s="228"/>
      <c r="G759" s="228"/>
      <c r="H759" s="228"/>
      <c r="I759" s="228"/>
      <c r="J759" s="228"/>
    </row>
    <row r="760" spans="1:10">
      <c r="A760" s="228"/>
      <c r="B760" s="228"/>
      <c r="C760" s="383"/>
      <c r="D760" s="228"/>
      <c r="F760" s="228"/>
      <c r="G760" s="228"/>
      <c r="H760" s="228"/>
      <c r="I760" s="228"/>
      <c r="J760" s="228"/>
    </row>
    <row r="761" spans="1:10">
      <c r="A761" s="228"/>
      <c r="B761" s="228"/>
      <c r="C761" s="383"/>
      <c r="D761" s="228"/>
      <c r="F761" s="228"/>
      <c r="G761" s="228"/>
      <c r="H761" s="228"/>
      <c r="I761" s="228"/>
      <c r="J761" s="228"/>
    </row>
    <row r="762" spans="1:10">
      <c r="A762" s="228"/>
      <c r="B762" s="228"/>
      <c r="C762" s="383"/>
      <c r="D762" s="228"/>
      <c r="F762" s="228"/>
      <c r="G762" s="228"/>
      <c r="H762" s="228"/>
      <c r="I762" s="228"/>
      <c r="J762" s="228"/>
    </row>
    <row r="763" spans="1:10">
      <c r="A763" s="228"/>
      <c r="B763" s="228"/>
      <c r="C763" s="383"/>
      <c r="D763" s="228"/>
      <c r="F763" s="228"/>
      <c r="G763" s="228"/>
      <c r="H763" s="228"/>
      <c r="I763" s="228"/>
      <c r="J763" s="228"/>
    </row>
    <row r="764" spans="1:10">
      <c r="A764" s="228"/>
      <c r="B764" s="228"/>
      <c r="C764" s="383"/>
      <c r="D764" s="228"/>
      <c r="F764" s="228"/>
      <c r="G764" s="228"/>
      <c r="H764" s="228"/>
      <c r="I764" s="228"/>
      <c r="J764" s="228"/>
    </row>
    <row r="765" spans="1:10">
      <c r="A765" s="228"/>
      <c r="B765" s="228"/>
      <c r="C765" s="383"/>
      <c r="D765" s="228"/>
      <c r="F765" s="228"/>
      <c r="G765" s="228"/>
      <c r="H765" s="228"/>
      <c r="I765" s="228"/>
      <c r="J765" s="228"/>
    </row>
    <row r="766" spans="1:10">
      <c r="A766" s="228"/>
      <c r="B766" s="228"/>
      <c r="C766" s="383"/>
      <c r="D766" s="228"/>
      <c r="F766" s="228"/>
      <c r="G766" s="228"/>
      <c r="H766" s="228"/>
      <c r="I766" s="228"/>
      <c r="J766" s="228"/>
    </row>
    <row r="767" spans="1:10">
      <c r="A767" s="228"/>
      <c r="B767" s="228"/>
      <c r="C767" s="383"/>
      <c r="D767" s="228"/>
      <c r="F767" s="228"/>
      <c r="G767" s="228"/>
      <c r="H767" s="228"/>
      <c r="I767" s="228"/>
      <c r="J767" s="228"/>
    </row>
    <row r="768" spans="1:10">
      <c r="A768" s="228"/>
      <c r="B768" s="228"/>
      <c r="C768" s="383"/>
      <c r="D768" s="228"/>
      <c r="F768" s="228"/>
      <c r="G768" s="228"/>
      <c r="H768" s="228"/>
      <c r="I768" s="228"/>
      <c r="J768" s="228"/>
    </row>
    <row r="769" spans="1:10">
      <c r="A769" s="228"/>
      <c r="B769" s="228"/>
      <c r="C769" s="383"/>
      <c r="D769" s="228"/>
      <c r="F769" s="228"/>
      <c r="G769" s="228"/>
      <c r="H769" s="228"/>
      <c r="I769" s="228"/>
      <c r="J769" s="228"/>
    </row>
    <row r="770" spans="1:10">
      <c r="A770" s="228"/>
      <c r="B770" s="228"/>
      <c r="C770" s="383"/>
      <c r="D770" s="228"/>
      <c r="F770" s="228"/>
      <c r="G770" s="228"/>
      <c r="H770" s="228"/>
      <c r="I770" s="228"/>
      <c r="J770" s="228"/>
    </row>
    <row r="771" spans="1:10">
      <c r="A771" s="228"/>
      <c r="B771" s="228"/>
      <c r="C771" s="383"/>
      <c r="D771" s="228"/>
      <c r="F771" s="228"/>
      <c r="G771" s="228"/>
      <c r="H771" s="228"/>
      <c r="I771" s="228"/>
      <c r="J771" s="228"/>
    </row>
    <row r="772" spans="1:10">
      <c r="A772" s="228"/>
      <c r="B772" s="228"/>
      <c r="C772" s="383"/>
      <c r="D772" s="228"/>
      <c r="F772" s="228"/>
      <c r="G772" s="228"/>
      <c r="H772" s="228"/>
      <c r="I772" s="228"/>
      <c r="J772" s="228"/>
    </row>
    <row r="773" spans="1:10">
      <c r="A773" s="228"/>
      <c r="B773" s="228"/>
      <c r="C773" s="383"/>
      <c r="D773" s="228"/>
      <c r="F773" s="228"/>
      <c r="G773" s="228"/>
      <c r="H773" s="228"/>
      <c r="I773" s="228"/>
      <c r="J773" s="228"/>
    </row>
    <row r="774" spans="1:10">
      <c r="A774" s="228"/>
      <c r="B774" s="228"/>
      <c r="C774" s="383"/>
      <c r="D774" s="228"/>
      <c r="F774" s="228"/>
      <c r="G774" s="228"/>
      <c r="H774" s="228"/>
      <c r="I774" s="228"/>
      <c r="J774" s="228"/>
    </row>
    <row r="775" spans="1:10">
      <c r="A775" s="228"/>
      <c r="B775" s="228"/>
      <c r="C775" s="383"/>
      <c r="D775" s="228"/>
      <c r="F775" s="228"/>
      <c r="G775" s="228"/>
      <c r="H775" s="228"/>
      <c r="I775" s="228"/>
      <c r="J775" s="228"/>
    </row>
    <row r="776" spans="1:10">
      <c r="A776" s="228"/>
      <c r="B776" s="228"/>
      <c r="C776" s="383"/>
      <c r="D776" s="228"/>
      <c r="F776" s="228"/>
      <c r="G776" s="228"/>
      <c r="H776" s="228"/>
      <c r="I776" s="228"/>
      <c r="J776" s="228"/>
    </row>
    <row r="777" spans="1:10">
      <c r="A777" s="228"/>
      <c r="B777" s="228"/>
      <c r="C777" s="383"/>
      <c r="D777" s="228"/>
      <c r="F777" s="228"/>
      <c r="G777" s="228"/>
      <c r="H777" s="228"/>
      <c r="I777" s="228"/>
      <c r="J777" s="228"/>
    </row>
    <row r="778" spans="1:10">
      <c r="A778" s="228"/>
      <c r="B778" s="228"/>
      <c r="C778" s="383"/>
      <c r="D778" s="228"/>
      <c r="F778" s="228"/>
      <c r="G778" s="228"/>
      <c r="H778" s="228"/>
      <c r="I778" s="228"/>
      <c r="J778" s="228"/>
    </row>
    <row r="779" spans="1:10">
      <c r="A779" s="228"/>
      <c r="B779" s="228"/>
      <c r="C779" s="383"/>
      <c r="D779" s="228"/>
      <c r="F779" s="228"/>
      <c r="G779" s="228"/>
      <c r="H779" s="228"/>
      <c r="I779" s="228"/>
      <c r="J779" s="228"/>
    </row>
    <row r="780" spans="1:10">
      <c r="A780" s="228"/>
      <c r="B780" s="228"/>
      <c r="C780" s="383"/>
      <c r="D780" s="228"/>
      <c r="F780" s="228"/>
      <c r="G780" s="228"/>
      <c r="H780" s="228"/>
      <c r="I780" s="228"/>
      <c r="J780" s="228"/>
    </row>
    <row r="781" spans="1:10">
      <c r="A781" s="228"/>
      <c r="B781" s="228"/>
      <c r="C781" s="383"/>
      <c r="D781" s="228"/>
      <c r="F781" s="228"/>
      <c r="G781" s="228"/>
      <c r="H781" s="228"/>
      <c r="I781" s="228"/>
      <c r="J781" s="228"/>
    </row>
    <row r="782" spans="1:10">
      <c r="A782" s="228"/>
      <c r="B782" s="228"/>
      <c r="C782" s="383"/>
      <c r="D782" s="228"/>
      <c r="F782" s="228"/>
      <c r="G782" s="228"/>
      <c r="H782" s="228"/>
      <c r="I782" s="228"/>
      <c r="J782" s="228"/>
    </row>
    <row r="783" spans="1:10">
      <c r="A783" s="228"/>
      <c r="B783" s="228"/>
      <c r="C783" s="383"/>
      <c r="D783" s="228"/>
      <c r="F783" s="228"/>
      <c r="G783" s="228"/>
      <c r="H783" s="228"/>
      <c r="I783" s="228"/>
      <c r="J783" s="228"/>
    </row>
    <row r="784" spans="1:10">
      <c r="A784" s="228"/>
      <c r="B784" s="228"/>
      <c r="C784" s="383"/>
      <c r="D784" s="228"/>
      <c r="F784" s="228"/>
      <c r="G784" s="228"/>
      <c r="H784" s="228"/>
      <c r="I784" s="228"/>
      <c r="J784" s="228"/>
    </row>
    <row r="785" spans="1:10">
      <c r="A785" s="228"/>
      <c r="B785" s="228"/>
      <c r="C785" s="383"/>
      <c r="D785" s="228"/>
      <c r="F785" s="228"/>
      <c r="G785" s="228"/>
      <c r="H785" s="228"/>
      <c r="I785" s="228"/>
      <c r="J785" s="228"/>
    </row>
    <row r="786" spans="1:10">
      <c r="A786" s="228"/>
      <c r="B786" s="228"/>
      <c r="C786" s="383"/>
      <c r="D786" s="228"/>
      <c r="F786" s="228"/>
      <c r="G786" s="228"/>
      <c r="H786" s="228"/>
      <c r="I786" s="228"/>
      <c r="J786" s="228"/>
    </row>
    <row r="787" spans="1:10">
      <c r="A787" s="228"/>
      <c r="B787" s="228"/>
      <c r="C787" s="383"/>
      <c r="D787" s="228"/>
      <c r="F787" s="228"/>
      <c r="G787" s="228"/>
      <c r="H787" s="228"/>
      <c r="I787" s="228"/>
      <c r="J787" s="228"/>
    </row>
    <row r="788" spans="1:10">
      <c r="A788" s="228"/>
      <c r="B788" s="228"/>
      <c r="C788" s="383"/>
      <c r="D788" s="228"/>
      <c r="F788" s="228"/>
      <c r="G788" s="228"/>
      <c r="H788" s="228"/>
      <c r="I788" s="228"/>
      <c r="J788" s="228"/>
    </row>
    <row r="789" spans="1:10">
      <c r="A789" s="228"/>
      <c r="B789" s="228"/>
      <c r="C789" s="383"/>
      <c r="D789" s="228"/>
      <c r="F789" s="228"/>
      <c r="G789" s="228"/>
      <c r="H789" s="228"/>
      <c r="I789" s="228"/>
      <c r="J789" s="228"/>
    </row>
    <row r="790" spans="1:10">
      <c r="A790" s="228"/>
      <c r="B790" s="228"/>
      <c r="C790" s="383"/>
      <c r="D790" s="228"/>
      <c r="F790" s="228"/>
      <c r="G790" s="228"/>
      <c r="H790" s="228"/>
      <c r="I790" s="228"/>
      <c r="J790" s="228"/>
    </row>
    <row r="791" spans="1:10">
      <c r="A791" s="228"/>
      <c r="B791" s="228"/>
      <c r="C791" s="383"/>
      <c r="D791" s="228"/>
      <c r="F791" s="228"/>
      <c r="G791" s="228"/>
      <c r="H791" s="228"/>
      <c r="I791" s="228"/>
      <c r="J791" s="228"/>
    </row>
    <row r="792" spans="1:10">
      <c r="A792" s="228"/>
      <c r="B792" s="228"/>
      <c r="C792" s="383"/>
      <c r="D792" s="228"/>
      <c r="F792" s="228"/>
      <c r="G792" s="228"/>
      <c r="H792" s="228"/>
      <c r="I792" s="228"/>
      <c r="J792" s="228"/>
    </row>
    <row r="793" spans="1:10">
      <c r="A793" s="228"/>
      <c r="B793" s="228"/>
      <c r="C793" s="383"/>
      <c r="D793" s="228"/>
      <c r="F793" s="228"/>
      <c r="G793" s="228"/>
      <c r="H793" s="228"/>
      <c r="I793" s="228"/>
      <c r="J793" s="228"/>
    </row>
    <row r="794" spans="1:10">
      <c r="A794" s="228"/>
      <c r="B794" s="228"/>
      <c r="C794" s="383"/>
      <c r="D794" s="228"/>
      <c r="F794" s="228"/>
      <c r="G794" s="228"/>
      <c r="H794" s="228"/>
      <c r="I794" s="228"/>
      <c r="J794" s="228"/>
    </row>
    <row r="795" spans="1:10">
      <c r="A795" s="228"/>
      <c r="B795" s="228"/>
      <c r="C795" s="383"/>
      <c r="D795" s="228"/>
      <c r="F795" s="228"/>
      <c r="G795" s="228"/>
      <c r="H795" s="228"/>
      <c r="I795" s="228"/>
      <c r="J795" s="228"/>
    </row>
    <row r="796" spans="1:10">
      <c r="A796" s="228"/>
      <c r="B796" s="228"/>
      <c r="C796" s="383"/>
      <c r="D796" s="228"/>
      <c r="F796" s="228"/>
      <c r="G796" s="228"/>
      <c r="H796" s="228"/>
      <c r="I796" s="228"/>
      <c r="J796" s="228"/>
    </row>
    <row r="797" spans="1:10">
      <c r="A797" s="228"/>
      <c r="B797" s="228"/>
      <c r="C797" s="383"/>
      <c r="D797" s="228"/>
      <c r="F797" s="228"/>
      <c r="G797" s="228"/>
      <c r="H797" s="228"/>
      <c r="I797" s="228"/>
      <c r="J797" s="228"/>
    </row>
    <row r="798" spans="1:10">
      <c r="A798" s="228"/>
      <c r="B798" s="228"/>
      <c r="C798" s="383"/>
      <c r="D798" s="228"/>
      <c r="F798" s="228"/>
      <c r="G798" s="228"/>
      <c r="H798" s="228"/>
      <c r="I798" s="228"/>
      <c r="J798" s="228"/>
    </row>
    <row r="799" spans="1:10">
      <c r="A799" s="228"/>
      <c r="B799" s="228"/>
      <c r="C799" s="383"/>
      <c r="D799" s="228"/>
      <c r="F799" s="228"/>
      <c r="G799" s="228"/>
      <c r="H799" s="228"/>
      <c r="I799" s="228"/>
      <c r="J799" s="228"/>
    </row>
    <row r="800" spans="1:10">
      <c r="A800" s="228"/>
      <c r="B800" s="228"/>
      <c r="C800" s="383"/>
      <c r="D800" s="228"/>
      <c r="F800" s="228"/>
      <c r="G800" s="228"/>
      <c r="H800" s="228"/>
      <c r="I800" s="228"/>
      <c r="J800" s="228"/>
    </row>
    <row r="801" spans="1:10">
      <c r="A801" s="228"/>
      <c r="B801" s="228"/>
      <c r="C801" s="383"/>
      <c r="D801" s="228"/>
      <c r="F801" s="228"/>
      <c r="G801" s="228"/>
      <c r="H801" s="228"/>
      <c r="I801" s="228"/>
      <c r="J801" s="228"/>
    </row>
    <row r="802" spans="1:10">
      <c r="A802" s="228"/>
      <c r="B802" s="228"/>
      <c r="C802" s="383"/>
      <c r="D802" s="228"/>
      <c r="F802" s="228"/>
      <c r="G802" s="228"/>
      <c r="H802" s="228"/>
      <c r="I802" s="228"/>
      <c r="J802" s="228"/>
    </row>
    <row r="803" spans="1:10">
      <c r="A803" s="228"/>
      <c r="B803" s="228"/>
      <c r="C803" s="383"/>
      <c r="D803" s="228"/>
      <c r="F803" s="228"/>
      <c r="G803" s="228"/>
      <c r="H803" s="228"/>
      <c r="I803" s="228"/>
      <c r="J803" s="228"/>
    </row>
    <row r="804" spans="1:10">
      <c r="A804" s="228"/>
      <c r="B804" s="228"/>
      <c r="C804" s="383"/>
      <c r="D804" s="228"/>
      <c r="F804" s="228"/>
      <c r="G804" s="228"/>
      <c r="H804" s="228"/>
      <c r="I804" s="228"/>
      <c r="J804" s="228"/>
    </row>
    <row r="805" spans="1:10">
      <c r="A805" s="228"/>
      <c r="B805" s="228"/>
      <c r="C805" s="383"/>
      <c r="D805" s="228"/>
      <c r="F805" s="228"/>
      <c r="G805" s="228"/>
      <c r="H805" s="228"/>
      <c r="I805" s="228"/>
      <c r="J805" s="228"/>
    </row>
    <row r="806" spans="1:10">
      <c r="A806" s="228"/>
      <c r="B806" s="228"/>
      <c r="C806" s="383"/>
      <c r="D806" s="228"/>
      <c r="F806" s="228"/>
      <c r="G806" s="228"/>
      <c r="H806" s="228"/>
      <c r="I806" s="228"/>
      <c r="J806" s="228"/>
    </row>
    <row r="807" spans="1:10">
      <c r="A807" s="228"/>
      <c r="B807" s="228"/>
      <c r="C807" s="383"/>
      <c r="D807" s="228"/>
      <c r="F807" s="228"/>
      <c r="G807" s="228"/>
      <c r="H807" s="228"/>
      <c r="I807" s="228"/>
      <c r="J807" s="228"/>
    </row>
    <row r="808" spans="1:10">
      <c r="A808" s="228"/>
      <c r="B808" s="228"/>
      <c r="C808" s="383"/>
      <c r="D808" s="228"/>
      <c r="F808" s="228"/>
      <c r="G808" s="228"/>
      <c r="H808" s="228"/>
      <c r="I808" s="228"/>
      <c r="J808" s="228"/>
    </row>
    <row r="809" spans="1:10">
      <c r="A809" s="228"/>
      <c r="B809" s="228"/>
      <c r="C809" s="383"/>
      <c r="D809" s="228"/>
      <c r="F809" s="228"/>
      <c r="G809" s="228"/>
      <c r="H809" s="228"/>
      <c r="I809" s="228"/>
      <c r="J809" s="228"/>
    </row>
    <row r="810" spans="1:10">
      <c r="A810" s="228"/>
      <c r="B810" s="228"/>
      <c r="C810" s="383"/>
      <c r="D810" s="228"/>
      <c r="F810" s="228"/>
      <c r="G810" s="228"/>
      <c r="H810" s="228"/>
      <c r="I810" s="228"/>
      <c r="J810" s="228"/>
    </row>
    <row r="811" spans="1:10">
      <c r="A811" s="228"/>
      <c r="B811" s="228"/>
      <c r="C811" s="383"/>
      <c r="D811" s="228"/>
      <c r="F811" s="228"/>
      <c r="G811" s="228"/>
      <c r="H811" s="228"/>
      <c r="I811" s="228"/>
      <c r="J811" s="228"/>
    </row>
    <row r="812" spans="1:10">
      <c r="A812" s="228"/>
      <c r="B812" s="228"/>
      <c r="C812" s="383"/>
      <c r="D812" s="228"/>
      <c r="F812" s="228"/>
      <c r="G812" s="228"/>
      <c r="H812" s="228"/>
      <c r="I812" s="228"/>
      <c r="J812" s="228"/>
    </row>
    <row r="813" spans="1:10">
      <c r="A813" s="228"/>
      <c r="B813" s="228"/>
      <c r="C813" s="383"/>
      <c r="D813" s="228"/>
      <c r="F813" s="228"/>
      <c r="G813" s="228"/>
      <c r="H813" s="228"/>
      <c r="I813" s="228"/>
      <c r="J813" s="228"/>
    </row>
    <row r="814" spans="1:10">
      <c r="A814" s="228"/>
      <c r="B814" s="228"/>
      <c r="C814" s="383"/>
      <c r="D814" s="228"/>
      <c r="F814" s="228"/>
      <c r="G814" s="228"/>
      <c r="H814" s="228"/>
      <c r="I814" s="228"/>
      <c r="J814" s="228"/>
    </row>
    <row r="815" spans="1:10">
      <c r="A815" s="228"/>
      <c r="B815" s="228"/>
      <c r="C815" s="383"/>
      <c r="D815" s="228"/>
      <c r="F815" s="228"/>
      <c r="G815" s="228"/>
      <c r="H815" s="228"/>
      <c r="I815" s="228"/>
      <c r="J815" s="228"/>
    </row>
    <row r="816" spans="1:10">
      <c r="A816" s="228"/>
      <c r="B816" s="228"/>
      <c r="C816" s="383"/>
      <c r="D816" s="228"/>
      <c r="F816" s="228"/>
      <c r="G816" s="228"/>
      <c r="H816" s="228"/>
      <c r="I816" s="228"/>
      <c r="J816" s="228"/>
    </row>
    <row r="817" spans="1:10">
      <c r="A817" s="228"/>
      <c r="B817" s="228"/>
      <c r="C817" s="383"/>
      <c r="D817" s="228"/>
      <c r="F817" s="228"/>
      <c r="G817" s="228"/>
      <c r="H817" s="228"/>
      <c r="I817" s="228"/>
      <c r="J817" s="228"/>
    </row>
    <row r="818" spans="1:10">
      <c r="A818" s="228"/>
      <c r="B818" s="228"/>
      <c r="C818" s="383"/>
      <c r="D818" s="228"/>
      <c r="F818" s="228"/>
      <c r="G818" s="228"/>
      <c r="H818" s="228"/>
      <c r="I818" s="228"/>
      <c r="J818" s="228"/>
    </row>
    <row r="819" spans="1:10">
      <c r="A819" s="228"/>
      <c r="B819" s="228"/>
      <c r="C819" s="383"/>
      <c r="D819" s="228"/>
      <c r="F819" s="228"/>
      <c r="G819" s="228"/>
      <c r="H819" s="228"/>
      <c r="I819" s="228"/>
      <c r="J819" s="228"/>
    </row>
    <row r="820" spans="1:10">
      <c r="A820" s="228"/>
      <c r="B820" s="228"/>
      <c r="C820" s="383"/>
      <c r="D820" s="228"/>
      <c r="F820" s="228"/>
      <c r="G820" s="228"/>
      <c r="H820" s="228"/>
      <c r="I820" s="228"/>
      <c r="J820" s="228"/>
    </row>
    <row r="821" spans="1:10">
      <c r="A821" s="228"/>
      <c r="B821" s="228"/>
      <c r="C821" s="383"/>
      <c r="D821" s="228"/>
      <c r="F821" s="228"/>
      <c r="G821" s="228"/>
      <c r="H821" s="228"/>
      <c r="I821" s="228"/>
      <c r="J821" s="228"/>
    </row>
    <row r="822" spans="1:10">
      <c r="A822" s="228"/>
      <c r="B822" s="228"/>
      <c r="C822" s="383"/>
      <c r="D822" s="228"/>
      <c r="F822" s="228"/>
      <c r="G822" s="228"/>
      <c r="H822" s="228"/>
      <c r="I822" s="228"/>
      <c r="J822" s="228"/>
    </row>
    <row r="823" spans="1:10">
      <c r="A823" s="228"/>
      <c r="B823" s="228"/>
      <c r="C823" s="383"/>
      <c r="D823" s="228"/>
      <c r="F823" s="228"/>
      <c r="G823" s="228"/>
      <c r="H823" s="228"/>
      <c r="I823" s="228"/>
      <c r="J823" s="228"/>
    </row>
    <row r="824" spans="1:10">
      <c r="A824" s="228"/>
      <c r="B824" s="228"/>
      <c r="C824" s="383"/>
      <c r="D824" s="228"/>
      <c r="F824" s="228"/>
      <c r="G824" s="228"/>
      <c r="H824" s="228"/>
      <c r="I824" s="228"/>
      <c r="J824" s="228"/>
    </row>
    <row r="825" spans="1:10">
      <c r="A825" s="228"/>
      <c r="B825" s="228"/>
      <c r="C825" s="383"/>
      <c r="D825" s="228"/>
      <c r="F825" s="228"/>
      <c r="G825" s="228"/>
      <c r="H825" s="228"/>
      <c r="I825" s="228"/>
      <c r="J825" s="228"/>
    </row>
    <row r="826" spans="1:10">
      <c r="A826" s="228"/>
      <c r="B826" s="228"/>
      <c r="C826" s="383"/>
      <c r="D826" s="228"/>
      <c r="F826" s="228"/>
      <c r="G826" s="228"/>
      <c r="H826" s="228"/>
      <c r="I826" s="228"/>
      <c r="J826" s="228"/>
    </row>
    <row r="827" spans="1:10">
      <c r="A827" s="228"/>
      <c r="B827" s="228"/>
      <c r="C827" s="383"/>
      <c r="D827" s="228"/>
      <c r="F827" s="228"/>
      <c r="G827" s="228"/>
      <c r="H827" s="228"/>
      <c r="I827" s="228"/>
      <c r="J827" s="228"/>
    </row>
    <row r="828" spans="1:10">
      <c r="A828" s="228"/>
      <c r="B828" s="228"/>
      <c r="C828" s="383"/>
      <c r="D828" s="228"/>
      <c r="F828" s="228"/>
      <c r="G828" s="228"/>
      <c r="H828" s="228"/>
      <c r="I828" s="228"/>
      <c r="J828" s="228"/>
    </row>
    <row r="829" spans="1:10">
      <c r="A829" s="228"/>
      <c r="B829" s="228"/>
      <c r="C829" s="383"/>
      <c r="D829" s="228"/>
      <c r="F829" s="228"/>
      <c r="G829" s="228"/>
      <c r="H829" s="228"/>
      <c r="I829" s="228"/>
      <c r="J829" s="228"/>
    </row>
    <row r="830" spans="1:10">
      <c r="A830" s="228"/>
      <c r="B830" s="228"/>
      <c r="C830" s="383"/>
      <c r="D830" s="228"/>
      <c r="F830" s="228"/>
      <c r="G830" s="228"/>
      <c r="H830" s="228"/>
      <c r="I830" s="228"/>
      <c r="J830" s="228"/>
    </row>
    <row r="831" spans="1:10">
      <c r="A831" s="228"/>
      <c r="B831" s="228"/>
      <c r="C831" s="383"/>
      <c r="D831" s="228"/>
      <c r="F831" s="228"/>
      <c r="G831" s="228"/>
      <c r="H831" s="228"/>
      <c r="I831" s="228"/>
      <c r="J831" s="228"/>
    </row>
    <row r="832" spans="1:10">
      <c r="A832" s="228"/>
      <c r="B832" s="228"/>
      <c r="C832" s="383"/>
      <c r="D832" s="228"/>
      <c r="F832" s="228"/>
      <c r="G832" s="228"/>
      <c r="H832" s="228"/>
      <c r="I832" s="228"/>
      <c r="J832" s="228"/>
    </row>
    <row r="833" spans="1:10">
      <c r="A833" s="228"/>
      <c r="B833" s="228"/>
      <c r="C833" s="383"/>
      <c r="D833" s="228"/>
      <c r="F833" s="228"/>
      <c r="G833" s="228"/>
      <c r="H833" s="228"/>
      <c r="I833" s="228"/>
      <c r="J833" s="228"/>
    </row>
    <row r="834" spans="1:10">
      <c r="A834" s="228"/>
      <c r="B834" s="228"/>
      <c r="C834" s="383"/>
      <c r="D834" s="228"/>
      <c r="F834" s="228"/>
      <c r="G834" s="228"/>
      <c r="H834" s="228"/>
      <c r="I834" s="228"/>
      <c r="J834" s="228"/>
    </row>
    <row r="835" spans="1:10">
      <c r="A835" s="228"/>
      <c r="B835" s="228"/>
      <c r="C835" s="383"/>
      <c r="D835" s="228"/>
      <c r="F835" s="228"/>
      <c r="G835" s="228"/>
      <c r="H835" s="228"/>
      <c r="I835" s="228"/>
      <c r="J835" s="228"/>
    </row>
    <row r="836" spans="1:10">
      <c r="A836" s="228"/>
      <c r="B836" s="228"/>
      <c r="C836" s="383"/>
      <c r="D836" s="228"/>
      <c r="F836" s="228"/>
      <c r="G836" s="228"/>
      <c r="H836" s="228"/>
      <c r="I836" s="228"/>
      <c r="J836" s="228"/>
    </row>
    <row r="837" spans="1:10">
      <c r="A837" s="228"/>
      <c r="B837" s="228"/>
      <c r="C837" s="383"/>
      <c r="D837" s="228"/>
      <c r="F837" s="228"/>
      <c r="G837" s="228"/>
      <c r="H837" s="228"/>
      <c r="I837" s="228"/>
      <c r="J837" s="228"/>
    </row>
    <row r="838" spans="1:10">
      <c r="A838" s="228"/>
      <c r="B838" s="228"/>
      <c r="C838" s="383"/>
      <c r="D838" s="228"/>
      <c r="F838" s="228"/>
      <c r="G838" s="228"/>
      <c r="H838" s="228"/>
      <c r="I838" s="228"/>
      <c r="J838" s="228"/>
    </row>
    <row r="839" spans="1:10">
      <c r="A839" s="228"/>
      <c r="B839" s="228"/>
      <c r="C839" s="383"/>
      <c r="D839" s="228"/>
      <c r="F839" s="228"/>
      <c r="G839" s="228"/>
      <c r="H839" s="228"/>
      <c r="I839" s="228"/>
      <c r="J839" s="228"/>
    </row>
    <row r="840" spans="1:10">
      <c r="A840" s="228"/>
      <c r="B840" s="228"/>
      <c r="C840" s="383"/>
      <c r="D840" s="228"/>
      <c r="F840" s="228"/>
      <c r="G840" s="228"/>
      <c r="H840" s="228"/>
      <c r="I840" s="228"/>
      <c r="J840" s="228"/>
    </row>
    <row r="841" spans="1:10">
      <c r="A841" s="228"/>
      <c r="B841" s="228"/>
      <c r="C841" s="383"/>
      <c r="D841" s="228"/>
      <c r="F841" s="228"/>
      <c r="G841" s="228"/>
      <c r="H841" s="228"/>
      <c r="I841" s="228"/>
      <c r="J841" s="228"/>
    </row>
    <row r="842" spans="1:10">
      <c r="A842" s="228"/>
      <c r="B842" s="228"/>
      <c r="C842" s="383"/>
      <c r="D842" s="228"/>
      <c r="F842" s="228"/>
      <c r="G842" s="228"/>
      <c r="H842" s="228"/>
      <c r="I842" s="228"/>
      <c r="J842" s="228"/>
    </row>
    <row r="843" spans="1:10">
      <c r="A843" s="228"/>
      <c r="B843" s="228"/>
      <c r="C843" s="383"/>
      <c r="D843" s="228"/>
      <c r="F843" s="228"/>
      <c r="G843" s="228"/>
      <c r="H843" s="228"/>
      <c r="I843" s="228"/>
      <c r="J843" s="228"/>
    </row>
    <row r="844" spans="1:10">
      <c r="A844" s="228"/>
      <c r="B844" s="228"/>
      <c r="C844" s="383"/>
      <c r="D844" s="228"/>
      <c r="F844" s="228"/>
      <c r="G844" s="228"/>
      <c r="H844" s="228"/>
      <c r="I844" s="228"/>
      <c r="J844" s="228"/>
    </row>
    <row r="845" spans="1:10">
      <c r="A845" s="228"/>
      <c r="B845" s="228"/>
      <c r="C845" s="383"/>
      <c r="D845" s="228"/>
      <c r="F845" s="228"/>
      <c r="G845" s="228"/>
      <c r="H845" s="228"/>
      <c r="I845" s="228"/>
      <c r="J845" s="228"/>
    </row>
    <row r="846" spans="1:10">
      <c r="A846" s="228"/>
      <c r="B846" s="228"/>
      <c r="C846" s="383"/>
      <c r="D846" s="228"/>
      <c r="F846" s="228"/>
      <c r="G846" s="228"/>
      <c r="H846" s="228"/>
      <c r="I846" s="228"/>
      <c r="J846" s="228"/>
    </row>
    <row r="847" spans="1:10">
      <c r="A847" s="228"/>
      <c r="B847" s="228"/>
      <c r="C847" s="383"/>
      <c r="D847" s="228"/>
      <c r="F847" s="228"/>
      <c r="G847" s="228"/>
      <c r="H847" s="228"/>
      <c r="I847" s="228"/>
      <c r="J847" s="228"/>
    </row>
    <row r="848" spans="1:10">
      <c r="A848" s="228"/>
      <c r="B848" s="228"/>
      <c r="C848" s="383"/>
      <c r="D848" s="228"/>
      <c r="F848" s="228"/>
      <c r="G848" s="228"/>
      <c r="H848" s="228"/>
      <c r="I848" s="228"/>
      <c r="J848" s="228"/>
    </row>
    <row r="849" spans="1:10">
      <c r="A849" s="228"/>
      <c r="B849" s="228"/>
      <c r="C849" s="383"/>
      <c r="D849" s="228"/>
      <c r="F849" s="228"/>
      <c r="G849" s="228"/>
      <c r="H849" s="228"/>
      <c r="I849" s="228"/>
      <c r="J849" s="228"/>
    </row>
    <row r="850" spans="1:10">
      <c r="A850" s="228"/>
      <c r="B850" s="228"/>
      <c r="C850" s="383"/>
      <c r="D850" s="228"/>
      <c r="F850" s="228"/>
      <c r="G850" s="228"/>
      <c r="H850" s="228"/>
      <c r="I850" s="228"/>
      <c r="J850" s="228"/>
    </row>
    <row r="851" spans="1:10">
      <c r="A851" s="228"/>
      <c r="B851" s="228"/>
      <c r="C851" s="383"/>
      <c r="D851" s="228"/>
      <c r="F851" s="228"/>
      <c r="G851" s="228"/>
      <c r="H851" s="228"/>
      <c r="I851" s="228"/>
      <c r="J851" s="228"/>
    </row>
    <row r="852" spans="1:10">
      <c r="A852" s="228"/>
      <c r="B852" s="228"/>
      <c r="C852" s="383"/>
      <c r="D852" s="228"/>
      <c r="F852" s="228"/>
      <c r="G852" s="228"/>
      <c r="H852" s="228"/>
      <c r="I852" s="228"/>
      <c r="J852" s="228"/>
    </row>
    <row r="853" spans="1:10">
      <c r="A853" s="228"/>
      <c r="B853" s="228"/>
      <c r="C853" s="383"/>
      <c r="D853" s="228"/>
      <c r="F853" s="228"/>
      <c r="G853" s="228"/>
      <c r="H853" s="228"/>
      <c r="I853" s="228"/>
      <c r="J853" s="228"/>
    </row>
    <row r="854" spans="1:10">
      <c r="A854" s="228"/>
      <c r="B854" s="228"/>
      <c r="C854" s="383"/>
      <c r="D854" s="228"/>
      <c r="F854" s="228"/>
      <c r="G854" s="228"/>
      <c r="H854" s="228"/>
      <c r="I854" s="228"/>
      <c r="J854" s="228"/>
    </row>
    <row r="855" spans="1:10">
      <c r="A855" s="228"/>
      <c r="B855" s="228"/>
      <c r="C855" s="383"/>
      <c r="D855" s="228"/>
      <c r="F855" s="228"/>
      <c r="G855" s="228"/>
      <c r="H855" s="228"/>
      <c r="I855" s="228"/>
      <c r="J855" s="228"/>
    </row>
    <row r="856" spans="1:10">
      <c r="A856" s="228"/>
      <c r="B856" s="228"/>
      <c r="C856" s="383"/>
      <c r="D856" s="228"/>
      <c r="F856" s="228"/>
      <c r="G856" s="228"/>
      <c r="H856" s="228"/>
      <c r="I856" s="228"/>
      <c r="J856" s="228"/>
    </row>
    <row r="857" spans="1:10">
      <c r="A857" s="228"/>
      <c r="B857" s="228"/>
      <c r="C857" s="383"/>
      <c r="D857" s="228"/>
      <c r="F857" s="228"/>
      <c r="G857" s="228"/>
      <c r="H857" s="228"/>
      <c r="I857" s="228"/>
      <c r="J857" s="228"/>
    </row>
    <row r="858" spans="1:10">
      <c r="A858" s="228"/>
      <c r="B858" s="228"/>
      <c r="C858" s="383"/>
      <c r="D858" s="228"/>
      <c r="F858" s="228"/>
      <c r="G858" s="228"/>
      <c r="H858" s="228"/>
      <c r="I858" s="228"/>
      <c r="J858" s="228"/>
    </row>
    <row r="859" spans="1:10">
      <c r="A859" s="228"/>
      <c r="B859" s="228"/>
      <c r="C859" s="383"/>
      <c r="D859" s="228"/>
      <c r="F859" s="228"/>
      <c r="G859" s="228"/>
      <c r="H859" s="228"/>
      <c r="I859" s="228"/>
      <c r="J859" s="228"/>
    </row>
    <row r="860" spans="1:10">
      <c r="A860" s="228"/>
      <c r="B860" s="228"/>
      <c r="C860" s="383"/>
      <c r="D860" s="228"/>
      <c r="F860" s="228"/>
      <c r="G860" s="228"/>
      <c r="H860" s="228"/>
      <c r="I860" s="228"/>
      <c r="J860" s="228"/>
    </row>
    <row r="861" spans="1:10">
      <c r="A861" s="228"/>
      <c r="B861" s="228"/>
      <c r="C861" s="383"/>
      <c r="D861" s="228"/>
      <c r="F861" s="228"/>
      <c r="G861" s="228"/>
      <c r="H861" s="228"/>
      <c r="I861" s="228"/>
      <c r="J861" s="228"/>
    </row>
    <row r="862" spans="1:10">
      <c r="A862" s="228"/>
      <c r="B862" s="228"/>
      <c r="C862" s="383"/>
      <c r="D862" s="228"/>
      <c r="F862" s="228"/>
      <c r="G862" s="228"/>
      <c r="H862" s="228"/>
      <c r="I862" s="228"/>
      <c r="J862" s="228"/>
    </row>
    <row r="863" spans="1:10">
      <c r="A863" s="228"/>
      <c r="B863" s="228"/>
      <c r="C863" s="383"/>
      <c r="D863" s="228"/>
      <c r="F863" s="228"/>
      <c r="G863" s="228"/>
      <c r="H863" s="228"/>
      <c r="I863" s="228"/>
      <c r="J863" s="228"/>
    </row>
    <row r="864" spans="1:10">
      <c r="A864" s="228"/>
      <c r="B864" s="228"/>
      <c r="C864" s="383"/>
      <c r="D864" s="228"/>
      <c r="F864" s="228"/>
      <c r="G864" s="228"/>
      <c r="H864" s="228"/>
      <c r="I864" s="228"/>
      <c r="J864" s="228"/>
    </row>
    <row r="865" spans="1:10">
      <c r="A865" s="228"/>
      <c r="B865" s="228"/>
      <c r="C865" s="383"/>
      <c r="D865" s="228"/>
      <c r="F865" s="228"/>
      <c r="G865" s="228"/>
      <c r="H865" s="228"/>
      <c r="I865" s="228"/>
      <c r="J865" s="228"/>
    </row>
    <row r="866" spans="1:10">
      <c r="A866" s="228"/>
      <c r="B866" s="228"/>
      <c r="C866" s="383"/>
      <c r="D866" s="228"/>
      <c r="F866" s="228"/>
      <c r="G866" s="228"/>
      <c r="H866" s="228"/>
      <c r="I866" s="228"/>
      <c r="J866" s="228"/>
    </row>
    <row r="867" spans="1:10">
      <c r="A867" s="228"/>
      <c r="B867" s="228"/>
      <c r="C867" s="383"/>
      <c r="D867" s="228"/>
      <c r="F867" s="228"/>
      <c r="G867" s="228"/>
      <c r="H867" s="228"/>
      <c r="I867" s="228"/>
      <c r="J867" s="228"/>
    </row>
    <row r="868" spans="1:10">
      <c r="A868" s="228"/>
      <c r="B868" s="228"/>
      <c r="C868" s="383"/>
      <c r="D868" s="228"/>
      <c r="F868" s="228"/>
      <c r="G868" s="228"/>
      <c r="H868" s="228"/>
      <c r="I868" s="228"/>
      <c r="J868" s="228"/>
    </row>
    <row r="869" spans="1:10">
      <c r="A869" s="228"/>
      <c r="B869" s="228"/>
      <c r="C869" s="383"/>
      <c r="D869" s="228"/>
      <c r="F869" s="228"/>
      <c r="G869" s="228"/>
      <c r="H869" s="228"/>
      <c r="I869" s="228"/>
      <c r="J869" s="228"/>
    </row>
    <row r="870" spans="1:10">
      <c r="A870" s="228"/>
      <c r="B870" s="228"/>
      <c r="C870" s="383"/>
      <c r="D870" s="228"/>
      <c r="F870" s="228"/>
      <c r="G870" s="228"/>
      <c r="H870" s="228"/>
      <c r="I870" s="228"/>
      <c r="J870" s="228"/>
    </row>
    <row r="871" spans="1:10">
      <c r="A871" s="228"/>
      <c r="B871" s="228"/>
      <c r="C871" s="383"/>
      <c r="D871" s="228"/>
      <c r="F871" s="228"/>
      <c r="G871" s="228"/>
      <c r="H871" s="228"/>
      <c r="I871" s="228"/>
      <c r="J871" s="228"/>
    </row>
    <row r="872" spans="1:10">
      <c r="A872" s="228"/>
      <c r="B872" s="228"/>
      <c r="C872" s="383"/>
      <c r="D872" s="228"/>
      <c r="F872" s="228"/>
      <c r="G872" s="228"/>
      <c r="H872" s="228"/>
      <c r="I872" s="228"/>
      <c r="J872" s="228"/>
    </row>
    <row r="873" spans="1:10">
      <c r="A873" s="228"/>
      <c r="B873" s="228"/>
      <c r="C873" s="383"/>
      <c r="D873" s="228"/>
      <c r="F873" s="228"/>
      <c r="G873" s="228"/>
      <c r="H873" s="228"/>
      <c r="I873" s="228"/>
      <c r="J873" s="228"/>
    </row>
    <row r="874" spans="1:10">
      <c r="A874" s="228"/>
      <c r="B874" s="228"/>
      <c r="C874" s="383"/>
      <c r="D874" s="228"/>
      <c r="F874" s="228"/>
      <c r="G874" s="228"/>
      <c r="H874" s="228"/>
      <c r="I874" s="228"/>
      <c r="J874" s="228"/>
    </row>
    <row r="875" spans="1:10">
      <c r="A875" s="228"/>
      <c r="B875" s="228"/>
      <c r="C875" s="383"/>
      <c r="D875" s="228"/>
      <c r="F875" s="228"/>
      <c r="G875" s="228"/>
      <c r="H875" s="228"/>
      <c r="I875" s="228"/>
      <c r="J875" s="228"/>
    </row>
    <row r="876" spans="1:10">
      <c r="A876" s="228"/>
      <c r="B876" s="228"/>
      <c r="C876" s="383"/>
      <c r="D876" s="228"/>
      <c r="F876" s="228"/>
      <c r="G876" s="228"/>
      <c r="H876" s="228"/>
      <c r="I876" s="228"/>
      <c r="J876" s="228"/>
    </row>
    <row r="877" spans="1:10">
      <c r="A877" s="228"/>
      <c r="B877" s="228"/>
      <c r="C877" s="383"/>
      <c r="D877" s="228"/>
      <c r="F877" s="228"/>
      <c r="G877" s="228"/>
      <c r="H877" s="228"/>
      <c r="I877" s="228"/>
      <c r="J877" s="228"/>
    </row>
    <row r="878" spans="1:10">
      <c r="A878" s="228"/>
      <c r="B878" s="228"/>
      <c r="C878" s="383"/>
      <c r="D878" s="228"/>
      <c r="F878" s="228"/>
      <c r="G878" s="228"/>
      <c r="H878" s="228"/>
      <c r="I878" s="228"/>
      <c r="J878" s="228"/>
    </row>
    <row r="879" spans="1:10">
      <c r="A879" s="228"/>
      <c r="B879" s="228"/>
      <c r="C879" s="383"/>
      <c r="D879" s="228"/>
      <c r="F879" s="228"/>
      <c r="G879" s="228"/>
      <c r="H879" s="228"/>
      <c r="I879" s="228"/>
      <c r="J879" s="228"/>
    </row>
    <row r="880" spans="1:10">
      <c r="A880" s="228"/>
      <c r="B880" s="228"/>
      <c r="C880" s="383"/>
      <c r="D880" s="228"/>
      <c r="F880" s="228"/>
      <c r="G880" s="228"/>
      <c r="H880" s="228"/>
      <c r="I880" s="228"/>
      <c r="J880" s="228"/>
    </row>
    <row r="881" spans="1:10">
      <c r="A881" s="228"/>
      <c r="B881" s="228"/>
      <c r="C881" s="383"/>
      <c r="D881" s="228"/>
      <c r="F881" s="228"/>
      <c r="G881" s="228"/>
      <c r="H881" s="228"/>
      <c r="I881" s="228"/>
      <c r="J881" s="228"/>
    </row>
    <row r="882" spans="1:10">
      <c r="A882" s="228"/>
      <c r="B882" s="228"/>
      <c r="C882" s="383"/>
      <c r="D882" s="228"/>
      <c r="F882" s="228"/>
      <c r="G882" s="228"/>
      <c r="H882" s="228"/>
      <c r="I882" s="228"/>
      <c r="J882" s="228"/>
    </row>
    <row r="883" spans="1:10">
      <c r="A883" s="228"/>
      <c r="B883" s="228"/>
      <c r="C883" s="383"/>
      <c r="D883" s="228"/>
      <c r="F883" s="228"/>
      <c r="G883" s="228"/>
      <c r="H883" s="228"/>
      <c r="I883" s="228"/>
      <c r="J883" s="228"/>
    </row>
    <row r="884" spans="1:10">
      <c r="A884" s="228"/>
      <c r="B884" s="228"/>
      <c r="C884" s="383"/>
      <c r="D884" s="228"/>
      <c r="F884" s="228"/>
      <c r="G884" s="228"/>
      <c r="H884" s="228"/>
      <c r="I884" s="228"/>
      <c r="J884" s="228"/>
    </row>
    <row r="885" spans="1:10">
      <c r="A885" s="228"/>
      <c r="B885" s="228"/>
      <c r="C885" s="383"/>
      <c r="D885" s="228"/>
      <c r="F885" s="228"/>
      <c r="G885" s="228"/>
      <c r="H885" s="228"/>
      <c r="I885" s="228"/>
      <c r="J885" s="228"/>
    </row>
    <row r="886" spans="1:10">
      <c r="A886" s="228"/>
      <c r="B886" s="228"/>
      <c r="C886" s="383"/>
      <c r="D886" s="228"/>
      <c r="F886" s="228"/>
      <c r="G886" s="228"/>
      <c r="H886" s="228"/>
      <c r="I886" s="228"/>
      <c r="J886" s="228"/>
    </row>
    <row r="887" spans="1:10">
      <c r="A887" s="228"/>
      <c r="B887" s="228"/>
      <c r="C887" s="383"/>
      <c r="D887" s="228"/>
      <c r="F887" s="228"/>
      <c r="G887" s="228"/>
      <c r="H887" s="228"/>
      <c r="I887" s="228"/>
      <c r="J887" s="228"/>
    </row>
    <row r="888" spans="1:10">
      <c r="A888" s="228"/>
      <c r="B888" s="228"/>
      <c r="C888" s="383"/>
      <c r="D888" s="228"/>
      <c r="F888" s="228"/>
      <c r="G888" s="228"/>
      <c r="H888" s="228"/>
      <c r="I888" s="228"/>
      <c r="J888" s="228"/>
    </row>
    <row r="889" spans="1:10">
      <c r="A889" s="228"/>
      <c r="B889" s="228"/>
      <c r="C889" s="383"/>
      <c r="D889" s="228"/>
      <c r="F889" s="228"/>
      <c r="G889" s="228"/>
      <c r="H889" s="228"/>
      <c r="I889" s="228"/>
      <c r="J889" s="228"/>
    </row>
    <row r="890" spans="1:10">
      <c r="A890" s="228"/>
      <c r="B890" s="228"/>
      <c r="C890" s="383"/>
      <c r="D890" s="228"/>
      <c r="F890" s="228"/>
      <c r="G890" s="228"/>
      <c r="H890" s="228"/>
      <c r="I890" s="228"/>
      <c r="J890" s="228"/>
    </row>
    <row r="891" spans="1:10">
      <c r="A891" s="228"/>
      <c r="B891" s="228"/>
      <c r="C891" s="383"/>
      <c r="D891" s="228"/>
      <c r="F891" s="228"/>
      <c r="G891" s="228"/>
      <c r="H891" s="228"/>
      <c r="I891" s="228"/>
      <c r="J891" s="228"/>
    </row>
    <row r="892" spans="1:10">
      <c r="A892" s="228"/>
      <c r="B892" s="228"/>
      <c r="C892" s="383"/>
      <c r="D892" s="228"/>
      <c r="F892" s="228"/>
      <c r="G892" s="228"/>
      <c r="H892" s="228"/>
      <c r="I892" s="228"/>
      <c r="J892" s="228"/>
    </row>
    <row r="893" spans="1:10">
      <c r="A893" s="228"/>
      <c r="B893" s="228"/>
      <c r="C893" s="383"/>
      <c r="D893" s="228"/>
      <c r="F893" s="228"/>
      <c r="G893" s="228"/>
      <c r="H893" s="228"/>
      <c r="I893" s="228"/>
      <c r="J893" s="228"/>
    </row>
    <row r="894" spans="1:10">
      <c r="A894" s="228"/>
      <c r="B894" s="228"/>
      <c r="C894" s="383"/>
      <c r="D894" s="228"/>
      <c r="F894" s="228"/>
      <c r="G894" s="228"/>
      <c r="H894" s="228"/>
      <c r="I894" s="228"/>
      <c r="J894" s="228"/>
    </row>
    <row r="895" spans="1:10">
      <c r="A895" s="228"/>
      <c r="B895" s="228"/>
      <c r="C895" s="383"/>
      <c r="D895" s="228"/>
      <c r="F895" s="228"/>
      <c r="G895" s="228"/>
      <c r="H895" s="228"/>
      <c r="I895" s="228"/>
      <c r="J895" s="228"/>
    </row>
    <row r="896" spans="1:10">
      <c r="A896" s="228"/>
      <c r="B896" s="228"/>
      <c r="C896" s="383"/>
      <c r="D896" s="228"/>
      <c r="F896" s="228"/>
      <c r="G896" s="228"/>
      <c r="H896" s="228"/>
      <c r="I896" s="228"/>
      <c r="J896" s="228"/>
    </row>
    <row r="897" spans="1:10">
      <c r="A897" s="228"/>
      <c r="B897" s="228"/>
      <c r="C897" s="383"/>
      <c r="D897" s="228"/>
      <c r="F897" s="228"/>
      <c r="G897" s="228"/>
      <c r="H897" s="228"/>
      <c r="I897" s="228"/>
      <c r="J897" s="228"/>
    </row>
    <row r="898" spans="1:10">
      <c r="A898" s="228"/>
      <c r="B898" s="228"/>
      <c r="C898" s="383"/>
      <c r="D898" s="228"/>
      <c r="F898" s="228"/>
      <c r="G898" s="228"/>
      <c r="H898" s="228"/>
      <c r="I898" s="228"/>
      <c r="J898" s="228"/>
    </row>
    <row r="899" spans="1:10">
      <c r="A899" s="228"/>
      <c r="B899" s="228"/>
      <c r="C899" s="383"/>
      <c r="D899" s="228"/>
      <c r="F899" s="228"/>
      <c r="G899" s="228"/>
      <c r="H899" s="228"/>
      <c r="I899" s="228"/>
      <c r="J899" s="228"/>
    </row>
    <row r="900" spans="1:10">
      <c r="A900" s="228"/>
      <c r="B900" s="228"/>
      <c r="C900" s="383"/>
      <c r="D900" s="228"/>
      <c r="F900" s="228"/>
      <c r="G900" s="228"/>
      <c r="H900" s="228"/>
      <c r="I900" s="228"/>
      <c r="J900" s="228"/>
    </row>
    <row r="901" spans="1:10">
      <c r="A901" s="228"/>
      <c r="B901" s="228"/>
      <c r="C901" s="383"/>
      <c r="D901" s="228"/>
      <c r="F901" s="228"/>
      <c r="G901" s="228"/>
      <c r="H901" s="228"/>
      <c r="I901" s="228"/>
      <c r="J901" s="228"/>
    </row>
    <row r="902" spans="1:10">
      <c r="A902" s="228"/>
      <c r="B902" s="228"/>
      <c r="C902" s="383"/>
      <c r="D902" s="228"/>
      <c r="F902" s="228"/>
      <c r="G902" s="228"/>
      <c r="H902" s="228"/>
      <c r="I902" s="228"/>
      <c r="J902" s="228"/>
    </row>
    <row r="903" spans="1:10">
      <c r="A903" s="228"/>
      <c r="B903" s="228"/>
      <c r="C903" s="383"/>
      <c r="D903" s="228"/>
      <c r="F903" s="228"/>
      <c r="G903" s="228"/>
      <c r="H903" s="228"/>
      <c r="I903" s="228"/>
      <c r="J903" s="228"/>
    </row>
    <row r="904" spans="1:10">
      <c r="A904" s="228"/>
      <c r="B904" s="228"/>
      <c r="C904" s="383"/>
      <c r="D904" s="228"/>
      <c r="F904" s="228"/>
      <c r="G904" s="228"/>
      <c r="H904" s="228"/>
      <c r="I904" s="228"/>
      <c r="J904" s="228"/>
    </row>
    <row r="905" spans="1:10">
      <c r="A905" s="228"/>
      <c r="B905" s="228"/>
      <c r="C905" s="383"/>
      <c r="D905" s="228"/>
      <c r="F905" s="228"/>
      <c r="G905" s="228"/>
      <c r="H905" s="228"/>
      <c r="I905" s="228"/>
      <c r="J905" s="228"/>
    </row>
    <row r="906" spans="1:10">
      <c r="A906" s="228"/>
      <c r="B906" s="228"/>
      <c r="C906" s="383"/>
      <c r="D906" s="228"/>
      <c r="F906" s="228"/>
      <c r="G906" s="228"/>
      <c r="H906" s="228"/>
      <c r="I906" s="228"/>
      <c r="J906" s="228"/>
    </row>
    <row r="907" spans="1:10">
      <c r="A907" s="228"/>
      <c r="B907" s="228"/>
      <c r="C907" s="383"/>
      <c r="D907" s="228"/>
      <c r="F907" s="228"/>
      <c r="G907" s="228"/>
      <c r="H907" s="228"/>
      <c r="I907" s="228"/>
      <c r="J907" s="228"/>
    </row>
    <row r="908" spans="1:10">
      <c r="A908" s="228"/>
      <c r="B908" s="228"/>
      <c r="C908" s="383"/>
      <c r="D908" s="228"/>
      <c r="F908" s="228"/>
      <c r="G908" s="228"/>
      <c r="H908" s="228"/>
      <c r="I908" s="228"/>
      <c r="J908" s="228"/>
    </row>
    <row r="909" spans="1:10">
      <c r="A909" s="228"/>
      <c r="B909" s="228"/>
      <c r="C909" s="383"/>
      <c r="D909" s="228"/>
      <c r="F909" s="228"/>
      <c r="G909" s="228"/>
      <c r="H909" s="228"/>
      <c r="I909" s="228"/>
      <c r="J909" s="228"/>
    </row>
    <row r="910" spans="1:10">
      <c r="A910" s="228"/>
      <c r="B910" s="228"/>
      <c r="C910" s="383"/>
      <c r="D910" s="228"/>
      <c r="F910" s="228"/>
      <c r="G910" s="228"/>
      <c r="H910" s="228"/>
      <c r="I910" s="228"/>
      <c r="J910" s="228"/>
    </row>
    <row r="911" spans="1:10">
      <c r="A911" s="228"/>
      <c r="B911" s="228"/>
      <c r="C911" s="383"/>
      <c r="D911" s="228"/>
      <c r="F911" s="228"/>
      <c r="G911" s="228"/>
      <c r="H911" s="228"/>
      <c r="I911" s="228"/>
      <c r="J911" s="228"/>
    </row>
    <row r="912" spans="1:10">
      <c r="A912" s="228"/>
      <c r="B912" s="228"/>
      <c r="C912" s="383"/>
      <c r="D912" s="228"/>
      <c r="F912" s="228"/>
      <c r="G912" s="228"/>
      <c r="H912" s="228"/>
      <c r="I912" s="228"/>
      <c r="J912" s="228"/>
    </row>
    <row r="913" spans="1:10">
      <c r="A913" s="228"/>
      <c r="B913" s="228"/>
      <c r="C913" s="383"/>
      <c r="D913" s="228"/>
      <c r="F913" s="228"/>
      <c r="G913" s="228"/>
      <c r="H913" s="228"/>
      <c r="I913" s="228"/>
      <c r="J913" s="228"/>
    </row>
    <row r="914" spans="1:10">
      <c r="A914" s="228"/>
      <c r="B914" s="228"/>
      <c r="C914" s="383"/>
      <c r="D914" s="228"/>
      <c r="F914" s="228"/>
      <c r="G914" s="228"/>
      <c r="H914" s="228"/>
      <c r="I914" s="228"/>
      <c r="J914" s="228"/>
    </row>
    <row r="915" spans="1:10">
      <c r="A915" s="228"/>
      <c r="B915" s="228"/>
      <c r="C915" s="383"/>
      <c r="D915" s="228"/>
      <c r="F915" s="228"/>
      <c r="G915" s="228"/>
      <c r="H915" s="228"/>
      <c r="I915" s="228"/>
      <c r="J915" s="228"/>
    </row>
    <row r="916" spans="1:10">
      <c r="A916" s="228"/>
      <c r="B916" s="228"/>
      <c r="C916" s="383"/>
      <c r="D916" s="228"/>
      <c r="F916" s="228"/>
      <c r="G916" s="228"/>
      <c r="H916" s="228"/>
      <c r="I916" s="228"/>
      <c r="J916" s="228"/>
    </row>
    <row r="917" spans="1:10">
      <c r="A917" s="228"/>
      <c r="B917" s="228"/>
      <c r="C917" s="383"/>
      <c r="D917" s="228"/>
      <c r="F917" s="228"/>
      <c r="G917" s="228"/>
      <c r="H917" s="228"/>
      <c r="I917" s="228"/>
      <c r="J917" s="228"/>
    </row>
    <row r="918" spans="1:10">
      <c r="A918" s="228"/>
      <c r="B918" s="228"/>
      <c r="C918" s="383"/>
      <c r="D918" s="228"/>
      <c r="F918" s="228"/>
      <c r="G918" s="228"/>
      <c r="H918" s="228"/>
      <c r="I918" s="228"/>
      <c r="J918" s="228"/>
    </row>
    <row r="919" spans="1:10">
      <c r="A919" s="228"/>
      <c r="B919" s="228"/>
      <c r="C919" s="383"/>
      <c r="D919" s="228"/>
      <c r="F919" s="228"/>
      <c r="G919" s="228"/>
      <c r="H919" s="228"/>
      <c r="I919" s="228"/>
      <c r="J919" s="228"/>
    </row>
    <row r="920" spans="1:10">
      <c r="A920" s="228"/>
      <c r="B920" s="228"/>
      <c r="C920" s="383"/>
      <c r="D920" s="228"/>
      <c r="F920" s="228"/>
      <c r="G920" s="228"/>
      <c r="H920" s="228"/>
      <c r="I920" s="228"/>
      <c r="J920" s="228"/>
    </row>
    <row r="921" spans="1:10">
      <c r="A921" s="228"/>
      <c r="B921" s="228"/>
      <c r="C921" s="383"/>
      <c r="D921" s="228"/>
      <c r="F921" s="228"/>
      <c r="G921" s="228"/>
      <c r="H921" s="228"/>
      <c r="I921" s="228"/>
      <c r="J921" s="228"/>
    </row>
    <row r="922" spans="1:10">
      <c r="A922" s="228"/>
      <c r="B922" s="228"/>
      <c r="C922" s="383"/>
      <c r="D922" s="228"/>
      <c r="F922" s="228"/>
      <c r="G922" s="228"/>
      <c r="H922" s="228"/>
      <c r="I922" s="228"/>
      <c r="J922" s="228"/>
    </row>
    <row r="923" spans="1:10">
      <c r="A923" s="228"/>
      <c r="B923" s="228"/>
      <c r="C923" s="383"/>
      <c r="D923" s="228"/>
      <c r="F923" s="228"/>
      <c r="G923" s="228"/>
      <c r="H923" s="228"/>
      <c r="I923" s="228"/>
      <c r="J923" s="228"/>
    </row>
    <row r="924" spans="1:10">
      <c r="A924" s="228"/>
      <c r="B924" s="228"/>
      <c r="C924" s="383"/>
      <c r="D924" s="228"/>
      <c r="F924" s="228"/>
      <c r="G924" s="228"/>
      <c r="H924" s="228"/>
      <c r="I924" s="228"/>
      <c r="J924" s="228"/>
    </row>
    <row r="925" spans="1:10">
      <c r="A925" s="228"/>
      <c r="B925" s="228"/>
      <c r="C925" s="383"/>
      <c r="D925" s="228"/>
      <c r="F925" s="228"/>
      <c r="G925" s="228"/>
      <c r="H925" s="228"/>
      <c r="I925" s="228"/>
      <c r="J925" s="228"/>
    </row>
    <row r="926" spans="1:10">
      <c r="A926" s="228"/>
      <c r="B926" s="228"/>
      <c r="C926" s="383"/>
      <c r="D926" s="228"/>
      <c r="F926" s="228"/>
      <c r="G926" s="228"/>
      <c r="H926" s="228"/>
      <c r="I926" s="228"/>
      <c r="J926" s="228"/>
    </row>
    <row r="927" spans="1:10">
      <c r="A927" s="228"/>
      <c r="B927" s="228"/>
      <c r="C927" s="383"/>
      <c r="D927" s="228"/>
      <c r="F927" s="228"/>
      <c r="G927" s="228"/>
      <c r="H927" s="228"/>
      <c r="I927" s="228"/>
      <c r="J927" s="228"/>
    </row>
    <row r="928" spans="1:10">
      <c r="A928" s="228"/>
      <c r="B928" s="228"/>
      <c r="C928" s="383"/>
      <c r="D928" s="228"/>
      <c r="F928" s="228"/>
      <c r="G928" s="228"/>
      <c r="H928" s="228"/>
      <c r="I928" s="228"/>
      <c r="J928" s="228"/>
    </row>
    <row r="929" spans="1:10">
      <c r="A929" s="228"/>
      <c r="B929" s="228"/>
      <c r="C929" s="383"/>
      <c r="D929" s="228"/>
      <c r="F929" s="228"/>
      <c r="G929" s="228"/>
      <c r="H929" s="228"/>
      <c r="I929" s="228"/>
      <c r="J929" s="228"/>
    </row>
    <row r="930" spans="1:10">
      <c r="A930" s="228"/>
      <c r="B930" s="228"/>
      <c r="C930" s="383"/>
      <c r="D930" s="228"/>
      <c r="F930" s="228"/>
      <c r="G930" s="228"/>
      <c r="H930" s="228"/>
      <c r="I930" s="228"/>
      <c r="J930" s="228"/>
    </row>
    <row r="931" spans="1:10">
      <c r="A931" s="228"/>
      <c r="B931" s="228"/>
      <c r="C931" s="383"/>
      <c r="D931" s="228"/>
      <c r="F931" s="228"/>
      <c r="G931" s="228"/>
      <c r="H931" s="228"/>
      <c r="I931" s="228"/>
      <c r="J931" s="228"/>
    </row>
    <row r="932" spans="1:10">
      <c r="A932" s="228"/>
      <c r="B932" s="228"/>
      <c r="C932" s="383"/>
      <c r="D932" s="228"/>
      <c r="F932" s="228"/>
      <c r="G932" s="228"/>
      <c r="H932" s="228"/>
      <c r="I932" s="228"/>
      <c r="J932" s="228"/>
    </row>
    <row r="933" spans="1:10">
      <c r="A933" s="228"/>
      <c r="B933" s="228"/>
      <c r="C933" s="383"/>
      <c r="D933" s="228"/>
      <c r="F933" s="228"/>
      <c r="G933" s="228"/>
      <c r="H933" s="228"/>
      <c r="I933" s="228"/>
      <c r="J933" s="228"/>
    </row>
    <row r="934" spans="1:10">
      <c r="A934" s="228"/>
      <c r="B934" s="228"/>
      <c r="C934" s="383"/>
      <c r="D934" s="228"/>
      <c r="F934" s="228"/>
      <c r="G934" s="228"/>
      <c r="H934" s="228"/>
      <c r="I934" s="228"/>
      <c r="J934" s="228"/>
    </row>
    <row r="935" spans="1:10">
      <c r="A935" s="228"/>
      <c r="B935" s="228"/>
      <c r="C935" s="383"/>
      <c r="D935" s="228"/>
      <c r="F935" s="228"/>
      <c r="G935" s="228"/>
      <c r="H935" s="228"/>
      <c r="I935" s="228"/>
      <c r="J935" s="228"/>
    </row>
    <row r="936" spans="1:10">
      <c r="A936" s="228"/>
      <c r="B936" s="228"/>
      <c r="C936" s="383"/>
      <c r="D936" s="228"/>
      <c r="F936" s="228"/>
      <c r="G936" s="228"/>
      <c r="H936" s="228"/>
      <c r="I936" s="228"/>
      <c r="J936" s="228"/>
    </row>
    <row r="937" spans="1:10">
      <c r="A937" s="228"/>
      <c r="B937" s="228"/>
      <c r="C937" s="383"/>
      <c r="D937" s="228"/>
      <c r="F937" s="228"/>
      <c r="G937" s="228"/>
      <c r="H937" s="228"/>
      <c r="I937" s="228"/>
      <c r="J937" s="228"/>
    </row>
    <row r="938" spans="1:10">
      <c r="A938" s="228"/>
      <c r="B938" s="228"/>
      <c r="C938" s="383"/>
      <c r="D938" s="228"/>
      <c r="F938" s="228"/>
      <c r="G938" s="228"/>
      <c r="H938" s="228"/>
      <c r="I938" s="228"/>
      <c r="J938" s="228"/>
    </row>
    <row r="939" spans="1:10">
      <c r="A939" s="228"/>
      <c r="B939" s="228"/>
      <c r="C939" s="383"/>
      <c r="D939" s="228"/>
      <c r="F939" s="228"/>
      <c r="G939" s="228"/>
      <c r="H939" s="228"/>
      <c r="I939" s="228"/>
      <c r="J939" s="228"/>
    </row>
    <row r="940" spans="1:10">
      <c r="A940" s="228"/>
      <c r="B940" s="228"/>
      <c r="C940" s="383"/>
      <c r="D940" s="228"/>
      <c r="F940" s="228"/>
      <c r="G940" s="228"/>
      <c r="H940" s="228"/>
      <c r="I940" s="228"/>
      <c r="J940" s="228"/>
    </row>
    <row r="941" spans="1:10">
      <c r="A941" s="228"/>
      <c r="B941" s="228"/>
      <c r="C941" s="383"/>
      <c r="D941" s="228"/>
      <c r="F941" s="228"/>
      <c r="G941" s="228"/>
      <c r="H941" s="228"/>
      <c r="I941" s="228"/>
      <c r="J941" s="228"/>
    </row>
    <row r="942" spans="1:10">
      <c r="A942" s="228"/>
      <c r="B942" s="228"/>
      <c r="C942" s="383"/>
      <c r="D942" s="228"/>
      <c r="F942" s="228"/>
      <c r="G942" s="228"/>
      <c r="H942" s="228"/>
      <c r="I942" s="228"/>
      <c r="J942" s="228"/>
    </row>
    <row r="943" spans="1:10">
      <c r="A943" s="228"/>
      <c r="B943" s="228"/>
      <c r="C943" s="383"/>
      <c r="D943" s="228"/>
      <c r="F943" s="228"/>
      <c r="G943" s="228"/>
      <c r="H943" s="228"/>
      <c r="I943" s="228"/>
      <c r="J943" s="228"/>
    </row>
    <row r="944" spans="1:10">
      <c r="A944" s="228"/>
      <c r="B944" s="228"/>
      <c r="C944" s="383"/>
      <c r="D944" s="228"/>
      <c r="F944" s="228"/>
      <c r="G944" s="228"/>
      <c r="H944" s="228"/>
      <c r="I944" s="228"/>
      <c r="J944" s="228"/>
    </row>
    <row r="945" spans="1:10">
      <c r="A945" s="228"/>
      <c r="B945" s="228"/>
      <c r="C945" s="383"/>
      <c r="D945" s="228"/>
      <c r="F945" s="228"/>
      <c r="G945" s="228"/>
      <c r="H945" s="228"/>
      <c r="I945" s="228"/>
      <c r="J945" s="228"/>
    </row>
    <row r="946" spans="1:10">
      <c r="A946" s="228"/>
      <c r="B946" s="228"/>
      <c r="C946" s="383"/>
      <c r="D946" s="228"/>
      <c r="F946" s="228"/>
      <c r="G946" s="228"/>
      <c r="H946" s="228"/>
      <c r="I946" s="228"/>
      <c r="J946" s="228"/>
    </row>
    <row r="947" spans="1:10">
      <c r="A947" s="228"/>
      <c r="B947" s="228"/>
      <c r="C947" s="383"/>
      <c r="D947" s="228"/>
      <c r="F947" s="228"/>
      <c r="G947" s="228"/>
      <c r="H947" s="228"/>
      <c r="I947" s="228"/>
      <c r="J947" s="228"/>
    </row>
    <row r="948" spans="1:10">
      <c r="A948" s="228"/>
      <c r="B948" s="228"/>
      <c r="C948" s="383"/>
      <c r="D948" s="228"/>
      <c r="F948" s="228"/>
      <c r="G948" s="228"/>
      <c r="H948" s="228"/>
      <c r="I948" s="228"/>
      <c r="J948" s="228"/>
    </row>
    <row r="949" spans="1:10">
      <c r="A949" s="228"/>
      <c r="B949" s="228"/>
      <c r="C949" s="383"/>
      <c r="D949" s="228"/>
      <c r="F949" s="228"/>
      <c r="G949" s="228"/>
      <c r="H949" s="228"/>
      <c r="I949" s="228"/>
      <c r="J949" s="228"/>
    </row>
    <row r="950" spans="1:10">
      <c r="A950" s="228"/>
      <c r="B950" s="228"/>
      <c r="C950" s="383"/>
      <c r="D950" s="228"/>
      <c r="F950" s="228"/>
      <c r="G950" s="228"/>
      <c r="H950" s="228"/>
      <c r="I950" s="228"/>
      <c r="J950" s="228"/>
    </row>
    <row r="951" spans="1:10">
      <c r="A951" s="228"/>
      <c r="B951" s="228"/>
      <c r="C951" s="383"/>
      <c r="D951" s="228"/>
      <c r="F951" s="228"/>
      <c r="G951" s="228"/>
      <c r="H951" s="228"/>
      <c r="I951" s="228"/>
      <c r="J951" s="228"/>
    </row>
    <row r="952" spans="1:10">
      <c r="A952" s="228"/>
      <c r="B952" s="228"/>
      <c r="C952" s="383"/>
      <c r="D952" s="228"/>
      <c r="F952" s="228"/>
      <c r="G952" s="228"/>
      <c r="H952" s="228"/>
      <c r="I952" s="228"/>
      <c r="J952" s="228"/>
    </row>
    <row r="953" spans="1:10">
      <c r="A953" s="228"/>
      <c r="B953" s="228"/>
      <c r="C953" s="383"/>
      <c r="D953" s="228"/>
      <c r="F953" s="228"/>
      <c r="G953" s="228"/>
      <c r="H953" s="228"/>
      <c r="I953" s="228"/>
      <c r="J953" s="228"/>
    </row>
    <row r="954" spans="1:10">
      <c r="A954" s="228"/>
      <c r="B954" s="228"/>
      <c r="C954" s="383"/>
      <c r="D954" s="228"/>
      <c r="F954" s="228"/>
      <c r="G954" s="228"/>
      <c r="H954" s="228"/>
      <c r="I954" s="228"/>
      <c r="J954" s="228"/>
    </row>
    <row r="955" spans="1:10">
      <c r="A955" s="228"/>
      <c r="B955" s="228"/>
      <c r="C955" s="383"/>
      <c r="D955" s="228"/>
      <c r="F955" s="228"/>
      <c r="G955" s="228"/>
      <c r="H955" s="228"/>
      <c r="I955" s="228"/>
      <c r="J955" s="228"/>
    </row>
    <row r="956" spans="1:10">
      <c r="A956" s="228"/>
      <c r="B956" s="228"/>
      <c r="C956" s="383"/>
      <c r="D956" s="228"/>
      <c r="F956" s="228"/>
      <c r="G956" s="228"/>
      <c r="H956" s="228"/>
      <c r="I956" s="228"/>
      <c r="J956" s="228"/>
    </row>
    <row r="957" spans="1:10">
      <c r="A957" s="228"/>
      <c r="B957" s="228"/>
      <c r="C957" s="383"/>
      <c r="D957" s="228"/>
      <c r="F957" s="228"/>
      <c r="G957" s="228"/>
      <c r="H957" s="228"/>
      <c r="I957" s="228"/>
      <c r="J957" s="228"/>
    </row>
    <row r="958" spans="1:10">
      <c r="A958" s="228"/>
      <c r="B958" s="228"/>
      <c r="C958" s="383"/>
      <c r="D958" s="228"/>
      <c r="F958" s="228"/>
      <c r="G958" s="228"/>
      <c r="H958" s="228"/>
      <c r="I958" s="228"/>
      <c r="J958" s="228"/>
    </row>
    <row r="959" spans="1:10">
      <c r="A959" s="228"/>
      <c r="B959" s="228"/>
      <c r="C959" s="383"/>
      <c r="D959" s="228"/>
      <c r="F959" s="228"/>
      <c r="G959" s="228"/>
      <c r="H959" s="228"/>
      <c r="I959" s="228"/>
      <c r="J959" s="228"/>
    </row>
    <row r="960" spans="1:10">
      <c r="A960" s="228"/>
      <c r="B960" s="228"/>
      <c r="C960" s="383"/>
      <c r="D960" s="228"/>
      <c r="F960" s="228"/>
      <c r="G960" s="228"/>
      <c r="H960" s="228"/>
      <c r="I960" s="228"/>
      <c r="J960" s="228"/>
    </row>
    <row r="961" spans="1:10">
      <c r="A961" s="228"/>
      <c r="B961" s="228"/>
      <c r="C961" s="383"/>
      <c r="D961" s="228"/>
      <c r="F961" s="228"/>
      <c r="G961" s="228"/>
      <c r="H961" s="228"/>
      <c r="I961" s="228"/>
      <c r="J961" s="228"/>
    </row>
    <row r="962" spans="1:10">
      <c r="A962" s="228"/>
      <c r="B962" s="228"/>
      <c r="C962" s="383"/>
      <c r="D962" s="228"/>
      <c r="F962" s="228"/>
      <c r="G962" s="228"/>
      <c r="H962" s="228"/>
      <c r="I962" s="228"/>
      <c r="J962" s="228"/>
    </row>
    <row r="963" spans="1:10">
      <c r="A963" s="228"/>
      <c r="B963" s="228"/>
      <c r="C963" s="383"/>
      <c r="D963" s="228"/>
      <c r="F963" s="228"/>
      <c r="G963" s="228"/>
      <c r="H963" s="228"/>
      <c r="I963" s="228"/>
      <c r="J963" s="228"/>
    </row>
    <row r="964" spans="1:10">
      <c r="A964" s="228"/>
      <c r="B964" s="228"/>
      <c r="C964" s="383"/>
      <c r="D964" s="228"/>
      <c r="F964" s="228"/>
      <c r="G964" s="228"/>
      <c r="H964" s="228"/>
      <c r="I964" s="228"/>
      <c r="J964" s="228"/>
    </row>
    <row r="965" spans="1:10">
      <c r="A965" s="228"/>
      <c r="B965" s="228"/>
      <c r="C965" s="383"/>
      <c r="D965" s="228"/>
      <c r="F965" s="228"/>
      <c r="G965" s="228"/>
      <c r="H965" s="228"/>
      <c r="I965" s="228"/>
      <c r="J965" s="228"/>
    </row>
    <row r="966" spans="1:10">
      <c r="A966" s="228"/>
      <c r="B966" s="228"/>
      <c r="C966" s="383"/>
      <c r="D966" s="228"/>
      <c r="F966" s="228"/>
      <c r="G966" s="228"/>
      <c r="H966" s="228"/>
      <c r="I966" s="228"/>
      <c r="J966" s="228"/>
    </row>
    <row r="967" spans="1:10">
      <c r="A967" s="228"/>
      <c r="B967" s="228"/>
      <c r="C967" s="383"/>
      <c r="D967" s="228"/>
      <c r="F967" s="228"/>
      <c r="G967" s="228"/>
      <c r="H967" s="228"/>
      <c r="I967" s="228"/>
      <c r="J967" s="228"/>
    </row>
    <row r="968" spans="1:10">
      <c r="A968" s="228"/>
      <c r="B968" s="228"/>
      <c r="C968" s="383"/>
      <c r="D968" s="228"/>
      <c r="F968" s="228"/>
      <c r="G968" s="228"/>
      <c r="H968" s="228"/>
      <c r="I968" s="228"/>
      <c r="J968" s="228"/>
    </row>
    <row r="969" spans="1:10">
      <c r="A969" s="228"/>
      <c r="B969" s="228"/>
      <c r="C969" s="383"/>
      <c r="D969" s="228"/>
      <c r="F969" s="228"/>
      <c r="G969" s="228"/>
      <c r="H969" s="228"/>
      <c r="I969" s="228"/>
      <c r="J969" s="228"/>
    </row>
    <row r="970" spans="1:10">
      <c r="A970" s="228"/>
      <c r="B970" s="228"/>
      <c r="C970" s="383"/>
      <c r="D970" s="228"/>
      <c r="F970" s="228"/>
      <c r="G970" s="228"/>
      <c r="H970" s="228"/>
      <c r="I970" s="228"/>
      <c r="J970" s="228"/>
    </row>
    <row r="971" spans="1:10">
      <c r="A971" s="228"/>
      <c r="B971" s="228"/>
      <c r="C971" s="383"/>
      <c r="D971" s="228"/>
      <c r="F971" s="228"/>
      <c r="G971" s="228"/>
      <c r="H971" s="228"/>
      <c r="I971" s="228"/>
      <c r="J971" s="228"/>
    </row>
    <row r="972" spans="1:10">
      <c r="A972" s="228"/>
      <c r="B972" s="228"/>
      <c r="C972" s="383"/>
      <c r="D972" s="228"/>
      <c r="F972" s="228"/>
      <c r="G972" s="228"/>
      <c r="H972" s="228"/>
      <c r="I972" s="228"/>
      <c r="J972" s="228"/>
    </row>
    <row r="973" spans="1:10">
      <c r="A973" s="228"/>
      <c r="B973" s="228"/>
      <c r="C973" s="383"/>
      <c r="D973" s="228"/>
      <c r="F973" s="228"/>
      <c r="G973" s="228"/>
      <c r="H973" s="228"/>
      <c r="I973" s="228"/>
      <c r="J973" s="228"/>
    </row>
    <row r="974" spans="1:10">
      <c r="A974" s="228"/>
      <c r="B974" s="228"/>
      <c r="C974" s="383"/>
      <c r="D974" s="228"/>
      <c r="F974" s="228"/>
      <c r="G974" s="228"/>
      <c r="H974" s="228"/>
      <c r="I974" s="228"/>
      <c r="J974" s="228"/>
    </row>
    <row r="975" spans="1:10">
      <c r="A975" s="228"/>
      <c r="B975" s="228"/>
      <c r="C975" s="383"/>
      <c r="D975" s="228"/>
      <c r="F975" s="228"/>
      <c r="G975" s="228"/>
      <c r="H975" s="228"/>
      <c r="I975" s="228"/>
      <c r="J975" s="228"/>
    </row>
    <row r="976" spans="1:10">
      <c r="A976" s="228"/>
      <c r="B976" s="228"/>
      <c r="C976" s="383"/>
      <c r="D976" s="228"/>
      <c r="F976" s="228"/>
      <c r="G976" s="228"/>
      <c r="H976" s="228"/>
      <c r="I976" s="228"/>
      <c r="J976" s="228"/>
    </row>
    <row r="977" spans="1:10">
      <c r="A977" s="228"/>
      <c r="B977" s="228"/>
      <c r="C977" s="383"/>
      <c r="D977" s="228"/>
      <c r="F977" s="228"/>
      <c r="G977" s="228"/>
      <c r="H977" s="228"/>
      <c r="I977" s="228"/>
      <c r="J977" s="228"/>
    </row>
    <row r="978" spans="1:10">
      <c r="A978" s="228"/>
      <c r="B978" s="228"/>
      <c r="C978" s="383"/>
      <c r="D978" s="228"/>
      <c r="F978" s="228"/>
      <c r="G978" s="228"/>
      <c r="H978" s="228"/>
      <c r="I978" s="228"/>
      <c r="J978" s="228"/>
    </row>
    <row r="979" spans="1:10">
      <c r="A979" s="228"/>
      <c r="B979" s="228"/>
      <c r="C979" s="383"/>
      <c r="D979" s="228"/>
      <c r="F979" s="228"/>
      <c r="G979" s="228"/>
      <c r="H979" s="228"/>
      <c r="I979" s="228"/>
      <c r="J979" s="228"/>
    </row>
    <row r="980" spans="1:10">
      <c r="A980" s="228"/>
      <c r="B980" s="228"/>
      <c r="C980" s="383"/>
      <c r="D980" s="228"/>
      <c r="F980" s="228"/>
      <c r="G980" s="228"/>
      <c r="H980" s="228"/>
      <c r="I980" s="228"/>
      <c r="J980" s="228"/>
    </row>
    <row r="981" spans="1:10">
      <c r="A981" s="228"/>
      <c r="B981" s="228"/>
      <c r="C981" s="383"/>
      <c r="D981" s="228"/>
      <c r="F981" s="228"/>
      <c r="G981" s="228"/>
      <c r="H981" s="228"/>
      <c r="I981" s="228"/>
      <c r="J981" s="228"/>
    </row>
    <row r="982" spans="1:10">
      <c r="A982" s="228"/>
      <c r="B982" s="228"/>
      <c r="C982" s="383"/>
      <c r="D982" s="228"/>
      <c r="F982" s="228"/>
      <c r="G982" s="228"/>
      <c r="H982" s="228"/>
      <c r="I982" s="228"/>
      <c r="J982" s="228"/>
    </row>
    <row r="983" spans="1:10">
      <c r="A983" s="228"/>
      <c r="B983" s="228"/>
      <c r="C983" s="383"/>
      <c r="D983" s="228"/>
      <c r="F983" s="228"/>
      <c r="G983" s="228"/>
      <c r="H983" s="228"/>
      <c r="I983" s="228"/>
      <c r="J983" s="228"/>
    </row>
    <row r="984" spans="1:10">
      <c r="A984" s="228"/>
      <c r="B984" s="228"/>
      <c r="C984" s="383"/>
      <c r="D984" s="228"/>
      <c r="F984" s="228"/>
      <c r="G984" s="228"/>
      <c r="H984" s="228"/>
      <c r="I984" s="228"/>
      <c r="J984" s="228"/>
    </row>
    <row r="985" spans="1:10">
      <c r="A985" s="228"/>
      <c r="B985" s="228"/>
      <c r="C985" s="383"/>
      <c r="D985" s="228"/>
      <c r="F985" s="228"/>
      <c r="G985" s="228"/>
      <c r="H985" s="228"/>
      <c r="I985" s="228"/>
      <c r="J985" s="228"/>
    </row>
    <row r="986" spans="1:10">
      <c r="A986" s="228"/>
      <c r="B986" s="228"/>
      <c r="C986" s="383"/>
      <c r="D986" s="228"/>
      <c r="F986" s="228"/>
      <c r="G986" s="228"/>
      <c r="H986" s="228"/>
      <c r="I986" s="228"/>
      <c r="J986" s="228"/>
    </row>
    <row r="987" spans="1:10">
      <c r="A987" s="228"/>
      <c r="B987" s="228"/>
      <c r="C987" s="383"/>
      <c r="D987" s="228"/>
      <c r="F987" s="228"/>
      <c r="G987" s="228"/>
      <c r="H987" s="228"/>
      <c r="I987" s="228"/>
      <c r="J987" s="228"/>
    </row>
    <row r="988" spans="1:10">
      <c r="A988" s="228"/>
      <c r="B988" s="228"/>
      <c r="C988" s="383"/>
      <c r="D988" s="228"/>
      <c r="F988" s="228"/>
      <c r="G988" s="228"/>
      <c r="H988" s="228"/>
      <c r="I988" s="228"/>
      <c r="J988" s="228"/>
    </row>
    <row r="989" spans="1:10">
      <c r="A989" s="228"/>
      <c r="B989" s="228"/>
      <c r="C989" s="383"/>
      <c r="D989" s="228"/>
      <c r="F989" s="228"/>
      <c r="G989" s="228"/>
      <c r="H989" s="228"/>
      <c r="I989" s="228"/>
      <c r="J989" s="228"/>
    </row>
    <row r="990" spans="1:10">
      <c r="A990" s="228"/>
      <c r="B990" s="228"/>
      <c r="C990" s="383"/>
      <c r="D990" s="228"/>
      <c r="F990" s="228"/>
      <c r="G990" s="228"/>
      <c r="H990" s="228"/>
      <c r="I990" s="228"/>
      <c r="J990" s="228"/>
    </row>
    <row r="991" spans="1:10">
      <c r="A991" s="228"/>
      <c r="B991" s="228"/>
      <c r="C991" s="383"/>
      <c r="D991" s="228"/>
      <c r="F991" s="228"/>
      <c r="G991" s="228"/>
      <c r="H991" s="228"/>
      <c r="I991" s="228"/>
      <c r="J991" s="228"/>
    </row>
    <row r="992" spans="1:10">
      <c r="A992" s="228"/>
      <c r="B992" s="228"/>
      <c r="C992" s="383"/>
      <c r="D992" s="228"/>
      <c r="F992" s="228"/>
      <c r="G992" s="228"/>
      <c r="H992" s="228"/>
      <c r="I992" s="228"/>
      <c r="J992" s="228"/>
    </row>
    <row r="993" spans="1:10">
      <c r="A993" s="228"/>
      <c r="B993" s="228"/>
      <c r="C993" s="383"/>
      <c r="D993" s="228"/>
      <c r="F993" s="228"/>
      <c r="G993" s="228"/>
      <c r="H993" s="228"/>
      <c r="I993" s="228"/>
      <c r="J993" s="228"/>
    </row>
    <row r="994" spans="1:10">
      <c r="A994" s="228"/>
      <c r="B994" s="228"/>
      <c r="C994" s="383"/>
      <c r="D994" s="228"/>
      <c r="F994" s="228"/>
      <c r="G994" s="228"/>
      <c r="H994" s="228"/>
      <c r="I994" s="228"/>
      <c r="J994" s="228"/>
    </row>
    <row r="995" spans="1:10">
      <c r="A995" s="228"/>
      <c r="B995" s="228"/>
      <c r="C995" s="383"/>
      <c r="D995" s="228"/>
      <c r="F995" s="228"/>
      <c r="G995" s="228"/>
      <c r="H995" s="228"/>
      <c r="I995" s="228"/>
      <c r="J995" s="228"/>
    </row>
    <row r="996" spans="1:10">
      <c r="A996" s="228"/>
      <c r="B996" s="228"/>
      <c r="C996" s="383"/>
      <c r="D996" s="228"/>
      <c r="F996" s="228"/>
      <c r="G996" s="228"/>
      <c r="H996" s="228"/>
      <c r="I996" s="228"/>
      <c r="J996" s="228"/>
    </row>
    <row r="997" spans="1:10">
      <c r="A997" s="228"/>
      <c r="B997" s="228"/>
      <c r="C997" s="383"/>
      <c r="D997" s="228"/>
      <c r="F997" s="228"/>
      <c r="G997" s="228"/>
      <c r="H997" s="228"/>
      <c r="I997" s="228"/>
      <c r="J997" s="228"/>
    </row>
    <row r="998" spans="1:10">
      <c r="A998" s="228"/>
      <c r="B998" s="228"/>
      <c r="C998" s="383"/>
      <c r="D998" s="228"/>
      <c r="F998" s="228"/>
      <c r="G998" s="228"/>
      <c r="H998" s="228"/>
      <c r="I998" s="228"/>
      <c r="J998" s="228"/>
    </row>
    <row r="999" spans="1:10">
      <c r="A999" s="228"/>
      <c r="B999" s="228"/>
      <c r="C999" s="383"/>
      <c r="D999" s="228"/>
      <c r="F999" s="228"/>
      <c r="G999" s="228"/>
      <c r="H999" s="228"/>
      <c r="I999" s="228"/>
      <c r="J999" s="228"/>
    </row>
    <row r="1000" spans="1:10">
      <c r="A1000" s="228"/>
      <c r="B1000" s="228"/>
      <c r="C1000" s="383"/>
      <c r="D1000" s="228"/>
      <c r="F1000" s="228"/>
      <c r="G1000" s="228"/>
      <c r="H1000" s="228"/>
      <c r="I1000" s="228"/>
      <c r="J1000" s="228"/>
    </row>
    <row r="1001" spans="1:10">
      <c r="A1001" s="228"/>
      <c r="B1001" s="228"/>
      <c r="C1001" s="383"/>
      <c r="D1001" s="228"/>
      <c r="F1001" s="228"/>
      <c r="G1001" s="228"/>
      <c r="H1001" s="228"/>
      <c r="I1001" s="228"/>
      <c r="J1001" s="228"/>
    </row>
    <row r="1002" spans="1:10">
      <c r="A1002" s="228"/>
      <c r="B1002" s="228"/>
      <c r="C1002" s="383"/>
      <c r="D1002" s="228"/>
      <c r="F1002" s="228"/>
      <c r="G1002" s="228"/>
      <c r="H1002" s="228"/>
      <c r="I1002" s="228"/>
      <c r="J1002" s="228"/>
    </row>
    <row r="1003" spans="1:10">
      <c r="A1003" s="228"/>
      <c r="B1003" s="228"/>
      <c r="C1003" s="383"/>
      <c r="D1003" s="228"/>
      <c r="F1003" s="228"/>
      <c r="G1003" s="228"/>
      <c r="H1003" s="228"/>
      <c r="I1003" s="228"/>
      <c r="J1003" s="228"/>
    </row>
    <row r="1004" spans="1:10">
      <c r="A1004" s="228"/>
      <c r="B1004" s="228"/>
      <c r="C1004" s="383"/>
      <c r="D1004" s="228"/>
      <c r="F1004" s="228"/>
      <c r="G1004" s="228"/>
      <c r="H1004" s="228"/>
      <c r="I1004" s="228"/>
      <c r="J1004" s="228"/>
    </row>
    <row r="1005" spans="1:10">
      <c r="A1005" s="228"/>
      <c r="B1005" s="228"/>
      <c r="C1005" s="383"/>
      <c r="D1005" s="228"/>
      <c r="F1005" s="228"/>
      <c r="G1005" s="228"/>
      <c r="H1005" s="228"/>
      <c r="I1005" s="228"/>
      <c r="J1005" s="228"/>
    </row>
    <row r="1006" spans="1:10">
      <c r="A1006" s="228"/>
      <c r="B1006" s="228"/>
      <c r="C1006" s="383"/>
      <c r="D1006" s="228"/>
      <c r="F1006" s="228"/>
      <c r="G1006" s="228"/>
      <c r="H1006" s="228"/>
      <c r="I1006" s="228"/>
      <c r="J1006" s="228"/>
    </row>
    <row r="1007" spans="1:10">
      <c r="A1007" s="228"/>
      <c r="B1007" s="228"/>
      <c r="C1007" s="383"/>
      <c r="D1007" s="228"/>
      <c r="F1007" s="228"/>
      <c r="G1007" s="228"/>
      <c r="H1007" s="228"/>
      <c r="I1007" s="228"/>
      <c r="J1007" s="228"/>
    </row>
    <row r="1008" spans="1:10">
      <c r="A1008" s="228"/>
      <c r="B1008" s="228"/>
      <c r="C1008" s="383"/>
      <c r="D1008" s="228"/>
      <c r="F1008" s="228"/>
      <c r="G1008" s="228"/>
      <c r="H1008" s="228"/>
      <c r="I1008" s="228"/>
      <c r="J1008" s="228"/>
    </row>
    <row r="1009" spans="1:10">
      <c r="A1009" s="228"/>
      <c r="B1009" s="228"/>
      <c r="C1009" s="383"/>
      <c r="D1009" s="228"/>
      <c r="F1009" s="228"/>
      <c r="G1009" s="228"/>
      <c r="H1009" s="228"/>
      <c r="I1009" s="228"/>
      <c r="J1009" s="228"/>
    </row>
    <row r="1010" spans="1:10">
      <c r="A1010" s="228"/>
      <c r="B1010" s="228"/>
      <c r="C1010" s="383"/>
      <c r="D1010" s="228"/>
      <c r="F1010" s="228"/>
      <c r="G1010" s="228"/>
      <c r="H1010" s="228"/>
      <c r="I1010" s="228"/>
      <c r="J1010" s="228"/>
    </row>
    <row r="1011" spans="1:10">
      <c r="A1011" s="228"/>
      <c r="B1011" s="228"/>
      <c r="C1011" s="383"/>
      <c r="D1011" s="228"/>
      <c r="F1011" s="228"/>
      <c r="G1011" s="228"/>
      <c r="H1011" s="228"/>
      <c r="I1011" s="228"/>
      <c r="J1011" s="228"/>
    </row>
    <row r="1012" spans="1:10">
      <c r="A1012" s="228"/>
      <c r="B1012" s="228"/>
      <c r="C1012" s="383"/>
      <c r="D1012" s="228"/>
      <c r="F1012" s="228"/>
      <c r="G1012" s="228"/>
      <c r="H1012" s="228"/>
      <c r="I1012" s="228"/>
      <c r="J1012" s="228"/>
    </row>
    <row r="1013" spans="1:10">
      <c r="A1013" s="228"/>
      <c r="B1013" s="228"/>
      <c r="C1013" s="383"/>
      <c r="D1013" s="228"/>
      <c r="F1013" s="228"/>
      <c r="G1013" s="228"/>
      <c r="H1013" s="228"/>
      <c r="I1013" s="228"/>
      <c r="J1013" s="228"/>
    </row>
    <row r="1014" spans="1:10">
      <c r="A1014" s="228"/>
      <c r="B1014" s="228"/>
      <c r="C1014" s="383"/>
      <c r="D1014" s="228"/>
      <c r="F1014" s="228"/>
      <c r="G1014" s="228"/>
      <c r="H1014" s="228"/>
      <c r="I1014" s="228"/>
      <c r="J1014" s="228"/>
    </row>
    <row r="1015" spans="1:10">
      <c r="A1015" s="228"/>
      <c r="B1015" s="228"/>
      <c r="C1015" s="383"/>
      <c r="D1015" s="228"/>
      <c r="F1015" s="228"/>
      <c r="G1015" s="228"/>
      <c r="H1015" s="228"/>
      <c r="I1015" s="228"/>
      <c r="J1015" s="228"/>
    </row>
    <row r="1016" spans="1:10">
      <c r="A1016" s="228"/>
      <c r="B1016" s="228"/>
      <c r="C1016" s="383"/>
      <c r="D1016" s="228"/>
      <c r="F1016" s="228"/>
      <c r="G1016" s="228"/>
      <c r="H1016" s="228"/>
      <c r="I1016" s="228"/>
      <c r="J1016" s="228"/>
    </row>
    <row r="1017" spans="1:10">
      <c r="A1017" s="228"/>
      <c r="B1017" s="228"/>
      <c r="C1017" s="383"/>
      <c r="D1017" s="228"/>
      <c r="F1017" s="228"/>
      <c r="G1017" s="228"/>
      <c r="H1017" s="228"/>
      <c r="I1017" s="228"/>
      <c r="J1017" s="228"/>
    </row>
    <row r="1018" spans="1:10">
      <c r="A1018" s="228"/>
      <c r="B1018" s="228"/>
      <c r="C1018" s="383"/>
      <c r="D1018" s="228"/>
      <c r="F1018" s="228"/>
      <c r="G1018" s="228"/>
      <c r="H1018" s="228"/>
      <c r="I1018" s="228"/>
      <c r="J1018" s="228"/>
    </row>
    <row r="1019" spans="1:10">
      <c r="A1019" s="228"/>
      <c r="B1019" s="228"/>
      <c r="C1019" s="383"/>
      <c r="D1019" s="228"/>
      <c r="F1019" s="228"/>
      <c r="G1019" s="228"/>
      <c r="H1019" s="228"/>
      <c r="I1019" s="228"/>
      <c r="J1019" s="228"/>
    </row>
    <row r="1020" spans="1:10">
      <c r="A1020" s="228"/>
      <c r="B1020" s="228"/>
      <c r="C1020" s="383"/>
      <c r="D1020" s="228"/>
      <c r="F1020" s="228"/>
      <c r="G1020" s="228"/>
      <c r="H1020" s="228"/>
      <c r="I1020" s="228"/>
      <c r="J1020" s="228"/>
    </row>
    <row r="1021" spans="1:10">
      <c r="A1021" s="228"/>
      <c r="B1021" s="228"/>
      <c r="C1021" s="383"/>
      <c r="D1021" s="228"/>
      <c r="F1021" s="228"/>
      <c r="G1021" s="228"/>
      <c r="H1021" s="228"/>
      <c r="I1021" s="228"/>
      <c r="J1021" s="228"/>
    </row>
    <row r="1022" spans="1:10">
      <c r="A1022" s="228"/>
      <c r="B1022" s="228"/>
      <c r="C1022" s="383"/>
      <c r="D1022" s="228"/>
      <c r="F1022" s="228"/>
      <c r="G1022" s="228"/>
      <c r="H1022" s="228"/>
      <c r="I1022" s="228"/>
      <c r="J1022" s="228"/>
    </row>
    <row r="1023" spans="1:10">
      <c r="A1023" s="228"/>
      <c r="B1023" s="228"/>
      <c r="C1023" s="383"/>
      <c r="D1023" s="228"/>
      <c r="F1023" s="228"/>
      <c r="G1023" s="228"/>
      <c r="H1023" s="228"/>
      <c r="I1023" s="228"/>
      <c r="J1023" s="228"/>
    </row>
    <row r="1024" spans="1:10">
      <c r="A1024" s="228"/>
      <c r="B1024" s="228"/>
      <c r="C1024" s="383"/>
      <c r="D1024" s="228"/>
      <c r="F1024" s="228"/>
      <c r="G1024" s="228"/>
      <c r="H1024" s="228"/>
      <c r="I1024" s="228"/>
      <c r="J1024" s="228"/>
    </row>
    <row r="1025" spans="1:10">
      <c r="A1025" s="228"/>
      <c r="B1025" s="228"/>
      <c r="C1025" s="383"/>
      <c r="D1025" s="228"/>
      <c r="F1025" s="228"/>
      <c r="G1025" s="228"/>
      <c r="H1025" s="228"/>
      <c r="I1025" s="228"/>
      <c r="J1025" s="228"/>
    </row>
    <row r="1026" spans="1:10">
      <c r="A1026" s="228"/>
      <c r="B1026" s="228"/>
      <c r="C1026" s="383"/>
      <c r="D1026" s="228"/>
      <c r="F1026" s="228"/>
      <c r="G1026" s="228"/>
      <c r="H1026" s="228"/>
      <c r="I1026" s="228"/>
      <c r="J1026" s="228"/>
    </row>
    <row r="1027" spans="1:10">
      <c r="A1027" s="228"/>
      <c r="B1027" s="228"/>
      <c r="C1027" s="383"/>
      <c r="D1027" s="228"/>
      <c r="F1027" s="228"/>
      <c r="G1027" s="228"/>
      <c r="H1027" s="228"/>
      <c r="I1027" s="228"/>
      <c r="J1027" s="228"/>
    </row>
    <row r="1028" spans="1:10">
      <c r="A1028" s="228"/>
      <c r="B1028" s="228"/>
      <c r="C1028" s="383"/>
      <c r="D1028" s="228"/>
      <c r="F1028" s="228"/>
      <c r="G1028" s="228"/>
      <c r="H1028" s="228"/>
      <c r="I1028" s="228"/>
      <c r="J1028" s="228"/>
    </row>
    <row r="1029" spans="1:10">
      <c r="A1029" s="228"/>
      <c r="B1029" s="228"/>
      <c r="C1029" s="383"/>
      <c r="D1029" s="228"/>
      <c r="F1029" s="228"/>
      <c r="G1029" s="228"/>
      <c r="H1029" s="228"/>
      <c r="I1029" s="228"/>
      <c r="J1029" s="228"/>
    </row>
    <row r="1030" spans="1:10">
      <c r="A1030" s="228"/>
      <c r="B1030" s="228"/>
      <c r="C1030" s="383"/>
      <c r="D1030" s="228"/>
      <c r="F1030" s="228"/>
      <c r="G1030" s="228"/>
      <c r="H1030" s="228"/>
      <c r="I1030" s="228"/>
      <c r="J1030" s="228"/>
    </row>
    <row r="1031" spans="1:10">
      <c r="A1031" s="228"/>
      <c r="B1031" s="228"/>
      <c r="C1031" s="383"/>
      <c r="D1031" s="228"/>
      <c r="F1031" s="228"/>
      <c r="G1031" s="228"/>
      <c r="H1031" s="228"/>
      <c r="I1031" s="228"/>
      <c r="J1031" s="228"/>
    </row>
    <row r="1032" spans="1:10">
      <c r="A1032" s="228"/>
      <c r="B1032" s="228"/>
      <c r="C1032" s="383"/>
      <c r="D1032" s="228"/>
      <c r="F1032" s="228"/>
      <c r="G1032" s="228"/>
      <c r="H1032" s="228"/>
      <c r="I1032" s="228"/>
      <c r="J1032" s="228"/>
    </row>
    <row r="1033" spans="1:10">
      <c r="A1033" s="228"/>
      <c r="B1033" s="228"/>
      <c r="C1033" s="383"/>
      <c r="D1033" s="228"/>
      <c r="F1033" s="228"/>
      <c r="G1033" s="228"/>
      <c r="H1033" s="228"/>
      <c r="I1033" s="228"/>
      <c r="J1033" s="228"/>
    </row>
    <row r="1034" spans="1:10">
      <c r="A1034" s="228"/>
      <c r="B1034" s="228"/>
      <c r="C1034" s="383"/>
      <c r="D1034" s="228"/>
      <c r="F1034" s="228"/>
      <c r="G1034" s="228"/>
      <c r="H1034" s="228"/>
      <c r="I1034" s="228"/>
      <c r="J1034" s="228"/>
    </row>
    <row r="1035" spans="1:10">
      <c r="A1035" s="228"/>
      <c r="B1035" s="228"/>
      <c r="C1035" s="383"/>
      <c r="D1035" s="228"/>
      <c r="F1035" s="228"/>
      <c r="G1035" s="228"/>
      <c r="H1035" s="228"/>
      <c r="I1035" s="228"/>
      <c r="J1035" s="228"/>
    </row>
    <row r="1036" spans="1:10">
      <c r="A1036" s="228"/>
      <c r="B1036" s="228"/>
      <c r="C1036" s="383"/>
      <c r="D1036" s="228"/>
      <c r="F1036" s="228"/>
      <c r="G1036" s="228"/>
      <c r="H1036" s="228"/>
      <c r="I1036" s="228"/>
      <c r="J1036" s="228"/>
    </row>
    <row r="1037" spans="1:10">
      <c r="A1037" s="228"/>
      <c r="B1037" s="228"/>
      <c r="C1037" s="383"/>
      <c r="D1037" s="228"/>
      <c r="F1037" s="228"/>
      <c r="G1037" s="228"/>
      <c r="H1037" s="228"/>
      <c r="I1037" s="228"/>
      <c r="J1037" s="228"/>
    </row>
    <row r="1038" spans="1:10">
      <c r="A1038" s="228"/>
      <c r="B1038" s="228"/>
      <c r="C1038" s="383"/>
      <c r="D1038" s="228"/>
      <c r="F1038" s="228"/>
      <c r="G1038" s="228"/>
      <c r="H1038" s="228"/>
      <c r="I1038" s="228"/>
      <c r="J1038" s="228"/>
    </row>
    <row r="1039" spans="1:10">
      <c r="A1039" s="228"/>
      <c r="B1039" s="228"/>
      <c r="C1039" s="383"/>
      <c r="D1039" s="228"/>
      <c r="F1039" s="228"/>
      <c r="G1039" s="228"/>
      <c r="H1039" s="228"/>
      <c r="I1039" s="228"/>
      <c r="J1039" s="228"/>
    </row>
    <row r="1040" spans="1:10">
      <c r="A1040" s="228"/>
      <c r="B1040" s="228"/>
      <c r="C1040" s="383"/>
      <c r="D1040" s="228"/>
      <c r="F1040" s="228"/>
      <c r="G1040" s="228"/>
      <c r="H1040" s="228"/>
      <c r="I1040" s="228"/>
      <c r="J1040" s="228"/>
    </row>
    <row r="1041" spans="1:10">
      <c r="A1041" s="228"/>
      <c r="B1041" s="228"/>
      <c r="C1041" s="383"/>
      <c r="D1041" s="228"/>
      <c r="F1041" s="228"/>
      <c r="G1041" s="228"/>
      <c r="H1041" s="228"/>
      <c r="I1041" s="228"/>
      <c r="J1041" s="228"/>
    </row>
    <row r="1042" spans="1:10">
      <c r="A1042" s="228"/>
      <c r="B1042" s="228"/>
      <c r="C1042" s="383"/>
      <c r="D1042" s="228"/>
      <c r="F1042" s="228"/>
      <c r="G1042" s="228"/>
      <c r="H1042" s="228"/>
      <c r="I1042" s="228"/>
      <c r="J1042" s="228"/>
    </row>
    <row r="1043" spans="1:10">
      <c r="A1043" s="228"/>
      <c r="B1043" s="228"/>
      <c r="C1043" s="383"/>
      <c r="D1043" s="228"/>
      <c r="F1043" s="228"/>
      <c r="G1043" s="228"/>
      <c r="H1043" s="228"/>
      <c r="I1043" s="228"/>
      <c r="J1043" s="228"/>
    </row>
    <row r="1044" spans="1:10">
      <c r="A1044" s="228"/>
      <c r="B1044" s="228"/>
      <c r="C1044" s="383"/>
      <c r="D1044" s="228"/>
      <c r="F1044" s="228"/>
      <c r="G1044" s="228"/>
      <c r="H1044" s="228"/>
      <c r="I1044" s="228"/>
      <c r="J1044" s="228"/>
    </row>
    <row r="1045" spans="1:10">
      <c r="A1045" s="228"/>
      <c r="B1045" s="228"/>
      <c r="C1045" s="383"/>
      <c r="D1045" s="228"/>
      <c r="F1045" s="228"/>
      <c r="G1045" s="228"/>
      <c r="H1045" s="228"/>
      <c r="I1045" s="228"/>
      <c r="J1045" s="228"/>
    </row>
    <row r="1046" spans="1:10">
      <c r="A1046" s="228"/>
      <c r="B1046" s="228"/>
      <c r="C1046" s="383"/>
      <c r="D1046" s="228"/>
      <c r="F1046" s="228"/>
      <c r="G1046" s="228"/>
      <c r="H1046" s="228"/>
      <c r="I1046" s="228"/>
      <c r="J1046" s="228"/>
    </row>
    <row r="1047" spans="1:10">
      <c r="A1047" s="228"/>
      <c r="B1047" s="228"/>
      <c r="C1047" s="383"/>
      <c r="D1047" s="228"/>
      <c r="F1047" s="228"/>
      <c r="G1047" s="228"/>
      <c r="H1047" s="228"/>
      <c r="I1047" s="228"/>
      <c r="J1047" s="228"/>
    </row>
    <row r="1048" spans="1:10">
      <c r="A1048" s="228"/>
      <c r="B1048" s="228"/>
      <c r="C1048" s="383"/>
      <c r="D1048" s="228"/>
      <c r="F1048" s="228"/>
      <c r="G1048" s="228"/>
      <c r="H1048" s="228"/>
      <c r="I1048" s="228"/>
      <c r="J1048" s="228"/>
    </row>
    <row r="1049" spans="1:10">
      <c r="A1049" s="228"/>
      <c r="B1049" s="228"/>
      <c r="C1049" s="383"/>
      <c r="D1049" s="228"/>
      <c r="F1049" s="228"/>
      <c r="G1049" s="228"/>
      <c r="H1049" s="228"/>
      <c r="I1049" s="228"/>
      <c r="J1049" s="228"/>
    </row>
    <row r="1050" spans="1:10">
      <c r="A1050" s="228"/>
      <c r="B1050" s="228"/>
      <c r="C1050" s="383"/>
      <c r="D1050" s="228"/>
      <c r="F1050" s="228"/>
      <c r="G1050" s="228"/>
      <c r="H1050" s="228"/>
      <c r="I1050" s="228"/>
      <c r="J1050" s="228"/>
    </row>
    <row r="1051" spans="1:10">
      <c r="A1051" s="228"/>
      <c r="B1051" s="228"/>
      <c r="C1051" s="383"/>
      <c r="D1051" s="228"/>
      <c r="F1051" s="228"/>
      <c r="G1051" s="228"/>
      <c r="H1051" s="228"/>
      <c r="I1051" s="228"/>
      <c r="J1051" s="228"/>
    </row>
    <row r="1052" spans="1:10">
      <c r="A1052" s="228"/>
      <c r="B1052" s="228"/>
      <c r="C1052" s="383"/>
      <c r="D1052" s="228"/>
      <c r="F1052" s="228"/>
      <c r="G1052" s="228"/>
      <c r="H1052" s="228"/>
      <c r="I1052" s="228"/>
      <c r="J1052" s="228"/>
    </row>
    <row r="1053" spans="1:10">
      <c r="A1053" s="228"/>
      <c r="B1053" s="228"/>
      <c r="C1053" s="383"/>
      <c r="D1053" s="228"/>
      <c r="F1053" s="228"/>
      <c r="G1053" s="228"/>
      <c r="H1053" s="228"/>
      <c r="I1053" s="228"/>
      <c r="J1053" s="228"/>
    </row>
    <row r="1054" spans="1:10">
      <c r="A1054" s="228"/>
      <c r="B1054" s="228"/>
      <c r="C1054" s="383"/>
      <c r="D1054" s="228"/>
      <c r="F1054" s="228"/>
      <c r="G1054" s="228"/>
      <c r="H1054" s="228"/>
      <c r="I1054" s="228"/>
      <c r="J1054" s="228"/>
    </row>
    <row r="1055" spans="1:10">
      <c r="A1055" s="228"/>
      <c r="B1055" s="228"/>
      <c r="C1055" s="383"/>
      <c r="D1055" s="228"/>
      <c r="F1055" s="228"/>
      <c r="G1055" s="228"/>
      <c r="H1055" s="228"/>
      <c r="I1055" s="228"/>
      <c r="J1055" s="228"/>
    </row>
    <row r="1056" spans="1:10">
      <c r="A1056" s="228"/>
      <c r="B1056" s="228"/>
      <c r="C1056" s="383"/>
      <c r="D1056" s="228"/>
      <c r="F1056" s="228"/>
      <c r="G1056" s="228"/>
      <c r="H1056" s="228"/>
      <c r="I1056" s="228"/>
      <c r="J1056" s="228"/>
    </row>
    <row r="1057" spans="1:10">
      <c r="A1057" s="228"/>
      <c r="B1057" s="228"/>
      <c r="C1057" s="383"/>
      <c r="D1057" s="228"/>
      <c r="F1057" s="228"/>
      <c r="G1057" s="228"/>
      <c r="H1057" s="228"/>
      <c r="I1057" s="228"/>
      <c r="J1057" s="228"/>
    </row>
    <row r="1058" spans="1:10">
      <c r="A1058" s="228"/>
      <c r="B1058" s="228"/>
      <c r="C1058" s="383"/>
      <c r="D1058" s="228"/>
      <c r="F1058" s="228"/>
      <c r="G1058" s="228"/>
      <c r="H1058" s="228"/>
      <c r="I1058" s="228"/>
      <c r="J1058" s="228"/>
    </row>
    <row r="1059" spans="1:10">
      <c r="A1059" s="228"/>
      <c r="B1059" s="228"/>
      <c r="C1059" s="383"/>
      <c r="D1059" s="228"/>
      <c r="F1059" s="228"/>
      <c r="G1059" s="228"/>
      <c r="H1059" s="228"/>
      <c r="I1059" s="228"/>
      <c r="J1059" s="228"/>
    </row>
    <row r="1060" spans="1:10">
      <c r="A1060" s="228"/>
      <c r="B1060" s="228"/>
      <c r="C1060" s="383"/>
      <c r="D1060" s="228"/>
      <c r="F1060" s="228"/>
      <c r="G1060" s="228"/>
      <c r="H1060" s="228"/>
      <c r="I1060" s="228"/>
      <c r="J1060" s="228"/>
    </row>
    <row r="1061" spans="1:10">
      <c r="A1061" s="228"/>
      <c r="B1061" s="228"/>
      <c r="C1061" s="383"/>
      <c r="D1061" s="228"/>
      <c r="F1061" s="228"/>
      <c r="G1061" s="228"/>
      <c r="H1061" s="228"/>
      <c r="I1061" s="228"/>
      <c r="J1061" s="228"/>
    </row>
    <row r="1062" spans="1:10">
      <c r="A1062" s="228"/>
      <c r="B1062" s="228"/>
      <c r="C1062" s="383"/>
      <c r="D1062" s="228"/>
      <c r="F1062" s="228"/>
      <c r="G1062" s="228"/>
      <c r="H1062" s="228"/>
      <c r="I1062" s="228"/>
      <c r="J1062" s="228"/>
    </row>
    <row r="1063" spans="1:10">
      <c r="A1063" s="228"/>
      <c r="B1063" s="228"/>
      <c r="C1063" s="383"/>
      <c r="D1063" s="228"/>
      <c r="F1063" s="228"/>
      <c r="G1063" s="228"/>
      <c r="H1063" s="228"/>
      <c r="I1063" s="228"/>
      <c r="J1063" s="228"/>
    </row>
    <row r="1064" spans="1:10">
      <c r="A1064" s="228"/>
      <c r="B1064" s="228"/>
      <c r="C1064" s="383"/>
      <c r="D1064" s="228"/>
      <c r="F1064" s="228"/>
      <c r="G1064" s="228"/>
      <c r="H1064" s="228"/>
      <c r="I1064" s="228"/>
      <c r="J1064" s="228"/>
    </row>
    <row r="1065" spans="1:10">
      <c r="A1065" s="228"/>
      <c r="B1065" s="228"/>
      <c r="C1065" s="383"/>
      <c r="D1065" s="228"/>
      <c r="F1065" s="228"/>
      <c r="G1065" s="228"/>
      <c r="H1065" s="228"/>
      <c r="I1065" s="228"/>
      <c r="J1065" s="228"/>
    </row>
    <row r="1066" spans="1:10">
      <c r="A1066" s="228"/>
      <c r="B1066" s="228"/>
      <c r="C1066" s="383"/>
      <c r="D1066" s="228"/>
      <c r="F1066" s="228"/>
      <c r="G1066" s="228"/>
      <c r="H1066" s="228"/>
      <c r="I1066" s="228"/>
      <c r="J1066" s="228"/>
    </row>
    <row r="1067" spans="1:10">
      <c r="A1067" s="228"/>
      <c r="B1067" s="228"/>
      <c r="C1067" s="383"/>
      <c r="D1067" s="228"/>
      <c r="F1067" s="228"/>
      <c r="G1067" s="228"/>
      <c r="H1067" s="228"/>
      <c r="I1067" s="228"/>
      <c r="J1067" s="228"/>
    </row>
    <row r="1068" spans="1:10">
      <c r="A1068" s="228"/>
      <c r="B1068" s="228"/>
      <c r="C1068" s="383"/>
      <c r="D1068" s="228"/>
      <c r="F1068" s="228"/>
      <c r="G1068" s="228"/>
      <c r="H1068" s="228"/>
      <c r="I1068" s="228"/>
      <c r="J1068" s="228"/>
    </row>
    <row r="1069" spans="1:10">
      <c r="A1069" s="228"/>
      <c r="B1069" s="228"/>
      <c r="C1069" s="383"/>
      <c r="D1069" s="228"/>
      <c r="F1069" s="228"/>
      <c r="G1069" s="228"/>
      <c r="H1069" s="228"/>
      <c r="I1069" s="228"/>
      <c r="J1069" s="228"/>
    </row>
    <row r="1070" spans="1:10">
      <c r="A1070" s="228"/>
      <c r="B1070" s="228"/>
      <c r="C1070" s="383"/>
      <c r="D1070" s="228"/>
      <c r="F1070" s="228"/>
      <c r="G1070" s="228"/>
      <c r="H1070" s="228"/>
      <c r="I1070" s="228"/>
      <c r="J1070" s="228"/>
    </row>
    <row r="1071" spans="1:10">
      <c r="A1071" s="228"/>
      <c r="B1071" s="228"/>
      <c r="C1071" s="383"/>
      <c r="D1071" s="228"/>
      <c r="F1071" s="228"/>
      <c r="G1071" s="228"/>
      <c r="H1071" s="228"/>
      <c r="I1071" s="228"/>
      <c r="J1071" s="228"/>
    </row>
    <row r="1072" spans="1:10">
      <c r="A1072" s="228"/>
      <c r="B1072" s="228"/>
      <c r="C1072" s="383"/>
      <c r="D1072" s="228"/>
      <c r="F1072" s="228"/>
      <c r="G1072" s="228"/>
      <c r="H1072" s="228"/>
      <c r="I1072" s="228"/>
      <c r="J1072" s="228"/>
    </row>
    <row r="1073" spans="1:10">
      <c r="A1073" s="228"/>
      <c r="B1073" s="228"/>
      <c r="C1073" s="383"/>
      <c r="D1073" s="228"/>
      <c r="F1073" s="228"/>
      <c r="G1073" s="228"/>
      <c r="H1073" s="228"/>
      <c r="I1073" s="228"/>
      <c r="J1073" s="228"/>
    </row>
    <row r="1074" spans="1:10">
      <c r="A1074" s="228"/>
      <c r="B1074" s="228"/>
      <c r="C1074" s="383"/>
      <c r="D1074" s="228"/>
      <c r="F1074" s="228"/>
      <c r="G1074" s="228"/>
      <c r="H1074" s="228"/>
      <c r="I1074" s="228"/>
      <c r="J1074" s="228"/>
    </row>
    <row r="1075" spans="1:10">
      <c r="A1075" s="228"/>
      <c r="B1075" s="228"/>
      <c r="C1075" s="383"/>
      <c r="D1075" s="228"/>
      <c r="F1075" s="228"/>
      <c r="G1075" s="228"/>
      <c r="H1075" s="228"/>
      <c r="I1075" s="228"/>
      <c r="J1075" s="228"/>
    </row>
    <row r="1076" spans="1:10">
      <c r="A1076" s="228"/>
      <c r="B1076" s="228"/>
      <c r="C1076" s="383"/>
      <c r="D1076" s="228"/>
      <c r="F1076" s="228"/>
      <c r="G1076" s="228"/>
      <c r="H1076" s="228"/>
      <c r="I1076" s="228"/>
      <c r="J1076" s="228"/>
    </row>
    <row r="1077" spans="1:10">
      <c r="A1077" s="228"/>
      <c r="B1077" s="228"/>
      <c r="C1077" s="383"/>
      <c r="D1077" s="228"/>
      <c r="F1077" s="228"/>
      <c r="G1077" s="228"/>
      <c r="H1077" s="228"/>
      <c r="I1077" s="228"/>
      <c r="J1077" s="228"/>
    </row>
    <row r="1078" spans="1:10">
      <c r="A1078" s="228"/>
      <c r="B1078" s="228"/>
      <c r="C1078" s="383"/>
      <c r="D1078" s="228"/>
      <c r="F1078" s="228"/>
      <c r="G1078" s="228"/>
      <c r="H1078" s="228"/>
      <c r="I1078" s="228"/>
      <c r="J1078" s="228"/>
    </row>
    <row r="1079" spans="1:10">
      <c r="A1079" s="228"/>
      <c r="B1079" s="228"/>
      <c r="C1079" s="383"/>
      <c r="D1079" s="228"/>
      <c r="F1079" s="228"/>
      <c r="G1079" s="228"/>
      <c r="H1079" s="228"/>
      <c r="I1079" s="228"/>
      <c r="J1079" s="228"/>
    </row>
    <row r="1080" spans="1:10">
      <c r="A1080" s="228"/>
      <c r="B1080" s="228"/>
      <c r="C1080" s="383"/>
      <c r="D1080" s="228"/>
      <c r="F1080" s="228"/>
      <c r="G1080" s="228"/>
      <c r="H1080" s="228"/>
      <c r="I1080" s="228"/>
      <c r="J1080" s="228"/>
    </row>
    <row r="1081" spans="1:10">
      <c r="A1081" s="228"/>
      <c r="B1081" s="228"/>
      <c r="C1081" s="383"/>
      <c r="D1081" s="228"/>
      <c r="F1081" s="228"/>
      <c r="G1081" s="228"/>
      <c r="H1081" s="228"/>
      <c r="I1081" s="228"/>
      <c r="J1081" s="228"/>
    </row>
    <row r="1082" spans="1:10">
      <c r="A1082" s="228"/>
      <c r="B1082" s="228"/>
      <c r="C1082" s="383"/>
      <c r="D1082" s="228"/>
      <c r="F1082" s="228"/>
      <c r="G1082" s="228"/>
      <c r="H1082" s="228"/>
      <c r="I1082" s="228"/>
      <c r="J1082" s="228"/>
    </row>
    <row r="1083" spans="1:10">
      <c r="A1083" s="228"/>
      <c r="B1083" s="228"/>
      <c r="C1083" s="383"/>
      <c r="D1083" s="228"/>
      <c r="F1083" s="228"/>
      <c r="G1083" s="228"/>
      <c r="H1083" s="228"/>
      <c r="I1083" s="228"/>
      <c r="J1083" s="228"/>
    </row>
    <row r="1084" spans="1:10">
      <c r="A1084" s="228"/>
      <c r="B1084" s="228"/>
      <c r="C1084" s="383"/>
      <c r="D1084" s="228"/>
      <c r="F1084" s="228"/>
      <c r="G1084" s="228"/>
      <c r="H1084" s="228"/>
      <c r="I1084" s="228"/>
      <c r="J1084" s="228"/>
    </row>
    <row r="1085" spans="1:10">
      <c r="A1085" s="228"/>
      <c r="B1085" s="228"/>
      <c r="C1085" s="383"/>
      <c r="D1085" s="228"/>
      <c r="F1085" s="228"/>
      <c r="G1085" s="228"/>
      <c r="H1085" s="228"/>
      <c r="I1085" s="228"/>
      <c r="J1085" s="228"/>
    </row>
    <row r="1086" spans="1:10">
      <c r="A1086" s="228"/>
      <c r="B1086" s="228"/>
      <c r="C1086" s="383"/>
      <c r="D1086" s="228"/>
      <c r="F1086" s="228"/>
      <c r="G1086" s="228"/>
      <c r="H1086" s="228"/>
      <c r="I1086" s="228"/>
      <c r="J1086" s="228"/>
    </row>
    <row r="1087" spans="1:10">
      <c r="A1087" s="228"/>
      <c r="B1087" s="228"/>
      <c r="C1087" s="383"/>
      <c r="D1087" s="228"/>
      <c r="F1087" s="228"/>
      <c r="G1087" s="228"/>
      <c r="H1087" s="228"/>
      <c r="I1087" s="228"/>
      <c r="J1087" s="228"/>
    </row>
    <row r="1088" spans="1:10">
      <c r="A1088" s="228"/>
      <c r="B1088" s="228"/>
      <c r="C1088" s="383"/>
      <c r="D1088" s="228"/>
      <c r="F1088" s="228"/>
      <c r="G1088" s="228"/>
      <c r="H1088" s="228"/>
      <c r="I1088" s="228"/>
      <c r="J1088" s="228"/>
    </row>
    <row r="1089" spans="1:10">
      <c r="A1089" s="228"/>
      <c r="B1089" s="228"/>
      <c r="C1089" s="383"/>
      <c r="D1089" s="228"/>
      <c r="F1089" s="228"/>
      <c r="G1089" s="228"/>
      <c r="H1089" s="228"/>
      <c r="I1089" s="228"/>
      <c r="J1089" s="228"/>
    </row>
    <row r="1090" spans="1:10">
      <c r="A1090" s="228"/>
      <c r="B1090" s="228"/>
      <c r="C1090" s="383"/>
      <c r="D1090" s="228"/>
      <c r="F1090" s="228"/>
      <c r="G1090" s="228"/>
      <c r="H1090" s="228"/>
      <c r="I1090" s="228"/>
      <c r="J1090" s="228"/>
    </row>
    <row r="1091" spans="1:10">
      <c r="A1091" s="228"/>
      <c r="B1091" s="228"/>
      <c r="C1091" s="383"/>
      <c r="D1091" s="228"/>
      <c r="F1091" s="228"/>
      <c r="G1091" s="228"/>
      <c r="H1091" s="228"/>
      <c r="I1091" s="228"/>
      <c r="J1091" s="228"/>
    </row>
    <row r="1092" spans="1:10">
      <c r="A1092" s="228"/>
      <c r="B1092" s="228"/>
      <c r="C1092" s="383"/>
      <c r="D1092" s="228"/>
      <c r="F1092" s="228"/>
      <c r="G1092" s="228"/>
      <c r="H1092" s="228"/>
      <c r="I1092" s="228"/>
      <c r="J1092" s="228"/>
    </row>
  </sheetData>
  <mergeCells count="2">
    <mergeCell ref="A2:H2"/>
    <mergeCell ref="A3:H3"/>
  </mergeCells>
  <pageMargins left="0.7" right="0.7" top="0.75" bottom="0.75" header="0.3" footer="0.3"/>
  <pageSetup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69D40-E7D0-4F8A-9049-0FE18A7D10FC}">
  <dimension ref="A1:F94"/>
  <sheetViews>
    <sheetView topLeftCell="A62" zoomScale="130" zoomScaleNormal="130" workbookViewId="0">
      <selection activeCell="F57" sqref="F57"/>
    </sheetView>
  </sheetViews>
  <sheetFormatPr defaultColWidth="8.75" defaultRowHeight="15.75" outlineLevelRow="1"/>
  <cols>
    <col min="1" max="1" width="7.75" style="72" customWidth="1"/>
    <col min="2" max="2" width="17.625" style="72" customWidth="1"/>
    <col min="3" max="3" width="52.25" style="72" customWidth="1"/>
    <col min="4" max="4" width="23.25" style="72" customWidth="1"/>
    <col min="5" max="5" width="14.375" style="72" customWidth="1"/>
    <col min="6" max="6" width="33.125" style="72" customWidth="1"/>
    <col min="7" max="16384" width="8.75" style="72"/>
  </cols>
  <sheetData>
    <row r="1" spans="1:6">
      <c r="A1" s="259" t="s">
        <v>15</v>
      </c>
      <c r="B1" s="582" t="s">
        <v>2173</v>
      </c>
      <c r="C1" s="582"/>
    </row>
    <row r="2" spans="1:6" outlineLevel="1">
      <c r="A2" s="211" t="s">
        <v>66</v>
      </c>
      <c r="B2" s="211" t="s">
        <v>1487</v>
      </c>
      <c r="C2" s="211" t="s">
        <v>1643</v>
      </c>
      <c r="D2" s="260" t="s">
        <v>201</v>
      </c>
      <c r="E2" s="260" t="s">
        <v>837</v>
      </c>
      <c r="F2" s="260" t="s">
        <v>1243</v>
      </c>
    </row>
    <row r="3" spans="1:6" ht="31.5" outlineLevel="1">
      <c r="A3" s="585">
        <v>1</v>
      </c>
      <c r="B3" s="586" t="s">
        <v>1657</v>
      </c>
      <c r="C3" s="263" t="s">
        <v>1658</v>
      </c>
      <c r="D3" s="264"/>
      <c r="E3" s="264"/>
      <c r="F3" s="264"/>
    </row>
    <row r="4" spans="1:6" outlineLevel="1">
      <c r="A4" s="585"/>
      <c r="B4" s="586"/>
      <c r="C4" s="263" t="s">
        <v>1659</v>
      </c>
      <c r="D4" s="264"/>
      <c r="E4" s="264"/>
      <c r="F4" s="264"/>
    </row>
    <row r="5" spans="1:6" outlineLevel="1">
      <c r="A5" s="585"/>
      <c r="B5" s="586"/>
      <c r="C5" s="263" t="s">
        <v>1660</v>
      </c>
      <c r="D5" s="264"/>
      <c r="E5" s="264"/>
      <c r="F5" s="264"/>
    </row>
    <row r="6" spans="1:6" outlineLevel="1">
      <c r="A6" s="585"/>
      <c r="B6" s="586"/>
      <c r="C6" s="263" t="s">
        <v>1661</v>
      </c>
      <c r="D6" s="264"/>
      <c r="E6" s="264"/>
      <c r="F6" s="264"/>
    </row>
    <row r="7" spans="1:6" outlineLevel="1">
      <c r="A7" s="585"/>
      <c r="B7" s="586"/>
      <c r="C7" s="263" t="s">
        <v>1662</v>
      </c>
      <c r="D7" s="264"/>
      <c r="E7" s="264"/>
      <c r="F7" s="264"/>
    </row>
    <row r="8" spans="1:6" outlineLevel="1">
      <c r="A8" s="585"/>
      <c r="B8" s="586"/>
      <c r="C8" s="263" t="s">
        <v>1663</v>
      </c>
      <c r="D8" s="264"/>
      <c r="E8" s="264"/>
      <c r="F8" s="264"/>
    </row>
    <row r="9" spans="1:6" outlineLevel="1">
      <c r="A9" s="585"/>
      <c r="B9" s="586"/>
      <c r="C9" s="263" t="s">
        <v>1664</v>
      </c>
      <c r="D9" s="264"/>
      <c r="E9" s="264"/>
      <c r="F9" s="264"/>
    </row>
    <row r="10" spans="1:6" outlineLevel="1">
      <c r="A10" s="585"/>
      <c r="B10" s="586"/>
      <c r="C10" s="263" t="s">
        <v>1665</v>
      </c>
      <c r="D10" s="264"/>
      <c r="E10" s="264"/>
      <c r="F10" s="264"/>
    </row>
    <row r="11" spans="1:6" outlineLevel="1">
      <c r="A11" s="585"/>
      <c r="B11" s="586"/>
      <c r="C11" s="263" t="s">
        <v>1666</v>
      </c>
      <c r="D11" s="264"/>
      <c r="E11" s="264"/>
      <c r="F11" s="264"/>
    </row>
    <row r="12" spans="1:6" outlineLevel="1">
      <c r="A12" s="585"/>
      <c r="B12" s="586"/>
      <c r="C12" s="263" t="s">
        <v>1667</v>
      </c>
      <c r="D12" s="264"/>
      <c r="E12" s="264"/>
      <c r="F12" s="264"/>
    </row>
    <row r="13" spans="1:6" outlineLevel="1">
      <c r="A13" s="585"/>
      <c r="B13" s="586"/>
      <c r="C13" s="263" t="s">
        <v>1668</v>
      </c>
      <c r="D13" s="264"/>
      <c r="E13" s="264"/>
      <c r="F13" s="264"/>
    </row>
    <row r="14" spans="1:6" outlineLevel="1">
      <c r="A14" s="585"/>
      <c r="B14" s="586"/>
      <c r="C14" s="263" t="s">
        <v>1669</v>
      </c>
      <c r="D14" s="264"/>
      <c r="E14" s="264"/>
      <c r="F14" s="264"/>
    </row>
    <row r="15" spans="1:6" ht="31.5" outlineLevel="1">
      <c r="A15" s="585"/>
      <c r="B15" s="586"/>
      <c r="C15" s="263" t="s">
        <v>1670</v>
      </c>
      <c r="D15" s="264"/>
      <c r="E15" s="264"/>
      <c r="F15" s="264"/>
    </row>
    <row r="16" spans="1:6" outlineLevel="1">
      <c r="A16" s="585"/>
      <c r="B16" s="586"/>
      <c r="C16" s="263" t="s">
        <v>1671</v>
      </c>
      <c r="D16" s="264"/>
      <c r="E16" s="264"/>
      <c r="F16" s="264"/>
    </row>
    <row r="17" spans="1:6" outlineLevel="1">
      <c r="A17" s="585"/>
      <c r="B17" s="586"/>
      <c r="C17" s="263" t="s">
        <v>1672</v>
      </c>
      <c r="D17" s="264"/>
      <c r="E17" s="264"/>
      <c r="F17" s="264"/>
    </row>
    <row r="18" spans="1:6" outlineLevel="1">
      <c r="A18" s="585"/>
      <c r="B18" s="586"/>
      <c r="C18" s="263" t="s">
        <v>1673</v>
      </c>
      <c r="D18" s="264"/>
      <c r="E18" s="264"/>
      <c r="F18" s="264"/>
    </row>
    <row r="19" spans="1:6" outlineLevel="1">
      <c r="A19" s="585"/>
      <c r="B19" s="586"/>
      <c r="C19" s="263" t="s">
        <v>1674</v>
      </c>
      <c r="D19" s="264"/>
      <c r="E19" s="264"/>
      <c r="F19" s="264"/>
    </row>
    <row r="20" spans="1:6" outlineLevel="1">
      <c r="A20" s="585"/>
      <c r="B20" s="586"/>
      <c r="C20" s="263" t="s">
        <v>1675</v>
      </c>
      <c r="D20" s="264"/>
      <c r="E20" s="264"/>
      <c r="F20" s="264"/>
    </row>
    <row r="21" spans="1:6" outlineLevel="1">
      <c r="A21" s="585"/>
      <c r="B21" s="586"/>
      <c r="C21" s="263" t="s">
        <v>1676</v>
      </c>
      <c r="D21" s="264"/>
      <c r="E21" s="264"/>
      <c r="F21" s="264"/>
    </row>
    <row r="22" spans="1:6" outlineLevel="1">
      <c r="A22" s="585"/>
      <c r="B22" s="586"/>
      <c r="C22" s="263" t="s">
        <v>1677</v>
      </c>
      <c r="D22" s="264"/>
      <c r="E22" s="264"/>
      <c r="F22" s="264"/>
    </row>
    <row r="23" spans="1:6" outlineLevel="1">
      <c r="A23" s="585"/>
      <c r="B23" s="586"/>
      <c r="C23" s="263" t="s">
        <v>1678</v>
      </c>
      <c r="D23" s="264"/>
      <c r="E23" s="264"/>
      <c r="F23" s="264"/>
    </row>
    <row r="24" spans="1:6" outlineLevel="1">
      <c r="A24" s="585"/>
      <c r="B24" s="586"/>
      <c r="C24" s="263" t="s">
        <v>1679</v>
      </c>
      <c r="D24" s="264"/>
      <c r="E24" s="264"/>
      <c r="F24" s="264"/>
    </row>
    <row r="25" spans="1:6" outlineLevel="1">
      <c r="A25" s="585"/>
      <c r="B25" s="586"/>
      <c r="C25" s="263" t="s">
        <v>1680</v>
      </c>
      <c r="D25" s="264"/>
      <c r="E25" s="264"/>
      <c r="F25" s="264"/>
    </row>
    <row r="26" spans="1:6" outlineLevel="1">
      <c r="A26" s="585"/>
      <c r="B26" s="586"/>
      <c r="C26" s="263" t="s">
        <v>1681</v>
      </c>
      <c r="D26" s="264"/>
      <c r="E26" s="264"/>
      <c r="F26" s="264"/>
    </row>
    <row r="27" spans="1:6" ht="63" outlineLevel="1">
      <c r="A27" s="585"/>
      <c r="B27" s="586"/>
      <c r="C27" s="263" t="s">
        <v>1682</v>
      </c>
      <c r="D27" s="264"/>
      <c r="E27" s="264"/>
      <c r="F27" s="264"/>
    </row>
    <row r="28" spans="1:6" outlineLevel="1">
      <c r="A28" s="585">
        <v>2</v>
      </c>
      <c r="B28" s="586" t="s">
        <v>475</v>
      </c>
      <c r="C28" s="263" t="s">
        <v>1683</v>
      </c>
      <c r="D28" s="264"/>
      <c r="E28" s="264"/>
      <c r="F28" s="264"/>
    </row>
    <row r="29" spans="1:6" outlineLevel="1">
      <c r="A29" s="585"/>
      <c r="B29" s="586"/>
      <c r="C29" s="263" t="s">
        <v>1684</v>
      </c>
      <c r="D29" s="264"/>
      <c r="E29" s="264"/>
      <c r="F29" s="264"/>
    </row>
    <row r="30" spans="1:6" ht="31.5" outlineLevel="1">
      <c r="A30" s="585"/>
      <c r="B30" s="586"/>
      <c r="C30" s="263" t="s">
        <v>1685</v>
      </c>
      <c r="D30" s="264"/>
      <c r="E30" s="264"/>
      <c r="F30" s="264"/>
    </row>
    <row r="31" spans="1:6" ht="31.5" outlineLevel="1">
      <c r="A31" s="585"/>
      <c r="B31" s="586"/>
      <c r="C31" s="263" t="s">
        <v>1686</v>
      </c>
      <c r="D31" s="264"/>
      <c r="E31" s="264"/>
      <c r="F31" s="264"/>
    </row>
    <row r="32" spans="1:6" outlineLevel="1">
      <c r="A32" s="585">
        <v>3</v>
      </c>
      <c r="B32" s="586" t="s">
        <v>1687</v>
      </c>
      <c r="C32" s="263" t="s">
        <v>1688</v>
      </c>
      <c r="D32" s="264"/>
      <c r="E32" s="264"/>
      <c r="F32" s="264"/>
    </row>
    <row r="33" spans="1:6" outlineLevel="1">
      <c r="A33" s="585"/>
      <c r="B33" s="586"/>
      <c r="C33" s="263" t="s">
        <v>1689</v>
      </c>
      <c r="D33" s="264"/>
      <c r="E33" s="264"/>
      <c r="F33" s="264"/>
    </row>
    <row r="34" spans="1:6" outlineLevel="1">
      <c r="A34" s="585"/>
      <c r="B34" s="586"/>
      <c r="C34" s="263" t="s">
        <v>1690</v>
      </c>
      <c r="D34" s="264"/>
      <c r="E34" s="264"/>
      <c r="F34" s="264"/>
    </row>
    <row r="35" spans="1:6" ht="47.25" outlineLevel="1">
      <c r="A35" s="585">
        <v>4</v>
      </c>
      <c r="B35" s="586" t="s">
        <v>1691</v>
      </c>
      <c r="C35" s="263" t="s">
        <v>1692</v>
      </c>
      <c r="D35" s="264"/>
      <c r="E35" s="264"/>
      <c r="F35" s="264"/>
    </row>
    <row r="36" spans="1:6" ht="78.75" outlineLevel="1">
      <c r="A36" s="585"/>
      <c r="B36" s="586"/>
      <c r="C36" s="263" t="s">
        <v>1693</v>
      </c>
      <c r="D36" s="264"/>
      <c r="E36" s="264"/>
      <c r="F36" s="264"/>
    </row>
    <row r="37" spans="1:6" ht="31.5" outlineLevel="1">
      <c r="A37" s="585" t="s">
        <v>1694</v>
      </c>
      <c r="B37" s="586" t="s">
        <v>1695</v>
      </c>
      <c r="C37" s="263" t="s">
        <v>1696</v>
      </c>
      <c r="D37" s="264"/>
      <c r="E37" s="264"/>
      <c r="F37" s="264"/>
    </row>
    <row r="38" spans="1:6" ht="31.5" outlineLevel="1">
      <c r="A38" s="585"/>
      <c r="B38" s="586"/>
      <c r="C38" s="263" t="s">
        <v>1697</v>
      </c>
      <c r="D38" s="264"/>
      <c r="E38" s="264"/>
      <c r="F38" s="264"/>
    </row>
    <row r="39" spans="1:6" ht="94.5" outlineLevel="1">
      <c r="A39" s="261">
        <v>6</v>
      </c>
      <c r="B39" s="262" t="s">
        <v>1698</v>
      </c>
      <c r="C39" s="263" t="s">
        <v>1699</v>
      </c>
      <c r="D39" s="264"/>
      <c r="E39" s="264"/>
      <c r="F39" s="264"/>
    </row>
    <row r="40" spans="1:6" ht="47.25" outlineLevel="1">
      <c r="A40" s="261" t="s">
        <v>1700</v>
      </c>
      <c r="B40" s="262" t="s">
        <v>1701</v>
      </c>
      <c r="C40" s="263" t="s">
        <v>1702</v>
      </c>
      <c r="D40" s="264"/>
      <c r="E40" s="264"/>
      <c r="F40" s="264"/>
    </row>
    <row r="41" spans="1:6" ht="47.25" outlineLevel="1">
      <c r="A41" s="261">
        <v>8</v>
      </c>
      <c r="B41" s="262" t="s">
        <v>1703</v>
      </c>
      <c r="C41" s="263" t="s">
        <v>1704</v>
      </c>
      <c r="D41" s="264"/>
      <c r="E41" s="264"/>
      <c r="F41" s="264"/>
    </row>
    <row r="42" spans="1:6" ht="47.25" outlineLevel="1">
      <c r="A42" s="261">
        <v>9</v>
      </c>
      <c r="B42" s="262" t="s">
        <v>1705</v>
      </c>
      <c r="C42" s="263" t="s">
        <v>1706</v>
      </c>
      <c r="D42" s="264"/>
      <c r="E42" s="264"/>
      <c r="F42" s="264"/>
    </row>
    <row r="44" spans="1:6">
      <c r="A44" s="259" t="s">
        <v>17</v>
      </c>
      <c r="B44" s="265" t="s">
        <v>2174</v>
      </c>
    </row>
    <row r="45" spans="1:6" outlineLevel="1">
      <c r="A45" s="211" t="s">
        <v>66</v>
      </c>
      <c r="B45" s="211" t="s">
        <v>1487</v>
      </c>
      <c r="C45" s="211" t="s">
        <v>1643</v>
      </c>
      <c r="D45" s="266" t="s">
        <v>201</v>
      </c>
      <c r="E45" s="266" t="s">
        <v>837</v>
      </c>
      <c r="F45" s="266" t="s">
        <v>1243</v>
      </c>
    </row>
    <row r="46" spans="1:6" ht="31.5" outlineLevel="1">
      <c r="A46" s="267" t="s">
        <v>2188</v>
      </c>
      <c r="B46" s="262" t="s">
        <v>1708</v>
      </c>
      <c r="C46" s="262" t="s">
        <v>1709</v>
      </c>
      <c r="D46" s="264"/>
      <c r="E46" s="264"/>
      <c r="F46" s="264"/>
    </row>
    <row r="47" spans="1:6" ht="31.5" outlineLevel="1">
      <c r="A47" s="267" t="s">
        <v>2189</v>
      </c>
      <c r="B47" s="262" t="s">
        <v>1710</v>
      </c>
      <c r="C47" s="262" t="s">
        <v>1711</v>
      </c>
      <c r="D47" s="264"/>
      <c r="E47" s="264"/>
      <c r="F47" s="264"/>
    </row>
    <row r="48" spans="1:6" ht="31.5" outlineLevel="1">
      <c r="A48" s="267" t="s">
        <v>2190</v>
      </c>
      <c r="B48" s="262" t="s">
        <v>1712</v>
      </c>
      <c r="C48" s="262" t="s">
        <v>1713</v>
      </c>
      <c r="D48" s="264"/>
      <c r="E48" s="264"/>
      <c r="F48" s="264"/>
    </row>
    <row r="50" spans="1:6">
      <c r="A50" s="259" t="s">
        <v>2232</v>
      </c>
      <c r="B50" s="265" t="s">
        <v>2233</v>
      </c>
    </row>
    <row r="51" spans="1:6" outlineLevel="1">
      <c r="A51" s="212" t="s">
        <v>6</v>
      </c>
      <c r="B51" s="212" t="s">
        <v>2175</v>
      </c>
      <c r="C51" s="212" t="s">
        <v>2176</v>
      </c>
      <c r="D51" s="266" t="s">
        <v>201</v>
      </c>
      <c r="E51" s="266" t="s">
        <v>837</v>
      </c>
      <c r="F51" s="266" t="s">
        <v>1243</v>
      </c>
    </row>
    <row r="52" spans="1:6" ht="31.5" outlineLevel="1">
      <c r="A52" s="583">
        <v>1</v>
      </c>
      <c r="B52" s="584" t="s">
        <v>2177</v>
      </c>
      <c r="C52" s="269" t="s">
        <v>2191</v>
      </c>
      <c r="D52" s="264"/>
      <c r="E52" s="264"/>
      <c r="F52" s="264"/>
    </row>
    <row r="53" spans="1:6" outlineLevel="1">
      <c r="A53" s="583"/>
      <c r="B53" s="584"/>
      <c r="C53" s="269" t="s">
        <v>2192</v>
      </c>
      <c r="D53" s="264"/>
      <c r="E53" s="264"/>
      <c r="F53" s="264"/>
    </row>
    <row r="54" spans="1:6" outlineLevel="1">
      <c r="A54" s="583"/>
      <c r="B54" s="584"/>
      <c r="C54" s="269" t="s">
        <v>2193</v>
      </c>
      <c r="D54" s="264"/>
      <c r="E54" s="264"/>
      <c r="F54" s="264"/>
    </row>
    <row r="55" spans="1:6" outlineLevel="1">
      <c r="A55" s="583"/>
      <c r="B55" s="584"/>
      <c r="C55" s="269" t="s">
        <v>2194</v>
      </c>
      <c r="D55" s="264"/>
      <c r="E55" s="264"/>
      <c r="F55" s="264"/>
    </row>
    <row r="56" spans="1:6" outlineLevel="1">
      <c r="A56" s="583"/>
      <c r="B56" s="584"/>
      <c r="C56" s="269" t="s">
        <v>2195</v>
      </c>
      <c r="D56" s="264"/>
      <c r="E56" s="264"/>
      <c r="F56" s="264"/>
    </row>
    <row r="57" spans="1:6" ht="31.5" outlineLevel="1">
      <c r="A57" s="583"/>
      <c r="B57" s="584"/>
      <c r="C57" s="269" t="s">
        <v>2196</v>
      </c>
      <c r="D57" s="264"/>
      <c r="E57" s="264"/>
      <c r="F57" s="264"/>
    </row>
    <row r="58" spans="1:6" outlineLevel="1">
      <c r="A58" s="583"/>
      <c r="B58" s="584"/>
      <c r="C58" s="269" t="s">
        <v>2197</v>
      </c>
      <c r="D58" s="264"/>
      <c r="E58" s="264"/>
      <c r="F58" s="264"/>
    </row>
    <row r="59" spans="1:6" outlineLevel="1">
      <c r="A59" s="583"/>
      <c r="B59" s="584"/>
      <c r="C59" s="270" t="s">
        <v>2198</v>
      </c>
      <c r="D59" s="264"/>
      <c r="E59" s="264"/>
      <c r="F59" s="264"/>
    </row>
    <row r="60" spans="1:6" ht="31.5" outlineLevel="1">
      <c r="A60" s="583">
        <v>2</v>
      </c>
      <c r="B60" s="584" t="s">
        <v>2178</v>
      </c>
      <c r="C60" s="269" t="s">
        <v>2199</v>
      </c>
      <c r="D60" s="264"/>
      <c r="E60" s="264"/>
      <c r="F60" s="264"/>
    </row>
    <row r="61" spans="1:6" outlineLevel="1">
      <c r="A61" s="583"/>
      <c r="B61" s="584"/>
      <c r="C61" s="269" t="s">
        <v>2200</v>
      </c>
      <c r="D61" s="264"/>
      <c r="E61" s="264"/>
      <c r="F61" s="264"/>
    </row>
    <row r="62" spans="1:6" outlineLevel="1">
      <c r="A62" s="583"/>
      <c r="B62" s="584"/>
      <c r="C62" s="269" t="s">
        <v>2201</v>
      </c>
      <c r="D62" s="264"/>
      <c r="E62" s="264"/>
      <c r="F62" s="264"/>
    </row>
    <row r="63" spans="1:6" outlineLevel="1">
      <c r="A63" s="583"/>
      <c r="B63" s="584"/>
      <c r="C63" s="269" t="s">
        <v>2202</v>
      </c>
      <c r="D63" s="264"/>
      <c r="E63" s="264"/>
      <c r="F63" s="264"/>
    </row>
    <row r="64" spans="1:6" outlineLevel="1">
      <c r="A64" s="583"/>
      <c r="B64" s="584"/>
      <c r="C64" s="269" t="s">
        <v>2203</v>
      </c>
      <c r="D64" s="264"/>
      <c r="E64" s="264"/>
      <c r="F64" s="264"/>
    </row>
    <row r="65" spans="1:6" ht="31.5" outlineLevel="1">
      <c r="A65" s="583"/>
      <c r="B65" s="584"/>
      <c r="C65" s="269" t="s">
        <v>2196</v>
      </c>
      <c r="D65" s="264"/>
      <c r="E65" s="264"/>
      <c r="F65" s="264"/>
    </row>
    <row r="66" spans="1:6" outlineLevel="1">
      <c r="A66" s="583"/>
      <c r="B66" s="584"/>
      <c r="C66" s="269" t="s">
        <v>2197</v>
      </c>
      <c r="D66" s="264"/>
      <c r="E66" s="264"/>
      <c r="F66" s="264"/>
    </row>
    <row r="67" spans="1:6" outlineLevel="1">
      <c r="A67" s="583"/>
      <c r="B67" s="584"/>
      <c r="C67" s="269" t="s">
        <v>2204</v>
      </c>
      <c r="D67" s="264"/>
      <c r="E67" s="264"/>
      <c r="F67" s="264"/>
    </row>
    <row r="68" spans="1:6" outlineLevel="1">
      <c r="A68" s="583">
        <v>3</v>
      </c>
      <c r="B68" s="584" t="s">
        <v>2179</v>
      </c>
      <c r="C68" s="269" t="s">
        <v>2205</v>
      </c>
      <c r="D68" s="264"/>
      <c r="E68" s="264"/>
      <c r="F68" s="264"/>
    </row>
    <row r="69" spans="1:6" outlineLevel="1">
      <c r="A69" s="583"/>
      <c r="B69" s="584"/>
      <c r="C69" s="269" t="s">
        <v>2206</v>
      </c>
      <c r="D69" s="264"/>
      <c r="E69" s="264"/>
      <c r="F69" s="264"/>
    </row>
    <row r="70" spans="1:6" outlineLevel="1">
      <c r="A70" s="583"/>
      <c r="B70" s="584"/>
      <c r="C70" s="269" t="s">
        <v>2207</v>
      </c>
      <c r="D70" s="264"/>
      <c r="E70" s="264"/>
      <c r="F70" s="264"/>
    </row>
    <row r="71" spans="1:6" outlineLevel="1">
      <c r="A71" s="583"/>
      <c r="B71" s="584"/>
      <c r="C71" s="269" t="s">
        <v>2208</v>
      </c>
      <c r="D71" s="264"/>
      <c r="E71" s="264"/>
      <c r="F71" s="264"/>
    </row>
    <row r="72" spans="1:6" outlineLevel="1">
      <c r="A72" s="583"/>
      <c r="B72" s="584"/>
      <c r="C72" s="269" t="s">
        <v>2209</v>
      </c>
      <c r="D72" s="264"/>
      <c r="E72" s="264"/>
      <c r="F72" s="264"/>
    </row>
    <row r="73" spans="1:6" outlineLevel="1">
      <c r="A73" s="583"/>
      <c r="B73" s="584"/>
      <c r="C73" s="269" t="s">
        <v>2210</v>
      </c>
      <c r="D73" s="264"/>
      <c r="E73" s="264"/>
      <c r="F73" s="264"/>
    </row>
    <row r="74" spans="1:6" outlineLevel="1">
      <c r="A74" s="583"/>
      <c r="B74" s="584"/>
      <c r="C74" s="269" t="s">
        <v>2211</v>
      </c>
      <c r="D74" s="264"/>
      <c r="E74" s="264"/>
      <c r="F74" s="264"/>
    </row>
    <row r="75" spans="1:6" ht="49.9" customHeight="1" outlineLevel="1">
      <c r="A75" s="583">
        <v>4</v>
      </c>
      <c r="B75" s="584" t="s">
        <v>2180</v>
      </c>
      <c r="C75" s="269" t="s">
        <v>2212</v>
      </c>
      <c r="D75" s="264"/>
      <c r="E75" s="264"/>
      <c r="F75" s="264"/>
    </row>
    <row r="76" spans="1:6" outlineLevel="1">
      <c r="A76" s="583"/>
      <c r="B76" s="584"/>
      <c r="C76" s="269" t="s">
        <v>2213</v>
      </c>
      <c r="D76" s="264"/>
      <c r="E76" s="264"/>
      <c r="F76" s="264"/>
    </row>
    <row r="77" spans="1:6" outlineLevel="1">
      <c r="A77" s="583"/>
      <c r="B77" s="584"/>
      <c r="C77" s="269" t="s">
        <v>2214</v>
      </c>
      <c r="D77" s="264"/>
      <c r="E77" s="264"/>
      <c r="F77" s="264"/>
    </row>
    <row r="78" spans="1:6" outlineLevel="1">
      <c r="A78" s="583"/>
      <c r="B78" s="584"/>
      <c r="C78" s="269" t="s">
        <v>2215</v>
      </c>
      <c r="D78" s="264"/>
      <c r="E78" s="264"/>
      <c r="F78" s="264"/>
    </row>
    <row r="79" spans="1:6" ht="99" customHeight="1" outlineLevel="1">
      <c r="A79" s="583">
        <v>5</v>
      </c>
      <c r="B79" s="584" t="s">
        <v>2181</v>
      </c>
      <c r="C79" s="269" t="s">
        <v>2216</v>
      </c>
      <c r="D79" s="264"/>
      <c r="E79" s="264"/>
      <c r="F79" s="264"/>
    </row>
    <row r="80" spans="1:6" outlineLevel="1">
      <c r="A80" s="583"/>
      <c r="B80" s="584"/>
      <c r="C80" s="270" t="s">
        <v>2217</v>
      </c>
      <c r="D80" s="264"/>
      <c r="E80" s="264"/>
      <c r="F80" s="264"/>
    </row>
    <row r="81" spans="1:6" ht="47.25" outlineLevel="1">
      <c r="A81" s="268">
        <v>6</v>
      </c>
      <c r="B81" s="269" t="s">
        <v>2182</v>
      </c>
      <c r="C81" s="269" t="s">
        <v>2218</v>
      </c>
      <c r="D81" s="264"/>
      <c r="E81" s="264"/>
      <c r="F81" s="264"/>
    </row>
    <row r="82" spans="1:6" ht="31.5" outlineLevel="1">
      <c r="A82" s="583" t="s">
        <v>2183</v>
      </c>
      <c r="B82" s="584" t="s">
        <v>2184</v>
      </c>
      <c r="C82" s="269" t="s">
        <v>2219</v>
      </c>
      <c r="D82" s="264"/>
      <c r="E82" s="264"/>
      <c r="F82" s="264"/>
    </row>
    <row r="83" spans="1:6" outlineLevel="1">
      <c r="A83" s="583"/>
      <c r="B83" s="584"/>
      <c r="C83" s="269" t="s">
        <v>2220</v>
      </c>
      <c r="D83" s="264"/>
      <c r="E83" s="264"/>
      <c r="F83" s="264"/>
    </row>
    <row r="84" spans="1:6" ht="31.5" outlineLevel="1">
      <c r="A84" s="583"/>
      <c r="B84" s="584"/>
      <c r="C84" s="269" t="s">
        <v>2221</v>
      </c>
      <c r="D84" s="264"/>
      <c r="E84" s="264"/>
      <c r="F84" s="264"/>
    </row>
    <row r="85" spans="1:6" ht="31.5" outlineLevel="1">
      <c r="A85" s="583">
        <v>6.2</v>
      </c>
      <c r="B85" s="584" t="s">
        <v>2185</v>
      </c>
      <c r="C85" s="269" t="s">
        <v>2222</v>
      </c>
      <c r="D85" s="264"/>
      <c r="E85" s="264"/>
      <c r="F85" s="264"/>
    </row>
    <row r="86" spans="1:6" ht="31.5" outlineLevel="1">
      <c r="A86" s="583"/>
      <c r="B86" s="584"/>
      <c r="C86" s="269" t="s">
        <v>2223</v>
      </c>
      <c r="D86" s="264"/>
      <c r="E86" s="264"/>
      <c r="F86" s="264"/>
    </row>
    <row r="87" spans="1:6" ht="31.5" outlineLevel="1">
      <c r="A87" s="583"/>
      <c r="B87" s="584"/>
      <c r="C87" s="269" t="s">
        <v>2224</v>
      </c>
      <c r="D87" s="264"/>
      <c r="E87" s="264"/>
      <c r="F87" s="264"/>
    </row>
    <row r="88" spans="1:6" ht="47.25" outlineLevel="1">
      <c r="A88" s="583"/>
      <c r="B88" s="584"/>
      <c r="C88" s="269" t="s">
        <v>2225</v>
      </c>
      <c r="D88" s="264"/>
      <c r="E88" s="264"/>
      <c r="F88" s="264"/>
    </row>
    <row r="89" spans="1:6" ht="47.25" outlineLevel="1">
      <c r="A89" s="583"/>
      <c r="B89" s="584"/>
      <c r="C89" s="269" t="s">
        <v>2226</v>
      </c>
      <c r="D89" s="264"/>
      <c r="E89" s="264"/>
      <c r="F89" s="264"/>
    </row>
    <row r="90" spans="1:6" outlineLevel="1">
      <c r="A90" s="583"/>
      <c r="B90" s="584"/>
      <c r="C90" s="269" t="s">
        <v>2227</v>
      </c>
      <c r="D90" s="264"/>
      <c r="E90" s="264"/>
      <c r="F90" s="264"/>
    </row>
    <row r="91" spans="1:6" outlineLevel="1">
      <c r="A91" s="583">
        <v>6.3</v>
      </c>
      <c r="B91" s="584" t="s">
        <v>2186</v>
      </c>
      <c r="C91" s="269" t="s">
        <v>2228</v>
      </c>
      <c r="D91" s="264"/>
      <c r="E91" s="264"/>
      <c r="F91" s="264"/>
    </row>
    <row r="92" spans="1:6" outlineLevel="1">
      <c r="A92" s="583"/>
      <c r="B92" s="584"/>
      <c r="C92" s="269" t="s">
        <v>2229</v>
      </c>
      <c r="D92" s="264"/>
      <c r="E92" s="264"/>
      <c r="F92" s="264"/>
    </row>
    <row r="93" spans="1:6" outlineLevel="1">
      <c r="A93" s="583"/>
      <c r="B93" s="584"/>
      <c r="C93" s="269" t="s">
        <v>2230</v>
      </c>
      <c r="D93" s="264"/>
      <c r="E93" s="264"/>
      <c r="F93" s="264"/>
    </row>
    <row r="94" spans="1:6" outlineLevel="1">
      <c r="A94" s="268">
        <v>6.4</v>
      </c>
      <c r="B94" s="269" t="s">
        <v>2187</v>
      </c>
      <c r="C94" s="269" t="s">
        <v>2231</v>
      </c>
      <c r="D94" s="264"/>
      <c r="E94" s="264"/>
      <c r="F94" s="264"/>
    </row>
  </sheetData>
  <mergeCells count="27">
    <mergeCell ref="A91:A93"/>
    <mergeCell ref="B91:B93"/>
    <mergeCell ref="A79:A80"/>
    <mergeCell ref="B79:B80"/>
    <mergeCell ref="A82:A84"/>
    <mergeCell ref="B82:B84"/>
    <mergeCell ref="A85:A90"/>
    <mergeCell ref="B85:B90"/>
    <mergeCell ref="A60:A67"/>
    <mergeCell ref="B60:B67"/>
    <mergeCell ref="A68:A74"/>
    <mergeCell ref="B68:B74"/>
    <mergeCell ref="A75:A78"/>
    <mergeCell ref="B75:B78"/>
    <mergeCell ref="B1:C1"/>
    <mergeCell ref="A52:A59"/>
    <mergeCell ref="B52:B59"/>
    <mergeCell ref="A32:A34"/>
    <mergeCell ref="B32:B34"/>
    <mergeCell ref="A35:A36"/>
    <mergeCell ref="B35:B36"/>
    <mergeCell ref="A37:A38"/>
    <mergeCell ref="B37:B38"/>
    <mergeCell ref="A3:A27"/>
    <mergeCell ref="B3:B27"/>
    <mergeCell ref="A28:A31"/>
    <mergeCell ref="B28:B3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X1002"/>
  <sheetViews>
    <sheetView workbookViewId="0">
      <selection activeCell="K19" sqref="K19"/>
    </sheetView>
  </sheetViews>
  <sheetFormatPr defaultColWidth="12.625" defaultRowHeight="15" customHeight="1"/>
  <cols>
    <col min="1" max="1" width="3.625" style="72" customWidth="1"/>
    <col min="2" max="2" width="5.75" style="72" customWidth="1"/>
    <col min="3" max="3" width="11.75" style="72" customWidth="1"/>
    <col min="4" max="4" width="11.25" style="72" customWidth="1"/>
    <col min="5" max="5" width="13" style="72" customWidth="1"/>
    <col min="6" max="6" width="13.75" style="72" customWidth="1"/>
    <col min="7" max="7" width="18.375" style="72" customWidth="1"/>
    <col min="8" max="8" width="8" style="72" customWidth="1"/>
    <col min="9" max="24" width="8.625" style="72" customWidth="1"/>
    <col min="25" max="16384" width="12.625" style="72"/>
  </cols>
  <sheetData>
    <row r="2" spans="1:24" ht="15" customHeight="1">
      <c r="B2" s="554" t="s">
        <v>1343</v>
      </c>
      <c r="C2" s="554"/>
      <c r="D2" s="554"/>
      <c r="E2" s="554"/>
      <c r="F2" s="554"/>
      <c r="G2" s="554"/>
    </row>
    <row r="3" spans="1:24" ht="15.75">
      <c r="A3" s="55"/>
      <c r="B3" s="590" t="s">
        <v>1342</v>
      </c>
      <c r="C3" s="590"/>
      <c r="D3" s="590"/>
      <c r="E3" s="590"/>
      <c r="F3" s="590"/>
      <c r="G3" s="590"/>
      <c r="H3" s="55"/>
      <c r="I3" s="55"/>
      <c r="J3" s="55"/>
      <c r="K3" s="55"/>
      <c r="L3" s="55"/>
      <c r="M3" s="55"/>
      <c r="N3" s="55"/>
      <c r="O3" s="55"/>
      <c r="P3" s="55"/>
      <c r="Q3" s="55"/>
      <c r="R3" s="55"/>
      <c r="S3" s="55"/>
      <c r="T3" s="55"/>
      <c r="U3" s="55"/>
      <c r="V3" s="55"/>
      <c r="W3" s="55"/>
      <c r="X3" s="55"/>
    </row>
    <row r="4" spans="1:24" ht="15.75">
      <c r="A4" s="55"/>
      <c r="B4" s="591"/>
      <c r="C4" s="591"/>
      <c r="D4" s="591"/>
      <c r="E4" s="591"/>
      <c r="F4" s="591"/>
      <c r="G4" s="591"/>
      <c r="H4" s="55"/>
      <c r="I4" s="55"/>
      <c r="J4" s="55"/>
      <c r="K4" s="55"/>
      <c r="L4" s="55"/>
      <c r="M4" s="55"/>
      <c r="N4" s="55"/>
      <c r="O4" s="55"/>
      <c r="P4" s="55"/>
      <c r="Q4" s="55"/>
      <c r="R4" s="55"/>
      <c r="S4" s="55"/>
      <c r="T4" s="55"/>
      <c r="U4" s="55"/>
      <c r="V4" s="55"/>
      <c r="W4" s="55"/>
      <c r="X4" s="55"/>
    </row>
    <row r="5" spans="1:24" ht="31.5">
      <c r="A5" s="55"/>
      <c r="B5" s="93" t="s">
        <v>66</v>
      </c>
      <c r="C5" s="93" t="s">
        <v>1339</v>
      </c>
      <c r="D5" s="93" t="s">
        <v>836</v>
      </c>
      <c r="E5" s="93" t="s">
        <v>845</v>
      </c>
      <c r="F5" s="93" t="s">
        <v>1340</v>
      </c>
      <c r="G5" s="93" t="s">
        <v>1341</v>
      </c>
      <c r="H5" s="55"/>
      <c r="I5" s="55"/>
      <c r="J5" s="55"/>
      <c r="K5" s="55"/>
      <c r="L5" s="55"/>
      <c r="M5" s="55"/>
      <c r="N5" s="55"/>
      <c r="O5" s="55"/>
      <c r="P5" s="55"/>
      <c r="Q5" s="55"/>
      <c r="R5" s="55"/>
      <c r="S5" s="55"/>
      <c r="T5" s="55"/>
      <c r="U5" s="55"/>
      <c r="V5" s="55"/>
      <c r="W5" s="55"/>
      <c r="X5" s="55"/>
    </row>
    <row r="6" spans="1:24" ht="15.75">
      <c r="A6" s="55"/>
      <c r="B6" s="94">
        <v>1</v>
      </c>
      <c r="C6" s="93" t="s">
        <v>205</v>
      </c>
      <c r="D6" s="94"/>
      <c r="E6" s="94"/>
      <c r="F6" s="94"/>
      <c r="G6" s="94"/>
      <c r="H6" s="55"/>
      <c r="I6" s="55"/>
      <c r="J6" s="55"/>
      <c r="K6" s="55"/>
      <c r="L6" s="55"/>
      <c r="M6" s="55"/>
      <c r="N6" s="55"/>
      <c r="O6" s="55"/>
      <c r="P6" s="55"/>
      <c r="Q6" s="55"/>
      <c r="R6" s="55"/>
      <c r="S6" s="55"/>
      <c r="T6" s="55"/>
      <c r="U6" s="55"/>
      <c r="V6" s="55"/>
      <c r="W6" s="55"/>
      <c r="X6" s="55"/>
    </row>
    <row r="7" spans="1:24" ht="15.75">
      <c r="A7" s="55"/>
      <c r="B7" s="587"/>
      <c r="C7" s="96" t="s">
        <v>232</v>
      </c>
      <c r="D7" s="94">
        <v>5</v>
      </c>
      <c r="E7" s="94">
        <v>1</v>
      </c>
      <c r="F7" s="94">
        <f>COUNTIFS(UC.III!F:F,"Đơn giản",UC.III!G:G,"B")</f>
        <v>19</v>
      </c>
      <c r="G7" s="94">
        <f t="shared" ref="G7:G9" si="0">F7*E7*D7</f>
        <v>95</v>
      </c>
      <c r="H7" s="55"/>
      <c r="I7" s="55"/>
      <c r="J7" s="55"/>
      <c r="K7" s="55"/>
      <c r="L7" s="55"/>
      <c r="M7" s="55"/>
      <c r="N7" s="55"/>
      <c r="O7" s="55"/>
      <c r="P7" s="55"/>
      <c r="Q7" s="55"/>
      <c r="R7" s="55"/>
      <c r="S7" s="55"/>
      <c r="T7" s="55"/>
      <c r="U7" s="55"/>
      <c r="V7" s="55"/>
      <c r="W7" s="55"/>
      <c r="X7" s="55"/>
    </row>
    <row r="8" spans="1:24" ht="15.75">
      <c r="A8" s="55"/>
      <c r="B8" s="588"/>
      <c r="C8" s="96" t="s">
        <v>215</v>
      </c>
      <c r="D8" s="94">
        <v>10</v>
      </c>
      <c r="E8" s="94">
        <v>1</v>
      </c>
      <c r="F8" s="94">
        <f>COUNTIFS(UC.III!F:F,"Trung bình",UC.III!G:G,"B")</f>
        <v>120</v>
      </c>
      <c r="G8" s="94">
        <f t="shared" si="0"/>
        <v>1200</v>
      </c>
      <c r="H8" s="55"/>
      <c r="I8" s="55"/>
      <c r="J8" s="55"/>
      <c r="K8" s="55"/>
      <c r="L8" s="55"/>
      <c r="M8" s="55"/>
      <c r="N8" s="55"/>
      <c r="O8" s="55"/>
      <c r="P8" s="55"/>
      <c r="Q8" s="55"/>
      <c r="R8" s="55"/>
      <c r="S8" s="55"/>
      <c r="T8" s="55"/>
      <c r="U8" s="55"/>
      <c r="V8" s="55"/>
      <c r="W8" s="55"/>
      <c r="X8" s="55"/>
    </row>
    <row r="9" spans="1:24" ht="15.75">
      <c r="A9" s="55"/>
      <c r="B9" s="589"/>
      <c r="C9" s="95" t="s">
        <v>204</v>
      </c>
      <c r="D9" s="94">
        <v>15</v>
      </c>
      <c r="E9" s="94">
        <v>1</v>
      </c>
      <c r="F9" s="94">
        <f>COUNTIFS(UC.III!F:F,"Phức tạp",UC.III!G:G,"B")</f>
        <v>2</v>
      </c>
      <c r="G9" s="94">
        <f t="shared" si="0"/>
        <v>30</v>
      </c>
      <c r="H9" s="55"/>
      <c r="I9" s="55"/>
      <c r="J9" s="55"/>
      <c r="K9" s="55"/>
      <c r="L9" s="55"/>
      <c r="M9" s="55"/>
      <c r="N9" s="55"/>
      <c r="O9" s="55"/>
      <c r="P9" s="55"/>
      <c r="Q9" s="55"/>
      <c r="R9" s="55"/>
      <c r="S9" s="55"/>
      <c r="T9" s="55"/>
      <c r="U9" s="55"/>
      <c r="V9" s="55"/>
      <c r="W9" s="55"/>
      <c r="X9" s="55"/>
    </row>
    <row r="10" spans="1:24" ht="15.75">
      <c r="A10" s="55"/>
      <c r="B10" s="94">
        <v>2</v>
      </c>
      <c r="C10" s="93" t="s">
        <v>846</v>
      </c>
      <c r="D10" s="94"/>
      <c r="E10" s="94"/>
      <c r="F10" s="94"/>
      <c r="G10" s="94"/>
      <c r="H10" s="55"/>
      <c r="I10" s="55"/>
      <c r="J10" s="55"/>
      <c r="K10" s="55"/>
      <c r="L10" s="55"/>
      <c r="M10" s="55"/>
      <c r="N10" s="55"/>
      <c r="O10" s="55"/>
      <c r="P10" s="55"/>
      <c r="Q10" s="55"/>
      <c r="R10" s="55"/>
      <c r="S10" s="55"/>
      <c r="T10" s="55"/>
      <c r="U10" s="55"/>
      <c r="V10" s="55"/>
      <c r="W10" s="55"/>
      <c r="X10" s="55"/>
    </row>
    <row r="11" spans="1:24" ht="15.75">
      <c r="A11" s="55"/>
      <c r="B11" s="587"/>
      <c r="C11" s="96" t="s">
        <v>232</v>
      </c>
      <c r="D11" s="94">
        <v>5</v>
      </c>
      <c r="E11" s="94">
        <v>1.2</v>
      </c>
      <c r="F11" s="94">
        <f>COUNTIFS(UC.III!F:F,"Đơn giản",UC.III!G:G,"M")</f>
        <v>0</v>
      </c>
      <c r="G11" s="94">
        <f t="shared" ref="G11:G13" si="1">F11*E11*D11</f>
        <v>0</v>
      </c>
      <c r="H11" s="55"/>
      <c r="I11" s="55"/>
      <c r="J11" s="55"/>
      <c r="K11" s="55"/>
      <c r="L11" s="55"/>
      <c r="M11" s="55"/>
      <c r="N11" s="55"/>
      <c r="O11" s="55"/>
      <c r="P11" s="55"/>
      <c r="Q11" s="55"/>
      <c r="R11" s="55"/>
      <c r="S11" s="55"/>
      <c r="T11" s="55"/>
      <c r="U11" s="55"/>
      <c r="V11" s="55"/>
      <c r="W11" s="55"/>
      <c r="X11" s="55"/>
    </row>
    <row r="12" spans="1:24" ht="15.75">
      <c r="A12" s="55"/>
      <c r="B12" s="588"/>
      <c r="C12" s="96" t="s">
        <v>215</v>
      </c>
      <c r="D12" s="94">
        <v>10</v>
      </c>
      <c r="E12" s="94">
        <v>1.2</v>
      </c>
      <c r="F12" s="94">
        <f>COUNTIFS(UC.III!F:F,"Trung bình",UC.III!G:G,"M")</f>
        <v>29</v>
      </c>
      <c r="G12" s="94">
        <f t="shared" si="1"/>
        <v>348</v>
      </c>
      <c r="H12" s="55"/>
      <c r="I12" s="55"/>
      <c r="J12" s="55"/>
      <c r="K12" s="55"/>
      <c r="L12" s="55"/>
      <c r="M12" s="55"/>
      <c r="N12" s="55"/>
      <c r="O12" s="55"/>
      <c r="P12" s="55"/>
      <c r="Q12" s="55"/>
      <c r="R12" s="55"/>
      <c r="S12" s="55"/>
      <c r="T12" s="55"/>
      <c r="U12" s="55"/>
      <c r="V12" s="55"/>
      <c r="W12" s="55"/>
      <c r="X12" s="55"/>
    </row>
    <row r="13" spans="1:24" ht="15.75">
      <c r="A13" s="55"/>
      <c r="B13" s="589"/>
      <c r="C13" s="96" t="s">
        <v>204</v>
      </c>
      <c r="D13" s="94">
        <v>15</v>
      </c>
      <c r="E13" s="94">
        <v>1.2</v>
      </c>
      <c r="F13" s="94">
        <f>COUNTIFS(UC.III!F:F,"Phức tạp",UC.III!G:G,"M")</f>
        <v>0</v>
      </c>
      <c r="G13" s="94">
        <f t="shared" si="1"/>
        <v>0</v>
      </c>
      <c r="H13" s="55"/>
      <c r="I13" s="55"/>
      <c r="J13" s="55"/>
      <c r="K13" s="55"/>
      <c r="L13" s="55"/>
      <c r="M13" s="55"/>
      <c r="N13" s="55"/>
      <c r="O13" s="55"/>
      <c r="P13" s="55"/>
      <c r="Q13" s="55"/>
      <c r="R13" s="55"/>
      <c r="S13" s="55"/>
      <c r="T13" s="55"/>
      <c r="U13" s="55"/>
      <c r="V13" s="55"/>
      <c r="W13" s="55"/>
      <c r="X13" s="55"/>
    </row>
    <row r="14" spans="1:24" ht="15.75">
      <c r="A14" s="55"/>
      <c r="B14" s="94">
        <v>3</v>
      </c>
      <c r="C14" s="93" t="s">
        <v>847</v>
      </c>
      <c r="D14" s="94"/>
      <c r="E14" s="94"/>
      <c r="F14" s="94"/>
      <c r="G14" s="94"/>
      <c r="H14" s="55"/>
      <c r="I14" s="55"/>
      <c r="J14" s="55"/>
      <c r="K14" s="55"/>
      <c r="L14" s="55"/>
      <c r="M14" s="55"/>
      <c r="N14" s="55"/>
      <c r="O14" s="55"/>
      <c r="P14" s="55"/>
      <c r="Q14" s="55"/>
      <c r="R14" s="55"/>
      <c r="S14" s="55"/>
      <c r="T14" s="55"/>
      <c r="U14" s="55"/>
      <c r="V14" s="55"/>
      <c r="W14" s="55"/>
      <c r="X14" s="55"/>
    </row>
    <row r="15" spans="1:24" ht="15.75">
      <c r="A15" s="55"/>
      <c r="B15" s="587"/>
      <c r="C15" s="96" t="s">
        <v>232</v>
      </c>
      <c r="D15" s="94">
        <v>5</v>
      </c>
      <c r="E15" s="94">
        <v>1.5</v>
      </c>
      <c r="F15" s="94">
        <f>COUNTIFS(UC.III!F:F,"Đơn giản",UC.III!G:G,"T")</f>
        <v>0</v>
      </c>
      <c r="G15" s="94">
        <f t="shared" ref="G15:G16" si="2">F15*E15*D15</f>
        <v>0</v>
      </c>
      <c r="H15" s="55"/>
      <c r="I15" s="55"/>
      <c r="J15" s="55"/>
      <c r="K15" s="55"/>
      <c r="L15" s="55"/>
      <c r="M15" s="55"/>
      <c r="N15" s="55"/>
      <c r="O15" s="55"/>
      <c r="P15" s="55"/>
      <c r="Q15" s="55"/>
      <c r="R15" s="55"/>
      <c r="S15" s="55"/>
      <c r="T15" s="55"/>
      <c r="U15" s="55"/>
      <c r="V15" s="55"/>
      <c r="W15" s="55"/>
      <c r="X15" s="55"/>
    </row>
    <row r="16" spans="1:24" ht="15.75">
      <c r="A16" s="55"/>
      <c r="B16" s="588"/>
      <c r="C16" s="95" t="s">
        <v>215</v>
      </c>
      <c r="D16" s="94">
        <v>10</v>
      </c>
      <c r="E16" s="94">
        <v>1.5</v>
      </c>
      <c r="F16" s="94">
        <f>COUNTIFS(UC.III!F:F,"Trung bình",UC.III!G:G,"T")</f>
        <v>0</v>
      </c>
      <c r="G16" s="94">
        <f t="shared" si="2"/>
        <v>0</v>
      </c>
      <c r="H16" s="55"/>
      <c r="I16" s="55"/>
      <c r="J16" s="55"/>
      <c r="K16" s="55"/>
      <c r="L16" s="55"/>
      <c r="M16" s="55"/>
      <c r="N16" s="55"/>
      <c r="O16" s="55"/>
      <c r="P16" s="55"/>
      <c r="Q16" s="55"/>
      <c r="R16" s="55"/>
      <c r="S16" s="55"/>
      <c r="T16" s="55"/>
      <c r="U16" s="55"/>
      <c r="V16" s="55"/>
      <c r="W16" s="55"/>
      <c r="X16" s="55"/>
    </row>
    <row r="17" spans="1:24" ht="15.75">
      <c r="A17" s="55"/>
      <c r="B17" s="589"/>
      <c r="C17" s="96" t="s">
        <v>204</v>
      </c>
      <c r="D17" s="94">
        <v>15</v>
      </c>
      <c r="E17" s="94">
        <v>1.5</v>
      </c>
      <c r="F17" s="94">
        <f>COUNTIFS(UC.III!F:F,"Phức tạp",UC.III!G:G,"T")</f>
        <v>0</v>
      </c>
      <c r="G17" s="94">
        <f>COUNTIFS(UC.III_15.11!G:G,"Phức tạp",UC.III_15.11!H:H,"M")</f>
        <v>0</v>
      </c>
      <c r="H17" s="55"/>
      <c r="I17" s="55"/>
      <c r="J17" s="55"/>
      <c r="K17" s="55"/>
      <c r="L17" s="55"/>
      <c r="M17" s="55"/>
      <c r="N17" s="55"/>
      <c r="O17" s="55"/>
      <c r="P17" s="55"/>
      <c r="Q17" s="55"/>
      <c r="R17" s="55"/>
      <c r="S17" s="55"/>
      <c r="T17" s="55"/>
      <c r="U17" s="55"/>
      <c r="V17" s="55"/>
      <c r="W17" s="55"/>
      <c r="X17" s="55"/>
    </row>
    <row r="18" spans="1:24" ht="31.5">
      <c r="A18" s="55"/>
      <c r="B18" s="94"/>
      <c r="C18" s="93" t="s">
        <v>844</v>
      </c>
      <c r="D18" s="94"/>
      <c r="E18" s="97" t="s">
        <v>129</v>
      </c>
      <c r="F18" s="97">
        <f>SUM(F7:F17)</f>
        <v>170</v>
      </c>
      <c r="G18" s="97">
        <f>SUM(G7:G17)</f>
        <v>1673</v>
      </c>
      <c r="H18" s="55"/>
      <c r="I18" s="55"/>
      <c r="J18" s="55"/>
      <c r="K18" s="55"/>
      <c r="L18" s="55"/>
      <c r="M18" s="55"/>
      <c r="N18" s="55"/>
      <c r="O18" s="55"/>
      <c r="P18" s="55"/>
      <c r="Q18" s="55"/>
      <c r="R18" s="55"/>
      <c r="S18" s="55"/>
      <c r="T18" s="55"/>
      <c r="U18" s="55"/>
      <c r="V18" s="55"/>
      <c r="W18" s="55"/>
      <c r="X18" s="55"/>
    </row>
    <row r="19" spans="1:24" ht="15.75">
      <c r="A19" s="55"/>
      <c r="B19" s="55"/>
      <c r="C19" s="55"/>
      <c r="D19" s="55"/>
      <c r="E19" s="55"/>
      <c r="F19" s="463"/>
      <c r="G19" s="55"/>
      <c r="H19" s="55"/>
      <c r="I19" s="55"/>
      <c r="J19" s="55"/>
      <c r="K19" s="55"/>
      <c r="L19" s="55"/>
      <c r="M19" s="55"/>
      <c r="N19" s="55"/>
      <c r="O19" s="55"/>
      <c r="P19" s="55"/>
      <c r="Q19" s="55"/>
      <c r="R19" s="55"/>
      <c r="S19" s="55"/>
      <c r="T19" s="55"/>
      <c r="U19" s="55"/>
      <c r="V19" s="55"/>
      <c r="W19" s="55"/>
      <c r="X19" s="55"/>
    </row>
    <row r="20" spans="1:24" ht="15.75">
      <c r="A20" s="55"/>
      <c r="B20" s="55"/>
      <c r="C20" s="55"/>
      <c r="D20" s="55"/>
      <c r="E20" s="55"/>
      <c r="F20" s="55"/>
      <c r="G20" s="55"/>
      <c r="H20" s="55"/>
      <c r="I20" s="55"/>
      <c r="J20" s="55"/>
      <c r="K20" s="55"/>
      <c r="L20" s="55"/>
      <c r="M20" s="55"/>
      <c r="N20" s="55"/>
      <c r="O20" s="55"/>
      <c r="P20" s="55"/>
      <c r="Q20" s="55"/>
      <c r="R20" s="55"/>
      <c r="S20" s="55"/>
      <c r="T20" s="55"/>
      <c r="U20" s="55"/>
      <c r="V20" s="55"/>
      <c r="W20" s="55"/>
      <c r="X20" s="55"/>
    </row>
    <row r="21" spans="1:24" ht="15.75">
      <c r="A21" s="55"/>
      <c r="B21" s="55"/>
      <c r="C21" s="55"/>
      <c r="D21" s="55"/>
      <c r="E21" s="55"/>
      <c r="F21" s="55"/>
      <c r="G21" s="55"/>
      <c r="H21" s="55"/>
      <c r="I21" s="55"/>
      <c r="J21" s="55"/>
      <c r="K21" s="55"/>
      <c r="L21" s="55"/>
      <c r="M21" s="55"/>
      <c r="N21" s="55"/>
      <c r="O21" s="55"/>
      <c r="P21" s="55"/>
      <c r="Q21" s="55"/>
      <c r="R21" s="55"/>
      <c r="S21" s="55"/>
      <c r="T21" s="55"/>
      <c r="U21" s="55"/>
      <c r="V21" s="55"/>
      <c r="W21" s="55"/>
      <c r="X21" s="55"/>
    </row>
    <row r="22" spans="1:24" ht="15.75">
      <c r="A22" s="55"/>
      <c r="B22" s="55"/>
      <c r="C22" s="55"/>
      <c r="D22" s="55"/>
      <c r="E22" s="55"/>
      <c r="F22" s="55"/>
      <c r="G22" s="55"/>
      <c r="H22" s="55"/>
      <c r="I22" s="55"/>
      <c r="J22" s="55"/>
      <c r="K22" s="55"/>
      <c r="L22" s="55"/>
      <c r="M22" s="55"/>
      <c r="N22" s="55"/>
      <c r="O22" s="55"/>
      <c r="P22" s="55"/>
      <c r="Q22" s="55"/>
      <c r="R22" s="55"/>
      <c r="S22" s="55"/>
      <c r="T22" s="55"/>
      <c r="U22" s="55"/>
      <c r="V22" s="55"/>
      <c r="W22" s="55"/>
      <c r="X22" s="55"/>
    </row>
    <row r="23" spans="1:24" ht="15.7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row>
    <row r="24" spans="1:24" ht="15.7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row>
    <row r="25" spans="1:24" ht="15.7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row>
    <row r="26" spans="1:24" ht="15.7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row>
    <row r="27" spans="1:24" ht="15.7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row>
    <row r="28" spans="1:24" ht="15.7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row>
    <row r="29" spans="1:24" ht="15.7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row>
    <row r="30" spans="1:24" ht="15.7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row>
    <row r="31" spans="1:24" ht="15.7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row>
    <row r="32" spans="1:24" ht="15.7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row>
    <row r="33" spans="1:24" ht="15.7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row>
    <row r="34" spans="1:24" ht="15.7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row>
    <row r="35" spans="1:24" ht="15.7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row>
    <row r="36" spans="1:24" ht="15.7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row>
    <row r="37" spans="1:24" ht="15.7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row>
    <row r="38" spans="1:24" ht="15.7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row>
    <row r="39" spans="1:24" ht="15.7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row>
    <row r="40" spans="1:24" ht="15.7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row>
    <row r="41" spans="1:24" ht="15.7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row>
    <row r="42" spans="1:24" ht="15.7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row>
    <row r="43" spans="1:24" ht="15.7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row>
    <row r="44" spans="1:24" ht="15.7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row>
    <row r="45" spans="1:24" ht="15.7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row>
    <row r="46" spans="1:24" ht="15.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row>
    <row r="47" spans="1:24" ht="15.7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row>
    <row r="48" spans="1:24" ht="15.7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row>
    <row r="49" spans="1:24" ht="15.7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row>
    <row r="50" spans="1:24" ht="15.7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row>
    <row r="51" spans="1:24" ht="15.7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row>
    <row r="52" spans="1:24" ht="15.7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row>
    <row r="53" spans="1:24" ht="15.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row>
    <row r="54" spans="1:24" ht="15.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row>
    <row r="55" spans="1:24" ht="15.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row>
    <row r="56" spans="1:24" ht="15.7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row>
    <row r="57" spans="1:24" ht="15.7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row>
    <row r="58" spans="1:24" ht="15.7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row>
    <row r="59" spans="1:24" ht="15.7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row>
    <row r="60" spans="1:24" ht="15.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row>
    <row r="61" spans="1:24" ht="15.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row>
    <row r="62" spans="1:24" ht="15.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row>
    <row r="63" spans="1:24" ht="15.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row>
    <row r="64" spans="1:24" ht="15.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row>
    <row r="65" spans="1:24" ht="15.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row>
    <row r="66" spans="1:24" ht="15.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row>
    <row r="67" spans="1:24" ht="15.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row>
    <row r="68" spans="1:24" ht="15.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row>
    <row r="69" spans="1:24" ht="15.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row>
    <row r="70" spans="1:24" ht="15.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row>
    <row r="71" spans="1:24" ht="15.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row>
    <row r="72" spans="1:24" ht="15.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row>
    <row r="73" spans="1:24" ht="15.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row>
    <row r="74" spans="1:24" ht="15.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row>
    <row r="75" spans="1:24" ht="15.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row>
    <row r="76" spans="1:24" ht="15.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row>
    <row r="77" spans="1:24" ht="15.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row>
    <row r="78" spans="1:24" ht="15.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row>
    <row r="79" spans="1:24" ht="15.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row>
    <row r="80" spans="1:24" ht="15.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row>
    <row r="81" spans="1:24" ht="15.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row>
    <row r="82" spans="1:24" ht="15.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row>
    <row r="83" spans="1:24" ht="15.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row>
    <row r="84" spans="1:24" ht="15.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row>
    <row r="85" spans="1:24" ht="15.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row>
    <row r="86" spans="1:24" ht="15.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row>
    <row r="87" spans="1:24" ht="15.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row>
    <row r="88" spans="1:24" ht="15.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row>
    <row r="89" spans="1:24" ht="15.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row>
    <row r="90" spans="1:24" ht="15.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row>
    <row r="91" spans="1:24" ht="15.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row>
    <row r="92" spans="1:24" ht="15.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row>
    <row r="93" spans="1:24" ht="15.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row>
    <row r="94" spans="1:24" ht="15.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row>
    <row r="95" spans="1:24" ht="15.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row>
    <row r="96" spans="1:24" ht="15.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row>
    <row r="97" spans="1:24" ht="15.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row>
    <row r="98" spans="1:24" ht="15.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row>
    <row r="99" spans="1:24" ht="15.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row>
    <row r="100" spans="1:24" ht="15.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row>
    <row r="101" spans="1:24" ht="15.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row>
    <row r="102" spans="1:24" ht="15.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row>
    <row r="103" spans="1:24" ht="15.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row>
    <row r="104" spans="1:24" ht="15.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row>
    <row r="105" spans="1:24" ht="15.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row>
    <row r="106" spans="1:24" ht="15.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row>
    <row r="107" spans="1:24" ht="15.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row>
    <row r="108" spans="1:24" ht="15.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row>
    <row r="109" spans="1:24" ht="15.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row>
    <row r="110" spans="1:24" ht="15.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row>
    <row r="111" spans="1:24" ht="15.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row>
    <row r="112" spans="1:24" ht="15.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row>
    <row r="113" spans="1:24" ht="15.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row>
    <row r="114" spans="1:24" ht="15.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row>
    <row r="115" spans="1:24" ht="15.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row>
    <row r="116" spans="1:24" ht="15.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row>
    <row r="117" spans="1:24" ht="15.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row>
    <row r="118" spans="1:24" ht="15.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row>
    <row r="119" spans="1:24" ht="15.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row>
    <row r="120" spans="1:24" ht="15.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row>
    <row r="121" spans="1:24" ht="15.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row>
    <row r="122" spans="1:24" ht="15.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row>
    <row r="123" spans="1:24" ht="15.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row>
    <row r="124" spans="1:24" ht="15.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row>
    <row r="125" spans="1:24" ht="15.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row>
    <row r="126" spans="1:24" ht="15.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row>
    <row r="127" spans="1:24" ht="15.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row>
    <row r="128" spans="1:24" ht="15.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row>
    <row r="129" spans="1:24" ht="15.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row>
    <row r="130" spans="1:24" ht="15.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row>
    <row r="131" spans="1:24" ht="15.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row>
    <row r="132" spans="1:24" ht="15.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row>
    <row r="133" spans="1:24" ht="15.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row>
    <row r="134" spans="1:24" ht="15.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row>
    <row r="135" spans="1:24" ht="15.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row>
    <row r="136" spans="1:24" ht="15.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row>
    <row r="137" spans="1:24" ht="15.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row>
    <row r="138" spans="1:24" ht="15.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row>
    <row r="139" spans="1:24" ht="15.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row>
    <row r="140" spans="1:24" ht="15.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row>
    <row r="141" spans="1:24" ht="15.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row>
    <row r="142" spans="1:24" ht="15.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row>
    <row r="143" spans="1:24" ht="15.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row>
    <row r="144" spans="1:24" ht="15.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row>
    <row r="145" spans="1:24" ht="15.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row>
    <row r="146" spans="1:24" ht="15.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row>
    <row r="147" spans="1:24" ht="15.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row>
    <row r="148" spans="1:24" ht="15.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row>
    <row r="149" spans="1:24" ht="15.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row>
    <row r="150" spans="1:24" ht="15.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row>
    <row r="151" spans="1:24" ht="15.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row>
    <row r="152" spans="1:24" ht="15.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row>
    <row r="153" spans="1:24" ht="15.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row>
    <row r="154" spans="1:24" ht="15.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row>
    <row r="155" spans="1:24" ht="15.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row>
    <row r="156" spans="1:24" ht="15.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row>
    <row r="157" spans="1:24" ht="15.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row>
    <row r="158" spans="1:24" ht="15.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row>
    <row r="159" spans="1:24" ht="15.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row>
    <row r="160" spans="1:24" ht="15.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row>
    <row r="161" spans="1:24" ht="15.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row>
    <row r="162" spans="1:24" ht="15.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row>
    <row r="163" spans="1:24" ht="15.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row>
    <row r="164" spans="1:24" ht="15.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row>
    <row r="165" spans="1:24" ht="15.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row>
    <row r="166" spans="1:24" ht="15.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row>
    <row r="167" spans="1:24" ht="15.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row>
    <row r="168" spans="1:24" ht="15.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row>
    <row r="169" spans="1:24" ht="15.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row>
    <row r="170" spans="1:24" ht="15.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row>
    <row r="171" spans="1:24" ht="15.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row>
    <row r="172" spans="1:24" ht="15.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row>
    <row r="173" spans="1:24" ht="15.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row>
    <row r="174" spans="1:24" ht="15.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row>
    <row r="175" spans="1:24" ht="15.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row>
    <row r="176" spans="1:24" ht="15.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row>
    <row r="177" spans="1:24" ht="15.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row>
    <row r="178" spans="1:24" ht="15.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row>
    <row r="179" spans="1:24" ht="15.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row>
    <row r="180" spans="1:24" ht="15.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row>
    <row r="181" spans="1:24" ht="15.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row>
    <row r="182" spans="1:24" ht="15.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row>
    <row r="183" spans="1:24" ht="15.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row>
    <row r="184" spans="1:24" ht="15.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row>
    <row r="185" spans="1:24" ht="15.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row>
    <row r="186" spans="1:24" ht="15.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row>
    <row r="187" spans="1:24" ht="15.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row>
    <row r="188" spans="1:24" ht="15.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row>
    <row r="189" spans="1:24" ht="15.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row>
    <row r="190" spans="1:24" ht="15.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row>
    <row r="191" spans="1:24" ht="15.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row>
    <row r="192" spans="1:24" ht="15.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row>
    <row r="193" spans="1:24" ht="15.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row>
    <row r="194" spans="1:24" ht="15.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row>
    <row r="195" spans="1:24" ht="15.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row>
    <row r="196" spans="1:24" ht="15.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row>
    <row r="197" spans="1:24" ht="15.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row>
    <row r="198" spans="1:24" ht="15.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row>
    <row r="199" spans="1:24" ht="15.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row>
    <row r="200" spans="1:24" ht="15.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row>
    <row r="201" spans="1:24" ht="15.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row>
    <row r="202" spans="1:24" ht="15.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row>
    <row r="203" spans="1:24" ht="15.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row>
    <row r="204" spans="1:24" ht="15.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row>
    <row r="205" spans="1:24" ht="15.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row>
    <row r="206" spans="1:24" ht="15.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row>
    <row r="207" spans="1:24" ht="15.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row>
    <row r="208" spans="1:24" ht="15.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row>
    <row r="209" spans="1:24" ht="15.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row>
    <row r="210" spans="1:24" ht="15.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row>
    <row r="211" spans="1:24" ht="15.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row>
    <row r="212" spans="1:24" ht="15.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row>
    <row r="213" spans="1:24" ht="15.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row>
    <row r="214" spans="1:24" ht="15.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row>
    <row r="215" spans="1:24" ht="15.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row>
    <row r="216" spans="1:24" ht="15.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row>
    <row r="217" spans="1:24" ht="15.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row>
    <row r="218" spans="1:24" ht="15.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row>
    <row r="219" spans="1:24" ht="15.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row>
    <row r="220" spans="1:24" ht="15.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row>
    <row r="221" spans="1:24" ht="15.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row>
    <row r="222" spans="1:24" ht="15.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row>
    <row r="223" spans="1:24" ht="15.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row>
    <row r="224" spans="1:24" ht="15.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row>
    <row r="225" spans="1:24" ht="15.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row>
    <row r="226" spans="1:24" ht="15.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row>
    <row r="227" spans="1:24" ht="15.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row>
    <row r="228" spans="1:24" ht="15.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row>
    <row r="229" spans="1:24" ht="15.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row>
    <row r="230" spans="1:24" ht="15.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row>
    <row r="231" spans="1:24" ht="15.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row>
    <row r="232" spans="1:24" ht="15.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row>
    <row r="233" spans="1:24" ht="15.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row>
    <row r="234" spans="1:24" ht="15.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row>
    <row r="235" spans="1:24" ht="15.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row>
    <row r="236" spans="1:24" ht="15.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row>
    <row r="237" spans="1:24" ht="15.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row>
    <row r="238" spans="1:24" ht="15.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row>
    <row r="239" spans="1:24" ht="15.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row>
    <row r="240" spans="1:24" ht="15.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row>
    <row r="241" spans="1:24" ht="15.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row>
    <row r="242" spans="1:24" ht="15.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row>
    <row r="243" spans="1:24" ht="15.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row>
    <row r="244" spans="1:24" ht="15.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row>
    <row r="245" spans="1:24" ht="15.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row>
    <row r="246" spans="1:24" ht="15.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row>
    <row r="247" spans="1:24" ht="15.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row>
    <row r="248" spans="1:24" ht="15.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row>
    <row r="249" spans="1:24" ht="15.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row>
    <row r="250" spans="1:24" ht="15.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row>
    <row r="251" spans="1:24" ht="15.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row>
    <row r="252" spans="1:24" ht="15.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row>
    <row r="253" spans="1:24" ht="15.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row>
    <row r="254" spans="1:24" ht="15.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row>
    <row r="255" spans="1:24" ht="15.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row>
    <row r="256" spans="1:24" ht="15.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row>
    <row r="257" spans="1:24" ht="15.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row>
    <row r="258" spans="1:24" ht="15.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row>
    <row r="259" spans="1:24" ht="15.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row>
    <row r="260" spans="1:24" ht="15.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row>
    <row r="261" spans="1:24" ht="15.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row>
    <row r="262" spans="1:24" ht="15.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row>
    <row r="263" spans="1:24" ht="15.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row>
    <row r="264" spans="1:24" ht="15.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row>
    <row r="265" spans="1:24" ht="15.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row>
    <row r="266" spans="1:24" ht="15.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row>
    <row r="267" spans="1:24" ht="15.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row>
    <row r="268" spans="1:24" ht="15.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row>
    <row r="269" spans="1:24" ht="15.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row>
    <row r="270" spans="1:24" ht="15.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row>
    <row r="271" spans="1:24" ht="15.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row>
    <row r="272" spans="1:24" ht="15.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row>
    <row r="273" spans="1:24" ht="15.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row>
    <row r="274" spans="1:24" ht="15.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row>
    <row r="275" spans="1:24" ht="15.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row>
    <row r="276" spans="1:24" ht="15.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row>
    <row r="277" spans="1:24" ht="15.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row>
    <row r="278" spans="1:24" ht="15.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row>
    <row r="279" spans="1:24" ht="15.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row>
    <row r="280" spans="1:24" ht="15.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row>
    <row r="281" spans="1:24" ht="15.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row>
    <row r="282" spans="1:24" ht="15.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row>
    <row r="283" spans="1:24" ht="15.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row>
    <row r="284" spans="1:24" ht="15.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row>
    <row r="285" spans="1:24" ht="15.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row>
    <row r="286" spans="1:24" ht="15.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row>
    <row r="287" spans="1:24" ht="15.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row>
    <row r="288" spans="1:24" ht="15.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row>
    <row r="289" spans="1:24" ht="15.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row>
    <row r="290" spans="1:24" ht="15.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row>
    <row r="291" spans="1:24" ht="15.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row>
    <row r="292" spans="1:24" ht="15.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row>
    <row r="293" spans="1:24" ht="15.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row>
    <row r="294" spans="1:24" ht="15.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row>
    <row r="295" spans="1:24" ht="15.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row>
    <row r="296" spans="1:24" ht="15.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row>
    <row r="297" spans="1:24" ht="15.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row>
    <row r="298" spans="1:24" ht="15.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row>
    <row r="299" spans="1:24" ht="15.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row>
    <row r="300" spans="1:24" ht="15.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row>
    <row r="301" spans="1:24" ht="15.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row>
    <row r="302" spans="1:24" ht="15.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row>
    <row r="303" spans="1:24" ht="15.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row>
    <row r="304" spans="1:24" ht="15.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row>
    <row r="305" spans="1:24" ht="15.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row>
    <row r="306" spans="1:24" ht="15.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row>
    <row r="307" spans="1:24" ht="15.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row>
    <row r="308" spans="1:24" ht="15.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row>
    <row r="309" spans="1:24" ht="15.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row>
    <row r="310" spans="1:24" ht="15.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row>
    <row r="311" spans="1:24" ht="15.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row>
    <row r="312" spans="1:24" ht="15.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row>
    <row r="313" spans="1:24" ht="15.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row>
    <row r="314" spans="1:24" ht="15.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row>
    <row r="315" spans="1:24" ht="15.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row>
    <row r="316" spans="1:24" ht="15.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row>
    <row r="317" spans="1:24" ht="15.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row>
    <row r="318" spans="1:24" ht="15.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row>
    <row r="319" spans="1:24" ht="15.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row>
    <row r="320" spans="1:24" ht="15.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row>
    <row r="321" spans="1:24" ht="15.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row>
    <row r="322" spans="1:24" ht="15.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row>
    <row r="323" spans="1:24" ht="15.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row>
    <row r="324" spans="1:24" ht="15.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row>
    <row r="325" spans="1:24" ht="15.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row>
    <row r="326" spans="1:24" ht="15.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row>
    <row r="327" spans="1:24" ht="15.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row>
    <row r="328" spans="1:24" ht="15.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row>
    <row r="329" spans="1:24" ht="15.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row>
    <row r="330" spans="1:24" ht="15.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row>
    <row r="331" spans="1:24" ht="15.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row>
    <row r="332" spans="1:24" ht="15.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row>
    <row r="333" spans="1:24" ht="15.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row>
    <row r="334" spans="1:24" ht="15.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row>
    <row r="335" spans="1:24" ht="15.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row>
    <row r="336" spans="1:24" ht="15.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row>
    <row r="337" spans="1:24" ht="15.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row>
    <row r="338" spans="1:24" ht="15.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row>
    <row r="339" spans="1:24" ht="15.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row>
    <row r="340" spans="1:24" ht="15.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row>
    <row r="341" spans="1:24" ht="15.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row>
    <row r="342" spans="1:24" ht="15.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row>
    <row r="343" spans="1:24" ht="15.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row>
    <row r="344" spans="1:24" ht="15.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row>
    <row r="345" spans="1:24" ht="15.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row>
    <row r="346" spans="1:24" ht="15.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row>
    <row r="347" spans="1:24" ht="15.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row>
    <row r="348" spans="1:24" ht="15.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row>
    <row r="349" spans="1:24" ht="15.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row>
    <row r="350" spans="1:24" ht="15.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row>
    <row r="351" spans="1:24" ht="15.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row>
    <row r="352" spans="1:24" ht="15.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row>
    <row r="353" spans="1:24" ht="15.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row>
    <row r="354" spans="1:24" ht="15.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row>
    <row r="355" spans="1:24" ht="15.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row>
    <row r="356" spans="1:24" ht="15.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row>
    <row r="357" spans="1:24" ht="15.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row>
    <row r="358" spans="1:24" ht="15.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row>
    <row r="359" spans="1:24" ht="15.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row>
    <row r="360" spans="1:24" ht="15.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row>
    <row r="361" spans="1:24" ht="15.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row>
    <row r="362" spans="1:24" ht="15.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row>
    <row r="363" spans="1:24" ht="15.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row>
    <row r="364" spans="1:24" ht="15.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row>
    <row r="365" spans="1:24" ht="15.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row>
    <row r="366" spans="1:24" ht="15.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row>
    <row r="367" spans="1:24" ht="15.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row>
    <row r="368" spans="1:24" ht="15.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row>
    <row r="369" spans="1:24" ht="15.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row>
    <row r="370" spans="1:24" ht="15.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row>
    <row r="371" spans="1:24" ht="15.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row>
    <row r="372" spans="1:24" ht="15.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row>
    <row r="373" spans="1:24" ht="15.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row>
    <row r="374" spans="1:24" ht="15.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row>
    <row r="375" spans="1:24" ht="15.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row>
    <row r="376" spans="1:24" ht="15.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row>
    <row r="377" spans="1:24" ht="15.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row>
    <row r="378" spans="1:24" ht="15.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row>
    <row r="379" spans="1:24" ht="15.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row>
    <row r="380" spans="1:24" ht="15.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row>
    <row r="381" spans="1:24" ht="15.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row>
    <row r="382" spans="1:24" ht="15.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row>
    <row r="383" spans="1:24" ht="15.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row>
    <row r="384" spans="1:24" ht="15.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row>
    <row r="385" spans="1:24" ht="15.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row>
    <row r="386" spans="1:24" ht="15.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row>
    <row r="387" spans="1:24" ht="15.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row>
    <row r="388" spans="1:24" ht="15.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row>
    <row r="389" spans="1:24" ht="15.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row>
    <row r="390" spans="1:24" ht="15.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row>
    <row r="391" spans="1:24" ht="15.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row>
    <row r="392" spans="1:24" ht="15.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row>
    <row r="393" spans="1:24" ht="15.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row>
    <row r="394" spans="1:24" ht="15.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row>
    <row r="395" spans="1:24" ht="15.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row>
    <row r="396" spans="1:24" ht="15.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row>
    <row r="397" spans="1:24" ht="15.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row>
    <row r="398" spans="1:24" ht="15.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row>
    <row r="399" spans="1:24" ht="15.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row>
    <row r="400" spans="1:24" ht="15.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row>
    <row r="401" spans="1:24" ht="15.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row>
    <row r="402" spans="1:24" ht="15.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row>
    <row r="403" spans="1:24" ht="15.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row>
    <row r="404" spans="1:24" ht="15.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row>
    <row r="405" spans="1:24" ht="15.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row>
    <row r="406" spans="1:24" ht="15.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row>
    <row r="407" spans="1:24" ht="15.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row>
    <row r="408" spans="1:24" ht="15.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row>
    <row r="409" spans="1:24" ht="15.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row>
    <row r="410" spans="1:24" ht="15.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row>
    <row r="411" spans="1:24" ht="15.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row>
    <row r="412" spans="1:24" ht="15.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row>
    <row r="413" spans="1:24" ht="15.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row>
    <row r="414" spans="1:24" ht="15.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row>
    <row r="415" spans="1:24" ht="15.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row>
    <row r="416" spans="1:24" ht="15.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row>
    <row r="417" spans="1:24" ht="15.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row>
    <row r="418" spans="1:24" ht="15.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row>
    <row r="419" spans="1:24" ht="15.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row>
    <row r="420" spans="1:24" ht="15.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row>
    <row r="421" spans="1:24" ht="15.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row>
    <row r="422" spans="1:24" ht="15.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row>
    <row r="423" spans="1:24" ht="15.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row>
    <row r="424" spans="1:24" ht="15.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row>
    <row r="425" spans="1:24" ht="15.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row>
    <row r="426" spans="1:24" ht="15.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row>
    <row r="427" spans="1:24" ht="15.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row>
    <row r="428" spans="1:24" ht="15.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row>
    <row r="429" spans="1:24" ht="15.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row>
    <row r="430" spans="1:24" ht="15.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row>
    <row r="431" spans="1:24" ht="15.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row>
    <row r="432" spans="1:24" ht="15.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row>
    <row r="433" spans="1:24" ht="15.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row>
    <row r="434" spans="1:24" ht="15.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row>
    <row r="435" spans="1:24" ht="15.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row>
    <row r="436" spans="1:24" ht="15.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row>
    <row r="437" spans="1:24" ht="15.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row>
    <row r="438" spans="1:24" ht="15.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row>
    <row r="439" spans="1:24" ht="15.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row>
    <row r="440" spans="1:24" ht="15.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row>
    <row r="441" spans="1:24" ht="15.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row>
    <row r="442" spans="1:24" ht="15.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row>
    <row r="443" spans="1:24" ht="15.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row>
    <row r="444" spans="1:24" ht="15.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row>
    <row r="445" spans="1:24" ht="15.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row>
    <row r="446" spans="1:24" ht="15.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row>
    <row r="447" spans="1:24" ht="15.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row>
    <row r="448" spans="1:24" ht="15.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row>
    <row r="449" spans="1:24" ht="15.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row>
    <row r="450" spans="1:24" ht="15.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row>
    <row r="451" spans="1:24" ht="15.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row>
    <row r="452" spans="1:24" ht="15.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row>
    <row r="453" spans="1:24" ht="15.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row>
    <row r="454" spans="1:24" ht="15.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row>
    <row r="455" spans="1:24" ht="15.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row>
    <row r="456" spans="1:24" ht="15.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row>
    <row r="457" spans="1:24" ht="15.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row>
    <row r="458" spans="1:24" ht="15.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row>
    <row r="459" spans="1:24" ht="15.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row>
    <row r="460" spans="1:24" ht="15.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row>
    <row r="461" spans="1:24" ht="15.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row>
    <row r="462" spans="1:24" ht="15.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row>
    <row r="463" spans="1:24" ht="15.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row>
    <row r="464" spans="1:24" ht="15.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row>
    <row r="465" spans="1:24" ht="15.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row>
    <row r="466" spans="1:24" ht="15.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row>
    <row r="467" spans="1:24" ht="15.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row>
    <row r="468" spans="1:24" ht="15.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row>
    <row r="469" spans="1:24" ht="15.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row>
    <row r="470" spans="1:24" ht="15.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row>
    <row r="471" spans="1:24" ht="15.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row>
    <row r="472" spans="1:24" ht="15.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row>
    <row r="473" spans="1:24" ht="15.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row>
    <row r="474" spans="1:24" ht="15.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row>
    <row r="475" spans="1:24" ht="15.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row>
    <row r="476" spans="1:24" ht="15.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row>
    <row r="477" spans="1:24" ht="15.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row>
    <row r="478" spans="1:24" ht="15.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row>
    <row r="479" spans="1:24" ht="15.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row>
    <row r="480" spans="1:24" ht="15.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row>
    <row r="481" spans="1:24" ht="15.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row>
    <row r="482" spans="1:24" ht="15.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row>
    <row r="483" spans="1:24" ht="15.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row>
    <row r="484" spans="1:24" ht="15.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row>
    <row r="485" spans="1:24" ht="15.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row>
    <row r="486" spans="1:24" ht="15.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row>
    <row r="487" spans="1:24" ht="15.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row>
    <row r="488" spans="1:24" ht="15.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row>
    <row r="489" spans="1:24" ht="15.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row>
    <row r="490" spans="1:24" ht="15.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row>
    <row r="491" spans="1:24" ht="15.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row>
    <row r="492" spans="1:24" ht="15.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row>
    <row r="493" spans="1:24" ht="15.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row>
    <row r="494" spans="1:24" ht="15.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row>
    <row r="495" spans="1:24" ht="15.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row>
    <row r="496" spans="1:24" ht="15.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row>
    <row r="497" spans="1:24" ht="15.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row>
    <row r="498" spans="1:24" ht="15.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row>
    <row r="499" spans="1:24" ht="15.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row>
    <row r="500" spans="1:24" ht="15.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row>
    <row r="501" spans="1:24" ht="15.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row>
    <row r="502" spans="1:24" ht="15.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row>
    <row r="503" spans="1:24" ht="15.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row>
    <row r="504" spans="1:24" ht="15.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row>
    <row r="505" spans="1:24" ht="15.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row>
    <row r="506" spans="1:24" ht="15.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row>
    <row r="507" spans="1:24" ht="15.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row>
    <row r="508" spans="1:24" ht="15.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row>
    <row r="509" spans="1:24" ht="15.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row>
    <row r="510" spans="1:24" ht="15.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row>
    <row r="511" spans="1:24" ht="15.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row>
    <row r="512" spans="1:24" ht="15.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row>
    <row r="513" spans="1:24" ht="15.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row>
    <row r="514" spans="1:24" ht="15.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row>
    <row r="515" spans="1:24" ht="15.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row>
    <row r="516" spans="1:24" ht="15.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row>
    <row r="517" spans="1:24" ht="15.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row>
    <row r="518" spans="1:24" ht="15.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row>
    <row r="519" spans="1:24" ht="15.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row>
    <row r="520" spans="1:24" ht="15.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row>
    <row r="521" spans="1:24" ht="15.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row>
    <row r="522" spans="1:24" ht="15.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row>
    <row r="523" spans="1:24" ht="15.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row>
    <row r="524" spans="1:24" ht="15.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row>
    <row r="525" spans="1:24" ht="15.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row>
    <row r="526" spans="1:24" ht="15.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row>
    <row r="527" spans="1:24" ht="15.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row>
    <row r="528" spans="1:24" ht="15.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row>
    <row r="529" spans="1:24" ht="15.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row>
    <row r="530" spans="1:24" ht="15.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row>
    <row r="531" spans="1:24" ht="15.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row>
    <row r="532" spans="1:24" ht="15.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row>
    <row r="533" spans="1:24" ht="15.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row>
    <row r="534" spans="1:24" ht="15.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row>
    <row r="535" spans="1:24" ht="15.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row>
    <row r="536" spans="1:24" ht="15.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row>
    <row r="537" spans="1:24" ht="15.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row>
    <row r="538" spans="1:24" ht="15.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row>
    <row r="539" spans="1:24" ht="15.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row>
    <row r="540" spans="1:24" ht="15.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row>
    <row r="541" spans="1:24" ht="15.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row>
    <row r="542" spans="1:24" ht="15.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row>
    <row r="543" spans="1:24" ht="15.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row>
    <row r="544" spans="1:24" ht="15.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row>
    <row r="545" spans="1:24" ht="15.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row>
    <row r="546" spans="1:24" ht="15.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row>
    <row r="547" spans="1:24" ht="15.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row>
    <row r="548" spans="1:24" ht="15.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row>
    <row r="549" spans="1:24" ht="15.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row>
    <row r="550" spans="1:24" ht="15.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row>
    <row r="551" spans="1:24" ht="15.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row>
    <row r="552" spans="1:24" ht="15.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row>
    <row r="553" spans="1:24" ht="15.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row>
    <row r="554" spans="1:24" ht="15.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row>
    <row r="555" spans="1:24" ht="15.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row>
    <row r="556" spans="1:24" ht="15.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row>
    <row r="557" spans="1:24" ht="15.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row>
    <row r="558" spans="1:24" ht="15.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row>
    <row r="559" spans="1:24" ht="15.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row>
    <row r="560" spans="1:24" ht="15.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row>
    <row r="561" spans="1:24" ht="15.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row>
    <row r="562" spans="1:24" ht="15.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row>
    <row r="563" spans="1:24" ht="15.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row>
    <row r="564" spans="1:24" ht="15.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row>
    <row r="565" spans="1:24" ht="15.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row>
    <row r="566" spans="1:24" ht="15.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row>
    <row r="567" spans="1:24" ht="15.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row>
    <row r="568" spans="1:24" ht="15.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row>
    <row r="569" spans="1:24" ht="15.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row>
    <row r="570" spans="1:24" ht="15.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row>
    <row r="571" spans="1:24" ht="15.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row>
    <row r="572" spans="1:24" ht="15.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row>
    <row r="573" spans="1:24" ht="15.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row>
    <row r="574" spans="1:24" ht="15.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row>
    <row r="575" spans="1:24" ht="15.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row>
    <row r="576" spans="1:24" ht="15.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row>
    <row r="577" spans="1:24" ht="15.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row>
    <row r="578" spans="1:24" ht="15.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row>
    <row r="579" spans="1:24" ht="15.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row>
    <row r="580" spans="1:24" ht="15.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row>
    <row r="581" spans="1:24" ht="15.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row>
    <row r="582" spans="1:24" ht="15.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row>
    <row r="583" spans="1:24" ht="15.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row>
    <row r="584" spans="1:24" ht="15.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row>
    <row r="585" spans="1:24" ht="15.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row>
    <row r="586" spans="1:24" ht="15.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row>
    <row r="587" spans="1:24" ht="15.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row>
    <row r="588" spans="1:24" ht="15.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row>
    <row r="589" spans="1:24" ht="15.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row>
    <row r="590" spans="1:24" ht="15.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row>
    <row r="591" spans="1:24" ht="15.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row>
    <row r="592" spans="1:24" ht="15.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row>
    <row r="593" spans="1:24" ht="15.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row>
    <row r="594" spans="1:24" ht="15.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row>
    <row r="595" spans="1:24" ht="15.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row>
    <row r="596" spans="1:24" ht="15.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row>
    <row r="597" spans="1:24" ht="15.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row>
    <row r="598" spans="1:24" ht="15.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row>
    <row r="599" spans="1:24" ht="15.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row>
    <row r="600" spans="1:24" ht="15.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row>
    <row r="601" spans="1:24" ht="15.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row>
    <row r="602" spans="1:24" ht="15.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row>
    <row r="603" spans="1:24" ht="15.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row>
    <row r="604" spans="1:24" ht="15.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row>
    <row r="605" spans="1:24" ht="15.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row>
    <row r="606" spans="1:24" ht="15.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row>
    <row r="607" spans="1:24" ht="15.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row>
    <row r="608" spans="1:24" ht="15.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row>
    <row r="609" spans="1:24" ht="15.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row>
    <row r="610" spans="1:24" ht="15.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row>
    <row r="611" spans="1:24" ht="15.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row>
    <row r="612" spans="1:24" ht="15.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row>
    <row r="613" spans="1:24" ht="15.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row>
    <row r="614" spans="1:24" ht="15.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row>
    <row r="615" spans="1:24" ht="15.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row>
    <row r="616" spans="1:24" ht="15.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row>
    <row r="617" spans="1:24" ht="15.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row>
    <row r="618" spans="1:24" ht="15.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row>
    <row r="619" spans="1:24" ht="15.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row>
    <row r="620" spans="1:24" ht="15.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row>
    <row r="621" spans="1:24" ht="15.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row>
    <row r="622" spans="1:24" ht="15.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row>
    <row r="623" spans="1:24" ht="15.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row>
    <row r="624" spans="1:24" ht="15.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row>
    <row r="625" spans="1:24" ht="15.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row>
    <row r="626" spans="1:24" ht="15.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row>
    <row r="627" spans="1:24" ht="15.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row>
    <row r="628" spans="1:24" ht="15.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row>
    <row r="629" spans="1:24" ht="15.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row>
    <row r="630" spans="1:24" ht="15.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row>
    <row r="631" spans="1:24" ht="15.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row>
    <row r="632" spans="1:24" ht="15.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row>
    <row r="633" spans="1:24" ht="15.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row>
    <row r="634" spans="1:24" ht="15.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row>
    <row r="635" spans="1:24" ht="15.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row>
    <row r="636" spans="1:24" ht="15.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row>
    <row r="637" spans="1:24" ht="15.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row>
    <row r="638" spans="1:24" ht="15.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row>
    <row r="639" spans="1:24" ht="15.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row>
    <row r="640" spans="1:24" ht="15.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row>
    <row r="641" spans="1:24" ht="15.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row>
    <row r="642" spans="1:24" ht="15.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row>
    <row r="643" spans="1:24" ht="15.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row>
    <row r="644" spans="1:24" ht="15.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row>
    <row r="645" spans="1:24" ht="15.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row>
    <row r="646" spans="1:24" ht="15.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row>
    <row r="647" spans="1:24" ht="15.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row>
    <row r="648" spans="1:24" ht="15.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row>
    <row r="649" spans="1:24" ht="15.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row>
    <row r="650" spans="1:24" ht="15.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row>
    <row r="651" spans="1:24" ht="15.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row>
    <row r="652" spans="1:24" ht="15.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row>
    <row r="653" spans="1:24" ht="15.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row>
    <row r="654" spans="1:24" ht="15.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row>
    <row r="655" spans="1:24" ht="15.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row>
    <row r="656" spans="1:24" ht="15.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row>
    <row r="657" spans="1:24" ht="15.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row>
    <row r="658" spans="1:24" ht="15.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row>
    <row r="659" spans="1:24" ht="15.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row>
    <row r="660" spans="1:24" ht="15.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row>
    <row r="661" spans="1:24" ht="15.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row>
    <row r="662" spans="1:24" ht="15.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row>
    <row r="663" spans="1:24" ht="15.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row>
    <row r="664" spans="1:24" ht="15.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row>
    <row r="665" spans="1:24" ht="15.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row>
    <row r="666" spans="1:24" ht="15.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row>
    <row r="667" spans="1:24" ht="15.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row>
    <row r="668" spans="1:24" ht="15.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row>
    <row r="669" spans="1:24" ht="15.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row>
    <row r="670" spans="1:24" ht="15.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row>
    <row r="671" spans="1:24" ht="15.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row>
    <row r="672" spans="1:24" ht="15.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row>
    <row r="673" spans="1:24" ht="15.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row>
    <row r="674" spans="1:24" ht="15.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row>
    <row r="675" spans="1:24" ht="15.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row>
    <row r="676" spans="1:24" ht="15.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row>
    <row r="677" spans="1:24" ht="15.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row>
    <row r="678" spans="1:24" ht="15.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row>
    <row r="679" spans="1:24" ht="15.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row>
    <row r="680" spans="1:24" ht="15.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row>
    <row r="681" spans="1:24" ht="15.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row>
    <row r="682" spans="1:24" ht="15.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row>
    <row r="683" spans="1:24" ht="15.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row>
    <row r="684" spans="1:24" ht="15.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row>
    <row r="685" spans="1:24" ht="15.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row>
    <row r="686" spans="1:24" ht="15.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row>
    <row r="687" spans="1:24" ht="15.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row>
    <row r="688" spans="1:24" ht="15.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row>
    <row r="689" spans="1:24" ht="15.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row>
    <row r="690" spans="1:24" ht="15.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row>
    <row r="691" spans="1:24" ht="15.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row>
    <row r="692" spans="1:24" ht="15.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row>
    <row r="693" spans="1:24" ht="15.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row>
    <row r="694" spans="1:24" ht="15.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row>
    <row r="695" spans="1:24" ht="15.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row>
    <row r="696" spans="1:24" ht="15.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row>
    <row r="697" spans="1:24" ht="15.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row>
    <row r="698" spans="1:24" ht="15.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row>
    <row r="699" spans="1:24" ht="15.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row>
    <row r="700" spans="1:24" ht="15.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row>
    <row r="701" spans="1:24" ht="15.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row>
    <row r="702" spans="1:24" ht="15.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row>
    <row r="703" spans="1:24" ht="15.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row>
    <row r="704" spans="1:24" ht="15.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row>
    <row r="705" spans="1:24" ht="15.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row>
    <row r="706" spans="1:24" ht="15.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row>
    <row r="707" spans="1:24" ht="15.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row>
    <row r="708" spans="1:24" ht="15.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row>
    <row r="709" spans="1:24" ht="15.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row>
    <row r="710" spans="1:24" ht="15.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row>
    <row r="711" spans="1:24" ht="15.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row>
    <row r="712" spans="1:24" ht="15.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row>
    <row r="713" spans="1:24" ht="15.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row>
    <row r="714" spans="1:24" ht="15.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row>
    <row r="715" spans="1:24" ht="15.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row>
    <row r="716" spans="1:24" ht="15.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row>
    <row r="717" spans="1:24" ht="15.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row>
    <row r="718" spans="1:24" ht="15.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row>
    <row r="719" spans="1:24" ht="15.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row>
    <row r="720" spans="1:24" ht="15.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row>
    <row r="721" spans="1:24" ht="15.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row>
    <row r="722" spans="1:24" ht="15.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row>
    <row r="723" spans="1:24" ht="15.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row>
    <row r="724" spans="1:24" ht="15.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row>
    <row r="725" spans="1:24" ht="15.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row>
    <row r="726" spans="1:24" ht="15.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row>
    <row r="727" spans="1:24" ht="15.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row>
    <row r="728" spans="1:24" ht="15.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row>
    <row r="729" spans="1:24" ht="15.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row>
    <row r="730" spans="1:24" ht="15.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row>
    <row r="731" spans="1:24" ht="15.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row>
    <row r="732" spans="1:24" ht="15.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row>
    <row r="733" spans="1:24" ht="15.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row>
    <row r="734" spans="1:24" ht="15.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row>
    <row r="735" spans="1:24" ht="15.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row>
    <row r="736" spans="1:24" ht="15.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row>
    <row r="737" spans="1:24" ht="15.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row>
    <row r="738" spans="1:24" ht="15.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row>
    <row r="739" spans="1:24" ht="15.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row>
    <row r="740" spans="1:24" ht="15.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row>
    <row r="741" spans="1:24" ht="15.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row>
    <row r="742" spans="1:24" ht="15.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row>
    <row r="743" spans="1:24" ht="15.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row>
    <row r="744" spans="1:24" ht="15.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row>
    <row r="745" spans="1:24" ht="15.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row>
    <row r="746" spans="1:24" ht="15.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row>
    <row r="747" spans="1:24" ht="15.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row>
    <row r="748" spans="1:24" ht="15.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row>
    <row r="749" spans="1:24" ht="15.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row>
    <row r="750" spans="1:24" ht="15.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row>
    <row r="751" spans="1:24" ht="15.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row>
    <row r="752" spans="1:24" ht="15.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row>
    <row r="753" spans="1:24" ht="15.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row>
    <row r="754" spans="1:24" ht="15.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row>
    <row r="755" spans="1:24" ht="15.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row>
    <row r="756" spans="1:24" ht="15.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row>
    <row r="757" spans="1:24" ht="15.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row>
    <row r="758" spans="1:24" ht="15.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row>
    <row r="759" spans="1:24" ht="15.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row>
    <row r="760" spans="1:24" ht="15.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row>
    <row r="761" spans="1:24" ht="15.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row>
    <row r="762" spans="1:24" ht="15.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row>
    <row r="763" spans="1:24" ht="15.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row>
    <row r="764" spans="1:24" ht="15.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row>
    <row r="765" spans="1:24" ht="15.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row>
    <row r="766" spans="1:24" ht="15.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row>
    <row r="767" spans="1:24" ht="15.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row>
    <row r="768" spans="1:24" ht="15.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row>
    <row r="769" spans="1:24" ht="15.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row>
    <row r="770" spans="1:24" ht="15.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row>
    <row r="771" spans="1:24" ht="15.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row>
    <row r="772" spans="1:24" ht="15.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row>
    <row r="773" spans="1:24" ht="15.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row>
    <row r="774" spans="1:24" ht="15.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row>
    <row r="775" spans="1:24" ht="15.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row>
    <row r="776" spans="1:24" ht="15.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row>
    <row r="777" spans="1:24" ht="15.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row>
    <row r="778" spans="1:24" ht="15.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row>
    <row r="779" spans="1:24" ht="15.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row>
    <row r="780" spans="1:24" ht="15.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row>
    <row r="781" spans="1:24" ht="15.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row>
    <row r="782" spans="1:24" ht="15.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row>
    <row r="783" spans="1:24" ht="15.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row>
    <row r="784" spans="1:24" ht="15.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row>
    <row r="785" spans="1:24" ht="15.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row>
    <row r="786" spans="1:24" ht="15.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row>
    <row r="787" spans="1:24" ht="15.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row>
    <row r="788" spans="1:24" ht="15.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row>
    <row r="789" spans="1:24" ht="15.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row>
    <row r="790" spans="1:24" ht="15.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row>
    <row r="791" spans="1:24" ht="15.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row>
    <row r="792" spans="1:24" ht="15.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row>
    <row r="793" spans="1:24" ht="15.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row>
    <row r="794" spans="1:24" ht="15.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row>
    <row r="795" spans="1:24" ht="15.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row>
    <row r="796" spans="1:24" ht="15.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row>
    <row r="797" spans="1:24" ht="15.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row>
    <row r="798" spans="1:24" ht="15.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row>
    <row r="799" spans="1:24" ht="15.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row>
    <row r="800" spans="1:24" ht="15.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row>
    <row r="801" spans="1:24" ht="15.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row>
    <row r="802" spans="1:24" ht="15.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row>
    <row r="803" spans="1:24" ht="15.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row>
    <row r="804" spans="1:24" ht="15.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row>
    <row r="805" spans="1:24" ht="15.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row>
    <row r="806" spans="1:24" ht="15.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row>
    <row r="807" spans="1:24" ht="15.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row>
    <row r="808" spans="1:24" ht="15.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row>
    <row r="809" spans="1:24" ht="15.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row>
    <row r="810" spans="1:24" ht="15.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row>
    <row r="811" spans="1:24" ht="15.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row>
    <row r="812" spans="1:24" ht="15.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row>
    <row r="813" spans="1:24" ht="15.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row>
    <row r="814" spans="1:24" ht="15.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row>
    <row r="815" spans="1:24" ht="15.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row>
    <row r="816" spans="1:24" ht="15.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row>
    <row r="817" spans="1:24" ht="15.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row>
    <row r="818" spans="1:24" ht="15.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row>
    <row r="819" spans="1:24" ht="15.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row>
    <row r="820" spans="1:24" ht="15.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row>
    <row r="821" spans="1:24" ht="15.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row>
    <row r="822" spans="1:24" ht="15.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row>
    <row r="823" spans="1:24" ht="15.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row>
    <row r="824" spans="1:24" ht="15.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row>
    <row r="825" spans="1:24" ht="15.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row>
    <row r="826" spans="1:24" ht="15.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row>
    <row r="827" spans="1:24" ht="15.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row>
    <row r="828" spans="1:24" ht="15.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row>
    <row r="829" spans="1:24" ht="15.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row>
    <row r="830" spans="1:24" ht="15.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row>
    <row r="831" spans="1:24" ht="15.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row>
    <row r="832" spans="1:24" ht="15.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row>
    <row r="833" spans="1:24" ht="15.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row>
    <row r="834" spans="1:24" ht="15.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row>
    <row r="835" spans="1:24" ht="15.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row>
    <row r="836" spans="1:24" ht="15.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row>
    <row r="837" spans="1:24" ht="15.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row>
    <row r="838" spans="1:24" ht="15.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row>
    <row r="839" spans="1:24" ht="15.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row>
    <row r="840" spans="1:24" ht="15.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row>
    <row r="841" spans="1:24" ht="15.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row>
    <row r="842" spans="1:24" ht="15.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row>
    <row r="843" spans="1:24" ht="15.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row>
    <row r="844" spans="1:24" ht="15.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row>
    <row r="845" spans="1:24" ht="15.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row>
    <row r="846" spans="1:24" ht="15.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row>
    <row r="847" spans="1:24" ht="15.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row>
    <row r="848" spans="1:24" ht="15.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row>
    <row r="849" spans="1:24" ht="15.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row>
    <row r="850" spans="1:24" ht="15.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row>
    <row r="851" spans="1:24" ht="15.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row>
    <row r="852" spans="1:24" ht="15.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row>
    <row r="853" spans="1:24" ht="15.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row>
    <row r="854" spans="1:24" ht="15.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row>
    <row r="855" spans="1:24" ht="15.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row>
    <row r="856" spans="1:24" ht="15.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row>
    <row r="857" spans="1:24" ht="15.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row>
    <row r="858" spans="1:24" ht="15.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row>
    <row r="859" spans="1:24" ht="15.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row>
    <row r="860" spans="1:24" ht="15.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row>
    <row r="861" spans="1:24" ht="15.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row>
    <row r="862" spans="1:24" ht="15.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row>
    <row r="863" spans="1:24" ht="15.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row>
    <row r="864" spans="1:24" ht="15.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row>
    <row r="865" spans="1:24" ht="15.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row>
    <row r="866" spans="1:24" ht="15.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row>
    <row r="867" spans="1:24" ht="15.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row>
    <row r="868" spans="1:24" ht="15.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row>
    <row r="869" spans="1:24" ht="15.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row>
    <row r="870" spans="1:24" ht="15.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row>
    <row r="871" spans="1:24" ht="15.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row>
    <row r="872" spans="1:24" ht="15.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row>
    <row r="873" spans="1:24" ht="15.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row>
    <row r="874" spans="1:24" ht="15.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row>
    <row r="875" spans="1:24" ht="15.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row>
    <row r="876" spans="1:24" ht="15.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row>
    <row r="877" spans="1:24" ht="15.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row>
    <row r="878" spans="1:24" ht="15.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row>
    <row r="879" spans="1:24" ht="15.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row>
    <row r="880" spans="1:24" ht="15.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row>
    <row r="881" spans="1:24" ht="15.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row>
    <row r="882" spans="1:24" ht="15.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row>
    <row r="883" spans="1:24" ht="15.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row>
    <row r="884" spans="1:24" ht="15.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row>
    <row r="885" spans="1:24" ht="15.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row>
    <row r="886" spans="1:24" ht="15.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row>
    <row r="887" spans="1:24" ht="15.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row>
    <row r="888" spans="1:24" ht="15.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row>
    <row r="889" spans="1:24" ht="15.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row>
    <row r="890" spans="1:24" ht="15.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row>
    <row r="891" spans="1:24" ht="15.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row>
    <row r="892" spans="1:24" ht="15.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row>
    <row r="893" spans="1:24" ht="15.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row>
    <row r="894" spans="1:24" ht="15.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row>
    <row r="895" spans="1:24" ht="15.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row>
    <row r="896" spans="1:24" ht="15.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row>
    <row r="897" spans="1:24" ht="15.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row>
    <row r="898" spans="1:24" ht="15.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row>
    <row r="899" spans="1:24" ht="15.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row>
    <row r="900" spans="1:24" ht="15.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row>
    <row r="901" spans="1:24" ht="15.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row>
    <row r="902" spans="1:24" ht="15.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row>
    <row r="903" spans="1:24" ht="15.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row>
    <row r="904" spans="1:24" ht="15.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row>
    <row r="905" spans="1:24" ht="15.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row>
    <row r="906" spans="1:24" ht="15.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row>
    <row r="907" spans="1:24" ht="15.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row>
    <row r="908" spans="1:24" ht="15.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row>
    <row r="909" spans="1:24" ht="15.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row>
    <row r="910" spans="1:24" ht="15.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row>
    <row r="911" spans="1:24" ht="15.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row>
    <row r="912" spans="1:24" ht="15.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row>
    <row r="913" spans="1:24" ht="15.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row>
    <row r="914" spans="1:24" ht="15.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row>
    <row r="915" spans="1:24" ht="15.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row>
    <row r="916" spans="1:24" ht="15.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row>
    <row r="917" spans="1:24" ht="15.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row>
    <row r="918" spans="1:24" ht="15.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row>
    <row r="919" spans="1:24" ht="15.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row>
    <row r="920" spans="1:24" ht="15.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row>
    <row r="921" spans="1:24" ht="15.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row>
    <row r="922" spans="1:24" ht="15.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row>
    <row r="923" spans="1:24" ht="15.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row>
    <row r="924" spans="1:24" ht="15.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row>
    <row r="925" spans="1:24" ht="15.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row>
    <row r="926" spans="1:24" ht="15.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row>
    <row r="927" spans="1:24" ht="15.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row>
    <row r="928" spans="1:24" ht="15.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row>
    <row r="929" spans="1:24" ht="15.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row>
    <row r="930" spans="1:24" ht="15.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row>
    <row r="931" spans="1:24" ht="15.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row>
    <row r="932" spans="1:24" ht="15.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row>
    <row r="933" spans="1:24" ht="15.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row>
    <row r="934" spans="1:24" ht="15.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row>
    <row r="935" spans="1:24" ht="15.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row>
    <row r="936" spans="1:24" ht="15.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row>
    <row r="937" spans="1:24" ht="15.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row>
    <row r="938" spans="1:24" ht="15.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row>
    <row r="939" spans="1:24" ht="15.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row>
    <row r="940" spans="1:24" ht="15.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row>
    <row r="941" spans="1:24" ht="15.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row>
    <row r="942" spans="1:24" ht="15.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row>
    <row r="943" spans="1:24" ht="15.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row>
    <row r="944" spans="1:24" ht="15.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row>
    <row r="945" spans="1:24" ht="15.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row>
    <row r="946" spans="1:24" ht="15.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row>
    <row r="947" spans="1:24" ht="15.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row>
    <row r="948" spans="1:24" ht="15.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row>
    <row r="949" spans="1:24" ht="15.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row>
    <row r="950" spans="1:24" ht="15.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row>
    <row r="951" spans="1:24" ht="15.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row>
    <row r="952" spans="1:24" ht="15.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row>
    <row r="953" spans="1:24" ht="15.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row>
    <row r="954" spans="1:24" ht="15.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row>
    <row r="955" spans="1:24" ht="15.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row>
    <row r="956" spans="1:24" ht="15.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row>
    <row r="957" spans="1:24" ht="15.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row>
    <row r="958" spans="1:24" ht="15.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row>
    <row r="959" spans="1:24" ht="15.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row>
    <row r="960" spans="1:24" ht="15.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row>
    <row r="961" spans="1:24" ht="15.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row>
    <row r="962" spans="1:24" ht="15.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row>
    <row r="963" spans="1:24" ht="15.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row>
    <row r="964" spans="1:24" ht="15.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row>
    <row r="965" spans="1:24" ht="15.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row>
    <row r="966" spans="1:24" ht="15.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row>
    <row r="967" spans="1:24" ht="15.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row>
    <row r="968" spans="1:24" ht="15.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row>
    <row r="969" spans="1:24" ht="15.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row>
    <row r="970" spans="1:24" ht="15.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row>
    <row r="971" spans="1:24" ht="15.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row>
    <row r="972" spans="1:24" ht="15.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row>
    <row r="973" spans="1:24" ht="15.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row>
    <row r="974" spans="1:24" ht="15.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row>
    <row r="975" spans="1:24" ht="15.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row>
    <row r="976" spans="1:24" ht="15.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row>
    <row r="977" spans="1:24" ht="15.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row>
    <row r="978" spans="1:24" ht="15.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row>
    <row r="979" spans="1:24" ht="15.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row>
    <row r="980" spans="1:24" ht="15.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row>
    <row r="981" spans="1:24" ht="15.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row>
    <row r="982" spans="1:24" ht="15.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row>
    <row r="983" spans="1:24" ht="15.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row>
    <row r="984" spans="1:24" ht="15.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row>
    <row r="985" spans="1:24" ht="15.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row>
    <row r="986" spans="1:24" ht="15.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row>
    <row r="987" spans="1:24" ht="15.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row>
    <row r="988" spans="1:24" ht="15.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row>
    <row r="989" spans="1:24" ht="15.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row>
    <row r="990" spans="1:24" ht="15.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row>
    <row r="991" spans="1:24" ht="15.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row>
    <row r="992" spans="1:24" ht="15.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row>
    <row r="993" spans="1:24" ht="15.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row>
    <row r="994" spans="1:24" ht="15.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row>
    <row r="995" spans="1:24" ht="15.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row>
    <row r="996" spans="1:24" ht="15.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row>
    <row r="997" spans="1:24" ht="15.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row>
    <row r="998" spans="1:24" ht="15.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row>
    <row r="999" spans="1:24" ht="15.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row>
    <row r="1000" spans="1:24" ht="15.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row>
    <row r="1001" spans="1:24" ht="15.75" customHeight="1">
      <c r="A1001" s="55"/>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row>
    <row r="1002" spans="1:24" ht="15.75" customHeight="1">
      <c r="A1002" s="55"/>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row>
  </sheetData>
  <mergeCells count="6">
    <mergeCell ref="B2:G2"/>
    <mergeCell ref="B7:B9"/>
    <mergeCell ref="B11:B13"/>
    <mergeCell ref="B15:B17"/>
    <mergeCell ref="B3:G3"/>
    <mergeCell ref="B4:G4"/>
  </mergeCell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999"/>
  <sheetViews>
    <sheetView tabSelected="1" zoomScale="70" zoomScaleNormal="70" workbookViewId="0">
      <selection activeCell="I25" sqref="I25"/>
    </sheetView>
  </sheetViews>
  <sheetFormatPr defaultColWidth="12.625" defaultRowHeight="15" customHeight="1"/>
  <cols>
    <col min="1" max="1" width="6.375" customWidth="1"/>
    <col min="2" max="2" width="38.625" customWidth="1"/>
    <col min="3" max="3" width="8" customWidth="1"/>
    <col min="4" max="4" width="11.625" customWidth="1"/>
    <col min="5" max="5" width="9.75" customWidth="1"/>
    <col min="6" max="6" width="39.75" customWidth="1"/>
    <col min="7" max="7" width="4.25" customWidth="1"/>
    <col min="8" max="8" width="8.25" customWidth="1"/>
    <col min="9" max="9" width="45.25" customWidth="1"/>
    <col min="10" max="13" width="11.375" customWidth="1"/>
    <col min="14" max="14" width="30.375" customWidth="1"/>
    <col min="15" max="15" width="20.625" customWidth="1"/>
    <col min="16" max="16" width="15.25" customWidth="1"/>
    <col min="17" max="28" width="11.375" customWidth="1"/>
  </cols>
  <sheetData>
    <row r="1" spans="1:28" s="208" customFormat="1" ht="37.15" customHeight="1">
      <c r="A1" s="595" t="s">
        <v>1323</v>
      </c>
      <c r="B1" s="596"/>
      <c r="C1" s="596"/>
      <c r="D1" s="596"/>
      <c r="E1" s="596"/>
      <c r="H1" s="525" t="s">
        <v>1348</v>
      </c>
      <c r="I1" s="597"/>
      <c r="J1" s="597"/>
      <c r="K1" s="597"/>
      <c r="L1" s="597"/>
      <c r="M1" s="597"/>
      <c r="N1" s="445"/>
    </row>
    <row r="2" spans="1:28" ht="15.75" customHeight="1">
      <c r="A2" s="592" t="s">
        <v>1346</v>
      </c>
      <c r="B2" s="593"/>
      <c r="C2" s="593"/>
      <c r="D2" s="593"/>
      <c r="E2" s="593"/>
      <c r="F2" s="98"/>
      <c r="G2" s="98"/>
      <c r="H2" s="594" t="s">
        <v>1347</v>
      </c>
      <c r="I2" s="593"/>
      <c r="J2" s="593"/>
      <c r="K2" s="593"/>
      <c r="L2" s="593"/>
      <c r="M2" s="593"/>
      <c r="N2" s="100"/>
      <c r="O2" s="98"/>
      <c r="P2" s="98"/>
      <c r="Q2" s="98"/>
      <c r="R2" s="98"/>
      <c r="S2" s="98"/>
      <c r="T2" s="98"/>
      <c r="U2" s="98"/>
      <c r="V2" s="98"/>
      <c r="W2" s="98"/>
      <c r="X2" s="98"/>
      <c r="Y2" s="98"/>
      <c r="Z2" s="98"/>
      <c r="AA2" s="98"/>
      <c r="AB2" s="98"/>
    </row>
    <row r="3" spans="1:28" ht="15.75" customHeight="1">
      <c r="A3" s="98"/>
      <c r="B3" s="98"/>
      <c r="C3" s="98"/>
      <c r="D3" s="98"/>
      <c r="E3" s="98"/>
      <c r="F3" s="98"/>
      <c r="G3" s="98"/>
      <c r="H3" s="99"/>
      <c r="I3" s="461">
        <f>I18</f>
        <v>7003000000</v>
      </c>
      <c r="J3" s="99"/>
      <c r="K3" s="99"/>
      <c r="L3" s="99"/>
      <c r="M3" s="99"/>
      <c r="N3" s="99"/>
      <c r="O3" s="98"/>
      <c r="P3" s="98"/>
      <c r="Q3" s="98"/>
      <c r="R3" s="98"/>
      <c r="S3" s="98"/>
      <c r="T3" s="98"/>
      <c r="U3" s="98"/>
      <c r="V3" s="98"/>
      <c r="W3" s="98"/>
      <c r="X3" s="98"/>
      <c r="Y3" s="98"/>
      <c r="Z3" s="98"/>
      <c r="AA3" s="98"/>
      <c r="AB3" s="98"/>
    </row>
    <row r="4" spans="1:28" ht="31.5">
      <c r="A4" s="42" t="s">
        <v>848</v>
      </c>
      <c r="B4" s="42" t="s">
        <v>849</v>
      </c>
      <c r="C4" s="42" t="s">
        <v>836</v>
      </c>
      <c r="D4" s="42" t="s">
        <v>850</v>
      </c>
      <c r="E4" s="42" t="s">
        <v>851</v>
      </c>
      <c r="F4" s="456" t="s">
        <v>1336</v>
      </c>
      <c r="G4" s="100"/>
      <c r="H4" s="42" t="s">
        <v>848</v>
      </c>
      <c r="I4" s="42" t="s">
        <v>852</v>
      </c>
      <c r="J4" s="58" t="s">
        <v>836</v>
      </c>
      <c r="K4" s="58" t="s">
        <v>850</v>
      </c>
      <c r="L4" s="40" t="s">
        <v>851</v>
      </c>
      <c r="M4" s="443" t="s">
        <v>853</v>
      </c>
      <c r="N4" s="212" t="s">
        <v>1336</v>
      </c>
      <c r="O4" s="100"/>
      <c r="P4" s="100"/>
      <c r="Q4" s="101"/>
      <c r="R4" s="101"/>
      <c r="S4" s="101"/>
      <c r="T4" s="101"/>
      <c r="U4" s="101"/>
      <c r="V4" s="101"/>
      <c r="W4" s="101"/>
      <c r="X4" s="101"/>
      <c r="Y4" s="101"/>
      <c r="Z4" s="101"/>
      <c r="AA4" s="101"/>
      <c r="AB4" s="101"/>
    </row>
    <row r="5" spans="1:28" ht="15.75" customHeight="1">
      <c r="A5" s="42" t="s">
        <v>15</v>
      </c>
      <c r="B5" s="102" t="s">
        <v>1344</v>
      </c>
      <c r="C5" s="42"/>
      <c r="D5" s="42"/>
      <c r="E5" s="454">
        <f>SUM(E6:E18)</f>
        <v>46</v>
      </c>
      <c r="F5" s="457"/>
      <c r="G5" s="100"/>
      <c r="H5" s="40" t="s">
        <v>15</v>
      </c>
      <c r="I5" s="41" t="s">
        <v>854</v>
      </c>
      <c r="J5" s="103"/>
      <c r="K5" s="103"/>
      <c r="L5" s="104">
        <f>SUM(L6:L13)</f>
        <v>26</v>
      </c>
      <c r="M5" s="446"/>
      <c r="N5" s="450"/>
      <c r="O5" s="100"/>
      <c r="P5" s="101"/>
      <c r="Q5" s="101"/>
      <c r="R5" s="101"/>
      <c r="S5" s="101"/>
      <c r="T5" s="101"/>
      <c r="U5" s="101"/>
      <c r="V5" s="101"/>
      <c r="W5" s="101"/>
      <c r="X5" s="101"/>
      <c r="Y5" s="101"/>
      <c r="Z5" s="101"/>
      <c r="AA5" s="101"/>
      <c r="AB5" s="101"/>
    </row>
    <row r="6" spans="1:28" ht="94.5">
      <c r="A6" s="44">
        <v>1</v>
      </c>
      <c r="B6" s="105" t="s">
        <v>855</v>
      </c>
      <c r="C6" s="106">
        <v>1</v>
      </c>
      <c r="D6" s="107">
        <v>4</v>
      </c>
      <c r="E6" s="447">
        <f t="shared" ref="E6:E18" si="0">C6*D6</f>
        <v>4</v>
      </c>
      <c r="F6" s="458" t="s">
        <v>4324</v>
      </c>
      <c r="G6" s="98"/>
      <c r="H6" s="109">
        <v>1</v>
      </c>
      <c r="I6" s="105" t="s">
        <v>856</v>
      </c>
      <c r="J6" s="52">
        <v>1.5</v>
      </c>
      <c r="K6" s="52">
        <v>5</v>
      </c>
      <c r="L6" s="108">
        <f t="shared" ref="L6:L13" si="1">J6*K6</f>
        <v>7.5</v>
      </c>
      <c r="M6" s="447">
        <f t="shared" ref="M6:M13" si="2">IF(L6&lt;=0,0,IF(L6&lt;=1,0.05,IF(L6&lt;=2,0.1,IF(L6&lt;=3,0.6,1))))</f>
        <v>1</v>
      </c>
      <c r="N6" s="451" t="s">
        <v>4337</v>
      </c>
      <c r="O6" s="98"/>
      <c r="P6" s="98"/>
      <c r="Q6" s="98"/>
      <c r="R6" s="98"/>
      <c r="S6" s="98"/>
      <c r="T6" s="98"/>
      <c r="U6" s="98"/>
      <c r="V6" s="98"/>
      <c r="W6" s="98"/>
      <c r="X6" s="98"/>
      <c r="Y6" s="98"/>
      <c r="Z6" s="98"/>
      <c r="AA6" s="98"/>
      <c r="AB6" s="98"/>
    </row>
    <row r="7" spans="1:28" ht="94.5">
      <c r="A7" s="44">
        <f t="shared" ref="A7:A18" si="3">A6+1</f>
        <v>2</v>
      </c>
      <c r="B7" s="105" t="s">
        <v>857</v>
      </c>
      <c r="C7" s="106">
        <v>1</v>
      </c>
      <c r="D7" s="108">
        <v>3</v>
      </c>
      <c r="E7" s="447">
        <f t="shared" si="0"/>
        <v>3</v>
      </c>
      <c r="F7" s="458" t="s">
        <v>4325</v>
      </c>
      <c r="G7" s="98"/>
      <c r="H7" s="109">
        <v>2</v>
      </c>
      <c r="I7" s="105" t="s">
        <v>858</v>
      </c>
      <c r="J7" s="52">
        <v>0.5</v>
      </c>
      <c r="K7" s="52">
        <v>4</v>
      </c>
      <c r="L7" s="108">
        <f t="shared" si="1"/>
        <v>2</v>
      </c>
      <c r="M7" s="447">
        <f t="shared" si="2"/>
        <v>0.1</v>
      </c>
      <c r="N7" s="451" t="s">
        <v>4317</v>
      </c>
      <c r="O7" s="98"/>
      <c r="P7" s="98"/>
      <c r="Q7" s="98"/>
      <c r="R7" s="98"/>
      <c r="S7" s="98"/>
      <c r="T7" s="98"/>
      <c r="U7" s="98"/>
      <c r="V7" s="98"/>
      <c r="W7" s="98"/>
      <c r="X7" s="98"/>
      <c r="Y7" s="98"/>
      <c r="Z7" s="98"/>
      <c r="AA7" s="98"/>
      <c r="AB7" s="98"/>
    </row>
    <row r="8" spans="1:28" ht="28.15" customHeight="1">
      <c r="A8" s="44">
        <f t="shared" si="3"/>
        <v>3</v>
      </c>
      <c r="B8" s="105" t="s">
        <v>859</v>
      </c>
      <c r="C8" s="106">
        <v>1</v>
      </c>
      <c r="D8" s="108">
        <v>4</v>
      </c>
      <c r="E8" s="447">
        <f t="shared" si="0"/>
        <v>4</v>
      </c>
      <c r="F8" s="458" t="s">
        <v>4326</v>
      </c>
      <c r="G8" s="98"/>
      <c r="H8" s="109">
        <v>3</v>
      </c>
      <c r="I8" s="105" t="s">
        <v>860</v>
      </c>
      <c r="J8" s="52">
        <v>1</v>
      </c>
      <c r="K8" s="52">
        <v>4</v>
      </c>
      <c r="L8" s="108">
        <f t="shared" si="1"/>
        <v>4</v>
      </c>
      <c r="M8" s="447">
        <f t="shared" si="2"/>
        <v>1</v>
      </c>
      <c r="N8" s="451" t="s">
        <v>4318</v>
      </c>
      <c r="O8" s="98"/>
      <c r="P8" s="98"/>
      <c r="Q8" s="98"/>
      <c r="R8" s="98"/>
      <c r="S8" s="98"/>
      <c r="T8" s="98"/>
      <c r="U8" s="98"/>
      <c r="V8" s="98"/>
      <c r="W8" s="98"/>
      <c r="X8" s="98"/>
      <c r="Y8" s="98"/>
      <c r="Z8" s="98"/>
      <c r="AA8" s="98"/>
      <c r="AB8" s="98"/>
    </row>
    <row r="9" spans="1:28" ht="26.45" customHeight="1">
      <c r="A9" s="44">
        <f t="shared" si="3"/>
        <v>4</v>
      </c>
      <c r="B9" s="105" t="s">
        <v>861</v>
      </c>
      <c r="C9" s="106">
        <v>2</v>
      </c>
      <c r="D9" s="108">
        <v>3</v>
      </c>
      <c r="E9" s="447">
        <f t="shared" si="0"/>
        <v>6</v>
      </c>
      <c r="F9" s="459" t="s">
        <v>4327</v>
      </c>
      <c r="G9" s="98"/>
      <c r="H9" s="109">
        <v>4</v>
      </c>
      <c r="I9" s="105" t="s">
        <v>862</v>
      </c>
      <c r="J9" s="52">
        <v>0.5</v>
      </c>
      <c r="K9" s="110">
        <v>3</v>
      </c>
      <c r="L9" s="108">
        <f t="shared" si="1"/>
        <v>1.5</v>
      </c>
      <c r="M9" s="447">
        <f t="shared" si="2"/>
        <v>0.1</v>
      </c>
      <c r="N9" s="451" t="s">
        <v>4319</v>
      </c>
      <c r="O9" s="98"/>
      <c r="P9" s="98"/>
      <c r="Q9" s="98"/>
      <c r="R9" s="98"/>
      <c r="S9" s="98"/>
      <c r="T9" s="98"/>
      <c r="U9" s="98"/>
      <c r="V9" s="98"/>
      <c r="W9" s="98"/>
      <c r="X9" s="98"/>
      <c r="Y9" s="98"/>
      <c r="Z9" s="98"/>
      <c r="AA9" s="98"/>
      <c r="AB9" s="98"/>
    </row>
    <row r="10" spans="1:28" ht="22.9" customHeight="1">
      <c r="A10" s="44">
        <f t="shared" si="3"/>
        <v>5</v>
      </c>
      <c r="B10" s="105" t="s">
        <v>863</v>
      </c>
      <c r="C10" s="106">
        <v>1</v>
      </c>
      <c r="D10" s="107">
        <v>3</v>
      </c>
      <c r="E10" s="447">
        <f t="shared" si="0"/>
        <v>3</v>
      </c>
      <c r="F10" s="458" t="s">
        <v>4328</v>
      </c>
      <c r="G10" s="98"/>
      <c r="H10" s="109">
        <v>5</v>
      </c>
      <c r="I10" s="105" t="s">
        <v>864</v>
      </c>
      <c r="J10" s="52">
        <v>1</v>
      </c>
      <c r="K10" s="52">
        <v>4</v>
      </c>
      <c r="L10" s="108">
        <f t="shared" si="1"/>
        <v>4</v>
      </c>
      <c r="M10" s="447">
        <f t="shared" si="2"/>
        <v>1</v>
      </c>
      <c r="N10" s="451" t="s">
        <v>4320</v>
      </c>
      <c r="O10" s="98"/>
      <c r="P10" s="98"/>
      <c r="Q10" s="98"/>
      <c r="R10" s="98"/>
      <c r="S10" s="98"/>
      <c r="T10" s="98"/>
      <c r="U10" s="98"/>
      <c r="V10" s="98"/>
      <c r="W10" s="98"/>
      <c r="X10" s="98"/>
      <c r="Y10" s="98"/>
      <c r="Z10" s="98"/>
      <c r="AA10" s="98"/>
      <c r="AB10" s="98"/>
    </row>
    <row r="11" spans="1:28" ht="22.9" customHeight="1">
      <c r="A11" s="44">
        <f t="shared" si="3"/>
        <v>6</v>
      </c>
      <c r="B11" s="105" t="s">
        <v>865</v>
      </c>
      <c r="C11" s="106">
        <v>0.5</v>
      </c>
      <c r="D11" s="107">
        <v>3</v>
      </c>
      <c r="E11" s="447">
        <f t="shared" si="0"/>
        <v>1.5</v>
      </c>
      <c r="F11" s="458" t="s">
        <v>4329</v>
      </c>
      <c r="G11" s="98"/>
      <c r="H11" s="109">
        <v>6</v>
      </c>
      <c r="I11" s="105" t="s">
        <v>866</v>
      </c>
      <c r="J11" s="52">
        <v>2</v>
      </c>
      <c r="K11" s="52">
        <v>5</v>
      </c>
      <c r="L11" s="108">
        <f t="shared" si="1"/>
        <v>10</v>
      </c>
      <c r="M11" s="447">
        <f t="shared" si="2"/>
        <v>1</v>
      </c>
      <c r="N11" s="451" t="s">
        <v>4321</v>
      </c>
      <c r="O11" s="98"/>
      <c r="P11" s="98"/>
      <c r="Q11" s="98"/>
      <c r="R11" s="98"/>
      <c r="S11" s="98"/>
      <c r="T11" s="98"/>
      <c r="U11" s="98"/>
      <c r="V11" s="98"/>
      <c r="W11" s="98"/>
      <c r="X11" s="98"/>
      <c r="Y11" s="98"/>
      <c r="Z11" s="98"/>
      <c r="AA11" s="98"/>
      <c r="AB11" s="98"/>
    </row>
    <row r="12" spans="1:28" ht="15.75" customHeight="1">
      <c r="A12" s="44">
        <f t="shared" si="3"/>
        <v>7</v>
      </c>
      <c r="B12" s="105" t="s">
        <v>867</v>
      </c>
      <c r="C12" s="106">
        <v>0.5</v>
      </c>
      <c r="D12" s="107">
        <v>3</v>
      </c>
      <c r="E12" s="447">
        <f t="shared" si="0"/>
        <v>1.5</v>
      </c>
      <c r="F12" s="458" t="s">
        <v>4330</v>
      </c>
      <c r="G12" s="98"/>
      <c r="H12" s="109">
        <v>7</v>
      </c>
      <c r="I12" s="105" t="s">
        <v>868</v>
      </c>
      <c r="J12" s="52">
        <v>-1</v>
      </c>
      <c r="K12" s="52">
        <v>0</v>
      </c>
      <c r="L12" s="108">
        <f t="shared" si="1"/>
        <v>0</v>
      </c>
      <c r="M12" s="447">
        <f t="shared" si="2"/>
        <v>0</v>
      </c>
      <c r="N12" s="451" t="s">
        <v>4322</v>
      </c>
      <c r="O12" s="98"/>
      <c r="P12" s="98"/>
      <c r="Q12" s="98"/>
      <c r="R12" s="98"/>
      <c r="S12" s="98"/>
      <c r="T12" s="98"/>
      <c r="U12" s="98"/>
      <c r="V12" s="98"/>
      <c r="W12" s="98"/>
      <c r="X12" s="98"/>
      <c r="Y12" s="98"/>
      <c r="Z12" s="98"/>
      <c r="AA12" s="98"/>
      <c r="AB12" s="98"/>
    </row>
    <row r="13" spans="1:28" ht="15.75" customHeight="1">
      <c r="A13" s="44">
        <f t="shared" si="3"/>
        <v>8</v>
      </c>
      <c r="B13" s="105" t="s">
        <v>869</v>
      </c>
      <c r="C13" s="106">
        <v>1</v>
      </c>
      <c r="D13" s="107">
        <v>3</v>
      </c>
      <c r="E13" s="447">
        <f t="shared" si="0"/>
        <v>3</v>
      </c>
      <c r="F13" s="458" t="s">
        <v>4331</v>
      </c>
      <c r="G13" s="98"/>
      <c r="H13" s="109">
        <v>8</v>
      </c>
      <c r="I13" s="105" t="s">
        <v>870</v>
      </c>
      <c r="J13" s="52">
        <v>-1</v>
      </c>
      <c r="K13" s="52">
        <v>3</v>
      </c>
      <c r="L13" s="108">
        <f t="shared" si="1"/>
        <v>-3</v>
      </c>
      <c r="M13" s="447">
        <f t="shared" si="2"/>
        <v>0</v>
      </c>
      <c r="N13" s="451" t="s">
        <v>4323</v>
      </c>
      <c r="O13" s="98"/>
      <c r="P13" s="98"/>
      <c r="Q13" s="98"/>
      <c r="R13" s="98"/>
      <c r="S13" s="98"/>
      <c r="T13" s="98"/>
      <c r="U13" s="98"/>
      <c r="V13" s="98"/>
      <c r="W13" s="98"/>
      <c r="X13" s="98"/>
      <c r="Y13" s="98"/>
      <c r="Z13" s="98"/>
      <c r="AA13" s="98"/>
      <c r="AB13" s="98"/>
    </row>
    <row r="14" spans="1:28" ht="15.75" customHeight="1">
      <c r="A14" s="44">
        <f t="shared" si="3"/>
        <v>9</v>
      </c>
      <c r="B14" s="105" t="s">
        <v>871</v>
      </c>
      <c r="C14" s="106">
        <v>1</v>
      </c>
      <c r="D14" s="107">
        <v>3</v>
      </c>
      <c r="E14" s="447">
        <f t="shared" si="0"/>
        <v>3</v>
      </c>
      <c r="F14" s="458" t="s">
        <v>4332</v>
      </c>
      <c r="G14" s="98"/>
      <c r="H14" s="39" t="s">
        <v>17</v>
      </c>
      <c r="I14" s="111" t="s">
        <v>872</v>
      </c>
      <c r="J14" s="40"/>
      <c r="K14" s="69"/>
      <c r="L14" s="112">
        <f>1.4+(-0.03*L5)</f>
        <v>0.61999999999999988</v>
      </c>
      <c r="M14" s="444"/>
      <c r="N14" s="200"/>
      <c r="O14" s="98"/>
      <c r="P14" s="98"/>
      <c r="Q14" s="98"/>
      <c r="R14" s="98"/>
      <c r="S14" s="98"/>
      <c r="T14" s="98"/>
      <c r="U14" s="98"/>
      <c r="V14" s="98"/>
      <c r="W14" s="98"/>
      <c r="X14" s="98"/>
      <c r="Y14" s="98"/>
      <c r="Z14" s="98"/>
      <c r="AA14" s="98"/>
      <c r="AB14" s="98"/>
    </row>
    <row r="15" spans="1:28" ht="15.75" customHeight="1">
      <c r="A15" s="44">
        <f t="shared" si="3"/>
        <v>10</v>
      </c>
      <c r="B15" s="105" t="s">
        <v>873</v>
      </c>
      <c r="C15" s="106">
        <v>1</v>
      </c>
      <c r="D15" s="107">
        <v>3</v>
      </c>
      <c r="E15" s="447">
        <f t="shared" si="0"/>
        <v>3</v>
      </c>
      <c r="F15" s="458" t="s">
        <v>4333</v>
      </c>
      <c r="G15" s="98"/>
      <c r="H15" s="39" t="s">
        <v>20</v>
      </c>
      <c r="I15" s="41" t="s">
        <v>874</v>
      </c>
      <c r="J15" s="40"/>
      <c r="K15" s="69"/>
      <c r="L15" s="39"/>
      <c r="M15" s="448">
        <f>SUM(M6:M13)</f>
        <v>4.2</v>
      </c>
      <c r="N15" s="452"/>
      <c r="O15" s="98"/>
      <c r="P15" s="98"/>
      <c r="Q15" s="98"/>
      <c r="R15" s="98"/>
      <c r="S15" s="98"/>
      <c r="T15" s="98"/>
      <c r="U15" s="98"/>
      <c r="V15" s="98"/>
      <c r="W15" s="98"/>
      <c r="X15" s="98"/>
      <c r="Y15" s="98"/>
      <c r="Z15" s="98"/>
      <c r="AA15" s="98"/>
      <c r="AB15" s="98"/>
    </row>
    <row r="16" spans="1:28" ht="15.75" customHeight="1">
      <c r="A16" s="44">
        <f t="shared" si="3"/>
        <v>11</v>
      </c>
      <c r="B16" s="105" t="s">
        <v>875</v>
      </c>
      <c r="C16" s="106">
        <v>2</v>
      </c>
      <c r="D16" s="107">
        <v>3</v>
      </c>
      <c r="E16" s="447">
        <f t="shared" si="0"/>
        <v>6</v>
      </c>
      <c r="F16" s="458" t="s">
        <v>4334</v>
      </c>
      <c r="G16" s="98"/>
      <c r="H16" s="39" t="s">
        <v>24</v>
      </c>
      <c r="I16" s="41" t="s">
        <v>138</v>
      </c>
      <c r="J16" s="40"/>
      <c r="K16" s="40"/>
      <c r="L16" s="39"/>
      <c r="M16" s="449">
        <f>IF(M15&gt;=3,26-(M15-3)*6/2.2,IF(M15&gt;=1,40-(M15-1)*7,48-M15*8))</f>
        <v>22.727272727272727</v>
      </c>
      <c r="N16" s="453"/>
      <c r="O16" s="98"/>
      <c r="P16" s="98"/>
      <c r="Q16" s="98"/>
      <c r="R16" s="98"/>
      <c r="S16" s="98"/>
      <c r="T16" s="98"/>
      <c r="U16" s="98"/>
      <c r="V16" s="98"/>
      <c r="W16" s="98"/>
      <c r="X16" s="98"/>
      <c r="Y16" s="98"/>
      <c r="Z16" s="98"/>
      <c r="AA16" s="98"/>
      <c r="AB16" s="98"/>
    </row>
    <row r="17" spans="1:28" ht="15.75" customHeight="1">
      <c r="A17" s="44">
        <f t="shared" si="3"/>
        <v>12</v>
      </c>
      <c r="B17" s="105" t="s">
        <v>876</v>
      </c>
      <c r="C17" s="106">
        <v>1</v>
      </c>
      <c r="D17" s="107">
        <v>5</v>
      </c>
      <c r="E17" s="447">
        <f t="shared" si="0"/>
        <v>5</v>
      </c>
      <c r="F17" s="458" t="s">
        <v>4336</v>
      </c>
      <c r="G17" s="98"/>
      <c r="H17" s="98"/>
      <c r="I17" s="98"/>
      <c r="J17" s="98"/>
      <c r="K17" s="98"/>
      <c r="L17" s="98"/>
      <c r="M17" s="98"/>
      <c r="N17" s="98"/>
      <c r="O17" s="98"/>
      <c r="P17" s="98"/>
      <c r="Q17" s="98"/>
      <c r="R17" s="98"/>
      <c r="S17" s="98"/>
      <c r="T17" s="98"/>
      <c r="U17" s="98"/>
      <c r="V17" s="98"/>
      <c r="W17" s="98"/>
      <c r="X17" s="98"/>
      <c r="Y17" s="98"/>
      <c r="Z17" s="98"/>
      <c r="AA17" s="98"/>
      <c r="AB17" s="98"/>
    </row>
    <row r="18" spans="1:28" ht="15.75" customHeight="1">
      <c r="A18" s="44">
        <f t="shared" si="3"/>
        <v>13</v>
      </c>
      <c r="B18" s="105" t="s">
        <v>877</v>
      </c>
      <c r="C18" s="106">
        <v>1</v>
      </c>
      <c r="D18" s="108">
        <v>3</v>
      </c>
      <c r="E18" s="447">
        <f t="shared" si="0"/>
        <v>3</v>
      </c>
      <c r="F18" s="458" t="s">
        <v>4335</v>
      </c>
      <c r="G18" s="98"/>
      <c r="H18" s="98"/>
      <c r="I18" s="100">
        <f>PM_LGSP.VIII!I10</f>
        <v>7003000000</v>
      </c>
      <c r="J18" s="98"/>
      <c r="K18" s="98"/>
      <c r="L18" s="98"/>
      <c r="M18" s="98"/>
      <c r="N18" s="98"/>
      <c r="O18" s="98"/>
      <c r="P18" s="98"/>
      <c r="Q18" s="98"/>
      <c r="R18" s="98"/>
      <c r="S18" s="98"/>
      <c r="T18" s="98"/>
      <c r="U18" s="98"/>
      <c r="V18" s="98"/>
      <c r="W18" s="98"/>
      <c r="X18" s="98"/>
      <c r="Y18" s="98"/>
      <c r="Z18" s="98"/>
      <c r="AA18" s="98"/>
      <c r="AB18" s="98"/>
    </row>
    <row r="19" spans="1:28" ht="30.6" customHeight="1">
      <c r="A19" s="39" t="s">
        <v>17</v>
      </c>
      <c r="B19" s="57" t="s">
        <v>1345</v>
      </c>
      <c r="C19" s="113"/>
      <c r="D19" s="113"/>
      <c r="E19" s="455">
        <f>(0.6+(0.01*E5))</f>
        <v>1.06</v>
      </c>
      <c r="F19" s="460"/>
      <c r="G19" s="101"/>
      <c r="H19" s="101"/>
      <c r="I19" s="100">
        <f>'1.TongDT'!C8</f>
        <v>1476662400</v>
      </c>
      <c r="J19" s="101"/>
      <c r="K19" s="101"/>
      <c r="L19" s="101"/>
      <c r="M19" s="101"/>
      <c r="N19" s="101"/>
      <c r="O19" s="101"/>
      <c r="P19" s="101"/>
      <c r="Q19" s="101"/>
      <c r="R19" s="101"/>
      <c r="S19" s="101"/>
      <c r="T19" s="101"/>
      <c r="U19" s="101"/>
      <c r="V19" s="101"/>
      <c r="W19" s="101"/>
      <c r="X19" s="101"/>
      <c r="Y19" s="101"/>
      <c r="Z19" s="101"/>
      <c r="AA19" s="101"/>
      <c r="AB19" s="101"/>
    </row>
    <row r="20" spans="1:28" ht="15.75" customHeight="1">
      <c r="A20" s="98"/>
      <c r="B20" s="98"/>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row>
    <row r="21" spans="1:28" ht="15.75" customHeight="1">
      <c r="A21" s="98"/>
      <c r="B21" s="98"/>
      <c r="C21" s="98"/>
      <c r="D21" s="98"/>
      <c r="E21" s="98"/>
      <c r="F21" s="98"/>
      <c r="G21" s="98"/>
      <c r="H21" s="98"/>
      <c r="I21" s="98"/>
      <c r="J21" s="98"/>
      <c r="K21" s="98"/>
      <c r="L21" s="98"/>
      <c r="M21" s="98"/>
      <c r="N21" s="98"/>
      <c r="O21" s="98"/>
      <c r="P21" s="98"/>
      <c r="Q21" s="98"/>
      <c r="R21" s="98"/>
      <c r="S21" s="98"/>
      <c r="T21" s="98"/>
      <c r="U21" s="98"/>
      <c r="V21" s="98"/>
      <c r="W21" s="98"/>
      <c r="X21" s="98"/>
      <c r="Y21" s="98"/>
      <c r="Z21" s="98"/>
      <c r="AA21" s="98"/>
      <c r="AB21" s="98"/>
    </row>
    <row r="22" spans="1:28" ht="15.75" customHeight="1">
      <c r="A22" s="98"/>
      <c r="B22" s="98"/>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row>
    <row r="23" spans="1:28" ht="15.75" customHeight="1">
      <c r="A23" s="98"/>
      <c r="B23" s="98"/>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row>
    <row r="24" spans="1:28" ht="15.75" customHeight="1">
      <c r="A24" s="98"/>
      <c r="B24" s="98"/>
      <c r="C24" s="98"/>
      <c r="D24" s="98"/>
      <c r="E24" s="98"/>
      <c r="F24" s="98"/>
      <c r="G24" s="98"/>
      <c r="H24" s="98"/>
      <c r="I24" s="98"/>
      <c r="J24" s="98"/>
      <c r="K24" s="98"/>
      <c r="L24" s="98"/>
      <c r="M24" s="98"/>
      <c r="N24" s="98"/>
      <c r="O24" s="98"/>
      <c r="P24" s="98"/>
      <c r="Q24" s="98"/>
      <c r="R24" s="98"/>
      <c r="S24" s="98"/>
      <c r="T24" s="98"/>
      <c r="U24" s="98"/>
      <c r="V24" s="98"/>
      <c r="W24" s="98"/>
      <c r="X24" s="98"/>
      <c r="Y24" s="98"/>
      <c r="Z24" s="98"/>
      <c r="AA24" s="98"/>
      <c r="AB24" s="98"/>
    </row>
    <row r="25" spans="1:28" ht="15.75" customHeight="1">
      <c r="A25" s="98"/>
      <c r="B25" s="98"/>
      <c r="C25" s="98"/>
      <c r="D25" s="98"/>
      <c r="E25" s="98"/>
      <c r="F25" s="98"/>
      <c r="G25" s="98"/>
      <c r="H25" s="98"/>
      <c r="I25" s="98"/>
      <c r="J25" s="98"/>
      <c r="K25" s="98"/>
      <c r="L25" s="98"/>
      <c r="M25" s="98"/>
      <c r="N25" s="98"/>
      <c r="O25" s="98"/>
      <c r="P25" s="98"/>
      <c r="Q25" s="98"/>
      <c r="R25" s="98"/>
      <c r="S25" s="98"/>
      <c r="T25" s="98"/>
      <c r="U25" s="98"/>
      <c r="V25" s="98"/>
      <c r="W25" s="98"/>
      <c r="X25" s="98"/>
      <c r="Y25" s="98"/>
      <c r="Z25" s="98"/>
      <c r="AA25" s="98"/>
      <c r="AB25" s="98"/>
    </row>
    <row r="26" spans="1:28" ht="15.75" customHeight="1">
      <c r="A26" s="98"/>
      <c r="B26" s="98"/>
      <c r="C26" s="98"/>
      <c r="D26" s="98"/>
      <c r="E26" s="98"/>
      <c r="F26" s="98"/>
      <c r="G26" s="98"/>
      <c r="H26" s="98"/>
      <c r="I26" s="98"/>
      <c r="J26" s="98"/>
      <c r="K26" s="98"/>
      <c r="L26" s="98"/>
      <c r="M26" s="98"/>
      <c r="N26" s="98"/>
      <c r="O26" s="98"/>
      <c r="P26" s="98"/>
      <c r="Q26" s="98"/>
      <c r="R26" s="98"/>
      <c r="S26" s="98"/>
      <c r="T26" s="98"/>
      <c r="U26" s="98"/>
      <c r="V26" s="98"/>
      <c r="W26" s="98"/>
      <c r="X26" s="98"/>
      <c r="Y26" s="98"/>
      <c r="Z26" s="98"/>
      <c r="AA26" s="98"/>
      <c r="AB26" s="98"/>
    </row>
    <row r="27" spans="1:28" ht="15.75" customHeight="1">
      <c r="A27" s="98"/>
      <c r="B27" s="98"/>
      <c r="C27" s="98"/>
      <c r="D27" s="98"/>
      <c r="E27" s="98"/>
      <c r="F27" s="98"/>
      <c r="G27" s="98"/>
      <c r="H27" s="98"/>
      <c r="I27" s="98"/>
      <c r="J27" s="98"/>
      <c r="K27" s="98"/>
      <c r="L27" s="98"/>
      <c r="M27" s="98"/>
      <c r="N27" s="98"/>
      <c r="O27" s="98"/>
      <c r="P27" s="98"/>
      <c r="Q27" s="98"/>
      <c r="R27" s="98"/>
      <c r="S27" s="98"/>
      <c r="T27" s="98"/>
      <c r="U27" s="98"/>
      <c r="V27" s="98"/>
      <c r="W27" s="98"/>
      <c r="X27" s="98"/>
      <c r="Y27" s="98"/>
      <c r="Z27" s="98"/>
      <c r="AA27" s="98"/>
      <c r="AB27" s="98"/>
    </row>
    <row r="28" spans="1:28" ht="15.75" customHeight="1">
      <c r="A28" s="98"/>
      <c r="B28" s="98"/>
      <c r="C28" s="98"/>
      <c r="D28" s="98"/>
      <c r="E28" s="98"/>
      <c r="F28" s="98"/>
      <c r="G28" s="98"/>
      <c r="H28" s="98"/>
      <c r="I28" s="98"/>
      <c r="J28" s="98"/>
      <c r="K28" s="98"/>
      <c r="L28" s="98"/>
      <c r="M28" s="98"/>
      <c r="N28" s="98"/>
      <c r="O28" s="98"/>
      <c r="P28" s="98"/>
      <c r="Q28" s="98"/>
      <c r="R28" s="98"/>
      <c r="S28" s="98"/>
      <c r="T28" s="98"/>
      <c r="U28" s="98"/>
      <c r="V28" s="98"/>
      <c r="W28" s="98"/>
      <c r="X28" s="98"/>
      <c r="Y28" s="98"/>
      <c r="Z28" s="98"/>
      <c r="AA28" s="98"/>
      <c r="AB28" s="98"/>
    </row>
    <row r="29" spans="1:28" ht="15.75" customHeight="1">
      <c r="A29" s="98"/>
      <c r="B29" s="98"/>
      <c r="C29" s="98"/>
      <c r="D29" s="98"/>
      <c r="E29" s="98"/>
      <c r="F29" s="98"/>
      <c r="G29" s="98"/>
      <c r="H29" s="98"/>
      <c r="I29" s="98"/>
      <c r="J29" s="98"/>
      <c r="K29" s="98"/>
      <c r="L29" s="98"/>
      <c r="M29" s="98"/>
      <c r="N29" s="98"/>
      <c r="O29" s="98"/>
      <c r="P29" s="98"/>
      <c r="Q29" s="98"/>
      <c r="R29" s="98"/>
      <c r="S29" s="98"/>
      <c r="T29" s="98"/>
      <c r="U29" s="98"/>
      <c r="V29" s="98"/>
      <c r="W29" s="98"/>
      <c r="X29" s="98"/>
      <c r="Y29" s="98"/>
      <c r="Z29" s="98"/>
      <c r="AA29" s="98"/>
      <c r="AB29" s="98"/>
    </row>
    <row r="30" spans="1:28" ht="15.75" customHeight="1">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row>
    <row r="31" spans="1:28" ht="15.75" customHeight="1">
      <c r="A31" s="98"/>
      <c r="B31" s="98"/>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row>
    <row r="32" spans="1:28" ht="15.75" customHeight="1">
      <c r="A32" s="98"/>
      <c r="B32" s="98"/>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row>
    <row r="33" spans="1:28" ht="15.75" customHeight="1">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c r="AA33" s="98"/>
      <c r="AB33" s="98"/>
    </row>
    <row r="34" spans="1:28" ht="15.75" customHeight="1">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c r="AA34" s="98"/>
      <c r="AB34" s="98"/>
    </row>
    <row r="35" spans="1:28" ht="15.75" customHeight="1">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c r="AA35" s="98"/>
      <c r="AB35" s="98"/>
    </row>
    <row r="36" spans="1:28" ht="15.75" customHeight="1">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c r="AA36" s="98"/>
      <c r="AB36" s="98"/>
    </row>
    <row r="37" spans="1:28" ht="15.75" customHeight="1">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c r="AA37" s="98"/>
      <c r="AB37" s="98"/>
    </row>
    <row r="38" spans="1:28" ht="15.75" customHeight="1">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c r="AA38" s="98"/>
      <c r="AB38" s="98"/>
    </row>
    <row r="39" spans="1:28" ht="15.75" customHeight="1">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c r="AA39" s="98"/>
      <c r="AB39" s="98"/>
    </row>
    <row r="40" spans="1:28" ht="15.75" customHeight="1">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c r="AA40" s="98"/>
      <c r="AB40" s="98"/>
    </row>
    <row r="41" spans="1:28" ht="15.75" customHeight="1">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row>
    <row r="42" spans="1:28" ht="15.75" customHeight="1">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c r="AA42" s="98"/>
      <c r="AB42" s="98"/>
    </row>
    <row r="43" spans="1:28" ht="15.75" customHeight="1">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row>
    <row r="44" spans="1:28" ht="15.75" customHeight="1">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c r="AA44" s="98"/>
      <c r="AB44" s="98"/>
    </row>
    <row r="45" spans="1:28" ht="15.75" customHeight="1">
      <c r="A45" s="98"/>
      <c r="B45" s="98"/>
      <c r="C45" s="98"/>
      <c r="D45" s="98"/>
      <c r="E45" s="98"/>
      <c r="F45" s="98"/>
      <c r="G45" s="98"/>
      <c r="H45" s="98"/>
      <c r="I45" s="98"/>
      <c r="J45" s="98"/>
      <c r="K45" s="98"/>
      <c r="L45" s="98"/>
      <c r="M45" s="98"/>
      <c r="N45" s="98"/>
      <c r="O45" s="98"/>
      <c r="P45" s="98"/>
      <c r="Q45" s="98"/>
      <c r="R45" s="98"/>
      <c r="S45" s="98"/>
      <c r="T45" s="98"/>
      <c r="U45" s="98"/>
      <c r="V45" s="98"/>
      <c r="W45" s="98"/>
      <c r="X45" s="98"/>
      <c r="Y45" s="98"/>
      <c r="Z45" s="98"/>
      <c r="AA45" s="98"/>
      <c r="AB45" s="98"/>
    </row>
    <row r="46" spans="1:28" ht="15.75" customHeight="1">
      <c r="A46" s="98"/>
      <c r="B46" s="98"/>
      <c r="C46" s="98"/>
      <c r="D46" s="98"/>
      <c r="E46" s="98"/>
      <c r="F46" s="98"/>
      <c r="G46" s="98"/>
      <c r="H46" s="98"/>
      <c r="I46" s="98"/>
      <c r="J46" s="98"/>
      <c r="K46" s="98"/>
      <c r="L46" s="98"/>
      <c r="M46" s="98"/>
      <c r="N46" s="98"/>
      <c r="O46" s="98"/>
      <c r="P46" s="98"/>
      <c r="Q46" s="98"/>
      <c r="R46" s="98"/>
      <c r="S46" s="98"/>
      <c r="T46" s="98"/>
      <c r="U46" s="98"/>
      <c r="V46" s="98"/>
      <c r="W46" s="98"/>
      <c r="X46" s="98"/>
      <c r="Y46" s="98"/>
      <c r="Z46" s="98"/>
      <c r="AA46" s="98"/>
      <c r="AB46" s="98"/>
    </row>
    <row r="47" spans="1:28" ht="15.75" customHeight="1">
      <c r="A47" s="98"/>
      <c r="B47" s="98"/>
      <c r="C47" s="98"/>
      <c r="D47" s="98"/>
      <c r="E47" s="98"/>
      <c r="F47" s="98"/>
      <c r="G47" s="98"/>
      <c r="H47" s="98"/>
      <c r="I47" s="98"/>
      <c r="J47" s="98"/>
      <c r="K47" s="98"/>
      <c r="L47" s="98"/>
      <c r="M47" s="98"/>
      <c r="N47" s="98"/>
      <c r="O47" s="98"/>
      <c r="P47" s="98"/>
      <c r="Q47" s="98"/>
      <c r="R47" s="98"/>
      <c r="S47" s="98"/>
      <c r="T47" s="98"/>
      <c r="U47" s="98"/>
      <c r="V47" s="98"/>
      <c r="W47" s="98"/>
      <c r="X47" s="98"/>
      <c r="Y47" s="98"/>
      <c r="Z47" s="98"/>
      <c r="AA47" s="98"/>
      <c r="AB47" s="98"/>
    </row>
    <row r="48" spans="1:28" ht="15.75" customHeight="1">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c r="AA48" s="98"/>
      <c r="AB48" s="98"/>
    </row>
    <row r="49" spans="1:28" ht="15.75" customHeight="1">
      <c r="A49" s="98"/>
      <c r="B49" s="98"/>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row>
    <row r="50" spans="1:28" ht="15.75" customHeight="1">
      <c r="A50" s="98"/>
      <c r="B50" s="98"/>
      <c r="C50" s="98"/>
      <c r="D50" s="98"/>
      <c r="E50" s="98"/>
      <c r="F50" s="98"/>
      <c r="G50" s="98"/>
      <c r="H50" s="98"/>
      <c r="I50" s="98"/>
      <c r="J50" s="98"/>
      <c r="K50" s="98"/>
      <c r="L50" s="98"/>
      <c r="M50" s="98"/>
      <c r="N50" s="98"/>
      <c r="O50" s="98"/>
      <c r="P50" s="98"/>
      <c r="Q50" s="98"/>
      <c r="R50" s="98"/>
      <c r="S50" s="98"/>
      <c r="T50" s="98"/>
      <c r="U50" s="98"/>
      <c r="V50" s="98"/>
      <c r="W50" s="98"/>
      <c r="X50" s="98"/>
      <c r="Y50" s="98"/>
      <c r="Z50" s="98"/>
      <c r="AA50" s="98"/>
      <c r="AB50" s="98"/>
    </row>
    <row r="51" spans="1:28" ht="15.75" customHeight="1">
      <c r="A51" s="98"/>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row>
    <row r="52" spans="1:28" ht="15.75" customHeight="1">
      <c r="A52" s="98"/>
      <c r="B52" s="98"/>
      <c r="C52" s="98"/>
      <c r="D52" s="98"/>
      <c r="E52" s="98"/>
      <c r="F52" s="98"/>
      <c r="G52" s="98"/>
      <c r="H52" s="98"/>
      <c r="I52" s="98"/>
      <c r="J52" s="98"/>
      <c r="K52" s="98"/>
      <c r="L52" s="98"/>
      <c r="M52" s="98"/>
      <c r="N52" s="98"/>
      <c r="O52" s="98"/>
      <c r="P52" s="98"/>
      <c r="Q52" s="98"/>
      <c r="R52" s="98"/>
      <c r="S52" s="98"/>
      <c r="T52" s="98"/>
      <c r="U52" s="98"/>
      <c r="V52" s="98"/>
      <c r="W52" s="98"/>
      <c r="X52" s="98"/>
      <c r="Y52" s="98"/>
      <c r="Z52" s="98"/>
      <c r="AA52" s="98"/>
      <c r="AB52" s="98"/>
    </row>
    <row r="53" spans="1:28" ht="15.75" customHeight="1">
      <c r="A53" s="98"/>
      <c r="B53" s="98"/>
      <c r="C53" s="98"/>
      <c r="D53" s="98"/>
      <c r="E53" s="98"/>
      <c r="F53" s="98"/>
      <c r="G53" s="98"/>
      <c r="H53" s="98"/>
      <c r="I53" s="98"/>
      <c r="J53" s="98"/>
      <c r="K53" s="98"/>
      <c r="L53" s="98"/>
      <c r="M53" s="98"/>
      <c r="N53" s="98"/>
      <c r="O53" s="98"/>
      <c r="P53" s="98"/>
      <c r="Q53" s="98"/>
      <c r="R53" s="98"/>
      <c r="S53" s="98"/>
      <c r="T53" s="98"/>
      <c r="U53" s="98"/>
      <c r="V53" s="98"/>
      <c r="W53" s="98"/>
      <c r="X53" s="98"/>
      <c r="Y53" s="98"/>
      <c r="Z53" s="98"/>
      <c r="AA53" s="98"/>
      <c r="AB53" s="98"/>
    </row>
    <row r="54" spans="1:28" ht="15.75" customHeight="1">
      <c r="A54" s="98"/>
      <c r="B54" s="98"/>
      <c r="C54" s="98"/>
      <c r="D54" s="98"/>
      <c r="E54" s="98"/>
      <c r="F54" s="98"/>
      <c r="G54" s="98"/>
      <c r="H54" s="98"/>
      <c r="I54" s="98"/>
      <c r="J54" s="98"/>
      <c r="K54" s="98"/>
      <c r="L54" s="98"/>
      <c r="M54" s="98"/>
      <c r="N54" s="98"/>
      <c r="O54" s="98"/>
      <c r="P54" s="98"/>
      <c r="Q54" s="98"/>
      <c r="R54" s="98"/>
      <c r="S54" s="98"/>
      <c r="T54" s="98"/>
      <c r="U54" s="98"/>
      <c r="V54" s="98"/>
      <c r="W54" s="98"/>
      <c r="X54" s="98"/>
      <c r="Y54" s="98"/>
      <c r="Z54" s="98"/>
      <c r="AA54" s="98"/>
      <c r="AB54" s="98"/>
    </row>
    <row r="55" spans="1:28" ht="15.75" customHeight="1">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row>
    <row r="56" spans="1:28" ht="15.75" customHeight="1">
      <c r="A56" s="98"/>
      <c r="B56" s="98"/>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row>
    <row r="57" spans="1:28" ht="15.75" customHeight="1">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c r="AA57" s="98"/>
      <c r="AB57" s="98"/>
    </row>
    <row r="58" spans="1:28" ht="15.75" customHeight="1">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c r="AA58" s="98"/>
      <c r="AB58" s="98"/>
    </row>
    <row r="59" spans="1:28" ht="15.75" customHeight="1">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row>
    <row r="60" spans="1:28" ht="15.75" customHeight="1">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row>
    <row r="61" spans="1:28" ht="15.75" customHeight="1">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row>
    <row r="62" spans="1:28" ht="15.75" customHeight="1">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row>
    <row r="63" spans="1:28" ht="15.75" customHeight="1">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row>
    <row r="64" spans="1:28" ht="15.75" customHeight="1">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row>
    <row r="65" spans="1:28" ht="15.75" customHeight="1">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row>
    <row r="66" spans="1:28" ht="15.75" customHeight="1">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row>
    <row r="67" spans="1:28" ht="15.75" customHeight="1">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row>
    <row r="68" spans="1:28" ht="15.75" customHeight="1">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row>
    <row r="69" spans="1:28" ht="15.75" customHeight="1">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c r="AA69" s="98"/>
      <c r="AB69" s="98"/>
    </row>
    <row r="70" spans="1:28" ht="15.75" customHeight="1">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c r="AA70" s="98"/>
      <c r="AB70" s="98"/>
    </row>
    <row r="71" spans="1:28" ht="15.75" customHeight="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row>
    <row r="72" spans="1:28" ht="15.75" customHeight="1">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row>
    <row r="73" spans="1:28" ht="15.75" customHeight="1">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row>
    <row r="74" spans="1:28" ht="15.75" customHeight="1">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row>
    <row r="75" spans="1:28" ht="15.75" customHeight="1">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row>
    <row r="76" spans="1:28" ht="15.75" customHeight="1">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row>
    <row r="77" spans="1:28" ht="15.75" customHeight="1">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row>
    <row r="78" spans="1:28" ht="15.75" customHeight="1">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row>
    <row r="79" spans="1:28" ht="15.75" customHeight="1">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row>
    <row r="80" spans="1:28" ht="15.75" customHeight="1">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row>
    <row r="81" spans="1:28" ht="15.75" customHeight="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row>
    <row r="82" spans="1:28" ht="15.75" customHeight="1">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row>
    <row r="83" spans="1:28" ht="15.75" customHeight="1">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c r="AA83" s="98"/>
      <c r="AB83" s="98"/>
    </row>
    <row r="84" spans="1:28" ht="15.75" customHeight="1">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c r="AA84" s="98"/>
      <c r="AB84" s="98"/>
    </row>
    <row r="85" spans="1:28" ht="15.75" customHeight="1">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c r="AA85" s="98"/>
      <c r="AB85" s="98"/>
    </row>
    <row r="86" spans="1:28" ht="15.75" customHeight="1">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row>
    <row r="87" spans="1:28" ht="15.75" customHeight="1">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c r="AA87" s="98"/>
      <c r="AB87" s="98"/>
    </row>
    <row r="88" spans="1:28" ht="15.75" customHeight="1">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c r="AA88" s="98"/>
      <c r="AB88" s="98"/>
    </row>
    <row r="89" spans="1:28" ht="15.75" customHeight="1">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c r="AA89" s="98"/>
      <c r="AB89" s="98"/>
    </row>
    <row r="90" spans="1:28" ht="15.75" customHeight="1">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row>
    <row r="91" spans="1:28" ht="15.75" customHeight="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c r="AA91" s="98"/>
      <c r="AB91" s="98"/>
    </row>
    <row r="92" spans="1:28" ht="15.75" customHeight="1">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c r="AA92" s="98"/>
      <c r="AB92" s="98"/>
    </row>
    <row r="93" spans="1:28" ht="15.75" customHeight="1">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c r="AA93" s="98"/>
      <c r="AB93" s="98"/>
    </row>
    <row r="94" spans="1:28" ht="15.75" customHeight="1">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c r="AA94" s="98"/>
      <c r="AB94" s="98"/>
    </row>
    <row r="95" spans="1:28" ht="15.75" customHeight="1">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row>
    <row r="96" spans="1:28" ht="15.75" customHeight="1">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c r="AA96" s="98"/>
      <c r="AB96" s="98"/>
    </row>
    <row r="97" spans="1:28" ht="15.75" customHeight="1">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row>
    <row r="98" spans="1:28" ht="15.75" customHeight="1">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row>
    <row r="99" spans="1:28" ht="15.75" customHeight="1">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c r="AA99" s="98"/>
      <c r="AB99" s="98"/>
    </row>
    <row r="100" spans="1:28" ht="15.75" customHeight="1">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c r="AA100" s="98"/>
      <c r="AB100" s="98"/>
    </row>
    <row r="101" spans="1:28" ht="15.75" customHeight="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c r="AA101" s="98"/>
      <c r="AB101" s="98"/>
    </row>
    <row r="102" spans="1:28" ht="15.75" customHeight="1">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c r="AA102" s="98"/>
      <c r="AB102" s="98"/>
    </row>
    <row r="103" spans="1:28" ht="15.75" customHeight="1">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8"/>
      <c r="AB103" s="98"/>
    </row>
    <row r="104" spans="1:28" ht="15.75" customHeight="1">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c r="AA104" s="98"/>
      <c r="AB104" s="98"/>
    </row>
    <row r="105" spans="1:28" ht="15.75" customHeight="1">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c r="AA105" s="98"/>
      <c r="AB105" s="98"/>
    </row>
    <row r="106" spans="1:28" ht="15.75" customHeight="1">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c r="AA106" s="98"/>
      <c r="AB106" s="98"/>
    </row>
    <row r="107" spans="1:28" ht="15.75" customHeight="1">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row>
    <row r="108" spans="1:28" ht="15.75" customHeight="1">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row>
    <row r="109" spans="1:28" ht="15.75" customHeight="1">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c r="AA109" s="98"/>
      <c r="AB109" s="98"/>
    </row>
    <row r="110" spans="1:28" ht="15.75" customHeight="1">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row>
    <row r="111" spans="1:28" ht="15.75" customHeight="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row>
    <row r="112" spans="1:28" ht="15.75" customHeight="1">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c r="AA112" s="98"/>
      <c r="AB112" s="98"/>
    </row>
    <row r="113" spans="1:28" ht="15.75" customHeight="1">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c r="AA113" s="98"/>
      <c r="AB113" s="98"/>
    </row>
    <row r="114" spans="1:28" ht="15.75" customHeight="1">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c r="AA114" s="98"/>
      <c r="AB114" s="98"/>
    </row>
    <row r="115" spans="1:28" ht="15.75" customHeight="1">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row>
    <row r="116" spans="1:28" ht="15.75" customHeight="1">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row>
    <row r="117" spans="1:28" ht="15.75" customHeight="1">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row>
    <row r="118" spans="1:28" ht="15.75" customHeight="1">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row>
    <row r="119" spans="1:28" ht="15.75" customHeight="1">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row>
    <row r="120" spans="1:28" ht="15.75" customHeight="1">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c r="AA120" s="98"/>
      <c r="AB120" s="98"/>
    </row>
    <row r="121" spans="1:28" ht="15.75" customHeight="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c r="AA121" s="98"/>
      <c r="AB121" s="98"/>
    </row>
    <row r="122" spans="1:28" ht="15.75" customHeight="1">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c r="AA122" s="98"/>
      <c r="AB122" s="98"/>
    </row>
    <row r="123" spans="1:28" ht="15.75" customHeight="1">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c r="AA123" s="98"/>
      <c r="AB123" s="98"/>
    </row>
    <row r="124" spans="1:28" ht="15.75" customHeight="1">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c r="AA124" s="98"/>
      <c r="AB124" s="98"/>
    </row>
    <row r="125" spans="1:28" ht="15.75" customHeight="1">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c r="AA125" s="98"/>
      <c r="AB125" s="98"/>
    </row>
    <row r="126" spans="1:28" ht="15.75" customHeight="1">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c r="AA126" s="98"/>
      <c r="AB126" s="98"/>
    </row>
    <row r="127" spans="1:28" ht="15.75" customHeight="1">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c r="AA127" s="98"/>
      <c r="AB127" s="98"/>
    </row>
    <row r="128" spans="1:28" ht="15.75" customHeight="1">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c r="AA128" s="98"/>
      <c r="AB128" s="98"/>
    </row>
    <row r="129" spans="1:28" ht="15.75" customHeight="1">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c r="AA129" s="98"/>
      <c r="AB129" s="98"/>
    </row>
    <row r="130" spans="1:28" ht="15.75" customHeight="1">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c r="AA130" s="98"/>
      <c r="AB130" s="98"/>
    </row>
    <row r="131" spans="1:28" ht="15.75" customHeight="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c r="AA131" s="98"/>
      <c r="AB131" s="98"/>
    </row>
    <row r="132" spans="1:28" ht="15.75" customHeight="1">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c r="AA132" s="98"/>
      <c r="AB132" s="98"/>
    </row>
    <row r="133" spans="1:28" ht="15.75" customHeight="1">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c r="AA133" s="98"/>
      <c r="AB133" s="98"/>
    </row>
    <row r="134" spans="1:28" ht="15.75" customHeight="1">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c r="AA134" s="98"/>
      <c r="AB134" s="98"/>
    </row>
    <row r="135" spans="1:28" ht="15.75" customHeight="1">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c r="AA135" s="98"/>
      <c r="AB135" s="98"/>
    </row>
    <row r="136" spans="1:28" ht="15.75" customHeight="1">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c r="AA136" s="98"/>
      <c r="AB136" s="98"/>
    </row>
    <row r="137" spans="1:28" ht="15.75" customHeight="1">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c r="AA137" s="98"/>
      <c r="AB137" s="98"/>
    </row>
    <row r="138" spans="1:28" ht="15.75" customHeight="1">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c r="AA138" s="98"/>
      <c r="AB138" s="98"/>
    </row>
    <row r="139" spans="1:28" ht="15.75" customHeight="1">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c r="AA139" s="98"/>
      <c r="AB139" s="98"/>
    </row>
    <row r="140" spans="1:28" ht="15.75" customHeight="1">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c r="AA140" s="98"/>
      <c r="AB140" s="98"/>
    </row>
    <row r="141" spans="1:28" ht="15.75" customHeight="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c r="AA141" s="98"/>
      <c r="AB141" s="98"/>
    </row>
    <row r="142" spans="1:28" ht="15.75" customHeight="1">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c r="AA142" s="98"/>
      <c r="AB142" s="98"/>
    </row>
    <row r="143" spans="1:28" ht="15.75" customHeight="1">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c r="AA143" s="98"/>
      <c r="AB143" s="98"/>
    </row>
    <row r="144" spans="1:28" ht="15.75" customHeight="1">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row>
    <row r="145" spans="1:28" ht="15.75" customHeight="1">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c r="AA145" s="98"/>
      <c r="AB145" s="98"/>
    </row>
    <row r="146" spans="1:28" ht="15.75" customHeight="1">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c r="AA146" s="98"/>
      <c r="AB146" s="98"/>
    </row>
    <row r="147" spans="1:28" ht="15.75" customHeight="1">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row>
    <row r="148" spans="1:28" ht="15.75" customHeight="1">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row>
    <row r="149" spans="1:28" ht="15.75" customHeight="1">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c r="AA149" s="98"/>
      <c r="AB149" s="98"/>
    </row>
    <row r="150" spans="1:28" ht="15.75" customHeight="1">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c r="AA150" s="98"/>
      <c r="AB150" s="98"/>
    </row>
    <row r="151" spans="1:28" ht="15.75" customHeight="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c r="AA151" s="98"/>
      <c r="AB151" s="98"/>
    </row>
    <row r="152" spans="1:28" ht="15.75" customHeight="1">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c r="AA152" s="98"/>
      <c r="AB152" s="98"/>
    </row>
    <row r="153" spans="1:28" ht="15.75" customHeight="1">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c r="AA153" s="98"/>
      <c r="AB153" s="98"/>
    </row>
    <row r="154" spans="1:28" ht="15.75" customHeight="1">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c r="AA154" s="98"/>
      <c r="AB154" s="98"/>
    </row>
    <row r="155" spans="1:28" ht="15.75" customHeight="1">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c r="AA155" s="98"/>
      <c r="AB155" s="98"/>
    </row>
    <row r="156" spans="1:28" ht="15.75" customHeight="1">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c r="AA156" s="98"/>
      <c r="AB156" s="98"/>
    </row>
    <row r="157" spans="1:28" ht="15.75" customHeight="1">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c r="AA157" s="98"/>
      <c r="AB157" s="98"/>
    </row>
    <row r="158" spans="1:28" ht="15.75" customHeight="1">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c r="AA158" s="98"/>
      <c r="AB158" s="98"/>
    </row>
    <row r="159" spans="1:28" ht="15.75" customHeight="1">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c r="AA159" s="98"/>
      <c r="AB159" s="98"/>
    </row>
    <row r="160" spans="1:28" ht="15.75" customHeight="1">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c r="AA160" s="98"/>
      <c r="AB160" s="98"/>
    </row>
    <row r="161" spans="1:28" ht="15.75" customHeight="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c r="AA161" s="98"/>
      <c r="AB161" s="98"/>
    </row>
    <row r="162" spans="1:28" ht="15.75" customHeight="1">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c r="AA162" s="98"/>
      <c r="AB162" s="98"/>
    </row>
    <row r="163" spans="1:28" ht="15.75" customHeight="1">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c r="AA163" s="98"/>
      <c r="AB163" s="98"/>
    </row>
    <row r="164" spans="1:28" ht="15.75" customHeight="1">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c r="AA164" s="98"/>
      <c r="AB164" s="98"/>
    </row>
    <row r="165" spans="1:28" ht="15.75" customHeight="1">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c r="AA165" s="98"/>
      <c r="AB165" s="98"/>
    </row>
    <row r="166" spans="1:28" ht="15.75" customHeight="1">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c r="AA166" s="98"/>
      <c r="AB166" s="98"/>
    </row>
    <row r="167" spans="1:28" ht="15.75" customHeight="1">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c r="AA167" s="98"/>
      <c r="AB167" s="98"/>
    </row>
    <row r="168" spans="1:28" ht="15.75" customHeight="1">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c r="AA168" s="98"/>
      <c r="AB168" s="98"/>
    </row>
    <row r="169" spans="1:28" ht="15.75" customHeight="1">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c r="AA169" s="98"/>
      <c r="AB169" s="98"/>
    </row>
    <row r="170" spans="1:28" ht="15.75" customHeight="1">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row>
    <row r="171" spans="1:28" ht="15.75" customHeight="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c r="AA171" s="98"/>
      <c r="AB171" s="98"/>
    </row>
    <row r="172" spans="1:28" ht="15.75" customHeight="1">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c r="AA172" s="98"/>
      <c r="AB172" s="98"/>
    </row>
    <row r="173" spans="1:28" ht="15.75" customHeight="1">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c r="AA173" s="98"/>
      <c r="AB173" s="98"/>
    </row>
    <row r="174" spans="1:28" ht="15.75" customHeight="1">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c r="AA174" s="98"/>
      <c r="AB174" s="98"/>
    </row>
    <row r="175" spans="1:28" ht="15.75" customHeight="1">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c r="AA175" s="98"/>
      <c r="AB175" s="98"/>
    </row>
    <row r="176" spans="1:28" ht="15.75" customHeight="1">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c r="AA176" s="98"/>
      <c r="AB176" s="98"/>
    </row>
    <row r="177" spans="1:28" ht="15.75" customHeight="1">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row>
    <row r="178" spans="1:28" ht="15.75" customHeight="1">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c r="AA178" s="98"/>
      <c r="AB178" s="98"/>
    </row>
    <row r="179" spans="1:28" ht="15.75" customHeight="1">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c r="AA179" s="98"/>
      <c r="AB179" s="98"/>
    </row>
    <row r="180" spans="1:28" ht="15.75" customHeight="1">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c r="AA180" s="98"/>
      <c r="AB180" s="98"/>
    </row>
    <row r="181" spans="1:28" ht="15.75" customHeight="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c r="AA181" s="98"/>
      <c r="AB181" s="98"/>
    </row>
    <row r="182" spans="1:28" ht="15.75" customHeight="1">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c r="AA182" s="98"/>
      <c r="AB182" s="98"/>
    </row>
    <row r="183" spans="1:28" ht="15.75" customHeight="1">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c r="AA183" s="98"/>
      <c r="AB183" s="98"/>
    </row>
    <row r="184" spans="1:28" ht="15.75" customHeight="1">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c r="AA184" s="98"/>
      <c r="AB184" s="98"/>
    </row>
    <row r="185" spans="1:28" ht="15.75" customHeight="1">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c r="AA185" s="98"/>
      <c r="AB185" s="98"/>
    </row>
    <row r="186" spans="1:28" ht="15.75" customHeight="1">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c r="AA186" s="98"/>
      <c r="AB186" s="98"/>
    </row>
    <row r="187" spans="1:28" ht="15.75" customHeight="1">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c r="AA187" s="98"/>
      <c r="AB187" s="98"/>
    </row>
    <row r="188" spans="1:28" ht="15.75" customHeight="1">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c r="AA188" s="98"/>
      <c r="AB188" s="98"/>
    </row>
    <row r="189" spans="1:28" ht="15.75" customHeight="1">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c r="AA189" s="98"/>
      <c r="AB189" s="98"/>
    </row>
    <row r="190" spans="1:28" ht="15.75" customHeight="1">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c r="AA190" s="98"/>
      <c r="AB190" s="98"/>
    </row>
    <row r="191" spans="1:28" ht="15.75" customHeight="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c r="AA191" s="98"/>
      <c r="AB191" s="98"/>
    </row>
    <row r="192" spans="1:28" ht="15.75" customHeight="1">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c r="AA192" s="98"/>
      <c r="AB192" s="98"/>
    </row>
    <row r="193" spans="1:28" ht="15.75" customHeight="1">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row>
    <row r="194" spans="1:28" ht="15.75" customHeight="1">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c r="AA194" s="98"/>
      <c r="AB194" s="98"/>
    </row>
    <row r="195" spans="1:28" ht="15.75" customHeight="1">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row>
    <row r="196" spans="1:28" ht="15.75" customHeight="1">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c r="AA196" s="98"/>
      <c r="AB196" s="98"/>
    </row>
    <row r="197" spans="1:28" ht="15.75" customHeight="1">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c r="AA197" s="98"/>
      <c r="AB197" s="98"/>
    </row>
    <row r="198" spans="1:28" ht="15.75" customHeight="1">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c r="AA198" s="98"/>
      <c r="AB198" s="98"/>
    </row>
    <row r="199" spans="1:28" ht="15.75" customHeight="1">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c r="AA199" s="98"/>
      <c r="AB199" s="98"/>
    </row>
    <row r="200" spans="1:28" ht="15.75" customHeight="1">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c r="AA200" s="98"/>
      <c r="AB200" s="98"/>
    </row>
    <row r="201" spans="1:28" ht="15.75" customHeight="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c r="AA201" s="98"/>
      <c r="AB201" s="98"/>
    </row>
    <row r="202" spans="1:28" ht="15.75" customHeight="1">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c r="AA202" s="98"/>
      <c r="AB202" s="98"/>
    </row>
    <row r="203" spans="1:28" ht="15.75" customHeight="1">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c r="AA203" s="98"/>
      <c r="AB203" s="98"/>
    </row>
    <row r="204" spans="1:28" ht="15.75" customHeight="1">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c r="AA204" s="98"/>
      <c r="AB204" s="98"/>
    </row>
    <row r="205" spans="1:28" ht="15.75" customHeight="1">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row>
    <row r="206" spans="1:28" ht="15.75" customHeight="1">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c r="AA206" s="98"/>
      <c r="AB206" s="98"/>
    </row>
    <row r="207" spans="1:28" ht="15.75" customHeight="1">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c r="AA207" s="98"/>
      <c r="AB207" s="98"/>
    </row>
    <row r="208" spans="1:28" ht="15.75" customHeight="1">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c r="AA208" s="98"/>
      <c r="AB208" s="98"/>
    </row>
    <row r="209" spans="1:28" ht="15.75" customHeight="1">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row>
    <row r="210" spans="1:28" ht="15.75" customHeight="1">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c r="AA210" s="98"/>
      <c r="AB210" s="98"/>
    </row>
    <row r="211" spans="1:28" ht="15.75" customHeight="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row>
    <row r="212" spans="1:28" ht="15.75" customHeight="1">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c r="AA212" s="98"/>
      <c r="AB212" s="98"/>
    </row>
    <row r="213" spans="1:28" ht="15.75" customHeight="1">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row>
    <row r="214" spans="1:28" ht="15.75" customHeight="1">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c r="AA214" s="98"/>
      <c r="AB214" s="98"/>
    </row>
    <row r="215" spans="1:28" ht="15.75" customHeight="1">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c r="AA215" s="98"/>
      <c r="AB215" s="98"/>
    </row>
    <row r="216" spans="1:28" ht="15.75" customHeight="1">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c r="AA216" s="98"/>
      <c r="AB216" s="98"/>
    </row>
    <row r="217" spans="1:28" ht="15.75" customHeight="1">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c r="AA217" s="98"/>
      <c r="AB217" s="98"/>
    </row>
    <row r="218" spans="1:28" ht="15.75" customHeight="1">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c r="AA218" s="98"/>
      <c r="AB218" s="98"/>
    </row>
    <row r="219" spans="1:28" ht="15.75" customHeight="1">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c r="AA219" s="98"/>
      <c r="AB219" s="98"/>
    </row>
    <row r="220" spans="1:28" ht="15.75" customHeight="1">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c r="AA220" s="98"/>
      <c r="AB220" s="98"/>
    </row>
    <row r="221" spans="1:28" ht="15.75" customHeight="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c r="AA221" s="98"/>
      <c r="AB221" s="98"/>
    </row>
    <row r="222" spans="1:28" ht="15.75" customHeight="1">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c r="AA222" s="98"/>
      <c r="AB222" s="98"/>
    </row>
    <row r="223" spans="1:28" ht="15.75" customHeight="1">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c r="AA223" s="98"/>
      <c r="AB223" s="98"/>
    </row>
    <row r="224" spans="1:28" ht="15.75" customHeight="1">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c r="AA224" s="98"/>
      <c r="AB224" s="98"/>
    </row>
    <row r="225" spans="1:28" ht="15.75" customHeight="1">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c r="AA225" s="98"/>
      <c r="AB225" s="98"/>
    </row>
    <row r="226" spans="1:28" ht="15.75" customHeight="1">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c r="AA226" s="98"/>
      <c r="AB226" s="98"/>
    </row>
    <row r="227" spans="1:28" ht="15.75" customHeight="1">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c r="AA227" s="98"/>
      <c r="AB227" s="98"/>
    </row>
    <row r="228" spans="1:28" ht="15.75" customHeight="1">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c r="AA228" s="98"/>
      <c r="AB228" s="98"/>
    </row>
    <row r="229" spans="1:28" ht="15.75" customHeight="1">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c r="AA229" s="98"/>
      <c r="AB229" s="98"/>
    </row>
    <row r="230" spans="1:28" ht="15.75" customHeight="1">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c r="AA230" s="98"/>
      <c r="AB230" s="98"/>
    </row>
    <row r="231" spans="1:28" ht="15.75" customHeight="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c r="AA231" s="98"/>
      <c r="AB231" s="98"/>
    </row>
    <row r="232" spans="1:28" ht="15.75" customHeight="1">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c r="AA232" s="98"/>
      <c r="AB232" s="98"/>
    </row>
    <row r="233" spans="1:28" ht="15.75" customHeight="1">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c r="AA233" s="98"/>
      <c r="AB233" s="98"/>
    </row>
    <row r="234" spans="1:28" ht="15.75" customHeight="1">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c r="AA234" s="98"/>
      <c r="AB234" s="98"/>
    </row>
    <row r="235" spans="1:28" ht="15.75" customHeight="1">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c r="AA235" s="98"/>
      <c r="AB235" s="98"/>
    </row>
    <row r="236" spans="1:28" ht="15.75" customHeight="1">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c r="AA236" s="98"/>
      <c r="AB236" s="98"/>
    </row>
    <row r="237" spans="1:28" ht="15.75" customHeight="1">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c r="AA237" s="98"/>
      <c r="AB237" s="98"/>
    </row>
    <row r="238" spans="1:28" ht="15.75" customHeight="1">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c r="AA238" s="98"/>
      <c r="AB238" s="98"/>
    </row>
    <row r="239" spans="1:28" ht="15.75" customHeight="1">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c r="AA239" s="98"/>
      <c r="AB239" s="98"/>
    </row>
    <row r="240" spans="1:28" ht="15.75" customHeight="1">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c r="AA240" s="98"/>
      <c r="AB240" s="98"/>
    </row>
    <row r="241" spans="1:28" ht="15.75" customHeight="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c r="AA241" s="98"/>
      <c r="AB241" s="98"/>
    </row>
    <row r="242" spans="1:28" ht="15.75" customHeight="1">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c r="AA242" s="98"/>
      <c r="AB242" s="98"/>
    </row>
    <row r="243" spans="1:28" ht="15.75" customHeight="1">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c r="AA243" s="98"/>
      <c r="AB243" s="98"/>
    </row>
    <row r="244" spans="1:28" ht="15.75" customHeight="1">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c r="AA244" s="98"/>
      <c r="AB244" s="98"/>
    </row>
    <row r="245" spans="1:28" ht="15.75" customHeight="1">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c r="AA245" s="98"/>
      <c r="AB245" s="98"/>
    </row>
    <row r="246" spans="1:28" ht="15.75" customHeight="1">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c r="AA246" s="98"/>
      <c r="AB246" s="98"/>
    </row>
    <row r="247" spans="1:28" ht="15.75" customHeight="1">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c r="AA247" s="98"/>
      <c r="AB247" s="98"/>
    </row>
    <row r="248" spans="1:28" ht="15.75" customHeight="1">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c r="AA248" s="98"/>
      <c r="AB248" s="98"/>
    </row>
    <row r="249" spans="1:28" ht="15.75" customHeight="1">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c r="AA249" s="98"/>
      <c r="AB249" s="98"/>
    </row>
    <row r="250" spans="1:28" ht="15.75" customHeight="1">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c r="AA250" s="98"/>
      <c r="AB250" s="98"/>
    </row>
    <row r="251" spans="1:28" ht="15.75" customHeight="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c r="AA251" s="98"/>
      <c r="AB251" s="98"/>
    </row>
    <row r="252" spans="1:28" ht="15.75" customHeight="1">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c r="AA252" s="98"/>
      <c r="AB252" s="98"/>
    </row>
    <row r="253" spans="1:28" ht="15.75" customHeight="1">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row>
    <row r="254" spans="1:28" ht="15.75" customHeight="1">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c r="AA254" s="98"/>
      <c r="AB254" s="98"/>
    </row>
    <row r="255" spans="1:28" ht="15.75" customHeight="1">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row>
    <row r="256" spans="1:28" ht="15.75" customHeight="1">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c r="AA256" s="98"/>
      <c r="AB256" s="98"/>
    </row>
    <row r="257" spans="1:28" ht="15.75" customHeight="1">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c r="AA257" s="98"/>
      <c r="AB257" s="98"/>
    </row>
    <row r="258" spans="1:28" ht="15.75" customHeight="1">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row>
    <row r="259" spans="1:28" ht="15.75" customHeight="1">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c r="AA259" s="98"/>
      <c r="AB259" s="98"/>
    </row>
    <row r="260" spans="1:28" ht="15.75" customHeight="1">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c r="AA260" s="98"/>
      <c r="AB260" s="98"/>
    </row>
    <row r="261" spans="1:28" ht="15.75" customHeight="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c r="AA261" s="98"/>
      <c r="AB261" s="98"/>
    </row>
    <row r="262" spans="1:28" ht="15.75" customHeight="1">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c r="AA262" s="98"/>
      <c r="AB262" s="98"/>
    </row>
    <row r="263" spans="1:28" ht="15.75" customHeight="1">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c r="AA263" s="98"/>
      <c r="AB263" s="98"/>
    </row>
    <row r="264" spans="1:28" ht="15.75" customHeight="1">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c r="AA264" s="98"/>
      <c r="AB264" s="98"/>
    </row>
    <row r="265" spans="1:28" ht="15.75" customHeight="1">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c r="AA265" s="98"/>
      <c r="AB265" s="98"/>
    </row>
    <row r="266" spans="1:28" ht="15.75" customHeight="1">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c r="AA266" s="98"/>
      <c r="AB266" s="98"/>
    </row>
    <row r="267" spans="1:28" ht="15.75" customHeight="1">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c r="AA267" s="98"/>
      <c r="AB267" s="98"/>
    </row>
    <row r="268" spans="1:28" ht="15.75" customHeight="1">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c r="AA268" s="98"/>
      <c r="AB268" s="98"/>
    </row>
    <row r="269" spans="1:28" ht="15.75" customHeight="1">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c r="AA269" s="98"/>
      <c r="AB269" s="98"/>
    </row>
    <row r="270" spans="1:28" ht="15.75" customHeight="1">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c r="AA270" s="98"/>
      <c r="AB270" s="98"/>
    </row>
    <row r="271" spans="1:28" ht="15.75" customHeight="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c r="AA271" s="98"/>
      <c r="AB271" s="98"/>
    </row>
    <row r="272" spans="1:28" ht="15.75" customHeight="1">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c r="AA272" s="98"/>
      <c r="AB272" s="98"/>
    </row>
    <row r="273" spans="1:28" ht="15.75" customHeight="1">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c r="AA273" s="98"/>
      <c r="AB273" s="98"/>
    </row>
    <row r="274" spans="1:28" ht="15.75" customHeight="1">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c r="AA274" s="98"/>
      <c r="AB274" s="98"/>
    </row>
    <row r="275" spans="1:28" ht="15.75" customHeight="1">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c r="AA275" s="98"/>
      <c r="AB275" s="98"/>
    </row>
    <row r="276" spans="1:28" ht="15.75" customHeight="1">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c r="AA276" s="98"/>
      <c r="AB276" s="98"/>
    </row>
    <row r="277" spans="1:28" ht="15.75" customHeight="1">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c r="AA277" s="98"/>
      <c r="AB277" s="98"/>
    </row>
    <row r="278" spans="1:28" ht="15.75" customHeight="1">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c r="AA278" s="98"/>
      <c r="AB278" s="98"/>
    </row>
    <row r="279" spans="1:28" ht="15.75" customHeight="1">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c r="AA279" s="98"/>
      <c r="AB279" s="98"/>
    </row>
    <row r="280" spans="1:28" ht="15.75" customHeight="1">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c r="AA280" s="98"/>
      <c r="AB280" s="98"/>
    </row>
    <row r="281" spans="1:28" ht="15.75" customHeight="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c r="AA281" s="98"/>
      <c r="AB281" s="98"/>
    </row>
    <row r="282" spans="1:28" ht="15.75" customHeight="1">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c r="AA282" s="98"/>
      <c r="AB282" s="98"/>
    </row>
    <row r="283" spans="1:28" ht="15.75" customHeight="1">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c r="AA283" s="98"/>
      <c r="AB283" s="98"/>
    </row>
    <row r="284" spans="1:28" ht="15.75" customHeight="1">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c r="AA284" s="98"/>
      <c r="AB284" s="98"/>
    </row>
    <row r="285" spans="1:28" ht="15.75" customHeight="1">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c r="AA285" s="98"/>
      <c r="AB285" s="98"/>
    </row>
    <row r="286" spans="1:28" ht="15.75" customHeight="1">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c r="AA286" s="98"/>
      <c r="AB286" s="98"/>
    </row>
    <row r="287" spans="1:28" ht="15.75" customHeight="1">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row>
    <row r="288" spans="1:28" ht="15.75" customHeight="1">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c r="AA288" s="98"/>
      <c r="AB288" s="98"/>
    </row>
    <row r="289" spans="1:28" ht="15.75" customHeight="1">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c r="AA289" s="98"/>
      <c r="AB289" s="98"/>
    </row>
    <row r="290" spans="1:28" ht="15.75" customHeight="1">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c r="AA290" s="98"/>
      <c r="AB290" s="98"/>
    </row>
    <row r="291" spans="1:28" ht="15.75" customHeight="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c r="AA291" s="98"/>
      <c r="AB291" s="98"/>
    </row>
    <row r="292" spans="1:28" ht="15.75" customHeight="1">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c r="AA292" s="98"/>
      <c r="AB292" s="98"/>
    </row>
    <row r="293" spans="1:28" ht="15.75" customHeight="1">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c r="AA293" s="98"/>
      <c r="AB293" s="98"/>
    </row>
    <row r="294" spans="1:28" ht="15.75" customHeight="1">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c r="AA294" s="98"/>
      <c r="AB294" s="98"/>
    </row>
    <row r="295" spans="1:28" ht="15.75" customHeight="1">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c r="AA295" s="98"/>
      <c r="AB295" s="98"/>
    </row>
    <row r="296" spans="1:28" ht="15.75" customHeight="1">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c r="AA296" s="98"/>
      <c r="AB296" s="98"/>
    </row>
    <row r="297" spans="1:28" ht="15.75" customHeight="1">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c r="AA297" s="98"/>
      <c r="AB297" s="98"/>
    </row>
    <row r="298" spans="1:28" ht="15.75" customHeight="1">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c r="AA298" s="98"/>
      <c r="AB298" s="98"/>
    </row>
    <row r="299" spans="1:28" ht="15.75" customHeight="1">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c r="AA299" s="98"/>
      <c r="AB299" s="98"/>
    </row>
    <row r="300" spans="1:28" ht="15.75" customHeight="1">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c r="AA300" s="98"/>
      <c r="AB300" s="98"/>
    </row>
    <row r="301" spans="1:28" ht="15.75" customHeight="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c r="AA301" s="98"/>
      <c r="AB301" s="98"/>
    </row>
    <row r="302" spans="1:28" ht="15.75" customHeight="1">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c r="AA302" s="98"/>
      <c r="AB302" s="98"/>
    </row>
    <row r="303" spans="1:28" ht="15.75" customHeight="1">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c r="AA303" s="98"/>
      <c r="AB303" s="98"/>
    </row>
    <row r="304" spans="1:28" ht="15.75" customHeight="1">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c r="AA304" s="98"/>
      <c r="AB304" s="98"/>
    </row>
    <row r="305" spans="1:28" ht="15.75" customHeight="1">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c r="AA305" s="98"/>
      <c r="AB305" s="98"/>
    </row>
    <row r="306" spans="1:28" ht="15.75" customHeight="1">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c r="AA306" s="98"/>
      <c r="AB306" s="98"/>
    </row>
    <row r="307" spans="1:28" ht="15.75" customHeight="1">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c r="AA307" s="98"/>
      <c r="AB307" s="98"/>
    </row>
    <row r="308" spans="1:28" ht="15.75" customHeight="1">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c r="AA308" s="98"/>
      <c r="AB308" s="98"/>
    </row>
    <row r="309" spans="1:28" ht="15.75" customHeight="1">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c r="AA309" s="98"/>
      <c r="AB309" s="98"/>
    </row>
    <row r="310" spans="1:28" ht="15.75" customHeight="1">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c r="AA310" s="98"/>
      <c r="AB310" s="98"/>
    </row>
    <row r="311" spans="1:28" ht="15.75" customHeight="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c r="AA311" s="98"/>
      <c r="AB311" s="98"/>
    </row>
    <row r="312" spans="1:28" ht="15.75" customHeight="1">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c r="AA312" s="98"/>
      <c r="AB312" s="98"/>
    </row>
    <row r="313" spans="1:28" ht="15.75" customHeight="1">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c r="AA313" s="98"/>
      <c r="AB313" s="98"/>
    </row>
    <row r="314" spans="1:28" ht="15.75" customHeight="1">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c r="AA314" s="98"/>
      <c r="AB314" s="98"/>
    </row>
    <row r="315" spans="1:28" ht="15.75" customHeight="1">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c r="AA315" s="98"/>
      <c r="AB315" s="98"/>
    </row>
    <row r="316" spans="1:28" ht="15.75" customHeight="1">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c r="AA316" s="98"/>
      <c r="AB316" s="98"/>
    </row>
    <row r="317" spans="1:28" ht="15.75" customHeight="1">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c r="AA317" s="98"/>
      <c r="AB317" s="98"/>
    </row>
    <row r="318" spans="1:28" ht="15.75" customHeight="1">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c r="AA318" s="98"/>
      <c r="AB318" s="98"/>
    </row>
    <row r="319" spans="1:28" ht="15.75" customHeight="1">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c r="AA319" s="98"/>
      <c r="AB319" s="98"/>
    </row>
    <row r="320" spans="1:28" ht="15.75" customHeight="1">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row>
    <row r="321" spans="1:28" ht="15.75" customHeight="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c r="AA321" s="98"/>
      <c r="AB321" s="98"/>
    </row>
    <row r="322" spans="1:28" ht="15.75" customHeight="1">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c r="AA322" s="98"/>
      <c r="AB322" s="98"/>
    </row>
    <row r="323" spans="1:28" ht="15.75" customHeight="1">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c r="AA323" s="98"/>
      <c r="AB323" s="98"/>
    </row>
    <row r="324" spans="1:28" ht="15.75" customHeight="1">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c r="AA324" s="98"/>
      <c r="AB324" s="98"/>
    </row>
    <row r="325" spans="1:28" ht="15.75" customHeight="1">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c r="AA325" s="98"/>
      <c r="AB325" s="98"/>
    </row>
    <row r="326" spans="1:28" ht="15.75" customHeight="1">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c r="AA326" s="98"/>
      <c r="AB326" s="98"/>
    </row>
    <row r="327" spans="1:28" ht="15.75" customHeight="1">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c r="AA327" s="98"/>
      <c r="AB327" s="98"/>
    </row>
    <row r="328" spans="1:28" ht="15.75" customHeight="1">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c r="AA328" s="98"/>
      <c r="AB328" s="98"/>
    </row>
    <row r="329" spans="1:28" ht="15.75" customHeight="1">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c r="AA329" s="98"/>
      <c r="AB329" s="98"/>
    </row>
    <row r="330" spans="1:28" ht="15.75" customHeight="1">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c r="AA330" s="98"/>
      <c r="AB330" s="98"/>
    </row>
    <row r="331" spans="1:28" ht="15.75" customHeight="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c r="AA331" s="98"/>
      <c r="AB331" s="98"/>
    </row>
    <row r="332" spans="1:28" ht="15.75" customHeight="1">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c r="AA332" s="98"/>
      <c r="AB332" s="98"/>
    </row>
    <row r="333" spans="1:28" ht="15.75" customHeight="1">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c r="AA333" s="98"/>
      <c r="AB333" s="98"/>
    </row>
    <row r="334" spans="1:28" ht="15.75" customHeight="1">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c r="AA334" s="98"/>
      <c r="AB334" s="98"/>
    </row>
    <row r="335" spans="1:28" ht="15.75" customHeight="1">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c r="AA335" s="98"/>
      <c r="AB335" s="98"/>
    </row>
    <row r="336" spans="1:28" ht="15.75" customHeight="1">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c r="AA336" s="98"/>
      <c r="AB336" s="98"/>
    </row>
    <row r="337" spans="1:28" ht="15.75" customHeight="1">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c r="AA337" s="98"/>
      <c r="AB337" s="98"/>
    </row>
    <row r="338" spans="1:28" ht="15.75" customHeight="1">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c r="AA338" s="98"/>
      <c r="AB338" s="98"/>
    </row>
    <row r="339" spans="1:28" ht="15.75" customHeight="1">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c r="AA339" s="98"/>
      <c r="AB339" s="98"/>
    </row>
    <row r="340" spans="1:28" ht="15.75" customHeight="1">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row>
    <row r="341" spans="1:28" ht="15.75" customHeight="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c r="AA341" s="98"/>
      <c r="AB341" s="98"/>
    </row>
    <row r="342" spans="1:28" ht="15.75" customHeight="1">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c r="AA342" s="98"/>
      <c r="AB342" s="98"/>
    </row>
    <row r="343" spans="1:28" ht="15.75" customHeight="1">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c r="AA343" s="98"/>
      <c r="AB343" s="98"/>
    </row>
    <row r="344" spans="1:28" ht="15.75" customHeight="1">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c r="AA344" s="98"/>
      <c r="AB344" s="98"/>
    </row>
    <row r="345" spans="1:28" ht="15.75" customHeight="1">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c r="AA345" s="98"/>
      <c r="AB345" s="98"/>
    </row>
    <row r="346" spans="1:28" ht="15.75" customHeight="1">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c r="AA346" s="98"/>
      <c r="AB346" s="98"/>
    </row>
    <row r="347" spans="1:28" ht="15.75" customHeight="1">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c r="AA347" s="98"/>
      <c r="AB347" s="98"/>
    </row>
    <row r="348" spans="1:28" ht="15.75" customHeight="1">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c r="AA348" s="98"/>
      <c r="AB348" s="98"/>
    </row>
    <row r="349" spans="1:28" ht="15.75" customHeight="1">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c r="AA349" s="98"/>
      <c r="AB349" s="98"/>
    </row>
    <row r="350" spans="1:28" ht="15.75" customHeight="1">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c r="AA350" s="98"/>
      <c r="AB350" s="98"/>
    </row>
    <row r="351" spans="1:28" ht="15.75" customHeight="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row>
    <row r="352" spans="1:28" ht="15.75" customHeight="1">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c r="AA352" s="98"/>
      <c r="AB352" s="98"/>
    </row>
    <row r="353" spans="1:28" ht="15.75" customHeight="1">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c r="AA353" s="98"/>
      <c r="AB353" s="98"/>
    </row>
    <row r="354" spans="1:28" ht="15.75" customHeight="1">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c r="AA354" s="98"/>
      <c r="AB354" s="98"/>
    </row>
    <row r="355" spans="1:28" ht="15.75" customHeight="1">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c r="AA355" s="98"/>
      <c r="AB355" s="98"/>
    </row>
    <row r="356" spans="1:28" ht="15.75" customHeight="1">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c r="AA356" s="98"/>
      <c r="AB356" s="98"/>
    </row>
    <row r="357" spans="1:28" ht="15.75" customHeight="1">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c r="AA357" s="98"/>
      <c r="AB357" s="98"/>
    </row>
    <row r="358" spans="1:28" ht="15.75" customHeight="1">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c r="AA358" s="98"/>
      <c r="AB358" s="98"/>
    </row>
    <row r="359" spans="1:28" ht="15.75" customHeight="1">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c r="AA359" s="98"/>
      <c r="AB359" s="98"/>
    </row>
    <row r="360" spans="1:28" ht="15.75" customHeight="1">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c r="AA360" s="98"/>
      <c r="AB360" s="98"/>
    </row>
    <row r="361" spans="1:28" ht="15.75" customHeight="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c r="AA361" s="98"/>
      <c r="AB361" s="98"/>
    </row>
    <row r="362" spans="1:28" ht="15.75" customHeight="1">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c r="AA362" s="98"/>
      <c r="AB362" s="98"/>
    </row>
    <row r="363" spans="1:28" ht="15.75" customHeight="1">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c r="AA363" s="98"/>
      <c r="AB363" s="98"/>
    </row>
    <row r="364" spans="1:28" ht="15.75" customHeight="1">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c r="AA364" s="98"/>
      <c r="AB364" s="98"/>
    </row>
    <row r="365" spans="1:28" ht="15.75" customHeight="1">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c r="AA365" s="98"/>
      <c r="AB365" s="98"/>
    </row>
    <row r="366" spans="1:28" ht="15.75" customHeight="1">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c r="AA366" s="98"/>
      <c r="AB366" s="98"/>
    </row>
    <row r="367" spans="1:28" ht="15.75" customHeight="1">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c r="AA367" s="98"/>
      <c r="AB367" s="98"/>
    </row>
    <row r="368" spans="1:28" ht="15.75" customHeight="1">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c r="AA368" s="98"/>
      <c r="AB368" s="98"/>
    </row>
    <row r="369" spans="1:28" ht="15.75" customHeight="1">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98"/>
    </row>
    <row r="370" spans="1:28" ht="15.75" customHeight="1">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c r="AA370" s="98"/>
      <c r="AB370" s="98"/>
    </row>
    <row r="371" spans="1:28" ht="15.75" customHeight="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c r="AA371" s="98"/>
      <c r="AB371" s="98"/>
    </row>
    <row r="372" spans="1:28" ht="15.75" customHeight="1">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c r="AA372" s="98"/>
      <c r="AB372" s="98"/>
    </row>
    <row r="373" spans="1:28" ht="15.75" customHeight="1">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98"/>
    </row>
    <row r="374" spans="1:28" ht="15.75" customHeight="1">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c r="AA374" s="98"/>
      <c r="AB374" s="98"/>
    </row>
    <row r="375" spans="1:28" ht="15.75" customHeight="1">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98"/>
    </row>
    <row r="376" spans="1:28" ht="15.75" customHeight="1">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c r="AA376" s="98"/>
      <c r="AB376" s="98"/>
    </row>
    <row r="377" spans="1:28" ht="15.75" customHeight="1">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c r="AA377" s="98"/>
      <c r="AB377" s="98"/>
    </row>
    <row r="378" spans="1:28" ht="15.75" customHeight="1">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c r="AA378" s="98"/>
      <c r="AB378" s="98"/>
    </row>
    <row r="379" spans="1:28" ht="15.75" customHeight="1">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c r="AA379" s="98"/>
      <c r="AB379" s="98"/>
    </row>
    <row r="380" spans="1:28" ht="15.75" customHeight="1">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c r="AA380" s="98"/>
      <c r="AB380" s="98"/>
    </row>
    <row r="381" spans="1:28" ht="15.75" customHeight="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c r="AA381" s="98"/>
      <c r="AB381" s="98"/>
    </row>
    <row r="382" spans="1:28" ht="15.75" customHeight="1">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row>
    <row r="383" spans="1:28" ht="15.75" customHeight="1">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c r="AA383" s="98"/>
      <c r="AB383" s="98"/>
    </row>
    <row r="384" spans="1:28" ht="15.75" customHeight="1">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c r="AA384" s="98"/>
      <c r="AB384" s="98"/>
    </row>
    <row r="385" spans="1:28" ht="15.75" customHeight="1">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c r="AA385" s="98"/>
      <c r="AB385" s="98"/>
    </row>
    <row r="386" spans="1:28" ht="15.75" customHeight="1">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c r="AA386" s="98"/>
      <c r="AB386" s="98"/>
    </row>
    <row r="387" spans="1:28" ht="15.75" customHeight="1">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c r="AA387" s="98"/>
      <c r="AB387" s="98"/>
    </row>
    <row r="388" spans="1:28" ht="15.75" customHeight="1">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c r="AA388" s="98"/>
      <c r="AB388" s="98"/>
    </row>
    <row r="389" spans="1:28" ht="15.75" customHeight="1">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c r="AA389" s="98"/>
      <c r="AB389" s="98"/>
    </row>
    <row r="390" spans="1:28" ht="15.75" customHeight="1">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c r="AA390" s="98"/>
      <c r="AB390" s="98"/>
    </row>
    <row r="391" spans="1:28" ht="15.75" customHeight="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c r="AA391" s="98"/>
      <c r="AB391" s="98"/>
    </row>
    <row r="392" spans="1:28" ht="15.75" customHeight="1">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c r="AA392" s="98"/>
      <c r="AB392" s="98"/>
    </row>
    <row r="393" spans="1:28" ht="15.75" customHeight="1">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c r="AA393" s="98"/>
      <c r="AB393" s="98"/>
    </row>
    <row r="394" spans="1:28" ht="15.75" customHeight="1">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c r="AA394" s="98"/>
      <c r="AB394" s="98"/>
    </row>
    <row r="395" spans="1:28" ht="15.75" customHeight="1">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c r="AA395" s="98"/>
      <c r="AB395" s="98"/>
    </row>
    <row r="396" spans="1:28" ht="15.75" customHeight="1">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c r="AA396" s="98"/>
      <c r="AB396" s="98"/>
    </row>
    <row r="397" spans="1:28" ht="15.75" customHeight="1">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c r="AA397" s="98"/>
      <c r="AB397" s="98"/>
    </row>
    <row r="398" spans="1:28" ht="15.75" customHeight="1">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c r="AA398" s="98"/>
      <c r="AB398" s="98"/>
    </row>
    <row r="399" spans="1:28" ht="15.75" customHeight="1">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c r="AA399" s="98"/>
      <c r="AB399" s="98"/>
    </row>
    <row r="400" spans="1:28" ht="15.75" customHeight="1">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c r="AA400" s="98"/>
      <c r="AB400" s="98"/>
    </row>
    <row r="401" spans="1:28" ht="15.75" customHeight="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c r="AA401" s="98"/>
      <c r="AB401" s="98"/>
    </row>
    <row r="402" spans="1:28" ht="15.75" customHeight="1">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c r="AA402" s="98"/>
      <c r="AB402" s="98"/>
    </row>
    <row r="403" spans="1:28" ht="15.75" customHeight="1">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c r="AA403" s="98"/>
      <c r="AB403" s="98"/>
    </row>
    <row r="404" spans="1:28" ht="15.75" customHeight="1">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c r="AA404" s="98"/>
      <c r="AB404" s="98"/>
    </row>
    <row r="405" spans="1:28" ht="15.75" customHeight="1">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c r="AA405" s="98"/>
      <c r="AB405" s="98"/>
    </row>
    <row r="406" spans="1:28" ht="15.75" customHeight="1">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c r="AA406" s="98"/>
      <c r="AB406" s="98"/>
    </row>
    <row r="407" spans="1:28" ht="15.75" customHeight="1">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c r="AA407" s="98"/>
      <c r="AB407" s="98"/>
    </row>
    <row r="408" spans="1:28" ht="15.75" customHeight="1">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c r="AA408" s="98"/>
      <c r="AB408" s="98"/>
    </row>
    <row r="409" spans="1:28" ht="15.75" customHeight="1">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c r="AA409" s="98"/>
      <c r="AB409" s="98"/>
    </row>
    <row r="410" spans="1:28" ht="15.75" customHeight="1">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c r="AA410" s="98"/>
      <c r="AB410" s="98"/>
    </row>
    <row r="411" spans="1:28" ht="15.75" customHeight="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c r="AA411" s="98"/>
      <c r="AB411" s="98"/>
    </row>
    <row r="412" spans="1:28" ht="15.75" customHeight="1">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c r="AA412" s="98"/>
      <c r="AB412" s="98"/>
    </row>
    <row r="413" spans="1:28" ht="15.75" customHeight="1">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c r="AA413" s="98"/>
      <c r="AB413" s="98"/>
    </row>
    <row r="414" spans="1:28" ht="15.75" customHeight="1">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row>
    <row r="415" spans="1:28" ht="15.75" customHeight="1">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c r="AA415" s="98"/>
      <c r="AB415" s="98"/>
    </row>
    <row r="416" spans="1:28" ht="15.75" customHeight="1">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c r="AA416" s="98"/>
      <c r="AB416" s="98"/>
    </row>
    <row r="417" spans="1:28" ht="15.75" customHeight="1">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c r="AA417" s="98"/>
      <c r="AB417" s="98"/>
    </row>
    <row r="418" spans="1:28" ht="15.75" customHeight="1">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c r="AA418" s="98"/>
      <c r="AB418" s="98"/>
    </row>
    <row r="419" spans="1:28" ht="15.75" customHeight="1">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c r="AA419" s="98"/>
      <c r="AB419" s="98"/>
    </row>
    <row r="420" spans="1:28" ht="15.75" customHeight="1">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c r="AA420" s="98"/>
      <c r="AB420" s="98"/>
    </row>
    <row r="421" spans="1:28" ht="15.75" customHeight="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c r="AA421" s="98"/>
      <c r="AB421" s="98"/>
    </row>
    <row r="422" spans="1:28" ht="15.75" customHeight="1">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c r="AA422" s="98"/>
      <c r="AB422" s="98"/>
    </row>
    <row r="423" spans="1:28" ht="15.75" customHeight="1">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c r="AA423" s="98"/>
      <c r="AB423" s="98"/>
    </row>
    <row r="424" spans="1:28" ht="15.75" customHeight="1">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c r="AA424" s="98"/>
      <c r="AB424" s="98"/>
    </row>
    <row r="425" spans="1:28" ht="15.75" customHeight="1">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c r="AA425" s="98"/>
      <c r="AB425" s="98"/>
    </row>
    <row r="426" spans="1:28" ht="15.75" customHeight="1">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c r="AA426" s="98"/>
      <c r="AB426" s="98"/>
    </row>
    <row r="427" spans="1:28" ht="15.75" customHeight="1">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c r="AA427" s="98"/>
      <c r="AB427" s="98"/>
    </row>
    <row r="428" spans="1:28" ht="15.75" customHeight="1">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c r="AA428" s="98"/>
      <c r="AB428" s="98"/>
    </row>
    <row r="429" spans="1:28" ht="15.75" customHeight="1">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c r="AA429" s="98"/>
      <c r="AB429" s="98"/>
    </row>
    <row r="430" spans="1:28" ht="15.75" customHeight="1">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c r="AA430" s="98"/>
      <c r="AB430" s="98"/>
    </row>
    <row r="431" spans="1:28" ht="15.75" customHeight="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c r="AA431" s="98"/>
      <c r="AB431" s="98"/>
    </row>
    <row r="432" spans="1:28" ht="15.75" customHeight="1">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c r="AA432" s="98"/>
      <c r="AB432" s="98"/>
    </row>
    <row r="433" spans="1:28" ht="15.75" customHeight="1">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c r="AA433" s="98"/>
      <c r="AB433" s="98"/>
    </row>
    <row r="434" spans="1:28" ht="15.75" customHeight="1">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c r="AA434" s="98"/>
      <c r="AB434" s="98"/>
    </row>
    <row r="435" spans="1:28" ht="15.75" customHeight="1">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c r="AA435" s="98"/>
      <c r="AB435" s="98"/>
    </row>
    <row r="436" spans="1:28" ht="15.75" customHeight="1">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c r="AA436" s="98"/>
      <c r="AB436" s="98"/>
    </row>
    <row r="437" spans="1:28" ht="15.75" customHeight="1">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c r="AA437" s="98"/>
      <c r="AB437" s="98"/>
    </row>
    <row r="438" spans="1:28" ht="15.75" customHeight="1">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c r="AA438" s="98"/>
      <c r="AB438" s="98"/>
    </row>
    <row r="439" spans="1:28" ht="15.75" customHeight="1">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c r="AA439" s="98"/>
      <c r="AB439" s="98"/>
    </row>
    <row r="440" spans="1:28" ht="15.75" customHeight="1">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c r="AA440" s="98"/>
      <c r="AB440" s="98"/>
    </row>
    <row r="441" spans="1:28" ht="15.75" customHeight="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c r="AA441" s="98"/>
      <c r="AB441" s="98"/>
    </row>
    <row r="442" spans="1:28" ht="15.75" customHeight="1">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c r="AA442" s="98"/>
      <c r="AB442" s="98"/>
    </row>
    <row r="443" spans="1:28" ht="15.75" customHeight="1">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c r="AA443" s="98"/>
      <c r="AB443" s="98"/>
    </row>
    <row r="444" spans="1:28" ht="15.75" customHeight="1">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c r="AA444" s="98"/>
      <c r="AB444" s="98"/>
    </row>
    <row r="445" spans="1:28" ht="15.75" customHeight="1">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c r="AA445" s="98"/>
      <c r="AB445" s="98"/>
    </row>
    <row r="446" spans="1:28" ht="15.75" customHeight="1">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c r="AA446" s="98"/>
      <c r="AB446" s="98"/>
    </row>
    <row r="447" spans="1:28" ht="15.75" customHeight="1">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c r="AA447" s="98"/>
      <c r="AB447" s="98"/>
    </row>
    <row r="448" spans="1:28" ht="15.75" customHeight="1">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c r="AA448" s="98"/>
      <c r="AB448" s="98"/>
    </row>
    <row r="449" spans="1:28" ht="15.75" customHeight="1">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c r="AA449" s="98"/>
      <c r="AB449" s="98"/>
    </row>
    <row r="450" spans="1:28" ht="15.75" customHeight="1">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c r="AA450" s="98"/>
      <c r="AB450" s="98"/>
    </row>
    <row r="451" spans="1:28" ht="15.75" customHeight="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c r="AA451" s="98"/>
      <c r="AB451" s="98"/>
    </row>
    <row r="452" spans="1:28" ht="15.75" customHeight="1">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row>
    <row r="453" spans="1:28" ht="15.75" customHeight="1">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c r="AA453" s="98"/>
      <c r="AB453" s="98"/>
    </row>
    <row r="454" spans="1:28" ht="15.75" customHeight="1">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c r="AA454" s="98"/>
      <c r="AB454" s="98"/>
    </row>
    <row r="455" spans="1:28" ht="15.75" customHeight="1">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c r="AA455" s="98"/>
      <c r="AB455" s="98"/>
    </row>
    <row r="456" spans="1:28" ht="15.75" customHeight="1">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c r="AA456" s="98"/>
      <c r="AB456" s="98"/>
    </row>
    <row r="457" spans="1:28" ht="15.75" customHeight="1">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row>
    <row r="458" spans="1:28" ht="15.75" customHeight="1">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c r="AA458" s="98"/>
      <c r="AB458" s="98"/>
    </row>
    <row r="459" spans="1:28" ht="15.75" customHeight="1">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c r="AA459" s="98"/>
      <c r="AB459" s="98"/>
    </row>
    <row r="460" spans="1:28" ht="15.75" customHeight="1">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c r="AA460" s="98"/>
      <c r="AB460" s="98"/>
    </row>
    <row r="461" spans="1:28" ht="15.75" customHeight="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c r="AA461" s="98"/>
      <c r="AB461" s="98"/>
    </row>
    <row r="462" spans="1:28" ht="15.75" customHeight="1">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c r="AA462" s="98"/>
      <c r="AB462" s="98"/>
    </row>
    <row r="463" spans="1:28" ht="15.75" customHeight="1">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c r="AA463" s="98"/>
      <c r="AB463" s="98"/>
    </row>
    <row r="464" spans="1:28" ht="15.75" customHeight="1">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c r="AA464" s="98"/>
      <c r="AB464" s="98"/>
    </row>
    <row r="465" spans="1:28" ht="15.75" customHeight="1">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c r="AA465" s="98"/>
      <c r="AB465" s="98"/>
    </row>
    <row r="466" spans="1:28" ht="15.75" customHeight="1">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c r="AA466" s="98"/>
      <c r="AB466" s="98"/>
    </row>
    <row r="467" spans="1:28" ht="15.75" customHeight="1">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c r="AA467" s="98"/>
      <c r="AB467" s="98"/>
    </row>
    <row r="468" spans="1:28" ht="15.75" customHeight="1">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c r="AA468" s="98"/>
      <c r="AB468" s="98"/>
    </row>
    <row r="469" spans="1:28" ht="15.75" customHeight="1">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c r="AA469" s="98"/>
      <c r="AB469" s="98"/>
    </row>
    <row r="470" spans="1:28" ht="15.75" customHeight="1">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c r="AA470" s="98"/>
      <c r="AB470" s="98"/>
    </row>
    <row r="471" spans="1:28" ht="15.75" customHeight="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c r="AA471" s="98"/>
      <c r="AB471" s="98"/>
    </row>
    <row r="472" spans="1:28" ht="15.75" customHeight="1">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c r="AA472" s="98"/>
      <c r="AB472" s="98"/>
    </row>
    <row r="473" spans="1:28" ht="15.75" customHeight="1">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c r="AA473" s="98"/>
      <c r="AB473" s="98"/>
    </row>
    <row r="474" spans="1:28" ht="15.75" customHeight="1">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c r="AA474" s="98"/>
      <c r="AB474" s="98"/>
    </row>
    <row r="475" spans="1:28" ht="15.75" customHeight="1">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c r="AA475" s="98"/>
      <c r="AB475" s="98"/>
    </row>
    <row r="476" spans="1:28" ht="15.75" customHeight="1">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c r="AA476" s="98"/>
      <c r="AB476" s="98"/>
    </row>
    <row r="477" spans="1:28" ht="15.75" customHeight="1">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c r="AA477" s="98"/>
      <c r="AB477" s="98"/>
    </row>
    <row r="478" spans="1:28" ht="15.75" customHeight="1">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c r="AA478" s="98"/>
      <c r="AB478" s="98"/>
    </row>
    <row r="479" spans="1:28" ht="15.75" customHeight="1">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c r="AA479" s="98"/>
      <c r="AB479" s="98"/>
    </row>
    <row r="480" spans="1:28" ht="15.75" customHeight="1">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c r="AA480" s="98"/>
      <c r="AB480" s="98"/>
    </row>
    <row r="481" spans="1:28" ht="15.75" customHeight="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c r="AA481" s="98"/>
      <c r="AB481" s="98"/>
    </row>
    <row r="482" spans="1:28" ht="15.75" customHeight="1">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c r="AA482" s="98"/>
      <c r="AB482" s="98"/>
    </row>
    <row r="483" spans="1:28" ht="15.75" customHeight="1">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c r="AA483" s="98"/>
      <c r="AB483" s="98"/>
    </row>
    <row r="484" spans="1:28" ht="15.75" customHeight="1">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c r="AA484" s="98"/>
      <c r="AB484" s="98"/>
    </row>
    <row r="485" spans="1:28" ht="15.75" customHeight="1">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c r="AA485" s="98"/>
      <c r="AB485" s="98"/>
    </row>
    <row r="486" spans="1:28" ht="15.75" customHeight="1">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c r="AA486" s="98"/>
      <c r="AB486" s="98"/>
    </row>
    <row r="487" spans="1:28" ht="15.75" customHeight="1">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c r="AA487" s="98"/>
      <c r="AB487" s="98"/>
    </row>
    <row r="488" spans="1:28" ht="15.75" customHeight="1">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c r="AA488" s="98"/>
      <c r="AB488" s="98"/>
    </row>
    <row r="489" spans="1:28" ht="15.75" customHeight="1">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c r="AA489" s="98"/>
      <c r="AB489" s="98"/>
    </row>
    <row r="490" spans="1:28" ht="15.75" customHeight="1">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c r="AA490" s="98"/>
      <c r="AB490" s="98"/>
    </row>
    <row r="491" spans="1:28" ht="15.75" customHeight="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c r="AA491" s="98"/>
      <c r="AB491" s="98"/>
    </row>
    <row r="492" spans="1:28" ht="15.75" customHeight="1">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c r="AA492" s="98"/>
      <c r="AB492" s="98"/>
    </row>
    <row r="493" spans="1:28" ht="15.75" customHeight="1">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c r="AA493" s="98"/>
      <c r="AB493" s="98"/>
    </row>
    <row r="494" spans="1:28" ht="15.75" customHeight="1">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c r="AA494" s="98"/>
      <c r="AB494" s="98"/>
    </row>
    <row r="495" spans="1:28" ht="15.75" customHeight="1">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c r="AA495" s="98"/>
      <c r="AB495" s="98"/>
    </row>
    <row r="496" spans="1:28" ht="15.75" customHeight="1">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c r="AA496" s="98"/>
      <c r="AB496" s="98"/>
    </row>
    <row r="497" spans="1:28" ht="15.75" customHeight="1">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c r="AA497" s="98"/>
      <c r="AB497" s="98"/>
    </row>
    <row r="498" spans="1:28" ht="15.75" customHeight="1">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c r="AA498" s="98"/>
      <c r="AB498" s="98"/>
    </row>
    <row r="499" spans="1:28" ht="15.75" customHeight="1">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c r="AA499" s="98"/>
      <c r="AB499" s="98"/>
    </row>
    <row r="500" spans="1:28" ht="15.75" customHeight="1">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c r="AA500" s="98"/>
      <c r="AB500" s="98"/>
    </row>
    <row r="501" spans="1:28" ht="15.75" customHeight="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c r="AA501" s="98"/>
      <c r="AB501" s="98"/>
    </row>
    <row r="502" spans="1:28" ht="15.75" customHeight="1">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c r="AA502" s="98"/>
      <c r="AB502" s="98"/>
    </row>
    <row r="503" spans="1:28" ht="15.75" customHeight="1">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c r="AA503" s="98"/>
      <c r="AB503" s="98"/>
    </row>
    <row r="504" spans="1:28" ht="15.75" customHeight="1">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c r="AA504" s="98"/>
      <c r="AB504" s="98"/>
    </row>
    <row r="505" spans="1:28" ht="15.75" customHeight="1">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row>
    <row r="506" spans="1:28" ht="15.75" customHeight="1">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c r="AA506" s="98"/>
      <c r="AB506" s="98"/>
    </row>
    <row r="507" spans="1:28" ht="15.75" customHeight="1">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c r="AA507" s="98"/>
      <c r="AB507" s="98"/>
    </row>
    <row r="508" spans="1:28" ht="15.75" customHeight="1">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c r="AA508" s="98"/>
      <c r="AB508" s="98"/>
    </row>
    <row r="509" spans="1:28" ht="15.75" customHeight="1">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c r="AA509" s="98"/>
      <c r="AB509" s="98"/>
    </row>
    <row r="510" spans="1:28" ht="15.75" customHeight="1">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c r="AA510" s="98"/>
      <c r="AB510" s="98"/>
    </row>
    <row r="511" spans="1:28" ht="15.75" customHeight="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c r="AA511" s="98"/>
      <c r="AB511" s="98"/>
    </row>
    <row r="512" spans="1:28" ht="15.75" customHeight="1">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c r="AA512" s="98"/>
      <c r="AB512" s="98"/>
    </row>
    <row r="513" spans="1:28" ht="15.75" customHeight="1">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c r="AA513" s="98"/>
      <c r="AB513" s="98"/>
    </row>
    <row r="514" spans="1:28" ht="15.75" customHeight="1">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c r="AA514" s="98"/>
      <c r="AB514" s="98"/>
    </row>
    <row r="515" spans="1:28" ht="15.75" customHeight="1">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c r="AA515" s="98"/>
      <c r="AB515" s="98"/>
    </row>
    <row r="516" spans="1:28" ht="15.75" customHeight="1">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c r="AA516" s="98"/>
      <c r="AB516" s="98"/>
    </row>
    <row r="517" spans="1:28" ht="15.75" customHeight="1">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c r="AA517" s="98"/>
      <c r="AB517" s="98"/>
    </row>
    <row r="518" spans="1:28" ht="15.75" customHeight="1">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c r="AA518" s="98"/>
      <c r="AB518" s="98"/>
    </row>
    <row r="519" spans="1:28" ht="15.75" customHeight="1">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c r="AA519" s="98"/>
      <c r="AB519" s="98"/>
    </row>
    <row r="520" spans="1:28" ht="15.75" customHeight="1">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row>
    <row r="521" spans="1:28" ht="15.75" customHeight="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c r="AA521" s="98"/>
      <c r="AB521" s="98"/>
    </row>
    <row r="522" spans="1:28" ht="15.75" customHeight="1">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c r="AA522" s="98"/>
      <c r="AB522" s="98"/>
    </row>
    <row r="523" spans="1:28" ht="15.75" customHeight="1">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c r="AA523" s="98"/>
      <c r="AB523" s="98"/>
    </row>
    <row r="524" spans="1:28" ht="15.75" customHeight="1">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c r="AA524" s="98"/>
      <c r="AB524" s="98"/>
    </row>
    <row r="525" spans="1:28" ht="15.75" customHeight="1">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row>
    <row r="526" spans="1:28" ht="15.75" customHeight="1">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c r="AA526" s="98"/>
      <c r="AB526" s="98"/>
    </row>
    <row r="527" spans="1:28" ht="15.75" customHeight="1">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row>
    <row r="528" spans="1:28" ht="15.75" customHeight="1">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c r="AA528" s="98"/>
      <c r="AB528" s="98"/>
    </row>
    <row r="529" spans="1:28" ht="15.75" customHeight="1">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row>
    <row r="530" spans="1:28" ht="15.75" customHeight="1">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c r="AA530" s="98"/>
      <c r="AB530" s="98"/>
    </row>
    <row r="531" spans="1:28" ht="15.75" customHeight="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c r="AA531" s="98"/>
      <c r="AB531" s="98"/>
    </row>
    <row r="532" spans="1:28" ht="15.75" customHeight="1">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c r="AA532" s="98"/>
      <c r="AB532" s="98"/>
    </row>
    <row r="533" spans="1:28" ht="15.75" customHeight="1">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c r="AA533" s="98"/>
      <c r="AB533" s="98"/>
    </row>
    <row r="534" spans="1:28" ht="15.75" customHeight="1">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c r="AA534" s="98"/>
      <c r="AB534" s="98"/>
    </row>
    <row r="535" spans="1:28" ht="15.75" customHeight="1">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c r="AA535" s="98"/>
      <c r="AB535" s="98"/>
    </row>
    <row r="536" spans="1:28" ht="15.75" customHeight="1">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row>
    <row r="537" spans="1:28" ht="15.75" customHeight="1">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c r="AA537" s="98"/>
      <c r="AB537" s="98"/>
    </row>
    <row r="538" spans="1:28" ht="15.75" customHeight="1">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c r="AA538" s="98"/>
      <c r="AB538" s="98"/>
    </row>
    <row r="539" spans="1:28" ht="15.75" customHeight="1">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c r="AA539" s="98"/>
      <c r="AB539" s="98"/>
    </row>
    <row r="540" spans="1:28" ht="15.75" customHeight="1">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c r="AA540" s="98"/>
      <c r="AB540" s="98"/>
    </row>
    <row r="541" spans="1:28" ht="15.75" customHeight="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c r="AA541" s="98"/>
      <c r="AB541" s="98"/>
    </row>
    <row r="542" spans="1:28" ht="15.75" customHeight="1">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c r="AA542" s="98"/>
      <c r="AB542" s="98"/>
    </row>
    <row r="543" spans="1:28" ht="15.75" customHeight="1">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c r="AA543" s="98"/>
      <c r="AB543" s="98"/>
    </row>
    <row r="544" spans="1:28" ht="15.75" customHeight="1">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c r="AA544" s="98"/>
      <c r="AB544" s="98"/>
    </row>
    <row r="545" spans="1:28" ht="15.75" customHeight="1">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c r="AA545" s="98"/>
      <c r="AB545" s="98"/>
    </row>
    <row r="546" spans="1:28" ht="15.75" customHeight="1">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c r="AA546" s="98"/>
      <c r="AB546" s="98"/>
    </row>
    <row r="547" spans="1:28" ht="15.75" customHeight="1">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c r="AA547" s="98"/>
      <c r="AB547" s="98"/>
    </row>
    <row r="548" spans="1:28" ht="15.75" customHeight="1">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c r="AA548" s="98"/>
      <c r="AB548" s="98"/>
    </row>
    <row r="549" spans="1:28" ht="15.75" customHeight="1">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c r="AA549" s="98"/>
      <c r="AB549" s="98"/>
    </row>
    <row r="550" spans="1:28" ht="15.75" customHeight="1">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c r="AA550" s="98"/>
      <c r="AB550" s="98"/>
    </row>
    <row r="551" spans="1:28" ht="15.75" customHeight="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c r="AA551" s="98"/>
      <c r="AB551" s="98"/>
    </row>
    <row r="552" spans="1:28" ht="15.75" customHeight="1">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c r="AA552" s="98"/>
      <c r="AB552" s="98"/>
    </row>
    <row r="553" spans="1:28" ht="15.75" customHeight="1">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c r="AA553" s="98"/>
      <c r="AB553" s="98"/>
    </row>
    <row r="554" spans="1:28" ht="15.75" customHeight="1">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c r="AA554" s="98"/>
      <c r="AB554" s="98"/>
    </row>
    <row r="555" spans="1:28" ht="15.75" customHeight="1">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c r="AA555" s="98"/>
      <c r="AB555" s="98"/>
    </row>
    <row r="556" spans="1:28" ht="15.75" customHeight="1">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c r="AA556" s="98"/>
      <c r="AB556" s="98"/>
    </row>
    <row r="557" spans="1:28" ht="15.75" customHeight="1">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row>
    <row r="558" spans="1:28" ht="15.75" customHeight="1">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row>
    <row r="559" spans="1:28" ht="15.75" customHeight="1">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c r="AA559" s="98"/>
      <c r="AB559" s="98"/>
    </row>
    <row r="560" spans="1:28" ht="15.75" customHeight="1">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c r="AA560" s="98"/>
      <c r="AB560" s="98"/>
    </row>
    <row r="561" spans="1:28" ht="15.75" customHeight="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c r="AA561" s="98"/>
      <c r="AB561" s="98"/>
    </row>
    <row r="562" spans="1:28" ht="15.75" customHeight="1">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c r="AA562" s="98"/>
      <c r="AB562" s="98"/>
    </row>
    <row r="563" spans="1:28" ht="15.75" customHeight="1">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c r="AA563" s="98"/>
      <c r="AB563" s="98"/>
    </row>
    <row r="564" spans="1:28" ht="15.75" customHeight="1">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c r="AA564" s="98"/>
      <c r="AB564" s="98"/>
    </row>
    <row r="565" spans="1:28" ht="15.75" customHeight="1">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c r="AA565" s="98"/>
      <c r="AB565" s="98"/>
    </row>
    <row r="566" spans="1:28" ht="15.75" customHeight="1">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c r="AA566" s="98"/>
      <c r="AB566" s="98"/>
    </row>
    <row r="567" spans="1:28" ht="15.75" customHeight="1">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c r="AA567" s="98"/>
      <c r="AB567" s="98"/>
    </row>
    <row r="568" spans="1:28" ht="15.75" customHeight="1">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c r="AA568" s="98"/>
      <c r="AB568" s="98"/>
    </row>
    <row r="569" spans="1:28" ht="15.75" customHeight="1">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c r="AA569" s="98"/>
      <c r="AB569" s="98"/>
    </row>
    <row r="570" spans="1:28" ht="15.75" customHeight="1">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c r="AA570" s="98"/>
      <c r="AB570" s="98"/>
    </row>
    <row r="571" spans="1:28" ht="15.75" customHeight="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c r="AA571" s="98"/>
      <c r="AB571" s="98"/>
    </row>
    <row r="572" spans="1:28" ht="15.75" customHeight="1">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c r="AA572" s="98"/>
      <c r="AB572" s="98"/>
    </row>
    <row r="573" spans="1:28" ht="15.75" customHeight="1">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c r="AA573" s="98"/>
      <c r="AB573" s="98"/>
    </row>
    <row r="574" spans="1:28" ht="15.75" customHeight="1">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c r="AA574" s="98"/>
      <c r="AB574" s="98"/>
    </row>
    <row r="575" spans="1:28" ht="15.75" customHeight="1">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c r="AA575" s="98"/>
      <c r="AB575" s="98"/>
    </row>
    <row r="576" spans="1:28" ht="15.75" customHeight="1">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c r="AA576" s="98"/>
      <c r="AB576" s="98"/>
    </row>
    <row r="577" spans="1:28" ht="15.75" customHeight="1">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c r="AA577" s="98"/>
      <c r="AB577" s="98"/>
    </row>
    <row r="578" spans="1:28" ht="15.75" customHeight="1">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c r="AA578" s="98"/>
      <c r="AB578" s="98"/>
    </row>
    <row r="579" spans="1:28" ht="15.75" customHeight="1">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c r="AA579" s="98"/>
      <c r="AB579" s="98"/>
    </row>
    <row r="580" spans="1:28" ht="15.75" customHeight="1">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c r="AA580" s="98"/>
      <c r="AB580" s="98"/>
    </row>
    <row r="581" spans="1:28" ht="15.75" customHeight="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row>
    <row r="582" spans="1:28" ht="15.75" customHeight="1">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c r="AA582" s="98"/>
      <c r="AB582" s="98"/>
    </row>
    <row r="583" spans="1:28" ht="15.75" customHeight="1">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c r="AA583" s="98"/>
      <c r="AB583" s="98"/>
    </row>
    <row r="584" spans="1:28" ht="15.75" customHeight="1">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c r="AA584" s="98"/>
      <c r="AB584" s="98"/>
    </row>
    <row r="585" spans="1:28" ht="15.75" customHeight="1">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c r="AA585" s="98"/>
      <c r="AB585" s="98"/>
    </row>
    <row r="586" spans="1:28" ht="15.75" customHeight="1">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c r="AA586" s="98"/>
      <c r="AB586" s="98"/>
    </row>
    <row r="587" spans="1:28" ht="15.75" customHeight="1">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c r="AA587" s="98"/>
      <c r="AB587" s="98"/>
    </row>
    <row r="588" spans="1:28" ht="15.75" customHeight="1">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c r="AA588" s="98"/>
      <c r="AB588" s="98"/>
    </row>
    <row r="589" spans="1:28" ht="15.75" customHeight="1">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c r="AA589" s="98"/>
      <c r="AB589" s="98"/>
    </row>
    <row r="590" spans="1:28" ht="15.75" customHeight="1">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c r="AA590" s="98"/>
      <c r="AB590" s="98"/>
    </row>
    <row r="591" spans="1:28" ht="15.75" customHeight="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row>
    <row r="592" spans="1:28" ht="15.75" customHeight="1">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c r="AA592" s="98"/>
      <c r="AB592" s="98"/>
    </row>
    <row r="593" spans="1:28" ht="15.75" customHeight="1">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c r="AA593" s="98"/>
      <c r="AB593" s="98"/>
    </row>
    <row r="594" spans="1:28" ht="15.75" customHeight="1">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c r="AA594" s="98"/>
      <c r="AB594" s="98"/>
    </row>
    <row r="595" spans="1:28" ht="15.75" customHeight="1">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c r="AA595" s="98"/>
      <c r="AB595" s="98"/>
    </row>
    <row r="596" spans="1:28" ht="15.75" customHeight="1">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c r="AA596" s="98"/>
      <c r="AB596" s="98"/>
    </row>
    <row r="597" spans="1:28" ht="15.75" customHeight="1">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c r="AA597" s="98"/>
      <c r="AB597" s="98"/>
    </row>
    <row r="598" spans="1:28" ht="15.75" customHeight="1">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c r="AA598" s="98"/>
      <c r="AB598" s="98"/>
    </row>
    <row r="599" spans="1:28" ht="15.75" customHeight="1">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c r="AA599" s="98"/>
      <c r="AB599" s="98"/>
    </row>
    <row r="600" spans="1:28" ht="15.75" customHeight="1">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c r="AA600" s="98"/>
      <c r="AB600" s="98"/>
    </row>
    <row r="601" spans="1:28" ht="15.75" customHeight="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c r="AA601" s="98"/>
      <c r="AB601" s="98"/>
    </row>
    <row r="602" spans="1:28" ht="15.75" customHeight="1">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c r="AA602" s="98"/>
      <c r="AB602" s="98"/>
    </row>
    <row r="603" spans="1:28" ht="15.75" customHeight="1">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c r="AA603" s="98"/>
      <c r="AB603" s="98"/>
    </row>
    <row r="604" spans="1:28" ht="15.75" customHeight="1">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c r="AA604" s="98"/>
      <c r="AB604" s="98"/>
    </row>
    <row r="605" spans="1:28" ht="15.75" customHeight="1">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c r="AA605" s="98"/>
      <c r="AB605" s="98"/>
    </row>
    <row r="606" spans="1:28" ht="15.75" customHeight="1">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c r="AA606" s="98"/>
      <c r="AB606" s="98"/>
    </row>
    <row r="607" spans="1:28" ht="15.75" customHeight="1">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c r="AA607" s="98"/>
      <c r="AB607" s="98"/>
    </row>
    <row r="608" spans="1:28" ht="15.75" customHeight="1">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c r="AA608" s="98"/>
      <c r="AB608" s="98"/>
    </row>
    <row r="609" spans="1:28" ht="15.75" customHeight="1">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c r="AA609" s="98"/>
      <c r="AB609" s="98"/>
    </row>
    <row r="610" spans="1:28" ht="15.75" customHeight="1">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c r="AA610" s="98"/>
      <c r="AB610" s="98"/>
    </row>
    <row r="611" spans="1:28" ht="15.75" customHeight="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c r="AA611" s="98"/>
      <c r="AB611" s="98"/>
    </row>
    <row r="612" spans="1:28" ht="15.75" customHeight="1">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c r="AA612" s="98"/>
      <c r="AB612" s="98"/>
    </row>
    <row r="613" spans="1:28" ht="15.75" customHeight="1">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c r="AA613" s="98"/>
      <c r="AB613" s="98"/>
    </row>
    <row r="614" spans="1:28" ht="15.75" customHeight="1">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c r="AA614" s="98"/>
      <c r="AB614" s="98"/>
    </row>
    <row r="615" spans="1:28" ht="15.75" customHeight="1">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row>
    <row r="616" spans="1:28" ht="15.75" customHeight="1">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c r="AA616" s="98"/>
      <c r="AB616" s="98"/>
    </row>
    <row r="617" spans="1:28" ht="15.75" customHeight="1">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row>
    <row r="618" spans="1:28" ht="15.75" customHeight="1">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c r="AA618" s="98"/>
      <c r="AB618" s="98"/>
    </row>
    <row r="619" spans="1:28" ht="15.75" customHeight="1">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row>
    <row r="620" spans="1:28" ht="15.75" customHeight="1">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c r="AA620" s="98"/>
      <c r="AB620" s="98"/>
    </row>
    <row r="621" spans="1:28" ht="15.75" customHeight="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c r="AA621" s="98"/>
      <c r="AB621" s="98"/>
    </row>
    <row r="622" spans="1:28" ht="15.75" customHeight="1">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c r="AA622" s="98"/>
      <c r="AB622" s="98"/>
    </row>
    <row r="623" spans="1:28" ht="15.75" customHeight="1">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c r="AA623" s="98"/>
      <c r="AB623" s="98"/>
    </row>
    <row r="624" spans="1:28" ht="15.75" customHeight="1">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c r="AA624" s="98"/>
      <c r="AB624" s="98"/>
    </row>
    <row r="625" spans="1:28" ht="15.75" customHeight="1">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c r="AA625" s="98"/>
      <c r="AB625" s="98"/>
    </row>
    <row r="626" spans="1:28" ht="15.75" customHeight="1">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c r="AA626" s="98"/>
      <c r="AB626" s="98"/>
    </row>
    <row r="627" spans="1:28" ht="15.75" customHeight="1">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c r="AA627" s="98"/>
      <c r="AB627" s="98"/>
    </row>
    <row r="628" spans="1:28" ht="15.75" customHeight="1">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c r="AA628" s="98"/>
      <c r="AB628" s="98"/>
    </row>
    <row r="629" spans="1:28" ht="15.75" customHeight="1">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c r="AA629" s="98"/>
      <c r="AB629" s="98"/>
    </row>
    <row r="630" spans="1:28" ht="15.75" customHeight="1">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c r="AA630" s="98"/>
      <c r="AB630" s="98"/>
    </row>
    <row r="631" spans="1:28" ht="15.75" customHeight="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c r="AA631" s="98"/>
      <c r="AB631" s="98"/>
    </row>
    <row r="632" spans="1:28" ht="15.75" customHeight="1">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c r="AA632" s="98"/>
      <c r="AB632" s="98"/>
    </row>
    <row r="633" spans="1:28" ht="15.75" customHeight="1">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c r="AA633" s="98"/>
      <c r="AB633" s="98"/>
    </row>
    <row r="634" spans="1:28" ht="15.75" customHeight="1">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c r="AA634" s="98"/>
      <c r="AB634" s="98"/>
    </row>
    <row r="635" spans="1:28" ht="15.75" customHeight="1">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c r="AA635" s="98"/>
      <c r="AB635" s="98"/>
    </row>
    <row r="636" spans="1:28" ht="15.75" customHeight="1">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c r="AA636" s="98"/>
      <c r="AB636" s="98"/>
    </row>
    <row r="637" spans="1:28" ht="15.75" customHeight="1">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c r="AA637" s="98"/>
      <c r="AB637" s="98"/>
    </row>
    <row r="638" spans="1:28" ht="15.75" customHeight="1">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c r="AA638" s="98"/>
      <c r="AB638" s="98"/>
    </row>
    <row r="639" spans="1:28" ht="15.75" customHeight="1">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c r="AA639" s="98"/>
      <c r="AB639" s="98"/>
    </row>
    <row r="640" spans="1:28" ht="15.75" customHeight="1">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c r="AA640" s="98"/>
      <c r="AB640" s="98"/>
    </row>
    <row r="641" spans="1:28" ht="15.75" customHeight="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c r="AA641" s="98"/>
      <c r="AB641" s="98"/>
    </row>
    <row r="642" spans="1:28" ht="15.75" customHeight="1">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c r="AA642" s="98"/>
      <c r="AB642" s="98"/>
    </row>
    <row r="643" spans="1:28" ht="15.75" customHeight="1">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c r="AA643" s="98"/>
      <c r="AB643" s="98"/>
    </row>
    <row r="644" spans="1:28" ht="15.75" customHeight="1">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c r="AA644" s="98"/>
      <c r="AB644" s="98"/>
    </row>
    <row r="645" spans="1:28" ht="15.75" customHeight="1">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c r="AA645" s="98"/>
      <c r="AB645" s="98"/>
    </row>
    <row r="646" spans="1:28" ht="15.75" customHeight="1">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c r="AA646" s="98"/>
      <c r="AB646" s="98"/>
    </row>
    <row r="647" spans="1:28" ht="15.75" customHeight="1">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c r="AA647" s="98"/>
      <c r="AB647" s="98"/>
    </row>
    <row r="648" spans="1:28" ht="15.75" customHeight="1">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c r="AA648" s="98"/>
      <c r="AB648" s="98"/>
    </row>
    <row r="649" spans="1:28" ht="15.75" customHeight="1">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c r="AA649" s="98"/>
      <c r="AB649" s="98"/>
    </row>
    <row r="650" spans="1:28" ht="15.75" customHeight="1">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c r="AA650" s="98"/>
      <c r="AB650" s="98"/>
    </row>
    <row r="651" spans="1:28" ht="15.75" customHeight="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c r="AA651" s="98"/>
      <c r="AB651" s="98"/>
    </row>
    <row r="652" spans="1:28" ht="15.75" customHeight="1">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c r="AA652" s="98"/>
      <c r="AB652" s="98"/>
    </row>
    <row r="653" spans="1:28" ht="15.75" customHeight="1">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c r="AA653" s="98"/>
      <c r="AB653" s="98"/>
    </row>
    <row r="654" spans="1:28" ht="15.75" customHeight="1">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c r="AA654" s="98"/>
      <c r="AB654" s="98"/>
    </row>
    <row r="655" spans="1:28" ht="15.75" customHeight="1">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c r="AA655" s="98"/>
      <c r="AB655" s="98"/>
    </row>
    <row r="656" spans="1:28" ht="15.75" customHeight="1">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c r="AA656" s="98"/>
      <c r="AB656" s="98"/>
    </row>
    <row r="657" spans="1:28" ht="15.75" customHeight="1">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c r="AA657" s="98"/>
      <c r="AB657" s="98"/>
    </row>
    <row r="658" spans="1:28" ht="15.75" customHeight="1">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c r="AA658" s="98"/>
      <c r="AB658" s="98"/>
    </row>
    <row r="659" spans="1:28" ht="15.75" customHeight="1">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c r="AA659" s="98"/>
      <c r="AB659" s="98"/>
    </row>
    <row r="660" spans="1:28" ht="15.75" customHeight="1">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c r="AA660" s="98"/>
      <c r="AB660" s="98"/>
    </row>
    <row r="661" spans="1:28" ht="15.75" customHeight="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row>
    <row r="662" spans="1:28" ht="15.75" customHeight="1">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c r="AA662" s="98"/>
      <c r="AB662" s="98"/>
    </row>
    <row r="663" spans="1:28" ht="15.75" customHeight="1">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c r="AA663" s="98"/>
      <c r="AB663" s="98"/>
    </row>
    <row r="664" spans="1:28" ht="15.75" customHeight="1">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c r="AA664" s="98"/>
      <c r="AB664" s="98"/>
    </row>
    <row r="665" spans="1:28" ht="15.75" customHeight="1">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c r="AA665" s="98"/>
      <c r="AB665" s="98"/>
    </row>
    <row r="666" spans="1:28" ht="15.75" customHeight="1">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c r="AA666" s="98"/>
      <c r="AB666" s="98"/>
    </row>
    <row r="667" spans="1:28" ht="15.75" customHeight="1">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c r="AA667" s="98"/>
      <c r="AB667" s="98"/>
    </row>
    <row r="668" spans="1:28" ht="15.75" customHeight="1">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c r="AA668" s="98"/>
      <c r="AB668" s="98"/>
    </row>
    <row r="669" spans="1:28" ht="15.75" customHeight="1">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c r="AA669" s="98"/>
      <c r="AB669" s="98"/>
    </row>
    <row r="670" spans="1:28" ht="15.75" customHeight="1">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c r="AA670" s="98"/>
      <c r="AB670" s="98"/>
    </row>
    <row r="671" spans="1:28" ht="15.75" customHeight="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c r="AA671" s="98"/>
      <c r="AB671" s="98"/>
    </row>
    <row r="672" spans="1:28" ht="15.75" customHeight="1">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c r="AA672" s="98"/>
      <c r="AB672" s="98"/>
    </row>
    <row r="673" spans="1:28" ht="15.75" customHeight="1">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c r="AA673" s="98"/>
      <c r="AB673" s="98"/>
    </row>
    <row r="674" spans="1:28" ht="15.75" customHeight="1">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c r="AA674" s="98"/>
      <c r="AB674" s="98"/>
    </row>
    <row r="675" spans="1:28" ht="15.75" customHeight="1">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c r="AA675" s="98"/>
      <c r="AB675" s="98"/>
    </row>
    <row r="676" spans="1:28" ht="15.75" customHeight="1">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c r="AA676" s="98"/>
      <c r="AB676" s="98"/>
    </row>
    <row r="677" spans="1:28" ht="15.75" customHeight="1">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c r="AA677" s="98"/>
      <c r="AB677" s="98"/>
    </row>
    <row r="678" spans="1:28" ht="15.75" customHeight="1">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c r="AA678" s="98"/>
      <c r="AB678" s="98"/>
    </row>
    <row r="679" spans="1:28" ht="15.75" customHeight="1">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c r="AA679" s="98"/>
      <c r="AB679" s="98"/>
    </row>
    <row r="680" spans="1:28" ht="15.75" customHeight="1">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c r="AA680" s="98"/>
      <c r="AB680" s="98"/>
    </row>
    <row r="681" spans="1:28" ht="15.75" customHeight="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c r="AA681" s="98"/>
      <c r="AB681" s="98"/>
    </row>
    <row r="682" spans="1:28" ht="15.75" customHeight="1">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c r="AA682" s="98"/>
      <c r="AB682" s="98"/>
    </row>
    <row r="683" spans="1:28" ht="15.75" customHeight="1">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c r="AA683" s="98"/>
      <c r="AB683" s="98"/>
    </row>
    <row r="684" spans="1:28" ht="15.75" customHeight="1">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c r="AA684" s="98"/>
      <c r="AB684" s="98"/>
    </row>
    <row r="685" spans="1:28" ht="15.75" customHeight="1">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c r="AA685" s="98"/>
      <c r="AB685" s="98"/>
    </row>
    <row r="686" spans="1:28" ht="15.75" customHeight="1">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c r="AA686" s="98"/>
      <c r="AB686" s="98"/>
    </row>
    <row r="687" spans="1:28" ht="15.75" customHeight="1">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c r="AA687" s="98"/>
      <c r="AB687" s="98"/>
    </row>
    <row r="688" spans="1:28" ht="15.75" customHeight="1">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c r="AA688" s="98"/>
      <c r="AB688" s="98"/>
    </row>
    <row r="689" spans="1:28" ht="15.75" customHeight="1">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c r="AA689" s="98"/>
      <c r="AB689" s="98"/>
    </row>
    <row r="690" spans="1:28" ht="15.75" customHeight="1">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c r="AA690" s="98"/>
      <c r="AB690" s="98"/>
    </row>
    <row r="691" spans="1:28" ht="15.75" customHeight="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c r="AA691" s="98"/>
      <c r="AB691" s="98"/>
    </row>
    <row r="692" spans="1:28" ht="15.75" customHeight="1">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c r="AA692" s="98"/>
      <c r="AB692" s="98"/>
    </row>
    <row r="693" spans="1:28" ht="15.75" customHeight="1">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c r="AA693" s="98"/>
      <c r="AB693" s="98"/>
    </row>
    <row r="694" spans="1:28" ht="15.75" customHeight="1">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c r="AA694" s="98"/>
      <c r="AB694" s="98"/>
    </row>
    <row r="695" spans="1:28" ht="15.75" customHeight="1">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c r="AA695" s="98"/>
      <c r="AB695" s="98"/>
    </row>
    <row r="696" spans="1:28" ht="15.75" customHeight="1">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c r="AA696" s="98"/>
      <c r="AB696" s="98"/>
    </row>
    <row r="697" spans="1:28" ht="15.75" customHeight="1">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c r="AA697" s="98"/>
      <c r="AB697" s="98"/>
    </row>
    <row r="698" spans="1:28" ht="15.75" customHeight="1">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c r="AA698" s="98"/>
      <c r="AB698" s="98"/>
    </row>
    <row r="699" spans="1:28" ht="15.75" customHeight="1">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c r="AA699" s="98"/>
      <c r="AB699" s="98"/>
    </row>
    <row r="700" spans="1:28" ht="15.75" customHeight="1">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c r="AA700" s="98"/>
      <c r="AB700" s="98"/>
    </row>
    <row r="701" spans="1:28" ht="15.75" customHeight="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c r="AA701" s="98"/>
      <c r="AB701" s="98"/>
    </row>
    <row r="702" spans="1:28" ht="15.75" customHeight="1">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c r="AA702" s="98"/>
      <c r="AB702" s="98"/>
    </row>
    <row r="703" spans="1:28" ht="15.75" customHeight="1">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c r="AA703" s="98"/>
      <c r="AB703" s="98"/>
    </row>
    <row r="704" spans="1:28" ht="15.75" customHeight="1">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c r="AA704" s="98"/>
      <c r="AB704" s="98"/>
    </row>
    <row r="705" spans="1:28" ht="15.75" customHeight="1">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c r="AA705" s="98"/>
      <c r="AB705" s="98"/>
    </row>
    <row r="706" spans="1:28" ht="15.75" customHeight="1">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c r="AA706" s="98"/>
      <c r="AB706" s="98"/>
    </row>
    <row r="707" spans="1:28" ht="15.75" customHeight="1">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c r="AA707" s="98"/>
      <c r="AB707" s="98"/>
    </row>
    <row r="708" spans="1:28" ht="15.75" customHeight="1">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c r="AA708" s="98"/>
      <c r="AB708" s="98"/>
    </row>
    <row r="709" spans="1:28" ht="15.75" customHeight="1">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c r="AA709" s="98"/>
      <c r="AB709" s="98"/>
    </row>
    <row r="710" spans="1:28" ht="15.75" customHeight="1">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c r="AA710" s="98"/>
      <c r="AB710" s="98"/>
    </row>
    <row r="711" spans="1:28" ht="15.75" customHeight="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c r="AA711" s="98"/>
      <c r="AB711" s="98"/>
    </row>
    <row r="712" spans="1:28" ht="15.75" customHeight="1">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c r="AA712" s="98"/>
      <c r="AB712" s="98"/>
    </row>
    <row r="713" spans="1:28" ht="15.75" customHeight="1">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c r="AA713" s="98"/>
      <c r="AB713" s="98"/>
    </row>
    <row r="714" spans="1:28" ht="15.75" customHeight="1">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c r="AA714" s="98"/>
      <c r="AB714" s="98"/>
    </row>
    <row r="715" spans="1:28" ht="15.75" customHeight="1">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c r="AA715" s="98"/>
      <c r="AB715" s="98"/>
    </row>
    <row r="716" spans="1:28" ht="15.75" customHeight="1">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c r="AA716" s="98"/>
      <c r="AB716" s="98"/>
    </row>
    <row r="717" spans="1:28" ht="15.75" customHeight="1">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c r="AA717" s="98"/>
      <c r="AB717" s="98"/>
    </row>
    <row r="718" spans="1:28" ht="15.75" customHeight="1">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c r="AA718" s="98"/>
      <c r="AB718" s="98"/>
    </row>
    <row r="719" spans="1:28" ht="15.75" customHeight="1">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c r="AA719" s="98"/>
      <c r="AB719" s="98"/>
    </row>
    <row r="720" spans="1:28" ht="15.75" customHeight="1">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c r="AA720" s="98"/>
      <c r="AB720" s="98"/>
    </row>
    <row r="721" spans="1:28" ht="15.75" customHeight="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c r="AA721" s="98"/>
      <c r="AB721" s="98"/>
    </row>
    <row r="722" spans="1:28" ht="15.75" customHeight="1">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c r="AA722" s="98"/>
      <c r="AB722" s="98"/>
    </row>
    <row r="723" spans="1:28" ht="15.75" customHeight="1">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c r="AA723" s="98"/>
      <c r="AB723" s="98"/>
    </row>
    <row r="724" spans="1:28" ht="15.75" customHeight="1">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c r="AA724" s="98"/>
      <c r="AB724" s="98"/>
    </row>
    <row r="725" spans="1:28" ht="15.75" customHeight="1">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c r="AA725" s="98"/>
      <c r="AB725" s="98"/>
    </row>
    <row r="726" spans="1:28" ht="15.75" customHeight="1">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c r="AA726" s="98"/>
      <c r="AB726" s="98"/>
    </row>
    <row r="727" spans="1:28" ht="15.75" customHeight="1">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c r="AA727" s="98"/>
      <c r="AB727" s="98"/>
    </row>
    <row r="728" spans="1:28" ht="15.75" customHeight="1">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c r="AA728" s="98"/>
      <c r="AB728" s="98"/>
    </row>
    <row r="729" spans="1:28" ht="15.75" customHeight="1">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c r="AA729" s="98"/>
      <c r="AB729" s="98"/>
    </row>
    <row r="730" spans="1:28" ht="15.75" customHeight="1">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c r="AA730" s="98"/>
      <c r="AB730" s="98"/>
    </row>
    <row r="731" spans="1:28" ht="15.75" customHeight="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c r="AA731" s="98"/>
      <c r="AB731" s="98"/>
    </row>
    <row r="732" spans="1:28" ht="15.75" customHeight="1">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c r="AA732" s="98"/>
      <c r="AB732" s="98"/>
    </row>
    <row r="733" spans="1:28" ht="15.75" customHeight="1">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c r="AA733" s="98"/>
      <c r="AB733" s="98"/>
    </row>
    <row r="734" spans="1:28" ht="15.75" customHeight="1">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c r="AA734" s="98"/>
      <c r="AB734" s="98"/>
    </row>
    <row r="735" spans="1:28" ht="15.75" customHeight="1">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c r="AA735" s="98"/>
      <c r="AB735" s="98"/>
    </row>
    <row r="736" spans="1:28" ht="15.75" customHeight="1">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c r="AA736" s="98"/>
      <c r="AB736" s="98"/>
    </row>
    <row r="737" spans="1:28" ht="15.75" customHeight="1">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c r="AA737" s="98"/>
      <c r="AB737" s="98"/>
    </row>
    <row r="738" spans="1:28" ht="15.75" customHeight="1">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c r="AA738" s="98"/>
      <c r="AB738" s="98"/>
    </row>
    <row r="739" spans="1:28" ht="15.75" customHeight="1">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c r="AA739" s="98"/>
      <c r="AB739" s="98"/>
    </row>
    <row r="740" spans="1:28" ht="15.75" customHeight="1">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c r="AA740" s="98"/>
      <c r="AB740" s="98"/>
    </row>
    <row r="741" spans="1:28" ht="15.75" customHeight="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c r="AA741" s="98"/>
      <c r="AB741" s="98"/>
    </row>
    <row r="742" spans="1:28" ht="15.75" customHeight="1">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c r="AA742" s="98"/>
      <c r="AB742" s="98"/>
    </row>
    <row r="743" spans="1:28" ht="15.75" customHeight="1">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c r="AA743" s="98"/>
      <c r="AB743" s="98"/>
    </row>
    <row r="744" spans="1:28" ht="15.75" customHeight="1">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c r="AA744" s="98"/>
      <c r="AB744" s="98"/>
    </row>
    <row r="745" spans="1:28" ht="15.75" customHeight="1">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c r="AA745" s="98"/>
      <c r="AB745" s="98"/>
    </row>
    <row r="746" spans="1:28" ht="15.75" customHeight="1">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c r="AA746" s="98"/>
      <c r="AB746" s="98"/>
    </row>
    <row r="747" spans="1:28" ht="15.75" customHeight="1">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c r="AA747" s="98"/>
      <c r="AB747" s="98"/>
    </row>
    <row r="748" spans="1:28" ht="15.75" customHeight="1">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c r="AA748" s="98"/>
      <c r="AB748" s="98"/>
    </row>
    <row r="749" spans="1:28" ht="15.75" customHeight="1">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c r="AA749" s="98"/>
      <c r="AB749" s="98"/>
    </row>
    <row r="750" spans="1:28" ht="15.75" customHeight="1">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c r="AA750" s="98"/>
      <c r="AB750" s="98"/>
    </row>
    <row r="751" spans="1:28" ht="15.75" customHeight="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c r="AA751" s="98"/>
      <c r="AB751" s="98"/>
    </row>
    <row r="752" spans="1:28" ht="15.75" customHeight="1">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c r="AA752" s="98"/>
      <c r="AB752" s="98"/>
    </row>
    <row r="753" spans="1:28" ht="15.75" customHeight="1">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c r="AA753" s="98"/>
      <c r="AB753" s="98"/>
    </row>
    <row r="754" spans="1:28" ht="15.75" customHeight="1">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c r="AA754" s="98"/>
      <c r="AB754" s="98"/>
    </row>
    <row r="755" spans="1:28" ht="15.75" customHeight="1">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c r="AA755" s="98"/>
      <c r="AB755" s="98"/>
    </row>
    <row r="756" spans="1:28" ht="15.75" customHeight="1">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c r="AA756" s="98"/>
      <c r="AB756" s="98"/>
    </row>
    <row r="757" spans="1:28" ht="15.75" customHeight="1">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c r="AA757" s="98"/>
      <c r="AB757" s="98"/>
    </row>
    <row r="758" spans="1:28" ht="15.75" customHeight="1">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c r="AA758" s="98"/>
      <c r="AB758" s="98"/>
    </row>
    <row r="759" spans="1:28" ht="15.75" customHeight="1">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c r="AA759" s="98"/>
      <c r="AB759" s="98"/>
    </row>
    <row r="760" spans="1:28" ht="15.75" customHeight="1">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c r="AA760" s="98"/>
      <c r="AB760" s="98"/>
    </row>
    <row r="761" spans="1:28" ht="15.75" customHeight="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c r="AA761" s="98"/>
      <c r="AB761" s="98"/>
    </row>
    <row r="762" spans="1:28" ht="15.75" customHeight="1">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c r="AA762" s="98"/>
      <c r="AB762" s="98"/>
    </row>
    <row r="763" spans="1:28" ht="15.75" customHeight="1">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c r="AA763" s="98"/>
      <c r="AB763" s="98"/>
    </row>
    <row r="764" spans="1:28" ht="15.75" customHeight="1">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c r="AA764" s="98"/>
      <c r="AB764" s="98"/>
    </row>
    <row r="765" spans="1:28" ht="15.75" customHeight="1">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c r="AA765" s="98"/>
      <c r="AB765" s="98"/>
    </row>
    <row r="766" spans="1:28" ht="15.75" customHeight="1">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c r="AA766" s="98"/>
      <c r="AB766" s="98"/>
    </row>
    <row r="767" spans="1:28" ht="15.75" customHeight="1">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c r="AA767" s="98"/>
      <c r="AB767" s="98"/>
    </row>
    <row r="768" spans="1:28" ht="15.75" customHeight="1">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c r="AA768" s="98"/>
      <c r="AB768" s="98"/>
    </row>
    <row r="769" spans="1:28" ht="15.75" customHeight="1">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c r="AA769" s="98"/>
      <c r="AB769" s="98"/>
    </row>
    <row r="770" spans="1:28" ht="15.75" customHeight="1">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c r="AA770" s="98"/>
      <c r="AB770" s="98"/>
    </row>
    <row r="771" spans="1:28" ht="15.75" customHeight="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c r="AA771" s="98"/>
      <c r="AB771" s="98"/>
    </row>
    <row r="772" spans="1:28" ht="15.75" customHeight="1">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c r="AA772" s="98"/>
      <c r="AB772" s="98"/>
    </row>
    <row r="773" spans="1:28" ht="15.75" customHeight="1">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c r="AA773" s="98"/>
      <c r="AB773" s="98"/>
    </row>
    <row r="774" spans="1:28" ht="15.75" customHeight="1">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c r="AA774" s="98"/>
      <c r="AB774" s="98"/>
    </row>
    <row r="775" spans="1:28" ht="15.75" customHeight="1">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c r="AA775" s="98"/>
      <c r="AB775" s="98"/>
    </row>
    <row r="776" spans="1:28" ht="15.75" customHeight="1">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c r="AA776" s="98"/>
      <c r="AB776" s="98"/>
    </row>
    <row r="777" spans="1:28" ht="15.75" customHeight="1">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c r="AA777" s="98"/>
      <c r="AB777" s="98"/>
    </row>
    <row r="778" spans="1:28" ht="15.75" customHeight="1">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c r="AA778" s="98"/>
      <c r="AB778" s="98"/>
    </row>
    <row r="779" spans="1:28" ht="15.75" customHeight="1">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c r="AA779" s="98"/>
      <c r="AB779" s="98"/>
    </row>
    <row r="780" spans="1:28" ht="15.75" customHeight="1">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c r="AA780" s="98"/>
      <c r="AB780" s="98"/>
    </row>
    <row r="781" spans="1:28" ht="15.75" customHeight="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c r="AA781" s="98"/>
      <c r="AB781" s="98"/>
    </row>
    <row r="782" spans="1:28" ht="15.75" customHeight="1">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c r="AA782" s="98"/>
      <c r="AB782" s="98"/>
    </row>
    <row r="783" spans="1:28" ht="15.75" customHeight="1">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c r="AA783" s="98"/>
      <c r="AB783" s="98"/>
    </row>
    <row r="784" spans="1:28" ht="15.75" customHeight="1">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c r="AA784" s="98"/>
      <c r="AB784" s="98"/>
    </row>
    <row r="785" spans="1:28" ht="15.75" customHeight="1">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c r="AA785" s="98"/>
      <c r="AB785" s="98"/>
    </row>
    <row r="786" spans="1:28" ht="15.75" customHeight="1">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c r="AA786" s="98"/>
      <c r="AB786" s="98"/>
    </row>
    <row r="787" spans="1:28" ht="15.75" customHeight="1">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c r="AA787" s="98"/>
      <c r="AB787" s="98"/>
    </row>
    <row r="788" spans="1:28" ht="15.75" customHeight="1">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c r="AA788" s="98"/>
      <c r="AB788" s="98"/>
    </row>
    <row r="789" spans="1:28" ht="15.75" customHeight="1">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c r="AA789" s="98"/>
      <c r="AB789" s="98"/>
    </row>
    <row r="790" spans="1:28" ht="15.75" customHeight="1">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c r="AA790" s="98"/>
      <c r="AB790" s="98"/>
    </row>
    <row r="791" spans="1:28" ht="15.75" customHeight="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c r="AA791" s="98"/>
      <c r="AB791" s="98"/>
    </row>
    <row r="792" spans="1:28" ht="15.75" customHeight="1">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c r="AA792" s="98"/>
      <c r="AB792" s="98"/>
    </row>
    <row r="793" spans="1:28" ht="15.75" customHeight="1">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c r="AA793" s="98"/>
      <c r="AB793" s="98"/>
    </row>
    <row r="794" spans="1:28" ht="15.75" customHeight="1">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c r="AA794" s="98"/>
      <c r="AB794" s="98"/>
    </row>
    <row r="795" spans="1:28" ht="15.75" customHeight="1">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c r="AA795" s="98"/>
      <c r="AB795" s="98"/>
    </row>
    <row r="796" spans="1:28" ht="15.75" customHeight="1">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c r="AA796" s="98"/>
      <c r="AB796" s="98"/>
    </row>
    <row r="797" spans="1:28" ht="15.75" customHeight="1">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c r="AA797" s="98"/>
      <c r="AB797" s="98"/>
    </row>
    <row r="798" spans="1:28" ht="15.75" customHeight="1">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c r="AA798" s="98"/>
      <c r="AB798" s="98"/>
    </row>
    <row r="799" spans="1:28" ht="15.75" customHeight="1">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c r="AA799" s="98"/>
      <c r="AB799" s="98"/>
    </row>
    <row r="800" spans="1:28" ht="15.75" customHeight="1">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c r="AA800" s="98"/>
      <c r="AB800" s="98"/>
    </row>
    <row r="801" spans="1:28" ht="15.75" customHeight="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c r="AA801" s="98"/>
      <c r="AB801" s="98"/>
    </row>
    <row r="802" spans="1:28" ht="15.75" customHeight="1">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c r="AA802" s="98"/>
      <c r="AB802" s="98"/>
    </row>
    <row r="803" spans="1:28" ht="15.75" customHeight="1">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c r="AA803" s="98"/>
      <c r="AB803" s="98"/>
    </row>
    <row r="804" spans="1:28" ht="15.75" customHeight="1">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c r="AA804" s="98"/>
      <c r="AB804" s="98"/>
    </row>
    <row r="805" spans="1:28" ht="15.75" customHeight="1">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c r="AA805" s="98"/>
      <c r="AB805" s="98"/>
    </row>
    <row r="806" spans="1:28" ht="15.75" customHeight="1">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c r="AA806" s="98"/>
      <c r="AB806" s="98"/>
    </row>
    <row r="807" spans="1:28" ht="15.75" customHeight="1">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c r="AA807" s="98"/>
      <c r="AB807" s="98"/>
    </row>
    <row r="808" spans="1:28" ht="15.75" customHeight="1">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c r="AA808" s="98"/>
      <c r="AB808" s="98"/>
    </row>
    <row r="809" spans="1:28" ht="15.75" customHeight="1">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c r="AA809" s="98"/>
      <c r="AB809" s="98"/>
    </row>
    <row r="810" spans="1:28" ht="15.75" customHeight="1">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c r="AA810" s="98"/>
      <c r="AB810" s="98"/>
    </row>
    <row r="811" spans="1:28" ht="15.75" customHeight="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c r="AA811" s="98"/>
      <c r="AB811" s="98"/>
    </row>
    <row r="812" spans="1:28" ht="15.75" customHeight="1">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c r="AA812" s="98"/>
      <c r="AB812" s="98"/>
    </row>
    <row r="813" spans="1:28" ht="15.75" customHeight="1">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c r="AA813" s="98"/>
      <c r="AB813" s="98"/>
    </row>
    <row r="814" spans="1:28" ht="15.75" customHeight="1">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c r="AA814" s="98"/>
      <c r="AB814" s="98"/>
    </row>
    <row r="815" spans="1:28" ht="15.75" customHeight="1">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c r="AA815" s="98"/>
      <c r="AB815" s="98"/>
    </row>
    <row r="816" spans="1:28" ht="15.75" customHeight="1">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c r="AA816" s="98"/>
      <c r="AB816" s="98"/>
    </row>
    <row r="817" spans="1:28" ht="15.75" customHeight="1">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c r="AA817" s="98"/>
      <c r="AB817" s="98"/>
    </row>
    <row r="818" spans="1:28" ht="15.75" customHeight="1">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c r="AA818" s="98"/>
      <c r="AB818" s="98"/>
    </row>
    <row r="819" spans="1:28" ht="15.75" customHeight="1">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c r="AA819" s="98"/>
      <c r="AB819" s="98"/>
    </row>
    <row r="820" spans="1:28" ht="15.75" customHeight="1">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c r="AA820" s="98"/>
      <c r="AB820" s="98"/>
    </row>
    <row r="821" spans="1:28" ht="15.75" customHeight="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c r="AA821" s="98"/>
      <c r="AB821" s="98"/>
    </row>
    <row r="822" spans="1:28" ht="15.75" customHeight="1">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c r="AA822" s="98"/>
      <c r="AB822" s="98"/>
    </row>
    <row r="823" spans="1:28" ht="15.75" customHeight="1">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c r="AA823" s="98"/>
      <c r="AB823" s="98"/>
    </row>
    <row r="824" spans="1:28" ht="15.75" customHeight="1">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c r="AA824" s="98"/>
      <c r="AB824" s="98"/>
    </row>
    <row r="825" spans="1:28" ht="15.75" customHeight="1">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c r="AA825" s="98"/>
      <c r="AB825" s="98"/>
    </row>
    <row r="826" spans="1:28" ht="15.75" customHeight="1">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c r="AA826" s="98"/>
      <c r="AB826" s="98"/>
    </row>
    <row r="827" spans="1:28" ht="15.75" customHeight="1">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c r="AA827" s="98"/>
      <c r="AB827" s="98"/>
    </row>
    <row r="828" spans="1:28" ht="15.75" customHeight="1">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c r="AA828" s="98"/>
      <c r="AB828" s="98"/>
    </row>
    <row r="829" spans="1:28" ht="15.75" customHeight="1">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c r="AA829" s="98"/>
      <c r="AB829" s="98"/>
    </row>
    <row r="830" spans="1:28" ht="15.75" customHeight="1">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c r="AA830" s="98"/>
      <c r="AB830" s="98"/>
    </row>
    <row r="831" spans="1:28" ht="15.75" customHeight="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c r="AA831" s="98"/>
      <c r="AB831" s="98"/>
    </row>
    <row r="832" spans="1:28" ht="15.75" customHeight="1">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c r="AA832" s="98"/>
      <c r="AB832" s="98"/>
    </row>
    <row r="833" spans="1:28" ht="15.75" customHeight="1">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c r="AA833" s="98"/>
      <c r="AB833" s="98"/>
    </row>
    <row r="834" spans="1:28" ht="15.75" customHeight="1">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c r="AA834" s="98"/>
      <c r="AB834" s="98"/>
    </row>
    <row r="835" spans="1:28" ht="15.75" customHeight="1">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c r="AA835" s="98"/>
      <c r="AB835" s="98"/>
    </row>
    <row r="836" spans="1:28" ht="15.75" customHeight="1">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c r="AA836" s="98"/>
      <c r="AB836" s="98"/>
    </row>
    <row r="837" spans="1:28" ht="15.75" customHeight="1">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c r="AA837" s="98"/>
      <c r="AB837" s="98"/>
    </row>
    <row r="838" spans="1:28" ht="15.75" customHeight="1">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c r="AA838" s="98"/>
      <c r="AB838" s="98"/>
    </row>
    <row r="839" spans="1:28" ht="15.75" customHeight="1">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c r="AA839" s="98"/>
      <c r="AB839" s="98"/>
    </row>
    <row r="840" spans="1:28" ht="15.75" customHeight="1">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c r="AA840" s="98"/>
      <c r="AB840" s="98"/>
    </row>
    <row r="841" spans="1:28" ht="15.75" customHeight="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c r="AA841" s="98"/>
      <c r="AB841" s="98"/>
    </row>
    <row r="842" spans="1:28" ht="15.75" customHeight="1">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c r="AA842" s="98"/>
      <c r="AB842" s="98"/>
    </row>
    <row r="843" spans="1:28" ht="15.75" customHeight="1">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c r="AA843" s="98"/>
      <c r="AB843" s="98"/>
    </row>
    <row r="844" spans="1:28" ht="15.75" customHeight="1">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c r="AA844" s="98"/>
      <c r="AB844" s="98"/>
    </row>
    <row r="845" spans="1:28" ht="15.75" customHeight="1">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c r="AA845" s="98"/>
      <c r="AB845" s="98"/>
    </row>
    <row r="846" spans="1:28" ht="15.75" customHeight="1">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c r="AA846" s="98"/>
      <c r="AB846" s="98"/>
    </row>
    <row r="847" spans="1:28" ht="15.75" customHeight="1">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c r="AA847" s="98"/>
      <c r="AB847" s="98"/>
    </row>
    <row r="848" spans="1:28" ht="15.75" customHeight="1">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c r="AA848" s="98"/>
      <c r="AB848" s="98"/>
    </row>
    <row r="849" spans="1:28" ht="15.75" customHeight="1">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c r="AA849" s="98"/>
      <c r="AB849" s="98"/>
    </row>
    <row r="850" spans="1:28" ht="15.75" customHeight="1">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c r="AA850" s="98"/>
      <c r="AB850" s="98"/>
    </row>
    <row r="851" spans="1:28" ht="15.75" customHeight="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c r="AA851" s="98"/>
      <c r="AB851" s="98"/>
    </row>
    <row r="852" spans="1:28" ht="15.75" customHeight="1">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c r="AA852" s="98"/>
      <c r="AB852" s="98"/>
    </row>
    <row r="853" spans="1:28" ht="15.75" customHeight="1">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c r="AA853" s="98"/>
      <c r="AB853" s="98"/>
    </row>
    <row r="854" spans="1:28" ht="15.75" customHeight="1">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c r="AA854" s="98"/>
      <c r="AB854" s="98"/>
    </row>
    <row r="855" spans="1:28" ht="15.75" customHeight="1">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c r="AA855" s="98"/>
      <c r="AB855" s="98"/>
    </row>
    <row r="856" spans="1:28" ht="15.75" customHeight="1">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c r="AA856" s="98"/>
      <c r="AB856" s="98"/>
    </row>
    <row r="857" spans="1:28" ht="15.75" customHeight="1">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c r="AA857" s="98"/>
      <c r="AB857" s="98"/>
    </row>
    <row r="858" spans="1:28" ht="15.75" customHeight="1">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c r="AA858" s="98"/>
      <c r="AB858" s="98"/>
    </row>
    <row r="859" spans="1:28" ht="15.75" customHeight="1">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c r="AA859" s="98"/>
      <c r="AB859" s="98"/>
    </row>
    <row r="860" spans="1:28" ht="15.75" customHeight="1">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c r="AA860" s="98"/>
      <c r="AB860" s="98"/>
    </row>
    <row r="861" spans="1:28" ht="15.75" customHeight="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c r="AA861" s="98"/>
      <c r="AB861" s="98"/>
    </row>
    <row r="862" spans="1:28" ht="15.75" customHeight="1">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c r="AA862" s="98"/>
      <c r="AB862" s="98"/>
    </row>
    <row r="863" spans="1:28" ht="15.75" customHeight="1">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c r="AA863" s="98"/>
      <c r="AB863" s="98"/>
    </row>
    <row r="864" spans="1:28" ht="15.75" customHeight="1">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c r="AA864" s="98"/>
      <c r="AB864" s="98"/>
    </row>
    <row r="865" spans="1:28" ht="15.75" customHeight="1">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c r="AA865" s="98"/>
      <c r="AB865" s="98"/>
    </row>
    <row r="866" spans="1:28" ht="15.75" customHeight="1">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c r="AA866" s="98"/>
      <c r="AB866" s="98"/>
    </row>
    <row r="867" spans="1:28" ht="15.75" customHeight="1">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row>
    <row r="868" spans="1:28" ht="15.75" customHeight="1">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c r="AA868" s="98"/>
      <c r="AB868" s="98"/>
    </row>
    <row r="869" spans="1:28" ht="15.75" customHeight="1">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row>
    <row r="870" spans="1:28" ht="15.75" customHeight="1">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c r="AA870" s="98"/>
      <c r="AB870" s="98"/>
    </row>
    <row r="871" spans="1:28" ht="15.75" customHeight="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row>
    <row r="872" spans="1:28" ht="15.75" customHeight="1">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c r="AA872" s="98"/>
      <c r="AB872" s="98"/>
    </row>
    <row r="873" spans="1:28" ht="15.75" customHeight="1">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c r="AA873" s="98"/>
      <c r="AB873" s="98"/>
    </row>
    <row r="874" spans="1:28" ht="15.75" customHeight="1">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c r="AA874" s="98"/>
      <c r="AB874" s="98"/>
    </row>
    <row r="875" spans="1:28" ht="15.75" customHeight="1">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row>
    <row r="876" spans="1:28" ht="15.75" customHeight="1">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c r="AA876" s="98"/>
      <c r="AB876" s="98"/>
    </row>
    <row r="877" spans="1:28" ht="15.75" customHeight="1">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c r="AA877" s="98"/>
      <c r="AB877" s="98"/>
    </row>
    <row r="878" spans="1:28" ht="15.75" customHeight="1">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c r="AA878" s="98"/>
      <c r="AB878" s="98"/>
    </row>
    <row r="879" spans="1:28" ht="15.75" customHeight="1">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c r="AA879" s="98"/>
      <c r="AB879" s="98"/>
    </row>
    <row r="880" spans="1:28" ht="15.75" customHeight="1">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c r="AA880" s="98"/>
      <c r="AB880" s="98"/>
    </row>
    <row r="881" spans="1:28" ht="15.75" customHeight="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c r="AA881" s="98"/>
      <c r="AB881" s="98"/>
    </row>
    <row r="882" spans="1:28" ht="15.75" customHeight="1">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c r="AA882" s="98"/>
      <c r="AB882" s="98"/>
    </row>
    <row r="883" spans="1:28" ht="15.75" customHeight="1">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c r="AA883" s="98"/>
      <c r="AB883" s="98"/>
    </row>
    <row r="884" spans="1:28" ht="15.75" customHeight="1">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c r="AA884" s="98"/>
      <c r="AB884" s="98"/>
    </row>
    <row r="885" spans="1:28" ht="15.75" customHeight="1">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c r="AA885" s="98"/>
      <c r="AB885" s="98"/>
    </row>
    <row r="886" spans="1:28" ht="15.75" customHeight="1">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row>
    <row r="887" spans="1:28" ht="15.75" customHeight="1">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c r="AA887" s="98"/>
      <c r="AB887" s="98"/>
    </row>
    <row r="888" spans="1:28" ht="15.75" customHeight="1">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c r="AA888" s="98"/>
      <c r="AB888" s="98"/>
    </row>
    <row r="889" spans="1:28" ht="15.75" customHeight="1">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c r="AA889" s="98"/>
      <c r="AB889" s="98"/>
    </row>
    <row r="890" spans="1:28" ht="15.75" customHeight="1">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c r="AA890" s="98"/>
      <c r="AB890" s="98"/>
    </row>
    <row r="891" spans="1:28" ht="15.75" customHeight="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c r="AA891" s="98"/>
      <c r="AB891" s="98"/>
    </row>
    <row r="892" spans="1:28" ht="15.75" customHeight="1">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c r="AA892" s="98"/>
      <c r="AB892" s="98"/>
    </row>
    <row r="893" spans="1:28" ht="15.75" customHeight="1">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c r="AA893" s="98"/>
      <c r="AB893" s="98"/>
    </row>
    <row r="894" spans="1:28" ht="15.75" customHeight="1">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c r="AA894" s="98"/>
      <c r="AB894" s="98"/>
    </row>
    <row r="895" spans="1:28" ht="15.75" customHeight="1">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c r="AA895" s="98"/>
      <c r="AB895" s="98"/>
    </row>
    <row r="896" spans="1:28" ht="15.75" customHeight="1">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c r="AA896" s="98"/>
      <c r="AB896" s="98"/>
    </row>
    <row r="897" spans="1:28" ht="15.75" customHeight="1">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c r="AA897" s="98"/>
      <c r="AB897" s="98"/>
    </row>
    <row r="898" spans="1:28" ht="15.75" customHeight="1">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c r="AA898" s="98"/>
      <c r="AB898" s="98"/>
    </row>
    <row r="899" spans="1:28" ht="15.75" customHeight="1">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c r="AA899" s="98"/>
      <c r="AB899" s="98"/>
    </row>
    <row r="900" spans="1:28" ht="15.75" customHeight="1">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c r="AA900" s="98"/>
      <c r="AB900" s="98"/>
    </row>
    <row r="901" spans="1:28" ht="15.75" customHeight="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c r="AA901" s="98"/>
      <c r="AB901" s="98"/>
    </row>
    <row r="902" spans="1:28" ht="15.75" customHeight="1">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c r="AA902" s="98"/>
      <c r="AB902" s="98"/>
    </row>
    <row r="903" spans="1:28" ht="15.75" customHeight="1">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c r="AA903" s="98"/>
      <c r="AB903" s="98"/>
    </row>
    <row r="904" spans="1:28" ht="15.75" customHeight="1">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c r="AA904" s="98"/>
      <c r="AB904" s="98"/>
    </row>
    <row r="905" spans="1:28" ht="15.75" customHeight="1">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c r="AA905" s="98"/>
      <c r="AB905" s="98"/>
    </row>
    <row r="906" spans="1:28" ht="15.75" customHeight="1">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c r="AA906" s="98"/>
      <c r="AB906" s="98"/>
    </row>
    <row r="907" spans="1:28" ht="15.75" customHeight="1">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c r="AA907" s="98"/>
      <c r="AB907" s="98"/>
    </row>
    <row r="908" spans="1:28" ht="15.75" customHeight="1">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c r="AA908" s="98"/>
      <c r="AB908" s="98"/>
    </row>
    <row r="909" spans="1:28" ht="15.75" customHeight="1">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row>
    <row r="910" spans="1:28" ht="15.75" customHeight="1">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c r="AA910" s="98"/>
      <c r="AB910" s="98"/>
    </row>
    <row r="911" spans="1:28" ht="15.75" customHeight="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row>
    <row r="912" spans="1:28" ht="15.75" customHeight="1">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c r="AA912" s="98"/>
      <c r="AB912" s="98"/>
    </row>
    <row r="913" spans="1:28" ht="15.75" customHeight="1">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row>
    <row r="914" spans="1:28" ht="15.75" customHeight="1">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c r="AA914" s="98"/>
      <c r="AB914" s="98"/>
    </row>
    <row r="915" spans="1:28" ht="15.75" customHeight="1">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c r="AA915" s="98"/>
      <c r="AB915" s="98"/>
    </row>
    <row r="916" spans="1:28" ht="15.75" customHeight="1">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c r="AA916" s="98"/>
      <c r="AB916" s="98"/>
    </row>
    <row r="917" spans="1:28" ht="15.75" customHeight="1">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row>
    <row r="918" spans="1:28" ht="15.75" customHeight="1">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c r="AA918" s="98"/>
      <c r="AB918" s="98"/>
    </row>
    <row r="919" spans="1:28" ht="15.75" customHeight="1">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c r="AA919" s="98"/>
      <c r="AB919" s="98"/>
    </row>
    <row r="920" spans="1:28" ht="15.75" customHeight="1">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c r="AA920" s="98"/>
      <c r="AB920" s="98"/>
    </row>
    <row r="921" spans="1:28" ht="15.75" customHeight="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c r="AA921" s="98"/>
      <c r="AB921" s="98"/>
    </row>
    <row r="922" spans="1:28" ht="15.75" customHeight="1">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c r="AA922" s="98"/>
      <c r="AB922" s="98"/>
    </row>
    <row r="923" spans="1:28" ht="15.75" customHeight="1">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c r="AA923" s="98"/>
      <c r="AB923" s="98"/>
    </row>
    <row r="924" spans="1:28" ht="15.75" customHeight="1">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c r="AA924" s="98"/>
      <c r="AB924" s="98"/>
    </row>
    <row r="925" spans="1:28" ht="15.75" customHeight="1">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c r="AA925" s="98"/>
      <c r="AB925" s="98"/>
    </row>
    <row r="926" spans="1:28" ht="15.75" customHeight="1">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c r="AA926" s="98"/>
      <c r="AB926" s="98"/>
    </row>
    <row r="927" spans="1:28" ht="15.75" customHeight="1">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c r="AA927" s="98"/>
      <c r="AB927" s="98"/>
    </row>
    <row r="928" spans="1:28" ht="15.75" customHeight="1">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c r="AA928" s="98"/>
      <c r="AB928" s="98"/>
    </row>
    <row r="929" spans="1:28" ht="15.75" customHeight="1">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c r="AA929" s="98"/>
      <c r="AB929" s="98"/>
    </row>
    <row r="930" spans="1:28" ht="15.75" customHeight="1">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c r="AA930" s="98"/>
      <c r="AB930" s="98"/>
    </row>
    <row r="931" spans="1:28" ht="15.75" customHeight="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c r="AA931" s="98"/>
      <c r="AB931" s="98"/>
    </row>
    <row r="932" spans="1:28" ht="15.75" customHeight="1">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c r="AA932" s="98"/>
      <c r="AB932" s="98"/>
    </row>
    <row r="933" spans="1:28" ht="15.75" customHeight="1">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c r="AA933" s="98"/>
      <c r="AB933" s="98"/>
    </row>
    <row r="934" spans="1:28" ht="15.75" customHeight="1">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c r="AA934" s="98"/>
      <c r="AB934" s="98"/>
    </row>
    <row r="935" spans="1:28" ht="15.75" customHeight="1">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c r="AA935" s="98"/>
      <c r="AB935" s="98"/>
    </row>
    <row r="936" spans="1:28" ht="15.75" customHeight="1">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c r="AA936" s="98"/>
      <c r="AB936" s="98"/>
    </row>
    <row r="937" spans="1:28" ht="15.75" customHeight="1">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c r="AA937" s="98"/>
      <c r="AB937" s="98"/>
    </row>
    <row r="938" spans="1:28" ht="15.75" customHeight="1">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c r="AA938" s="98"/>
      <c r="AB938" s="98"/>
    </row>
    <row r="939" spans="1:28" ht="15.75" customHeight="1">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c r="AA939" s="98"/>
      <c r="AB939" s="98"/>
    </row>
    <row r="940" spans="1:28" ht="15.75" customHeight="1">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c r="AA940" s="98"/>
      <c r="AB940" s="98"/>
    </row>
    <row r="941" spans="1:28" ht="15.75" customHeight="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c r="AA941" s="98"/>
      <c r="AB941" s="98"/>
    </row>
    <row r="942" spans="1:28" ht="15.75" customHeight="1">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c r="AA942" s="98"/>
      <c r="AB942" s="98"/>
    </row>
    <row r="943" spans="1:28" ht="15.75" customHeight="1">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c r="AA943" s="98"/>
      <c r="AB943" s="98"/>
    </row>
    <row r="944" spans="1:28" ht="15.75" customHeight="1">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c r="AA944" s="98"/>
      <c r="AB944" s="98"/>
    </row>
    <row r="945" spans="1:28" ht="15.75" customHeight="1">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c r="AA945" s="98"/>
      <c r="AB945" s="98"/>
    </row>
    <row r="946" spans="1:28" ht="15.75" customHeight="1">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c r="AA946" s="98"/>
      <c r="AB946" s="98"/>
    </row>
    <row r="947" spans="1:28" ht="15.75" customHeight="1">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c r="AA947" s="98"/>
      <c r="AB947" s="98"/>
    </row>
    <row r="948" spans="1:28" ht="15.75" customHeight="1">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c r="AA948" s="98"/>
      <c r="AB948" s="98"/>
    </row>
    <row r="949" spans="1:28" ht="15.75" customHeight="1">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c r="AA949" s="98"/>
      <c r="AB949" s="98"/>
    </row>
    <row r="950" spans="1:28" ht="15.75" customHeight="1">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c r="AA950" s="98"/>
      <c r="AB950" s="98"/>
    </row>
    <row r="951" spans="1:28" ht="15.75" customHeight="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row>
    <row r="952" spans="1:28" ht="15.75" customHeight="1">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c r="AA952" s="98"/>
      <c r="AB952" s="98"/>
    </row>
    <row r="953" spans="1:28" ht="15.75" customHeight="1">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row>
    <row r="954" spans="1:28" ht="15.75" customHeight="1">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c r="AA954" s="98"/>
      <c r="AB954" s="98"/>
    </row>
    <row r="955" spans="1:28" ht="15.75" customHeight="1">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c r="AA955" s="98"/>
      <c r="AB955" s="98"/>
    </row>
    <row r="956" spans="1:28" ht="15.75" customHeight="1">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c r="AA956" s="98"/>
      <c r="AB956" s="98"/>
    </row>
    <row r="957" spans="1:28" ht="15.75" customHeight="1">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c r="AA957" s="98"/>
      <c r="AB957" s="98"/>
    </row>
    <row r="958" spans="1:28" ht="15.75" customHeight="1">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c r="AA958" s="98"/>
      <c r="AB958" s="98"/>
    </row>
    <row r="959" spans="1:28" ht="15.75" customHeight="1">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row>
    <row r="960" spans="1:28" ht="15.75" customHeight="1">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c r="AA960" s="98"/>
      <c r="AB960" s="98"/>
    </row>
    <row r="961" spans="1:28" ht="15.75" customHeight="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c r="AA961" s="98"/>
      <c r="AB961" s="98"/>
    </row>
    <row r="962" spans="1:28" ht="15.75" customHeight="1">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c r="AA962" s="98"/>
      <c r="AB962" s="98"/>
    </row>
    <row r="963" spans="1:28" ht="15.75" customHeight="1">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c r="AA963" s="98"/>
      <c r="AB963" s="98"/>
    </row>
    <row r="964" spans="1:28" ht="15.75" customHeight="1">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c r="AA964" s="98"/>
      <c r="AB964" s="98"/>
    </row>
    <row r="965" spans="1:28" ht="15.75" customHeight="1">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c r="AA965" s="98"/>
      <c r="AB965" s="98"/>
    </row>
    <row r="966" spans="1:28" ht="15.75" customHeight="1">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c r="AA966" s="98"/>
      <c r="AB966" s="98"/>
    </row>
    <row r="967" spans="1:28" ht="15.75" customHeight="1">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c r="AA967" s="98"/>
      <c r="AB967" s="98"/>
    </row>
    <row r="968" spans="1:28" ht="15.75" customHeight="1">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c r="AA968" s="98"/>
      <c r="AB968" s="98"/>
    </row>
    <row r="969" spans="1:28" ht="15.75" customHeight="1">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row>
    <row r="970" spans="1:28" ht="15.75" customHeight="1">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c r="AA970" s="98"/>
      <c r="AB970" s="98"/>
    </row>
    <row r="971" spans="1:28" ht="15.75" customHeight="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c r="AA971" s="98"/>
      <c r="AB971" s="98"/>
    </row>
    <row r="972" spans="1:28" ht="15.75" customHeight="1">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c r="AA972" s="98"/>
      <c r="AB972" s="98"/>
    </row>
    <row r="973" spans="1:28" ht="15.75" customHeight="1">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c r="AA973" s="98"/>
      <c r="AB973" s="98"/>
    </row>
    <row r="974" spans="1:28" ht="15.75" customHeight="1">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c r="AA974" s="98"/>
      <c r="AB974" s="98"/>
    </row>
    <row r="975" spans="1:28" ht="15.75" customHeight="1">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c r="AA975" s="98"/>
      <c r="AB975" s="98"/>
    </row>
    <row r="976" spans="1:28" ht="15.75" customHeight="1">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c r="AA976" s="98"/>
      <c r="AB976" s="98"/>
    </row>
    <row r="977" spans="1:28" ht="15.75" customHeight="1">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c r="AA977" s="98"/>
      <c r="AB977" s="98"/>
    </row>
    <row r="978" spans="1:28" ht="15.75" customHeight="1">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c r="AA978" s="98"/>
      <c r="AB978" s="98"/>
    </row>
    <row r="979" spans="1:28" ht="15.75" customHeight="1">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c r="AA979" s="98"/>
      <c r="AB979" s="98"/>
    </row>
    <row r="980" spans="1:28" ht="15.75" customHeight="1">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c r="AA980" s="98"/>
      <c r="AB980" s="98"/>
    </row>
    <row r="981" spans="1:28" ht="15.75" customHeight="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c r="AA981" s="98"/>
      <c r="AB981" s="98"/>
    </row>
    <row r="982" spans="1:28" ht="15.75" customHeight="1">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c r="AA982" s="98"/>
      <c r="AB982" s="98"/>
    </row>
    <row r="983" spans="1:28" ht="15.75" customHeight="1">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c r="AA983" s="98"/>
      <c r="AB983" s="98"/>
    </row>
    <row r="984" spans="1:28" ht="15.75" customHeight="1">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c r="AA984" s="98"/>
      <c r="AB984" s="98"/>
    </row>
    <row r="985" spans="1:28" ht="15.75" customHeight="1">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c r="AA985" s="98"/>
      <c r="AB985" s="98"/>
    </row>
    <row r="986" spans="1:28" ht="15.75" customHeight="1">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c r="AA986" s="98"/>
      <c r="AB986" s="98"/>
    </row>
    <row r="987" spans="1:28" ht="15.75" customHeight="1">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c r="AA987" s="98"/>
      <c r="AB987" s="98"/>
    </row>
    <row r="988" spans="1:28" ht="15.75" customHeight="1">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c r="AA988" s="98"/>
      <c r="AB988" s="98"/>
    </row>
    <row r="989" spans="1:28" ht="15.75" customHeight="1">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c r="AA989" s="98"/>
      <c r="AB989" s="98"/>
    </row>
    <row r="990" spans="1:28" ht="15.75" customHeight="1">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c r="AA990" s="98"/>
      <c r="AB990" s="98"/>
    </row>
    <row r="991" spans="1:28" ht="15.75" customHeight="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c r="AA991" s="98"/>
      <c r="AB991" s="98"/>
    </row>
    <row r="992" spans="1:28" ht="15.75" customHeight="1">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c r="AA992" s="98"/>
      <c r="AB992" s="98"/>
    </row>
    <row r="993" spans="1:28" ht="15.75" customHeight="1">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row>
    <row r="994" spans="1:28" ht="15.75" customHeight="1">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c r="AA994" s="98"/>
      <c r="AB994" s="98"/>
    </row>
    <row r="995" spans="1:28" ht="15.75" customHeight="1">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row>
    <row r="996" spans="1:28" ht="15.75" customHeight="1">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c r="AA996" s="98"/>
      <c r="AB996" s="98"/>
    </row>
    <row r="997" spans="1:28" ht="15.75" customHeight="1">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row>
    <row r="998" spans="1:28" ht="15.75" customHeight="1">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c r="AA998" s="98"/>
      <c r="AB998" s="98"/>
    </row>
    <row r="999" spans="1:28" ht="15.75" customHeight="1">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c r="AA999" s="98"/>
      <c r="AB999" s="98"/>
    </row>
  </sheetData>
  <mergeCells count="4">
    <mergeCell ref="A2:E2"/>
    <mergeCell ref="H2:M2"/>
    <mergeCell ref="A1:E1"/>
    <mergeCell ref="H1:M1"/>
  </mergeCells>
  <pageMargins left="0.7" right="0.7" top="0.75" bottom="0.75" header="0" footer="0"/>
  <pageSetup orientation="landscape"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9C6CB-5822-4B14-840B-CC40E2338BAB}">
  <dimension ref="A1:P22"/>
  <sheetViews>
    <sheetView zoomScale="70" zoomScaleNormal="70" workbookViewId="0">
      <selection activeCell="J32" sqref="J32"/>
    </sheetView>
  </sheetViews>
  <sheetFormatPr defaultColWidth="8.25" defaultRowHeight="16.5"/>
  <cols>
    <col min="1" max="1" width="4.25" style="129" customWidth="1"/>
    <col min="2" max="2" width="41" style="129" customWidth="1"/>
    <col min="3" max="3" width="20.75" style="147" customWidth="1"/>
    <col min="4" max="4" width="13.5" style="129" customWidth="1"/>
    <col min="5" max="5" width="2.375" style="129" customWidth="1"/>
    <col min="6" max="6" width="6" style="129" customWidth="1"/>
    <col min="7" max="7" width="39.5" style="129" customWidth="1"/>
    <col min="8" max="8" width="10.5" style="129" customWidth="1"/>
    <col min="9" max="9" width="9.875" style="129" customWidth="1"/>
    <col min="10" max="10" width="8.625" style="129" customWidth="1"/>
    <col min="11" max="11" width="3.25" style="129" customWidth="1"/>
    <col min="12" max="12" width="5.875" style="129" customWidth="1"/>
    <col min="13" max="13" width="36.125" style="129" customWidth="1"/>
    <col min="14" max="14" width="9.25" style="129" customWidth="1"/>
    <col min="15" max="15" width="10.75" style="129" customWidth="1"/>
    <col min="16" max="16" width="22.75" style="129" customWidth="1"/>
    <col min="17" max="16384" width="8.25" style="129"/>
  </cols>
  <sheetData>
    <row r="1" spans="1:16">
      <c r="A1" s="601"/>
      <c r="B1" s="601"/>
      <c r="C1" s="601"/>
      <c r="D1" s="601"/>
      <c r="F1" s="504"/>
      <c r="G1" s="504"/>
      <c r="L1" s="504"/>
      <c r="M1" s="504"/>
    </row>
    <row r="2" spans="1:16" ht="25.15" customHeight="1">
      <c r="A2" s="602" t="s">
        <v>1251</v>
      </c>
      <c r="B2" s="602"/>
      <c r="C2" s="602"/>
      <c r="D2" s="602"/>
      <c r="F2" s="602" t="s">
        <v>1252</v>
      </c>
      <c r="G2" s="602"/>
      <c r="H2" s="602"/>
      <c r="I2" s="602"/>
      <c r="J2" s="602"/>
      <c r="L2" s="603" t="s">
        <v>1253</v>
      </c>
      <c r="M2" s="603"/>
      <c r="N2" s="603"/>
      <c r="O2" s="603"/>
      <c r="P2" s="603"/>
    </row>
    <row r="3" spans="1:16">
      <c r="A3" s="604" t="s">
        <v>1351</v>
      </c>
      <c r="B3" s="604"/>
      <c r="C3" s="604"/>
      <c r="D3" s="604"/>
      <c r="F3" s="213"/>
      <c r="G3" s="213"/>
      <c r="H3" s="213"/>
      <c r="I3" s="213"/>
      <c r="J3" s="213"/>
      <c r="L3" s="214"/>
      <c r="M3" s="214"/>
      <c r="N3" s="214"/>
      <c r="O3" s="214"/>
      <c r="P3" s="214"/>
    </row>
    <row r="4" spans="1:16">
      <c r="A4" s="130"/>
      <c r="B4" s="130"/>
      <c r="C4" s="131"/>
      <c r="D4" s="132" t="s">
        <v>1254</v>
      </c>
    </row>
    <row r="5" spans="1:16" ht="33">
      <c r="A5" s="133" t="s">
        <v>848</v>
      </c>
      <c r="B5" s="133" t="s">
        <v>110</v>
      </c>
      <c r="C5" s="133" t="s">
        <v>67</v>
      </c>
      <c r="D5" s="134" t="s">
        <v>45</v>
      </c>
      <c r="F5" s="133" t="s">
        <v>848</v>
      </c>
      <c r="G5" s="133" t="s">
        <v>915</v>
      </c>
      <c r="H5" s="133" t="s">
        <v>836</v>
      </c>
      <c r="I5" s="133" t="s">
        <v>850</v>
      </c>
      <c r="J5" s="133" t="s">
        <v>851</v>
      </c>
      <c r="L5" s="133" t="s">
        <v>848</v>
      </c>
      <c r="M5" s="133" t="s">
        <v>852</v>
      </c>
      <c r="N5" s="133" t="s">
        <v>836</v>
      </c>
      <c r="O5" s="133" t="s">
        <v>850</v>
      </c>
      <c r="P5" s="133" t="s">
        <v>851</v>
      </c>
    </row>
    <row r="6" spans="1:16" ht="33">
      <c r="A6" s="135">
        <v>1</v>
      </c>
      <c r="B6" s="136" t="s">
        <v>898</v>
      </c>
      <c r="C6" s="135"/>
      <c r="D6" s="137">
        <f>Actors.I.IV!G8</f>
        <v>8</v>
      </c>
      <c r="F6" s="133" t="s">
        <v>15</v>
      </c>
      <c r="G6" s="138" t="s">
        <v>916</v>
      </c>
      <c r="H6" s="133"/>
      <c r="I6" s="133"/>
      <c r="J6" s="133">
        <f>SUM(J7:J13)</f>
        <v>27</v>
      </c>
      <c r="L6" s="133" t="s">
        <v>15</v>
      </c>
      <c r="M6" s="138" t="s">
        <v>924</v>
      </c>
      <c r="N6" s="135"/>
      <c r="O6" s="135"/>
      <c r="P6" s="133">
        <f>SUM(P7:P14)</f>
        <v>26.5</v>
      </c>
    </row>
    <row r="7" spans="1:16">
      <c r="A7" s="135">
        <v>2</v>
      </c>
      <c r="B7" s="136" t="s">
        <v>899</v>
      </c>
      <c r="C7" s="135"/>
      <c r="D7" s="139">
        <f>TH.UC.V!G18</f>
        <v>1673</v>
      </c>
      <c r="F7" s="135">
        <v>1</v>
      </c>
      <c r="G7" s="136" t="s">
        <v>917</v>
      </c>
      <c r="H7" s="140">
        <v>2</v>
      </c>
      <c r="I7" s="135">
        <v>3</v>
      </c>
      <c r="J7" s="135">
        <f t="shared" ref="J7:J13" si="0">I7*H7</f>
        <v>6</v>
      </c>
      <c r="L7" s="135">
        <v>1</v>
      </c>
      <c r="M7" s="136" t="s">
        <v>925</v>
      </c>
      <c r="N7" s="135">
        <v>1.5</v>
      </c>
      <c r="O7" s="141">
        <v>3</v>
      </c>
      <c r="P7" s="135">
        <f>O7*N7</f>
        <v>4.5</v>
      </c>
    </row>
    <row r="8" spans="1:16" ht="33">
      <c r="A8" s="135">
        <v>3</v>
      </c>
      <c r="B8" s="136" t="s">
        <v>1255</v>
      </c>
      <c r="C8" s="142" t="s">
        <v>1256</v>
      </c>
      <c r="D8" s="139">
        <f>D7+D6</f>
        <v>1681</v>
      </c>
      <c r="F8" s="135">
        <v>2</v>
      </c>
      <c r="G8" s="136" t="s">
        <v>918</v>
      </c>
      <c r="H8" s="140">
        <v>2</v>
      </c>
      <c r="I8" s="135">
        <v>3</v>
      </c>
      <c r="J8" s="135">
        <f t="shared" si="0"/>
        <v>6</v>
      </c>
      <c r="L8" s="135">
        <v>2</v>
      </c>
      <c r="M8" s="136" t="s">
        <v>926</v>
      </c>
      <c r="N8" s="140">
        <v>0.5</v>
      </c>
      <c r="O8" s="135">
        <v>3</v>
      </c>
      <c r="P8" s="135">
        <f>O8*N8</f>
        <v>1.5</v>
      </c>
    </row>
    <row r="9" spans="1:16">
      <c r="A9" s="135">
        <v>4</v>
      </c>
      <c r="B9" s="136" t="s">
        <v>1257</v>
      </c>
      <c r="C9" s="142"/>
      <c r="D9" s="143">
        <f>J14</f>
        <v>0.97799999999999998</v>
      </c>
      <c r="F9" s="135">
        <v>3</v>
      </c>
      <c r="G9" s="136" t="s">
        <v>919</v>
      </c>
      <c r="H9" s="140">
        <v>1</v>
      </c>
      <c r="I9" s="135">
        <v>0</v>
      </c>
      <c r="J9" s="135">
        <f t="shared" si="0"/>
        <v>0</v>
      </c>
      <c r="L9" s="135">
        <v>3</v>
      </c>
      <c r="M9" s="136" t="s">
        <v>927</v>
      </c>
      <c r="N9" s="140">
        <v>1</v>
      </c>
      <c r="O9" s="141">
        <v>3</v>
      </c>
      <c r="P9" s="135">
        <f>O9*N9</f>
        <v>3</v>
      </c>
    </row>
    <row r="10" spans="1:16">
      <c r="A10" s="135">
        <v>5</v>
      </c>
      <c r="B10" s="136" t="s">
        <v>1258</v>
      </c>
      <c r="C10" s="142"/>
      <c r="D10" s="143">
        <f>P15</f>
        <v>0.44069999999999987</v>
      </c>
      <c r="F10" s="135">
        <v>4</v>
      </c>
      <c r="G10" s="136" t="s">
        <v>920</v>
      </c>
      <c r="H10" s="140">
        <v>2</v>
      </c>
      <c r="I10" s="135">
        <v>3</v>
      </c>
      <c r="J10" s="135">
        <f t="shared" si="0"/>
        <v>6</v>
      </c>
      <c r="L10" s="135">
        <v>4</v>
      </c>
      <c r="M10" s="136" t="s">
        <v>928</v>
      </c>
      <c r="N10" s="140">
        <v>0.5</v>
      </c>
      <c r="O10" s="141">
        <v>5</v>
      </c>
      <c r="P10" s="135">
        <f>O10*N10</f>
        <v>2.5</v>
      </c>
    </row>
    <row r="11" spans="1:16" ht="33">
      <c r="A11" s="135">
        <v>6</v>
      </c>
      <c r="B11" s="136" t="s">
        <v>900</v>
      </c>
      <c r="C11" s="142" t="s">
        <v>901</v>
      </c>
      <c r="D11" s="143">
        <f>D8*D9*D10</f>
        <v>724.51873259999979</v>
      </c>
      <c r="F11" s="135">
        <v>5</v>
      </c>
      <c r="G11" s="136" t="s">
        <v>921</v>
      </c>
      <c r="H11" s="140">
        <v>1</v>
      </c>
      <c r="I11" s="135">
        <v>3</v>
      </c>
      <c r="J11" s="135">
        <f t="shared" si="0"/>
        <v>3</v>
      </c>
      <c r="L11" s="135">
        <v>5</v>
      </c>
      <c r="M11" s="136" t="s">
        <v>929</v>
      </c>
      <c r="N11" s="140">
        <v>1</v>
      </c>
      <c r="O11" s="141">
        <v>5</v>
      </c>
      <c r="P11" s="135">
        <f>O11*N11</f>
        <v>5</v>
      </c>
    </row>
    <row r="12" spans="1:16" ht="33">
      <c r="A12" s="135">
        <v>7</v>
      </c>
      <c r="B12" s="136" t="s">
        <v>902</v>
      </c>
      <c r="C12" s="135" t="s">
        <v>903</v>
      </c>
      <c r="D12" s="139">
        <v>5</v>
      </c>
      <c r="F12" s="135">
        <v>6</v>
      </c>
      <c r="G12" s="136" t="s">
        <v>922</v>
      </c>
      <c r="H12" s="140">
        <v>1</v>
      </c>
      <c r="I12" s="135">
        <v>3</v>
      </c>
      <c r="J12" s="135">
        <f t="shared" si="0"/>
        <v>3</v>
      </c>
      <c r="L12" s="135"/>
      <c r="M12" s="138" t="s">
        <v>930</v>
      </c>
      <c r="N12" s="140"/>
      <c r="O12" s="141"/>
      <c r="P12" s="135"/>
    </row>
    <row r="13" spans="1:16">
      <c r="A13" s="135">
        <v>8</v>
      </c>
      <c r="B13" s="136" t="s">
        <v>904</v>
      </c>
      <c r="C13" s="142" t="s">
        <v>905</v>
      </c>
      <c r="D13" s="139">
        <f>D11*D12</f>
        <v>3622.5936629999987</v>
      </c>
      <c r="F13" s="135">
        <v>7</v>
      </c>
      <c r="G13" s="136" t="s">
        <v>923</v>
      </c>
      <c r="H13" s="140">
        <v>1</v>
      </c>
      <c r="I13" s="135">
        <v>3</v>
      </c>
      <c r="J13" s="135">
        <f t="shared" si="0"/>
        <v>3</v>
      </c>
      <c r="L13" s="135">
        <v>6</v>
      </c>
      <c r="M13" s="136" t="s">
        <v>866</v>
      </c>
      <c r="N13" s="140">
        <v>2</v>
      </c>
      <c r="O13" s="141">
        <v>5</v>
      </c>
      <c r="P13" s="135">
        <f>O13*N13</f>
        <v>10</v>
      </c>
    </row>
    <row r="14" spans="1:16" ht="33">
      <c r="A14" s="135">
        <v>9</v>
      </c>
      <c r="B14" s="136" t="s">
        <v>142</v>
      </c>
      <c r="C14" s="135" t="s">
        <v>4315</v>
      </c>
      <c r="D14" s="139">
        <f>Luong!E15</f>
        <v>68347.40625</v>
      </c>
      <c r="F14" s="133" t="s">
        <v>17</v>
      </c>
      <c r="G14" s="138" t="s">
        <v>1349</v>
      </c>
      <c r="H14" s="133"/>
      <c r="I14" s="133"/>
      <c r="J14" s="133">
        <f>0.6+(0.014*J6)</f>
        <v>0.97799999999999998</v>
      </c>
      <c r="L14" s="135">
        <v>7</v>
      </c>
      <c r="M14" s="136" t="s">
        <v>868</v>
      </c>
      <c r="N14" s="140">
        <v>-1</v>
      </c>
      <c r="O14" s="141">
        <v>0</v>
      </c>
      <c r="P14" s="135">
        <f>O14*N14</f>
        <v>0</v>
      </c>
    </row>
    <row r="15" spans="1:16">
      <c r="A15" s="135">
        <v>10</v>
      </c>
      <c r="B15" s="136" t="s">
        <v>906</v>
      </c>
      <c r="C15" s="142" t="s">
        <v>907</v>
      </c>
      <c r="D15" s="139">
        <f>D13*D14</f>
        <v>247594880.76373652</v>
      </c>
      <c r="L15" s="133" t="s">
        <v>17</v>
      </c>
      <c r="M15" s="138" t="s">
        <v>1350</v>
      </c>
      <c r="N15" s="135"/>
      <c r="O15" s="135"/>
      <c r="P15" s="144">
        <f>1.4+(-0.0362*P6)</f>
        <v>0.44069999999999987</v>
      </c>
    </row>
    <row r="16" spans="1:16">
      <c r="A16" s="135">
        <v>11</v>
      </c>
      <c r="B16" s="136" t="s">
        <v>908</v>
      </c>
      <c r="C16" s="142" t="s">
        <v>116</v>
      </c>
      <c r="D16" s="139">
        <f>D15*65/100</f>
        <v>160936672.49642873</v>
      </c>
    </row>
    <row r="17" spans="1:13">
      <c r="A17" s="135">
        <v>12</v>
      </c>
      <c r="B17" s="136" t="s">
        <v>909</v>
      </c>
      <c r="C17" s="142" t="s">
        <v>910</v>
      </c>
      <c r="D17" s="139">
        <f>(D15+D16)*6%</f>
        <v>24511893.195609912</v>
      </c>
    </row>
    <row r="18" spans="1:13">
      <c r="A18" s="135">
        <v>13</v>
      </c>
      <c r="B18" s="136" t="s">
        <v>911</v>
      </c>
      <c r="C18" s="142" t="s">
        <v>912</v>
      </c>
      <c r="D18" s="139">
        <v>0</v>
      </c>
      <c r="G18" s="145">
        <f>'1.TongDT'!E30</f>
        <v>1476662400</v>
      </c>
      <c r="M18" s="145"/>
    </row>
    <row r="19" spans="1:13">
      <c r="A19" s="135">
        <v>14</v>
      </c>
      <c r="B19" s="136" t="s">
        <v>913</v>
      </c>
      <c r="C19" s="142" t="s">
        <v>914</v>
      </c>
      <c r="D19" s="146">
        <f>D15+D16+D17</f>
        <v>433043446.45577514</v>
      </c>
      <c r="M19" s="145"/>
    </row>
    <row r="20" spans="1:13">
      <c r="A20" s="133"/>
      <c r="B20" s="133" t="s">
        <v>1259</v>
      </c>
      <c r="C20" s="133"/>
      <c r="D20" s="146">
        <f>ROUND(D19,-3)</f>
        <v>433043000</v>
      </c>
      <c r="M20" s="145"/>
    </row>
    <row r="21" spans="1:13">
      <c r="A21" s="598" t="s">
        <v>1260</v>
      </c>
      <c r="B21" s="598"/>
      <c r="C21" s="598"/>
      <c r="D21" s="598"/>
    </row>
    <row r="22" spans="1:13">
      <c r="A22" s="599" t="s">
        <v>1261</v>
      </c>
      <c r="B22" s="600"/>
      <c r="C22" s="600"/>
      <c r="D22" s="600"/>
    </row>
  </sheetData>
  <mergeCells count="9">
    <mergeCell ref="A21:D21"/>
    <mergeCell ref="A22:D22"/>
    <mergeCell ref="A1:D1"/>
    <mergeCell ref="F1:G1"/>
    <mergeCell ref="L1:M1"/>
    <mergeCell ref="A2:D2"/>
    <mergeCell ref="F2:J2"/>
    <mergeCell ref="L2:P2"/>
    <mergeCell ref="A3:D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51A8DA01D20F4BA6F87A97A00667E5" ma:contentTypeVersion="10" ma:contentTypeDescription="Create a new document." ma:contentTypeScope="" ma:versionID="6b95a97f1c4af2d27024deb70b0b8ece">
  <xsd:schema xmlns:xsd="http://www.w3.org/2001/XMLSchema" xmlns:xs="http://www.w3.org/2001/XMLSchema" xmlns:p="http://schemas.microsoft.com/office/2006/metadata/properties" xmlns:ns2="a2e8399f-5aad-412c-82f7-06a75e4527bc" xmlns:ns3="c3a962ac-d137-4ba2-b68e-9374e9439fea" targetNamespace="http://schemas.microsoft.com/office/2006/metadata/properties" ma:root="true" ma:fieldsID="39a3cd3462a7d8f1093ce9788d70507e" ns2:_="" ns3:_="">
    <xsd:import namespace="a2e8399f-5aad-412c-82f7-06a75e4527bc"/>
    <xsd:import namespace="c3a962ac-d137-4ba2-b68e-9374e9439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e8399f-5aad-412c-82f7-06a75e4527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a962ac-d137-4ba2-b68e-9374e9439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64923c1-c64c-441c-ac2a-a51083a7caf6}" ma:internalName="TaxCatchAll" ma:showField="CatchAllData" ma:web="c3a962ac-d137-4ba2-b68e-9374e9439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3a962ac-d137-4ba2-b68e-9374e9439fea" xsi:nil="true"/>
    <lcf76f155ced4ddcb4097134ff3c332f xmlns="a2e8399f-5aad-412c-82f7-06a75e4527b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56EFB10-CFBD-432E-9897-01338C0FC5C1}"/>
</file>

<file path=customXml/itemProps2.xml><?xml version="1.0" encoding="utf-8"?>
<ds:datastoreItem xmlns:ds="http://schemas.openxmlformats.org/officeDocument/2006/customXml" ds:itemID="{3DC1CBE1-024B-426A-9FCC-8F1EA0E221B3}"/>
</file>

<file path=customXml/itemProps3.xml><?xml version="1.0" encoding="utf-8"?>
<ds:datastoreItem xmlns:ds="http://schemas.openxmlformats.org/officeDocument/2006/customXml" ds:itemID="{0B5D10A3-394A-4305-9F3C-BF1C00ABD4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5</vt:i4>
      </vt:variant>
    </vt:vector>
  </HeadingPairs>
  <TitlesOfParts>
    <vt:vector size="31" baseType="lpstr">
      <vt:lpstr>Yêu cầu</vt:lpstr>
      <vt:lpstr>CongVan 631</vt:lpstr>
      <vt:lpstr>DinhMuc</vt:lpstr>
      <vt:lpstr>Luong</vt:lpstr>
      <vt:lpstr>1.TongDT</vt:lpstr>
      <vt:lpstr>2.CP5nam</vt:lpstr>
      <vt:lpstr>2.1.DV_LGSP</vt:lpstr>
      <vt:lpstr>2.2.Qtri</vt:lpstr>
      <vt:lpstr>2.3.Btri</vt:lpstr>
      <vt:lpstr>2.4.Khac</vt:lpstr>
      <vt:lpstr>PM_LGSP.VIII</vt:lpstr>
      <vt:lpstr>Actors.I.IV</vt:lpstr>
      <vt:lpstr>Funtion.II_15.11</vt:lpstr>
      <vt:lpstr>Funtion.II</vt:lpstr>
      <vt:lpstr>Funtion.II.V1</vt:lpstr>
      <vt:lpstr>UC.III.V1</vt:lpstr>
      <vt:lpstr>UC.III.v2</vt:lpstr>
      <vt:lpstr>UC update</vt:lpstr>
      <vt:lpstr>UC.III_18.11</vt:lpstr>
      <vt:lpstr>UC.III</vt:lpstr>
      <vt:lpstr>UC.III_17.11</vt:lpstr>
      <vt:lpstr>UC.III_15.11</vt:lpstr>
      <vt:lpstr>UC_Công</vt:lpstr>
      <vt:lpstr>TH.UC.V</vt:lpstr>
      <vt:lpstr>TCF-3.7.EF.VI.VII</vt:lpstr>
      <vt:lpstr>Kiemthu</vt:lpstr>
      <vt:lpstr>'2.CP5nam'!_Toc19297264</vt:lpstr>
      <vt:lpstr>Funtion.II.V1!chuong_pl_2_name</vt:lpstr>
      <vt:lpstr>TH.UC.V!chuong_pl_5</vt:lpstr>
      <vt:lpstr>TH.UC.V!chuong_pl_5_name</vt:lpstr>
      <vt:lpstr>PM_LGSP.VIII!chuong_pl_7_name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AnhNT</dc:creator>
  <cp:lastModifiedBy>Admin</cp:lastModifiedBy>
  <cp:lastPrinted>2024-07-31T07:50:50Z</cp:lastPrinted>
  <dcterms:created xsi:type="dcterms:W3CDTF">2022-05-27T04:42:24Z</dcterms:created>
  <dcterms:modified xsi:type="dcterms:W3CDTF">2026-01-15T01:03:34Z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0x010100C651A8DA01D20F4BA6F87A97A00667E5</vt:lpwstr>
  </property>
</Properties>
</file>